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g_martinezdelahoz_shell_com/Documents/Documents/Projects/Tausi/Leakage/Spatial Analysis/"/>
    </mc:Choice>
  </mc:AlternateContent>
  <xr:revisionPtr revIDLastSave="1532" documentId="8_{4D671B37-1A0C-42C6-9056-6079E1CB0218}" xr6:coauthVersionLast="47" xr6:coauthVersionMax="47" xr10:uidLastSave="{DB51FFCE-DE8B-472B-B1FC-21CC65867A9A}"/>
  <bookViews>
    <workbookView xWindow="768" yWindow="12" windowWidth="22320" windowHeight="11496" activeTab="1" xr2:uid="{EEB18AA2-229E-4ADF-949A-04142781CF98}"/>
  </bookViews>
  <sheets>
    <sheet name="Summary+Parameters" sheetId="170" r:id="rId1"/>
    <sheet name="Assumptions" sheetId="171" r:id="rId2"/>
    <sheet name="LKG_Calculations" sheetId="168" r:id="rId3"/>
    <sheet name="LKG_Data_Assessment" sheetId="169" r:id="rId4"/>
    <sheet name="Outgrowers_Baseline" sheetId="153" r:id="rId5"/>
    <sheet name="Outgrower_Areas" sheetId="167" r:id="rId6"/>
    <sheet name="Outgrowers_AGB" sheetId="27" r:id="rId7"/>
    <sheet name="Outgrowers_NDVI_ALL" sheetId="149" r:id="rId8"/>
    <sheet name="Outgrowers_NDVI_MEAN" sheetId="57" r:id="rId9"/>
    <sheet name="Leakage_Loss_Rate" sheetId="152" r:id="rId10"/>
  </sheets>
  <definedNames>
    <definedName name="_xlnm._FilterDatabase" localSheetId="3" hidden="1">LKG_Data_Assessment!$A$1:$AD$576</definedName>
    <definedName name="_xlnm._FilterDatabase" localSheetId="5" hidden="1">Outgrower_Areas!$A$1:$E$1</definedName>
    <definedName name="_xlnm._FilterDatabase" localSheetId="4" hidden="1">Outgrowers_Baseline!$A$1:$AV$574</definedName>
    <definedName name="_xlchart.v1.0" hidden="1">Outgrowers_AGB!$BC$3</definedName>
    <definedName name="_xlchart.v1.1" hidden="1">Outgrowers_AGB!$BC$4:$BC$592</definedName>
    <definedName name="_xlchart.v1.10" hidden="1">Outgrowers_NDVI_MEAN!$F$3</definedName>
    <definedName name="_xlchart.v1.11" hidden="1">Outgrowers_NDVI_MEAN!$F$4:$F$599</definedName>
    <definedName name="_xlchart.v1.12" hidden="1">Outgrowers_NDVI_MEAN!$G$3</definedName>
    <definedName name="_xlchart.v1.13" hidden="1">Outgrowers_NDVI_MEAN!$G$4:$G$599</definedName>
    <definedName name="_xlchart.v1.14" hidden="1">Outgrowers_NDVI_MEAN!$H$3</definedName>
    <definedName name="_xlchart.v1.15" hidden="1">Outgrowers_NDVI_MEAN!$H$4:$H$599</definedName>
    <definedName name="_xlchart.v1.16" hidden="1">Outgrowers_NDVI_MEAN!$I$3</definedName>
    <definedName name="_xlchart.v1.17" hidden="1">Outgrowers_NDVI_MEAN!$I$4:$I$599</definedName>
    <definedName name="_xlchart.v1.2" hidden="1">Outgrowers_NDVI_MEAN!$B$3</definedName>
    <definedName name="_xlchart.v1.3" hidden="1">Outgrowers_NDVI_MEAN!$B$4:$B$599</definedName>
    <definedName name="_xlchart.v1.4" hidden="1">Outgrowers_NDVI_MEAN!$C$3</definedName>
    <definedName name="_xlchart.v1.5" hidden="1">Outgrowers_NDVI_MEAN!$C$4:$C$599</definedName>
    <definedName name="_xlchart.v1.6" hidden="1">Outgrowers_NDVI_MEAN!$D$3</definedName>
    <definedName name="_xlchart.v1.7" hidden="1">Outgrowers_NDVI_MEAN!$D$4:$D$599</definedName>
    <definedName name="_xlchart.v1.8" hidden="1">Outgrowers_NDVI_MEAN!$E$3</definedName>
    <definedName name="_xlchart.v1.9" hidden="1">Outgrowers_NDVI_MEAN!$E$4:$E$599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1" i="169" l="1"/>
  <c r="G589" i="169"/>
  <c r="B18" i="171"/>
  <c r="AU577" i="153" l="1"/>
  <c r="AT577" i="153"/>
  <c r="AS577" i="153"/>
  <c r="AR577" i="153"/>
  <c r="AP577" i="153"/>
  <c r="AO577" i="153"/>
  <c r="AN577" i="153"/>
  <c r="AM577" i="153"/>
  <c r="AK577" i="153"/>
  <c r="AJ577" i="153"/>
  <c r="AI577" i="153"/>
  <c r="AH577" i="153"/>
  <c r="AF577" i="153"/>
  <c r="AE577" i="153"/>
  <c r="AD577" i="153"/>
  <c r="AC577" i="153"/>
  <c r="AA577" i="153"/>
  <c r="Z577" i="153"/>
  <c r="Y577" i="153"/>
  <c r="X577" i="153"/>
  <c r="V577" i="153"/>
  <c r="U577" i="153"/>
  <c r="T577" i="153"/>
  <c r="S577" i="153"/>
  <c r="Q577" i="153"/>
  <c r="P577" i="153"/>
  <c r="O577" i="153"/>
  <c r="N577" i="153"/>
  <c r="L577" i="153"/>
  <c r="K577" i="153"/>
  <c r="J577" i="153"/>
  <c r="I577" i="153"/>
  <c r="AY574" i="153"/>
  <c r="AV574" i="153"/>
  <c r="BE574" i="153" s="1"/>
  <c r="AQ574" i="153"/>
  <c r="BD574" i="153" s="1"/>
  <c r="AL574" i="153"/>
  <c r="BC574" i="153" s="1"/>
  <c r="AG574" i="153"/>
  <c r="BB574" i="153" s="1"/>
  <c r="AB574" i="153"/>
  <c r="BA574" i="153" s="1"/>
  <c r="W574" i="153"/>
  <c r="AZ574" i="153" s="1"/>
  <c r="R574" i="153"/>
  <c r="M574" i="153"/>
  <c r="AX574" i="153" s="1"/>
  <c r="AV573" i="153"/>
  <c r="BE573" i="153" s="1"/>
  <c r="AQ573" i="153"/>
  <c r="BD573" i="153" s="1"/>
  <c r="AL573" i="153"/>
  <c r="BC573" i="153" s="1"/>
  <c r="AG573" i="153"/>
  <c r="BB573" i="153" s="1"/>
  <c r="AB573" i="153"/>
  <c r="BA573" i="153" s="1"/>
  <c r="W573" i="153"/>
  <c r="AZ573" i="153" s="1"/>
  <c r="R573" i="153"/>
  <c r="AY573" i="153" s="1"/>
  <c r="M573" i="153"/>
  <c r="AX573" i="153" s="1"/>
  <c r="BA572" i="153"/>
  <c r="AV572" i="153"/>
  <c r="BE572" i="153" s="1"/>
  <c r="AQ572" i="153"/>
  <c r="BD572" i="153" s="1"/>
  <c r="AL572" i="153"/>
  <c r="BC572" i="153" s="1"/>
  <c r="AG572" i="153"/>
  <c r="BB572" i="153" s="1"/>
  <c r="AB572" i="153"/>
  <c r="W572" i="153"/>
  <c r="AZ572" i="153" s="1"/>
  <c r="R572" i="153"/>
  <c r="AY572" i="153" s="1"/>
  <c r="M572" i="153"/>
  <c r="AX572" i="153" s="1"/>
  <c r="AV571" i="153"/>
  <c r="BE571" i="153" s="1"/>
  <c r="AQ571" i="153"/>
  <c r="BD571" i="153" s="1"/>
  <c r="AL571" i="153"/>
  <c r="BC571" i="153" s="1"/>
  <c r="AG571" i="153"/>
  <c r="BB571" i="153" s="1"/>
  <c r="AB571" i="153"/>
  <c r="BA571" i="153" s="1"/>
  <c r="W571" i="153"/>
  <c r="AZ571" i="153" s="1"/>
  <c r="R571" i="153"/>
  <c r="AY571" i="153" s="1"/>
  <c r="M571" i="153"/>
  <c r="AX571" i="153" s="1"/>
  <c r="AV570" i="153"/>
  <c r="BE570" i="153" s="1"/>
  <c r="AQ570" i="153"/>
  <c r="BD570" i="153" s="1"/>
  <c r="AL570" i="153"/>
  <c r="BC570" i="153" s="1"/>
  <c r="AG570" i="153"/>
  <c r="BB570" i="153" s="1"/>
  <c r="AB570" i="153"/>
  <c r="BA570" i="153" s="1"/>
  <c r="W570" i="153"/>
  <c r="AZ570" i="153" s="1"/>
  <c r="R570" i="153"/>
  <c r="AY570" i="153" s="1"/>
  <c r="M570" i="153"/>
  <c r="AX570" i="153" s="1"/>
  <c r="AV569" i="153"/>
  <c r="BE569" i="153" s="1"/>
  <c r="AQ569" i="153"/>
  <c r="BD569" i="153" s="1"/>
  <c r="AL569" i="153"/>
  <c r="BC569" i="153" s="1"/>
  <c r="AG569" i="153"/>
  <c r="BB569" i="153" s="1"/>
  <c r="AB569" i="153"/>
  <c r="BA569" i="153" s="1"/>
  <c r="W569" i="153"/>
  <c r="AZ569" i="153" s="1"/>
  <c r="R569" i="153"/>
  <c r="AY569" i="153" s="1"/>
  <c r="M569" i="153"/>
  <c r="AX569" i="153" s="1"/>
  <c r="AV568" i="153"/>
  <c r="BE568" i="153" s="1"/>
  <c r="AQ568" i="153"/>
  <c r="BD568" i="153" s="1"/>
  <c r="AL568" i="153"/>
  <c r="BC568" i="153" s="1"/>
  <c r="AG568" i="153"/>
  <c r="BB568" i="153" s="1"/>
  <c r="AB568" i="153"/>
  <c r="BA568" i="153" s="1"/>
  <c r="W568" i="153"/>
  <c r="AZ568" i="153" s="1"/>
  <c r="R568" i="153"/>
  <c r="AY568" i="153" s="1"/>
  <c r="M568" i="153"/>
  <c r="AX568" i="153" s="1"/>
  <c r="BB567" i="153"/>
  <c r="AV567" i="153"/>
  <c r="BE567" i="153" s="1"/>
  <c r="AQ567" i="153"/>
  <c r="BD567" i="153" s="1"/>
  <c r="AL567" i="153"/>
  <c r="BC567" i="153" s="1"/>
  <c r="AG567" i="153"/>
  <c r="AB567" i="153"/>
  <c r="BA567" i="153" s="1"/>
  <c r="W567" i="153"/>
  <c r="AZ567" i="153" s="1"/>
  <c r="R567" i="153"/>
  <c r="AY567" i="153" s="1"/>
  <c r="M567" i="153"/>
  <c r="AX567" i="153" s="1"/>
  <c r="AY566" i="153"/>
  <c r="AV566" i="153"/>
  <c r="BE566" i="153" s="1"/>
  <c r="AQ566" i="153"/>
  <c r="BD566" i="153" s="1"/>
  <c r="AL566" i="153"/>
  <c r="BC566" i="153" s="1"/>
  <c r="AG566" i="153"/>
  <c r="BB566" i="153" s="1"/>
  <c r="AB566" i="153"/>
  <c r="BA566" i="153" s="1"/>
  <c r="W566" i="153"/>
  <c r="AZ566" i="153" s="1"/>
  <c r="R566" i="153"/>
  <c r="M566" i="153"/>
  <c r="AX566" i="153" s="1"/>
  <c r="AV565" i="153"/>
  <c r="BE565" i="153" s="1"/>
  <c r="AQ565" i="153"/>
  <c r="BD565" i="153" s="1"/>
  <c r="AL565" i="153"/>
  <c r="BC565" i="153" s="1"/>
  <c r="AG565" i="153"/>
  <c r="BB565" i="153" s="1"/>
  <c r="AB565" i="153"/>
  <c r="BA565" i="153" s="1"/>
  <c r="W565" i="153"/>
  <c r="AZ565" i="153" s="1"/>
  <c r="R565" i="153"/>
  <c r="AY565" i="153" s="1"/>
  <c r="M565" i="153"/>
  <c r="AX565" i="153" s="1"/>
  <c r="AV564" i="153"/>
  <c r="BE564" i="153" s="1"/>
  <c r="AQ564" i="153"/>
  <c r="BD564" i="153" s="1"/>
  <c r="AL564" i="153"/>
  <c r="BC564" i="153" s="1"/>
  <c r="AG564" i="153"/>
  <c r="BB564" i="153" s="1"/>
  <c r="AB564" i="153"/>
  <c r="BA564" i="153" s="1"/>
  <c r="W564" i="153"/>
  <c r="AZ564" i="153" s="1"/>
  <c r="R564" i="153"/>
  <c r="AY564" i="153" s="1"/>
  <c r="M564" i="153"/>
  <c r="AX564" i="153" s="1"/>
  <c r="AV563" i="153"/>
  <c r="BE563" i="153" s="1"/>
  <c r="AQ563" i="153"/>
  <c r="BD563" i="153" s="1"/>
  <c r="AL563" i="153"/>
  <c r="BC563" i="153" s="1"/>
  <c r="AG563" i="153"/>
  <c r="BB563" i="153" s="1"/>
  <c r="AB563" i="153"/>
  <c r="BA563" i="153" s="1"/>
  <c r="W563" i="153"/>
  <c r="AZ563" i="153" s="1"/>
  <c r="R563" i="153"/>
  <c r="AY563" i="153" s="1"/>
  <c r="M563" i="153"/>
  <c r="AX563" i="153" s="1"/>
  <c r="AV562" i="153"/>
  <c r="BE562" i="153" s="1"/>
  <c r="AQ562" i="153"/>
  <c r="BD562" i="153" s="1"/>
  <c r="AL562" i="153"/>
  <c r="BC562" i="153" s="1"/>
  <c r="AG562" i="153"/>
  <c r="BB562" i="153" s="1"/>
  <c r="AB562" i="153"/>
  <c r="BA562" i="153" s="1"/>
  <c r="W562" i="153"/>
  <c r="AZ562" i="153" s="1"/>
  <c r="R562" i="153"/>
  <c r="AY562" i="153" s="1"/>
  <c r="M562" i="153"/>
  <c r="AX562" i="153" s="1"/>
  <c r="AV561" i="153"/>
  <c r="BE561" i="153" s="1"/>
  <c r="AQ561" i="153"/>
  <c r="BD561" i="153" s="1"/>
  <c r="AL561" i="153"/>
  <c r="BC561" i="153" s="1"/>
  <c r="AG561" i="153"/>
  <c r="BB561" i="153" s="1"/>
  <c r="AB561" i="153"/>
  <c r="BA561" i="153" s="1"/>
  <c r="W561" i="153"/>
  <c r="AZ561" i="153" s="1"/>
  <c r="R561" i="153"/>
  <c r="AY561" i="153" s="1"/>
  <c r="M561" i="153"/>
  <c r="AX561" i="153" s="1"/>
  <c r="AV560" i="153"/>
  <c r="BE560" i="153" s="1"/>
  <c r="AQ560" i="153"/>
  <c r="BD560" i="153" s="1"/>
  <c r="AL560" i="153"/>
  <c r="BC560" i="153" s="1"/>
  <c r="AG560" i="153"/>
  <c r="BB560" i="153" s="1"/>
  <c r="AB560" i="153"/>
  <c r="BA560" i="153" s="1"/>
  <c r="W560" i="153"/>
  <c r="AZ560" i="153" s="1"/>
  <c r="R560" i="153"/>
  <c r="AY560" i="153" s="1"/>
  <c r="M560" i="153"/>
  <c r="AX560" i="153" s="1"/>
  <c r="AV559" i="153"/>
  <c r="BE559" i="153" s="1"/>
  <c r="AQ559" i="153"/>
  <c r="BD559" i="153" s="1"/>
  <c r="AL559" i="153"/>
  <c r="BC559" i="153" s="1"/>
  <c r="AG559" i="153"/>
  <c r="BB559" i="153" s="1"/>
  <c r="AB559" i="153"/>
  <c r="BA559" i="153" s="1"/>
  <c r="W559" i="153"/>
  <c r="AZ559" i="153" s="1"/>
  <c r="R559" i="153"/>
  <c r="AY559" i="153" s="1"/>
  <c r="M559" i="153"/>
  <c r="AX559" i="153" s="1"/>
  <c r="AV558" i="153"/>
  <c r="BE558" i="153" s="1"/>
  <c r="AQ558" i="153"/>
  <c r="BD558" i="153" s="1"/>
  <c r="AL558" i="153"/>
  <c r="BC558" i="153" s="1"/>
  <c r="AG558" i="153"/>
  <c r="BB558" i="153" s="1"/>
  <c r="AB558" i="153"/>
  <c r="BA558" i="153" s="1"/>
  <c r="W558" i="153"/>
  <c r="AZ558" i="153" s="1"/>
  <c r="R558" i="153"/>
  <c r="AY558" i="153" s="1"/>
  <c r="M558" i="153"/>
  <c r="AX558" i="153" s="1"/>
  <c r="AV557" i="153"/>
  <c r="BE557" i="153" s="1"/>
  <c r="AQ557" i="153"/>
  <c r="BD557" i="153" s="1"/>
  <c r="AL557" i="153"/>
  <c r="BC557" i="153" s="1"/>
  <c r="AG557" i="153"/>
  <c r="BB557" i="153" s="1"/>
  <c r="AB557" i="153"/>
  <c r="BA557" i="153" s="1"/>
  <c r="W557" i="153"/>
  <c r="AZ557" i="153" s="1"/>
  <c r="R557" i="153"/>
  <c r="AY557" i="153" s="1"/>
  <c r="M557" i="153"/>
  <c r="AX557" i="153" s="1"/>
  <c r="BA556" i="153"/>
  <c r="AV556" i="153"/>
  <c r="BE556" i="153" s="1"/>
  <c r="AQ556" i="153"/>
  <c r="BD556" i="153" s="1"/>
  <c r="AL556" i="153"/>
  <c r="BC556" i="153" s="1"/>
  <c r="AG556" i="153"/>
  <c r="BB556" i="153" s="1"/>
  <c r="AB556" i="153"/>
  <c r="W556" i="153"/>
  <c r="AZ556" i="153" s="1"/>
  <c r="R556" i="153"/>
  <c r="AY556" i="153" s="1"/>
  <c r="M556" i="153"/>
  <c r="AX556" i="153" s="1"/>
  <c r="AV555" i="153"/>
  <c r="BE555" i="153" s="1"/>
  <c r="AQ555" i="153"/>
  <c r="BD555" i="153" s="1"/>
  <c r="AL555" i="153"/>
  <c r="BC555" i="153" s="1"/>
  <c r="AG555" i="153"/>
  <c r="BB555" i="153" s="1"/>
  <c r="AB555" i="153"/>
  <c r="BA555" i="153" s="1"/>
  <c r="W555" i="153"/>
  <c r="AZ555" i="153" s="1"/>
  <c r="R555" i="153"/>
  <c r="AY555" i="153" s="1"/>
  <c r="M555" i="153"/>
  <c r="AX555" i="153" s="1"/>
  <c r="AV554" i="153"/>
  <c r="BE554" i="153" s="1"/>
  <c r="AQ554" i="153"/>
  <c r="BD554" i="153" s="1"/>
  <c r="AL554" i="153"/>
  <c r="BC554" i="153" s="1"/>
  <c r="AG554" i="153"/>
  <c r="BB554" i="153" s="1"/>
  <c r="AB554" i="153"/>
  <c r="BA554" i="153" s="1"/>
  <c r="W554" i="153"/>
  <c r="AZ554" i="153" s="1"/>
  <c r="R554" i="153"/>
  <c r="AY554" i="153" s="1"/>
  <c r="M554" i="153"/>
  <c r="AX554" i="153" s="1"/>
  <c r="AZ553" i="153"/>
  <c r="AV553" i="153"/>
  <c r="BE553" i="153" s="1"/>
  <c r="AQ553" i="153"/>
  <c r="BD553" i="153" s="1"/>
  <c r="AL553" i="153"/>
  <c r="BC553" i="153" s="1"/>
  <c r="AG553" i="153"/>
  <c r="BB553" i="153" s="1"/>
  <c r="AB553" i="153"/>
  <c r="BA553" i="153" s="1"/>
  <c r="W553" i="153"/>
  <c r="R553" i="153"/>
  <c r="AY553" i="153" s="1"/>
  <c r="M553" i="153"/>
  <c r="AX553" i="153" s="1"/>
  <c r="AV552" i="153"/>
  <c r="BE552" i="153" s="1"/>
  <c r="AQ552" i="153"/>
  <c r="BD552" i="153" s="1"/>
  <c r="AL552" i="153"/>
  <c r="BC552" i="153" s="1"/>
  <c r="AG552" i="153"/>
  <c r="BB552" i="153" s="1"/>
  <c r="AB552" i="153"/>
  <c r="BA552" i="153" s="1"/>
  <c r="W552" i="153"/>
  <c r="AZ552" i="153" s="1"/>
  <c r="R552" i="153"/>
  <c r="AY552" i="153" s="1"/>
  <c r="M552" i="153"/>
  <c r="AX552" i="153" s="1"/>
  <c r="AV551" i="153"/>
  <c r="BE551" i="153" s="1"/>
  <c r="AQ551" i="153"/>
  <c r="BD551" i="153" s="1"/>
  <c r="AL551" i="153"/>
  <c r="BC551" i="153" s="1"/>
  <c r="AG551" i="153"/>
  <c r="BB551" i="153" s="1"/>
  <c r="AB551" i="153"/>
  <c r="BA551" i="153" s="1"/>
  <c r="W551" i="153"/>
  <c r="AZ551" i="153" s="1"/>
  <c r="R551" i="153"/>
  <c r="AY551" i="153" s="1"/>
  <c r="M551" i="153"/>
  <c r="AX551" i="153" s="1"/>
  <c r="AV550" i="153"/>
  <c r="BE550" i="153" s="1"/>
  <c r="AQ550" i="153"/>
  <c r="BD550" i="153" s="1"/>
  <c r="AL550" i="153"/>
  <c r="BC550" i="153" s="1"/>
  <c r="AG550" i="153"/>
  <c r="BB550" i="153" s="1"/>
  <c r="AB550" i="153"/>
  <c r="BA550" i="153" s="1"/>
  <c r="W550" i="153"/>
  <c r="AZ550" i="153" s="1"/>
  <c r="R550" i="153"/>
  <c r="AY550" i="153" s="1"/>
  <c r="M550" i="153"/>
  <c r="AX550" i="153" s="1"/>
  <c r="AV549" i="153"/>
  <c r="BE549" i="153" s="1"/>
  <c r="AQ549" i="153"/>
  <c r="BD549" i="153" s="1"/>
  <c r="AL549" i="153"/>
  <c r="BC549" i="153" s="1"/>
  <c r="AG549" i="153"/>
  <c r="BB549" i="153" s="1"/>
  <c r="AB549" i="153"/>
  <c r="BA549" i="153" s="1"/>
  <c r="W549" i="153"/>
  <c r="AZ549" i="153" s="1"/>
  <c r="R549" i="153"/>
  <c r="AY549" i="153" s="1"/>
  <c r="M549" i="153"/>
  <c r="AX549" i="153" s="1"/>
  <c r="AV548" i="153"/>
  <c r="BE548" i="153" s="1"/>
  <c r="AQ548" i="153"/>
  <c r="BD548" i="153" s="1"/>
  <c r="AL548" i="153"/>
  <c r="BC548" i="153" s="1"/>
  <c r="AG548" i="153"/>
  <c r="BB548" i="153" s="1"/>
  <c r="AB548" i="153"/>
  <c r="BA548" i="153" s="1"/>
  <c r="W548" i="153"/>
  <c r="AZ548" i="153" s="1"/>
  <c r="R548" i="153"/>
  <c r="AY548" i="153" s="1"/>
  <c r="M548" i="153"/>
  <c r="AX548" i="153" s="1"/>
  <c r="AV547" i="153"/>
  <c r="BE547" i="153" s="1"/>
  <c r="AQ547" i="153"/>
  <c r="BD547" i="153" s="1"/>
  <c r="AL547" i="153"/>
  <c r="BC547" i="153" s="1"/>
  <c r="AG547" i="153"/>
  <c r="BB547" i="153" s="1"/>
  <c r="AB547" i="153"/>
  <c r="BA547" i="153" s="1"/>
  <c r="W547" i="153"/>
  <c r="AZ547" i="153" s="1"/>
  <c r="R547" i="153"/>
  <c r="AY547" i="153" s="1"/>
  <c r="M547" i="153"/>
  <c r="AX547" i="153" s="1"/>
  <c r="AZ546" i="153"/>
  <c r="AV546" i="153"/>
  <c r="BE546" i="153" s="1"/>
  <c r="AQ546" i="153"/>
  <c r="BD546" i="153" s="1"/>
  <c r="AL546" i="153"/>
  <c r="BC546" i="153" s="1"/>
  <c r="AG546" i="153"/>
  <c r="BB546" i="153" s="1"/>
  <c r="AB546" i="153"/>
  <c r="BA546" i="153" s="1"/>
  <c r="W546" i="153"/>
  <c r="R546" i="153"/>
  <c r="AY546" i="153" s="1"/>
  <c r="M546" i="153"/>
  <c r="AX546" i="153" s="1"/>
  <c r="AV545" i="153"/>
  <c r="BE545" i="153" s="1"/>
  <c r="AQ545" i="153"/>
  <c r="BD545" i="153" s="1"/>
  <c r="AL545" i="153"/>
  <c r="BC545" i="153" s="1"/>
  <c r="AG545" i="153"/>
  <c r="BB545" i="153" s="1"/>
  <c r="AB545" i="153"/>
  <c r="BA545" i="153" s="1"/>
  <c r="W545" i="153"/>
  <c r="AZ545" i="153" s="1"/>
  <c r="R545" i="153"/>
  <c r="AY545" i="153" s="1"/>
  <c r="M545" i="153"/>
  <c r="AX545" i="153" s="1"/>
  <c r="AV544" i="153"/>
  <c r="BE544" i="153" s="1"/>
  <c r="AQ544" i="153"/>
  <c r="BD544" i="153" s="1"/>
  <c r="AL544" i="153"/>
  <c r="BC544" i="153" s="1"/>
  <c r="AG544" i="153"/>
  <c r="BB544" i="153" s="1"/>
  <c r="AB544" i="153"/>
  <c r="BA544" i="153" s="1"/>
  <c r="W544" i="153"/>
  <c r="AZ544" i="153" s="1"/>
  <c r="R544" i="153"/>
  <c r="AY544" i="153" s="1"/>
  <c r="M544" i="153"/>
  <c r="AX544" i="153" s="1"/>
  <c r="BB543" i="153"/>
  <c r="AV543" i="153"/>
  <c r="BE543" i="153" s="1"/>
  <c r="AQ543" i="153"/>
  <c r="BD543" i="153" s="1"/>
  <c r="AL543" i="153"/>
  <c r="BC543" i="153" s="1"/>
  <c r="AG543" i="153"/>
  <c r="AB543" i="153"/>
  <c r="BA543" i="153" s="1"/>
  <c r="W543" i="153"/>
  <c r="AZ543" i="153" s="1"/>
  <c r="R543" i="153"/>
  <c r="AY543" i="153" s="1"/>
  <c r="M543" i="153"/>
  <c r="AX543" i="153" s="1"/>
  <c r="AZ542" i="153"/>
  <c r="AV542" i="153"/>
  <c r="BE542" i="153" s="1"/>
  <c r="AQ542" i="153"/>
  <c r="BD542" i="153" s="1"/>
  <c r="AL542" i="153"/>
  <c r="BC542" i="153" s="1"/>
  <c r="AG542" i="153"/>
  <c r="BB542" i="153" s="1"/>
  <c r="AB542" i="153"/>
  <c r="BA542" i="153" s="1"/>
  <c r="W542" i="153"/>
  <c r="R542" i="153"/>
  <c r="AY542" i="153" s="1"/>
  <c r="M542" i="153"/>
  <c r="AX542" i="153" s="1"/>
  <c r="AV541" i="153"/>
  <c r="BE541" i="153" s="1"/>
  <c r="AQ541" i="153"/>
  <c r="BD541" i="153" s="1"/>
  <c r="AL541" i="153"/>
  <c r="BC541" i="153" s="1"/>
  <c r="AG541" i="153"/>
  <c r="BB541" i="153" s="1"/>
  <c r="AB541" i="153"/>
  <c r="BA541" i="153" s="1"/>
  <c r="W541" i="153"/>
  <c r="AZ541" i="153" s="1"/>
  <c r="R541" i="153"/>
  <c r="AY541" i="153" s="1"/>
  <c r="M541" i="153"/>
  <c r="AX541" i="153" s="1"/>
  <c r="AV540" i="153"/>
  <c r="BE540" i="153" s="1"/>
  <c r="AQ540" i="153"/>
  <c r="BD540" i="153" s="1"/>
  <c r="AL540" i="153"/>
  <c r="BC540" i="153" s="1"/>
  <c r="AG540" i="153"/>
  <c r="BB540" i="153" s="1"/>
  <c r="AB540" i="153"/>
  <c r="BA540" i="153" s="1"/>
  <c r="W540" i="153"/>
  <c r="AZ540" i="153" s="1"/>
  <c r="R540" i="153"/>
  <c r="AY540" i="153" s="1"/>
  <c r="M540" i="153"/>
  <c r="AX540" i="153" s="1"/>
  <c r="AV539" i="153"/>
  <c r="BE539" i="153" s="1"/>
  <c r="AQ539" i="153"/>
  <c r="BD539" i="153" s="1"/>
  <c r="AL539" i="153"/>
  <c r="BC539" i="153" s="1"/>
  <c r="AG539" i="153"/>
  <c r="BB539" i="153" s="1"/>
  <c r="AB539" i="153"/>
  <c r="BA539" i="153" s="1"/>
  <c r="W539" i="153"/>
  <c r="AZ539" i="153" s="1"/>
  <c r="R539" i="153"/>
  <c r="AY539" i="153" s="1"/>
  <c r="M539" i="153"/>
  <c r="AX539" i="153" s="1"/>
  <c r="AV538" i="153"/>
  <c r="BE538" i="153" s="1"/>
  <c r="AQ538" i="153"/>
  <c r="BD538" i="153" s="1"/>
  <c r="AL538" i="153"/>
  <c r="BC538" i="153" s="1"/>
  <c r="AG538" i="153"/>
  <c r="BB538" i="153" s="1"/>
  <c r="AB538" i="153"/>
  <c r="BA538" i="153" s="1"/>
  <c r="W538" i="153"/>
  <c r="AZ538" i="153" s="1"/>
  <c r="R538" i="153"/>
  <c r="AY538" i="153" s="1"/>
  <c r="M538" i="153"/>
  <c r="AX538" i="153" s="1"/>
  <c r="AV537" i="153"/>
  <c r="BE537" i="153" s="1"/>
  <c r="AQ537" i="153"/>
  <c r="BD537" i="153" s="1"/>
  <c r="AL537" i="153"/>
  <c r="BC537" i="153" s="1"/>
  <c r="AG537" i="153"/>
  <c r="BB537" i="153" s="1"/>
  <c r="AB537" i="153"/>
  <c r="BA537" i="153" s="1"/>
  <c r="W537" i="153"/>
  <c r="AZ537" i="153" s="1"/>
  <c r="R537" i="153"/>
  <c r="AY537" i="153" s="1"/>
  <c r="M537" i="153"/>
  <c r="AX537" i="153" s="1"/>
  <c r="AV536" i="153"/>
  <c r="BE536" i="153" s="1"/>
  <c r="AQ536" i="153"/>
  <c r="BD536" i="153" s="1"/>
  <c r="AL536" i="153"/>
  <c r="BC536" i="153" s="1"/>
  <c r="AG536" i="153"/>
  <c r="BB536" i="153" s="1"/>
  <c r="AB536" i="153"/>
  <c r="BA536" i="153" s="1"/>
  <c r="W536" i="153"/>
  <c r="AZ536" i="153" s="1"/>
  <c r="R536" i="153"/>
  <c r="AY536" i="153" s="1"/>
  <c r="M536" i="153"/>
  <c r="AX536" i="153" s="1"/>
  <c r="BB535" i="153"/>
  <c r="AV535" i="153"/>
  <c r="BE535" i="153" s="1"/>
  <c r="AQ535" i="153"/>
  <c r="BD535" i="153" s="1"/>
  <c r="AL535" i="153"/>
  <c r="BC535" i="153" s="1"/>
  <c r="AG535" i="153"/>
  <c r="AB535" i="153"/>
  <c r="BA535" i="153" s="1"/>
  <c r="W535" i="153"/>
  <c r="AZ535" i="153" s="1"/>
  <c r="R535" i="153"/>
  <c r="AY535" i="153" s="1"/>
  <c r="M535" i="153"/>
  <c r="AX535" i="153" s="1"/>
  <c r="AV534" i="153"/>
  <c r="BE534" i="153" s="1"/>
  <c r="AQ534" i="153"/>
  <c r="BD534" i="153" s="1"/>
  <c r="AL534" i="153"/>
  <c r="BC534" i="153" s="1"/>
  <c r="AG534" i="153"/>
  <c r="BB534" i="153" s="1"/>
  <c r="AB534" i="153"/>
  <c r="BA534" i="153" s="1"/>
  <c r="W534" i="153"/>
  <c r="AZ534" i="153" s="1"/>
  <c r="R534" i="153"/>
  <c r="AY534" i="153" s="1"/>
  <c r="M534" i="153"/>
  <c r="AX534" i="153" s="1"/>
  <c r="AV533" i="153"/>
  <c r="BE533" i="153" s="1"/>
  <c r="AQ533" i="153"/>
  <c r="BD533" i="153" s="1"/>
  <c r="AL533" i="153"/>
  <c r="BC533" i="153" s="1"/>
  <c r="AG533" i="153"/>
  <c r="BB533" i="153" s="1"/>
  <c r="AB533" i="153"/>
  <c r="BA533" i="153" s="1"/>
  <c r="W533" i="153"/>
  <c r="AZ533" i="153" s="1"/>
  <c r="R533" i="153"/>
  <c r="AY533" i="153" s="1"/>
  <c r="M533" i="153"/>
  <c r="AX533" i="153" s="1"/>
  <c r="AV532" i="153"/>
  <c r="BE532" i="153" s="1"/>
  <c r="AQ532" i="153"/>
  <c r="BD532" i="153" s="1"/>
  <c r="AL532" i="153"/>
  <c r="BC532" i="153" s="1"/>
  <c r="AG532" i="153"/>
  <c r="BB532" i="153" s="1"/>
  <c r="AB532" i="153"/>
  <c r="BA532" i="153" s="1"/>
  <c r="W532" i="153"/>
  <c r="AZ532" i="153" s="1"/>
  <c r="R532" i="153"/>
  <c r="AY532" i="153" s="1"/>
  <c r="M532" i="153"/>
  <c r="AX532" i="153" s="1"/>
  <c r="BB531" i="153"/>
  <c r="AV531" i="153"/>
  <c r="BE531" i="153" s="1"/>
  <c r="AQ531" i="153"/>
  <c r="BD531" i="153" s="1"/>
  <c r="AL531" i="153"/>
  <c r="BC531" i="153" s="1"/>
  <c r="AG531" i="153"/>
  <c r="AB531" i="153"/>
  <c r="BA531" i="153" s="1"/>
  <c r="W531" i="153"/>
  <c r="AZ531" i="153" s="1"/>
  <c r="R531" i="153"/>
  <c r="AY531" i="153" s="1"/>
  <c r="M531" i="153"/>
  <c r="AX531" i="153" s="1"/>
  <c r="AV530" i="153"/>
  <c r="BE530" i="153" s="1"/>
  <c r="AQ530" i="153"/>
  <c r="BD530" i="153" s="1"/>
  <c r="AL530" i="153"/>
  <c r="BC530" i="153" s="1"/>
  <c r="AG530" i="153"/>
  <c r="BB530" i="153" s="1"/>
  <c r="AB530" i="153"/>
  <c r="BA530" i="153" s="1"/>
  <c r="W530" i="153"/>
  <c r="AZ530" i="153" s="1"/>
  <c r="R530" i="153"/>
  <c r="AY530" i="153" s="1"/>
  <c r="M530" i="153"/>
  <c r="AX530" i="153" s="1"/>
  <c r="AV529" i="153"/>
  <c r="BE529" i="153" s="1"/>
  <c r="AQ529" i="153"/>
  <c r="BD529" i="153" s="1"/>
  <c r="AL529" i="153"/>
  <c r="BC529" i="153" s="1"/>
  <c r="AG529" i="153"/>
  <c r="BB529" i="153" s="1"/>
  <c r="AB529" i="153"/>
  <c r="BA529" i="153" s="1"/>
  <c r="W529" i="153"/>
  <c r="AZ529" i="153" s="1"/>
  <c r="R529" i="153"/>
  <c r="AY529" i="153" s="1"/>
  <c r="M529" i="153"/>
  <c r="AX529" i="153" s="1"/>
  <c r="AV528" i="153"/>
  <c r="BE528" i="153" s="1"/>
  <c r="AQ528" i="153"/>
  <c r="BD528" i="153" s="1"/>
  <c r="AL528" i="153"/>
  <c r="BC528" i="153" s="1"/>
  <c r="AG528" i="153"/>
  <c r="BB528" i="153" s="1"/>
  <c r="AB528" i="153"/>
  <c r="BA528" i="153" s="1"/>
  <c r="W528" i="153"/>
  <c r="AZ528" i="153" s="1"/>
  <c r="R528" i="153"/>
  <c r="AY528" i="153" s="1"/>
  <c r="M528" i="153"/>
  <c r="AX528" i="153" s="1"/>
  <c r="AV527" i="153"/>
  <c r="BE527" i="153" s="1"/>
  <c r="AQ527" i="153"/>
  <c r="BD527" i="153" s="1"/>
  <c r="AL527" i="153"/>
  <c r="BC527" i="153" s="1"/>
  <c r="AG527" i="153"/>
  <c r="BB527" i="153" s="1"/>
  <c r="AB527" i="153"/>
  <c r="BA527" i="153" s="1"/>
  <c r="W527" i="153"/>
  <c r="AZ527" i="153" s="1"/>
  <c r="R527" i="153"/>
  <c r="AY527" i="153" s="1"/>
  <c r="M527" i="153"/>
  <c r="AX527" i="153" s="1"/>
  <c r="AZ526" i="153"/>
  <c r="AV526" i="153"/>
  <c r="BE526" i="153" s="1"/>
  <c r="AQ526" i="153"/>
  <c r="BD526" i="153" s="1"/>
  <c r="AL526" i="153"/>
  <c r="BC526" i="153" s="1"/>
  <c r="AG526" i="153"/>
  <c r="BB526" i="153" s="1"/>
  <c r="AB526" i="153"/>
  <c r="BA526" i="153" s="1"/>
  <c r="W526" i="153"/>
  <c r="R526" i="153"/>
  <c r="AY526" i="153" s="1"/>
  <c r="M526" i="153"/>
  <c r="AX526" i="153" s="1"/>
  <c r="AV525" i="153"/>
  <c r="BE525" i="153" s="1"/>
  <c r="AQ525" i="153"/>
  <c r="BD525" i="153" s="1"/>
  <c r="AL525" i="153"/>
  <c r="BC525" i="153" s="1"/>
  <c r="AG525" i="153"/>
  <c r="BB525" i="153" s="1"/>
  <c r="AB525" i="153"/>
  <c r="BA525" i="153" s="1"/>
  <c r="W525" i="153"/>
  <c r="AZ525" i="153" s="1"/>
  <c r="R525" i="153"/>
  <c r="AY525" i="153" s="1"/>
  <c r="M525" i="153"/>
  <c r="AX525" i="153" s="1"/>
  <c r="AV524" i="153"/>
  <c r="BE524" i="153" s="1"/>
  <c r="AQ524" i="153"/>
  <c r="BD524" i="153" s="1"/>
  <c r="AL524" i="153"/>
  <c r="BC524" i="153" s="1"/>
  <c r="AG524" i="153"/>
  <c r="BB524" i="153" s="1"/>
  <c r="AB524" i="153"/>
  <c r="BA524" i="153" s="1"/>
  <c r="W524" i="153"/>
  <c r="AZ524" i="153" s="1"/>
  <c r="R524" i="153"/>
  <c r="AY524" i="153" s="1"/>
  <c r="M524" i="153"/>
  <c r="AX524" i="153" s="1"/>
  <c r="BB523" i="153"/>
  <c r="AV523" i="153"/>
  <c r="BE523" i="153" s="1"/>
  <c r="AQ523" i="153"/>
  <c r="BD523" i="153" s="1"/>
  <c r="AL523" i="153"/>
  <c r="BC523" i="153" s="1"/>
  <c r="AG523" i="153"/>
  <c r="AB523" i="153"/>
  <c r="BA523" i="153" s="1"/>
  <c r="W523" i="153"/>
  <c r="AZ523" i="153" s="1"/>
  <c r="R523" i="153"/>
  <c r="AY523" i="153" s="1"/>
  <c r="M523" i="153"/>
  <c r="AX523" i="153" s="1"/>
  <c r="AZ522" i="153"/>
  <c r="AV522" i="153"/>
  <c r="BE522" i="153" s="1"/>
  <c r="AQ522" i="153"/>
  <c r="BD522" i="153" s="1"/>
  <c r="AL522" i="153"/>
  <c r="BC522" i="153" s="1"/>
  <c r="AG522" i="153"/>
  <c r="BB522" i="153" s="1"/>
  <c r="AB522" i="153"/>
  <c r="BA522" i="153" s="1"/>
  <c r="W522" i="153"/>
  <c r="R522" i="153"/>
  <c r="AY522" i="153" s="1"/>
  <c r="M522" i="153"/>
  <c r="AX522" i="153" s="1"/>
  <c r="AV521" i="153"/>
  <c r="BE521" i="153" s="1"/>
  <c r="AQ521" i="153"/>
  <c r="BD521" i="153" s="1"/>
  <c r="AL521" i="153"/>
  <c r="BC521" i="153" s="1"/>
  <c r="AG521" i="153"/>
  <c r="BB521" i="153" s="1"/>
  <c r="AB521" i="153"/>
  <c r="BA521" i="153" s="1"/>
  <c r="W521" i="153"/>
  <c r="AZ521" i="153" s="1"/>
  <c r="R521" i="153"/>
  <c r="AY521" i="153" s="1"/>
  <c r="M521" i="153"/>
  <c r="AX521" i="153" s="1"/>
  <c r="AV520" i="153"/>
  <c r="BE520" i="153" s="1"/>
  <c r="AQ520" i="153"/>
  <c r="BD520" i="153" s="1"/>
  <c r="AL520" i="153"/>
  <c r="BC520" i="153" s="1"/>
  <c r="AG520" i="153"/>
  <c r="BB520" i="153" s="1"/>
  <c r="AB520" i="153"/>
  <c r="BA520" i="153" s="1"/>
  <c r="W520" i="153"/>
  <c r="AZ520" i="153" s="1"/>
  <c r="R520" i="153"/>
  <c r="AY520" i="153" s="1"/>
  <c r="M520" i="153"/>
  <c r="AX520" i="153" s="1"/>
  <c r="AV519" i="153"/>
  <c r="BE519" i="153" s="1"/>
  <c r="AQ519" i="153"/>
  <c r="BD519" i="153" s="1"/>
  <c r="AL519" i="153"/>
  <c r="BC519" i="153" s="1"/>
  <c r="AG519" i="153"/>
  <c r="BB519" i="153" s="1"/>
  <c r="AB519" i="153"/>
  <c r="BA519" i="153" s="1"/>
  <c r="W519" i="153"/>
  <c r="AZ519" i="153" s="1"/>
  <c r="R519" i="153"/>
  <c r="AY519" i="153" s="1"/>
  <c r="M519" i="153"/>
  <c r="AX519" i="153" s="1"/>
  <c r="AV518" i="153"/>
  <c r="BE518" i="153" s="1"/>
  <c r="AQ518" i="153"/>
  <c r="BD518" i="153" s="1"/>
  <c r="AL518" i="153"/>
  <c r="BC518" i="153" s="1"/>
  <c r="AG518" i="153"/>
  <c r="BB518" i="153" s="1"/>
  <c r="AB518" i="153"/>
  <c r="BA518" i="153" s="1"/>
  <c r="W518" i="153"/>
  <c r="AZ518" i="153" s="1"/>
  <c r="R518" i="153"/>
  <c r="AY518" i="153" s="1"/>
  <c r="M518" i="153"/>
  <c r="AX518" i="153" s="1"/>
  <c r="BE517" i="153"/>
  <c r="AZ517" i="153"/>
  <c r="AV517" i="153"/>
  <c r="AQ517" i="153"/>
  <c r="BD517" i="153" s="1"/>
  <c r="AL517" i="153"/>
  <c r="BC517" i="153" s="1"/>
  <c r="AG517" i="153"/>
  <c r="BB517" i="153" s="1"/>
  <c r="AB517" i="153"/>
  <c r="BA517" i="153" s="1"/>
  <c r="W517" i="153"/>
  <c r="R517" i="153"/>
  <c r="AY517" i="153" s="1"/>
  <c r="M517" i="153"/>
  <c r="AX517" i="153" s="1"/>
  <c r="BE516" i="153"/>
  <c r="AV516" i="153"/>
  <c r="AQ516" i="153"/>
  <c r="BD516" i="153" s="1"/>
  <c r="AL516" i="153"/>
  <c r="BC516" i="153" s="1"/>
  <c r="AG516" i="153"/>
  <c r="BB516" i="153" s="1"/>
  <c r="AB516" i="153"/>
  <c r="BA516" i="153" s="1"/>
  <c r="W516" i="153"/>
  <c r="AZ516" i="153" s="1"/>
  <c r="R516" i="153"/>
  <c r="AY516" i="153" s="1"/>
  <c r="M516" i="153"/>
  <c r="AX516" i="153" s="1"/>
  <c r="AV515" i="153"/>
  <c r="BE515" i="153" s="1"/>
  <c r="AQ515" i="153"/>
  <c r="BD515" i="153" s="1"/>
  <c r="AL515" i="153"/>
  <c r="BC515" i="153" s="1"/>
  <c r="AG515" i="153"/>
  <c r="BB515" i="153" s="1"/>
  <c r="AB515" i="153"/>
  <c r="BA515" i="153" s="1"/>
  <c r="W515" i="153"/>
  <c r="AZ515" i="153" s="1"/>
  <c r="R515" i="153"/>
  <c r="AY515" i="153" s="1"/>
  <c r="M515" i="153"/>
  <c r="AX515" i="153" s="1"/>
  <c r="AV514" i="153"/>
  <c r="BE514" i="153" s="1"/>
  <c r="AQ514" i="153"/>
  <c r="BD514" i="153" s="1"/>
  <c r="AL514" i="153"/>
  <c r="BC514" i="153" s="1"/>
  <c r="AG514" i="153"/>
  <c r="BB514" i="153" s="1"/>
  <c r="AB514" i="153"/>
  <c r="BA514" i="153" s="1"/>
  <c r="W514" i="153"/>
  <c r="AZ514" i="153" s="1"/>
  <c r="R514" i="153"/>
  <c r="AY514" i="153" s="1"/>
  <c r="M514" i="153"/>
  <c r="AX514" i="153" s="1"/>
  <c r="BE513" i="153"/>
  <c r="AV513" i="153"/>
  <c r="AQ513" i="153"/>
  <c r="BD513" i="153" s="1"/>
  <c r="AL513" i="153"/>
  <c r="BC513" i="153" s="1"/>
  <c r="AG513" i="153"/>
  <c r="BB513" i="153" s="1"/>
  <c r="AB513" i="153"/>
  <c r="BA513" i="153" s="1"/>
  <c r="W513" i="153"/>
  <c r="AZ513" i="153" s="1"/>
  <c r="R513" i="153"/>
  <c r="AY513" i="153" s="1"/>
  <c r="M513" i="153"/>
  <c r="AX513" i="153" s="1"/>
  <c r="BE512" i="153"/>
  <c r="AV512" i="153"/>
  <c r="AQ512" i="153"/>
  <c r="BD512" i="153" s="1"/>
  <c r="AL512" i="153"/>
  <c r="BC512" i="153" s="1"/>
  <c r="AG512" i="153"/>
  <c r="BB512" i="153" s="1"/>
  <c r="AB512" i="153"/>
  <c r="BA512" i="153" s="1"/>
  <c r="W512" i="153"/>
  <c r="AZ512" i="153" s="1"/>
  <c r="R512" i="153"/>
  <c r="AY512" i="153" s="1"/>
  <c r="M512" i="153"/>
  <c r="AX512" i="153" s="1"/>
  <c r="AV511" i="153"/>
  <c r="BE511" i="153" s="1"/>
  <c r="AQ511" i="153"/>
  <c r="BD511" i="153" s="1"/>
  <c r="AL511" i="153"/>
  <c r="BC511" i="153" s="1"/>
  <c r="AG511" i="153"/>
  <c r="BB511" i="153" s="1"/>
  <c r="AB511" i="153"/>
  <c r="BA511" i="153" s="1"/>
  <c r="W511" i="153"/>
  <c r="AZ511" i="153" s="1"/>
  <c r="R511" i="153"/>
  <c r="AY511" i="153" s="1"/>
  <c r="M511" i="153"/>
  <c r="AX511" i="153" s="1"/>
  <c r="BA510" i="153"/>
  <c r="AV510" i="153"/>
  <c r="BE510" i="153" s="1"/>
  <c r="AQ510" i="153"/>
  <c r="BD510" i="153" s="1"/>
  <c r="AL510" i="153"/>
  <c r="BC510" i="153" s="1"/>
  <c r="AG510" i="153"/>
  <c r="BB510" i="153" s="1"/>
  <c r="AB510" i="153"/>
  <c r="W510" i="153"/>
  <c r="AZ510" i="153" s="1"/>
  <c r="R510" i="153"/>
  <c r="AY510" i="153" s="1"/>
  <c r="M510" i="153"/>
  <c r="AX510" i="153" s="1"/>
  <c r="BE509" i="153"/>
  <c r="AV509" i="153"/>
  <c r="AQ509" i="153"/>
  <c r="BD509" i="153" s="1"/>
  <c r="AL509" i="153"/>
  <c r="BC509" i="153" s="1"/>
  <c r="AG509" i="153"/>
  <c r="BB509" i="153" s="1"/>
  <c r="AB509" i="153"/>
  <c r="BA509" i="153" s="1"/>
  <c r="W509" i="153"/>
  <c r="AZ509" i="153" s="1"/>
  <c r="R509" i="153"/>
  <c r="AY509" i="153" s="1"/>
  <c r="M509" i="153"/>
  <c r="AX509" i="153" s="1"/>
  <c r="BE508" i="153"/>
  <c r="AY508" i="153"/>
  <c r="AV508" i="153"/>
  <c r="AQ508" i="153"/>
  <c r="BD508" i="153" s="1"/>
  <c r="AL508" i="153"/>
  <c r="BC508" i="153" s="1"/>
  <c r="AG508" i="153"/>
  <c r="BB508" i="153" s="1"/>
  <c r="AB508" i="153"/>
  <c r="BA508" i="153" s="1"/>
  <c r="W508" i="153"/>
  <c r="AZ508" i="153" s="1"/>
  <c r="R508" i="153"/>
  <c r="M508" i="153"/>
  <c r="AX508" i="153" s="1"/>
  <c r="AV507" i="153"/>
  <c r="BE507" i="153" s="1"/>
  <c r="AQ507" i="153"/>
  <c r="BD507" i="153" s="1"/>
  <c r="AL507" i="153"/>
  <c r="BC507" i="153" s="1"/>
  <c r="AG507" i="153"/>
  <c r="BB507" i="153" s="1"/>
  <c r="AB507" i="153"/>
  <c r="BA507" i="153" s="1"/>
  <c r="W507" i="153"/>
  <c r="AZ507" i="153" s="1"/>
  <c r="R507" i="153"/>
  <c r="AY507" i="153" s="1"/>
  <c r="M507" i="153"/>
  <c r="AX507" i="153" s="1"/>
  <c r="AV506" i="153"/>
  <c r="BE506" i="153" s="1"/>
  <c r="AQ506" i="153"/>
  <c r="BD506" i="153" s="1"/>
  <c r="AL506" i="153"/>
  <c r="BC506" i="153" s="1"/>
  <c r="AG506" i="153"/>
  <c r="BB506" i="153" s="1"/>
  <c r="AB506" i="153"/>
  <c r="BA506" i="153" s="1"/>
  <c r="W506" i="153"/>
  <c r="AZ506" i="153" s="1"/>
  <c r="R506" i="153"/>
  <c r="AY506" i="153" s="1"/>
  <c r="M506" i="153"/>
  <c r="AX506" i="153" s="1"/>
  <c r="BE505" i="153"/>
  <c r="AV505" i="153"/>
  <c r="AQ505" i="153"/>
  <c r="BD505" i="153" s="1"/>
  <c r="AL505" i="153"/>
  <c r="BC505" i="153" s="1"/>
  <c r="AG505" i="153"/>
  <c r="BB505" i="153" s="1"/>
  <c r="AB505" i="153"/>
  <c r="BA505" i="153" s="1"/>
  <c r="W505" i="153"/>
  <c r="AZ505" i="153" s="1"/>
  <c r="R505" i="153"/>
  <c r="AY505" i="153" s="1"/>
  <c r="M505" i="153"/>
  <c r="AX505" i="153" s="1"/>
  <c r="BE504" i="153"/>
  <c r="AV504" i="153"/>
  <c r="AQ504" i="153"/>
  <c r="BD504" i="153" s="1"/>
  <c r="AL504" i="153"/>
  <c r="BC504" i="153" s="1"/>
  <c r="AG504" i="153"/>
  <c r="BB504" i="153" s="1"/>
  <c r="AB504" i="153"/>
  <c r="BA504" i="153" s="1"/>
  <c r="W504" i="153"/>
  <c r="AZ504" i="153" s="1"/>
  <c r="R504" i="153"/>
  <c r="AY504" i="153" s="1"/>
  <c r="M504" i="153"/>
  <c r="AX504" i="153" s="1"/>
  <c r="BB503" i="153"/>
  <c r="AV503" i="153"/>
  <c r="BE503" i="153" s="1"/>
  <c r="AQ503" i="153"/>
  <c r="BD503" i="153" s="1"/>
  <c r="AL503" i="153"/>
  <c r="BC503" i="153" s="1"/>
  <c r="AG503" i="153"/>
  <c r="AB503" i="153"/>
  <c r="BA503" i="153" s="1"/>
  <c r="W503" i="153"/>
  <c r="AZ503" i="153" s="1"/>
  <c r="R503" i="153"/>
  <c r="AY503" i="153" s="1"/>
  <c r="M503" i="153"/>
  <c r="AX503" i="153" s="1"/>
  <c r="BA502" i="153"/>
  <c r="AV502" i="153"/>
  <c r="BE502" i="153" s="1"/>
  <c r="AQ502" i="153"/>
  <c r="BD502" i="153" s="1"/>
  <c r="AL502" i="153"/>
  <c r="BC502" i="153" s="1"/>
  <c r="AG502" i="153"/>
  <c r="BB502" i="153" s="1"/>
  <c r="AB502" i="153"/>
  <c r="W502" i="153"/>
  <c r="AZ502" i="153" s="1"/>
  <c r="R502" i="153"/>
  <c r="AY502" i="153" s="1"/>
  <c r="M502" i="153"/>
  <c r="AX502" i="153" s="1"/>
  <c r="BE501" i="153"/>
  <c r="AV501" i="153"/>
  <c r="AQ501" i="153"/>
  <c r="BD501" i="153" s="1"/>
  <c r="AL501" i="153"/>
  <c r="BC501" i="153" s="1"/>
  <c r="AG501" i="153"/>
  <c r="BB501" i="153" s="1"/>
  <c r="AB501" i="153"/>
  <c r="BA501" i="153" s="1"/>
  <c r="W501" i="153"/>
  <c r="AZ501" i="153" s="1"/>
  <c r="R501" i="153"/>
  <c r="AY501" i="153" s="1"/>
  <c r="M501" i="153"/>
  <c r="AX501" i="153" s="1"/>
  <c r="BE500" i="153"/>
  <c r="AY500" i="153"/>
  <c r="AV500" i="153"/>
  <c r="AQ500" i="153"/>
  <c r="BD500" i="153" s="1"/>
  <c r="AL500" i="153"/>
  <c r="BC500" i="153" s="1"/>
  <c r="AG500" i="153"/>
  <c r="BB500" i="153" s="1"/>
  <c r="AB500" i="153"/>
  <c r="BA500" i="153" s="1"/>
  <c r="W500" i="153"/>
  <c r="AZ500" i="153" s="1"/>
  <c r="R500" i="153"/>
  <c r="M500" i="153"/>
  <c r="AX500" i="153" s="1"/>
  <c r="BC499" i="153"/>
  <c r="BB499" i="153"/>
  <c r="AV499" i="153"/>
  <c r="BE499" i="153" s="1"/>
  <c r="AQ499" i="153"/>
  <c r="BD499" i="153" s="1"/>
  <c r="AL499" i="153"/>
  <c r="AG499" i="153"/>
  <c r="AB499" i="153"/>
  <c r="BA499" i="153" s="1"/>
  <c r="W499" i="153"/>
  <c r="AZ499" i="153" s="1"/>
  <c r="R499" i="153"/>
  <c r="AY499" i="153" s="1"/>
  <c r="M499" i="153"/>
  <c r="AX499" i="153" s="1"/>
  <c r="BE498" i="153"/>
  <c r="AV498" i="153"/>
  <c r="AQ498" i="153"/>
  <c r="BD498" i="153" s="1"/>
  <c r="AL498" i="153"/>
  <c r="BC498" i="153" s="1"/>
  <c r="AG498" i="153"/>
  <c r="BB498" i="153" s="1"/>
  <c r="AB498" i="153"/>
  <c r="BA498" i="153" s="1"/>
  <c r="W498" i="153"/>
  <c r="AZ498" i="153" s="1"/>
  <c r="R498" i="153"/>
  <c r="AY498" i="153" s="1"/>
  <c r="M498" i="153"/>
  <c r="AX498" i="153" s="1"/>
  <c r="BE497" i="153"/>
  <c r="BC497" i="153"/>
  <c r="BA497" i="153"/>
  <c r="AV497" i="153"/>
  <c r="AQ497" i="153"/>
  <c r="BD497" i="153" s="1"/>
  <c r="AL497" i="153"/>
  <c r="AG497" i="153"/>
  <c r="BB497" i="153" s="1"/>
  <c r="AB497" i="153"/>
  <c r="W497" i="153"/>
  <c r="AZ497" i="153" s="1"/>
  <c r="R497" i="153"/>
  <c r="AY497" i="153" s="1"/>
  <c r="M497" i="153"/>
  <c r="AX497" i="153" s="1"/>
  <c r="BE496" i="153"/>
  <c r="BC496" i="153"/>
  <c r="AV496" i="153"/>
  <c r="AQ496" i="153"/>
  <c r="BD496" i="153" s="1"/>
  <c r="AL496" i="153"/>
  <c r="AG496" i="153"/>
  <c r="BB496" i="153" s="1"/>
  <c r="AB496" i="153"/>
  <c r="BA496" i="153" s="1"/>
  <c r="W496" i="153"/>
  <c r="AZ496" i="153" s="1"/>
  <c r="R496" i="153"/>
  <c r="AY496" i="153" s="1"/>
  <c r="M496" i="153"/>
  <c r="AX496" i="153" s="1"/>
  <c r="BB495" i="153"/>
  <c r="AV495" i="153"/>
  <c r="BE495" i="153" s="1"/>
  <c r="AQ495" i="153"/>
  <c r="BD495" i="153" s="1"/>
  <c r="AL495" i="153"/>
  <c r="BC495" i="153" s="1"/>
  <c r="AG495" i="153"/>
  <c r="AB495" i="153"/>
  <c r="BA495" i="153" s="1"/>
  <c r="W495" i="153"/>
  <c r="AZ495" i="153" s="1"/>
  <c r="R495" i="153"/>
  <c r="AY495" i="153" s="1"/>
  <c r="M495" i="153"/>
  <c r="AX495" i="153" s="1"/>
  <c r="BB494" i="153"/>
  <c r="AV494" i="153"/>
  <c r="BE494" i="153" s="1"/>
  <c r="AQ494" i="153"/>
  <c r="BD494" i="153" s="1"/>
  <c r="AL494" i="153"/>
  <c r="BC494" i="153" s="1"/>
  <c r="AG494" i="153"/>
  <c r="AB494" i="153"/>
  <c r="BA494" i="153" s="1"/>
  <c r="W494" i="153"/>
  <c r="AZ494" i="153" s="1"/>
  <c r="R494" i="153"/>
  <c r="AY494" i="153" s="1"/>
  <c r="M494" i="153"/>
  <c r="AX494" i="153" s="1"/>
  <c r="AV493" i="153"/>
  <c r="BE493" i="153" s="1"/>
  <c r="AQ493" i="153"/>
  <c r="BD493" i="153" s="1"/>
  <c r="AL493" i="153"/>
  <c r="BC493" i="153" s="1"/>
  <c r="AG493" i="153"/>
  <c r="BB493" i="153" s="1"/>
  <c r="AB493" i="153"/>
  <c r="BA493" i="153" s="1"/>
  <c r="W493" i="153"/>
  <c r="AZ493" i="153" s="1"/>
  <c r="R493" i="153"/>
  <c r="AY493" i="153" s="1"/>
  <c r="M493" i="153"/>
  <c r="AX493" i="153" s="1"/>
  <c r="AV492" i="153"/>
  <c r="BE492" i="153" s="1"/>
  <c r="AQ492" i="153"/>
  <c r="BD492" i="153" s="1"/>
  <c r="AL492" i="153"/>
  <c r="BC492" i="153" s="1"/>
  <c r="AG492" i="153"/>
  <c r="BB492" i="153" s="1"/>
  <c r="AB492" i="153"/>
  <c r="BA492" i="153" s="1"/>
  <c r="W492" i="153"/>
  <c r="AZ492" i="153" s="1"/>
  <c r="R492" i="153"/>
  <c r="AY492" i="153" s="1"/>
  <c r="M492" i="153"/>
  <c r="AX492" i="153" s="1"/>
  <c r="AV491" i="153"/>
  <c r="BE491" i="153" s="1"/>
  <c r="AQ491" i="153"/>
  <c r="BD491" i="153" s="1"/>
  <c r="AL491" i="153"/>
  <c r="BC491" i="153" s="1"/>
  <c r="AG491" i="153"/>
  <c r="BB491" i="153" s="1"/>
  <c r="AB491" i="153"/>
  <c r="BA491" i="153" s="1"/>
  <c r="W491" i="153"/>
  <c r="AZ491" i="153" s="1"/>
  <c r="R491" i="153"/>
  <c r="AY491" i="153" s="1"/>
  <c r="M491" i="153"/>
  <c r="AX491" i="153" s="1"/>
  <c r="BA490" i="153"/>
  <c r="AV490" i="153"/>
  <c r="BE490" i="153" s="1"/>
  <c r="AQ490" i="153"/>
  <c r="BD490" i="153" s="1"/>
  <c r="AL490" i="153"/>
  <c r="BC490" i="153" s="1"/>
  <c r="AG490" i="153"/>
  <c r="BB490" i="153" s="1"/>
  <c r="AB490" i="153"/>
  <c r="W490" i="153"/>
  <c r="AZ490" i="153" s="1"/>
  <c r="R490" i="153"/>
  <c r="AY490" i="153" s="1"/>
  <c r="M490" i="153"/>
  <c r="AX490" i="153" s="1"/>
  <c r="AV489" i="153"/>
  <c r="BE489" i="153" s="1"/>
  <c r="AQ489" i="153"/>
  <c r="BD489" i="153" s="1"/>
  <c r="AL489" i="153"/>
  <c r="BC489" i="153" s="1"/>
  <c r="AG489" i="153"/>
  <c r="BB489" i="153" s="1"/>
  <c r="AB489" i="153"/>
  <c r="BA489" i="153" s="1"/>
  <c r="W489" i="153"/>
  <c r="AZ489" i="153" s="1"/>
  <c r="R489" i="153"/>
  <c r="AY489" i="153" s="1"/>
  <c r="M489" i="153"/>
  <c r="AX489" i="153" s="1"/>
  <c r="AV488" i="153"/>
  <c r="BE488" i="153" s="1"/>
  <c r="AQ488" i="153"/>
  <c r="BD488" i="153" s="1"/>
  <c r="AL488" i="153"/>
  <c r="BC488" i="153" s="1"/>
  <c r="AG488" i="153"/>
  <c r="BB488" i="153" s="1"/>
  <c r="AB488" i="153"/>
  <c r="BA488" i="153" s="1"/>
  <c r="W488" i="153"/>
  <c r="AZ488" i="153" s="1"/>
  <c r="R488" i="153"/>
  <c r="AY488" i="153" s="1"/>
  <c r="M488" i="153"/>
  <c r="AX488" i="153" s="1"/>
  <c r="BC487" i="153"/>
  <c r="AV487" i="153"/>
  <c r="BE487" i="153" s="1"/>
  <c r="AQ487" i="153"/>
  <c r="BD487" i="153" s="1"/>
  <c r="AL487" i="153"/>
  <c r="AG487" i="153"/>
  <c r="BB487" i="153" s="1"/>
  <c r="AB487" i="153"/>
  <c r="BA487" i="153" s="1"/>
  <c r="W487" i="153"/>
  <c r="AZ487" i="153" s="1"/>
  <c r="R487" i="153"/>
  <c r="AY487" i="153" s="1"/>
  <c r="M487" i="153"/>
  <c r="AX487" i="153" s="1"/>
  <c r="BA486" i="153"/>
  <c r="AV486" i="153"/>
  <c r="BE486" i="153" s="1"/>
  <c r="AQ486" i="153"/>
  <c r="BD486" i="153" s="1"/>
  <c r="AL486" i="153"/>
  <c r="BC486" i="153" s="1"/>
  <c r="AG486" i="153"/>
  <c r="BB486" i="153" s="1"/>
  <c r="AB486" i="153"/>
  <c r="W486" i="153"/>
  <c r="AZ486" i="153" s="1"/>
  <c r="R486" i="153"/>
  <c r="AY486" i="153" s="1"/>
  <c r="M486" i="153"/>
  <c r="AX486" i="153" s="1"/>
  <c r="AV485" i="153"/>
  <c r="BE485" i="153" s="1"/>
  <c r="AQ485" i="153"/>
  <c r="BD485" i="153" s="1"/>
  <c r="AL485" i="153"/>
  <c r="BC485" i="153" s="1"/>
  <c r="AG485" i="153"/>
  <c r="BB485" i="153" s="1"/>
  <c r="AB485" i="153"/>
  <c r="BA485" i="153" s="1"/>
  <c r="W485" i="153"/>
  <c r="AZ485" i="153" s="1"/>
  <c r="R485" i="153"/>
  <c r="AY485" i="153" s="1"/>
  <c r="M485" i="153"/>
  <c r="AX485" i="153" s="1"/>
  <c r="AV484" i="153"/>
  <c r="BE484" i="153" s="1"/>
  <c r="AQ484" i="153"/>
  <c r="BD484" i="153" s="1"/>
  <c r="AL484" i="153"/>
  <c r="BC484" i="153" s="1"/>
  <c r="AG484" i="153"/>
  <c r="BB484" i="153" s="1"/>
  <c r="AB484" i="153"/>
  <c r="BA484" i="153" s="1"/>
  <c r="W484" i="153"/>
  <c r="AZ484" i="153" s="1"/>
  <c r="R484" i="153"/>
  <c r="AY484" i="153" s="1"/>
  <c r="M484" i="153"/>
  <c r="AX484" i="153" s="1"/>
  <c r="AV483" i="153"/>
  <c r="BE483" i="153" s="1"/>
  <c r="AQ483" i="153"/>
  <c r="BD483" i="153" s="1"/>
  <c r="AL483" i="153"/>
  <c r="BC483" i="153" s="1"/>
  <c r="AG483" i="153"/>
  <c r="BB483" i="153" s="1"/>
  <c r="AB483" i="153"/>
  <c r="BA483" i="153" s="1"/>
  <c r="W483" i="153"/>
  <c r="AZ483" i="153" s="1"/>
  <c r="R483" i="153"/>
  <c r="AY483" i="153" s="1"/>
  <c r="M483" i="153"/>
  <c r="AX483" i="153" s="1"/>
  <c r="AV482" i="153"/>
  <c r="BE482" i="153" s="1"/>
  <c r="AQ482" i="153"/>
  <c r="BD482" i="153" s="1"/>
  <c r="AL482" i="153"/>
  <c r="BC482" i="153" s="1"/>
  <c r="AG482" i="153"/>
  <c r="BB482" i="153" s="1"/>
  <c r="AB482" i="153"/>
  <c r="BA482" i="153" s="1"/>
  <c r="W482" i="153"/>
  <c r="AZ482" i="153" s="1"/>
  <c r="R482" i="153"/>
  <c r="AY482" i="153" s="1"/>
  <c r="M482" i="153"/>
  <c r="AX482" i="153" s="1"/>
  <c r="AV481" i="153"/>
  <c r="BE481" i="153" s="1"/>
  <c r="AQ481" i="153"/>
  <c r="BD481" i="153" s="1"/>
  <c r="AL481" i="153"/>
  <c r="BC481" i="153" s="1"/>
  <c r="AG481" i="153"/>
  <c r="BB481" i="153" s="1"/>
  <c r="AB481" i="153"/>
  <c r="BA481" i="153" s="1"/>
  <c r="W481" i="153"/>
  <c r="AZ481" i="153" s="1"/>
  <c r="R481" i="153"/>
  <c r="AY481" i="153" s="1"/>
  <c r="M481" i="153"/>
  <c r="AX481" i="153" s="1"/>
  <c r="AV480" i="153"/>
  <c r="BE480" i="153" s="1"/>
  <c r="AQ480" i="153"/>
  <c r="BD480" i="153" s="1"/>
  <c r="AL480" i="153"/>
  <c r="BC480" i="153" s="1"/>
  <c r="AG480" i="153"/>
  <c r="BB480" i="153" s="1"/>
  <c r="AB480" i="153"/>
  <c r="BA480" i="153" s="1"/>
  <c r="W480" i="153"/>
  <c r="AZ480" i="153" s="1"/>
  <c r="R480" i="153"/>
  <c r="AY480" i="153" s="1"/>
  <c r="M480" i="153"/>
  <c r="AX480" i="153" s="1"/>
  <c r="BD479" i="153"/>
  <c r="AV479" i="153"/>
  <c r="BE479" i="153" s="1"/>
  <c r="AQ479" i="153"/>
  <c r="AL479" i="153"/>
  <c r="BC479" i="153" s="1"/>
  <c r="AG479" i="153"/>
  <c r="BB479" i="153" s="1"/>
  <c r="AB479" i="153"/>
  <c r="BA479" i="153" s="1"/>
  <c r="W479" i="153"/>
  <c r="AZ479" i="153" s="1"/>
  <c r="R479" i="153"/>
  <c r="AY479" i="153" s="1"/>
  <c r="M479" i="153"/>
  <c r="AX479" i="153" s="1"/>
  <c r="BC478" i="153"/>
  <c r="AV478" i="153"/>
  <c r="BE478" i="153" s="1"/>
  <c r="AQ478" i="153"/>
  <c r="BD478" i="153" s="1"/>
  <c r="AL478" i="153"/>
  <c r="AG478" i="153"/>
  <c r="BB478" i="153" s="1"/>
  <c r="AB478" i="153"/>
  <c r="BA478" i="153" s="1"/>
  <c r="W478" i="153"/>
  <c r="AZ478" i="153" s="1"/>
  <c r="R478" i="153"/>
  <c r="AY478" i="153" s="1"/>
  <c r="M478" i="153"/>
  <c r="AX478" i="153" s="1"/>
  <c r="BB477" i="153"/>
  <c r="AV477" i="153"/>
  <c r="BE477" i="153" s="1"/>
  <c r="AQ477" i="153"/>
  <c r="BD477" i="153" s="1"/>
  <c r="AL477" i="153"/>
  <c r="BC477" i="153" s="1"/>
  <c r="AG477" i="153"/>
  <c r="AB477" i="153"/>
  <c r="BA477" i="153" s="1"/>
  <c r="W477" i="153"/>
  <c r="AZ477" i="153" s="1"/>
  <c r="R477" i="153"/>
  <c r="AY477" i="153" s="1"/>
  <c r="M477" i="153"/>
  <c r="AX477" i="153" s="1"/>
  <c r="BA476" i="153"/>
  <c r="AV476" i="153"/>
  <c r="BE476" i="153" s="1"/>
  <c r="AQ476" i="153"/>
  <c r="BD476" i="153" s="1"/>
  <c r="AL476" i="153"/>
  <c r="BC476" i="153" s="1"/>
  <c r="AG476" i="153"/>
  <c r="BB476" i="153" s="1"/>
  <c r="AB476" i="153"/>
  <c r="W476" i="153"/>
  <c r="AZ476" i="153" s="1"/>
  <c r="R476" i="153"/>
  <c r="AY476" i="153" s="1"/>
  <c r="M476" i="153"/>
  <c r="AX476" i="153" s="1"/>
  <c r="AV475" i="153"/>
  <c r="BE475" i="153" s="1"/>
  <c r="AQ475" i="153"/>
  <c r="BD475" i="153" s="1"/>
  <c r="AL475" i="153"/>
  <c r="BC475" i="153" s="1"/>
  <c r="AG475" i="153"/>
  <c r="BB475" i="153" s="1"/>
  <c r="AB475" i="153"/>
  <c r="BA475" i="153" s="1"/>
  <c r="W475" i="153"/>
  <c r="AZ475" i="153" s="1"/>
  <c r="R475" i="153"/>
  <c r="AY475" i="153" s="1"/>
  <c r="M475" i="153"/>
  <c r="AX475" i="153" s="1"/>
  <c r="AV474" i="153"/>
  <c r="BE474" i="153" s="1"/>
  <c r="AQ474" i="153"/>
  <c r="BD474" i="153" s="1"/>
  <c r="AL474" i="153"/>
  <c r="BC474" i="153" s="1"/>
  <c r="AG474" i="153"/>
  <c r="BB474" i="153" s="1"/>
  <c r="AB474" i="153"/>
  <c r="BA474" i="153" s="1"/>
  <c r="W474" i="153"/>
  <c r="AZ474" i="153" s="1"/>
  <c r="R474" i="153"/>
  <c r="AY474" i="153" s="1"/>
  <c r="M474" i="153"/>
  <c r="AX474" i="153" s="1"/>
  <c r="AV473" i="153"/>
  <c r="BE473" i="153" s="1"/>
  <c r="AQ473" i="153"/>
  <c r="BD473" i="153" s="1"/>
  <c r="AL473" i="153"/>
  <c r="BC473" i="153" s="1"/>
  <c r="AG473" i="153"/>
  <c r="BB473" i="153" s="1"/>
  <c r="AB473" i="153"/>
  <c r="BA473" i="153" s="1"/>
  <c r="W473" i="153"/>
  <c r="AZ473" i="153" s="1"/>
  <c r="R473" i="153"/>
  <c r="AY473" i="153" s="1"/>
  <c r="M473" i="153"/>
  <c r="AX473" i="153" s="1"/>
  <c r="AV472" i="153"/>
  <c r="BE472" i="153" s="1"/>
  <c r="AQ472" i="153"/>
  <c r="BD472" i="153" s="1"/>
  <c r="AL472" i="153"/>
  <c r="BC472" i="153" s="1"/>
  <c r="AG472" i="153"/>
  <c r="BB472" i="153" s="1"/>
  <c r="AB472" i="153"/>
  <c r="BA472" i="153" s="1"/>
  <c r="W472" i="153"/>
  <c r="AZ472" i="153" s="1"/>
  <c r="R472" i="153"/>
  <c r="AY472" i="153" s="1"/>
  <c r="M472" i="153"/>
  <c r="AX472" i="153" s="1"/>
  <c r="AY471" i="153"/>
  <c r="AV471" i="153"/>
  <c r="BE471" i="153" s="1"/>
  <c r="AQ471" i="153"/>
  <c r="BD471" i="153" s="1"/>
  <c r="AL471" i="153"/>
  <c r="BC471" i="153" s="1"/>
  <c r="AG471" i="153"/>
  <c r="BB471" i="153" s="1"/>
  <c r="AB471" i="153"/>
  <c r="BA471" i="153" s="1"/>
  <c r="W471" i="153"/>
  <c r="AZ471" i="153" s="1"/>
  <c r="R471" i="153"/>
  <c r="M471" i="153"/>
  <c r="AX471" i="153" s="1"/>
  <c r="AV470" i="153"/>
  <c r="BE470" i="153" s="1"/>
  <c r="AQ470" i="153"/>
  <c r="BD470" i="153" s="1"/>
  <c r="AL470" i="153"/>
  <c r="BC470" i="153" s="1"/>
  <c r="AG470" i="153"/>
  <c r="BB470" i="153" s="1"/>
  <c r="AB470" i="153"/>
  <c r="BA470" i="153" s="1"/>
  <c r="W470" i="153"/>
  <c r="AZ470" i="153" s="1"/>
  <c r="R470" i="153"/>
  <c r="AY470" i="153" s="1"/>
  <c r="M470" i="153"/>
  <c r="AX470" i="153" s="1"/>
  <c r="AV469" i="153"/>
  <c r="BE469" i="153" s="1"/>
  <c r="AQ469" i="153"/>
  <c r="BD469" i="153" s="1"/>
  <c r="AL469" i="153"/>
  <c r="BC469" i="153" s="1"/>
  <c r="AG469" i="153"/>
  <c r="BB469" i="153" s="1"/>
  <c r="AB469" i="153"/>
  <c r="BA469" i="153" s="1"/>
  <c r="W469" i="153"/>
  <c r="AZ469" i="153" s="1"/>
  <c r="R469" i="153"/>
  <c r="AY469" i="153" s="1"/>
  <c r="M469" i="153"/>
  <c r="AX469" i="153" s="1"/>
  <c r="AY468" i="153"/>
  <c r="AV468" i="153"/>
  <c r="BE468" i="153" s="1"/>
  <c r="AQ468" i="153"/>
  <c r="BD468" i="153" s="1"/>
  <c r="AL468" i="153"/>
  <c r="BC468" i="153" s="1"/>
  <c r="AG468" i="153"/>
  <c r="BB468" i="153" s="1"/>
  <c r="AB468" i="153"/>
  <c r="BA468" i="153" s="1"/>
  <c r="W468" i="153"/>
  <c r="AZ468" i="153" s="1"/>
  <c r="R468" i="153"/>
  <c r="M468" i="153"/>
  <c r="AX468" i="153" s="1"/>
  <c r="AV467" i="153"/>
  <c r="BE467" i="153" s="1"/>
  <c r="AQ467" i="153"/>
  <c r="BD467" i="153" s="1"/>
  <c r="AL467" i="153"/>
  <c r="BC467" i="153" s="1"/>
  <c r="AG467" i="153"/>
  <c r="BB467" i="153" s="1"/>
  <c r="AB467" i="153"/>
  <c r="BA467" i="153" s="1"/>
  <c r="W467" i="153"/>
  <c r="AZ467" i="153" s="1"/>
  <c r="R467" i="153"/>
  <c r="AY467" i="153" s="1"/>
  <c r="M467" i="153"/>
  <c r="AX467" i="153" s="1"/>
  <c r="BC466" i="153"/>
  <c r="AV466" i="153"/>
  <c r="BE466" i="153" s="1"/>
  <c r="AQ466" i="153"/>
  <c r="BD466" i="153" s="1"/>
  <c r="AL466" i="153"/>
  <c r="AG466" i="153"/>
  <c r="BB466" i="153" s="1"/>
  <c r="AB466" i="153"/>
  <c r="BA466" i="153" s="1"/>
  <c r="W466" i="153"/>
  <c r="AZ466" i="153" s="1"/>
  <c r="R466" i="153"/>
  <c r="AY466" i="153" s="1"/>
  <c r="M466" i="153"/>
  <c r="AX466" i="153" s="1"/>
  <c r="BD465" i="153"/>
  <c r="BC465" i="153"/>
  <c r="AV465" i="153"/>
  <c r="BE465" i="153" s="1"/>
  <c r="AQ465" i="153"/>
  <c r="AL465" i="153"/>
  <c r="AG465" i="153"/>
  <c r="BB465" i="153" s="1"/>
  <c r="AB465" i="153"/>
  <c r="BA465" i="153" s="1"/>
  <c r="W465" i="153"/>
  <c r="AZ465" i="153" s="1"/>
  <c r="R465" i="153"/>
  <c r="AY465" i="153" s="1"/>
  <c r="M465" i="153"/>
  <c r="AX465" i="153" s="1"/>
  <c r="AV464" i="153"/>
  <c r="BE464" i="153" s="1"/>
  <c r="AQ464" i="153"/>
  <c r="BD464" i="153" s="1"/>
  <c r="AL464" i="153"/>
  <c r="BC464" i="153" s="1"/>
  <c r="AG464" i="153"/>
  <c r="BB464" i="153" s="1"/>
  <c r="AB464" i="153"/>
  <c r="BA464" i="153" s="1"/>
  <c r="W464" i="153"/>
  <c r="AZ464" i="153" s="1"/>
  <c r="R464" i="153"/>
  <c r="AY464" i="153" s="1"/>
  <c r="M464" i="153"/>
  <c r="AX464" i="153" s="1"/>
  <c r="BD463" i="153"/>
  <c r="BC463" i="153"/>
  <c r="AV463" i="153"/>
  <c r="BE463" i="153" s="1"/>
  <c r="AQ463" i="153"/>
  <c r="AL463" i="153"/>
  <c r="AG463" i="153"/>
  <c r="BB463" i="153" s="1"/>
  <c r="AB463" i="153"/>
  <c r="BA463" i="153" s="1"/>
  <c r="W463" i="153"/>
  <c r="AZ463" i="153" s="1"/>
  <c r="R463" i="153"/>
  <c r="AY463" i="153" s="1"/>
  <c r="M463" i="153"/>
  <c r="AX463" i="153" s="1"/>
  <c r="BD462" i="153"/>
  <c r="AV462" i="153"/>
  <c r="BE462" i="153" s="1"/>
  <c r="AQ462" i="153"/>
  <c r="AL462" i="153"/>
  <c r="BC462" i="153" s="1"/>
  <c r="AG462" i="153"/>
  <c r="BB462" i="153" s="1"/>
  <c r="AB462" i="153"/>
  <c r="BA462" i="153" s="1"/>
  <c r="W462" i="153"/>
  <c r="AZ462" i="153" s="1"/>
  <c r="R462" i="153"/>
  <c r="AY462" i="153" s="1"/>
  <c r="M462" i="153"/>
  <c r="AX462" i="153" s="1"/>
  <c r="AY461" i="153"/>
  <c r="AV461" i="153"/>
  <c r="BE461" i="153" s="1"/>
  <c r="AQ461" i="153"/>
  <c r="BD461" i="153" s="1"/>
  <c r="AL461" i="153"/>
  <c r="BC461" i="153" s="1"/>
  <c r="AG461" i="153"/>
  <c r="BB461" i="153" s="1"/>
  <c r="AB461" i="153"/>
  <c r="BA461" i="153" s="1"/>
  <c r="W461" i="153"/>
  <c r="AZ461" i="153" s="1"/>
  <c r="R461" i="153"/>
  <c r="M461" i="153"/>
  <c r="AX461" i="153" s="1"/>
  <c r="BD460" i="153"/>
  <c r="BC460" i="153"/>
  <c r="AY460" i="153"/>
  <c r="AV460" i="153"/>
  <c r="BE460" i="153" s="1"/>
  <c r="AQ460" i="153"/>
  <c r="AL460" i="153"/>
  <c r="AG460" i="153"/>
  <c r="BB460" i="153" s="1"/>
  <c r="AB460" i="153"/>
  <c r="BA460" i="153" s="1"/>
  <c r="W460" i="153"/>
  <c r="AZ460" i="153" s="1"/>
  <c r="R460" i="153"/>
  <c r="M460" i="153"/>
  <c r="AX460" i="153" s="1"/>
  <c r="AV459" i="153"/>
  <c r="BE459" i="153" s="1"/>
  <c r="AQ459" i="153"/>
  <c r="BD459" i="153" s="1"/>
  <c r="AL459" i="153"/>
  <c r="BC459" i="153" s="1"/>
  <c r="AG459" i="153"/>
  <c r="BB459" i="153" s="1"/>
  <c r="AB459" i="153"/>
  <c r="BA459" i="153" s="1"/>
  <c r="W459" i="153"/>
  <c r="AZ459" i="153" s="1"/>
  <c r="R459" i="153"/>
  <c r="AY459" i="153" s="1"/>
  <c r="M459" i="153"/>
  <c r="AX459" i="153" s="1"/>
  <c r="BC458" i="153"/>
  <c r="AV458" i="153"/>
  <c r="BE458" i="153" s="1"/>
  <c r="AQ458" i="153"/>
  <c r="BD458" i="153" s="1"/>
  <c r="AL458" i="153"/>
  <c r="AG458" i="153"/>
  <c r="BB458" i="153" s="1"/>
  <c r="AB458" i="153"/>
  <c r="BA458" i="153" s="1"/>
  <c r="W458" i="153"/>
  <c r="AZ458" i="153" s="1"/>
  <c r="R458" i="153"/>
  <c r="AY458" i="153" s="1"/>
  <c r="M458" i="153"/>
  <c r="AX458" i="153" s="1"/>
  <c r="BD457" i="153"/>
  <c r="BC457" i="153"/>
  <c r="AV457" i="153"/>
  <c r="BE457" i="153" s="1"/>
  <c r="AQ457" i="153"/>
  <c r="AL457" i="153"/>
  <c r="AG457" i="153"/>
  <c r="BB457" i="153" s="1"/>
  <c r="AB457" i="153"/>
  <c r="BA457" i="153" s="1"/>
  <c r="W457" i="153"/>
  <c r="AZ457" i="153" s="1"/>
  <c r="R457" i="153"/>
  <c r="AY457" i="153" s="1"/>
  <c r="M457" i="153"/>
  <c r="AX457" i="153" s="1"/>
  <c r="AY456" i="153"/>
  <c r="AV456" i="153"/>
  <c r="BE456" i="153" s="1"/>
  <c r="AQ456" i="153"/>
  <c r="BD456" i="153" s="1"/>
  <c r="AL456" i="153"/>
  <c r="BC456" i="153" s="1"/>
  <c r="AG456" i="153"/>
  <c r="BB456" i="153" s="1"/>
  <c r="AB456" i="153"/>
  <c r="BA456" i="153" s="1"/>
  <c r="W456" i="153"/>
  <c r="AZ456" i="153" s="1"/>
  <c r="R456" i="153"/>
  <c r="M456" i="153"/>
  <c r="AX456" i="153" s="1"/>
  <c r="BD455" i="153"/>
  <c r="BC455" i="153"/>
  <c r="AZ455" i="153"/>
  <c r="AV455" i="153"/>
  <c r="BE455" i="153" s="1"/>
  <c r="AQ455" i="153"/>
  <c r="AL455" i="153"/>
  <c r="AG455" i="153"/>
  <c r="BB455" i="153" s="1"/>
  <c r="AB455" i="153"/>
  <c r="BA455" i="153" s="1"/>
  <c r="W455" i="153"/>
  <c r="R455" i="153"/>
  <c r="AY455" i="153" s="1"/>
  <c r="M455" i="153"/>
  <c r="AX455" i="153" s="1"/>
  <c r="AY454" i="153"/>
  <c r="AV454" i="153"/>
  <c r="BE454" i="153" s="1"/>
  <c r="AQ454" i="153"/>
  <c r="BD454" i="153" s="1"/>
  <c r="AL454" i="153"/>
  <c r="BC454" i="153" s="1"/>
  <c r="AG454" i="153"/>
  <c r="BB454" i="153" s="1"/>
  <c r="AB454" i="153"/>
  <c r="BA454" i="153" s="1"/>
  <c r="W454" i="153"/>
  <c r="AZ454" i="153" s="1"/>
  <c r="R454" i="153"/>
  <c r="M454" i="153"/>
  <c r="AX454" i="153" s="1"/>
  <c r="BD453" i="153"/>
  <c r="BC453" i="153"/>
  <c r="AZ453" i="153"/>
  <c r="AV453" i="153"/>
  <c r="BE453" i="153" s="1"/>
  <c r="AQ453" i="153"/>
  <c r="AL453" i="153"/>
  <c r="AG453" i="153"/>
  <c r="BB453" i="153" s="1"/>
  <c r="AB453" i="153"/>
  <c r="BA453" i="153" s="1"/>
  <c r="W453" i="153"/>
  <c r="R453" i="153"/>
  <c r="AY453" i="153" s="1"/>
  <c r="M453" i="153"/>
  <c r="AX453" i="153" s="1"/>
  <c r="AY452" i="153"/>
  <c r="AV452" i="153"/>
  <c r="BE452" i="153" s="1"/>
  <c r="AQ452" i="153"/>
  <c r="BD452" i="153" s="1"/>
  <c r="AL452" i="153"/>
  <c r="BC452" i="153" s="1"/>
  <c r="AG452" i="153"/>
  <c r="BB452" i="153" s="1"/>
  <c r="AB452" i="153"/>
  <c r="BA452" i="153" s="1"/>
  <c r="W452" i="153"/>
  <c r="AZ452" i="153" s="1"/>
  <c r="R452" i="153"/>
  <c r="M452" i="153"/>
  <c r="AX452" i="153" s="1"/>
  <c r="BD451" i="153"/>
  <c r="BC451" i="153"/>
  <c r="AZ451" i="153"/>
  <c r="AV451" i="153"/>
  <c r="BE451" i="153" s="1"/>
  <c r="AQ451" i="153"/>
  <c r="AL451" i="153"/>
  <c r="AG451" i="153"/>
  <c r="BB451" i="153" s="1"/>
  <c r="AB451" i="153"/>
  <c r="BA451" i="153" s="1"/>
  <c r="W451" i="153"/>
  <c r="R451" i="153"/>
  <c r="AY451" i="153" s="1"/>
  <c r="M451" i="153"/>
  <c r="AX451" i="153" s="1"/>
  <c r="AY450" i="153"/>
  <c r="AV450" i="153"/>
  <c r="BE450" i="153" s="1"/>
  <c r="AQ450" i="153"/>
  <c r="BD450" i="153" s="1"/>
  <c r="AL450" i="153"/>
  <c r="BC450" i="153" s="1"/>
  <c r="AG450" i="153"/>
  <c r="BB450" i="153" s="1"/>
  <c r="AB450" i="153"/>
  <c r="BA450" i="153" s="1"/>
  <c r="W450" i="153"/>
  <c r="AZ450" i="153" s="1"/>
  <c r="R450" i="153"/>
  <c r="M450" i="153"/>
  <c r="AX450" i="153" s="1"/>
  <c r="BD449" i="153"/>
  <c r="BC449" i="153"/>
  <c r="AZ449" i="153"/>
  <c r="AV449" i="153"/>
  <c r="BE449" i="153" s="1"/>
  <c r="AQ449" i="153"/>
  <c r="AL449" i="153"/>
  <c r="AG449" i="153"/>
  <c r="BB449" i="153" s="1"/>
  <c r="AB449" i="153"/>
  <c r="BA449" i="153" s="1"/>
  <c r="W449" i="153"/>
  <c r="R449" i="153"/>
  <c r="AY449" i="153" s="1"/>
  <c r="M449" i="153"/>
  <c r="AX449" i="153" s="1"/>
  <c r="AY448" i="153"/>
  <c r="AV448" i="153"/>
  <c r="BE448" i="153" s="1"/>
  <c r="AQ448" i="153"/>
  <c r="BD448" i="153" s="1"/>
  <c r="AL448" i="153"/>
  <c r="BC448" i="153" s="1"/>
  <c r="AG448" i="153"/>
  <c r="BB448" i="153" s="1"/>
  <c r="AB448" i="153"/>
  <c r="BA448" i="153" s="1"/>
  <c r="W448" i="153"/>
  <c r="AZ448" i="153" s="1"/>
  <c r="R448" i="153"/>
  <c r="M448" i="153"/>
  <c r="AX448" i="153" s="1"/>
  <c r="BD447" i="153"/>
  <c r="BC447" i="153"/>
  <c r="AZ447" i="153"/>
  <c r="AV447" i="153"/>
  <c r="BE447" i="153" s="1"/>
  <c r="AQ447" i="153"/>
  <c r="AL447" i="153"/>
  <c r="AG447" i="153"/>
  <c r="BB447" i="153" s="1"/>
  <c r="AB447" i="153"/>
  <c r="BA447" i="153" s="1"/>
  <c r="W447" i="153"/>
  <c r="R447" i="153"/>
  <c r="AY447" i="153" s="1"/>
  <c r="M447" i="153"/>
  <c r="AX447" i="153" s="1"/>
  <c r="AY446" i="153"/>
  <c r="AV446" i="153"/>
  <c r="BE446" i="153" s="1"/>
  <c r="AQ446" i="153"/>
  <c r="BD446" i="153" s="1"/>
  <c r="AL446" i="153"/>
  <c r="BC446" i="153" s="1"/>
  <c r="AG446" i="153"/>
  <c r="BB446" i="153" s="1"/>
  <c r="AB446" i="153"/>
  <c r="BA446" i="153" s="1"/>
  <c r="W446" i="153"/>
  <c r="AZ446" i="153" s="1"/>
  <c r="R446" i="153"/>
  <c r="M446" i="153"/>
  <c r="AX446" i="153" s="1"/>
  <c r="BD445" i="153"/>
  <c r="BC445" i="153"/>
  <c r="AZ445" i="153"/>
  <c r="AV445" i="153"/>
  <c r="BE445" i="153" s="1"/>
  <c r="AQ445" i="153"/>
  <c r="AL445" i="153"/>
  <c r="AG445" i="153"/>
  <c r="BB445" i="153" s="1"/>
  <c r="AB445" i="153"/>
  <c r="BA445" i="153" s="1"/>
  <c r="W445" i="153"/>
  <c r="R445" i="153"/>
  <c r="AY445" i="153" s="1"/>
  <c r="M445" i="153"/>
  <c r="AX445" i="153" s="1"/>
  <c r="AY444" i="153"/>
  <c r="AV444" i="153"/>
  <c r="BE444" i="153" s="1"/>
  <c r="AQ444" i="153"/>
  <c r="BD444" i="153" s="1"/>
  <c r="AL444" i="153"/>
  <c r="BC444" i="153" s="1"/>
  <c r="AG444" i="153"/>
  <c r="BB444" i="153" s="1"/>
  <c r="AB444" i="153"/>
  <c r="BA444" i="153" s="1"/>
  <c r="W444" i="153"/>
  <c r="AZ444" i="153" s="1"/>
  <c r="R444" i="153"/>
  <c r="M444" i="153"/>
  <c r="AX444" i="153" s="1"/>
  <c r="BD443" i="153"/>
  <c r="BC443" i="153"/>
  <c r="AZ443" i="153"/>
  <c r="AV443" i="153"/>
  <c r="BE443" i="153" s="1"/>
  <c r="AQ443" i="153"/>
  <c r="AL443" i="153"/>
  <c r="AG443" i="153"/>
  <c r="BB443" i="153" s="1"/>
  <c r="AB443" i="153"/>
  <c r="BA443" i="153" s="1"/>
  <c r="W443" i="153"/>
  <c r="R443" i="153"/>
  <c r="AY443" i="153" s="1"/>
  <c r="M443" i="153"/>
  <c r="AX443" i="153" s="1"/>
  <c r="AY442" i="153"/>
  <c r="AV442" i="153"/>
  <c r="BE442" i="153" s="1"/>
  <c r="AQ442" i="153"/>
  <c r="BD442" i="153" s="1"/>
  <c r="AL442" i="153"/>
  <c r="BC442" i="153" s="1"/>
  <c r="AG442" i="153"/>
  <c r="BB442" i="153" s="1"/>
  <c r="AB442" i="153"/>
  <c r="BA442" i="153" s="1"/>
  <c r="W442" i="153"/>
  <c r="AZ442" i="153" s="1"/>
  <c r="R442" i="153"/>
  <c r="M442" i="153"/>
  <c r="AX442" i="153" s="1"/>
  <c r="BD441" i="153"/>
  <c r="BC441" i="153"/>
  <c r="AZ441" i="153"/>
  <c r="AV441" i="153"/>
  <c r="BE441" i="153" s="1"/>
  <c r="AQ441" i="153"/>
  <c r="AL441" i="153"/>
  <c r="AG441" i="153"/>
  <c r="BB441" i="153" s="1"/>
  <c r="AB441" i="153"/>
  <c r="BA441" i="153" s="1"/>
  <c r="W441" i="153"/>
  <c r="R441" i="153"/>
  <c r="AY441" i="153" s="1"/>
  <c r="M441" i="153"/>
  <c r="AX441" i="153" s="1"/>
  <c r="AY440" i="153"/>
  <c r="AV440" i="153"/>
  <c r="BE440" i="153" s="1"/>
  <c r="AQ440" i="153"/>
  <c r="BD440" i="153" s="1"/>
  <c r="AL440" i="153"/>
  <c r="BC440" i="153" s="1"/>
  <c r="AG440" i="153"/>
  <c r="BB440" i="153" s="1"/>
  <c r="AB440" i="153"/>
  <c r="BA440" i="153" s="1"/>
  <c r="W440" i="153"/>
  <c r="AZ440" i="153" s="1"/>
  <c r="R440" i="153"/>
  <c r="M440" i="153"/>
  <c r="AX440" i="153" s="1"/>
  <c r="BD439" i="153"/>
  <c r="BC439" i="153"/>
  <c r="AZ439" i="153"/>
  <c r="AV439" i="153"/>
  <c r="BE439" i="153" s="1"/>
  <c r="AQ439" i="153"/>
  <c r="AL439" i="153"/>
  <c r="AG439" i="153"/>
  <c r="BB439" i="153" s="1"/>
  <c r="AB439" i="153"/>
  <c r="BA439" i="153" s="1"/>
  <c r="W439" i="153"/>
  <c r="R439" i="153"/>
  <c r="AY439" i="153" s="1"/>
  <c r="M439" i="153"/>
  <c r="AX439" i="153" s="1"/>
  <c r="AY438" i="153"/>
  <c r="AV438" i="153"/>
  <c r="BE438" i="153" s="1"/>
  <c r="AQ438" i="153"/>
  <c r="BD438" i="153" s="1"/>
  <c r="AL438" i="153"/>
  <c r="BC438" i="153" s="1"/>
  <c r="AG438" i="153"/>
  <c r="BB438" i="153" s="1"/>
  <c r="AB438" i="153"/>
  <c r="BA438" i="153" s="1"/>
  <c r="W438" i="153"/>
  <c r="AZ438" i="153" s="1"/>
  <c r="R438" i="153"/>
  <c r="M438" i="153"/>
  <c r="AX438" i="153" s="1"/>
  <c r="BD437" i="153"/>
  <c r="BC437" i="153"/>
  <c r="AZ437" i="153"/>
  <c r="AV437" i="153"/>
  <c r="BE437" i="153" s="1"/>
  <c r="AQ437" i="153"/>
  <c r="AL437" i="153"/>
  <c r="AG437" i="153"/>
  <c r="BB437" i="153" s="1"/>
  <c r="AB437" i="153"/>
  <c r="BA437" i="153" s="1"/>
  <c r="W437" i="153"/>
  <c r="R437" i="153"/>
  <c r="AY437" i="153" s="1"/>
  <c r="M437" i="153"/>
  <c r="AX437" i="153" s="1"/>
  <c r="AY436" i="153"/>
  <c r="AV436" i="153"/>
  <c r="BE436" i="153" s="1"/>
  <c r="AQ436" i="153"/>
  <c r="BD436" i="153" s="1"/>
  <c r="AL436" i="153"/>
  <c r="BC436" i="153" s="1"/>
  <c r="AG436" i="153"/>
  <c r="BB436" i="153" s="1"/>
  <c r="AB436" i="153"/>
  <c r="BA436" i="153" s="1"/>
  <c r="W436" i="153"/>
  <c r="AZ436" i="153" s="1"/>
  <c r="R436" i="153"/>
  <c r="M436" i="153"/>
  <c r="AX436" i="153" s="1"/>
  <c r="BD435" i="153"/>
  <c r="BC435" i="153"/>
  <c r="AZ435" i="153"/>
  <c r="AV435" i="153"/>
  <c r="BE435" i="153" s="1"/>
  <c r="AQ435" i="153"/>
  <c r="AL435" i="153"/>
  <c r="AG435" i="153"/>
  <c r="BB435" i="153" s="1"/>
  <c r="AB435" i="153"/>
  <c r="BA435" i="153" s="1"/>
  <c r="W435" i="153"/>
  <c r="R435" i="153"/>
  <c r="AY435" i="153" s="1"/>
  <c r="M435" i="153"/>
  <c r="AX435" i="153" s="1"/>
  <c r="AZ434" i="153"/>
  <c r="AV434" i="153"/>
  <c r="BE434" i="153" s="1"/>
  <c r="AQ434" i="153"/>
  <c r="BD434" i="153" s="1"/>
  <c r="AL434" i="153"/>
  <c r="BC434" i="153" s="1"/>
  <c r="AG434" i="153"/>
  <c r="BB434" i="153" s="1"/>
  <c r="AB434" i="153"/>
  <c r="BA434" i="153" s="1"/>
  <c r="W434" i="153"/>
  <c r="R434" i="153"/>
  <c r="AY434" i="153" s="1"/>
  <c r="M434" i="153"/>
  <c r="AX434" i="153" s="1"/>
  <c r="BC433" i="153"/>
  <c r="AV433" i="153"/>
  <c r="BE433" i="153" s="1"/>
  <c r="AQ433" i="153"/>
  <c r="BD433" i="153" s="1"/>
  <c r="AL433" i="153"/>
  <c r="AG433" i="153"/>
  <c r="BB433" i="153" s="1"/>
  <c r="AB433" i="153"/>
  <c r="BA433" i="153" s="1"/>
  <c r="W433" i="153"/>
  <c r="AZ433" i="153" s="1"/>
  <c r="R433" i="153"/>
  <c r="AY433" i="153" s="1"/>
  <c r="M433" i="153"/>
  <c r="AX433" i="153" s="1"/>
  <c r="BC432" i="153"/>
  <c r="BB432" i="153"/>
  <c r="AY432" i="153"/>
  <c r="AV432" i="153"/>
  <c r="BE432" i="153" s="1"/>
  <c r="AQ432" i="153"/>
  <c r="BD432" i="153" s="1"/>
  <c r="AL432" i="153"/>
  <c r="AG432" i="153"/>
  <c r="AB432" i="153"/>
  <c r="BA432" i="153" s="1"/>
  <c r="W432" i="153"/>
  <c r="AZ432" i="153" s="1"/>
  <c r="R432" i="153"/>
  <c r="M432" i="153"/>
  <c r="AX432" i="153" s="1"/>
  <c r="AY431" i="153"/>
  <c r="AV431" i="153"/>
  <c r="BE431" i="153" s="1"/>
  <c r="AQ431" i="153"/>
  <c r="BD431" i="153" s="1"/>
  <c r="AL431" i="153"/>
  <c r="BC431" i="153" s="1"/>
  <c r="AG431" i="153"/>
  <c r="BB431" i="153" s="1"/>
  <c r="AB431" i="153"/>
  <c r="BA431" i="153" s="1"/>
  <c r="W431" i="153"/>
  <c r="AZ431" i="153" s="1"/>
  <c r="R431" i="153"/>
  <c r="M431" i="153"/>
  <c r="AX431" i="153" s="1"/>
  <c r="BD430" i="153"/>
  <c r="BB430" i="153"/>
  <c r="AV430" i="153"/>
  <c r="BE430" i="153" s="1"/>
  <c r="AQ430" i="153"/>
  <c r="AL430" i="153"/>
  <c r="BC430" i="153" s="1"/>
  <c r="AG430" i="153"/>
  <c r="AB430" i="153"/>
  <c r="BA430" i="153" s="1"/>
  <c r="W430" i="153"/>
  <c r="AZ430" i="153" s="1"/>
  <c r="R430" i="153"/>
  <c r="AY430" i="153" s="1"/>
  <c r="M430" i="153"/>
  <c r="AX430" i="153" s="1"/>
  <c r="BB429" i="153"/>
  <c r="AV429" i="153"/>
  <c r="BE429" i="153" s="1"/>
  <c r="AQ429" i="153"/>
  <c r="BD429" i="153" s="1"/>
  <c r="AL429" i="153"/>
  <c r="BC429" i="153" s="1"/>
  <c r="AG429" i="153"/>
  <c r="AB429" i="153"/>
  <c r="BA429" i="153" s="1"/>
  <c r="W429" i="153"/>
  <c r="AZ429" i="153" s="1"/>
  <c r="R429" i="153"/>
  <c r="AY429" i="153" s="1"/>
  <c r="M429" i="153"/>
  <c r="AX429" i="153" s="1"/>
  <c r="BD428" i="153"/>
  <c r="AV428" i="153"/>
  <c r="BE428" i="153" s="1"/>
  <c r="AQ428" i="153"/>
  <c r="AL428" i="153"/>
  <c r="BC428" i="153" s="1"/>
  <c r="AG428" i="153"/>
  <c r="BB428" i="153" s="1"/>
  <c r="AB428" i="153"/>
  <c r="BA428" i="153" s="1"/>
  <c r="W428" i="153"/>
  <c r="AZ428" i="153" s="1"/>
  <c r="R428" i="153"/>
  <c r="AY428" i="153" s="1"/>
  <c r="M428" i="153"/>
  <c r="AX428" i="153" s="1"/>
  <c r="BD427" i="153"/>
  <c r="BC427" i="153"/>
  <c r="AZ427" i="153"/>
  <c r="AV427" i="153"/>
  <c r="BE427" i="153" s="1"/>
  <c r="AQ427" i="153"/>
  <c r="AL427" i="153"/>
  <c r="AG427" i="153"/>
  <c r="BB427" i="153" s="1"/>
  <c r="AB427" i="153"/>
  <c r="BA427" i="153" s="1"/>
  <c r="W427" i="153"/>
  <c r="R427" i="153"/>
  <c r="AY427" i="153" s="1"/>
  <c r="M427" i="153"/>
  <c r="AX427" i="153" s="1"/>
  <c r="AZ426" i="153"/>
  <c r="AV426" i="153"/>
  <c r="BE426" i="153" s="1"/>
  <c r="AQ426" i="153"/>
  <c r="BD426" i="153" s="1"/>
  <c r="AL426" i="153"/>
  <c r="BC426" i="153" s="1"/>
  <c r="AG426" i="153"/>
  <c r="BB426" i="153" s="1"/>
  <c r="AB426" i="153"/>
  <c r="BA426" i="153" s="1"/>
  <c r="W426" i="153"/>
  <c r="R426" i="153"/>
  <c r="AY426" i="153" s="1"/>
  <c r="M426" i="153"/>
  <c r="AX426" i="153" s="1"/>
  <c r="BC425" i="153"/>
  <c r="AV425" i="153"/>
  <c r="BE425" i="153" s="1"/>
  <c r="AQ425" i="153"/>
  <c r="BD425" i="153" s="1"/>
  <c r="AL425" i="153"/>
  <c r="AG425" i="153"/>
  <c r="BB425" i="153" s="1"/>
  <c r="AB425" i="153"/>
  <c r="BA425" i="153" s="1"/>
  <c r="W425" i="153"/>
  <c r="AZ425" i="153" s="1"/>
  <c r="R425" i="153"/>
  <c r="AY425" i="153" s="1"/>
  <c r="M425" i="153"/>
  <c r="AX425" i="153" s="1"/>
  <c r="BC424" i="153"/>
  <c r="BB424" i="153"/>
  <c r="AY424" i="153"/>
  <c r="AV424" i="153"/>
  <c r="BE424" i="153" s="1"/>
  <c r="AQ424" i="153"/>
  <c r="BD424" i="153" s="1"/>
  <c r="AL424" i="153"/>
  <c r="AG424" i="153"/>
  <c r="AB424" i="153"/>
  <c r="BA424" i="153" s="1"/>
  <c r="W424" i="153"/>
  <c r="AZ424" i="153" s="1"/>
  <c r="R424" i="153"/>
  <c r="M424" i="153"/>
  <c r="AX424" i="153" s="1"/>
  <c r="AV423" i="153"/>
  <c r="BE423" i="153" s="1"/>
  <c r="AQ423" i="153"/>
  <c r="BD423" i="153" s="1"/>
  <c r="AL423" i="153"/>
  <c r="BC423" i="153" s="1"/>
  <c r="AG423" i="153"/>
  <c r="BB423" i="153" s="1"/>
  <c r="AB423" i="153"/>
  <c r="BA423" i="153" s="1"/>
  <c r="W423" i="153"/>
  <c r="AZ423" i="153" s="1"/>
  <c r="R423" i="153"/>
  <c r="AY423" i="153" s="1"/>
  <c r="M423" i="153"/>
  <c r="AX423" i="153" s="1"/>
  <c r="BC422" i="153"/>
  <c r="AV422" i="153"/>
  <c r="BE422" i="153" s="1"/>
  <c r="AQ422" i="153"/>
  <c r="BD422" i="153" s="1"/>
  <c r="AL422" i="153"/>
  <c r="AG422" i="153"/>
  <c r="BB422" i="153" s="1"/>
  <c r="AB422" i="153"/>
  <c r="BA422" i="153" s="1"/>
  <c r="W422" i="153"/>
  <c r="AZ422" i="153" s="1"/>
  <c r="R422" i="153"/>
  <c r="AY422" i="153" s="1"/>
  <c r="M422" i="153"/>
  <c r="AX422" i="153" s="1"/>
  <c r="BD421" i="153"/>
  <c r="AV421" i="153"/>
  <c r="BE421" i="153" s="1"/>
  <c r="AQ421" i="153"/>
  <c r="AL421" i="153"/>
  <c r="BC421" i="153" s="1"/>
  <c r="AG421" i="153"/>
  <c r="BB421" i="153" s="1"/>
  <c r="AB421" i="153"/>
  <c r="BA421" i="153" s="1"/>
  <c r="W421" i="153"/>
  <c r="AZ421" i="153" s="1"/>
  <c r="R421" i="153"/>
  <c r="AY421" i="153" s="1"/>
  <c r="M421" i="153"/>
  <c r="AX421" i="153" s="1"/>
  <c r="BB420" i="153"/>
  <c r="AV420" i="153"/>
  <c r="BE420" i="153" s="1"/>
  <c r="AQ420" i="153"/>
  <c r="BD420" i="153" s="1"/>
  <c r="AL420" i="153"/>
  <c r="BC420" i="153" s="1"/>
  <c r="AG420" i="153"/>
  <c r="AB420" i="153"/>
  <c r="BA420" i="153" s="1"/>
  <c r="W420" i="153"/>
  <c r="AZ420" i="153" s="1"/>
  <c r="R420" i="153"/>
  <c r="AY420" i="153" s="1"/>
  <c r="M420" i="153"/>
  <c r="AX420" i="153" s="1"/>
  <c r="BC419" i="153"/>
  <c r="AV419" i="153"/>
  <c r="BE419" i="153" s="1"/>
  <c r="AQ419" i="153"/>
  <c r="BD419" i="153" s="1"/>
  <c r="AL419" i="153"/>
  <c r="AG419" i="153"/>
  <c r="BB419" i="153" s="1"/>
  <c r="AB419" i="153"/>
  <c r="BA419" i="153" s="1"/>
  <c r="W419" i="153"/>
  <c r="AZ419" i="153" s="1"/>
  <c r="R419" i="153"/>
  <c r="AY419" i="153" s="1"/>
  <c r="M419" i="153"/>
  <c r="AX419" i="153" s="1"/>
  <c r="BC418" i="153"/>
  <c r="AV418" i="153"/>
  <c r="BE418" i="153" s="1"/>
  <c r="AQ418" i="153"/>
  <c r="BD418" i="153" s="1"/>
  <c r="AL418" i="153"/>
  <c r="AG418" i="153"/>
  <c r="BB418" i="153" s="1"/>
  <c r="AB418" i="153"/>
  <c r="BA418" i="153" s="1"/>
  <c r="W418" i="153"/>
  <c r="AZ418" i="153" s="1"/>
  <c r="R418" i="153"/>
  <c r="AY418" i="153" s="1"/>
  <c r="M418" i="153"/>
  <c r="AX418" i="153" s="1"/>
  <c r="BD417" i="153"/>
  <c r="AV417" i="153"/>
  <c r="BE417" i="153" s="1"/>
  <c r="AQ417" i="153"/>
  <c r="AL417" i="153"/>
  <c r="BC417" i="153" s="1"/>
  <c r="AG417" i="153"/>
  <c r="BB417" i="153" s="1"/>
  <c r="AB417" i="153"/>
  <c r="BA417" i="153" s="1"/>
  <c r="W417" i="153"/>
  <c r="AZ417" i="153" s="1"/>
  <c r="R417" i="153"/>
  <c r="AY417" i="153" s="1"/>
  <c r="M417" i="153"/>
  <c r="AX417" i="153" s="1"/>
  <c r="BB416" i="153"/>
  <c r="AV416" i="153"/>
  <c r="BE416" i="153" s="1"/>
  <c r="AQ416" i="153"/>
  <c r="BD416" i="153" s="1"/>
  <c r="AL416" i="153"/>
  <c r="BC416" i="153" s="1"/>
  <c r="AG416" i="153"/>
  <c r="AB416" i="153"/>
  <c r="BA416" i="153" s="1"/>
  <c r="W416" i="153"/>
  <c r="AZ416" i="153" s="1"/>
  <c r="R416" i="153"/>
  <c r="AY416" i="153" s="1"/>
  <c r="M416" i="153"/>
  <c r="AX416" i="153" s="1"/>
  <c r="BD415" i="153"/>
  <c r="AV415" i="153"/>
  <c r="BE415" i="153" s="1"/>
  <c r="AQ415" i="153"/>
  <c r="AL415" i="153"/>
  <c r="BC415" i="153" s="1"/>
  <c r="AG415" i="153"/>
  <c r="BB415" i="153" s="1"/>
  <c r="AB415" i="153"/>
  <c r="BA415" i="153" s="1"/>
  <c r="W415" i="153"/>
  <c r="AZ415" i="153" s="1"/>
  <c r="R415" i="153"/>
  <c r="AY415" i="153" s="1"/>
  <c r="M415" i="153"/>
  <c r="AX415" i="153" s="1"/>
  <c r="BE414" i="153"/>
  <c r="BC414" i="153"/>
  <c r="AV414" i="153"/>
  <c r="AQ414" i="153"/>
  <c r="BD414" i="153" s="1"/>
  <c r="AL414" i="153"/>
  <c r="AG414" i="153"/>
  <c r="BB414" i="153" s="1"/>
  <c r="AB414" i="153"/>
  <c r="BA414" i="153" s="1"/>
  <c r="W414" i="153"/>
  <c r="AZ414" i="153" s="1"/>
  <c r="R414" i="153"/>
  <c r="AY414" i="153" s="1"/>
  <c r="M414" i="153"/>
  <c r="AX414" i="153" s="1"/>
  <c r="AV413" i="153"/>
  <c r="BE413" i="153" s="1"/>
  <c r="AQ413" i="153"/>
  <c r="BD413" i="153" s="1"/>
  <c r="AL413" i="153"/>
  <c r="BC413" i="153" s="1"/>
  <c r="AG413" i="153"/>
  <c r="BB413" i="153" s="1"/>
  <c r="AB413" i="153"/>
  <c r="BA413" i="153" s="1"/>
  <c r="W413" i="153"/>
  <c r="AZ413" i="153" s="1"/>
  <c r="R413" i="153"/>
  <c r="AY413" i="153" s="1"/>
  <c r="M413" i="153"/>
  <c r="AX413" i="153" s="1"/>
  <c r="AV412" i="153"/>
  <c r="BE412" i="153" s="1"/>
  <c r="AQ412" i="153"/>
  <c r="BD412" i="153" s="1"/>
  <c r="AL412" i="153"/>
  <c r="BC412" i="153" s="1"/>
  <c r="AG412" i="153"/>
  <c r="BB412" i="153" s="1"/>
  <c r="AB412" i="153"/>
  <c r="BA412" i="153" s="1"/>
  <c r="W412" i="153"/>
  <c r="AZ412" i="153" s="1"/>
  <c r="R412" i="153"/>
  <c r="AY412" i="153" s="1"/>
  <c r="M412" i="153"/>
  <c r="AX412" i="153" s="1"/>
  <c r="AV411" i="153"/>
  <c r="BE411" i="153" s="1"/>
  <c r="AQ411" i="153"/>
  <c r="BD411" i="153" s="1"/>
  <c r="AL411" i="153"/>
  <c r="BC411" i="153" s="1"/>
  <c r="AG411" i="153"/>
  <c r="BB411" i="153" s="1"/>
  <c r="AB411" i="153"/>
  <c r="BA411" i="153" s="1"/>
  <c r="W411" i="153"/>
  <c r="AZ411" i="153" s="1"/>
  <c r="R411" i="153"/>
  <c r="AY411" i="153" s="1"/>
  <c r="M411" i="153"/>
  <c r="AX411" i="153" s="1"/>
  <c r="BD410" i="153"/>
  <c r="AV410" i="153"/>
  <c r="BE410" i="153" s="1"/>
  <c r="AQ410" i="153"/>
  <c r="AL410" i="153"/>
  <c r="BC410" i="153" s="1"/>
  <c r="AG410" i="153"/>
  <c r="BB410" i="153" s="1"/>
  <c r="AB410" i="153"/>
  <c r="BA410" i="153" s="1"/>
  <c r="W410" i="153"/>
  <c r="AZ410" i="153" s="1"/>
  <c r="R410" i="153"/>
  <c r="AY410" i="153" s="1"/>
  <c r="M410" i="153"/>
  <c r="AX410" i="153" s="1"/>
  <c r="BD409" i="153"/>
  <c r="AV409" i="153"/>
  <c r="BE409" i="153" s="1"/>
  <c r="AQ409" i="153"/>
  <c r="AL409" i="153"/>
  <c r="BC409" i="153" s="1"/>
  <c r="AG409" i="153"/>
  <c r="BB409" i="153" s="1"/>
  <c r="AB409" i="153"/>
  <c r="BA409" i="153" s="1"/>
  <c r="W409" i="153"/>
  <c r="AZ409" i="153" s="1"/>
  <c r="R409" i="153"/>
  <c r="AY409" i="153" s="1"/>
  <c r="M409" i="153"/>
  <c r="AX409" i="153" s="1"/>
  <c r="AV408" i="153"/>
  <c r="BE408" i="153" s="1"/>
  <c r="AQ408" i="153"/>
  <c r="BD408" i="153" s="1"/>
  <c r="AL408" i="153"/>
  <c r="BC408" i="153" s="1"/>
  <c r="AG408" i="153"/>
  <c r="BB408" i="153" s="1"/>
  <c r="AB408" i="153"/>
  <c r="BA408" i="153" s="1"/>
  <c r="W408" i="153"/>
  <c r="AZ408" i="153" s="1"/>
  <c r="R408" i="153"/>
  <c r="AY408" i="153" s="1"/>
  <c r="M408" i="153"/>
  <c r="AX408" i="153" s="1"/>
  <c r="AV407" i="153"/>
  <c r="BE407" i="153" s="1"/>
  <c r="AQ407" i="153"/>
  <c r="BD407" i="153" s="1"/>
  <c r="AL407" i="153"/>
  <c r="BC407" i="153" s="1"/>
  <c r="AG407" i="153"/>
  <c r="BB407" i="153" s="1"/>
  <c r="AB407" i="153"/>
  <c r="BA407" i="153" s="1"/>
  <c r="W407" i="153"/>
  <c r="AZ407" i="153" s="1"/>
  <c r="R407" i="153"/>
  <c r="AY407" i="153" s="1"/>
  <c r="M407" i="153"/>
  <c r="AX407" i="153" s="1"/>
  <c r="AV406" i="153"/>
  <c r="BE406" i="153" s="1"/>
  <c r="AQ406" i="153"/>
  <c r="BD406" i="153" s="1"/>
  <c r="AL406" i="153"/>
  <c r="BC406" i="153" s="1"/>
  <c r="AG406" i="153"/>
  <c r="BB406" i="153" s="1"/>
  <c r="AB406" i="153"/>
  <c r="BA406" i="153" s="1"/>
  <c r="W406" i="153"/>
  <c r="AZ406" i="153" s="1"/>
  <c r="R406" i="153"/>
  <c r="AY406" i="153" s="1"/>
  <c r="M406" i="153"/>
  <c r="AX406" i="153" s="1"/>
  <c r="BD405" i="153"/>
  <c r="AV405" i="153"/>
  <c r="BE405" i="153" s="1"/>
  <c r="AQ405" i="153"/>
  <c r="AL405" i="153"/>
  <c r="BC405" i="153" s="1"/>
  <c r="AG405" i="153"/>
  <c r="BB405" i="153" s="1"/>
  <c r="AB405" i="153"/>
  <c r="BA405" i="153" s="1"/>
  <c r="W405" i="153"/>
  <c r="AZ405" i="153" s="1"/>
  <c r="R405" i="153"/>
  <c r="AY405" i="153" s="1"/>
  <c r="M405" i="153"/>
  <c r="AX405" i="153" s="1"/>
  <c r="AV404" i="153"/>
  <c r="BE404" i="153" s="1"/>
  <c r="AQ404" i="153"/>
  <c r="BD404" i="153" s="1"/>
  <c r="AL404" i="153"/>
  <c r="BC404" i="153" s="1"/>
  <c r="AG404" i="153"/>
  <c r="BB404" i="153" s="1"/>
  <c r="AB404" i="153"/>
  <c r="BA404" i="153" s="1"/>
  <c r="W404" i="153"/>
  <c r="AZ404" i="153" s="1"/>
  <c r="R404" i="153"/>
  <c r="AY404" i="153" s="1"/>
  <c r="M404" i="153"/>
  <c r="AX404" i="153" s="1"/>
  <c r="AV403" i="153"/>
  <c r="BE403" i="153" s="1"/>
  <c r="AQ403" i="153"/>
  <c r="BD403" i="153" s="1"/>
  <c r="AL403" i="153"/>
  <c r="BC403" i="153" s="1"/>
  <c r="AG403" i="153"/>
  <c r="BB403" i="153" s="1"/>
  <c r="AB403" i="153"/>
  <c r="BA403" i="153" s="1"/>
  <c r="W403" i="153"/>
  <c r="AZ403" i="153" s="1"/>
  <c r="R403" i="153"/>
  <c r="AY403" i="153" s="1"/>
  <c r="M403" i="153"/>
  <c r="AX403" i="153" s="1"/>
  <c r="BD402" i="153"/>
  <c r="AV402" i="153"/>
  <c r="BE402" i="153" s="1"/>
  <c r="AQ402" i="153"/>
  <c r="AL402" i="153"/>
  <c r="BC402" i="153" s="1"/>
  <c r="AG402" i="153"/>
  <c r="BB402" i="153" s="1"/>
  <c r="AB402" i="153"/>
  <c r="BA402" i="153" s="1"/>
  <c r="W402" i="153"/>
  <c r="AZ402" i="153" s="1"/>
  <c r="R402" i="153"/>
  <c r="AY402" i="153" s="1"/>
  <c r="M402" i="153"/>
  <c r="AX402" i="153" s="1"/>
  <c r="BD401" i="153"/>
  <c r="AV401" i="153"/>
  <c r="BE401" i="153" s="1"/>
  <c r="AQ401" i="153"/>
  <c r="AL401" i="153"/>
  <c r="BC401" i="153" s="1"/>
  <c r="AG401" i="153"/>
  <c r="BB401" i="153" s="1"/>
  <c r="AB401" i="153"/>
  <c r="BA401" i="153" s="1"/>
  <c r="W401" i="153"/>
  <c r="AZ401" i="153" s="1"/>
  <c r="R401" i="153"/>
  <c r="AY401" i="153" s="1"/>
  <c r="M401" i="153"/>
  <c r="AX401" i="153" s="1"/>
  <c r="AV400" i="153"/>
  <c r="BE400" i="153" s="1"/>
  <c r="AQ400" i="153"/>
  <c r="BD400" i="153" s="1"/>
  <c r="AL400" i="153"/>
  <c r="BC400" i="153" s="1"/>
  <c r="AG400" i="153"/>
  <c r="BB400" i="153" s="1"/>
  <c r="AB400" i="153"/>
  <c r="BA400" i="153" s="1"/>
  <c r="W400" i="153"/>
  <c r="AZ400" i="153" s="1"/>
  <c r="R400" i="153"/>
  <c r="AY400" i="153" s="1"/>
  <c r="M400" i="153"/>
  <c r="AX400" i="153" s="1"/>
  <c r="AV399" i="153"/>
  <c r="BE399" i="153" s="1"/>
  <c r="AQ399" i="153"/>
  <c r="BD399" i="153" s="1"/>
  <c r="AL399" i="153"/>
  <c r="BC399" i="153" s="1"/>
  <c r="AG399" i="153"/>
  <c r="BB399" i="153" s="1"/>
  <c r="AB399" i="153"/>
  <c r="BA399" i="153" s="1"/>
  <c r="W399" i="153"/>
  <c r="AZ399" i="153" s="1"/>
  <c r="R399" i="153"/>
  <c r="AY399" i="153" s="1"/>
  <c r="M399" i="153"/>
  <c r="AX399" i="153" s="1"/>
  <c r="AV398" i="153"/>
  <c r="BE398" i="153" s="1"/>
  <c r="AQ398" i="153"/>
  <c r="BD398" i="153" s="1"/>
  <c r="AL398" i="153"/>
  <c r="BC398" i="153" s="1"/>
  <c r="AG398" i="153"/>
  <c r="BB398" i="153" s="1"/>
  <c r="AB398" i="153"/>
  <c r="BA398" i="153" s="1"/>
  <c r="W398" i="153"/>
  <c r="AZ398" i="153" s="1"/>
  <c r="R398" i="153"/>
  <c r="AY398" i="153" s="1"/>
  <c r="M398" i="153"/>
  <c r="AX398" i="153" s="1"/>
  <c r="BD397" i="153"/>
  <c r="AV397" i="153"/>
  <c r="BE397" i="153" s="1"/>
  <c r="AQ397" i="153"/>
  <c r="AL397" i="153"/>
  <c r="BC397" i="153" s="1"/>
  <c r="AG397" i="153"/>
  <c r="BB397" i="153" s="1"/>
  <c r="AB397" i="153"/>
  <c r="BA397" i="153" s="1"/>
  <c r="W397" i="153"/>
  <c r="AZ397" i="153" s="1"/>
  <c r="R397" i="153"/>
  <c r="AY397" i="153" s="1"/>
  <c r="M397" i="153"/>
  <c r="AX397" i="153" s="1"/>
  <c r="AV396" i="153"/>
  <c r="BE396" i="153" s="1"/>
  <c r="AQ396" i="153"/>
  <c r="BD396" i="153" s="1"/>
  <c r="AL396" i="153"/>
  <c r="BC396" i="153" s="1"/>
  <c r="AG396" i="153"/>
  <c r="BB396" i="153" s="1"/>
  <c r="AB396" i="153"/>
  <c r="BA396" i="153" s="1"/>
  <c r="W396" i="153"/>
  <c r="AZ396" i="153" s="1"/>
  <c r="R396" i="153"/>
  <c r="AY396" i="153" s="1"/>
  <c r="M396" i="153"/>
  <c r="AX396" i="153" s="1"/>
  <c r="AV395" i="153"/>
  <c r="BE395" i="153" s="1"/>
  <c r="AQ395" i="153"/>
  <c r="BD395" i="153" s="1"/>
  <c r="AL395" i="153"/>
  <c r="BC395" i="153" s="1"/>
  <c r="AG395" i="153"/>
  <c r="BB395" i="153" s="1"/>
  <c r="AB395" i="153"/>
  <c r="BA395" i="153" s="1"/>
  <c r="W395" i="153"/>
  <c r="AZ395" i="153" s="1"/>
  <c r="R395" i="153"/>
  <c r="AY395" i="153" s="1"/>
  <c r="M395" i="153"/>
  <c r="AX395" i="153" s="1"/>
  <c r="BD394" i="153"/>
  <c r="AV394" i="153"/>
  <c r="BE394" i="153" s="1"/>
  <c r="AQ394" i="153"/>
  <c r="AL394" i="153"/>
  <c r="BC394" i="153" s="1"/>
  <c r="AG394" i="153"/>
  <c r="BB394" i="153" s="1"/>
  <c r="AB394" i="153"/>
  <c r="BA394" i="153" s="1"/>
  <c r="W394" i="153"/>
  <c r="AZ394" i="153" s="1"/>
  <c r="R394" i="153"/>
  <c r="AY394" i="153" s="1"/>
  <c r="M394" i="153"/>
  <c r="AX394" i="153" s="1"/>
  <c r="AV393" i="153"/>
  <c r="BE393" i="153" s="1"/>
  <c r="AQ393" i="153"/>
  <c r="BD393" i="153" s="1"/>
  <c r="AL393" i="153"/>
  <c r="BC393" i="153" s="1"/>
  <c r="AG393" i="153"/>
  <c r="BB393" i="153" s="1"/>
  <c r="AB393" i="153"/>
  <c r="BA393" i="153" s="1"/>
  <c r="W393" i="153"/>
  <c r="AZ393" i="153" s="1"/>
  <c r="R393" i="153"/>
  <c r="AY393" i="153" s="1"/>
  <c r="M393" i="153"/>
  <c r="AX393" i="153" s="1"/>
  <c r="AV392" i="153"/>
  <c r="BE392" i="153" s="1"/>
  <c r="AQ392" i="153"/>
  <c r="BD392" i="153" s="1"/>
  <c r="AL392" i="153"/>
  <c r="BC392" i="153" s="1"/>
  <c r="AG392" i="153"/>
  <c r="BB392" i="153" s="1"/>
  <c r="AB392" i="153"/>
  <c r="BA392" i="153" s="1"/>
  <c r="W392" i="153"/>
  <c r="AZ392" i="153" s="1"/>
  <c r="R392" i="153"/>
  <c r="AY392" i="153" s="1"/>
  <c r="M392" i="153"/>
  <c r="AX392" i="153" s="1"/>
  <c r="BD391" i="153"/>
  <c r="AV391" i="153"/>
  <c r="BE391" i="153" s="1"/>
  <c r="AQ391" i="153"/>
  <c r="AL391" i="153"/>
  <c r="BC391" i="153" s="1"/>
  <c r="AG391" i="153"/>
  <c r="BB391" i="153" s="1"/>
  <c r="AB391" i="153"/>
  <c r="BA391" i="153" s="1"/>
  <c r="W391" i="153"/>
  <c r="AZ391" i="153" s="1"/>
  <c r="R391" i="153"/>
  <c r="AY391" i="153" s="1"/>
  <c r="M391" i="153"/>
  <c r="AX391" i="153" s="1"/>
  <c r="AV390" i="153"/>
  <c r="BE390" i="153" s="1"/>
  <c r="AQ390" i="153"/>
  <c r="BD390" i="153" s="1"/>
  <c r="AL390" i="153"/>
  <c r="BC390" i="153" s="1"/>
  <c r="AG390" i="153"/>
  <c r="BB390" i="153" s="1"/>
  <c r="AB390" i="153"/>
  <c r="BA390" i="153" s="1"/>
  <c r="W390" i="153"/>
  <c r="AZ390" i="153" s="1"/>
  <c r="R390" i="153"/>
  <c r="AY390" i="153" s="1"/>
  <c r="M390" i="153"/>
  <c r="AX390" i="153" s="1"/>
  <c r="BD389" i="153"/>
  <c r="AV389" i="153"/>
  <c r="BE389" i="153" s="1"/>
  <c r="AQ389" i="153"/>
  <c r="AL389" i="153"/>
  <c r="BC389" i="153" s="1"/>
  <c r="AG389" i="153"/>
  <c r="BB389" i="153" s="1"/>
  <c r="AB389" i="153"/>
  <c r="BA389" i="153" s="1"/>
  <c r="W389" i="153"/>
  <c r="AZ389" i="153" s="1"/>
  <c r="R389" i="153"/>
  <c r="AY389" i="153" s="1"/>
  <c r="M389" i="153"/>
  <c r="AX389" i="153" s="1"/>
  <c r="AV388" i="153"/>
  <c r="BE388" i="153" s="1"/>
  <c r="AQ388" i="153"/>
  <c r="BD388" i="153" s="1"/>
  <c r="AL388" i="153"/>
  <c r="BC388" i="153" s="1"/>
  <c r="AG388" i="153"/>
  <c r="BB388" i="153" s="1"/>
  <c r="AB388" i="153"/>
  <c r="BA388" i="153" s="1"/>
  <c r="W388" i="153"/>
  <c r="AZ388" i="153" s="1"/>
  <c r="R388" i="153"/>
  <c r="AY388" i="153" s="1"/>
  <c r="M388" i="153"/>
  <c r="AX388" i="153" s="1"/>
  <c r="AV387" i="153"/>
  <c r="BE387" i="153" s="1"/>
  <c r="AQ387" i="153"/>
  <c r="BD387" i="153" s="1"/>
  <c r="AL387" i="153"/>
  <c r="BC387" i="153" s="1"/>
  <c r="AG387" i="153"/>
  <c r="BB387" i="153" s="1"/>
  <c r="AB387" i="153"/>
  <c r="BA387" i="153" s="1"/>
  <c r="W387" i="153"/>
  <c r="AZ387" i="153" s="1"/>
  <c r="R387" i="153"/>
  <c r="AY387" i="153" s="1"/>
  <c r="M387" i="153"/>
  <c r="AX387" i="153" s="1"/>
  <c r="BD386" i="153"/>
  <c r="AV386" i="153"/>
  <c r="BE386" i="153" s="1"/>
  <c r="AQ386" i="153"/>
  <c r="AL386" i="153"/>
  <c r="BC386" i="153" s="1"/>
  <c r="AG386" i="153"/>
  <c r="BB386" i="153" s="1"/>
  <c r="AB386" i="153"/>
  <c r="BA386" i="153" s="1"/>
  <c r="W386" i="153"/>
  <c r="AZ386" i="153" s="1"/>
  <c r="R386" i="153"/>
  <c r="AY386" i="153" s="1"/>
  <c r="M386" i="153"/>
  <c r="AX386" i="153" s="1"/>
  <c r="AV385" i="153"/>
  <c r="BE385" i="153" s="1"/>
  <c r="AQ385" i="153"/>
  <c r="BD385" i="153" s="1"/>
  <c r="AL385" i="153"/>
  <c r="BC385" i="153" s="1"/>
  <c r="AG385" i="153"/>
  <c r="BB385" i="153" s="1"/>
  <c r="AB385" i="153"/>
  <c r="BA385" i="153" s="1"/>
  <c r="W385" i="153"/>
  <c r="AZ385" i="153" s="1"/>
  <c r="R385" i="153"/>
  <c r="AY385" i="153" s="1"/>
  <c r="M385" i="153"/>
  <c r="AX385" i="153" s="1"/>
  <c r="AV384" i="153"/>
  <c r="BE384" i="153" s="1"/>
  <c r="AQ384" i="153"/>
  <c r="BD384" i="153" s="1"/>
  <c r="AL384" i="153"/>
  <c r="BC384" i="153" s="1"/>
  <c r="AG384" i="153"/>
  <c r="BB384" i="153" s="1"/>
  <c r="AB384" i="153"/>
  <c r="BA384" i="153" s="1"/>
  <c r="W384" i="153"/>
  <c r="AZ384" i="153" s="1"/>
  <c r="R384" i="153"/>
  <c r="AY384" i="153" s="1"/>
  <c r="M384" i="153"/>
  <c r="AX384" i="153" s="1"/>
  <c r="BD383" i="153"/>
  <c r="AV383" i="153"/>
  <c r="BE383" i="153" s="1"/>
  <c r="AQ383" i="153"/>
  <c r="AL383" i="153"/>
  <c r="BC383" i="153" s="1"/>
  <c r="AG383" i="153"/>
  <c r="BB383" i="153" s="1"/>
  <c r="AB383" i="153"/>
  <c r="BA383" i="153" s="1"/>
  <c r="W383" i="153"/>
  <c r="AZ383" i="153" s="1"/>
  <c r="R383" i="153"/>
  <c r="AY383" i="153" s="1"/>
  <c r="M383" i="153"/>
  <c r="AX383" i="153" s="1"/>
  <c r="AV382" i="153"/>
  <c r="BE382" i="153" s="1"/>
  <c r="AQ382" i="153"/>
  <c r="BD382" i="153" s="1"/>
  <c r="AL382" i="153"/>
  <c r="BC382" i="153" s="1"/>
  <c r="AG382" i="153"/>
  <c r="BB382" i="153" s="1"/>
  <c r="AB382" i="153"/>
  <c r="BA382" i="153" s="1"/>
  <c r="W382" i="153"/>
  <c r="AZ382" i="153" s="1"/>
  <c r="R382" i="153"/>
  <c r="AY382" i="153" s="1"/>
  <c r="M382" i="153"/>
  <c r="AX382" i="153" s="1"/>
  <c r="AV381" i="153"/>
  <c r="BE381" i="153" s="1"/>
  <c r="AQ381" i="153"/>
  <c r="BD381" i="153" s="1"/>
  <c r="AL381" i="153"/>
  <c r="BC381" i="153" s="1"/>
  <c r="AG381" i="153"/>
  <c r="BB381" i="153" s="1"/>
  <c r="AB381" i="153"/>
  <c r="BA381" i="153" s="1"/>
  <c r="W381" i="153"/>
  <c r="AZ381" i="153" s="1"/>
  <c r="R381" i="153"/>
  <c r="AY381" i="153" s="1"/>
  <c r="M381" i="153"/>
  <c r="AX381" i="153" s="1"/>
  <c r="AV380" i="153"/>
  <c r="BE380" i="153" s="1"/>
  <c r="AQ380" i="153"/>
  <c r="BD380" i="153" s="1"/>
  <c r="AL380" i="153"/>
  <c r="BC380" i="153" s="1"/>
  <c r="AG380" i="153"/>
  <c r="BB380" i="153" s="1"/>
  <c r="AB380" i="153"/>
  <c r="BA380" i="153" s="1"/>
  <c r="W380" i="153"/>
  <c r="AZ380" i="153" s="1"/>
  <c r="R380" i="153"/>
  <c r="AY380" i="153" s="1"/>
  <c r="M380" i="153"/>
  <c r="AX380" i="153" s="1"/>
  <c r="BD379" i="153"/>
  <c r="AV379" i="153"/>
  <c r="BE379" i="153" s="1"/>
  <c r="AQ379" i="153"/>
  <c r="AL379" i="153"/>
  <c r="BC379" i="153" s="1"/>
  <c r="AG379" i="153"/>
  <c r="BB379" i="153" s="1"/>
  <c r="AB379" i="153"/>
  <c r="BA379" i="153" s="1"/>
  <c r="W379" i="153"/>
  <c r="AZ379" i="153" s="1"/>
  <c r="R379" i="153"/>
  <c r="AY379" i="153" s="1"/>
  <c r="M379" i="153"/>
  <c r="AX379" i="153" s="1"/>
  <c r="BE378" i="153"/>
  <c r="AV378" i="153"/>
  <c r="AQ378" i="153"/>
  <c r="BD378" i="153" s="1"/>
  <c r="AL378" i="153"/>
  <c r="BC378" i="153" s="1"/>
  <c r="AG378" i="153"/>
  <c r="BB378" i="153" s="1"/>
  <c r="AB378" i="153"/>
  <c r="BA378" i="153" s="1"/>
  <c r="W378" i="153"/>
  <c r="AZ378" i="153" s="1"/>
  <c r="R378" i="153"/>
  <c r="AY378" i="153" s="1"/>
  <c r="M378" i="153"/>
  <c r="AX378" i="153" s="1"/>
  <c r="BD377" i="153"/>
  <c r="AV377" i="153"/>
  <c r="BE377" i="153" s="1"/>
  <c r="AQ377" i="153"/>
  <c r="AL377" i="153"/>
  <c r="BC377" i="153" s="1"/>
  <c r="AG377" i="153"/>
  <c r="BB377" i="153" s="1"/>
  <c r="AB377" i="153"/>
  <c r="BA377" i="153" s="1"/>
  <c r="W377" i="153"/>
  <c r="AZ377" i="153" s="1"/>
  <c r="R377" i="153"/>
  <c r="AY377" i="153" s="1"/>
  <c r="M377" i="153"/>
  <c r="AX377" i="153" s="1"/>
  <c r="AV376" i="153"/>
  <c r="BE376" i="153" s="1"/>
  <c r="AQ376" i="153"/>
  <c r="BD376" i="153" s="1"/>
  <c r="AL376" i="153"/>
  <c r="BC376" i="153" s="1"/>
  <c r="AG376" i="153"/>
  <c r="BB376" i="153" s="1"/>
  <c r="AB376" i="153"/>
  <c r="BA376" i="153" s="1"/>
  <c r="W376" i="153"/>
  <c r="AZ376" i="153" s="1"/>
  <c r="R376" i="153"/>
  <c r="AY376" i="153" s="1"/>
  <c r="M376" i="153"/>
  <c r="AX376" i="153" s="1"/>
  <c r="BD375" i="153"/>
  <c r="AV375" i="153"/>
  <c r="BE375" i="153" s="1"/>
  <c r="AQ375" i="153"/>
  <c r="AL375" i="153"/>
  <c r="BC375" i="153" s="1"/>
  <c r="AG375" i="153"/>
  <c r="BB375" i="153" s="1"/>
  <c r="AB375" i="153"/>
  <c r="BA375" i="153" s="1"/>
  <c r="W375" i="153"/>
  <c r="AZ375" i="153" s="1"/>
  <c r="R375" i="153"/>
  <c r="AY375" i="153" s="1"/>
  <c r="M375" i="153"/>
  <c r="AX375" i="153" s="1"/>
  <c r="BE374" i="153"/>
  <c r="BB374" i="153"/>
  <c r="AV374" i="153"/>
  <c r="AQ374" i="153"/>
  <c r="BD374" i="153" s="1"/>
  <c r="AL374" i="153"/>
  <c r="BC374" i="153" s="1"/>
  <c r="AG374" i="153"/>
  <c r="AB374" i="153"/>
  <c r="BA374" i="153" s="1"/>
  <c r="W374" i="153"/>
  <c r="AZ374" i="153" s="1"/>
  <c r="R374" i="153"/>
  <c r="AY374" i="153" s="1"/>
  <c r="M374" i="153"/>
  <c r="AX374" i="153" s="1"/>
  <c r="BD373" i="153"/>
  <c r="AV373" i="153"/>
  <c r="BE373" i="153" s="1"/>
  <c r="AQ373" i="153"/>
  <c r="AL373" i="153"/>
  <c r="BC373" i="153" s="1"/>
  <c r="AG373" i="153"/>
  <c r="BB373" i="153" s="1"/>
  <c r="AB373" i="153"/>
  <c r="BA373" i="153" s="1"/>
  <c r="W373" i="153"/>
  <c r="AZ373" i="153" s="1"/>
  <c r="R373" i="153"/>
  <c r="AY373" i="153" s="1"/>
  <c r="M373" i="153"/>
  <c r="AX373" i="153" s="1"/>
  <c r="BD372" i="153"/>
  <c r="BA372" i="153"/>
  <c r="AV372" i="153"/>
  <c r="BE372" i="153" s="1"/>
  <c r="AQ372" i="153"/>
  <c r="AL372" i="153"/>
  <c r="BC372" i="153" s="1"/>
  <c r="AG372" i="153"/>
  <c r="BB372" i="153" s="1"/>
  <c r="AB372" i="153"/>
  <c r="W372" i="153"/>
  <c r="AZ372" i="153" s="1"/>
  <c r="R372" i="153"/>
  <c r="AY372" i="153" s="1"/>
  <c r="M372" i="153"/>
  <c r="AX372" i="153" s="1"/>
  <c r="BE371" i="153"/>
  <c r="BB371" i="153"/>
  <c r="BA371" i="153"/>
  <c r="AV371" i="153"/>
  <c r="AQ371" i="153"/>
  <c r="BD371" i="153" s="1"/>
  <c r="AL371" i="153"/>
  <c r="BC371" i="153" s="1"/>
  <c r="AG371" i="153"/>
  <c r="AB371" i="153"/>
  <c r="W371" i="153"/>
  <c r="AZ371" i="153" s="1"/>
  <c r="R371" i="153"/>
  <c r="AY371" i="153" s="1"/>
  <c r="M371" i="153"/>
  <c r="AX371" i="153" s="1"/>
  <c r="BE370" i="153"/>
  <c r="BB370" i="153"/>
  <c r="AV370" i="153"/>
  <c r="AQ370" i="153"/>
  <c r="BD370" i="153" s="1"/>
  <c r="AL370" i="153"/>
  <c r="BC370" i="153" s="1"/>
  <c r="AG370" i="153"/>
  <c r="AB370" i="153"/>
  <c r="BA370" i="153" s="1"/>
  <c r="W370" i="153"/>
  <c r="AZ370" i="153" s="1"/>
  <c r="R370" i="153"/>
  <c r="AY370" i="153" s="1"/>
  <c r="M370" i="153"/>
  <c r="AX370" i="153" s="1"/>
  <c r="BD369" i="153"/>
  <c r="AV369" i="153"/>
  <c r="BE369" i="153" s="1"/>
  <c r="AQ369" i="153"/>
  <c r="AL369" i="153"/>
  <c r="BC369" i="153" s="1"/>
  <c r="AG369" i="153"/>
  <c r="BB369" i="153" s="1"/>
  <c r="AB369" i="153"/>
  <c r="BA369" i="153" s="1"/>
  <c r="W369" i="153"/>
  <c r="AZ369" i="153" s="1"/>
  <c r="R369" i="153"/>
  <c r="AY369" i="153" s="1"/>
  <c r="M369" i="153"/>
  <c r="AX369" i="153" s="1"/>
  <c r="BD368" i="153"/>
  <c r="BA368" i="153"/>
  <c r="AV368" i="153"/>
  <c r="BE368" i="153" s="1"/>
  <c r="AQ368" i="153"/>
  <c r="AL368" i="153"/>
  <c r="BC368" i="153" s="1"/>
  <c r="AG368" i="153"/>
  <c r="BB368" i="153" s="1"/>
  <c r="AB368" i="153"/>
  <c r="W368" i="153"/>
  <c r="AZ368" i="153" s="1"/>
  <c r="R368" i="153"/>
  <c r="AY368" i="153" s="1"/>
  <c r="M368" i="153"/>
  <c r="AX368" i="153" s="1"/>
  <c r="BE367" i="153"/>
  <c r="BB367" i="153"/>
  <c r="BA367" i="153"/>
  <c r="AV367" i="153"/>
  <c r="AQ367" i="153"/>
  <c r="BD367" i="153" s="1"/>
  <c r="AL367" i="153"/>
  <c r="BC367" i="153" s="1"/>
  <c r="AG367" i="153"/>
  <c r="AB367" i="153"/>
  <c r="W367" i="153"/>
  <c r="AZ367" i="153" s="1"/>
  <c r="R367" i="153"/>
  <c r="AY367" i="153" s="1"/>
  <c r="M367" i="153"/>
  <c r="AX367" i="153" s="1"/>
  <c r="BE366" i="153"/>
  <c r="BB366" i="153"/>
  <c r="AV366" i="153"/>
  <c r="AQ366" i="153"/>
  <c r="BD366" i="153" s="1"/>
  <c r="AL366" i="153"/>
  <c r="BC366" i="153" s="1"/>
  <c r="AG366" i="153"/>
  <c r="AB366" i="153"/>
  <c r="BA366" i="153" s="1"/>
  <c r="W366" i="153"/>
  <c r="AZ366" i="153" s="1"/>
  <c r="R366" i="153"/>
  <c r="AY366" i="153" s="1"/>
  <c r="M366" i="153"/>
  <c r="AX366" i="153" s="1"/>
  <c r="BD365" i="153"/>
  <c r="AV365" i="153"/>
  <c r="BE365" i="153" s="1"/>
  <c r="AQ365" i="153"/>
  <c r="AL365" i="153"/>
  <c r="BC365" i="153" s="1"/>
  <c r="AG365" i="153"/>
  <c r="BB365" i="153" s="1"/>
  <c r="AB365" i="153"/>
  <c r="BA365" i="153" s="1"/>
  <c r="W365" i="153"/>
  <c r="AZ365" i="153" s="1"/>
  <c r="R365" i="153"/>
  <c r="AY365" i="153" s="1"/>
  <c r="M365" i="153"/>
  <c r="AX365" i="153" s="1"/>
  <c r="BD364" i="153"/>
  <c r="BA364" i="153"/>
  <c r="AV364" i="153"/>
  <c r="BE364" i="153" s="1"/>
  <c r="AQ364" i="153"/>
  <c r="AL364" i="153"/>
  <c r="BC364" i="153" s="1"/>
  <c r="AG364" i="153"/>
  <c r="BB364" i="153" s="1"/>
  <c r="AB364" i="153"/>
  <c r="W364" i="153"/>
  <c r="AZ364" i="153" s="1"/>
  <c r="R364" i="153"/>
  <c r="AY364" i="153" s="1"/>
  <c r="M364" i="153"/>
  <c r="AX364" i="153" s="1"/>
  <c r="BE363" i="153"/>
  <c r="BC363" i="153"/>
  <c r="BB363" i="153"/>
  <c r="AY363" i="153"/>
  <c r="AV363" i="153"/>
  <c r="AQ363" i="153"/>
  <c r="BD363" i="153" s="1"/>
  <c r="AL363" i="153"/>
  <c r="AG363" i="153"/>
  <c r="AB363" i="153"/>
  <c r="BA363" i="153" s="1"/>
  <c r="W363" i="153"/>
  <c r="AZ363" i="153" s="1"/>
  <c r="R363" i="153"/>
  <c r="M363" i="153"/>
  <c r="AX363" i="153" s="1"/>
  <c r="BD362" i="153"/>
  <c r="BB362" i="153"/>
  <c r="BA362" i="153"/>
  <c r="AV362" i="153"/>
  <c r="BE362" i="153" s="1"/>
  <c r="AQ362" i="153"/>
  <c r="AL362" i="153"/>
  <c r="BC362" i="153" s="1"/>
  <c r="AG362" i="153"/>
  <c r="AB362" i="153"/>
  <c r="W362" i="153"/>
  <c r="AZ362" i="153" s="1"/>
  <c r="R362" i="153"/>
  <c r="AY362" i="153" s="1"/>
  <c r="M362" i="153"/>
  <c r="AX362" i="153" s="1"/>
  <c r="AV361" i="153"/>
  <c r="BE361" i="153" s="1"/>
  <c r="AQ361" i="153"/>
  <c r="BD361" i="153" s="1"/>
  <c r="AL361" i="153"/>
  <c r="BC361" i="153" s="1"/>
  <c r="AG361" i="153"/>
  <c r="BB361" i="153" s="1"/>
  <c r="AB361" i="153"/>
  <c r="BA361" i="153" s="1"/>
  <c r="W361" i="153"/>
  <c r="AZ361" i="153" s="1"/>
  <c r="R361" i="153"/>
  <c r="AY361" i="153" s="1"/>
  <c r="M361" i="153"/>
  <c r="AX361" i="153" s="1"/>
  <c r="AV360" i="153"/>
  <c r="BE360" i="153" s="1"/>
  <c r="AQ360" i="153"/>
  <c r="BD360" i="153" s="1"/>
  <c r="AL360" i="153"/>
  <c r="BC360" i="153" s="1"/>
  <c r="AG360" i="153"/>
  <c r="BB360" i="153" s="1"/>
  <c r="AB360" i="153"/>
  <c r="BA360" i="153" s="1"/>
  <c r="W360" i="153"/>
  <c r="AZ360" i="153" s="1"/>
  <c r="R360" i="153"/>
  <c r="AY360" i="153" s="1"/>
  <c r="M360" i="153"/>
  <c r="AX360" i="153" s="1"/>
  <c r="AV359" i="153"/>
  <c r="BE359" i="153" s="1"/>
  <c r="AQ359" i="153"/>
  <c r="BD359" i="153" s="1"/>
  <c r="AL359" i="153"/>
  <c r="BC359" i="153" s="1"/>
  <c r="AG359" i="153"/>
  <c r="BB359" i="153" s="1"/>
  <c r="AB359" i="153"/>
  <c r="BA359" i="153" s="1"/>
  <c r="W359" i="153"/>
  <c r="AZ359" i="153" s="1"/>
  <c r="R359" i="153"/>
  <c r="AY359" i="153" s="1"/>
  <c r="M359" i="153"/>
  <c r="AX359" i="153" s="1"/>
  <c r="AV358" i="153"/>
  <c r="BE358" i="153" s="1"/>
  <c r="AQ358" i="153"/>
  <c r="BD358" i="153" s="1"/>
  <c r="AL358" i="153"/>
  <c r="BC358" i="153" s="1"/>
  <c r="AG358" i="153"/>
  <c r="BB358" i="153" s="1"/>
  <c r="AB358" i="153"/>
  <c r="BA358" i="153" s="1"/>
  <c r="W358" i="153"/>
  <c r="AZ358" i="153" s="1"/>
  <c r="R358" i="153"/>
  <c r="AY358" i="153" s="1"/>
  <c r="M358" i="153"/>
  <c r="AX358" i="153" s="1"/>
  <c r="AV357" i="153"/>
  <c r="BE357" i="153" s="1"/>
  <c r="AQ357" i="153"/>
  <c r="BD357" i="153" s="1"/>
  <c r="AL357" i="153"/>
  <c r="BC357" i="153" s="1"/>
  <c r="AG357" i="153"/>
  <c r="BB357" i="153" s="1"/>
  <c r="AB357" i="153"/>
  <c r="BA357" i="153" s="1"/>
  <c r="W357" i="153"/>
  <c r="AZ357" i="153" s="1"/>
  <c r="R357" i="153"/>
  <c r="AY357" i="153" s="1"/>
  <c r="M357" i="153"/>
  <c r="AX357" i="153" s="1"/>
  <c r="AV356" i="153"/>
  <c r="BE356" i="153" s="1"/>
  <c r="AQ356" i="153"/>
  <c r="BD356" i="153" s="1"/>
  <c r="AL356" i="153"/>
  <c r="BC356" i="153" s="1"/>
  <c r="AG356" i="153"/>
  <c r="BB356" i="153" s="1"/>
  <c r="AB356" i="153"/>
  <c r="BA356" i="153" s="1"/>
  <c r="W356" i="153"/>
  <c r="AZ356" i="153" s="1"/>
  <c r="R356" i="153"/>
  <c r="AY356" i="153" s="1"/>
  <c r="M356" i="153"/>
  <c r="AX356" i="153" s="1"/>
  <c r="AV355" i="153"/>
  <c r="BE355" i="153" s="1"/>
  <c r="AQ355" i="153"/>
  <c r="BD355" i="153" s="1"/>
  <c r="AL355" i="153"/>
  <c r="BC355" i="153" s="1"/>
  <c r="AG355" i="153"/>
  <c r="BB355" i="153" s="1"/>
  <c r="AB355" i="153"/>
  <c r="BA355" i="153" s="1"/>
  <c r="W355" i="153"/>
  <c r="AZ355" i="153" s="1"/>
  <c r="R355" i="153"/>
  <c r="AY355" i="153" s="1"/>
  <c r="M355" i="153"/>
  <c r="AX355" i="153" s="1"/>
  <c r="AV354" i="153"/>
  <c r="BE354" i="153" s="1"/>
  <c r="AQ354" i="153"/>
  <c r="BD354" i="153" s="1"/>
  <c r="AL354" i="153"/>
  <c r="BC354" i="153" s="1"/>
  <c r="AG354" i="153"/>
  <c r="BB354" i="153" s="1"/>
  <c r="AB354" i="153"/>
  <c r="BA354" i="153" s="1"/>
  <c r="W354" i="153"/>
  <c r="AZ354" i="153" s="1"/>
  <c r="R354" i="153"/>
  <c r="AY354" i="153" s="1"/>
  <c r="M354" i="153"/>
  <c r="AX354" i="153" s="1"/>
  <c r="AV353" i="153"/>
  <c r="BE353" i="153" s="1"/>
  <c r="AQ353" i="153"/>
  <c r="BD353" i="153" s="1"/>
  <c r="AL353" i="153"/>
  <c r="BC353" i="153" s="1"/>
  <c r="AG353" i="153"/>
  <c r="BB353" i="153" s="1"/>
  <c r="AB353" i="153"/>
  <c r="BA353" i="153" s="1"/>
  <c r="W353" i="153"/>
  <c r="AZ353" i="153" s="1"/>
  <c r="R353" i="153"/>
  <c r="AY353" i="153" s="1"/>
  <c r="M353" i="153"/>
  <c r="AX353" i="153" s="1"/>
  <c r="AV352" i="153"/>
  <c r="BE352" i="153" s="1"/>
  <c r="AQ352" i="153"/>
  <c r="BD352" i="153" s="1"/>
  <c r="AL352" i="153"/>
  <c r="BC352" i="153" s="1"/>
  <c r="AG352" i="153"/>
  <c r="BB352" i="153" s="1"/>
  <c r="AB352" i="153"/>
  <c r="BA352" i="153" s="1"/>
  <c r="W352" i="153"/>
  <c r="AZ352" i="153" s="1"/>
  <c r="R352" i="153"/>
  <c r="AY352" i="153" s="1"/>
  <c r="M352" i="153"/>
  <c r="AX352" i="153" s="1"/>
  <c r="AV351" i="153"/>
  <c r="BE351" i="153" s="1"/>
  <c r="AQ351" i="153"/>
  <c r="BD351" i="153" s="1"/>
  <c r="AL351" i="153"/>
  <c r="BC351" i="153" s="1"/>
  <c r="AG351" i="153"/>
  <c r="BB351" i="153" s="1"/>
  <c r="AB351" i="153"/>
  <c r="BA351" i="153" s="1"/>
  <c r="W351" i="153"/>
  <c r="AZ351" i="153" s="1"/>
  <c r="R351" i="153"/>
  <c r="AY351" i="153" s="1"/>
  <c r="M351" i="153"/>
  <c r="AX351" i="153" s="1"/>
  <c r="AV350" i="153"/>
  <c r="BE350" i="153" s="1"/>
  <c r="AQ350" i="153"/>
  <c r="BD350" i="153" s="1"/>
  <c r="AL350" i="153"/>
  <c r="BC350" i="153" s="1"/>
  <c r="AG350" i="153"/>
  <c r="BB350" i="153" s="1"/>
  <c r="AB350" i="153"/>
  <c r="BA350" i="153" s="1"/>
  <c r="W350" i="153"/>
  <c r="AZ350" i="153" s="1"/>
  <c r="R350" i="153"/>
  <c r="AY350" i="153" s="1"/>
  <c r="M350" i="153"/>
  <c r="AX350" i="153" s="1"/>
  <c r="AV349" i="153"/>
  <c r="BE349" i="153" s="1"/>
  <c r="AQ349" i="153"/>
  <c r="BD349" i="153" s="1"/>
  <c r="AL349" i="153"/>
  <c r="BC349" i="153" s="1"/>
  <c r="AG349" i="153"/>
  <c r="BB349" i="153" s="1"/>
  <c r="AB349" i="153"/>
  <c r="BA349" i="153" s="1"/>
  <c r="W349" i="153"/>
  <c r="AZ349" i="153" s="1"/>
  <c r="R349" i="153"/>
  <c r="AY349" i="153" s="1"/>
  <c r="M349" i="153"/>
  <c r="AX349" i="153" s="1"/>
  <c r="AV348" i="153"/>
  <c r="BE348" i="153" s="1"/>
  <c r="AQ348" i="153"/>
  <c r="BD348" i="153" s="1"/>
  <c r="AL348" i="153"/>
  <c r="BC348" i="153" s="1"/>
  <c r="AG348" i="153"/>
  <c r="BB348" i="153" s="1"/>
  <c r="AB348" i="153"/>
  <c r="BA348" i="153" s="1"/>
  <c r="W348" i="153"/>
  <c r="AZ348" i="153" s="1"/>
  <c r="R348" i="153"/>
  <c r="AY348" i="153" s="1"/>
  <c r="M348" i="153"/>
  <c r="AX348" i="153" s="1"/>
  <c r="AV347" i="153"/>
  <c r="BE347" i="153" s="1"/>
  <c r="AQ347" i="153"/>
  <c r="BD347" i="153" s="1"/>
  <c r="AL347" i="153"/>
  <c r="BC347" i="153" s="1"/>
  <c r="AG347" i="153"/>
  <c r="BB347" i="153" s="1"/>
  <c r="AB347" i="153"/>
  <c r="BA347" i="153" s="1"/>
  <c r="W347" i="153"/>
  <c r="AZ347" i="153" s="1"/>
  <c r="R347" i="153"/>
  <c r="AY347" i="153" s="1"/>
  <c r="M347" i="153"/>
  <c r="AX347" i="153" s="1"/>
  <c r="AV346" i="153"/>
  <c r="BE346" i="153" s="1"/>
  <c r="AQ346" i="153"/>
  <c r="BD346" i="153" s="1"/>
  <c r="AL346" i="153"/>
  <c r="BC346" i="153" s="1"/>
  <c r="AG346" i="153"/>
  <c r="BB346" i="153" s="1"/>
  <c r="AB346" i="153"/>
  <c r="BA346" i="153" s="1"/>
  <c r="W346" i="153"/>
  <c r="AZ346" i="153" s="1"/>
  <c r="R346" i="153"/>
  <c r="AY346" i="153" s="1"/>
  <c r="M346" i="153"/>
  <c r="AX346" i="153" s="1"/>
  <c r="AV345" i="153"/>
  <c r="BE345" i="153" s="1"/>
  <c r="AQ345" i="153"/>
  <c r="BD345" i="153" s="1"/>
  <c r="AL345" i="153"/>
  <c r="BC345" i="153" s="1"/>
  <c r="AG345" i="153"/>
  <c r="BB345" i="153" s="1"/>
  <c r="AB345" i="153"/>
  <c r="BA345" i="153" s="1"/>
  <c r="W345" i="153"/>
  <c r="AZ345" i="153" s="1"/>
  <c r="R345" i="153"/>
  <c r="AY345" i="153" s="1"/>
  <c r="M345" i="153"/>
  <c r="AX345" i="153" s="1"/>
  <c r="AV344" i="153"/>
  <c r="BE344" i="153" s="1"/>
  <c r="AQ344" i="153"/>
  <c r="BD344" i="153" s="1"/>
  <c r="AL344" i="153"/>
  <c r="BC344" i="153" s="1"/>
  <c r="AG344" i="153"/>
  <c r="BB344" i="153" s="1"/>
  <c r="AB344" i="153"/>
  <c r="BA344" i="153" s="1"/>
  <c r="W344" i="153"/>
  <c r="AZ344" i="153" s="1"/>
  <c r="R344" i="153"/>
  <c r="AY344" i="153" s="1"/>
  <c r="M344" i="153"/>
  <c r="AX344" i="153" s="1"/>
  <c r="AV343" i="153"/>
  <c r="BE343" i="153" s="1"/>
  <c r="AQ343" i="153"/>
  <c r="BD343" i="153" s="1"/>
  <c r="AL343" i="153"/>
  <c r="BC343" i="153" s="1"/>
  <c r="AG343" i="153"/>
  <c r="BB343" i="153" s="1"/>
  <c r="AB343" i="153"/>
  <c r="BA343" i="153" s="1"/>
  <c r="W343" i="153"/>
  <c r="AZ343" i="153" s="1"/>
  <c r="R343" i="153"/>
  <c r="AY343" i="153" s="1"/>
  <c r="M343" i="153"/>
  <c r="AX343" i="153" s="1"/>
  <c r="AV342" i="153"/>
  <c r="BE342" i="153" s="1"/>
  <c r="AQ342" i="153"/>
  <c r="BD342" i="153" s="1"/>
  <c r="AL342" i="153"/>
  <c r="BC342" i="153" s="1"/>
  <c r="AG342" i="153"/>
  <c r="BB342" i="153" s="1"/>
  <c r="AB342" i="153"/>
  <c r="BA342" i="153" s="1"/>
  <c r="W342" i="153"/>
  <c r="AZ342" i="153" s="1"/>
  <c r="R342" i="153"/>
  <c r="AY342" i="153" s="1"/>
  <c r="M342" i="153"/>
  <c r="AX342" i="153" s="1"/>
  <c r="AV341" i="153"/>
  <c r="BE341" i="153" s="1"/>
  <c r="AQ341" i="153"/>
  <c r="BD341" i="153" s="1"/>
  <c r="AL341" i="153"/>
  <c r="BC341" i="153" s="1"/>
  <c r="AG341" i="153"/>
  <c r="BB341" i="153" s="1"/>
  <c r="AB341" i="153"/>
  <c r="BA341" i="153" s="1"/>
  <c r="W341" i="153"/>
  <c r="AZ341" i="153" s="1"/>
  <c r="R341" i="153"/>
  <c r="AY341" i="153" s="1"/>
  <c r="M341" i="153"/>
  <c r="AX341" i="153" s="1"/>
  <c r="AV340" i="153"/>
  <c r="BE340" i="153" s="1"/>
  <c r="AQ340" i="153"/>
  <c r="BD340" i="153" s="1"/>
  <c r="AL340" i="153"/>
  <c r="BC340" i="153" s="1"/>
  <c r="AG340" i="153"/>
  <c r="BB340" i="153" s="1"/>
  <c r="AB340" i="153"/>
  <c r="BA340" i="153" s="1"/>
  <c r="W340" i="153"/>
  <c r="AZ340" i="153" s="1"/>
  <c r="R340" i="153"/>
  <c r="AY340" i="153" s="1"/>
  <c r="M340" i="153"/>
  <c r="AX340" i="153" s="1"/>
  <c r="AV339" i="153"/>
  <c r="BE339" i="153" s="1"/>
  <c r="AQ339" i="153"/>
  <c r="BD339" i="153" s="1"/>
  <c r="AL339" i="153"/>
  <c r="BC339" i="153" s="1"/>
  <c r="AG339" i="153"/>
  <c r="BB339" i="153" s="1"/>
  <c r="AB339" i="153"/>
  <c r="BA339" i="153" s="1"/>
  <c r="W339" i="153"/>
  <c r="AZ339" i="153" s="1"/>
  <c r="R339" i="153"/>
  <c r="AY339" i="153" s="1"/>
  <c r="M339" i="153"/>
  <c r="AX339" i="153" s="1"/>
  <c r="AV338" i="153"/>
  <c r="BE338" i="153" s="1"/>
  <c r="AQ338" i="153"/>
  <c r="BD338" i="153" s="1"/>
  <c r="AL338" i="153"/>
  <c r="BC338" i="153" s="1"/>
  <c r="AG338" i="153"/>
  <c r="BB338" i="153" s="1"/>
  <c r="AB338" i="153"/>
  <c r="BA338" i="153" s="1"/>
  <c r="W338" i="153"/>
  <c r="AZ338" i="153" s="1"/>
  <c r="R338" i="153"/>
  <c r="AY338" i="153" s="1"/>
  <c r="M338" i="153"/>
  <c r="AX338" i="153" s="1"/>
  <c r="AV337" i="153"/>
  <c r="BE337" i="153" s="1"/>
  <c r="AQ337" i="153"/>
  <c r="BD337" i="153" s="1"/>
  <c r="AL337" i="153"/>
  <c r="BC337" i="153" s="1"/>
  <c r="AG337" i="153"/>
  <c r="BB337" i="153" s="1"/>
  <c r="AB337" i="153"/>
  <c r="BA337" i="153" s="1"/>
  <c r="W337" i="153"/>
  <c r="AZ337" i="153" s="1"/>
  <c r="R337" i="153"/>
  <c r="AY337" i="153" s="1"/>
  <c r="M337" i="153"/>
  <c r="AX337" i="153" s="1"/>
  <c r="AV336" i="153"/>
  <c r="BE336" i="153" s="1"/>
  <c r="AQ336" i="153"/>
  <c r="BD336" i="153" s="1"/>
  <c r="AL336" i="153"/>
  <c r="BC336" i="153" s="1"/>
  <c r="AG336" i="153"/>
  <c r="BB336" i="153" s="1"/>
  <c r="AB336" i="153"/>
  <c r="BA336" i="153" s="1"/>
  <c r="W336" i="153"/>
  <c r="AZ336" i="153" s="1"/>
  <c r="R336" i="153"/>
  <c r="AY336" i="153" s="1"/>
  <c r="M336" i="153"/>
  <c r="AX336" i="153" s="1"/>
  <c r="AV335" i="153"/>
  <c r="BE335" i="153" s="1"/>
  <c r="AQ335" i="153"/>
  <c r="BD335" i="153" s="1"/>
  <c r="AL335" i="153"/>
  <c r="BC335" i="153" s="1"/>
  <c r="AG335" i="153"/>
  <c r="BB335" i="153" s="1"/>
  <c r="AB335" i="153"/>
  <c r="BA335" i="153" s="1"/>
  <c r="W335" i="153"/>
  <c r="AZ335" i="153" s="1"/>
  <c r="R335" i="153"/>
  <c r="AY335" i="153" s="1"/>
  <c r="M335" i="153"/>
  <c r="AX335" i="153" s="1"/>
  <c r="AV334" i="153"/>
  <c r="BE334" i="153" s="1"/>
  <c r="AQ334" i="153"/>
  <c r="BD334" i="153" s="1"/>
  <c r="AL334" i="153"/>
  <c r="BC334" i="153" s="1"/>
  <c r="AG334" i="153"/>
  <c r="BB334" i="153" s="1"/>
  <c r="AB334" i="153"/>
  <c r="BA334" i="153" s="1"/>
  <c r="W334" i="153"/>
  <c r="AZ334" i="153" s="1"/>
  <c r="R334" i="153"/>
  <c r="AY334" i="153" s="1"/>
  <c r="M334" i="153"/>
  <c r="AX334" i="153" s="1"/>
  <c r="AV333" i="153"/>
  <c r="BE333" i="153" s="1"/>
  <c r="AQ333" i="153"/>
  <c r="BD333" i="153" s="1"/>
  <c r="AL333" i="153"/>
  <c r="BC333" i="153" s="1"/>
  <c r="AG333" i="153"/>
  <c r="BB333" i="153" s="1"/>
  <c r="AB333" i="153"/>
  <c r="BA333" i="153" s="1"/>
  <c r="W333" i="153"/>
  <c r="AZ333" i="153" s="1"/>
  <c r="R333" i="153"/>
  <c r="AY333" i="153" s="1"/>
  <c r="M333" i="153"/>
  <c r="AX333" i="153" s="1"/>
  <c r="AV332" i="153"/>
  <c r="BE332" i="153" s="1"/>
  <c r="AQ332" i="153"/>
  <c r="BD332" i="153" s="1"/>
  <c r="AL332" i="153"/>
  <c r="BC332" i="153" s="1"/>
  <c r="AG332" i="153"/>
  <c r="BB332" i="153" s="1"/>
  <c r="AB332" i="153"/>
  <c r="BA332" i="153" s="1"/>
  <c r="W332" i="153"/>
  <c r="AZ332" i="153" s="1"/>
  <c r="R332" i="153"/>
  <c r="AY332" i="153" s="1"/>
  <c r="M332" i="153"/>
  <c r="AX332" i="153" s="1"/>
  <c r="AV331" i="153"/>
  <c r="BE331" i="153" s="1"/>
  <c r="AQ331" i="153"/>
  <c r="BD331" i="153" s="1"/>
  <c r="AL331" i="153"/>
  <c r="BC331" i="153" s="1"/>
  <c r="AG331" i="153"/>
  <c r="BB331" i="153" s="1"/>
  <c r="AB331" i="153"/>
  <c r="BA331" i="153" s="1"/>
  <c r="W331" i="153"/>
  <c r="AZ331" i="153" s="1"/>
  <c r="R331" i="153"/>
  <c r="AY331" i="153" s="1"/>
  <c r="M331" i="153"/>
  <c r="AX331" i="153" s="1"/>
  <c r="AV330" i="153"/>
  <c r="BE330" i="153" s="1"/>
  <c r="AQ330" i="153"/>
  <c r="BD330" i="153" s="1"/>
  <c r="AL330" i="153"/>
  <c r="BC330" i="153" s="1"/>
  <c r="AG330" i="153"/>
  <c r="BB330" i="153" s="1"/>
  <c r="AB330" i="153"/>
  <c r="BA330" i="153" s="1"/>
  <c r="W330" i="153"/>
  <c r="AZ330" i="153" s="1"/>
  <c r="R330" i="153"/>
  <c r="AY330" i="153" s="1"/>
  <c r="M330" i="153"/>
  <c r="AX330" i="153" s="1"/>
  <c r="AV329" i="153"/>
  <c r="BE329" i="153" s="1"/>
  <c r="AQ329" i="153"/>
  <c r="BD329" i="153" s="1"/>
  <c r="AL329" i="153"/>
  <c r="BC329" i="153" s="1"/>
  <c r="AG329" i="153"/>
  <c r="BB329" i="153" s="1"/>
  <c r="AB329" i="153"/>
  <c r="BA329" i="153" s="1"/>
  <c r="W329" i="153"/>
  <c r="AZ329" i="153" s="1"/>
  <c r="R329" i="153"/>
  <c r="AY329" i="153" s="1"/>
  <c r="M329" i="153"/>
  <c r="AX329" i="153" s="1"/>
  <c r="AV328" i="153"/>
  <c r="BE328" i="153" s="1"/>
  <c r="AQ328" i="153"/>
  <c r="BD328" i="153" s="1"/>
  <c r="AL328" i="153"/>
  <c r="BC328" i="153" s="1"/>
  <c r="AG328" i="153"/>
  <c r="BB328" i="153" s="1"/>
  <c r="AB328" i="153"/>
  <c r="BA328" i="153" s="1"/>
  <c r="W328" i="153"/>
  <c r="AZ328" i="153" s="1"/>
  <c r="R328" i="153"/>
  <c r="AY328" i="153" s="1"/>
  <c r="M328" i="153"/>
  <c r="AX328" i="153" s="1"/>
  <c r="AV327" i="153"/>
  <c r="BE327" i="153" s="1"/>
  <c r="AQ327" i="153"/>
  <c r="BD327" i="153" s="1"/>
  <c r="AL327" i="153"/>
  <c r="BC327" i="153" s="1"/>
  <c r="AG327" i="153"/>
  <c r="BB327" i="153" s="1"/>
  <c r="AB327" i="153"/>
  <c r="BA327" i="153" s="1"/>
  <c r="W327" i="153"/>
  <c r="AZ327" i="153" s="1"/>
  <c r="R327" i="153"/>
  <c r="AY327" i="153" s="1"/>
  <c r="M327" i="153"/>
  <c r="AX327" i="153" s="1"/>
  <c r="AV326" i="153"/>
  <c r="BE326" i="153" s="1"/>
  <c r="AQ326" i="153"/>
  <c r="BD326" i="153" s="1"/>
  <c r="AL326" i="153"/>
  <c r="BC326" i="153" s="1"/>
  <c r="AG326" i="153"/>
  <c r="BB326" i="153" s="1"/>
  <c r="AB326" i="153"/>
  <c r="BA326" i="153" s="1"/>
  <c r="W326" i="153"/>
  <c r="AZ326" i="153" s="1"/>
  <c r="R326" i="153"/>
  <c r="AY326" i="153" s="1"/>
  <c r="M326" i="153"/>
  <c r="AX326" i="153" s="1"/>
  <c r="AV325" i="153"/>
  <c r="BE325" i="153" s="1"/>
  <c r="AQ325" i="153"/>
  <c r="BD325" i="153" s="1"/>
  <c r="AL325" i="153"/>
  <c r="BC325" i="153" s="1"/>
  <c r="AG325" i="153"/>
  <c r="BB325" i="153" s="1"/>
  <c r="AB325" i="153"/>
  <c r="BA325" i="153" s="1"/>
  <c r="W325" i="153"/>
  <c r="AZ325" i="153" s="1"/>
  <c r="R325" i="153"/>
  <c r="AY325" i="153" s="1"/>
  <c r="M325" i="153"/>
  <c r="AX325" i="153" s="1"/>
  <c r="AV324" i="153"/>
  <c r="BE324" i="153" s="1"/>
  <c r="AQ324" i="153"/>
  <c r="BD324" i="153" s="1"/>
  <c r="AL324" i="153"/>
  <c r="BC324" i="153" s="1"/>
  <c r="AG324" i="153"/>
  <c r="BB324" i="153" s="1"/>
  <c r="AB324" i="153"/>
  <c r="BA324" i="153" s="1"/>
  <c r="W324" i="153"/>
  <c r="AZ324" i="153" s="1"/>
  <c r="R324" i="153"/>
  <c r="AY324" i="153" s="1"/>
  <c r="M324" i="153"/>
  <c r="AX324" i="153" s="1"/>
  <c r="AV323" i="153"/>
  <c r="BE323" i="153" s="1"/>
  <c r="AQ323" i="153"/>
  <c r="BD323" i="153" s="1"/>
  <c r="AL323" i="153"/>
  <c r="BC323" i="153" s="1"/>
  <c r="AG323" i="153"/>
  <c r="BB323" i="153" s="1"/>
  <c r="AB323" i="153"/>
  <c r="BA323" i="153" s="1"/>
  <c r="W323" i="153"/>
  <c r="AZ323" i="153" s="1"/>
  <c r="R323" i="153"/>
  <c r="AY323" i="153" s="1"/>
  <c r="M323" i="153"/>
  <c r="AX323" i="153" s="1"/>
  <c r="AV322" i="153"/>
  <c r="BE322" i="153" s="1"/>
  <c r="AQ322" i="153"/>
  <c r="BD322" i="153" s="1"/>
  <c r="AL322" i="153"/>
  <c r="BC322" i="153" s="1"/>
  <c r="AG322" i="153"/>
  <c r="BB322" i="153" s="1"/>
  <c r="AB322" i="153"/>
  <c r="BA322" i="153" s="1"/>
  <c r="W322" i="153"/>
  <c r="AZ322" i="153" s="1"/>
  <c r="R322" i="153"/>
  <c r="AY322" i="153" s="1"/>
  <c r="M322" i="153"/>
  <c r="AX322" i="153" s="1"/>
  <c r="AV321" i="153"/>
  <c r="BE321" i="153" s="1"/>
  <c r="AQ321" i="153"/>
  <c r="BD321" i="153" s="1"/>
  <c r="AL321" i="153"/>
  <c r="BC321" i="153" s="1"/>
  <c r="AG321" i="153"/>
  <c r="BB321" i="153" s="1"/>
  <c r="AB321" i="153"/>
  <c r="BA321" i="153" s="1"/>
  <c r="W321" i="153"/>
  <c r="AZ321" i="153" s="1"/>
  <c r="R321" i="153"/>
  <c r="AY321" i="153" s="1"/>
  <c r="M321" i="153"/>
  <c r="AX321" i="153" s="1"/>
  <c r="AV320" i="153"/>
  <c r="BE320" i="153" s="1"/>
  <c r="AQ320" i="153"/>
  <c r="BD320" i="153" s="1"/>
  <c r="AL320" i="153"/>
  <c r="BC320" i="153" s="1"/>
  <c r="AG320" i="153"/>
  <c r="BB320" i="153" s="1"/>
  <c r="AB320" i="153"/>
  <c r="BA320" i="153" s="1"/>
  <c r="W320" i="153"/>
  <c r="AZ320" i="153" s="1"/>
  <c r="R320" i="153"/>
  <c r="AY320" i="153" s="1"/>
  <c r="M320" i="153"/>
  <c r="AX320" i="153" s="1"/>
  <c r="AV319" i="153"/>
  <c r="BE319" i="153" s="1"/>
  <c r="AQ319" i="153"/>
  <c r="BD319" i="153" s="1"/>
  <c r="AL319" i="153"/>
  <c r="BC319" i="153" s="1"/>
  <c r="AG319" i="153"/>
  <c r="BB319" i="153" s="1"/>
  <c r="AB319" i="153"/>
  <c r="BA319" i="153" s="1"/>
  <c r="W319" i="153"/>
  <c r="AZ319" i="153" s="1"/>
  <c r="R319" i="153"/>
  <c r="AY319" i="153" s="1"/>
  <c r="M319" i="153"/>
  <c r="AX319" i="153" s="1"/>
  <c r="AV318" i="153"/>
  <c r="BE318" i="153" s="1"/>
  <c r="AQ318" i="153"/>
  <c r="BD318" i="153" s="1"/>
  <c r="AL318" i="153"/>
  <c r="BC318" i="153" s="1"/>
  <c r="AG318" i="153"/>
  <c r="BB318" i="153" s="1"/>
  <c r="AB318" i="153"/>
  <c r="BA318" i="153" s="1"/>
  <c r="W318" i="153"/>
  <c r="AZ318" i="153" s="1"/>
  <c r="R318" i="153"/>
  <c r="AY318" i="153" s="1"/>
  <c r="M318" i="153"/>
  <c r="AX318" i="153" s="1"/>
  <c r="BC317" i="153"/>
  <c r="AV317" i="153"/>
  <c r="BE317" i="153" s="1"/>
  <c r="AQ317" i="153"/>
  <c r="BD317" i="153" s="1"/>
  <c r="AL317" i="153"/>
  <c r="AG317" i="153"/>
  <c r="BB317" i="153" s="1"/>
  <c r="AB317" i="153"/>
  <c r="BA317" i="153" s="1"/>
  <c r="W317" i="153"/>
  <c r="AZ317" i="153" s="1"/>
  <c r="R317" i="153"/>
  <c r="AY317" i="153" s="1"/>
  <c r="M317" i="153"/>
  <c r="AX317" i="153" s="1"/>
  <c r="BC316" i="153"/>
  <c r="AV316" i="153"/>
  <c r="BE316" i="153" s="1"/>
  <c r="AQ316" i="153"/>
  <c r="BD316" i="153" s="1"/>
  <c r="AL316" i="153"/>
  <c r="AG316" i="153"/>
  <c r="BB316" i="153" s="1"/>
  <c r="AB316" i="153"/>
  <c r="BA316" i="153" s="1"/>
  <c r="W316" i="153"/>
  <c r="AZ316" i="153" s="1"/>
  <c r="R316" i="153"/>
  <c r="AY316" i="153" s="1"/>
  <c r="M316" i="153"/>
  <c r="AX316" i="153" s="1"/>
  <c r="AZ315" i="153"/>
  <c r="AV315" i="153"/>
  <c r="BE315" i="153" s="1"/>
  <c r="AQ315" i="153"/>
  <c r="BD315" i="153" s="1"/>
  <c r="AL315" i="153"/>
  <c r="BC315" i="153" s="1"/>
  <c r="AG315" i="153"/>
  <c r="BB315" i="153" s="1"/>
  <c r="AB315" i="153"/>
  <c r="BA315" i="153" s="1"/>
  <c r="W315" i="153"/>
  <c r="R315" i="153"/>
  <c r="AY315" i="153" s="1"/>
  <c r="M315" i="153"/>
  <c r="AX315" i="153" s="1"/>
  <c r="BC314" i="153"/>
  <c r="AZ314" i="153"/>
  <c r="AV314" i="153"/>
  <c r="BE314" i="153" s="1"/>
  <c r="AQ314" i="153"/>
  <c r="BD314" i="153" s="1"/>
  <c r="AL314" i="153"/>
  <c r="AG314" i="153"/>
  <c r="BB314" i="153" s="1"/>
  <c r="AB314" i="153"/>
  <c r="BA314" i="153" s="1"/>
  <c r="W314" i="153"/>
  <c r="R314" i="153"/>
  <c r="AY314" i="153" s="1"/>
  <c r="M314" i="153"/>
  <c r="AX314" i="153" s="1"/>
  <c r="BC313" i="153"/>
  <c r="AZ313" i="153"/>
  <c r="AV313" i="153"/>
  <c r="BE313" i="153" s="1"/>
  <c r="AQ313" i="153"/>
  <c r="BD313" i="153" s="1"/>
  <c r="AL313" i="153"/>
  <c r="AG313" i="153"/>
  <c r="BB313" i="153" s="1"/>
  <c r="AB313" i="153"/>
  <c r="BA313" i="153" s="1"/>
  <c r="W313" i="153"/>
  <c r="R313" i="153"/>
  <c r="AY313" i="153" s="1"/>
  <c r="M313" i="153"/>
  <c r="AX313" i="153" s="1"/>
  <c r="AZ312" i="153"/>
  <c r="AV312" i="153"/>
  <c r="BE312" i="153" s="1"/>
  <c r="AQ312" i="153"/>
  <c r="BD312" i="153" s="1"/>
  <c r="AL312" i="153"/>
  <c r="BC312" i="153" s="1"/>
  <c r="AG312" i="153"/>
  <c r="BB312" i="153" s="1"/>
  <c r="AB312" i="153"/>
  <c r="BA312" i="153" s="1"/>
  <c r="W312" i="153"/>
  <c r="R312" i="153"/>
  <c r="AY312" i="153" s="1"/>
  <c r="M312" i="153"/>
  <c r="AX312" i="153" s="1"/>
  <c r="BC311" i="153"/>
  <c r="AZ311" i="153"/>
  <c r="AV311" i="153"/>
  <c r="BE311" i="153" s="1"/>
  <c r="AQ311" i="153"/>
  <c r="BD311" i="153" s="1"/>
  <c r="AL311" i="153"/>
  <c r="AG311" i="153"/>
  <c r="BB311" i="153" s="1"/>
  <c r="AB311" i="153"/>
  <c r="BA311" i="153" s="1"/>
  <c r="W311" i="153"/>
  <c r="R311" i="153"/>
  <c r="AY311" i="153" s="1"/>
  <c r="M311" i="153"/>
  <c r="AX311" i="153" s="1"/>
  <c r="BA310" i="153"/>
  <c r="AV310" i="153"/>
  <c r="BE310" i="153" s="1"/>
  <c r="AQ310" i="153"/>
  <c r="BD310" i="153" s="1"/>
  <c r="AL310" i="153"/>
  <c r="BC310" i="153" s="1"/>
  <c r="AG310" i="153"/>
  <c r="BB310" i="153" s="1"/>
  <c r="AB310" i="153"/>
  <c r="W310" i="153"/>
  <c r="AZ310" i="153" s="1"/>
  <c r="R310" i="153"/>
  <c r="AY310" i="153" s="1"/>
  <c r="M310" i="153"/>
  <c r="AX310" i="153" s="1"/>
  <c r="BC309" i="153"/>
  <c r="BA309" i="153"/>
  <c r="AV309" i="153"/>
  <c r="BE309" i="153" s="1"/>
  <c r="AQ309" i="153"/>
  <c r="BD309" i="153" s="1"/>
  <c r="AL309" i="153"/>
  <c r="AG309" i="153"/>
  <c r="BB309" i="153" s="1"/>
  <c r="AB309" i="153"/>
  <c r="W309" i="153"/>
  <c r="AZ309" i="153" s="1"/>
  <c r="R309" i="153"/>
  <c r="AY309" i="153" s="1"/>
  <c r="M309" i="153"/>
  <c r="AX309" i="153" s="1"/>
  <c r="BE308" i="153"/>
  <c r="AV308" i="153"/>
  <c r="AQ308" i="153"/>
  <c r="BD308" i="153" s="1"/>
  <c r="AL308" i="153"/>
  <c r="BC308" i="153" s="1"/>
  <c r="AG308" i="153"/>
  <c r="BB308" i="153" s="1"/>
  <c r="AB308" i="153"/>
  <c r="BA308" i="153" s="1"/>
  <c r="W308" i="153"/>
  <c r="AZ308" i="153" s="1"/>
  <c r="R308" i="153"/>
  <c r="AY308" i="153" s="1"/>
  <c r="M308" i="153"/>
  <c r="AX308" i="153" s="1"/>
  <c r="BC307" i="153"/>
  <c r="AY307" i="153"/>
  <c r="AV307" i="153"/>
  <c r="BE307" i="153" s="1"/>
  <c r="AQ307" i="153"/>
  <c r="BD307" i="153" s="1"/>
  <c r="AL307" i="153"/>
  <c r="AG307" i="153"/>
  <c r="BB307" i="153" s="1"/>
  <c r="AB307" i="153"/>
  <c r="BA307" i="153" s="1"/>
  <c r="W307" i="153"/>
  <c r="AZ307" i="153" s="1"/>
  <c r="R307" i="153"/>
  <c r="M307" i="153"/>
  <c r="AX307" i="153" s="1"/>
  <c r="BC306" i="153"/>
  <c r="AV306" i="153"/>
  <c r="BE306" i="153" s="1"/>
  <c r="AQ306" i="153"/>
  <c r="BD306" i="153" s="1"/>
  <c r="AL306" i="153"/>
  <c r="AG306" i="153"/>
  <c r="BB306" i="153" s="1"/>
  <c r="AB306" i="153"/>
  <c r="BA306" i="153" s="1"/>
  <c r="W306" i="153"/>
  <c r="AZ306" i="153" s="1"/>
  <c r="R306" i="153"/>
  <c r="AY306" i="153" s="1"/>
  <c r="M306" i="153"/>
  <c r="AX306" i="153" s="1"/>
  <c r="BE305" i="153"/>
  <c r="BA305" i="153"/>
  <c r="AV305" i="153"/>
  <c r="AQ305" i="153"/>
  <c r="BD305" i="153" s="1"/>
  <c r="AL305" i="153"/>
  <c r="BC305" i="153" s="1"/>
  <c r="AG305" i="153"/>
  <c r="BB305" i="153" s="1"/>
  <c r="AB305" i="153"/>
  <c r="W305" i="153"/>
  <c r="AZ305" i="153" s="1"/>
  <c r="R305" i="153"/>
  <c r="AY305" i="153" s="1"/>
  <c r="M305" i="153"/>
  <c r="AX305" i="153" s="1"/>
  <c r="BE304" i="153"/>
  <c r="AV304" i="153"/>
  <c r="AQ304" i="153"/>
  <c r="BD304" i="153" s="1"/>
  <c r="AL304" i="153"/>
  <c r="BC304" i="153" s="1"/>
  <c r="AG304" i="153"/>
  <c r="BB304" i="153" s="1"/>
  <c r="AB304" i="153"/>
  <c r="BA304" i="153" s="1"/>
  <c r="W304" i="153"/>
  <c r="AZ304" i="153" s="1"/>
  <c r="R304" i="153"/>
  <c r="AY304" i="153" s="1"/>
  <c r="M304" i="153"/>
  <c r="AX304" i="153" s="1"/>
  <c r="BC303" i="153"/>
  <c r="AY303" i="153"/>
  <c r="AV303" i="153"/>
  <c r="BE303" i="153" s="1"/>
  <c r="AQ303" i="153"/>
  <c r="BD303" i="153" s="1"/>
  <c r="AL303" i="153"/>
  <c r="AG303" i="153"/>
  <c r="BB303" i="153" s="1"/>
  <c r="AB303" i="153"/>
  <c r="BA303" i="153" s="1"/>
  <c r="W303" i="153"/>
  <c r="AZ303" i="153" s="1"/>
  <c r="R303" i="153"/>
  <c r="M303" i="153"/>
  <c r="AX303" i="153" s="1"/>
  <c r="BE302" i="153"/>
  <c r="AV302" i="153"/>
  <c r="AQ302" i="153"/>
  <c r="BD302" i="153" s="1"/>
  <c r="AL302" i="153"/>
  <c r="BC302" i="153" s="1"/>
  <c r="AG302" i="153"/>
  <c r="BB302" i="153" s="1"/>
  <c r="AB302" i="153"/>
  <c r="BA302" i="153" s="1"/>
  <c r="W302" i="153"/>
  <c r="AZ302" i="153" s="1"/>
  <c r="R302" i="153"/>
  <c r="AY302" i="153" s="1"/>
  <c r="M302" i="153"/>
  <c r="AX302" i="153" s="1"/>
  <c r="BE301" i="153"/>
  <c r="BA301" i="153"/>
  <c r="AZ301" i="153"/>
  <c r="AV301" i="153"/>
  <c r="AQ301" i="153"/>
  <c r="BD301" i="153" s="1"/>
  <c r="AL301" i="153"/>
  <c r="BC301" i="153" s="1"/>
  <c r="AG301" i="153"/>
  <c r="BB301" i="153" s="1"/>
  <c r="AB301" i="153"/>
  <c r="W301" i="153"/>
  <c r="R301" i="153"/>
  <c r="AY301" i="153" s="1"/>
  <c r="M301" i="153"/>
  <c r="AX301" i="153" s="1"/>
  <c r="BE300" i="153"/>
  <c r="AY300" i="153"/>
  <c r="AV300" i="153"/>
  <c r="AQ300" i="153"/>
  <c r="BD300" i="153" s="1"/>
  <c r="AL300" i="153"/>
  <c r="BC300" i="153" s="1"/>
  <c r="AG300" i="153"/>
  <c r="BB300" i="153" s="1"/>
  <c r="AB300" i="153"/>
  <c r="BA300" i="153" s="1"/>
  <c r="W300" i="153"/>
  <c r="AZ300" i="153" s="1"/>
  <c r="R300" i="153"/>
  <c r="M300" i="153"/>
  <c r="AX300" i="153" s="1"/>
  <c r="BC299" i="153"/>
  <c r="AY299" i="153"/>
  <c r="AV299" i="153"/>
  <c r="BE299" i="153" s="1"/>
  <c r="AQ299" i="153"/>
  <c r="BD299" i="153" s="1"/>
  <c r="AL299" i="153"/>
  <c r="AG299" i="153"/>
  <c r="BB299" i="153" s="1"/>
  <c r="AB299" i="153"/>
  <c r="BA299" i="153" s="1"/>
  <c r="W299" i="153"/>
  <c r="AZ299" i="153" s="1"/>
  <c r="R299" i="153"/>
  <c r="M299" i="153"/>
  <c r="AX299" i="153" s="1"/>
  <c r="AV298" i="153"/>
  <c r="BE298" i="153" s="1"/>
  <c r="AQ298" i="153"/>
  <c r="BD298" i="153" s="1"/>
  <c r="AL298" i="153"/>
  <c r="BC298" i="153" s="1"/>
  <c r="AG298" i="153"/>
  <c r="BB298" i="153" s="1"/>
  <c r="AB298" i="153"/>
  <c r="BA298" i="153" s="1"/>
  <c r="W298" i="153"/>
  <c r="AZ298" i="153" s="1"/>
  <c r="R298" i="153"/>
  <c r="AY298" i="153" s="1"/>
  <c r="M298" i="153"/>
  <c r="AX298" i="153" s="1"/>
  <c r="BE297" i="153"/>
  <c r="BA297" i="153"/>
  <c r="AZ297" i="153"/>
  <c r="AV297" i="153"/>
  <c r="AQ297" i="153"/>
  <c r="BD297" i="153" s="1"/>
  <c r="AL297" i="153"/>
  <c r="BC297" i="153" s="1"/>
  <c r="AG297" i="153"/>
  <c r="BB297" i="153" s="1"/>
  <c r="AB297" i="153"/>
  <c r="W297" i="153"/>
  <c r="R297" i="153"/>
  <c r="AY297" i="153" s="1"/>
  <c r="M297" i="153"/>
  <c r="AX297" i="153" s="1"/>
  <c r="BE296" i="153"/>
  <c r="AV296" i="153"/>
  <c r="AQ296" i="153"/>
  <c r="BD296" i="153" s="1"/>
  <c r="AL296" i="153"/>
  <c r="BC296" i="153" s="1"/>
  <c r="AG296" i="153"/>
  <c r="BB296" i="153" s="1"/>
  <c r="AB296" i="153"/>
  <c r="BA296" i="153" s="1"/>
  <c r="W296" i="153"/>
  <c r="AZ296" i="153" s="1"/>
  <c r="R296" i="153"/>
  <c r="AY296" i="153" s="1"/>
  <c r="M296" i="153"/>
  <c r="AX296" i="153" s="1"/>
  <c r="BC295" i="153"/>
  <c r="AY295" i="153"/>
  <c r="AV295" i="153"/>
  <c r="BE295" i="153" s="1"/>
  <c r="AQ295" i="153"/>
  <c r="BD295" i="153" s="1"/>
  <c r="AL295" i="153"/>
  <c r="AG295" i="153"/>
  <c r="BB295" i="153" s="1"/>
  <c r="AB295" i="153"/>
  <c r="BA295" i="153" s="1"/>
  <c r="W295" i="153"/>
  <c r="AZ295" i="153" s="1"/>
  <c r="R295" i="153"/>
  <c r="M295" i="153"/>
  <c r="AX295" i="153" s="1"/>
  <c r="BC294" i="153"/>
  <c r="AV294" i="153"/>
  <c r="BE294" i="153" s="1"/>
  <c r="AQ294" i="153"/>
  <c r="BD294" i="153" s="1"/>
  <c r="AL294" i="153"/>
  <c r="AG294" i="153"/>
  <c r="BB294" i="153" s="1"/>
  <c r="AB294" i="153"/>
  <c r="BA294" i="153" s="1"/>
  <c r="W294" i="153"/>
  <c r="AZ294" i="153" s="1"/>
  <c r="R294" i="153"/>
  <c r="AY294" i="153" s="1"/>
  <c r="M294" i="153"/>
  <c r="AX294" i="153" s="1"/>
  <c r="BE293" i="153"/>
  <c r="BC293" i="153"/>
  <c r="AV293" i="153"/>
  <c r="AQ293" i="153"/>
  <c r="BD293" i="153" s="1"/>
  <c r="AL293" i="153"/>
  <c r="AG293" i="153"/>
  <c r="BB293" i="153" s="1"/>
  <c r="AB293" i="153"/>
  <c r="BA293" i="153" s="1"/>
  <c r="W293" i="153"/>
  <c r="AZ293" i="153" s="1"/>
  <c r="R293" i="153"/>
  <c r="AY293" i="153" s="1"/>
  <c r="M293" i="153"/>
  <c r="AX293" i="153" s="1"/>
  <c r="BB292" i="153"/>
  <c r="BA292" i="153"/>
  <c r="AV292" i="153"/>
  <c r="BE292" i="153" s="1"/>
  <c r="AQ292" i="153"/>
  <c r="BD292" i="153" s="1"/>
  <c r="AL292" i="153"/>
  <c r="BC292" i="153" s="1"/>
  <c r="AG292" i="153"/>
  <c r="AB292" i="153"/>
  <c r="W292" i="153"/>
  <c r="AZ292" i="153" s="1"/>
  <c r="R292" i="153"/>
  <c r="AY292" i="153" s="1"/>
  <c r="M292" i="153"/>
  <c r="AX292" i="153" s="1"/>
  <c r="BD291" i="153"/>
  <c r="BB291" i="153"/>
  <c r="BA291" i="153"/>
  <c r="AV291" i="153"/>
  <c r="BE291" i="153" s="1"/>
  <c r="AQ291" i="153"/>
  <c r="AL291" i="153"/>
  <c r="BC291" i="153" s="1"/>
  <c r="AG291" i="153"/>
  <c r="AB291" i="153"/>
  <c r="W291" i="153"/>
  <c r="AZ291" i="153" s="1"/>
  <c r="R291" i="153"/>
  <c r="AY291" i="153" s="1"/>
  <c r="M291" i="153"/>
  <c r="AX291" i="153" s="1"/>
  <c r="AV290" i="153"/>
  <c r="BE290" i="153" s="1"/>
  <c r="AQ290" i="153"/>
  <c r="BD290" i="153" s="1"/>
  <c r="AL290" i="153"/>
  <c r="BC290" i="153" s="1"/>
  <c r="AG290" i="153"/>
  <c r="BB290" i="153" s="1"/>
  <c r="AB290" i="153"/>
  <c r="BA290" i="153" s="1"/>
  <c r="W290" i="153"/>
  <c r="AZ290" i="153" s="1"/>
  <c r="R290" i="153"/>
  <c r="AY290" i="153" s="1"/>
  <c r="M290" i="153"/>
  <c r="AX290" i="153" s="1"/>
  <c r="BB289" i="153"/>
  <c r="BA289" i="153"/>
  <c r="AV289" i="153"/>
  <c r="BE289" i="153" s="1"/>
  <c r="AQ289" i="153"/>
  <c r="BD289" i="153" s="1"/>
  <c r="AL289" i="153"/>
  <c r="BC289" i="153" s="1"/>
  <c r="AG289" i="153"/>
  <c r="AB289" i="153"/>
  <c r="W289" i="153"/>
  <c r="AZ289" i="153" s="1"/>
  <c r="R289" i="153"/>
  <c r="AY289" i="153" s="1"/>
  <c r="M289" i="153"/>
  <c r="AX289" i="153" s="1"/>
  <c r="BD288" i="153"/>
  <c r="BB288" i="153"/>
  <c r="AV288" i="153"/>
  <c r="BE288" i="153" s="1"/>
  <c r="AQ288" i="153"/>
  <c r="AL288" i="153"/>
  <c r="BC288" i="153" s="1"/>
  <c r="AG288" i="153"/>
  <c r="AB288" i="153"/>
  <c r="BA288" i="153" s="1"/>
  <c r="W288" i="153"/>
  <c r="AZ288" i="153" s="1"/>
  <c r="R288" i="153"/>
  <c r="AY288" i="153" s="1"/>
  <c r="M288" i="153"/>
  <c r="AX288" i="153" s="1"/>
  <c r="BA287" i="153"/>
  <c r="AV287" i="153"/>
  <c r="BE287" i="153" s="1"/>
  <c r="AQ287" i="153"/>
  <c r="BD287" i="153" s="1"/>
  <c r="AL287" i="153"/>
  <c r="BC287" i="153" s="1"/>
  <c r="AG287" i="153"/>
  <c r="BB287" i="153" s="1"/>
  <c r="AB287" i="153"/>
  <c r="W287" i="153"/>
  <c r="AZ287" i="153" s="1"/>
  <c r="R287" i="153"/>
  <c r="AY287" i="153" s="1"/>
  <c r="M287" i="153"/>
  <c r="AX287" i="153" s="1"/>
  <c r="BD286" i="153"/>
  <c r="BB286" i="153"/>
  <c r="BA286" i="153"/>
  <c r="AV286" i="153"/>
  <c r="BE286" i="153" s="1"/>
  <c r="AQ286" i="153"/>
  <c r="AL286" i="153"/>
  <c r="BC286" i="153" s="1"/>
  <c r="AG286" i="153"/>
  <c r="AB286" i="153"/>
  <c r="W286" i="153"/>
  <c r="AZ286" i="153" s="1"/>
  <c r="R286" i="153"/>
  <c r="AY286" i="153" s="1"/>
  <c r="M286" i="153"/>
  <c r="AX286" i="153" s="1"/>
  <c r="BD285" i="153"/>
  <c r="AV285" i="153"/>
  <c r="BE285" i="153" s="1"/>
  <c r="AQ285" i="153"/>
  <c r="AL285" i="153"/>
  <c r="BC285" i="153" s="1"/>
  <c r="AG285" i="153"/>
  <c r="BB285" i="153" s="1"/>
  <c r="AB285" i="153"/>
  <c r="BA285" i="153" s="1"/>
  <c r="W285" i="153"/>
  <c r="AZ285" i="153" s="1"/>
  <c r="R285" i="153"/>
  <c r="AY285" i="153" s="1"/>
  <c r="M285" i="153"/>
  <c r="AX285" i="153" s="1"/>
  <c r="BB284" i="153"/>
  <c r="BA284" i="153"/>
  <c r="AV284" i="153"/>
  <c r="BE284" i="153" s="1"/>
  <c r="AQ284" i="153"/>
  <c r="BD284" i="153" s="1"/>
  <c r="AL284" i="153"/>
  <c r="BC284" i="153" s="1"/>
  <c r="AG284" i="153"/>
  <c r="AB284" i="153"/>
  <c r="W284" i="153"/>
  <c r="AZ284" i="153" s="1"/>
  <c r="R284" i="153"/>
  <c r="AY284" i="153" s="1"/>
  <c r="M284" i="153"/>
  <c r="AX284" i="153" s="1"/>
  <c r="BD283" i="153"/>
  <c r="BB283" i="153"/>
  <c r="BA283" i="153"/>
  <c r="AV283" i="153"/>
  <c r="BE283" i="153" s="1"/>
  <c r="AQ283" i="153"/>
  <c r="AL283" i="153"/>
  <c r="BC283" i="153" s="1"/>
  <c r="AG283" i="153"/>
  <c r="AB283" i="153"/>
  <c r="W283" i="153"/>
  <c r="AZ283" i="153" s="1"/>
  <c r="R283" i="153"/>
  <c r="AY283" i="153" s="1"/>
  <c r="M283" i="153"/>
  <c r="AX283" i="153" s="1"/>
  <c r="AV282" i="153"/>
  <c r="BE282" i="153" s="1"/>
  <c r="AQ282" i="153"/>
  <c r="BD282" i="153" s="1"/>
  <c r="AL282" i="153"/>
  <c r="BC282" i="153" s="1"/>
  <c r="AG282" i="153"/>
  <c r="BB282" i="153" s="1"/>
  <c r="AB282" i="153"/>
  <c r="BA282" i="153" s="1"/>
  <c r="W282" i="153"/>
  <c r="AZ282" i="153" s="1"/>
  <c r="R282" i="153"/>
  <c r="AY282" i="153" s="1"/>
  <c r="M282" i="153"/>
  <c r="AX282" i="153" s="1"/>
  <c r="BB281" i="153"/>
  <c r="BA281" i="153"/>
  <c r="AV281" i="153"/>
  <c r="BE281" i="153" s="1"/>
  <c r="AQ281" i="153"/>
  <c r="BD281" i="153" s="1"/>
  <c r="AL281" i="153"/>
  <c r="BC281" i="153" s="1"/>
  <c r="AG281" i="153"/>
  <c r="AB281" i="153"/>
  <c r="W281" i="153"/>
  <c r="AZ281" i="153" s="1"/>
  <c r="R281" i="153"/>
  <c r="AY281" i="153" s="1"/>
  <c r="M281" i="153"/>
  <c r="AX281" i="153" s="1"/>
  <c r="BD280" i="153"/>
  <c r="BB280" i="153"/>
  <c r="AV280" i="153"/>
  <c r="BE280" i="153" s="1"/>
  <c r="AQ280" i="153"/>
  <c r="AL280" i="153"/>
  <c r="BC280" i="153" s="1"/>
  <c r="AG280" i="153"/>
  <c r="AB280" i="153"/>
  <c r="BA280" i="153" s="1"/>
  <c r="W280" i="153"/>
  <c r="AZ280" i="153" s="1"/>
  <c r="R280" i="153"/>
  <c r="AY280" i="153" s="1"/>
  <c r="M280" i="153"/>
  <c r="AX280" i="153" s="1"/>
  <c r="BA279" i="153"/>
  <c r="AV279" i="153"/>
  <c r="BE279" i="153" s="1"/>
  <c r="AQ279" i="153"/>
  <c r="BD279" i="153" s="1"/>
  <c r="AL279" i="153"/>
  <c r="BC279" i="153" s="1"/>
  <c r="AG279" i="153"/>
  <c r="BB279" i="153" s="1"/>
  <c r="AB279" i="153"/>
  <c r="W279" i="153"/>
  <c r="AZ279" i="153" s="1"/>
  <c r="R279" i="153"/>
  <c r="AY279" i="153" s="1"/>
  <c r="M279" i="153"/>
  <c r="AX279" i="153" s="1"/>
  <c r="BD278" i="153"/>
  <c r="BB278" i="153"/>
  <c r="BA278" i="153"/>
  <c r="AV278" i="153"/>
  <c r="BE278" i="153" s="1"/>
  <c r="AQ278" i="153"/>
  <c r="AL278" i="153"/>
  <c r="BC278" i="153" s="1"/>
  <c r="AG278" i="153"/>
  <c r="AB278" i="153"/>
  <c r="W278" i="153"/>
  <c r="AZ278" i="153" s="1"/>
  <c r="R278" i="153"/>
  <c r="AY278" i="153" s="1"/>
  <c r="M278" i="153"/>
  <c r="AX278" i="153" s="1"/>
  <c r="BD277" i="153"/>
  <c r="AV277" i="153"/>
  <c r="BE277" i="153" s="1"/>
  <c r="AQ277" i="153"/>
  <c r="AL277" i="153"/>
  <c r="BC277" i="153" s="1"/>
  <c r="AG277" i="153"/>
  <c r="BB277" i="153" s="1"/>
  <c r="AB277" i="153"/>
  <c r="BA277" i="153" s="1"/>
  <c r="W277" i="153"/>
  <c r="AZ277" i="153" s="1"/>
  <c r="R277" i="153"/>
  <c r="AY277" i="153" s="1"/>
  <c r="M277" i="153"/>
  <c r="AX277" i="153" s="1"/>
  <c r="BB276" i="153"/>
  <c r="BA276" i="153"/>
  <c r="AV276" i="153"/>
  <c r="BE276" i="153" s="1"/>
  <c r="AQ276" i="153"/>
  <c r="BD276" i="153" s="1"/>
  <c r="AL276" i="153"/>
  <c r="BC276" i="153" s="1"/>
  <c r="AG276" i="153"/>
  <c r="AB276" i="153"/>
  <c r="W276" i="153"/>
  <c r="AZ276" i="153" s="1"/>
  <c r="R276" i="153"/>
  <c r="AY276" i="153" s="1"/>
  <c r="M276" i="153"/>
  <c r="AX276" i="153" s="1"/>
  <c r="BD275" i="153"/>
  <c r="BB275" i="153"/>
  <c r="BA275" i="153"/>
  <c r="AV275" i="153"/>
  <c r="BE275" i="153" s="1"/>
  <c r="AQ275" i="153"/>
  <c r="AL275" i="153"/>
  <c r="BC275" i="153" s="1"/>
  <c r="AG275" i="153"/>
  <c r="AB275" i="153"/>
  <c r="W275" i="153"/>
  <c r="AZ275" i="153" s="1"/>
  <c r="R275" i="153"/>
  <c r="AY275" i="153" s="1"/>
  <c r="M275" i="153"/>
  <c r="AX275" i="153" s="1"/>
  <c r="AV274" i="153"/>
  <c r="BE274" i="153" s="1"/>
  <c r="AQ274" i="153"/>
  <c r="BD274" i="153" s="1"/>
  <c r="AL274" i="153"/>
  <c r="BC274" i="153" s="1"/>
  <c r="AG274" i="153"/>
  <c r="BB274" i="153" s="1"/>
  <c r="AB274" i="153"/>
  <c r="BA274" i="153" s="1"/>
  <c r="W274" i="153"/>
  <c r="AZ274" i="153" s="1"/>
  <c r="R274" i="153"/>
  <c r="AY274" i="153" s="1"/>
  <c r="M274" i="153"/>
  <c r="AX274" i="153" s="1"/>
  <c r="BB273" i="153"/>
  <c r="BA273" i="153"/>
  <c r="AV273" i="153"/>
  <c r="BE273" i="153" s="1"/>
  <c r="AQ273" i="153"/>
  <c r="BD273" i="153" s="1"/>
  <c r="AL273" i="153"/>
  <c r="BC273" i="153" s="1"/>
  <c r="AG273" i="153"/>
  <c r="AB273" i="153"/>
  <c r="W273" i="153"/>
  <c r="AZ273" i="153" s="1"/>
  <c r="R273" i="153"/>
  <c r="AY273" i="153" s="1"/>
  <c r="M273" i="153"/>
  <c r="AX273" i="153" s="1"/>
  <c r="BD272" i="153"/>
  <c r="BB272" i="153"/>
  <c r="AV272" i="153"/>
  <c r="BE272" i="153" s="1"/>
  <c r="AQ272" i="153"/>
  <c r="AL272" i="153"/>
  <c r="BC272" i="153" s="1"/>
  <c r="AG272" i="153"/>
  <c r="AB272" i="153"/>
  <c r="BA272" i="153" s="1"/>
  <c r="W272" i="153"/>
  <c r="AZ272" i="153" s="1"/>
  <c r="R272" i="153"/>
  <c r="AY272" i="153" s="1"/>
  <c r="M272" i="153"/>
  <c r="AX272" i="153" s="1"/>
  <c r="BA271" i="153"/>
  <c r="AV271" i="153"/>
  <c r="BE271" i="153" s="1"/>
  <c r="AQ271" i="153"/>
  <c r="BD271" i="153" s="1"/>
  <c r="AL271" i="153"/>
  <c r="BC271" i="153" s="1"/>
  <c r="AG271" i="153"/>
  <c r="BB271" i="153" s="1"/>
  <c r="AB271" i="153"/>
  <c r="W271" i="153"/>
  <c r="AZ271" i="153" s="1"/>
  <c r="R271" i="153"/>
  <c r="AY271" i="153" s="1"/>
  <c r="M271" i="153"/>
  <c r="AX271" i="153" s="1"/>
  <c r="BD270" i="153"/>
  <c r="BB270" i="153"/>
  <c r="BA270" i="153"/>
  <c r="AV270" i="153"/>
  <c r="BE270" i="153" s="1"/>
  <c r="AQ270" i="153"/>
  <c r="AL270" i="153"/>
  <c r="BC270" i="153" s="1"/>
  <c r="AG270" i="153"/>
  <c r="AB270" i="153"/>
  <c r="W270" i="153"/>
  <c r="AZ270" i="153" s="1"/>
  <c r="R270" i="153"/>
  <c r="AY270" i="153" s="1"/>
  <c r="M270" i="153"/>
  <c r="AX270" i="153" s="1"/>
  <c r="BD269" i="153"/>
  <c r="AV269" i="153"/>
  <c r="BE269" i="153" s="1"/>
  <c r="AQ269" i="153"/>
  <c r="AL269" i="153"/>
  <c r="BC269" i="153" s="1"/>
  <c r="AG269" i="153"/>
  <c r="BB269" i="153" s="1"/>
  <c r="AB269" i="153"/>
  <c r="BA269" i="153" s="1"/>
  <c r="W269" i="153"/>
  <c r="AZ269" i="153" s="1"/>
  <c r="R269" i="153"/>
  <c r="AY269" i="153" s="1"/>
  <c r="M269" i="153"/>
  <c r="AX269" i="153" s="1"/>
  <c r="BB268" i="153"/>
  <c r="BA268" i="153"/>
  <c r="AV268" i="153"/>
  <c r="BE268" i="153" s="1"/>
  <c r="AQ268" i="153"/>
  <c r="BD268" i="153" s="1"/>
  <c r="AL268" i="153"/>
  <c r="BC268" i="153" s="1"/>
  <c r="AG268" i="153"/>
  <c r="AB268" i="153"/>
  <c r="W268" i="153"/>
  <c r="AZ268" i="153" s="1"/>
  <c r="R268" i="153"/>
  <c r="AY268" i="153" s="1"/>
  <c r="M268" i="153"/>
  <c r="AX268" i="153" s="1"/>
  <c r="BD267" i="153"/>
  <c r="BB267" i="153"/>
  <c r="BA267" i="153"/>
  <c r="AV267" i="153"/>
  <c r="BE267" i="153" s="1"/>
  <c r="AQ267" i="153"/>
  <c r="AL267" i="153"/>
  <c r="BC267" i="153" s="1"/>
  <c r="AG267" i="153"/>
  <c r="AB267" i="153"/>
  <c r="W267" i="153"/>
  <c r="AZ267" i="153" s="1"/>
  <c r="R267" i="153"/>
  <c r="AY267" i="153" s="1"/>
  <c r="M267" i="153"/>
  <c r="AX267" i="153" s="1"/>
  <c r="AV266" i="153"/>
  <c r="BE266" i="153" s="1"/>
  <c r="AQ266" i="153"/>
  <c r="BD266" i="153" s="1"/>
  <c r="AL266" i="153"/>
  <c r="BC266" i="153" s="1"/>
  <c r="AG266" i="153"/>
  <c r="BB266" i="153" s="1"/>
  <c r="AB266" i="153"/>
  <c r="BA266" i="153" s="1"/>
  <c r="W266" i="153"/>
  <c r="AZ266" i="153" s="1"/>
  <c r="R266" i="153"/>
  <c r="AY266" i="153" s="1"/>
  <c r="M266" i="153"/>
  <c r="AX266" i="153" s="1"/>
  <c r="BB265" i="153"/>
  <c r="BA265" i="153"/>
  <c r="AV265" i="153"/>
  <c r="BE265" i="153" s="1"/>
  <c r="AQ265" i="153"/>
  <c r="BD265" i="153" s="1"/>
  <c r="AL265" i="153"/>
  <c r="BC265" i="153" s="1"/>
  <c r="AG265" i="153"/>
  <c r="AB265" i="153"/>
  <c r="W265" i="153"/>
  <c r="AZ265" i="153" s="1"/>
  <c r="R265" i="153"/>
  <c r="AY265" i="153" s="1"/>
  <c r="M265" i="153"/>
  <c r="AX265" i="153" s="1"/>
  <c r="BD264" i="153"/>
  <c r="BB264" i="153"/>
  <c r="AV264" i="153"/>
  <c r="BE264" i="153" s="1"/>
  <c r="AQ264" i="153"/>
  <c r="AL264" i="153"/>
  <c r="BC264" i="153" s="1"/>
  <c r="AG264" i="153"/>
  <c r="AB264" i="153"/>
  <c r="BA264" i="153" s="1"/>
  <c r="W264" i="153"/>
  <c r="AZ264" i="153" s="1"/>
  <c r="R264" i="153"/>
  <c r="AY264" i="153" s="1"/>
  <c r="M264" i="153"/>
  <c r="AX264" i="153" s="1"/>
  <c r="BA263" i="153"/>
  <c r="AV263" i="153"/>
  <c r="BE263" i="153" s="1"/>
  <c r="AQ263" i="153"/>
  <c r="BD263" i="153" s="1"/>
  <c r="AL263" i="153"/>
  <c r="BC263" i="153" s="1"/>
  <c r="AG263" i="153"/>
  <c r="BB263" i="153" s="1"/>
  <c r="AB263" i="153"/>
  <c r="W263" i="153"/>
  <c r="AZ263" i="153" s="1"/>
  <c r="R263" i="153"/>
  <c r="AY263" i="153" s="1"/>
  <c r="M263" i="153"/>
  <c r="AX263" i="153" s="1"/>
  <c r="BD262" i="153"/>
  <c r="BB262" i="153"/>
  <c r="BA262" i="153"/>
  <c r="AV262" i="153"/>
  <c r="BE262" i="153" s="1"/>
  <c r="AQ262" i="153"/>
  <c r="AL262" i="153"/>
  <c r="BC262" i="153" s="1"/>
  <c r="AG262" i="153"/>
  <c r="AB262" i="153"/>
  <c r="W262" i="153"/>
  <c r="AZ262" i="153" s="1"/>
  <c r="R262" i="153"/>
  <c r="AY262" i="153" s="1"/>
  <c r="M262" i="153"/>
  <c r="AX262" i="153" s="1"/>
  <c r="BD261" i="153"/>
  <c r="AV261" i="153"/>
  <c r="BE261" i="153" s="1"/>
  <c r="AQ261" i="153"/>
  <c r="AL261" i="153"/>
  <c r="BC261" i="153" s="1"/>
  <c r="AG261" i="153"/>
  <c r="BB261" i="153" s="1"/>
  <c r="AB261" i="153"/>
  <c r="BA261" i="153" s="1"/>
  <c r="W261" i="153"/>
  <c r="AZ261" i="153" s="1"/>
  <c r="R261" i="153"/>
  <c r="AY261" i="153" s="1"/>
  <c r="M261" i="153"/>
  <c r="AX261" i="153" s="1"/>
  <c r="BB260" i="153"/>
  <c r="BA260" i="153"/>
  <c r="AV260" i="153"/>
  <c r="BE260" i="153" s="1"/>
  <c r="AQ260" i="153"/>
  <c r="BD260" i="153" s="1"/>
  <c r="AL260" i="153"/>
  <c r="BC260" i="153" s="1"/>
  <c r="AG260" i="153"/>
  <c r="AB260" i="153"/>
  <c r="W260" i="153"/>
  <c r="AZ260" i="153" s="1"/>
  <c r="R260" i="153"/>
  <c r="AY260" i="153" s="1"/>
  <c r="M260" i="153"/>
  <c r="AX260" i="153" s="1"/>
  <c r="BD259" i="153"/>
  <c r="BB259" i="153"/>
  <c r="BA259" i="153"/>
  <c r="AV259" i="153"/>
  <c r="BE259" i="153" s="1"/>
  <c r="AQ259" i="153"/>
  <c r="AL259" i="153"/>
  <c r="BC259" i="153" s="1"/>
  <c r="AG259" i="153"/>
  <c r="AB259" i="153"/>
  <c r="W259" i="153"/>
  <c r="AZ259" i="153" s="1"/>
  <c r="R259" i="153"/>
  <c r="AY259" i="153" s="1"/>
  <c r="M259" i="153"/>
  <c r="AX259" i="153" s="1"/>
  <c r="AV258" i="153"/>
  <c r="BE258" i="153" s="1"/>
  <c r="AQ258" i="153"/>
  <c r="BD258" i="153" s="1"/>
  <c r="AL258" i="153"/>
  <c r="BC258" i="153" s="1"/>
  <c r="AG258" i="153"/>
  <c r="BB258" i="153" s="1"/>
  <c r="AB258" i="153"/>
  <c r="BA258" i="153" s="1"/>
  <c r="W258" i="153"/>
  <c r="AZ258" i="153" s="1"/>
  <c r="R258" i="153"/>
  <c r="AY258" i="153" s="1"/>
  <c r="M258" i="153"/>
  <c r="AX258" i="153" s="1"/>
  <c r="BB257" i="153"/>
  <c r="BA257" i="153"/>
  <c r="AV257" i="153"/>
  <c r="BE257" i="153" s="1"/>
  <c r="AQ257" i="153"/>
  <c r="BD257" i="153" s="1"/>
  <c r="AL257" i="153"/>
  <c r="BC257" i="153" s="1"/>
  <c r="AG257" i="153"/>
  <c r="AB257" i="153"/>
  <c r="W257" i="153"/>
  <c r="AZ257" i="153" s="1"/>
  <c r="R257" i="153"/>
  <c r="AY257" i="153" s="1"/>
  <c r="M257" i="153"/>
  <c r="AX257" i="153" s="1"/>
  <c r="BD256" i="153"/>
  <c r="BB256" i="153"/>
  <c r="AV256" i="153"/>
  <c r="BE256" i="153" s="1"/>
  <c r="AQ256" i="153"/>
  <c r="AL256" i="153"/>
  <c r="BC256" i="153" s="1"/>
  <c r="AG256" i="153"/>
  <c r="AB256" i="153"/>
  <c r="BA256" i="153" s="1"/>
  <c r="W256" i="153"/>
  <c r="AZ256" i="153" s="1"/>
  <c r="R256" i="153"/>
  <c r="AY256" i="153" s="1"/>
  <c r="M256" i="153"/>
  <c r="AX256" i="153" s="1"/>
  <c r="BA255" i="153"/>
  <c r="AV255" i="153"/>
  <c r="BE255" i="153" s="1"/>
  <c r="AQ255" i="153"/>
  <c r="BD255" i="153" s="1"/>
  <c r="AL255" i="153"/>
  <c r="BC255" i="153" s="1"/>
  <c r="AG255" i="153"/>
  <c r="BB255" i="153" s="1"/>
  <c r="AB255" i="153"/>
  <c r="W255" i="153"/>
  <c r="AZ255" i="153" s="1"/>
  <c r="R255" i="153"/>
  <c r="AY255" i="153" s="1"/>
  <c r="M255" i="153"/>
  <c r="AX255" i="153" s="1"/>
  <c r="BD254" i="153"/>
  <c r="BB254" i="153"/>
  <c r="BA254" i="153"/>
  <c r="AV254" i="153"/>
  <c r="BE254" i="153" s="1"/>
  <c r="AQ254" i="153"/>
  <c r="AL254" i="153"/>
  <c r="BC254" i="153" s="1"/>
  <c r="AG254" i="153"/>
  <c r="AB254" i="153"/>
  <c r="W254" i="153"/>
  <c r="AZ254" i="153" s="1"/>
  <c r="R254" i="153"/>
  <c r="AY254" i="153" s="1"/>
  <c r="M254" i="153"/>
  <c r="AX254" i="153" s="1"/>
  <c r="BD253" i="153"/>
  <c r="AV253" i="153"/>
  <c r="BE253" i="153" s="1"/>
  <c r="AQ253" i="153"/>
  <c r="AL253" i="153"/>
  <c r="BC253" i="153" s="1"/>
  <c r="AG253" i="153"/>
  <c r="BB253" i="153" s="1"/>
  <c r="AB253" i="153"/>
  <c r="BA253" i="153" s="1"/>
  <c r="W253" i="153"/>
  <c r="AZ253" i="153" s="1"/>
  <c r="R253" i="153"/>
  <c r="AY253" i="153" s="1"/>
  <c r="M253" i="153"/>
  <c r="AX253" i="153" s="1"/>
  <c r="BB252" i="153"/>
  <c r="BA252" i="153"/>
  <c r="AV252" i="153"/>
  <c r="BE252" i="153" s="1"/>
  <c r="AQ252" i="153"/>
  <c r="BD252" i="153" s="1"/>
  <c r="AL252" i="153"/>
  <c r="BC252" i="153" s="1"/>
  <c r="AG252" i="153"/>
  <c r="AB252" i="153"/>
  <c r="W252" i="153"/>
  <c r="AZ252" i="153" s="1"/>
  <c r="R252" i="153"/>
  <c r="AY252" i="153" s="1"/>
  <c r="M252" i="153"/>
  <c r="AX252" i="153" s="1"/>
  <c r="BD251" i="153"/>
  <c r="BB251" i="153"/>
  <c r="BA251" i="153"/>
  <c r="AV251" i="153"/>
  <c r="BE251" i="153" s="1"/>
  <c r="AQ251" i="153"/>
  <c r="AL251" i="153"/>
  <c r="BC251" i="153" s="1"/>
  <c r="AG251" i="153"/>
  <c r="AB251" i="153"/>
  <c r="W251" i="153"/>
  <c r="AZ251" i="153" s="1"/>
  <c r="R251" i="153"/>
  <c r="AY251" i="153" s="1"/>
  <c r="M251" i="153"/>
  <c r="AX251" i="153" s="1"/>
  <c r="AV250" i="153"/>
  <c r="BE250" i="153" s="1"/>
  <c r="AQ250" i="153"/>
  <c r="BD250" i="153" s="1"/>
  <c r="AL250" i="153"/>
  <c r="BC250" i="153" s="1"/>
  <c r="AG250" i="153"/>
  <c r="BB250" i="153" s="1"/>
  <c r="AB250" i="153"/>
  <c r="BA250" i="153" s="1"/>
  <c r="W250" i="153"/>
  <c r="AZ250" i="153" s="1"/>
  <c r="R250" i="153"/>
  <c r="AY250" i="153" s="1"/>
  <c r="M250" i="153"/>
  <c r="AX250" i="153" s="1"/>
  <c r="BD249" i="153"/>
  <c r="BB249" i="153"/>
  <c r="BA249" i="153"/>
  <c r="AV249" i="153"/>
  <c r="BE249" i="153" s="1"/>
  <c r="AQ249" i="153"/>
  <c r="AL249" i="153"/>
  <c r="BC249" i="153" s="1"/>
  <c r="AG249" i="153"/>
  <c r="AB249" i="153"/>
  <c r="W249" i="153"/>
  <c r="AZ249" i="153" s="1"/>
  <c r="R249" i="153"/>
  <c r="AY249" i="153" s="1"/>
  <c r="M249" i="153"/>
  <c r="AX249" i="153" s="1"/>
  <c r="AV248" i="153"/>
  <c r="BE248" i="153" s="1"/>
  <c r="AQ248" i="153"/>
  <c r="BD248" i="153" s="1"/>
  <c r="AL248" i="153"/>
  <c r="BC248" i="153" s="1"/>
  <c r="AG248" i="153"/>
  <c r="BB248" i="153" s="1"/>
  <c r="AB248" i="153"/>
  <c r="BA248" i="153" s="1"/>
  <c r="W248" i="153"/>
  <c r="AZ248" i="153" s="1"/>
  <c r="R248" i="153"/>
  <c r="AY248" i="153" s="1"/>
  <c r="M248" i="153"/>
  <c r="AX248" i="153" s="1"/>
  <c r="BD247" i="153"/>
  <c r="BB247" i="153"/>
  <c r="BA247" i="153"/>
  <c r="AV247" i="153"/>
  <c r="BE247" i="153" s="1"/>
  <c r="AQ247" i="153"/>
  <c r="AL247" i="153"/>
  <c r="BC247" i="153" s="1"/>
  <c r="AG247" i="153"/>
  <c r="AB247" i="153"/>
  <c r="W247" i="153"/>
  <c r="AZ247" i="153" s="1"/>
  <c r="R247" i="153"/>
  <c r="AY247" i="153" s="1"/>
  <c r="M247" i="153"/>
  <c r="AX247" i="153" s="1"/>
  <c r="AV246" i="153"/>
  <c r="BE246" i="153" s="1"/>
  <c r="AQ246" i="153"/>
  <c r="BD246" i="153" s="1"/>
  <c r="AL246" i="153"/>
  <c r="BC246" i="153" s="1"/>
  <c r="AG246" i="153"/>
  <c r="BB246" i="153" s="1"/>
  <c r="AB246" i="153"/>
  <c r="BA246" i="153" s="1"/>
  <c r="W246" i="153"/>
  <c r="AZ246" i="153" s="1"/>
  <c r="R246" i="153"/>
  <c r="AY246" i="153" s="1"/>
  <c r="M246" i="153"/>
  <c r="AX246" i="153" s="1"/>
  <c r="BD245" i="153"/>
  <c r="BB245" i="153"/>
  <c r="BA245" i="153"/>
  <c r="AV245" i="153"/>
  <c r="BE245" i="153" s="1"/>
  <c r="AQ245" i="153"/>
  <c r="AL245" i="153"/>
  <c r="BC245" i="153" s="1"/>
  <c r="AG245" i="153"/>
  <c r="AB245" i="153"/>
  <c r="W245" i="153"/>
  <c r="AZ245" i="153" s="1"/>
  <c r="R245" i="153"/>
  <c r="AY245" i="153" s="1"/>
  <c r="M245" i="153"/>
  <c r="AX245" i="153" s="1"/>
  <c r="AV244" i="153"/>
  <c r="BE244" i="153" s="1"/>
  <c r="AQ244" i="153"/>
  <c r="BD244" i="153" s="1"/>
  <c r="AL244" i="153"/>
  <c r="BC244" i="153" s="1"/>
  <c r="AG244" i="153"/>
  <c r="BB244" i="153" s="1"/>
  <c r="AB244" i="153"/>
  <c r="BA244" i="153" s="1"/>
  <c r="W244" i="153"/>
  <c r="AZ244" i="153" s="1"/>
  <c r="R244" i="153"/>
  <c r="AY244" i="153" s="1"/>
  <c r="M244" i="153"/>
  <c r="AX244" i="153" s="1"/>
  <c r="BD243" i="153"/>
  <c r="BB243" i="153"/>
  <c r="BA243" i="153"/>
  <c r="AV243" i="153"/>
  <c r="BE243" i="153" s="1"/>
  <c r="AQ243" i="153"/>
  <c r="AL243" i="153"/>
  <c r="BC243" i="153" s="1"/>
  <c r="AG243" i="153"/>
  <c r="AB243" i="153"/>
  <c r="W243" i="153"/>
  <c r="AZ243" i="153" s="1"/>
  <c r="R243" i="153"/>
  <c r="AY243" i="153" s="1"/>
  <c r="M243" i="153"/>
  <c r="AX243" i="153" s="1"/>
  <c r="AV242" i="153"/>
  <c r="BE242" i="153" s="1"/>
  <c r="AQ242" i="153"/>
  <c r="BD242" i="153" s="1"/>
  <c r="AL242" i="153"/>
  <c r="BC242" i="153" s="1"/>
  <c r="AG242" i="153"/>
  <c r="BB242" i="153" s="1"/>
  <c r="AB242" i="153"/>
  <c r="BA242" i="153" s="1"/>
  <c r="W242" i="153"/>
  <c r="AZ242" i="153" s="1"/>
  <c r="R242" i="153"/>
  <c r="AY242" i="153" s="1"/>
  <c r="M242" i="153"/>
  <c r="AX242" i="153" s="1"/>
  <c r="BD241" i="153"/>
  <c r="BB241" i="153"/>
  <c r="BA241" i="153"/>
  <c r="AV241" i="153"/>
  <c r="BE241" i="153" s="1"/>
  <c r="AQ241" i="153"/>
  <c r="AL241" i="153"/>
  <c r="BC241" i="153" s="1"/>
  <c r="AG241" i="153"/>
  <c r="AB241" i="153"/>
  <c r="W241" i="153"/>
  <c r="AZ241" i="153" s="1"/>
  <c r="R241" i="153"/>
  <c r="AY241" i="153" s="1"/>
  <c r="M241" i="153"/>
  <c r="AX241" i="153" s="1"/>
  <c r="AV240" i="153"/>
  <c r="BE240" i="153" s="1"/>
  <c r="AQ240" i="153"/>
  <c r="BD240" i="153" s="1"/>
  <c r="AL240" i="153"/>
  <c r="BC240" i="153" s="1"/>
  <c r="AG240" i="153"/>
  <c r="BB240" i="153" s="1"/>
  <c r="AB240" i="153"/>
  <c r="BA240" i="153" s="1"/>
  <c r="W240" i="153"/>
  <c r="AZ240" i="153" s="1"/>
  <c r="R240" i="153"/>
  <c r="AY240" i="153" s="1"/>
  <c r="M240" i="153"/>
  <c r="AX240" i="153" s="1"/>
  <c r="BD239" i="153"/>
  <c r="BB239" i="153"/>
  <c r="BA239" i="153"/>
  <c r="AV239" i="153"/>
  <c r="BE239" i="153" s="1"/>
  <c r="AQ239" i="153"/>
  <c r="AL239" i="153"/>
  <c r="BC239" i="153" s="1"/>
  <c r="AG239" i="153"/>
  <c r="AB239" i="153"/>
  <c r="W239" i="153"/>
  <c r="AZ239" i="153" s="1"/>
  <c r="R239" i="153"/>
  <c r="AY239" i="153" s="1"/>
  <c r="M239" i="153"/>
  <c r="AX239" i="153" s="1"/>
  <c r="AV238" i="153"/>
  <c r="BE238" i="153" s="1"/>
  <c r="AQ238" i="153"/>
  <c r="BD238" i="153" s="1"/>
  <c r="AL238" i="153"/>
  <c r="BC238" i="153" s="1"/>
  <c r="AG238" i="153"/>
  <c r="BB238" i="153" s="1"/>
  <c r="AB238" i="153"/>
  <c r="BA238" i="153" s="1"/>
  <c r="W238" i="153"/>
  <c r="AZ238" i="153" s="1"/>
  <c r="R238" i="153"/>
  <c r="AY238" i="153" s="1"/>
  <c r="M238" i="153"/>
  <c r="AX238" i="153" s="1"/>
  <c r="BD237" i="153"/>
  <c r="BB237" i="153"/>
  <c r="BA237" i="153"/>
  <c r="AV237" i="153"/>
  <c r="BE237" i="153" s="1"/>
  <c r="AQ237" i="153"/>
  <c r="AL237" i="153"/>
  <c r="BC237" i="153" s="1"/>
  <c r="AG237" i="153"/>
  <c r="AB237" i="153"/>
  <c r="W237" i="153"/>
  <c r="AZ237" i="153" s="1"/>
  <c r="R237" i="153"/>
  <c r="AY237" i="153" s="1"/>
  <c r="M237" i="153"/>
  <c r="AX237" i="153" s="1"/>
  <c r="AV236" i="153"/>
  <c r="BE236" i="153" s="1"/>
  <c r="AQ236" i="153"/>
  <c r="BD236" i="153" s="1"/>
  <c r="AL236" i="153"/>
  <c r="BC236" i="153" s="1"/>
  <c r="AG236" i="153"/>
  <c r="BB236" i="153" s="1"/>
  <c r="AB236" i="153"/>
  <c r="BA236" i="153" s="1"/>
  <c r="W236" i="153"/>
  <c r="AZ236" i="153" s="1"/>
  <c r="R236" i="153"/>
  <c r="AY236" i="153" s="1"/>
  <c r="M236" i="153"/>
  <c r="AX236" i="153" s="1"/>
  <c r="BD235" i="153"/>
  <c r="BB235" i="153"/>
  <c r="BA235" i="153"/>
  <c r="AV235" i="153"/>
  <c r="BE235" i="153" s="1"/>
  <c r="AQ235" i="153"/>
  <c r="AL235" i="153"/>
  <c r="BC235" i="153" s="1"/>
  <c r="AG235" i="153"/>
  <c r="AB235" i="153"/>
  <c r="W235" i="153"/>
  <c r="AZ235" i="153" s="1"/>
  <c r="R235" i="153"/>
  <c r="AY235" i="153" s="1"/>
  <c r="M235" i="153"/>
  <c r="AX235" i="153" s="1"/>
  <c r="AV234" i="153"/>
  <c r="BE234" i="153" s="1"/>
  <c r="AQ234" i="153"/>
  <c r="BD234" i="153" s="1"/>
  <c r="AL234" i="153"/>
  <c r="BC234" i="153" s="1"/>
  <c r="AG234" i="153"/>
  <c r="BB234" i="153" s="1"/>
  <c r="AB234" i="153"/>
  <c r="BA234" i="153" s="1"/>
  <c r="W234" i="153"/>
  <c r="AZ234" i="153" s="1"/>
  <c r="R234" i="153"/>
  <c r="AY234" i="153" s="1"/>
  <c r="M234" i="153"/>
  <c r="AX234" i="153" s="1"/>
  <c r="BD233" i="153"/>
  <c r="BB233" i="153"/>
  <c r="BA233" i="153"/>
  <c r="AV233" i="153"/>
  <c r="BE233" i="153" s="1"/>
  <c r="AQ233" i="153"/>
  <c r="AL233" i="153"/>
  <c r="BC233" i="153" s="1"/>
  <c r="AG233" i="153"/>
  <c r="AB233" i="153"/>
  <c r="W233" i="153"/>
  <c r="AZ233" i="153" s="1"/>
  <c r="R233" i="153"/>
  <c r="AY233" i="153" s="1"/>
  <c r="M233" i="153"/>
  <c r="AX233" i="153" s="1"/>
  <c r="AV232" i="153"/>
  <c r="BE232" i="153" s="1"/>
  <c r="AQ232" i="153"/>
  <c r="BD232" i="153" s="1"/>
  <c r="AL232" i="153"/>
  <c r="BC232" i="153" s="1"/>
  <c r="AG232" i="153"/>
  <c r="BB232" i="153" s="1"/>
  <c r="AB232" i="153"/>
  <c r="BA232" i="153" s="1"/>
  <c r="W232" i="153"/>
  <c r="AZ232" i="153" s="1"/>
  <c r="R232" i="153"/>
  <c r="AY232" i="153" s="1"/>
  <c r="M232" i="153"/>
  <c r="AX232" i="153" s="1"/>
  <c r="BE231" i="153"/>
  <c r="BD231" i="153"/>
  <c r="BB231" i="153"/>
  <c r="AV231" i="153"/>
  <c r="AQ231" i="153"/>
  <c r="AL231" i="153"/>
  <c r="BC231" i="153" s="1"/>
  <c r="AG231" i="153"/>
  <c r="AB231" i="153"/>
  <c r="BA231" i="153" s="1"/>
  <c r="W231" i="153"/>
  <c r="AZ231" i="153" s="1"/>
  <c r="R231" i="153"/>
  <c r="AY231" i="153" s="1"/>
  <c r="M231" i="153"/>
  <c r="AX231" i="153" s="1"/>
  <c r="BD230" i="153"/>
  <c r="BB230" i="153"/>
  <c r="BA230" i="153"/>
  <c r="AV230" i="153"/>
  <c r="BE230" i="153" s="1"/>
  <c r="AQ230" i="153"/>
  <c r="AL230" i="153"/>
  <c r="BC230" i="153" s="1"/>
  <c r="AG230" i="153"/>
  <c r="AB230" i="153"/>
  <c r="W230" i="153"/>
  <c r="AZ230" i="153" s="1"/>
  <c r="R230" i="153"/>
  <c r="AY230" i="153" s="1"/>
  <c r="M230" i="153"/>
  <c r="AX230" i="153" s="1"/>
  <c r="BC229" i="153"/>
  <c r="BA229" i="153"/>
  <c r="AV229" i="153"/>
  <c r="BE229" i="153" s="1"/>
  <c r="AQ229" i="153"/>
  <c r="BD229" i="153" s="1"/>
  <c r="AL229" i="153"/>
  <c r="AG229" i="153"/>
  <c r="BB229" i="153" s="1"/>
  <c r="AB229" i="153"/>
  <c r="W229" i="153"/>
  <c r="AZ229" i="153" s="1"/>
  <c r="R229" i="153"/>
  <c r="AY229" i="153" s="1"/>
  <c r="M229" i="153"/>
  <c r="AX229" i="153" s="1"/>
  <c r="BE228" i="153"/>
  <c r="BB228" i="153"/>
  <c r="AV228" i="153"/>
  <c r="AQ228" i="153"/>
  <c r="BD228" i="153" s="1"/>
  <c r="AL228" i="153"/>
  <c r="BC228" i="153" s="1"/>
  <c r="AG228" i="153"/>
  <c r="AB228" i="153"/>
  <c r="BA228" i="153" s="1"/>
  <c r="W228" i="153"/>
  <c r="AZ228" i="153" s="1"/>
  <c r="R228" i="153"/>
  <c r="AY228" i="153" s="1"/>
  <c r="M228" i="153"/>
  <c r="AX228" i="153" s="1"/>
  <c r="BD227" i="153"/>
  <c r="BA227" i="153"/>
  <c r="AV227" i="153"/>
  <c r="BE227" i="153" s="1"/>
  <c r="AQ227" i="153"/>
  <c r="AL227" i="153"/>
  <c r="BC227" i="153" s="1"/>
  <c r="AG227" i="153"/>
  <c r="BB227" i="153" s="1"/>
  <c r="AB227" i="153"/>
  <c r="W227" i="153"/>
  <c r="AZ227" i="153" s="1"/>
  <c r="R227" i="153"/>
  <c r="AY227" i="153" s="1"/>
  <c r="M227" i="153"/>
  <c r="AX227" i="153" s="1"/>
  <c r="BE226" i="153"/>
  <c r="BC226" i="153"/>
  <c r="AV226" i="153"/>
  <c r="AQ226" i="153"/>
  <c r="BD226" i="153" s="1"/>
  <c r="AL226" i="153"/>
  <c r="AG226" i="153"/>
  <c r="BB226" i="153" s="1"/>
  <c r="AB226" i="153"/>
  <c r="BA226" i="153" s="1"/>
  <c r="W226" i="153"/>
  <c r="AZ226" i="153" s="1"/>
  <c r="R226" i="153"/>
  <c r="AY226" i="153" s="1"/>
  <c r="M226" i="153"/>
  <c r="AX226" i="153" s="1"/>
  <c r="BE225" i="153"/>
  <c r="BD225" i="153"/>
  <c r="BB225" i="153"/>
  <c r="AV225" i="153"/>
  <c r="AQ225" i="153"/>
  <c r="AL225" i="153"/>
  <c r="BC225" i="153" s="1"/>
  <c r="AG225" i="153"/>
  <c r="AB225" i="153"/>
  <c r="BA225" i="153" s="1"/>
  <c r="W225" i="153"/>
  <c r="AZ225" i="153" s="1"/>
  <c r="R225" i="153"/>
  <c r="AY225" i="153" s="1"/>
  <c r="M225" i="153"/>
  <c r="AX225" i="153" s="1"/>
  <c r="BD224" i="153"/>
  <c r="BC224" i="153"/>
  <c r="BA224" i="153"/>
  <c r="AV224" i="153"/>
  <c r="BE224" i="153" s="1"/>
  <c r="AQ224" i="153"/>
  <c r="AL224" i="153"/>
  <c r="AG224" i="153"/>
  <c r="BB224" i="153" s="1"/>
  <c r="AB224" i="153"/>
  <c r="W224" i="153"/>
  <c r="AZ224" i="153" s="1"/>
  <c r="R224" i="153"/>
  <c r="AY224" i="153" s="1"/>
  <c r="M224" i="153"/>
  <c r="AX224" i="153" s="1"/>
  <c r="BE223" i="153"/>
  <c r="BC223" i="153"/>
  <c r="BB223" i="153"/>
  <c r="AV223" i="153"/>
  <c r="AQ223" i="153"/>
  <c r="BD223" i="153" s="1"/>
  <c r="AL223" i="153"/>
  <c r="AG223" i="153"/>
  <c r="AB223" i="153"/>
  <c r="BA223" i="153" s="1"/>
  <c r="W223" i="153"/>
  <c r="AZ223" i="153" s="1"/>
  <c r="R223" i="153"/>
  <c r="AY223" i="153" s="1"/>
  <c r="M223" i="153"/>
  <c r="AX223" i="153" s="1"/>
  <c r="BD222" i="153"/>
  <c r="BB222" i="153"/>
  <c r="BA222" i="153"/>
  <c r="AV222" i="153"/>
  <c r="BE222" i="153" s="1"/>
  <c r="AQ222" i="153"/>
  <c r="AL222" i="153"/>
  <c r="BC222" i="153" s="1"/>
  <c r="AG222" i="153"/>
  <c r="AB222" i="153"/>
  <c r="W222" i="153"/>
  <c r="AZ222" i="153" s="1"/>
  <c r="R222" i="153"/>
  <c r="AY222" i="153" s="1"/>
  <c r="M222" i="153"/>
  <c r="AX222" i="153" s="1"/>
  <c r="BC221" i="153"/>
  <c r="BA221" i="153"/>
  <c r="AV221" i="153"/>
  <c r="BE221" i="153" s="1"/>
  <c r="AQ221" i="153"/>
  <c r="BD221" i="153" s="1"/>
  <c r="AL221" i="153"/>
  <c r="AG221" i="153"/>
  <c r="BB221" i="153" s="1"/>
  <c r="AB221" i="153"/>
  <c r="W221" i="153"/>
  <c r="AZ221" i="153" s="1"/>
  <c r="R221" i="153"/>
  <c r="AY221" i="153" s="1"/>
  <c r="M221" i="153"/>
  <c r="AX221" i="153" s="1"/>
  <c r="BE220" i="153"/>
  <c r="BB220" i="153"/>
  <c r="AV220" i="153"/>
  <c r="AQ220" i="153"/>
  <c r="BD220" i="153" s="1"/>
  <c r="AL220" i="153"/>
  <c r="BC220" i="153" s="1"/>
  <c r="AG220" i="153"/>
  <c r="AB220" i="153"/>
  <c r="BA220" i="153" s="1"/>
  <c r="W220" i="153"/>
  <c r="AZ220" i="153" s="1"/>
  <c r="R220" i="153"/>
  <c r="AY220" i="153" s="1"/>
  <c r="M220" i="153"/>
  <c r="AX220" i="153" s="1"/>
  <c r="BD219" i="153"/>
  <c r="BA219" i="153"/>
  <c r="AV219" i="153"/>
  <c r="BE219" i="153" s="1"/>
  <c r="AQ219" i="153"/>
  <c r="AL219" i="153"/>
  <c r="BC219" i="153" s="1"/>
  <c r="AG219" i="153"/>
  <c r="BB219" i="153" s="1"/>
  <c r="AB219" i="153"/>
  <c r="W219" i="153"/>
  <c r="AZ219" i="153" s="1"/>
  <c r="R219" i="153"/>
  <c r="AY219" i="153" s="1"/>
  <c r="M219" i="153"/>
  <c r="AX219" i="153" s="1"/>
  <c r="BE218" i="153"/>
  <c r="BC218" i="153"/>
  <c r="AV218" i="153"/>
  <c r="AQ218" i="153"/>
  <c r="BD218" i="153" s="1"/>
  <c r="AL218" i="153"/>
  <c r="AG218" i="153"/>
  <c r="BB218" i="153" s="1"/>
  <c r="AB218" i="153"/>
  <c r="BA218" i="153" s="1"/>
  <c r="W218" i="153"/>
  <c r="AZ218" i="153" s="1"/>
  <c r="R218" i="153"/>
  <c r="AY218" i="153" s="1"/>
  <c r="M218" i="153"/>
  <c r="AX218" i="153" s="1"/>
  <c r="BE217" i="153"/>
  <c r="BD217" i="153"/>
  <c r="BB217" i="153"/>
  <c r="AV217" i="153"/>
  <c r="AQ217" i="153"/>
  <c r="AL217" i="153"/>
  <c r="BC217" i="153" s="1"/>
  <c r="AG217" i="153"/>
  <c r="AB217" i="153"/>
  <c r="BA217" i="153" s="1"/>
  <c r="W217" i="153"/>
  <c r="AZ217" i="153" s="1"/>
  <c r="R217" i="153"/>
  <c r="AY217" i="153" s="1"/>
  <c r="M217" i="153"/>
  <c r="AX217" i="153" s="1"/>
  <c r="BD216" i="153"/>
  <c r="BC216" i="153"/>
  <c r="BA216" i="153"/>
  <c r="AV216" i="153"/>
  <c r="BE216" i="153" s="1"/>
  <c r="AQ216" i="153"/>
  <c r="AL216" i="153"/>
  <c r="AG216" i="153"/>
  <c r="BB216" i="153" s="1"/>
  <c r="AB216" i="153"/>
  <c r="W216" i="153"/>
  <c r="AZ216" i="153" s="1"/>
  <c r="R216" i="153"/>
  <c r="AY216" i="153" s="1"/>
  <c r="M216" i="153"/>
  <c r="AX216" i="153" s="1"/>
  <c r="BE215" i="153"/>
  <c r="BC215" i="153"/>
  <c r="BB215" i="153"/>
  <c r="AY215" i="153"/>
  <c r="AV215" i="153"/>
  <c r="AQ215" i="153"/>
  <c r="BD215" i="153" s="1"/>
  <c r="AL215" i="153"/>
  <c r="AG215" i="153"/>
  <c r="AB215" i="153"/>
  <c r="BA215" i="153" s="1"/>
  <c r="W215" i="153"/>
  <c r="AZ215" i="153" s="1"/>
  <c r="R215" i="153"/>
  <c r="M215" i="153"/>
  <c r="AX215" i="153" s="1"/>
  <c r="BD214" i="153"/>
  <c r="BB214" i="153"/>
  <c r="BA214" i="153"/>
  <c r="AV214" i="153"/>
  <c r="BE214" i="153" s="1"/>
  <c r="AQ214" i="153"/>
  <c r="AL214" i="153"/>
  <c r="BC214" i="153" s="1"/>
  <c r="AG214" i="153"/>
  <c r="AB214" i="153"/>
  <c r="W214" i="153"/>
  <c r="AZ214" i="153" s="1"/>
  <c r="R214" i="153"/>
  <c r="AY214" i="153" s="1"/>
  <c r="M214" i="153"/>
  <c r="AX214" i="153" s="1"/>
  <c r="BC213" i="153"/>
  <c r="BA213" i="153"/>
  <c r="AV213" i="153"/>
  <c r="BE213" i="153" s="1"/>
  <c r="AQ213" i="153"/>
  <c r="BD213" i="153" s="1"/>
  <c r="AL213" i="153"/>
  <c r="AG213" i="153"/>
  <c r="BB213" i="153" s="1"/>
  <c r="AB213" i="153"/>
  <c r="W213" i="153"/>
  <c r="AZ213" i="153" s="1"/>
  <c r="R213" i="153"/>
  <c r="AY213" i="153" s="1"/>
  <c r="M213" i="153"/>
  <c r="AX213" i="153" s="1"/>
  <c r="BE212" i="153"/>
  <c r="BB212" i="153"/>
  <c r="AV212" i="153"/>
  <c r="AQ212" i="153"/>
  <c r="BD212" i="153" s="1"/>
  <c r="AL212" i="153"/>
  <c r="BC212" i="153" s="1"/>
  <c r="AG212" i="153"/>
  <c r="AB212" i="153"/>
  <c r="BA212" i="153" s="1"/>
  <c r="W212" i="153"/>
  <c r="AZ212" i="153" s="1"/>
  <c r="R212" i="153"/>
  <c r="AY212" i="153" s="1"/>
  <c r="M212" i="153"/>
  <c r="AX212" i="153" s="1"/>
  <c r="BD211" i="153"/>
  <c r="BA211" i="153"/>
  <c r="AV211" i="153"/>
  <c r="BE211" i="153" s="1"/>
  <c r="AQ211" i="153"/>
  <c r="AL211" i="153"/>
  <c r="BC211" i="153" s="1"/>
  <c r="AG211" i="153"/>
  <c r="BB211" i="153" s="1"/>
  <c r="AB211" i="153"/>
  <c r="W211" i="153"/>
  <c r="AZ211" i="153" s="1"/>
  <c r="R211" i="153"/>
  <c r="AY211" i="153" s="1"/>
  <c r="M211" i="153"/>
  <c r="AX211" i="153" s="1"/>
  <c r="BE210" i="153"/>
  <c r="BC210" i="153"/>
  <c r="AV210" i="153"/>
  <c r="AQ210" i="153"/>
  <c r="BD210" i="153" s="1"/>
  <c r="AL210" i="153"/>
  <c r="AG210" i="153"/>
  <c r="BB210" i="153" s="1"/>
  <c r="AB210" i="153"/>
  <c r="BA210" i="153" s="1"/>
  <c r="W210" i="153"/>
  <c r="AZ210" i="153" s="1"/>
  <c r="R210" i="153"/>
  <c r="AY210" i="153" s="1"/>
  <c r="M210" i="153"/>
  <c r="AX210" i="153" s="1"/>
  <c r="BE209" i="153"/>
  <c r="BD209" i="153"/>
  <c r="BB209" i="153"/>
  <c r="AV209" i="153"/>
  <c r="AQ209" i="153"/>
  <c r="AL209" i="153"/>
  <c r="BC209" i="153" s="1"/>
  <c r="AG209" i="153"/>
  <c r="AB209" i="153"/>
  <c r="BA209" i="153" s="1"/>
  <c r="W209" i="153"/>
  <c r="AZ209" i="153" s="1"/>
  <c r="R209" i="153"/>
  <c r="AY209" i="153" s="1"/>
  <c r="M209" i="153"/>
  <c r="AX209" i="153" s="1"/>
  <c r="BD208" i="153"/>
  <c r="BC208" i="153"/>
  <c r="BA208" i="153"/>
  <c r="AV208" i="153"/>
  <c r="BE208" i="153" s="1"/>
  <c r="AQ208" i="153"/>
  <c r="AL208" i="153"/>
  <c r="AG208" i="153"/>
  <c r="BB208" i="153" s="1"/>
  <c r="AB208" i="153"/>
  <c r="W208" i="153"/>
  <c r="AZ208" i="153" s="1"/>
  <c r="R208" i="153"/>
  <c r="AY208" i="153" s="1"/>
  <c r="M208" i="153"/>
  <c r="AX208" i="153" s="1"/>
  <c r="AV207" i="153"/>
  <c r="BE207" i="153" s="1"/>
  <c r="AQ207" i="153"/>
  <c r="BD207" i="153" s="1"/>
  <c r="AL207" i="153"/>
  <c r="BC207" i="153" s="1"/>
  <c r="AG207" i="153"/>
  <c r="BB207" i="153" s="1"/>
  <c r="AB207" i="153"/>
  <c r="BA207" i="153" s="1"/>
  <c r="W207" i="153"/>
  <c r="AZ207" i="153" s="1"/>
  <c r="R207" i="153"/>
  <c r="AY207" i="153" s="1"/>
  <c r="M207" i="153"/>
  <c r="AX207" i="153" s="1"/>
  <c r="AV206" i="153"/>
  <c r="BE206" i="153" s="1"/>
  <c r="AQ206" i="153"/>
  <c r="BD206" i="153" s="1"/>
  <c r="AL206" i="153"/>
  <c r="BC206" i="153" s="1"/>
  <c r="AG206" i="153"/>
  <c r="BB206" i="153" s="1"/>
  <c r="AB206" i="153"/>
  <c r="BA206" i="153" s="1"/>
  <c r="W206" i="153"/>
  <c r="AZ206" i="153" s="1"/>
  <c r="R206" i="153"/>
  <c r="AY206" i="153" s="1"/>
  <c r="M206" i="153"/>
  <c r="AX206" i="153" s="1"/>
  <c r="AV205" i="153"/>
  <c r="BE205" i="153" s="1"/>
  <c r="AQ205" i="153"/>
  <c r="BD205" i="153" s="1"/>
  <c r="AL205" i="153"/>
  <c r="BC205" i="153" s="1"/>
  <c r="AG205" i="153"/>
  <c r="BB205" i="153" s="1"/>
  <c r="AB205" i="153"/>
  <c r="BA205" i="153" s="1"/>
  <c r="W205" i="153"/>
  <c r="AZ205" i="153" s="1"/>
  <c r="R205" i="153"/>
  <c r="AY205" i="153" s="1"/>
  <c r="M205" i="153"/>
  <c r="AX205" i="153" s="1"/>
  <c r="AV204" i="153"/>
  <c r="BE204" i="153" s="1"/>
  <c r="AQ204" i="153"/>
  <c r="BD204" i="153" s="1"/>
  <c r="AL204" i="153"/>
  <c r="BC204" i="153" s="1"/>
  <c r="AG204" i="153"/>
  <c r="BB204" i="153" s="1"/>
  <c r="AB204" i="153"/>
  <c r="BA204" i="153" s="1"/>
  <c r="W204" i="153"/>
  <c r="AZ204" i="153" s="1"/>
  <c r="R204" i="153"/>
  <c r="AY204" i="153" s="1"/>
  <c r="M204" i="153"/>
  <c r="AX204" i="153" s="1"/>
  <c r="AZ203" i="153"/>
  <c r="AV203" i="153"/>
  <c r="BE203" i="153" s="1"/>
  <c r="AQ203" i="153"/>
  <c r="BD203" i="153" s="1"/>
  <c r="AL203" i="153"/>
  <c r="BC203" i="153" s="1"/>
  <c r="AG203" i="153"/>
  <c r="BB203" i="153" s="1"/>
  <c r="AB203" i="153"/>
  <c r="BA203" i="153" s="1"/>
  <c r="W203" i="153"/>
  <c r="R203" i="153"/>
  <c r="AY203" i="153" s="1"/>
  <c r="M203" i="153"/>
  <c r="AX203" i="153" s="1"/>
  <c r="AZ202" i="153"/>
  <c r="AV202" i="153"/>
  <c r="BE202" i="153" s="1"/>
  <c r="AQ202" i="153"/>
  <c r="BD202" i="153" s="1"/>
  <c r="AL202" i="153"/>
  <c r="BC202" i="153" s="1"/>
  <c r="AG202" i="153"/>
  <c r="BB202" i="153" s="1"/>
  <c r="AB202" i="153"/>
  <c r="BA202" i="153" s="1"/>
  <c r="W202" i="153"/>
  <c r="R202" i="153"/>
  <c r="AY202" i="153" s="1"/>
  <c r="M202" i="153"/>
  <c r="AX202" i="153" s="1"/>
  <c r="AZ201" i="153"/>
  <c r="AV201" i="153"/>
  <c r="BE201" i="153" s="1"/>
  <c r="AQ201" i="153"/>
  <c r="BD201" i="153" s="1"/>
  <c r="AL201" i="153"/>
  <c r="BC201" i="153" s="1"/>
  <c r="AG201" i="153"/>
  <c r="BB201" i="153" s="1"/>
  <c r="AB201" i="153"/>
  <c r="BA201" i="153" s="1"/>
  <c r="W201" i="153"/>
  <c r="R201" i="153"/>
  <c r="AY201" i="153" s="1"/>
  <c r="M201" i="153"/>
  <c r="AX201" i="153" s="1"/>
  <c r="AV200" i="153"/>
  <c r="BE200" i="153" s="1"/>
  <c r="AQ200" i="153"/>
  <c r="BD200" i="153" s="1"/>
  <c r="AL200" i="153"/>
  <c r="BC200" i="153" s="1"/>
  <c r="AG200" i="153"/>
  <c r="BB200" i="153" s="1"/>
  <c r="AB200" i="153"/>
  <c r="BA200" i="153" s="1"/>
  <c r="W200" i="153"/>
  <c r="AZ200" i="153" s="1"/>
  <c r="R200" i="153"/>
  <c r="AY200" i="153" s="1"/>
  <c r="M200" i="153"/>
  <c r="AX200" i="153" s="1"/>
  <c r="AV199" i="153"/>
  <c r="BE199" i="153" s="1"/>
  <c r="AQ199" i="153"/>
  <c r="BD199" i="153" s="1"/>
  <c r="AL199" i="153"/>
  <c r="BC199" i="153" s="1"/>
  <c r="AG199" i="153"/>
  <c r="BB199" i="153" s="1"/>
  <c r="AB199" i="153"/>
  <c r="BA199" i="153" s="1"/>
  <c r="W199" i="153"/>
  <c r="AZ199" i="153" s="1"/>
  <c r="R199" i="153"/>
  <c r="AY199" i="153" s="1"/>
  <c r="M199" i="153"/>
  <c r="AX199" i="153" s="1"/>
  <c r="AV198" i="153"/>
  <c r="BE198" i="153" s="1"/>
  <c r="AQ198" i="153"/>
  <c r="BD198" i="153" s="1"/>
  <c r="AL198" i="153"/>
  <c r="BC198" i="153" s="1"/>
  <c r="AG198" i="153"/>
  <c r="BB198" i="153" s="1"/>
  <c r="AB198" i="153"/>
  <c r="BA198" i="153" s="1"/>
  <c r="W198" i="153"/>
  <c r="AZ198" i="153" s="1"/>
  <c r="R198" i="153"/>
  <c r="AY198" i="153" s="1"/>
  <c r="M198" i="153"/>
  <c r="AX198" i="153" s="1"/>
  <c r="AV197" i="153"/>
  <c r="BE197" i="153" s="1"/>
  <c r="AQ197" i="153"/>
  <c r="BD197" i="153" s="1"/>
  <c r="AL197" i="153"/>
  <c r="BC197" i="153" s="1"/>
  <c r="AG197" i="153"/>
  <c r="BB197" i="153" s="1"/>
  <c r="AB197" i="153"/>
  <c r="BA197" i="153" s="1"/>
  <c r="W197" i="153"/>
  <c r="AZ197" i="153" s="1"/>
  <c r="R197" i="153"/>
  <c r="AY197" i="153" s="1"/>
  <c r="M197" i="153"/>
  <c r="AX197" i="153" s="1"/>
  <c r="AV196" i="153"/>
  <c r="BE196" i="153" s="1"/>
  <c r="AQ196" i="153"/>
  <c r="BD196" i="153" s="1"/>
  <c r="AL196" i="153"/>
  <c r="BC196" i="153" s="1"/>
  <c r="AG196" i="153"/>
  <c r="BB196" i="153" s="1"/>
  <c r="AB196" i="153"/>
  <c r="BA196" i="153" s="1"/>
  <c r="W196" i="153"/>
  <c r="AZ196" i="153" s="1"/>
  <c r="R196" i="153"/>
  <c r="AY196" i="153" s="1"/>
  <c r="M196" i="153"/>
  <c r="AX196" i="153" s="1"/>
  <c r="AZ195" i="153"/>
  <c r="AV195" i="153"/>
  <c r="BE195" i="153" s="1"/>
  <c r="AQ195" i="153"/>
  <c r="BD195" i="153" s="1"/>
  <c r="AL195" i="153"/>
  <c r="BC195" i="153" s="1"/>
  <c r="AG195" i="153"/>
  <c r="BB195" i="153" s="1"/>
  <c r="AB195" i="153"/>
  <c r="BA195" i="153" s="1"/>
  <c r="W195" i="153"/>
  <c r="R195" i="153"/>
  <c r="AY195" i="153" s="1"/>
  <c r="M195" i="153"/>
  <c r="AX195" i="153" s="1"/>
  <c r="AZ194" i="153"/>
  <c r="AV194" i="153"/>
  <c r="BE194" i="153" s="1"/>
  <c r="AQ194" i="153"/>
  <c r="BD194" i="153" s="1"/>
  <c r="AL194" i="153"/>
  <c r="BC194" i="153" s="1"/>
  <c r="AG194" i="153"/>
  <c r="BB194" i="153" s="1"/>
  <c r="AB194" i="153"/>
  <c r="BA194" i="153" s="1"/>
  <c r="W194" i="153"/>
  <c r="R194" i="153"/>
  <c r="AY194" i="153" s="1"/>
  <c r="M194" i="153"/>
  <c r="AX194" i="153" s="1"/>
  <c r="AZ193" i="153"/>
  <c r="AV193" i="153"/>
  <c r="BE193" i="153" s="1"/>
  <c r="AQ193" i="153"/>
  <c r="BD193" i="153" s="1"/>
  <c r="AL193" i="153"/>
  <c r="BC193" i="153" s="1"/>
  <c r="AG193" i="153"/>
  <c r="BB193" i="153" s="1"/>
  <c r="AB193" i="153"/>
  <c r="BA193" i="153" s="1"/>
  <c r="W193" i="153"/>
  <c r="R193" i="153"/>
  <c r="AY193" i="153" s="1"/>
  <c r="M193" i="153"/>
  <c r="AX193" i="153" s="1"/>
  <c r="AV192" i="153"/>
  <c r="BE192" i="153" s="1"/>
  <c r="AQ192" i="153"/>
  <c r="BD192" i="153" s="1"/>
  <c r="AL192" i="153"/>
  <c r="BC192" i="153" s="1"/>
  <c r="AG192" i="153"/>
  <c r="BB192" i="153" s="1"/>
  <c r="AB192" i="153"/>
  <c r="BA192" i="153" s="1"/>
  <c r="W192" i="153"/>
  <c r="AZ192" i="153" s="1"/>
  <c r="R192" i="153"/>
  <c r="AY192" i="153" s="1"/>
  <c r="M192" i="153"/>
  <c r="AX192" i="153" s="1"/>
  <c r="AV191" i="153"/>
  <c r="BE191" i="153" s="1"/>
  <c r="AQ191" i="153"/>
  <c r="BD191" i="153" s="1"/>
  <c r="AL191" i="153"/>
  <c r="BC191" i="153" s="1"/>
  <c r="AG191" i="153"/>
  <c r="BB191" i="153" s="1"/>
  <c r="AB191" i="153"/>
  <c r="BA191" i="153" s="1"/>
  <c r="W191" i="153"/>
  <c r="AZ191" i="153" s="1"/>
  <c r="R191" i="153"/>
  <c r="AY191" i="153" s="1"/>
  <c r="M191" i="153"/>
  <c r="AX191" i="153" s="1"/>
  <c r="AV190" i="153"/>
  <c r="BE190" i="153" s="1"/>
  <c r="AQ190" i="153"/>
  <c r="BD190" i="153" s="1"/>
  <c r="AL190" i="153"/>
  <c r="BC190" i="153" s="1"/>
  <c r="AG190" i="153"/>
  <c r="BB190" i="153" s="1"/>
  <c r="AB190" i="153"/>
  <c r="BA190" i="153" s="1"/>
  <c r="W190" i="153"/>
  <c r="AZ190" i="153" s="1"/>
  <c r="R190" i="153"/>
  <c r="AY190" i="153" s="1"/>
  <c r="M190" i="153"/>
  <c r="AX190" i="153" s="1"/>
  <c r="AZ189" i="153"/>
  <c r="AV189" i="153"/>
  <c r="BE189" i="153" s="1"/>
  <c r="AQ189" i="153"/>
  <c r="BD189" i="153" s="1"/>
  <c r="AL189" i="153"/>
  <c r="BC189" i="153" s="1"/>
  <c r="AG189" i="153"/>
  <c r="BB189" i="153" s="1"/>
  <c r="AB189" i="153"/>
  <c r="BA189" i="153" s="1"/>
  <c r="W189" i="153"/>
  <c r="R189" i="153"/>
  <c r="AY189" i="153" s="1"/>
  <c r="M189" i="153"/>
  <c r="AX189" i="153" s="1"/>
  <c r="BA188" i="153"/>
  <c r="AZ188" i="153"/>
  <c r="AV188" i="153"/>
  <c r="BE188" i="153" s="1"/>
  <c r="AQ188" i="153"/>
  <c r="BD188" i="153" s="1"/>
  <c r="AL188" i="153"/>
  <c r="BC188" i="153" s="1"/>
  <c r="AG188" i="153"/>
  <c r="BB188" i="153" s="1"/>
  <c r="AB188" i="153"/>
  <c r="W188" i="153"/>
  <c r="R188" i="153"/>
  <c r="AY188" i="153" s="1"/>
  <c r="M188" i="153"/>
  <c r="AX188" i="153" s="1"/>
  <c r="AV187" i="153"/>
  <c r="BE187" i="153" s="1"/>
  <c r="AQ187" i="153"/>
  <c r="BD187" i="153" s="1"/>
  <c r="AL187" i="153"/>
  <c r="BC187" i="153" s="1"/>
  <c r="AG187" i="153"/>
  <c r="BB187" i="153" s="1"/>
  <c r="AB187" i="153"/>
  <c r="BA187" i="153" s="1"/>
  <c r="W187" i="153"/>
  <c r="AZ187" i="153" s="1"/>
  <c r="R187" i="153"/>
  <c r="AY187" i="153" s="1"/>
  <c r="M187" i="153"/>
  <c r="AX187" i="153" s="1"/>
  <c r="AV186" i="153"/>
  <c r="BE186" i="153" s="1"/>
  <c r="AQ186" i="153"/>
  <c r="BD186" i="153" s="1"/>
  <c r="AL186" i="153"/>
  <c r="BC186" i="153" s="1"/>
  <c r="AG186" i="153"/>
  <c r="BB186" i="153" s="1"/>
  <c r="AB186" i="153"/>
  <c r="BA186" i="153" s="1"/>
  <c r="W186" i="153"/>
  <c r="AZ186" i="153" s="1"/>
  <c r="R186" i="153"/>
  <c r="AY186" i="153" s="1"/>
  <c r="M186" i="153"/>
  <c r="AX186" i="153" s="1"/>
  <c r="AZ185" i="153"/>
  <c r="AV185" i="153"/>
  <c r="BE185" i="153" s="1"/>
  <c r="AQ185" i="153"/>
  <c r="BD185" i="153" s="1"/>
  <c r="AL185" i="153"/>
  <c r="BC185" i="153" s="1"/>
  <c r="AG185" i="153"/>
  <c r="BB185" i="153" s="1"/>
  <c r="AB185" i="153"/>
  <c r="BA185" i="153" s="1"/>
  <c r="W185" i="153"/>
  <c r="R185" i="153"/>
  <c r="AY185" i="153" s="1"/>
  <c r="M185" i="153"/>
  <c r="AX185" i="153" s="1"/>
  <c r="BB184" i="153"/>
  <c r="BA184" i="153"/>
  <c r="AV184" i="153"/>
  <c r="BE184" i="153" s="1"/>
  <c r="AQ184" i="153"/>
  <c r="BD184" i="153" s="1"/>
  <c r="AL184" i="153"/>
  <c r="BC184" i="153" s="1"/>
  <c r="AG184" i="153"/>
  <c r="AB184" i="153"/>
  <c r="W184" i="153"/>
  <c r="AZ184" i="153" s="1"/>
  <c r="R184" i="153"/>
  <c r="AY184" i="153" s="1"/>
  <c r="M184" i="153"/>
  <c r="AX184" i="153" s="1"/>
  <c r="AV183" i="153"/>
  <c r="BE183" i="153" s="1"/>
  <c r="AQ183" i="153"/>
  <c r="BD183" i="153" s="1"/>
  <c r="AL183" i="153"/>
  <c r="BC183" i="153" s="1"/>
  <c r="AG183" i="153"/>
  <c r="BB183" i="153" s="1"/>
  <c r="AB183" i="153"/>
  <c r="BA183" i="153" s="1"/>
  <c r="W183" i="153"/>
  <c r="AZ183" i="153" s="1"/>
  <c r="R183" i="153"/>
  <c r="AY183" i="153" s="1"/>
  <c r="M183" i="153"/>
  <c r="AX183" i="153" s="1"/>
  <c r="BA182" i="153"/>
  <c r="AZ182" i="153"/>
  <c r="AV182" i="153"/>
  <c r="BE182" i="153" s="1"/>
  <c r="AQ182" i="153"/>
  <c r="BD182" i="153" s="1"/>
  <c r="AL182" i="153"/>
  <c r="BC182" i="153" s="1"/>
  <c r="AG182" i="153"/>
  <c r="BB182" i="153" s="1"/>
  <c r="AB182" i="153"/>
  <c r="W182" i="153"/>
  <c r="R182" i="153"/>
  <c r="AY182" i="153" s="1"/>
  <c r="M182" i="153"/>
  <c r="AX182" i="153" s="1"/>
  <c r="BB181" i="153"/>
  <c r="AV181" i="153"/>
  <c r="BE181" i="153" s="1"/>
  <c r="AQ181" i="153"/>
  <c r="BD181" i="153" s="1"/>
  <c r="AL181" i="153"/>
  <c r="BC181" i="153" s="1"/>
  <c r="AG181" i="153"/>
  <c r="AB181" i="153"/>
  <c r="BA181" i="153" s="1"/>
  <c r="W181" i="153"/>
  <c r="AZ181" i="153" s="1"/>
  <c r="R181" i="153"/>
  <c r="AY181" i="153" s="1"/>
  <c r="M181" i="153"/>
  <c r="AX181" i="153" s="1"/>
  <c r="AV180" i="153"/>
  <c r="BE180" i="153" s="1"/>
  <c r="AQ180" i="153"/>
  <c r="BD180" i="153" s="1"/>
  <c r="AL180" i="153"/>
  <c r="BC180" i="153" s="1"/>
  <c r="AG180" i="153"/>
  <c r="BB180" i="153" s="1"/>
  <c r="AB180" i="153"/>
  <c r="BA180" i="153" s="1"/>
  <c r="W180" i="153"/>
  <c r="AZ180" i="153" s="1"/>
  <c r="R180" i="153"/>
  <c r="AY180" i="153" s="1"/>
  <c r="M180" i="153"/>
  <c r="AX180" i="153" s="1"/>
  <c r="BB179" i="153"/>
  <c r="BA179" i="153"/>
  <c r="AZ179" i="153"/>
  <c r="AV179" i="153"/>
  <c r="BE179" i="153" s="1"/>
  <c r="AQ179" i="153"/>
  <c r="BD179" i="153" s="1"/>
  <c r="AL179" i="153"/>
  <c r="BC179" i="153" s="1"/>
  <c r="AG179" i="153"/>
  <c r="AB179" i="153"/>
  <c r="W179" i="153"/>
  <c r="R179" i="153"/>
  <c r="AY179" i="153" s="1"/>
  <c r="M179" i="153"/>
  <c r="AX179" i="153" s="1"/>
  <c r="AV178" i="153"/>
  <c r="BE178" i="153" s="1"/>
  <c r="AQ178" i="153"/>
  <c r="BD178" i="153" s="1"/>
  <c r="AL178" i="153"/>
  <c r="BC178" i="153" s="1"/>
  <c r="AG178" i="153"/>
  <c r="BB178" i="153" s="1"/>
  <c r="AB178" i="153"/>
  <c r="BA178" i="153" s="1"/>
  <c r="W178" i="153"/>
  <c r="AZ178" i="153" s="1"/>
  <c r="R178" i="153"/>
  <c r="AY178" i="153" s="1"/>
  <c r="M178" i="153"/>
  <c r="AX178" i="153" s="1"/>
  <c r="AZ177" i="153"/>
  <c r="AV177" i="153"/>
  <c r="BE177" i="153" s="1"/>
  <c r="AQ177" i="153"/>
  <c r="BD177" i="153" s="1"/>
  <c r="AL177" i="153"/>
  <c r="BC177" i="153" s="1"/>
  <c r="AG177" i="153"/>
  <c r="BB177" i="153" s="1"/>
  <c r="AB177" i="153"/>
  <c r="BA177" i="153" s="1"/>
  <c r="W177" i="153"/>
  <c r="R177" i="153"/>
  <c r="AY177" i="153" s="1"/>
  <c r="M177" i="153"/>
  <c r="AX177" i="153" s="1"/>
  <c r="BB176" i="153"/>
  <c r="BA176" i="153"/>
  <c r="AV176" i="153"/>
  <c r="BE176" i="153" s="1"/>
  <c r="AQ176" i="153"/>
  <c r="BD176" i="153" s="1"/>
  <c r="AL176" i="153"/>
  <c r="BC176" i="153" s="1"/>
  <c r="AG176" i="153"/>
  <c r="AB176" i="153"/>
  <c r="W176" i="153"/>
  <c r="AZ176" i="153" s="1"/>
  <c r="R176" i="153"/>
  <c r="AY176" i="153" s="1"/>
  <c r="M176" i="153"/>
  <c r="AX176" i="153" s="1"/>
  <c r="AV175" i="153"/>
  <c r="BE175" i="153" s="1"/>
  <c r="AQ175" i="153"/>
  <c r="BD175" i="153" s="1"/>
  <c r="AL175" i="153"/>
  <c r="BC175" i="153" s="1"/>
  <c r="AG175" i="153"/>
  <c r="BB175" i="153" s="1"/>
  <c r="AB175" i="153"/>
  <c r="BA175" i="153" s="1"/>
  <c r="W175" i="153"/>
  <c r="AZ175" i="153" s="1"/>
  <c r="R175" i="153"/>
  <c r="AY175" i="153" s="1"/>
  <c r="M175" i="153"/>
  <c r="AX175" i="153" s="1"/>
  <c r="BA174" i="153"/>
  <c r="AZ174" i="153"/>
  <c r="AV174" i="153"/>
  <c r="BE174" i="153" s="1"/>
  <c r="AQ174" i="153"/>
  <c r="BD174" i="153" s="1"/>
  <c r="AL174" i="153"/>
  <c r="BC174" i="153" s="1"/>
  <c r="AG174" i="153"/>
  <c r="BB174" i="153" s="1"/>
  <c r="AB174" i="153"/>
  <c r="W174" i="153"/>
  <c r="R174" i="153"/>
  <c r="AY174" i="153" s="1"/>
  <c r="M174" i="153"/>
  <c r="AX174" i="153" s="1"/>
  <c r="BB173" i="153"/>
  <c r="AV173" i="153"/>
  <c r="BE173" i="153" s="1"/>
  <c r="AQ173" i="153"/>
  <c r="BD173" i="153" s="1"/>
  <c r="AL173" i="153"/>
  <c r="BC173" i="153" s="1"/>
  <c r="AG173" i="153"/>
  <c r="AB173" i="153"/>
  <c r="BA173" i="153" s="1"/>
  <c r="W173" i="153"/>
  <c r="AZ173" i="153" s="1"/>
  <c r="R173" i="153"/>
  <c r="AY173" i="153" s="1"/>
  <c r="M173" i="153"/>
  <c r="AX173" i="153" s="1"/>
  <c r="AV172" i="153"/>
  <c r="BE172" i="153" s="1"/>
  <c r="AQ172" i="153"/>
  <c r="BD172" i="153" s="1"/>
  <c r="AL172" i="153"/>
  <c r="BC172" i="153" s="1"/>
  <c r="AG172" i="153"/>
  <c r="BB172" i="153" s="1"/>
  <c r="AB172" i="153"/>
  <c r="BA172" i="153" s="1"/>
  <c r="W172" i="153"/>
  <c r="AZ172" i="153" s="1"/>
  <c r="R172" i="153"/>
  <c r="AY172" i="153" s="1"/>
  <c r="M172" i="153"/>
  <c r="AX172" i="153" s="1"/>
  <c r="BB171" i="153"/>
  <c r="BA171" i="153"/>
  <c r="AZ171" i="153"/>
  <c r="AV171" i="153"/>
  <c r="BE171" i="153" s="1"/>
  <c r="AQ171" i="153"/>
  <c r="BD171" i="153" s="1"/>
  <c r="AL171" i="153"/>
  <c r="BC171" i="153" s="1"/>
  <c r="AG171" i="153"/>
  <c r="AB171" i="153"/>
  <c r="W171" i="153"/>
  <c r="R171" i="153"/>
  <c r="AY171" i="153" s="1"/>
  <c r="M171" i="153"/>
  <c r="AX171" i="153" s="1"/>
  <c r="AV170" i="153"/>
  <c r="BE170" i="153" s="1"/>
  <c r="AQ170" i="153"/>
  <c r="BD170" i="153" s="1"/>
  <c r="AL170" i="153"/>
  <c r="BC170" i="153" s="1"/>
  <c r="AG170" i="153"/>
  <c r="BB170" i="153" s="1"/>
  <c r="AB170" i="153"/>
  <c r="BA170" i="153" s="1"/>
  <c r="W170" i="153"/>
  <c r="AZ170" i="153" s="1"/>
  <c r="R170" i="153"/>
  <c r="AY170" i="153" s="1"/>
  <c r="M170" i="153"/>
  <c r="AX170" i="153" s="1"/>
  <c r="BA169" i="153"/>
  <c r="AZ169" i="153"/>
  <c r="AV169" i="153"/>
  <c r="BE169" i="153" s="1"/>
  <c r="AQ169" i="153"/>
  <c r="BD169" i="153" s="1"/>
  <c r="AL169" i="153"/>
  <c r="BC169" i="153" s="1"/>
  <c r="AG169" i="153"/>
  <c r="BB169" i="153" s="1"/>
  <c r="AB169" i="153"/>
  <c r="W169" i="153"/>
  <c r="R169" i="153"/>
  <c r="AY169" i="153" s="1"/>
  <c r="M169" i="153"/>
  <c r="AX169" i="153" s="1"/>
  <c r="BE168" i="153"/>
  <c r="AV168" i="153"/>
  <c r="AQ168" i="153"/>
  <c r="BD168" i="153" s="1"/>
  <c r="AL168" i="153"/>
  <c r="BC168" i="153" s="1"/>
  <c r="AG168" i="153"/>
  <c r="BB168" i="153" s="1"/>
  <c r="AB168" i="153"/>
  <c r="BA168" i="153" s="1"/>
  <c r="W168" i="153"/>
  <c r="AZ168" i="153" s="1"/>
  <c r="R168" i="153"/>
  <c r="AY168" i="153" s="1"/>
  <c r="M168" i="153"/>
  <c r="AX168" i="153" s="1"/>
  <c r="BA167" i="153"/>
  <c r="AZ167" i="153"/>
  <c r="AV167" i="153"/>
  <c r="BE167" i="153" s="1"/>
  <c r="AQ167" i="153"/>
  <c r="BD167" i="153" s="1"/>
  <c r="AL167" i="153"/>
  <c r="BC167" i="153" s="1"/>
  <c r="AG167" i="153"/>
  <c r="BB167" i="153" s="1"/>
  <c r="AB167" i="153"/>
  <c r="W167" i="153"/>
  <c r="R167" i="153"/>
  <c r="AY167" i="153" s="1"/>
  <c r="M167" i="153"/>
  <c r="AX167" i="153" s="1"/>
  <c r="BE166" i="153"/>
  <c r="AV166" i="153"/>
  <c r="AQ166" i="153"/>
  <c r="BD166" i="153" s="1"/>
  <c r="AL166" i="153"/>
  <c r="BC166" i="153" s="1"/>
  <c r="AG166" i="153"/>
  <c r="BB166" i="153" s="1"/>
  <c r="AB166" i="153"/>
  <c r="BA166" i="153" s="1"/>
  <c r="W166" i="153"/>
  <c r="AZ166" i="153" s="1"/>
  <c r="R166" i="153"/>
  <c r="AY166" i="153" s="1"/>
  <c r="M166" i="153"/>
  <c r="AX166" i="153" s="1"/>
  <c r="BA165" i="153"/>
  <c r="AZ165" i="153"/>
  <c r="AV165" i="153"/>
  <c r="BE165" i="153" s="1"/>
  <c r="AQ165" i="153"/>
  <c r="BD165" i="153" s="1"/>
  <c r="AL165" i="153"/>
  <c r="BC165" i="153" s="1"/>
  <c r="AG165" i="153"/>
  <c r="BB165" i="153" s="1"/>
  <c r="AB165" i="153"/>
  <c r="W165" i="153"/>
  <c r="R165" i="153"/>
  <c r="AY165" i="153" s="1"/>
  <c r="M165" i="153"/>
  <c r="AX165" i="153" s="1"/>
  <c r="BE164" i="153"/>
  <c r="AV164" i="153"/>
  <c r="AQ164" i="153"/>
  <c r="BD164" i="153" s="1"/>
  <c r="AL164" i="153"/>
  <c r="BC164" i="153" s="1"/>
  <c r="AG164" i="153"/>
  <c r="BB164" i="153" s="1"/>
  <c r="AB164" i="153"/>
  <c r="BA164" i="153" s="1"/>
  <c r="W164" i="153"/>
  <c r="AZ164" i="153" s="1"/>
  <c r="R164" i="153"/>
  <c r="AY164" i="153" s="1"/>
  <c r="M164" i="153"/>
  <c r="AX164" i="153" s="1"/>
  <c r="BA163" i="153"/>
  <c r="AZ163" i="153"/>
  <c r="AV163" i="153"/>
  <c r="BE163" i="153" s="1"/>
  <c r="AQ163" i="153"/>
  <c r="BD163" i="153" s="1"/>
  <c r="AL163" i="153"/>
  <c r="BC163" i="153" s="1"/>
  <c r="AG163" i="153"/>
  <c r="BB163" i="153" s="1"/>
  <c r="AB163" i="153"/>
  <c r="W163" i="153"/>
  <c r="R163" i="153"/>
  <c r="AY163" i="153" s="1"/>
  <c r="M163" i="153"/>
  <c r="AX163" i="153" s="1"/>
  <c r="BE162" i="153"/>
  <c r="AV162" i="153"/>
  <c r="AQ162" i="153"/>
  <c r="BD162" i="153" s="1"/>
  <c r="AL162" i="153"/>
  <c r="BC162" i="153" s="1"/>
  <c r="AG162" i="153"/>
  <c r="BB162" i="153" s="1"/>
  <c r="AB162" i="153"/>
  <c r="BA162" i="153" s="1"/>
  <c r="W162" i="153"/>
  <c r="AZ162" i="153" s="1"/>
  <c r="R162" i="153"/>
  <c r="AY162" i="153" s="1"/>
  <c r="M162" i="153"/>
  <c r="AX162" i="153" s="1"/>
  <c r="BA161" i="153"/>
  <c r="AZ161" i="153"/>
  <c r="AV161" i="153"/>
  <c r="BE161" i="153" s="1"/>
  <c r="AQ161" i="153"/>
  <c r="BD161" i="153" s="1"/>
  <c r="AL161" i="153"/>
  <c r="BC161" i="153" s="1"/>
  <c r="AG161" i="153"/>
  <c r="BB161" i="153" s="1"/>
  <c r="AB161" i="153"/>
  <c r="W161" i="153"/>
  <c r="R161" i="153"/>
  <c r="AY161" i="153" s="1"/>
  <c r="M161" i="153"/>
  <c r="AX161" i="153" s="1"/>
  <c r="BE160" i="153"/>
  <c r="AV160" i="153"/>
  <c r="AQ160" i="153"/>
  <c r="BD160" i="153" s="1"/>
  <c r="AL160" i="153"/>
  <c r="BC160" i="153" s="1"/>
  <c r="AG160" i="153"/>
  <c r="BB160" i="153" s="1"/>
  <c r="AB160" i="153"/>
  <c r="BA160" i="153" s="1"/>
  <c r="W160" i="153"/>
  <c r="AZ160" i="153" s="1"/>
  <c r="R160" i="153"/>
  <c r="AY160" i="153" s="1"/>
  <c r="M160" i="153"/>
  <c r="AX160" i="153" s="1"/>
  <c r="BA159" i="153"/>
  <c r="AZ159" i="153"/>
  <c r="AV159" i="153"/>
  <c r="BE159" i="153" s="1"/>
  <c r="AQ159" i="153"/>
  <c r="BD159" i="153" s="1"/>
  <c r="AL159" i="153"/>
  <c r="BC159" i="153" s="1"/>
  <c r="AG159" i="153"/>
  <c r="BB159" i="153" s="1"/>
  <c r="AB159" i="153"/>
  <c r="W159" i="153"/>
  <c r="R159" i="153"/>
  <c r="AY159" i="153" s="1"/>
  <c r="M159" i="153"/>
  <c r="AX159" i="153" s="1"/>
  <c r="BE158" i="153"/>
  <c r="AV158" i="153"/>
  <c r="AQ158" i="153"/>
  <c r="BD158" i="153" s="1"/>
  <c r="AL158" i="153"/>
  <c r="BC158" i="153" s="1"/>
  <c r="AG158" i="153"/>
  <c r="BB158" i="153" s="1"/>
  <c r="AB158" i="153"/>
  <c r="BA158" i="153" s="1"/>
  <c r="W158" i="153"/>
  <c r="AZ158" i="153" s="1"/>
  <c r="R158" i="153"/>
  <c r="AY158" i="153" s="1"/>
  <c r="M158" i="153"/>
  <c r="AX158" i="153" s="1"/>
  <c r="BA157" i="153"/>
  <c r="AZ157" i="153"/>
  <c r="AV157" i="153"/>
  <c r="BE157" i="153" s="1"/>
  <c r="AQ157" i="153"/>
  <c r="BD157" i="153" s="1"/>
  <c r="AL157" i="153"/>
  <c r="BC157" i="153" s="1"/>
  <c r="AG157" i="153"/>
  <c r="BB157" i="153" s="1"/>
  <c r="AB157" i="153"/>
  <c r="W157" i="153"/>
  <c r="R157" i="153"/>
  <c r="AY157" i="153" s="1"/>
  <c r="M157" i="153"/>
  <c r="AX157" i="153" s="1"/>
  <c r="BE156" i="153"/>
  <c r="AV156" i="153"/>
  <c r="AQ156" i="153"/>
  <c r="BD156" i="153" s="1"/>
  <c r="AL156" i="153"/>
  <c r="BC156" i="153" s="1"/>
  <c r="AG156" i="153"/>
  <c r="BB156" i="153" s="1"/>
  <c r="AB156" i="153"/>
  <c r="BA156" i="153" s="1"/>
  <c r="W156" i="153"/>
  <c r="AZ156" i="153" s="1"/>
  <c r="R156" i="153"/>
  <c r="AY156" i="153" s="1"/>
  <c r="M156" i="153"/>
  <c r="AX156" i="153" s="1"/>
  <c r="BA155" i="153"/>
  <c r="AZ155" i="153"/>
  <c r="AV155" i="153"/>
  <c r="BE155" i="153" s="1"/>
  <c r="AQ155" i="153"/>
  <c r="BD155" i="153" s="1"/>
  <c r="AL155" i="153"/>
  <c r="BC155" i="153" s="1"/>
  <c r="AG155" i="153"/>
  <c r="BB155" i="153" s="1"/>
  <c r="AB155" i="153"/>
  <c r="W155" i="153"/>
  <c r="R155" i="153"/>
  <c r="AY155" i="153" s="1"/>
  <c r="M155" i="153"/>
  <c r="AX155" i="153" s="1"/>
  <c r="BE154" i="153"/>
  <c r="AV154" i="153"/>
  <c r="AQ154" i="153"/>
  <c r="BD154" i="153" s="1"/>
  <c r="AL154" i="153"/>
  <c r="BC154" i="153" s="1"/>
  <c r="AG154" i="153"/>
  <c r="BB154" i="153" s="1"/>
  <c r="AB154" i="153"/>
  <c r="BA154" i="153" s="1"/>
  <c r="W154" i="153"/>
  <c r="AZ154" i="153" s="1"/>
  <c r="R154" i="153"/>
  <c r="AY154" i="153" s="1"/>
  <c r="M154" i="153"/>
  <c r="AX154" i="153" s="1"/>
  <c r="BA153" i="153"/>
  <c r="AZ153" i="153"/>
  <c r="AV153" i="153"/>
  <c r="BE153" i="153" s="1"/>
  <c r="AQ153" i="153"/>
  <c r="BD153" i="153" s="1"/>
  <c r="AL153" i="153"/>
  <c r="BC153" i="153" s="1"/>
  <c r="AG153" i="153"/>
  <c r="BB153" i="153" s="1"/>
  <c r="AB153" i="153"/>
  <c r="W153" i="153"/>
  <c r="R153" i="153"/>
  <c r="AY153" i="153" s="1"/>
  <c r="M153" i="153"/>
  <c r="AX153" i="153" s="1"/>
  <c r="BE152" i="153"/>
  <c r="AV152" i="153"/>
  <c r="AQ152" i="153"/>
  <c r="BD152" i="153" s="1"/>
  <c r="AL152" i="153"/>
  <c r="BC152" i="153" s="1"/>
  <c r="AG152" i="153"/>
  <c r="BB152" i="153" s="1"/>
  <c r="AB152" i="153"/>
  <c r="BA152" i="153" s="1"/>
  <c r="W152" i="153"/>
  <c r="AZ152" i="153" s="1"/>
  <c r="R152" i="153"/>
  <c r="AY152" i="153" s="1"/>
  <c r="M152" i="153"/>
  <c r="AX152" i="153" s="1"/>
  <c r="BA151" i="153"/>
  <c r="AZ151" i="153"/>
  <c r="AV151" i="153"/>
  <c r="BE151" i="153" s="1"/>
  <c r="AQ151" i="153"/>
  <c r="BD151" i="153" s="1"/>
  <c r="AL151" i="153"/>
  <c r="BC151" i="153" s="1"/>
  <c r="AG151" i="153"/>
  <c r="BB151" i="153" s="1"/>
  <c r="AB151" i="153"/>
  <c r="W151" i="153"/>
  <c r="R151" i="153"/>
  <c r="AY151" i="153" s="1"/>
  <c r="M151" i="153"/>
  <c r="AX151" i="153" s="1"/>
  <c r="BE150" i="153"/>
  <c r="AV150" i="153"/>
  <c r="AQ150" i="153"/>
  <c r="BD150" i="153" s="1"/>
  <c r="AL150" i="153"/>
  <c r="BC150" i="153" s="1"/>
  <c r="AG150" i="153"/>
  <c r="BB150" i="153" s="1"/>
  <c r="AB150" i="153"/>
  <c r="BA150" i="153" s="1"/>
  <c r="W150" i="153"/>
  <c r="AZ150" i="153" s="1"/>
  <c r="R150" i="153"/>
  <c r="AY150" i="153" s="1"/>
  <c r="M150" i="153"/>
  <c r="AX150" i="153" s="1"/>
  <c r="BA149" i="153"/>
  <c r="AZ149" i="153"/>
  <c r="AV149" i="153"/>
  <c r="BE149" i="153" s="1"/>
  <c r="AQ149" i="153"/>
  <c r="BD149" i="153" s="1"/>
  <c r="AL149" i="153"/>
  <c r="BC149" i="153" s="1"/>
  <c r="AG149" i="153"/>
  <c r="BB149" i="153" s="1"/>
  <c r="AB149" i="153"/>
  <c r="W149" i="153"/>
  <c r="R149" i="153"/>
  <c r="AY149" i="153" s="1"/>
  <c r="M149" i="153"/>
  <c r="AX149" i="153" s="1"/>
  <c r="BE148" i="153"/>
  <c r="AZ148" i="153"/>
  <c r="AV148" i="153"/>
  <c r="AQ148" i="153"/>
  <c r="BD148" i="153" s="1"/>
  <c r="AL148" i="153"/>
  <c r="BC148" i="153" s="1"/>
  <c r="AG148" i="153"/>
  <c r="BB148" i="153" s="1"/>
  <c r="AB148" i="153"/>
  <c r="BA148" i="153" s="1"/>
  <c r="W148" i="153"/>
  <c r="R148" i="153"/>
  <c r="AY148" i="153" s="1"/>
  <c r="M148" i="153"/>
  <c r="AX148" i="153" s="1"/>
  <c r="BA147" i="153"/>
  <c r="AZ147" i="153"/>
  <c r="AV147" i="153"/>
  <c r="BE147" i="153" s="1"/>
  <c r="AQ147" i="153"/>
  <c r="BD147" i="153" s="1"/>
  <c r="AL147" i="153"/>
  <c r="BC147" i="153" s="1"/>
  <c r="AG147" i="153"/>
  <c r="BB147" i="153" s="1"/>
  <c r="AB147" i="153"/>
  <c r="W147" i="153"/>
  <c r="R147" i="153"/>
  <c r="AY147" i="153" s="1"/>
  <c r="M147" i="153"/>
  <c r="AX147" i="153" s="1"/>
  <c r="BE146" i="153"/>
  <c r="AZ146" i="153"/>
  <c r="AV146" i="153"/>
  <c r="AQ146" i="153"/>
  <c r="BD146" i="153" s="1"/>
  <c r="AL146" i="153"/>
  <c r="BC146" i="153" s="1"/>
  <c r="AG146" i="153"/>
  <c r="BB146" i="153" s="1"/>
  <c r="AB146" i="153"/>
  <c r="BA146" i="153" s="1"/>
  <c r="W146" i="153"/>
  <c r="R146" i="153"/>
  <c r="AY146" i="153" s="1"/>
  <c r="M146" i="153"/>
  <c r="AX146" i="153" s="1"/>
  <c r="BA145" i="153"/>
  <c r="AZ145" i="153"/>
  <c r="AV145" i="153"/>
  <c r="BE145" i="153" s="1"/>
  <c r="AQ145" i="153"/>
  <c r="BD145" i="153" s="1"/>
  <c r="AL145" i="153"/>
  <c r="BC145" i="153" s="1"/>
  <c r="AG145" i="153"/>
  <c r="BB145" i="153" s="1"/>
  <c r="AB145" i="153"/>
  <c r="W145" i="153"/>
  <c r="R145" i="153"/>
  <c r="AY145" i="153" s="1"/>
  <c r="M145" i="153"/>
  <c r="AX145" i="153" s="1"/>
  <c r="BE144" i="153"/>
  <c r="AZ144" i="153"/>
  <c r="AV144" i="153"/>
  <c r="AQ144" i="153"/>
  <c r="BD144" i="153" s="1"/>
  <c r="AL144" i="153"/>
  <c r="BC144" i="153" s="1"/>
  <c r="AG144" i="153"/>
  <c r="BB144" i="153" s="1"/>
  <c r="AB144" i="153"/>
  <c r="BA144" i="153" s="1"/>
  <c r="W144" i="153"/>
  <c r="R144" i="153"/>
  <c r="AY144" i="153" s="1"/>
  <c r="M144" i="153"/>
  <c r="AX144" i="153" s="1"/>
  <c r="BB143" i="153"/>
  <c r="BA143" i="153"/>
  <c r="AZ143" i="153"/>
  <c r="AV143" i="153"/>
  <c r="BE143" i="153" s="1"/>
  <c r="AQ143" i="153"/>
  <c r="BD143" i="153" s="1"/>
  <c r="AL143" i="153"/>
  <c r="BC143" i="153" s="1"/>
  <c r="AG143" i="153"/>
  <c r="AB143" i="153"/>
  <c r="W143" i="153"/>
  <c r="R143" i="153"/>
  <c r="AY143" i="153" s="1"/>
  <c r="M143" i="153"/>
  <c r="AX143" i="153" s="1"/>
  <c r="BB142" i="153"/>
  <c r="AV142" i="153"/>
  <c r="BE142" i="153" s="1"/>
  <c r="AQ142" i="153"/>
  <c r="BD142" i="153" s="1"/>
  <c r="AL142" i="153"/>
  <c r="BC142" i="153" s="1"/>
  <c r="AG142" i="153"/>
  <c r="AB142" i="153"/>
  <c r="BA142" i="153" s="1"/>
  <c r="W142" i="153"/>
  <c r="AZ142" i="153" s="1"/>
  <c r="R142" i="153"/>
  <c r="AY142" i="153" s="1"/>
  <c r="M142" i="153"/>
  <c r="AX142" i="153" s="1"/>
  <c r="BC141" i="153"/>
  <c r="BB141" i="153"/>
  <c r="AV141" i="153"/>
  <c r="BE141" i="153" s="1"/>
  <c r="AQ141" i="153"/>
  <c r="BD141" i="153" s="1"/>
  <c r="AL141" i="153"/>
  <c r="AG141" i="153"/>
  <c r="AB141" i="153"/>
  <c r="BA141" i="153" s="1"/>
  <c r="W141" i="153"/>
  <c r="AZ141" i="153" s="1"/>
  <c r="R141" i="153"/>
  <c r="AY141" i="153" s="1"/>
  <c r="M141" i="153"/>
  <c r="AX141" i="153" s="1"/>
  <c r="BA140" i="153"/>
  <c r="AZ140" i="153"/>
  <c r="AV140" i="153"/>
  <c r="BE140" i="153" s="1"/>
  <c r="AQ140" i="153"/>
  <c r="BD140" i="153" s="1"/>
  <c r="AL140" i="153"/>
  <c r="BC140" i="153" s="1"/>
  <c r="AG140" i="153"/>
  <c r="BB140" i="153" s="1"/>
  <c r="AB140" i="153"/>
  <c r="W140" i="153"/>
  <c r="R140" i="153"/>
  <c r="AY140" i="153" s="1"/>
  <c r="M140" i="153"/>
  <c r="AX140" i="153" s="1"/>
  <c r="BE139" i="153"/>
  <c r="BA139" i="153"/>
  <c r="AV139" i="153"/>
  <c r="AQ139" i="153"/>
  <c r="BD139" i="153" s="1"/>
  <c r="AL139" i="153"/>
  <c r="BC139" i="153" s="1"/>
  <c r="AG139" i="153"/>
  <c r="BB139" i="153" s="1"/>
  <c r="AB139" i="153"/>
  <c r="W139" i="153"/>
  <c r="AZ139" i="153" s="1"/>
  <c r="R139" i="153"/>
  <c r="AY139" i="153" s="1"/>
  <c r="M139" i="153"/>
  <c r="AX139" i="153" s="1"/>
  <c r="BE138" i="153"/>
  <c r="BC138" i="153"/>
  <c r="BB138" i="153"/>
  <c r="BA138" i="153"/>
  <c r="AV138" i="153"/>
  <c r="AQ138" i="153"/>
  <c r="BD138" i="153" s="1"/>
  <c r="AL138" i="153"/>
  <c r="AG138" i="153"/>
  <c r="AB138" i="153"/>
  <c r="W138" i="153"/>
  <c r="AZ138" i="153" s="1"/>
  <c r="R138" i="153"/>
  <c r="AY138" i="153" s="1"/>
  <c r="M138" i="153"/>
  <c r="AX138" i="153" s="1"/>
  <c r="BC137" i="153"/>
  <c r="AZ137" i="153"/>
  <c r="AV137" i="153"/>
  <c r="BE137" i="153" s="1"/>
  <c r="AQ137" i="153"/>
  <c r="BD137" i="153" s="1"/>
  <c r="AL137" i="153"/>
  <c r="AG137" i="153"/>
  <c r="BB137" i="153" s="1"/>
  <c r="AB137" i="153"/>
  <c r="BA137" i="153" s="1"/>
  <c r="W137" i="153"/>
  <c r="R137" i="153"/>
  <c r="AY137" i="153" s="1"/>
  <c r="M137" i="153"/>
  <c r="AX137" i="153" s="1"/>
  <c r="BE136" i="153"/>
  <c r="BC136" i="153"/>
  <c r="AZ136" i="153"/>
  <c r="AV136" i="153"/>
  <c r="AQ136" i="153"/>
  <c r="BD136" i="153" s="1"/>
  <c r="AL136" i="153"/>
  <c r="AG136" i="153"/>
  <c r="BB136" i="153" s="1"/>
  <c r="AB136" i="153"/>
  <c r="BA136" i="153" s="1"/>
  <c r="W136" i="153"/>
  <c r="R136" i="153"/>
  <c r="AY136" i="153" s="1"/>
  <c r="M136" i="153"/>
  <c r="AX136" i="153" s="1"/>
  <c r="BB135" i="153"/>
  <c r="BA135" i="153"/>
  <c r="AZ135" i="153"/>
  <c r="AV135" i="153"/>
  <c r="BE135" i="153" s="1"/>
  <c r="AQ135" i="153"/>
  <c r="BD135" i="153" s="1"/>
  <c r="AL135" i="153"/>
  <c r="BC135" i="153" s="1"/>
  <c r="AG135" i="153"/>
  <c r="AB135" i="153"/>
  <c r="W135" i="153"/>
  <c r="R135" i="153"/>
  <c r="AY135" i="153" s="1"/>
  <c r="M135" i="153"/>
  <c r="AX135" i="153" s="1"/>
  <c r="BB134" i="153"/>
  <c r="AV134" i="153"/>
  <c r="BE134" i="153" s="1"/>
  <c r="AQ134" i="153"/>
  <c r="BD134" i="153" s="1"/>
  <c r="AL134" i="153"/>
  <c r="BC134" i="153" s="1"/>
  <c r="AG134" i="153"/>
  <c r="AB134" i="153"/>
  <c r="BA134" i="153" s="1"/>
  <c r="W134" i="153"/>
  <c r="AZ134" i="153" s="1"/>
  <c r="R134" i="153"/>
  <c r="AY134" i="153" s="1"/>
  <c r="M134" i="153"/>
  <c r="AX134" i="153" s="1"/>
  <c r="BC133" i="153"/>
  <c r="BB133" i="153"/>
  <c r="AV133" i="153"/>
  <c r="BE133" i="153" s="1"/>
  <c r="AQ133" i="153"/>
  <c r="BD133" i="153" s="1"/>
  <c r="AL133" i="153"/>
  <c r="AG133" i="153"/>
  <c r="AB133" i="153"/>
  <c r="BA133" i="153" s="1"/>
  <c r="W133" i="153"/>
  <c r="AZ133" i="153" s="1"/>
  <c r="R133" i="153"/>
  <c r="AY133" i="153" s="1"/>
  <c r="M133" i="153"/>
  <c r="AX133" i="153" s="1"/>
  <c r="BA132" i="153"/>
  <c r="AZ132" i="153"/>
  <c r="AV132" i="153"/>
  <c r="BE132" i="153" s="1"/>
  <c r="AQ132" i="153"/>
  <c r="BD132" i="153" s="1"/>
  <c r="AL132" i="153"/>
  <c r="BC132" i="153" s="1"/>
  <c r="AG132" i="153"/>
  <c r="BB132" i="153" s="1"/>
  <c r="AB132" i="153"/>
  <c r="W132" i="153"/>
  <c r="R132" i="153"/>
  <c r="AY132" i="153" s="1"/>
  <c r="M132" i="153"/>
  <c r="AX132" i="153" s="1"/>
  <c r="BE131" i="153"/>
  <c r="BA131" i="153"/>
  <c r="AV131" i="153"/>
  <c r="AQ131" i="153"/>
  <c r="BD131" i="153" s="1"/>
  <c r="AL131" i="153"/>
  <c r="BC131" i="153" s="1"/>
  <c r="AG131" i="153"/>
  <c r="BB131" i="153" s="1"/>
  <c r="AB131" i="153"/>
  <c r="W131" i="153"/>
  <c r="AZ131" i="153" s="1"/>
  <c r="R131" i="153"/>
  <c r="AY131" i="153" s="1"/>
  <c r="M131" i="153"/>
  <c r="AX131" i="153" s="1"/>
  <c r="BE130" i="153"/>
  <c r="BC130" i="153"/>
  <c r="BB130" i="153"/>
  <c r="BA130" i="153"/>
  <c r="AV130" i="153"/>
  <c r="AQ130" i="153"/>
  <c r="BD130" i="153" s="1"/>
  <c r="AL130" i="153"/>
  <c r="AG130" i="153"/>
  <c r="AB130" i="153"/>
  <c r="W130" i="153"/>
  <c r="AZ130" i="153" s="1"/>
  <c r="R130" i="153"/>
  <c r="AY130" i="153" s="1"/>
  <c r="M130" i="153"/>
  <c r="AX130" i="153" s="1"/>
  <c r="BC129" i="153"/>
  <c r="AZ129" i="153"/>
  <c r="AV129" i="153"/>
  <c r="BE129" i="153" s="1"/>
  <c r="AQ129" i="153"/>
  <c r="BD129" i="153" s="1"/>
  <c r="AL129" i="153"/>
  <c r="AG129" i="153"/>
  <c r="BB129" i="153" s="1"/>
  <c r="AB129" i="153"/>
  <c r="BA129" i="153" s="1"/>
  <c r="W129" i="153"/>
  <c r="R129" i="153"/>
  <c r="AY129" i="153" s="1"/>
  <c r="M129" i="153"/>
  <c r="AX129" i="153" s="1"/>
  <c r="BE128" i="153"/>
  <c r="BC128" i="153"/>
  <c r="AZ128" i="153"/>
  <c r="AV128" i="153"/>
  <c r="AQ128" i="153"/>
  <c r="BD128" i="153" s="1"/>
  <c r="AL128" i="153"/>
  <c r="AG128" i="153"/>
  <c r="BB128" i="153" s="1"/>
  <c r="AB128" i="153"/>
  <c r="BA128" i="153" s="1"/>
  <c r="W128" i="153"/>
  <c r="R128" i="153"/>
  <c r="AY128" i="153" s="1"/>
  <c r="M128" i="153"/>
  <c r="AX128" i="153" s="1"/>
  <c r="BB127" i="153"/>
  <c r="BA127" i="153"/>
  <c r="AZ127" i="153"/>
  <c r="AV127" i="153"/>
  <c r="BE127" i="153" s="1"/>
  <c r="AQ127" i="153"/>
  <c r="BD127" i="153" s="1"/>
  <c r="AL127" i="153"/>
  <c r="BC127" i="153" s="1"/>
  <c r="AG127" i="153"/>
  <c r="AB127" i="153"/>
  <c r="W127" i="153"/>
  <c r="R127" i="153"/>
  <c r="AY127" i="153" s="1"/>
  <c r="M127" i="153"/>
  <c r="AX127" i="153" s="1"/>
  <c r="BB126" i="153"/>
  <c r="AV126" i="153"/>
  <c r="BE126" i="153" s="1"/>
  <c r="AQ126" i="153"/>
  <c r="BD126" i="153" s="1"/>
  <c r="AL126" i="153"/>
  <c r="BC126" i="153" s="1"/>
  <c r="AG126" i="153"/>
  <c r="AB126" i="153"/>
  <c r="BA126" i="153" s="1"/>
  <c r="W126" i="153"/>
  <c r="AZ126" i="153" s="1"/>
  <c r="R126" i="153"/>
  <c r="AY126" i="153" s="1"/>
  <c r="M126" i="153"/>
  <c r="AX126" i="153" s="1"/>
  <c r="BE125" i="153"/>
  <c r="BC125" i="153"/>
  <c r="BB125" i="153"/>
  <c r="AY125" i="153"/>
  <c r="AV125" i="153"/>
  <c r="AQ125" i="153"/>
  <c r="BD125" i="153" s="1"/>
  <c r="AL125" i="153"/>
  <c r="AG125" i="153"/>
  <c r="AB125" i="153"/>
  <c r="BA125" i="153" s="1"/>
  <c r="W125" i="153"/>
  <c r="AZ125" i="153" s="1"/>
  <c r="R125" i="153"/>
  <c r="M125" i="153"/>
  <c r="AX125" i="153" s="1"/>
  <c r="BC124" i="153"/>
  <c r="BB124" i="153"/>
  <c r="BA124" i="153"/>
  <c r="AZ124" i="153"/>
  <c r="AV124" i="153"/>
  <c r="BE124" i="153" s="1"/>
  <c r="AQ124" i="153"/>
  <c r="BD124" i="153" s="1"/>
  <c r="AL124" i="153"/>
  <c r="AG124" i="153"/>
  <c r="AB124" i="153"/>
  <c r="W124" i="153"/>
  <c r="R124" i="153"/>
  <c r="AY124" i="153" s="1"/>
  <c r="M124" i="153"/>
  <c r="AX124" i="153" s="1"/>
  <c r="BC123" i="153"/>
  <c r="BA123" i="153"/>
  <c r="AZ123" i="153"/>
  <c r="AY123" i="153"/>
  <c r="AV123" i="153"/>
  <c r="BE123" i="153" s="1"/>
  <c r="AQ123" i="153"/>
  <c r="BD123" i="153" s="1"/>
  <c r="AL123" i="153"/>
  <c r="AG123" i="153"/>
  <c r="BB123" i="153" s="1"/>
  <c r="AB123" i="153"/>
  <c r="W123" i="153"/>
  <c r="R123" i="153"/>
  <c r="M123" i="153"/>
  <c r="AX123" i="153" s="1"/>
  <c r="BE122" i="153"/>
  <c r="BA122" i="153"/>
  <c r="AY122" i="153"/>
  <c r="AV122" i="153"/>
  <c r="AQ122" i="153"/>
  <c r="BD122" i="153" s="1"/>
  <c r="AL122" i="153"/>
  <c r="BC122" i="153" s="1"/>
  <c r="AG122" i="153"/>
  <c r="BB122" i="153" s="1"/>
  <c r="AB122" i="153"/>
  <c r="W122" i="153"/>
  <c r="AZ122" i="153" s="1"/>
  <c r="R122" i="153"/>
  <c r="M122" i="153"/>
  <c r="AX122" i="153" s="1"/>
  <c r="BE121" i="153"/>
  <c r="BC121" i="153"/>
  <c r="BB121" i="153"/>
  <c r="AY121" i="153"/>
  <c r="AV121" i="153"/>
  <c r="AQ121" i="153"/>
  <c r="BD121" i="153" s="1"/>
  <c r="AL121" i="153"/>
  <c r="AG121" i="153"/>
  <c r="AB121" i="153"/>
  <c r="BA121" i="153" s="1"/>
  <c r="W121" i="153"/>
  <c r="AZ121" i="153" s="1"/>
  <c r="R121" i="153"/>
  <c r="M121" i="153"/>
  <c r="AX121" i="153" s="1"/>
  <c r="BC120" i="153"/>
  <c r="BB120" i="153"/>
  <c r="BA120" i="153"/>
  <c r="AZ120" i="153"/>
  <c r="AV120" i="153"/>
  <c r="BE120" i="153" s="1"/>
  <c r="AQ120" i="153"/>
  <c r="BD120" i="153" s="1"/>
  <c r="AL120" i="153"/>
  <c r="AG120" i="153"/>
  <c r="AB120" i="153"/>
  <c r="W120" i="153"/>
  <c r="R120" i="153"/>
  <c r="AY120" i="153" s="1"/>
  <c r="M120" i="153"/>
  <c r="AX120" i="153" s="1"/>
  <c r="BC119" i="153"/>
  <c r="BA119" i="153"/>
  <c r="AZ119" i="153"/>
  <c r="AY119" i="153"/>
  <c r="AV119" i="153"/>
  <c r="BE119" i="153" s="1"/>
  <c r="AQ119" i="153"/>
  <c r="BD119" i="153" s="1"/>
  <c r="AL119" i="153"/>
  <c r="AG119" i="153"/>
  <c r="BB119" i="153" s="1"/>
  <c r="AB119" i="153"/>
  <c r="W119" i="153"/>
  <c r="R119" i="153"/>
  <c r="M119" i="153"/>
  <c r="AX119" i="153" s="1"/>
  <c r="BE118" i="153"/>
  <c r="BA118" i="153"/>
  <c r="AY118" i="153"/>
  <c r="AV118" i="153"/>
  <c r="AQ118" i="153"/>
  <c r="BD118" i="153" s="1"/>
  <c r="AL118" i="153"/>
  <c r="BC118" i="153" s="1"/>
  <c r="AG118" i="153"/>
  <c r="BB118" i="153" s="1"/>
  <c r="AB118" i="153"/>
  <c r="W118" i="153"/>
  <c r="AZ118" i="153" s="1"/>
  <c r="R118" i="153"/>
  <c r="M118" i="153"/>
  <c r="AX118" i="153" s="1"/>
  <c r="BE117" i="153"/>
  <c r="BC117" i="153"/>
  <c r="BB117" i="153"/>
  <c r="AY117" i="153"/>
  <c r="AV117" i="153"/>
  <c r="AQ117" i="153"/>
  <c r="BD117" i="153" s="1"/>
  <c r="AL117" i="153"/>
  <c r="AG117" i="153"/>
  <c r="AB117" i="153"/>
  <c r="BA117" i="153" s="1"/>
  <c r="W117" i="153"/>
  <c r="AZ117" i="153" s="1"/>
  <c r="R117" i="153"/>
  <c r="M117" i="153"/>
  <c r="AX117" i="153" s="1"/>
  <c r="BC116" i="153"/>
  <c r="BB116" i="153"/>
  <c r="BA116" i="153"/>
  <c r="AZ116" i="153"/>
  <c r="AV116" i="153"/>
  <c r="BE116" i="153" s="1"/>
  <c r="AQ116" i="153"/>
  <c r="BD116" i="153" s="1"/>
  <c r="AL116" i="153"/>
  <c r="AG116" i="153"/>
  <c r="AB116" i="153"/>
  <c r="W116" i="153"/>
  <c r="R116" i="153"/>
  <c r="AY116" i="153" s="1"/>
  <c r="M116" i="153"/>
  <c r="AX116" i="153" s="1"/>
  <c r="BC115" i="153"/>
  <c r="BA115" i="153"/>
  <c r="AZ115" i="153"/>
  <c r="AY115" i="153"/>
  <c r="AV115" i="153"/>
  <c r="BE115" i="153" s="1"/>
  <c r="AQ115" i="153"/>
  <c r="BD115" i="153" s="1"/>
  <c r="AL115" i="153"/>
  <c r="AG115" i="153"/>
  <c r="BB115" i="153" s="1"/>
  <c r="AB115" i="153"/>
  <c r="W115" i="153"/>
  <c r="R115" i="153"/>
  <c r="M115" i="153"/>
  <c r="AX115" i="153" s="1"/>
  <c r="BE114" i="153"/>
  <c r="BA114" i="153"/>
  <c r="AY114" i="153"/>
  <c r="AV114" i="153"/>
  <c r="AQ114" i="153"/>
  <c r="BD114" i="153" s="1"/>
  <c r="AL114" i="153"/>
  <c r="BC114" i="153" s="1"/>
  <c r="AG114" i="153"/>
  <c r="BB114" i="153" s="1"/>
  <c r="AB114" i="153"/>
  <c r="W114" i="153"/>
  <c r="AZ114" i="153" s="1"/>
  <c r="R114" i="153"/>
  <c r="M114" i="153"/>
  <c r="AX114" i="153" s="1"/>
  <c r="BE113" i="153"/>
  <c r="BC113" i="153"/>
  <c r="BB113" i="153"/>
  <c r="AY113" i="153"/>
  <c r="AV113" i="153"/>
  <c r="AQ113" i="153"/>
  <c r="BD113" i="153" s="1"/>
  <c r="AL113" i="153"/>
  <c r="AG113" i="153"/>
  <c r="AB113" i="153"/>
  <c r="BA113" i="153" s="1"/>
  <c r="W113" i="153"/>
  <c r="AZ113" i="153" s="1"/>
  <c r="R113" i="153"/>
  <c r="M113" i="153"/>
  <c r="AX113" i="153" s="1"/>
  <c r="BC112" i="153"/>
  <c r="BB112" i="153"/>
  <c r="BA112" i="153"/>
  <c r="AZ112" i="153"/>
  <c r="AV112" i="153"/>
  <c r="BE112" i="153" s="1"/>
  <c r="AQ112" i="153"/>
  <c r="BD112" i="153" s="1"/>
  <c r="AL112" i="153"/>
  <c r="AG112" i="153"/>
  <c r="AB112" i="153"/>
  <c r="W112" i="153"/>
  <c r="R112" i="153"/>
  <c r="AY112" i="153" s="1"/>
  <c r="M112" i="153"/>
  <c r="AX112" i="153" s="1"/>
  <c r="BC111" i="153"/>
  <c r="BA111" i="153"/>
  <c r="AZ111" i="153"/>
  <c r="AY111" i="153"/>
  <c r="AV111" i="153"/>
  <c r="BE111" i="153" s="1"/>
  <c r="AQ111" i="153"/>
  <c r="BD111" i="153" s="1"/>
  <c r="AL111" i="153"/>
  <c r="AG111" i="153"/>
  <c r="BB111" i="153" s="1"/>
  <c r="AB111" i="153"/>
  <c r="W111" i="153"/>
  <c r="R111" i="153"/>
  <c r="M111" i="153"/>
  <c r="AX111" i="153" s="1"/>
  <c r="BE110" i="153"/>
  <c r="BA110" i="153"/>
  <c r="AY110" i="153"/>
  <c r="AV110" i="153"/>
  <c r="AQ110" i="153"/>
  <c r="BD110" i="153" s="1"/>
  <c r="AL110" i="153"/>
  <c r="BC110" i="153" s="1"/>
  <c r="AG110" i="153"/>
  <c r="BB110" i="153" s="1"/>
  <c r="AB110" i="153"/>
  <c r="W110" i="153"/>
  <c r="AZ110" i="153" s="1"/>
  <c r="R110" i="153"/>
  <c r="M110" i="153"/>
  <c r="AX110" i="153" s="1"/>
  <c r="BE109" i="153"/>
  <c r="BC109" i="153"/>
  <c r="BB109" i="153"/>
  <c r="AY109" i="153"/>
  <c r="AV109" i="153"/>
  <c r="AQ109" i="153"/>
  <c r="BD109" i="153" s="1"/>
  <c r="AL109" i="153"/>
  <c r="AG109" i="153"/>
  <c r="AB109" i="153"/>
  <c r="BA109" i="153" s="1"/>
  <c r="W109" i="153"/>
  <c r="AZ109" i="153" s="1"/>
  <c r="R109" i="153"/>
  <c r="M109" i="153"/>
  <c r="AX109" i="153" s="1"/>
  <c r="BC108" i="153"/>
  <c r="BB108" i="153"/>
  <c r="BA108" i="153"/>
  <c r="AZ108" i="153"/>
  <c r="AV108" i="153"/>
  <c r="BE108" i="153" s="1"/>
  <c r="AQ108" i="153"/>
  <c r="BD108" i="153" s="1"/>
  <c r="AL108" i="153"/>
  <c r="AG108" i="153"/>
  <c r="AB108" i="153"/>
  <c r="W108" i="153"/>
  <c r="R108" i="153"/>
  <c r="AY108" i="153" s="1"/>
  <c r="M108" i="153"/>
  <c r="AX108" i="153" s="1"/>
  <c r="BC107" i="153"/>
  <c r="BA107" i="153"/>
  <c r="AZ107" i="153"/>
  <c r="AY107" i="153"/>
  <c r="AV107" i="153"/>
  <c r="BE107" i="153" s="1"/>
  <c r="AQ107" i="153"/>
  <c r="BD107" i="153" s="1"/>
  <c r="AL107" i="153"/>
  <c r="AG107" i="153"/>
  <c r="BB107" i="153" s="1"/>
  <c r="AB107" i="153"/>
  <c r="W107" i="153"/>
  <c r="R107" i="153"/>
  <c r="M107" i="153"/>
  <c r="AX107" i="153" s="1"/>
  <c r="BE106" i="153"/>
  <c r="BA106" i="153"/>
  <c r="AY106" i="153"/>
  <c r="AV106" i="153"/>
  <c r="AQ106" i="153"/>
  <c r="BD106" i="153" s="1"/>
  <c r="AL106" i="153"/>
  <c r="BC106" i="153" s="1"/>
  <c r="AG106" i="153"/>
  <c r="BB106" i="153" s="1"/>
  <c r="AB106" i="153"/>
  <c r="W106" i="153"/>
  <c r="AZ106" i="153" s="1"/>
  <c r="R106" i="153"/>
  <c r="M106" i="153"/>
  <c r="AX106" i="153" s="1"/>
  <c r="BE105" i="153"/>
  <c r="BC105" i="153"/>
  <c r="BB105" i="153"/>
  <c r="AY105" i="153"/>
  <c r="AV105" i="153"/>
  <c r="AQ105" i="153"/>
  <c r="BD105" i="153" s="1"/>
  <c r="AL105" i="153"/>
  <c r="AG105" i="153"/>
  <c r="AB105" i="153"/>
  <c r="BA105" i="153" s="1"/>
  <c r="W105" i="153"/>
  <c r="AZ105" i="153" s="1"/>
  <c r="R105" i="153"/>
  <c r="M105" i="153"/>
  <c r="AX105" i="153" s="1"/>
  <c r="BC104" i="153"/>
  <c r="BB104" i="153"/>
  <c r="BA104" i="153"/>
  <c r="AZ104" i="153"/>
  <c r="AV104" i="153"/>
  <c r="BE104" i="153" s="1"/>
  <c r="AQ104" i="153"/>
  <c r="BD104" i="153" s="1"/>
  <c r="AL104" i="153"/>
  <c r="AG104" i="153"/>
  <c r="AB104" i="153"/>
  <c r="W104" i="153"/>
  <c r="R104" i="153"/>
  <c r="AY104" i="153" s="1"/>
  <c r="M104" i="153"/>
  <c r="AX104" i="153" s="1"/>
  <c r="BC103" i="153"/>
  <c r="BA103" i="153"/>
  <c r="AZ103" i="153"/>
  <c r="AY103" i="153"/>
  <c r="AV103" i="153"/>
  <c r="BE103" i="153" s="1"/>
  <c r="AQ103" i="153"/>
  <c r="BD103" i="153" s="1"/>
  <c r="AL103" i="153"/>
  <c r="AG103" i="153"/>
  <c r="BB103" i="153" s="1"/>
  <c r="AB103" i="153"/>
  <c r="W103" i="153"/>
  <c r="R103" i="153"/>
  <c r="M103" i="153"/>
  <c r="AX103" i="153" s="1"/>
  <c r="BE102" i="153"/>
  <c r="BA102" i="153"/>
  <c r="AY102" i="153"/>
  <c r="AV102" i="153"/>
  <c r="AQ102" i="153"/>
  <c r="BD102" i="153" s="1"/>
  <c r="AL102" i="153"/>
  <c r="BC102" i="153" s="1"/>
  <c r="AG102" i="153"/>
  <c r="BB102" i="153" s="1"/>
  <c r="AB102" i="153"/>
  <c r="W102" i="153"/>
  <c r="AZ102" i="153" s="1"/>
  <c r="R102" i="153"/>
  <c r="M102" i="153"/>
  <c r="AX102" i="153" s="1"/>
  <c r="BE101" i="153"/>
  <c r="BC101" i="153"/>
  <c r="BB101" i="153"/>
  <c r="AY101" i="153"/>
  <c r="AV101" i="153"/>
  <c r="AQ101" i="153"/>
  <c r="BD101" i="153" s="1"/>
  <c r="AL101" i="153"/>
  <c r="AG101" i="153"/>
  <c r="AB101" i="153"/>
  <c r="BA101" i="153" s="1"/>
  <c r="W101" i="153"/>
  <c r="AZ101" i="153" s="1"/>
  <c r="R101" i="153"/>
  <c r="M101" i="153"/>
  <c r="AX101" i="153" s="1"/>
  <c r="BC100" i="153"/>
  <c r="BB100" i="153"/>
  <c r="BA100" i="153"/>
  <c r="AZ100" i="153"/>
  <c r="AV100" i="153"/>
  <c r="BE100" i="153" s="1"/>
  <c r="AQ100" i="153"/>
  <c r="BD100" i="153" s="1"/>
  <c r="AL100" i="153"/>
  <c r="AG100" i="153"/>
  <c r="AB100" i="153"/>
  <c r="W100" i="153"/>
  <c r="R100" i="153"/>
  <c r="AY100" i="153" s="1"/>
  <c r="M100" i="153"/>
  <c r="AX100" i="153" s="1"/>
  <c r="BC99" i="153"/>
  <c r="BA99" i="153"/>
  <c r="AZ99" i="153"/>
  <c r="AY99" i="153"/>
  <c r="AV99" i="153"/>
  <c r="BE99" i="153" s="1"/>
  <c r="AQ99" i="153"/>
  <c r="BD99" i="153" s="1"/>
  <c r="AL99" i="153"/>
  <c r="AG99" i="153"/>
  <c r="BB99" i="153" s="1"/>
  <c r="AB99" i="153"/>
  <c r="W99" i="153"/>
  <c r="R99" i="153"/>
  <c r="M99" i="153"/>
  <c r="AX99" i="153" s="1"/>
  <c r="BE98" i="153"/>
  <c r="BA98" i="153"/>
  <c r="AY98" i="153"/>
  <c r="AV98" i="153"/>
  <c r="AQ98" i="153"/>
  <c r="BD98" i="153" s="1"/>
  <c r="AL98" i="153"/>
  <c r="BC98" i="153" s="1"/>
  <c r="AG98" i="153"/>
  <c r="BB98" i="153" s="1"/>
  <c r="AB98" i="153"/>
  <c r="W98" i="153"/>
  <c r="AZ98" i="153" s="1"/>
  <c r="R98" i="153"/>
  <c r="M98" i="153"/>
  <c r="AX98" i="153" s="1"/>
  <c r="BE97" i="153"/>
  <c r="BC97" i="153"/>
  <c r="BB97" i="153"/>
  <c r="AY97" i="153"/>
  <c r="AV97" i="153"/>
  <c r="AQ97" i="153"/>
  <c r="BD97" i="153" s="1"/>
  <c r="AL97" i="153"/>
  <c r="AG97" i="153"/>
  <c r="AB97" i="153"/>
  <c r="BA97" i="153" s="1"/>
  <c r="W97" i="153"/>
  <c r="AZ97" i="153" s="1"/>
  <c r="R97" i="153"/>
  <c r="M97" i="153"/>
  <c r="AX97" i="153" s="1"/>
  <c r="BD96" i="153"/>
  <c r="BC96" i="153"/>
  <c r="BB96" i="153"/>
  <c r="BA96" i="153"/>
  <c r="AV96" i="153"/>
  <c r="BE96" i="153" s="1"/>
  <c r="AQ96" i="153"/>
  <c r="AL96" i="153"/>
  <c r="AG96" i="153"/>
  <c r="AB96" i="153"/>
  <c r="W96" i="153"/>
  <c r="AZ96" i="153" s="1"/>
  <c r="R96" i="153"/>
  <c r="AY96" i="153" s="1"/>
  <c r="M96" i="153"/>
  <c r="AX96" i="153" s="1"/>
  <c r="BE95" i="153"/>
  <c r="BC95" i="153"/>
  <c r="BB95" i="153"/>
  <c r="BA95" i="153"/>
  <c r="AZ95" i="153"/>
  <c r="AV95" i="153"/>
  <c r="AQ95" i="153"/>
  <c r="BD95" i="153" s="1"/>
  <c r="AL95" i="153"/>
  <c r="AG95" i="153"/>
  <c r="AB95" i="153"/>
  <c r="W95" i="153"/>
  <c r="R95" i="153"/>
  <c r="AY95" i="153" s="1"/>
  <c r="M95" i="153"/>
  <c r="AX95" i="153" s="1"/>
  <c r="BD94" i="153"/>
  <c r="BB94" i="153"/>
  <c r="BA94" i="153"/>
  <c r="AZ94" i="153"/>
  <c r="AY94" i="153"/>
  <c r="AV94" i="153"/>
  <c r="BE94" i="153" s="1"/>
  <c r="AQ94" i="153"/>
  <c r="AL94" i="153"/>
  <c r="BC94" i="153" s="1"/>
  <c r="AG94" i="153"/>
  <c r="AB94" i="153"/>
  <c r="W94" i="153"/>
  <c r="R94" i="153"/>
  <c r="M94" i="153"/>
  <c r="AX94" i="153" s="1"/>
  <c r="BC93" i="153"/>
  <c r="BA93" i="153"/>
  <c r="AZ93" i="153"/>
  <c r="AY93" i="153"/>
  <c r="AV93" i="153"/>
  <c r="BE93" i="153" s="1"/>
  <c r="AQ93" i="153"/>
  <c r="BD93" i="153" s="1"/>
  <c r="AL93" i="153"/>
  <c r="AG93" i="153"/>
  <c r="BB93" i="153" s="1"/>
  <c r="AB93" i="153"/>
  <c r="W93" i="153"/>
  <c r="R93" i="153"/>
  <c r="M93" i="153"/>
  <c r="AX93" i="153" s="1"/>
  <c r="BE92" i="153"/>
  <c r="BB92" i="153"/>
  <c r="AZ92" i="153"/>
  <c r="AY92" i="153"/>
  <c r="AV92" i="153"/>
  <c r="AQ92" i="153"/>
  <c r="BD92" i="153" s="1"/>
  <c r="AL92" i="153"/>
  <c r="BC92" i="153" s="1"/>
  <c r="AG92" i="153"/>
  <c r="AB92" i="153"/>
  <c r="BA92" i="153" s="1"/>
  <c r="W92" i="153"/>
  <c r="R92" i="153"/>
  <c r="M92" i="153"/>
  <c r="AX92" i="153" s="1"/>
  <c r="BE91" i="153"/>
  <c r="BD91" i="153"/>
  <c r="BA91" i="153"/>
  <c r="AY91" i="153"/>
  <c r="AV91" i="153"/>
  <c r="AQ91" i="153"/>
  <c r="AL91" i="153"/>
  <c r="BC91" i="153" s="1"/>
  <c r="AG91" i="153"/>
  <c r="BB91" i="153" s="1"/>
  <c r="AB91" i="153"/>
  <c r="W91" i="153"/>
  <c r="AZ91" i="153" s="1"/>
  <c r="R91" i="153"/>
  <c r="M91" i="153"/>
  <c r="AX91" i="153" s="1"/>
  <c r="BE90" i="153"/>
  <c r="BD90" i="153"/>
  <c r="BC90" i="153"/>
  <c r="AZ90" i="153"/>
  <c r="AV90" i="153"/>
  <c r="AQ90" i="153"/>
  <c r="AL90" i="153"/>
  <c r="AG90" i="153"/>
  <c r="BB90" i="153" s="1"/>
  <c r="AB90" i="153"/>
  <c r="BA90" i="153" s="1"/>
  <c r="W90" i="153"/>
  <c r="R90" i="153"/>
  <c r="AY90" i="153" s="1"/>
  <c r="M90" i="153"/>
  <c r="AX90" i="153" s="1"/>
  <c r="BE89" i="153"/>
  <c r="BD89" i="153"/>
  <c r="BC89" i="153"/>
  <c r="BB89" i="153"/>
  <c r="AY89" i="153"/>
  <c r="AV89" i="153"/>
  <c r="AQ89" i="153"/>
  <c r="AL89" i="153"/>
  <c r="AG89" i="153"/>
  <c r="AB89" i="153"/>
  <c r="BA89" i="153" s="1"/>
  <c r="W89" i="153"/>
  <c r="AZ89" i="153" s="1"/>
  <c r="R89" i="153"/>
  <c r="M89" i="153"/>
  <c r="AX89" i="153" s="1"/>
  <c r="BD88" i="153"/>
  <c r="BC88" i="153"/>
  <c r="BB88" i="153"/>
  <c r="BA88" i="153"/>
  <c r="AV88" i="153"/>
  <c r="BE88" i="153" s="1"/>
  <c r="AQ88" i="153"/>
  <c r="AL88" i="153"/>
  <c r="AG88" i="153"/>
  <c r="AB88" i="153"/>
  <c r="W88" i="153"/>
  <c r="AZ88" i="153" s="1"/>
  <c r="R88" i="153"/>
  <c r="AY88" i="153" s="1"/>
  <c r="M88" i="153"/>
  <c r="AX88" i="153" s="1"/>
  <c r="AV87" i="153"/>
  <c r="BE87" i="153" s="1"/>
  <c r="AQ87" i="153"/>
  <c r="BD87" i="153" s="1"/>
  <c r="AL87" i="153"/>
  <c r="BC87" i="153" s="1"/>
  <c r="AG87" i="153"/>
  <c r="BB87" i="153" s="1"/>
  <c r="AB87" i="153"/>
  <c r="BA87" i="153" s="1"/>
  <c r="W87" i="153"/>
  <c r="AZ87" i="153" s="1"/>
  <c r="R87" i="153"/>
  <c r="AY87" i="153" s="1"/>
  <c r="M87" i="153"/>
  <c r="AX87" i="153" s="1"/>
  <c r="AV86" i="153"/>
  <c r="BE86" i="153" s="1"/>
  <c r="AQ86" i="153"/>
  <c r="BD86" i="153" s="1"/>
  <c r="AL86" i="153"/>
  <c r="BC86" i="153" s="1"/>
  <c r="AG86" i="153"/>
  <c r="BB86" i="153" s="1"/>
  <c r="AB86" i="153"/>
  <c r="BA86" i="153" s="1"/>
  <c r="W86" i="153"/>
  <c r="AZ86" i="153" s="1"/>
  <c r="R86" i="153"/>
  <c r="AY86" i="153" s="1"/>
  <c r="M86" i="153"/>
  <c r="AX86" i="153" s="1"/>
  <c r="AV85" i="153"/>
  <c r="BE85" i="153" s="1"/>
  <c r="AQ85" i="153"/>
  <c r="BD85" i="153" s="1"/>
  <c r="AL85" i="153"/>
  <c r="BC85" i="153" s="1"/>
  <c r="AG85" i="153"/>
  <c r="BB85" i="153" s="1"/>
  <c r="AB85" i="153"/>
  <c r="BA85" i="153" s="1"/>
  <c r="W85" i="153"/>
  <c r="AZ85" i="153" s="1"/>
  <c r="R85" i="153"/>
  <c r="AY85" i="153" s="1"/>
  <c r="M85" i="153"/>
  <c r="AX85" i="153" s="1"/>
  <c r="AV84" i="153"/>
  <c r="BE84" i="153" s="1"/>
  <c r="AQ84" i="153"/>
  <c r="BD84" i="153" s="1"/>
  <c r="AL84" i="153"/>
  <c r="BC84" i="153" s="1"/>
  <c r="AG84" i="153"/>
  <c r="BB84" i="153" s="1"/>
  <c r="AB84" i="153"/>
  <c r="BA84" i="153" s="1"/>
  <c r="W84" i="153"/>
  <c r="AZ84" i="153" s="1"/>
  <c r="R84" i="153"/>
  <c r="AY84" i="153" s="1"/>
  <c r="M84" i="153"/>
  <c r="AX84" i="153" s="1"/>
  <c r="AV83" i="153"/>
  <c r="BE83" i="153" s="1"/>
  <c r="AQ83" i="153"/>
  <c r="BD83" i="153" s="1"/>
  <c r="AL83" i="153"/>
  <c r="BC83" i="153" s="1"/>
  <c r="AG83" i="153"/>
  <c r="BB83" i="153" s="1"/>
  <c r="AB83" i="153"/>
  <c r="BA83" i="153" s="1"/>
  <c r="W83" i="153"/>
  <c r="AZ83" i="153" s="1"/>
  <c r="R83" i="153"/>
  <c r="AY83" i="153" s="1"/>
  <c r="M83" i="153"/>
  <c r="AX83" i="153" s="1"/>
  <c r="AV82" i="153"/>
  <c r="BE82" i="153" s="1"/>
  <c r="AQ82" i="153"/>
  <c r="BD82" i="153" s="1"/>
  <c r="AL82" i="153"/>
  <c r="BC82" i="153" s="1"/>
  <c r="AG82" i="153"/>
  <c r="BB82" i="153" s="1"/>
  <c r="AB82" i="153"/>
  <c r="BA82" i="153" s="1"/>
  <c r="W82" i="153"/>
  <c r="AZ82" i="153" s="1"/>
  <c r="R82" i="153"/>
  <c r="AY82" i="153" s="1"/>
  <c r="M82" i="153"/>
  <c r="AX82" i="153" s="1"/>
  <c r="AV81" i="153"/>
  <c r="BE81" i="153" s="1"/>
  <c r="AQ81" i="153"/>
  <c r="BD81" i="153" s="1"/>
  <c r="AL81" i="153"/>
  <c r="BC81" i="153" s="1"/>
  <c r="AG81" i="153"/>
  <c r="BB81" i="153" s="1"/>
  <c r="AB81" i="153"/>
  <c r="BA81" i="153" s="1"/>
  <c r="W81" i="153"/>
  <c r="AZ81" i="153" s="1"/>
  <c r="R81" i="153"/>
  <c r="AY81" i="153" s="1"/>
  <c r="M81" i="153"/>
  <c r="AX81" i="153" s="1"/>
  <c r="AV80" i="153"/>
  <c r="BE80" i="153" s="1"/>
  <c r="AQ80" i="153"/>
  <c r="BD80" i="153" s="1"/>
  <c r="AL80" i="153"/>
  <c r="BC80" i="153" s="1"/>
  <c r="AG80" i="153"/>
  <c r="BB80" i="153" s="1"/>
  <c r="AB80" i="153"/>
  <c r="BA80" i="153" s="1"/>
  <c r="W80" i="153"/>
  <c r="AZ80" i="153" s="1"/>
  <c r="R80" i="153"/>
  <c r="AY80" i="153" s="1"/>
  <c r="M80" i="153"/>
  <c r="AX80" i="153" s="1"/>
  <c r="AV79" i="153"/>
  <c r="BE79" i="153" s="1"/>
  <c r="AQ79" i="153"/>
  <c r="BD79" i="153" s="1"/>
  <c r="AL79" i="153"/>
  <c r="BC79" i="153" s="1"/>
  <c r="AG79" i="153"/>
  <c r="BB79" i="153" s="1"/>
  <c r="AB79" i="153"/>
  <c r="BA79" i="153" s="1"/>
  <c r="W79" i="153"/>
  <c r="AZ79" i="153" s="1"/>
  <c r="R79" i="153"/>
  <c r="AY79" i="153" s="1"/>
  <c r="M79" i="153"/>
  <c r="AX79" i="153" s="1"/>
  <c r="AV78" i="153"/>
  <c r="BE78" i="153" s="1"/>
  <c r="AQ78" i="153"/>
  <c r="BD78" i="153" s="1"/>
  <c r="AL78" i="153"/>
  <c r="BC78" i="153" s="1"/>
  <c r="AG78" i="153"/>
  <c r="BB78" i="153" s="1"/>
  <c r="AB78" i="153"/>
  <c r="BA78" i="153" s="1"/>
  <c r="W78" i="153"/>
  <c r="AZ78" i="153" s="1"/>
  <c r="R78" i="153"/>
  <c r="AY78" i="153" s="1"/>
  <c r="M78" i="153"/>
  <c r="AX78" i="153" s="1"/>
  <c r="AV77" i="153"/>
  <c r="BE77" i="153" s="1"/>
  <c r="AQ77" i="153"/>
  <c r="BD77" i="153" s="1"/>
  <c r="AL77" i="153"/>
  <c r="BC77" i="153" s="1"/>
  <c r="AG77" i="153"/>
  <c r="BB77" i="153" s="1"/>
  <c r="AB77" i="153"/>
  <c r="BA77" i="153" s="1"/>
  <c r="W77" i="153"/>
  <c r="AZ77" i="153" s="1"/>
  <c r="R77" i="153"/>
  <c r="AY77" i="153" s="1"/>
  <c r="M77" i="153"/>
  <c r="AX77" i="153" s="1"/>
  <c r="AV76" i="153"/>
  <c r="BE76" i="153" s="1"/>
  <c r="AQ76" i="153"/>
  <c r="BD76" i="153" s="1"/>
  <c r="AL76" i="153"/>
  <c r="BC76" i="153" s="1"/>
  <c r="AG76" i="153"/>
  <c r="BB76" i="153" s="1"/>
  <c r="AB76" i="153"/>
  <c r="BA76" i="153" s="1"/>
  <c r="W76" i="153"/>
  <c r="AZ76" i="153" s="1"/>
  <c r="R76" i="153"/>
  <c r="AY76" i="153" s="1"/>
  <c r="M76" i="153"/>
  <c r="AX76" i="153" s="1"/>
  <c r="AZ75" i="153"/>
  <c r="AV75" i="153"/>
  <c r="BE75" i="153" s="1"/>
  <c r="AQ75" i="153"/>
  <c r="BD75" i="153" s="1"/>
  <c r="AL75" i="153"/>
  <c r="BC75" i="153" s="1"/>
  <c r="AG75" i="153"/>
  <c r="BB75" i="153" s="1"/>
  <c r="AB75" i="153"/>
  <c r="BA75" i="153" s="1"/>
  <c r="W75" i="153"/>
  <c r="R75" i="153"/>
  <c r="AY75" i="153" s="1"/>
  <c r="M75" i="153"/>
  <c r="AX75" i="153" s="1"/>
  <c r="AZ74" i="153"/>
  <c r="AV74" i="153"/>
  <c r="BE74" i="153" s="1"/>
  <c r="AQ74" i="153"/>
  <c r="BD74" i="153" s="1"/>
  <c r="AL74" i="153"/>
  <c r="BC74" i="153" s="1"/>
  <c r="AG74" i="153"/>
  <c r="BB74" i="153" s="1"/>
  <c r="AB74" i="153"/>
  <c r="BA74" i="153" s="1"/>
  <c r="W74" i="153"/>
  <c r="R74" i="153"/>
  <c r="AY74" i="153" s="1"/>
  <c r="M74" i="153"/>
  <c r="AX74" i="153" s="1"/>
  <c r="AV73" i="153"/>
  <c r="BE73" i="153" s="1"/>
  <c r="AQ73" i="153"/>
  <c r="BD73" i="153" s="1"/>
  <c r="AL73" i="153"/>
  <c r="BC73" i="153" s="1"/>
  <c r="AG73" i="153"/>
  <c r="BB73" i="153" s="1"/>
  <c r="AB73" i="153"/>
  <c r="BA73" i="153" s="1"/>
  <c r="W73" i="153"/>
  <c r="AZ73" i="153" s="1"/>
  <c r="R73" i="153"/>
  <c r="AY73" i="153" s="1"/>
  <c r="M73" i="153"/>
  <c r="AX73" i="153" s="1"/>
  <c r="AV72" i="153"/>
  <c r="BE72" i="153" s="1"/>
  <c r="AQ72" i="153"/>
  <c r="BD72" i="153" s="1"/>
  <c r="AL72" i="153"/>
  <c r="BC72" i="153" s="1"/>
  <c r="AG72" i="153"/>
  <c r="BB72" i="153" s="1"/>
  <c r="AB72" i="153"/>
  <c r="BA72" i="153" s="1"/>
  <c r="W72" i="153"/>
  <c r="AZ72" i="153" s="1"/>
  <c r="R72" i="153"/>
  <c r="AY72" i="153" s="1"/>
  <c r="M72" i="153"/>
  <c r="AX72" i="153" s="1"/>
  <c r="AV71" i="153"/>
  <c r="BE71" i="153" s="1"/>
  <c r="AQ71" i="153"/>
  <c r="BD71" i="153" s="1"/>
  <c r="AL71" i="153"/>
  <c r="BC71" i="153" s="1"/>
  <c r="AG71" i="153"/>
  <c r="BB71" i="153" s="1"/>
  <c r="AB71" i="153"/>
  <c r="BA71" i="153" s="1"/>
  <c r="W71" i="153"/>
  <c r="AZ71" i="153" s="1"/>
  <c r="R71" i="153"/>
  <c r="AY71" i="153" s="1"/>
  <c r="M71" i="153"/>
  <c r="AX71" i="153" s="1"/>
  <c r="AV70" i="153"/>
  <c r="BE70" i="153" s="1"/>
  <c r="AQ70" i="153"/>
  <c r="BD70" i="153" s="1"/>
  <c r="AL70" i="153"/>
  <c r="BC70" i="153" s="1"/>
  <c r="AG70" i="153"/>
  <c r="BB70" i="153" s="1"/>
  <c r="AB70" i="153"/>
  <c r="BA70" i="153" s="1"/>
  <c r="W70" i="153"/>
  <c r="AZ70" i="153" s="1"/>
  <c r="R70" i="153"/>
  <c r="AY70" i="153" s="1"/>
  <c r="M70" i="153"/>
  <c r="AX70" i="153" s="1"/>
  <c r="AV69" i="153"/>
  <c r="BE69" i="153" s="1"/>
  <c r="AQ69" i="153"/>
  <c r="BD69" i="153" s="1"/>
  <c r="AL69" i="153"/>
  <c r="BC69" i="153" s="1"/>
  <c r="AG69" i="153"/>
  <c r="BB69" i="153" s="1"/>
  <c r="AB69" i="153"/>
  <c r="BA69" i="153" s="1"/>
  <c r="W69" i="153"/>
  <c r="AZ69" i="153" s="1"/>
  <c r="R69" i="153"/>
  <c r="AY69" i="153" s="1"/>
  <c r="M69" i="153"/>
  <c r="AX69" i="153" s="1"/>
  <c r="AZ68" i="153"/>
  <c r="AV68" i="153"/>
  <c r="BE68" i="153" s="1"/>
  <c r="AQ68" i="153"/>
  <c r="BD68" i="153" s="1"/>
  <c r="AL68" i="153"/>
  <c r="BC68" i="153" s="1"/>
  <c r="AG68" i="153"/>
  <c r="BB68" i="153" s="1"/>
  <c r="AB68" i="153"/>
  <c r="BA68" i="153" s="1"/>
  <c r="W68" i="153"/>
  <c r="R68" i="153"/>
  <c r="AY68" i="153" s="1"/>
  <c r="M68" i="153"/>
  <c r="AX68" i="153" s="1"/>
  <c r="AZ67" i="153"/>
  <c r="AV67" i="153"/>
  <c r="BE67" i="153" s="1"/>
  <c r="AQ67" i="153"/>
  <c r="BD67" i="153" s="1"/>
  <c r="AL67" i="153"/>
  <c r="BC67" i="153" s="1"/>
  <c r="AG67" i="153"/>
  <c r="BB67" i="153" s="1"/>
  <c r="AB67" i="153"/>
  <c r="BA67" i="153" s="1"/>
  <c r="W67" i="153"/>
  <c r="R67" i="153"/>
  <c r="AY67" i="153" s="1"/>
  <c r="M67" i="153"/>
  <c r="AX67" i="153" s="1"/>
  <c r="AZ66" i="153"/>
  <c r="AV66" i="153"/>
  <c r="BE66" i="153" s="1"/>
  <c r="AQ66" i="153"/>
  <c r="BD66" i="153" s="1"/>
  <c r="AL66" i="153"/>
  <c r="BC66" i="153" s="1"/>
  <c r="AG66" i="153"/>
  <c r="BB66" i="153" s="1"/>
  <c r="AB66" i="153"/>
  <c r="BA66" i="153" s="1"/>
  <c r="W66" i="153"/>
  <c r="R66" i="153"/>
  <c r="AY66" i="153" s="1"/>
  <c r="M66" i="153"/>
  <c r="AX66" i="153" s="1"/>
  <c r="AV65" i="153"/>
  <c r="BE65" i="153" s="1"/>
  <c r="AQ65" i="153"/>
  <c r="BD65" i="153" s="1"/>
  <c r="AL65" i="153"/>
  <c r="BC65" i="153" s="1"/>
  <c r="AG65" i="153"/>
  <c r="BB65" i="153" s="1"/>
  <c r="AB65" i="153"/>
  <c r="BA65" i="153" s="1"/>
  <c r="W65" i="153"/>
  <c r="AZ65" i="153" s="1"/>
  <c r="R65" i="153"/>
  <c r="AY65" i="153" s="1"/>
  <c r="M65" i="153"/>
  <c r="AX65" i="153" s="1"/>
  <c r="AV64" i="153"/>
  <c r="BE64" i="153" s="1"/>
  <c r="AQ64" i="153"/>
  <c r="BD64" i="153" s="1"/>
  <c r="AL64" i="153"/>
  <c r="BC64" i="153" s="1"/>
  <c r="AG64" i="153"/>
  <c r="BB64" i="153" s="1"/>
  <c r="AB64" i="153"/>
  <c r="BA64" i="153" s="1"/>
  <c r="W64" i="153"/>
  <c r="AZ64" i="153" s="1"/>
  <c r="R64" i="153"/>
  <c r="AY64" i="153" s="1"/>
  <c r="M64" i="153"/>
  <c r="AX64" i="153" s="1"/>
  <c r="AZ63" i="153"/>
  <c r="AV63" i="153"/>
  <c r="BE63" i="153" s="1"/>
  <c r="AQ63" i="153"/>
  <c r="BD63" i="153" s="1"/>
  <c r="AL63" i="153"/>
  <c r="BC63" i="153" s="1"/>
  <c r="AG63" i="153"/>
  <c r="BB63" i="153" s="1"/>
  <c r="AB63" i="153"/>
  <c r="BA63" i="153" s="1"/>
  <c r="W63" i="153"/>
  <c r="R63" i="153"/>
  <c r="AY63" i="153" s="1"/>
  <c r="M63" i="153"/>
  <c r="AX63" i="153" s="1"/>
  <c r="AV62" i="153"/>
  <c r="BE62" i="153" s="1"/>
  <c r="AQ62" i="153"/>
  <c r="BD62" i="153" s="1"/>
  <c r="AL62" i="153"/>
  <c r="BC62" i="153" s="1"/>
  <c r="AG62" i="153"/>
  <c r="BB62" i="153" s="1"/>
  <c r="AB62" i="153"/>
  <c r="BA62" i="153" s="1"/>
  <c r="W62" i="153"/>
  <c r="AZ62" i="153" s="1"/>
  <c r="R62" i="153"/>
  <c r="AY62" i="153" s="1"/>
  <c r="M62" i="153"/>
  <c r="AX62" i="153" s="1"/>
  <c r="AV61" i="153"/>
  <c r="BE61" i="153" s="1"/>
  <c r="AQ61" i="153"/>
  <c r="BD61" i="153" s="1"/>
  <c r="AL61" i="153"/>
  <c r="BC61" i="153" s="1"/>
  <c r="AG61" i="153"/>
  <c r="BB61" i="153" s="1"/>
  <c r="AB61" i="153"/>
  <c r="BA61" i="153" s="1"/>
  <c r="W61" i="153"/>
  <c r="AZ61" i="153" s="1"/>
  <c r="R61" i="153"/>
  <c r="AY61" i="153" s="1"/>
  <c r="M61" i="153"/>
  <c r="AX61" i="153" s="1"/>
  <c r="AZ60" i="153"/>
  <c r="AV60" i="153"/>
  <c r="BE60" i="153" s="1"/>
  <c r="AQ60" i="153"/>
  <c r="BD60" i="153" s="1"/>
  <c r="AL60" i="153"/>
  <c r="BC60" i="153" s="1"/>
  <c r="AG60" i="153"/>
  <c r="BB60" i="153" s="1"/>
  <c r="AB60" i="153"/>
  <c r="BA60" i="153" s="1"/>
  <c r="W60" i="153"/>
  <c r="R60" i="153"/>
  <c r="AY60" i="153" s="1"/>
  <c r="M60" i="153"/>
  <c r="AX60" i="153" s="1"/>
  <c r="AZ59" i="153"/>
  <c r="AV59" i="153"/>
  <c r="BE59" i="153" s="1"/>
  <c r="AQ59" i="153"/>
  <c r="BD59" i="153" s="1"/>
  <c r="AL59" i="153"/>
  <c r="BC59" i="153" s="1"/>
  <c r="AG59" i="153"/>
  <c r="BB59" i="153" s="1"/>
  <c r="AB59" i="153"/>
  <c r="BA59" i="153" s="1"/>
  <c r="W59" i="153"/>
  <c r="R59" i="153"/>
  <c r="AY59" i="153" s="1"/>
  <c r="M59" i="153"/>
  <c r="AX59" i="153" s="1"/>
  <c r="AZ58" i="153"/>
  <c r="AV58" i="153"/>
  <c r="BE58" i="153" s="1"/>
  <c r="AQ58" i="153"/>
  <c r="BD58" i="153" s="1"/>
  <c r="AL58" i="153"/>
  <c r="BC58" i="153" s="1"/>
  <c r="AG58" i="153"/>
  <c r="BB58" i="153" s="1"/>
  <c r="AB58" i="153"/>
  <c r="BA58" i="153" s="1"/>
  <c r="W58" i="153"/>
  <c r="R58" i="153"/>
  <c r="AY58" i="153" s="1"/>
  <c r="M58" i="153"/>
  <c r="AX58" i="153" s="1"/>
  <c r="AV57" i="153"/>
  <c r="BE57" i="153" s="1"/>
  <c r="AQ57" i="153"/>
  <c r="BD57" i="153" s="1"/>
  <c r="AL57" i="153"/>
  <c r="BC57" i="153" s="1"/>
  <c r="AG57" i="153"/>
  <c r="BB57" i="153" s="1"/>
  <c r="AB57" i="153"/>
  <c r="BA57" i="153" s="1"/>
  <c r="W57" i="153"/>
  <c r="AZ57" i="153" s="1"/>
  <c r="R57" i="153"/>
  <c r="AY57" i="153" s="1"/>
  <c r="M57" i="153"/>
  <c r="AX57" i="153" s="1"/>
  <c r="AV56" i="153"/>
  <c r="BE56" i="153" s="1"/>
  <c r="AQ56" i="153"/>
  <c r="BD56" i="153" s="1"/>
  <c r="AL56" i="153"/>
  <c r="BC56" i="153" s="1"/>
  <c r="AG56" i="153"/>
  <c r="BB56" i="153" s="1"/>
  <c r="AB56" i="153"/>
  <c r="BA56" i="153" s="1"/>
  <c r="W56" i="153"/>
  <c r="AZ56" i="153" s="1"/>
  <c r="R56" i="153"/>
  <c r="AY56" i="153" s="1"/>
  <c r="M56" i="153"/>
  <c r="AX56" i="153" s="1"/>
  <c r="AZ55" i="153"/>
  <c r="AV55" i="153"/>
  <c r="BE55" i="153" s="1"/>
  <c r="AQ55" i="153"/>
  <c r="BD55" i="153" s="1"/>
  <c r="AL55" i="153"/>
  <c r="BC55" i="153" s="1"/>
  <c r="AG55" i="153"/>
  <c r="BB55" i="153" s="1"/>
  <c r="AB55" i="153"/>
  <c r="BA55" i="153" s="1"/>
  <c r="W55" i="153"/>
  <c r="R55" i="153"/>
  <c r="AY55" i="153" s="1"/>
  <c r="M55" i="153"/>
  <c r="AX55" i="153" s="1"/>
  <c r="AV54" i="153"/>
  <c r="BE54" i="153" s="1"/>
  <c r="AQ54" i="153"/>
  <c r="BD54" i="153" s="1"/>
  <c r="AL54" i="153"/>
  <c r="BC54" i="153" s="1"/>
  <c r="AG54" i="153"/>
  <c r="BB54" i="153" s="1"/>
  <c r="AB54" i="153"/>
  <c r="BA54" i="153" s="1"/>
  <c r="W54" i="153"/>
  <c r="AZ54" i="153" s="1"/>
  <c r="R54" i="153"/>
  <c r="AY54" i="153" s="1"/>
  <c r="M54" i="153"/>
  <c r="AX54" i="153" s="1"/>
  <c r="AV53" i="153"/>
  <c r="BE53" i="153" s="1"/>
  <c r="AQ53" i="153"/>
  <c r="BD53" i="153" s="1"/>
  <c r="AL53" i="153"/>
  <c r="BC53" i="153" s="1"/>
  <c r="AG53" i="153"/>
  <c r="BB53" i="153" s="1"/>
  <c r="AB53" i="153"/>
  <c r="BA53" i="153" s="1"/>
  <c r="W53" i="153"/>
  <c r="AZ53" i="153" s="1"/>
  <c r="R53" i="153"/>
  <c r="AY53" i="153" s="1"/>
  <c r="M53" i="153"/>
  <c r="AX53" i="153" s="1"/>
  <c r="AZ52" i="153"/>
  <c r="AV52" i="153"/>
  <c r="BE52" i="153" s="1"/>
  <c r="AQ52" i="153"/>
  <c r="BD52" i="153" s="1"/>
  <c r="AL52" i="153"/>
  <c r="BC52" i="153" s="1"/>
  <c r="AG52" i="153"/>
  <c r="BB52" i="153" s="1"/>
  <c r="AB52" i="153"/>
  <c r="BA52" i="153" s="1"/>
  <c r="W52" i="153"/>
  <c r="R52" i="153"/>
  <c r="AY52" i="153" s="1"/>
  <c r="M52" i="153"/>
  <c r="AX52" i="153" s="1"/>
  <c r="AZ51" i="153"/>
  <c r="AV51" i="153"/>
  <c r="BE51" i="153" s="1"/>
  <c r="AQ51" i="153"/>
  <c r="BD51" i="153" s="1"/>
  <c r="AL51" i="153"/>
  <c r="BC51" i="153" s="1"/>
  <c r="AG51" i="153"/>
  <c r="BB51" i="153" s="1"/>
  <c r="AB51" i="153"/>
  <c r="BA51" i="153" s="1"/>
  <c r="W51" i="153"/>
  <c r="R51" i="153"/>
  <c r="AY51" i="153" s="1"/>
  <c r="M51" i="153"/>
  <c r="AX51" i="153" s="1"/>
  <c r="AZ50" i="153"/>
  <c r="AV50" i="153"/>
  <c r="BE50" i="153" s="1"/>
  <c r="AQ50" i="153"/>
  <c r="BD50" i="153" s="1"/>
  <c r="AL50" i="153"/>
  <c r="BC50" i="153" s="1"/>
  <c r="AG50" i="153"/>
  <c r="BB50" i="153" s="1"/>
  <c r="AB50" i="153"/>
  <c r="BA50" i="153" s="1"/>
  <c r="W50" i="153"/>
  <c r="R50" i="153"/>
  <c r="AY50" i="153" s="1"/>
  <c r="M50" i="153"/>
  <c r="AX50" i="153" s="1"/>
  <c r="AV49" i="153"/>
  <c r="BE49" i="153" s="1"/>
  <c r="AQ49" i="153"/>
  <c r="BD49" i="153" s="1"/>
  <c r="AL49" i="153"/>
  <c r="BC49" i="153" s="1"/>
  <c r="AG49" i="153"/>
  <c r="BB49" i="153" s="1"/>
  <c r="AB49" i="153"/>
  <c r="BA49" i="153" s="1"/>
  <c r="W49" i="153"/>
  <c r="AZ49" i="153" s="1"/>
  <c r="R49" i="153"/>
  <c r="AY49" i="153" s="1"/>
  <c r="M49" i="153"/>
  <c r="AX49" i="153" s="1"/>
  <c r="AV48" i="153"/>
  <c r="BE48" i="153" s="1"/>
  <c r="AQ48" i="153"/>
  <c r="BD48" i="153" s="1"/>
  <c r="AL48" i="153"/>
  <c r="BC48" i="153" s="1"/>
  <c r="AG48" i="153"/>
  <c r="BB48" i="153" s="1"/>
  <c r="AB48" i="153"/>
  <c r="BA48" i="153" s="1"/>
  <c r="W48" i="153"/>
  <c r="AZ48" i="153" s="1"/>
  <c r="R48" i="153"/>
  <c r="AY48" i="153" s="1"/>
  <c r="M48" i="153"/>
  <c r="AX48" i="153" s="1"/>
  <c r="AZ47" i="153"/>
  <c r="AV47" i="153"/>
  <c r="BE47" i="153" s="1"/>
  <c r="AQ47" i="153"/>
  <c r="BD47" i="153" s="1"/>
  <c r="AL47" i="153"/>
  <c r="BC47" i="153" s="1"/>
  <c r="AG47" i="153"/>
  <c r="BB47" i="153" s="1"/>
  <c r="AB47" i="153"/>
  <c r="BA47" i="153" s="1"/>
  <c r="W47" i="153"/>
  <c r="R47" i="153"/>
  <c r="AY47" i="153" s="1"/>
  <c r="M47" i="153"/>
  <c r="AX47" i="153" s="1"/>
  <c r="AV46" i="153"/>
  <c r="BE46" i="153" s="1"/>
  <c r="AQ46" i="153"/>
  <c r="BD46" i="153" s="1"/>
  <c r="AL46" i="153"/>
  <c r="BC46" i="153" s="1"/>
  <c r="AG46" i="153"/>
  <c r="BB46" i="153" s="1"/>
  <c r="AB46" i="153"/>
  <c r="BA46" i="153" s="1"/>
  <c r="W46" i="153"/>
  <c r="AZ46" i="153" s="1"/>
  <c r="R46" i="153"/>
  <c r="AY46" i="153" s="1"/>
  <c r="M46" i="153"/>
  <c r="AX46" i="153" s="1"/>
  <c r="AV45" i="153"/>
  <c r="BE45" i="153" s="1"/>
  <c r="AQ45" i="153"/>
  <c r="BD45" i="153" s="1"/>
  <c r="AL45" i="153"/>
  <c r="BC45" i="153" s="1"/>
  <c r="AG45" i="153"/>
  <c r="BB45" i="153" s="1"/>
  <c r="AB45" i="153"/>
  <c r="BA45" i="153" s="1"/>
  <c r="W45" i="153"/>
  <c r="AZ45" i="153" s="1"/>
  <c r="R45" i="153"/>
  <c r="AY45" i="153" s="1"/>
  <c r="M45" i="153"/>
  <c r="AX45" i="153" s="1"/>
  <c r="AZ44" i="153"/>
  <c r="AV44" i="153"/>
  <c r="BE44" i="153" s="1"/>
  <c r="AQ44" i="153"/>
  <c r="BD44" i="153" s="1"/>
  <c r="AL44" i="153"/>
  <c r="BC44" i="153" s="1"/>
  <c r="AG44" i="153"/>
  <c r="BB44" i="153" s="1"/>
  <c r="AB44" i="153"/>
  <c r="BA44" i="153" s="1"/>
  <c r="W44" i="153"/>
  <c r="R44" i="153"/>
  <c r="AY44" i="153" s="1"/>
  <c r="M44" i="153"/>
  <c r="AX44" i="153" s="1"/>
  <c r="AZ43" i="153"/>
  <c r="AV43" i="153"/>
  <c r="BE43" i="153" s="1"/>
  <c r="AQ43" i="153"/>
  <c r="BD43" i="153" s="1"/>
  <c r="AL43" i="153"/>
  <c r="BC43" i="153" s="1"/>
  <c r="AG43" i="153"/>
  <c r="BB43" i="153" s="1"/>
  <c r="AB43" i="153"/>
  <c r="BA43" i="153" s="1"/>
  <c r="W43" i="153"/>
  <c r="R43" i="153"/>
  <c r="AY43" i="153" s="1"/>
  <c r="M43" i="153"/>
  <c r="AX43" i="153" s="1"/>
  <c r="AZ42" i="153"/>
  <c r="AV42" i="153"/>
  <c r="BE42" i="153" s="1"/>
  <c r="AQ42" i="153"/>
  <c r="BD42" i="153" s="1"/>
  <c r="AL42" i="153"/>
  <c r="BC42" i="153" s="1"/>
  <c r="AG42" i="153"/>
  <c r="BB42" i="153" s="1"/>
  <c r="AB42" i="153"/>
  <c r="BA42" i="153" s="1"/>
  <c r="W42" i="153"/>
  <c r="R42" i="153"/>
  <c r="AY42" i="153" s="1"/>
  <c r="M42" i="153"/>
  <c r="AX42" i="153" s="1"/>
  <c r="AV41" i="153"/>
  <c r="BE41" i="153" s="1"/>
  <c r="AQ41" i="153"/>
  <c r="BD41" i="153" s="1"/>
  <c r="AL41" i="153"/>
  <c r="BC41" i="153" s="1"/>
  <c r="AG41" i="153"/>
  <c r="BB41" i="153" s="1"/>
  <c r="AB41" i="153"/>
  <c r="BA41" i="153" s="1"/>
  <c r="W41" i="153"/>
  <c r="AZ41" i="153" s="1"/>
  <c r="R41" i="153"/>
  <c r="AY41" i="153" s="1"/>
  <c r="M41" i="153"/>
  <c r="AX41" i="153" s="1"/>
  <c r="AV40" i="153"/>
  <c r="BE40" i="153" s="1"/>
  <c r="AQ40" i="153"/>
  <c r="BD40" i="153" s="1"/>
  <c r="AL40" i="153"/>
  <c r="BC40" i="153" s="1"/>
  <c r="AG40" i="153"/>
  <c r="BB40" i="153" s="1"/>
  <c r="AB40" i="153"/>
  <c r="BA40" i="153" s="1"/>
  <c r="W40" i="153"/>
  <c r="AZ40" i="153" s="1"/>
  <c r="R40" i="153"/>
  <c r="AY40" i="153" s="1"/>
  <c r="M40" i="153"/>
  <c r="AX40" i="153" s="1"/>
  <c r="AZ39" i="153"/>
  <c r="AV39" i="153"/>
  <c r="BE39" i="153" s="1"/>
  <c r="AQ39" i="153"/>
  <c r="BD39" i="153" s="1"/>
  <c r="AL39" i="153"/>
  <c r="BC39" i="153" s="1"/>
  <c r="AG39" i="153"/>
  <c r="BB39" i="153" s="1"/>
  <c r="AB39" i="153"/>
  <c r="BA39" i="153" s="1"/>
  <c r="W39" i="153"/>
  <c r="R39" i="153"/>
  <c r="AY39" i="153" s="1"/>
  <c r="M39" i="153"/>
  <c r="AX39" i="153" s="1"/>
  <c r="AV38" i="153"/>
  <c r="BE38" i="153" s="1"/>
  <c r="AQ38" i="153"/>
  <c r="BD38" i="153" s="1"/>
  <c r="AL38" i="153"/>
  <c r="BC38" i="153" s="1"/>
  <c r="AG38" i="153"/>
  <c r="BB38" i="153" s="1"/>
  <c r="AB38" i="153"/>
  <c r="BA38" i="153" s="1"/>
  <c r="W38" i="153"/>
  <c r="AZ38" i="153" s="1"/>
  <c r="R38" i="153"/>
  <c r="AY38" i="153" s="1"/>
  <c r="M38" i="153"/>
  <c r="AX38" i="153" s="1"/>
  <c r="AV37" i="153"/>
  <c r="BE37" i="153" s="1"/>
  <c r="AQ37" i="153"/>
  <c r="BD37" i="153" s="1"/>
  <c r="AL37" i="153"/>
  <c r="BC37" i="153" s="1"/>
  <c r="AG37" i="153"/>
  <c r="BB37" i="153" s="1"/>
  <c r="AB37" i="153"/>
  <c r="BA37" i="153" s="1"/>
  <c r="W37" i="153"/>
  <c r="AZ37" i="153" s="1"/>
  <c r="R37" i="153"/>
  <c r="AY37" i="153" s="1"/>
  <c r="M37" i="153"/>
  <c r="AX37" i="153" s="1"/>
  <c r="AZ36" i="153"/>
  <c r="AV36" i="153"/>
  <c r="BE36" i="153" s="1"/>
  <c r="AQ36" i="153"/>
  <c r="BD36" i="153" s="1"/>
  <c r="AL36" i="153"/>
  <c r="BC36" i="153" s="1"/>
  <c r="AG36" i="153"/>
  <c r="BB36" i="153" s="1"/>
  <c r="AB36" i="153"/>
  <c r="BA36" i="153" s="1"/>
  <c r="W36" i="153"/>
  <c r="R36" i="153"/>
  <c r="AY36" i="153" s="1"/>
  <c r="M36" i="153"/>
  <c r="AX36" i="153" s="1"/>
  <c r="AZ35" i="153"/>
  <c r="AV35" i="153"/>
  <c r="BE35" i="153" s="1"/>
  <c r="AQ35" i="153"/>
  <c r="BD35" i="153" s="1"/>
  <c r="AL35" i="153"/>
  <c r="BC35" i="153" s="1"/>
  <c r="AG35" i="153"/>
  <c r="BB35" i="153" s="1"/>
  <c r="AB35" i="153"/>
  <c r="BA35" i="153" s="1"/>
  <c r="W35" i="153"/>
  <c r="R35" i="153"/>
  <c r="AY35" i="153" s="1"/>
  <c r="M35" i="153"/>
  <c r="AX35" i="153" s="1"/>
  <c r="AZ34" i="153"/>
  <c r="AV34" i="153"/>
  <c r="BE34" i="153" s="1"/>
  <c r="AQ34" i="153"/>
  <c r="BD34" i="153" s="1"/>
  <c r="AL34" i="153"/>
  <c r="BC34" i="153" s="1"/>
  <c r="AG34" i="153"/>
  <c r="BB34" i="153" s="1"/>
  <c r="AB34" i="153"/>
  <c r="BA34" i="153" s="1"/>
  <c r="W34" i="153"/>
  <c r="R34" i="153"/>
  <c r="AY34" i="153" s="1"/>
  <c r="M34" i="153"/>
  <c r="AX34" i="153" s="1"/>
  <c r="AV33" i="153"/>
  <c r="BE33" i="153" s="1"/>
  <c r="AQ33" i="153"/>
  <c r="BD33" i="153" s="1"/>
  <c r="AL33" i="153"/>
  <c r="BC33" i="153" s="1"/>
  <c r="AG33" i="153"/>
  <c r="BB33" i="153" s="1"/>
  <c r="AB33" i="153"/>
  <c r="BA33" i="153" s="1"/>
  <c r="W33" i="153"/>
  <c r="AZ33" i="153" s="1"/>
  <c r="R33" i="153"/>
  <c r="AY33" i="153" s="1"/>
  <c r="M33" i="153"/>
  <c r="AX33" i="153" s="1"/>
  <c r="AV32" i="153"/>
  <c r="BE32" i="153" s="1"/>
  <c r="AQ32" i="153"/>
  <c r="BD32" i="153" s="1"/>
  <c r="AL32" i="153"/>
  <c r="BC32" i="153" s="1"/>
  <c r="AG32" i="153"/>
  <c r="BB32" i="153" s="1"/>
  <c r="AB32" i="153"/>
  <c r="BA32" i="153" s="1"/>
  <c r="W32" i="153"/>
  <c r="AZ32" i="153" s="1"/>
  <c r="R32" i="153"/>
  <c r="AY32" i="153" s="1"/>
  <c r="M32" i="153"/>
  <c r="AX32" i="153" s="1"/>
  <c r="AZ31" i="153"/>
  <c r="AV31" i="153"/>
  <c r="BE31" i="153" s="1"/>
  <c r="AQ31" i="153"/>
  <c r="BD31" i="153" s="1"/>
  <c r="AL31" i="153"/>
  <c r="BC31" i="153" s="1"/>
  <c r="AG31" i="153"/>
  <c r="BB31" i="153" s="1"/>
  <c r="AB31" i="153"/>
  <c r="BA31" i="153" s="1"/>
  <c r="W31" i="153"/>
  <c r="R31" i="153"/>
  <c r="AY31" i="153" s="1"/>
  <c r="M31" i="153"/>
  <c r="AX31" i="153" s="1"/>
  <c r="AV30" i="153"/>
  <c r="BE30" i="153" s="1"/>
  <c r="AQ30" i="153"/>
  <c r="BD30" i="153" s="1"/>
  <c r="AL30" i="153"/>
  <c r="BC30" i="153" s="1"/>
  <c r="AG30" i="153"/>
  <c r="BB30" i="153" s="1"/>
  <c r="AB30" i="153"/>
  <c r="BA30" i="153" s="1"/>
  <c r="W30" i="153"/>
  <c r="AZ30" i="153" s="1"/>
  <c r="R30" i="153"/>
  <c r="AY30" i="153" s="1"/>
  <c r="M30" i="153"/>
  <c r="AX30" i="153" s="1"/>
  <c r="AV29" i="153"/>
  <c r="BE29" i="153" s="1"/>
  <c r="AQ29" i="153"/>
  <c r="BD29" i="153" s="1"/>
  <c r="AL29" i="153"/>
  <c r="BC29" i="153" s="1"/>
  <c r="AG29" i="153"/>
  <c r="BB29" i="153" s="1"/>
  <c r="AB29" i="153"/>
  <c r="BA29" i="153" s="1"/>
  <c r="W29" i="153"/>
  <c r="AZ29" i="153" s="1"/>
  <c r="R29" i="153"/>
  <c r="AY29" i="153" s="1"/>
  <c r="M29" i="153"/>
  <c r="AX29" i="153" s="1"/>
  <c r="AZ28" i="153"/>
  <c r="AV28" i="153"/>
  <c r="BE28" i="153" s="1"/>
  <c r="AQ28" i="153"/>
  <c r="BD28" i="153" s="1"/>
  <c r="AL28" i="153"/>
  <c r="BC28" i="153" s="1"/>
  <c r="AG28" i="153"/>
  <c r="BB28" i="153" s="1"/>
  <c r="AB28" i="153"/>
  <c r="BA28" i="153" s="1"/>
  <c r="W28" i="153"/>
  <c r="R28" i="153"/>
  <c r="AY28" i="153" s="1"/>
  <c r="M28" i="153"/>
  <c r="AX28" i="153" s="1"/>
  <c r="AZ27" i="153"/>
  <c r="AV27" i="153"/>
  <c r="BE27" i="153" s="1"/>
  <c r="AQ27" i="153"/>
  <c r="BD27" i="153" s="1"/>
  <c r="AL27" i="153"/>
  <c r="BC27" i="153" s="1"/>
  <c r="AG27" i="153"/>
  <c r="BB27" i="153" s="1"/>
  <c r="AB27" i="153"/>
  <c r="BA27" i="153" s="1"/>
  <c r="W27" i="153"/>
  <c r="R27" i="153"/>
  <c r="AY27" i="153" s="1"/>
  <c r="M27" i="153"/>
  <c r="AX27" i="153" s="1"/>
  <c r="AZ26" i="153"/>
  <c r="AV26" i="153"/>
  <c r="BE26" i="153" s="1"/>
  <c r="AQ26" i="153"/>
  <c r="BD26" i="153" s="1"/>
  <c r="AL26" i="153"/>
  <c r="BC26" i="153" s="1"/>
  <c r="AG26" i="153"/>
  <c r="BB26" i="153" s="1"/>
  <c r="AB26" i="153"/>
  <c r="BA26" i="153" s="1"/>
  <c r="W26" i="153"/>
  <c r="R26" i="153"/>
  <c r="AY26" i="153" s="1"/>
  <c r="M26" i="153"/>
  <c r="AX26" i="153" s="1"/>
  <c r="AV25" i="153"/>
  <c r="BE25" i="153" s="1"/>
  <c r="AQ25" i="153"/>
  <c r="BD25" i="153" s="1"/>
  <c r="AL25" i="153"/>
  <c r="BC25" i="153" s="1"/>
  <c r="AG25" i="153"/>
  <c r="BB25" i="153" s="1"/>
  <c r="AB25" i="153"/>
  <c r="BA25" i="153" s="1"/>
  <c r="W25" i="153"/>
  <c r="AZ25" i="153" s="1"/>
  <c r="R25" i="153"/>
  <c r="AY25" i="153" s="1"/>
  <c r="M25" i="153"/>
  <c r="AX25" i="153" s="1"/>
  <c r="AV24" i="153"/>
  <c r="BE24" i="153" s="1"/>
  <c r="AQ24" i="153"/>
  <c r="BD24" i="153" s="1"/>
  <c r="AL24" i="153"/>
  <c r="BC24" i="153" s="1"/>
  <c r="AG24" i="153"/>
  <c r="BB24" i="153" s="1"/>
  <c r="AB24" i="153"/>
  <c r="BA24" i="153" s="1"/>
  <c r="W24" i="153"/>
  <c r="AZ24" i="153" s="1"/>
  <c r="R24" i="153"/>
  <c r="AY24" i="153" s="1"/>
  <c r="M24" i="153"/>
  <c r="AX24" i="153" s="1"/>
  <c r="AZ23" i="153"/>
  <c r="AV23" i="153"/>
  <c r="BE23" i="153" s="1"/>
  <c r="AQ23" i="153"/>
  <c r="BD23" i="153" s="1"/>
  <c r="AL23" i="153"/>
  <c r="BC23" i="153" s="1"/>
  <c r="AG23" i="153"/>
  <c r="BB23" i="153" s="1"/>
  <c r="AB23" i="153"/>
  <c r="BA23" i="153" s="1"/>
  <c r="W23" i="153"/>
  <c r="R23" i="153"/>
  <c r="AY23" i="153" s="1"/>
  <c r="M23" i="153"/>
  <c r="AX23" i="153" s="1"/>
  <c r="AV22" i="153"/>
  <c r="BE22" i="153" s="1"/>
  <c r="AQ22" i="153"/>
  <c r="BD22" i="153" s="1"/>
  <c r="AL22" i="153"/>
  <c r="BC22" i="153" s="1"/>
  <c r="AG22" i="153"/>
  <c r="BB22" i="153" s="1"/>
  <c r="AB22" i="153"/>
  <c r="BA22" i="153" s="1"/>
  <c r="W22" i="153"/>
  <c r="AZ22" i="153" s="1"/>
  <c r="R22" i="153"/>
  <c r="AY22" i="153" s="1"/>
  <c r="M22" i="153"/>
  <c r="AX22" i="153" s="1"/>
  <c r="AV21" i="153"/>
  <c r="BE21" i="153" s="1"/>
  <c r="AQ21" i="153"/>
  <c r="BD21" i="153" s="1"/>
  <c r="AL21" i="153"/>
  <c r="BC21" i="153" s="1"/>
  <c r="AG21" i="153"/>
  <c r="BB21" i="153" s="1"/>
  <c r="AB21" i="153"/>
  <c r="BA21" i="153" s="1"/>
  <c r="W21" i="153"/>
  <c r="AZ21" i="153" s="1"/>
  <c r="R21" i="153"/>
  <c r="AY21" i="153" s="1"/>
  <c r="M21" i="153"/>
  <c r="AX21" i="153" s="1"/>
  <c r="AZ20" i="153"/>
  <c r="AV20" i="153"/>
  <c r="BE20" i="153" s="1"/>
  <c r="AQ20" i="153"/>
  <c r="BD20" i="153" s="1"/>
  <c r="AL20" i="153"/>
  <c r="BC20" i="153" s="1"/>
  <c r="AG20" i="153"/>
  <c r="BB20" i="153" s="1"/>
  <c r="AB20" i="153"/>
  <c r="BA20" i="153" s="1"/>
  <c r="W20" i="153"/>
  <c r="R20" i="153"/>
  <c r="AY20" i="153" s="1"/>
  <c r="M20" i="153"/>
  <c r="AX20" i="153" s="1"/>
  <c r="AZ19" i="153"/>
  <c r="AV19" i="153"/>
  <c r="BE19" i="153" s="1"/>
  <c r="AQ19" i="153"/>
  <c r="BD19" i="153" s="1"/>
  <c r="AL19" i="153"/>
  <c r="BC19" i="153" s="1"/>
  <c r="AG19" i="153"/>
  <c r="BB19" i="153" s="1"/>
  <c r="AB19" i="153"/>
  <c r="BA19" i="153" s="1"/>
  <c r="W19" i="153"/>
  <c r="R19" i="153"/>
  <c r="AY19" i="153" s="1"/>
  <c r="M19" i="153"/>
  <c r="AX19" i="153" s="1"/>
  <c r="AZ18" i="153"/>
  <c r="AV18" i="153"/>
  <c r="BE18" i="153" s="1"/>
  <c r="AQ18" i="153"/>
  <c r="BD18" i="153" s="1"/>
  <c r="AL18" i="153"/>
  <c r="BC18" i="153" s="1"/>
  <c r="AG18" i="153"/>
  <c r="BB18" i="153" s="1"/>
  <c r="AB18" i="153"/>
  <c r="BA18" i="153" s="1"/>
  <c r="W18" i="153"/>
  <c r="R18" i="153"/>
  <c r="AY18" i="153" s="1"/>
  <c r="M18" i="153"/>
  <c r="AX18" i="153" s="1"/>
  <c r="AV17" i="153"/>
  <c r="BE17" i="153" s="1"/>
  <c r="AQ17" i="153"/>
  <c r="BD17" i="153" s="1"/>
  <c r="AL17" i="153"/>
  <c r="BC17" i="153" s="1"/>
  <c r="AG17" i="153"/>
  <c r="BB17" i="153" s="1"/>
  <c r="AB17" i="153"/>
  <c r="BA17" i="153" s="1"/>
  <c r="W17" i="153"/>
  <c r="AZ17" i="153" s="1"/>
  <c r="R17" i="153"/>
  <c r="AY17" i="153" s="1"/>
  <c r="M17" i="153"/>
  <c r="AX17" i="153" s="1"/>
  <c r="AV16" i="153"/>
  <c r="BE16" i="153" s="1"/>
  <c r="AQ16" i="153"/>
  <c r="BD16" i="153" s="1"/>
  <c r="AL16" i="153"/>
  <c r="BC16" i="153" s="1"/>
  <c r="AG16" i="153"/>
  <c r="BB16" i="153" s="1"/>
  <c r="AB16" i="153"/>
  <c r="BA16" i="153" s="1"/>
  <c r="W16" i="153"/>
  <c r="AZ16" i="153" s="1"/>
  <c r="R16" i="153"/>
  <c r="AY16" i="153" s="1"/>
  <c r="M16" i="153"/>
  <c r="AX16" i="153" s="1"/>
  <c r="AZ15" i="153"/>
  <c r="AV15" i="153"/>
  <c r="BE15" i="153" s="1"/>
  <c r="AQ15" i="153"/>
  <c r="BD15" i="153" s="1"/>
  <c r="AL15" i="153"/>
  <c r="BC15" i="153" s="1"/>
  <c r="AG15" i="153"/>
  <c r="BB15" i="153" s="1"/>
  <c r="AB15" i="153"/>
  <c r="BA15" i="153" s="1"/>
  <c r="W15" i="153"/>
  <c r="R15" i="153"/>
  <c r="AY15" i="153" s="1"/>
  <c r="M15" i="153"/>
  <c r="AX15" i="153" s="1"/>
  <c r="AV14" i="153"/>
  <c r="BE14" i="153" s="1"/>
  <c r="AQ14" i="153"/>
  <c r="BD14" i="153" s="1"/>
  <c r="AL14" i="153"/>
  <c r="BC14" i="153" s="1"/>
  <c r="AG14" i="153"/>
  <c r="BB14" i="153" s="1"/>
  <c r="AB14" i="153"/>
  <c r="BA14" i="153" s="1"/>
  <c r="W14" i="153"/>
  <c r="AZ14" i="153" s="1"/>
  <c r="R14" i="153"/>
  <c r="AY14" i="153" s="1"/>
  <c r="M14" i="153"/>
  <c r="AX14" i="153" s="1"/>
  <c r="AV13" i="153"/>
  <c r="BE13" i="153" s="1"/>
  <c r="AQ13" i="153"/>
  <c r="BD13" i="153" s="1"/>
  <c r="AL13" i="153"/>
  <c r="BC13" i="153" s="1"/>
  <c r="AG13" i="153"/>
  <c r="BB13" i="153" s="1"/>
  <c r="AB13" i="153"/>
  <c r="BA13" i="153" s="1"/>
  <c r="W13" i="153"/>
  <c r="AZ13" i="153" s="1"/>
  <c r="R13" i="153"/>
  <c r="AY13" i="153" s="1"/>
  <c r="M13" i="153"/>
  <c r="AX13" i="153" s="1"/>
  <c r="AZ12" i="153"/>
  <c r="AV12" i="153"/>
  <c r="BE12" i="153" s="1"/>
  <c r="AQ12" i="153"/>
  <c r="BD12" i="153" s="1"/>
  <c r="AL12" i="153"/>
  <c r="BC12" i="153" s="1"/>
  <c r="AG12" i="153"/>
  <c r="BB12" i="153" s="1"/>
  <c r="AB12" i="153"/>
  <c r="BA12" i="153" s="1"/>
  <c r="W12" i="153"/>
  <c r="R12" i="153"/>
  <c r="AY12" i="153" s="1"/>
  <c r="M12" i="153"/>
  <c r="AX12" i="153" s="1"/>
  <c r="AZ11" i="153"/>
  <c r="AV11" i="153"/>
  <c r="BE11" i="153" s="1"/>
  <c r="AQ11" i="153"/>
  <c r="BD11" i="153" s="1"/>
  <c r="AL11" i="153"/>
  <c r="BC11" i="153" s="1"/>
  <c r="AG11" i="153"/>
  <c r="BB11" i="153" s="1"/>
  <c r="AB11" i="153"/>
  <c r="BA11" i="153" s="1"/>
  <c r="W11" i="153"/>
  <c r="R11" i="153"/>
  <c r="AY11" i="153" s="1"/>
  <c r="M11" i="153"/>
  <c r="AX11" i="153" s="1"/>
  <c r="AZ10" i="153"/>
  <c r="AV10" i="153"/>
  <c r="BE10" i="153" s="1"/>
  <c r="AQ10" i="153"/>
  <c r="BD10" i="153" s="1"/>
  <c r="AL10" i="153"/>
  <c r="BC10" i="153" s="1"/>
  <c r="AG10" i="153"/>
  <c r="BB10" i="153" s="1"/>
  <c r="AB10" i="153"/>
  <c r="BA10" i="153" s="1"/>
  <c r="W10" i="153"/>
  <c r="R10" i="153"/>
  <c r="AY10" i="153" s="1"/>
  <c r="M10" i="153"/>
  <c r="AX10" i="153" s="1"/>
  <c r="AV9" i="153"/>
  <c r="BE9" i="153" s="1"/>
  <c r="AQ9" i="153"/>
  <c r="BD9" i="153" s="1"/>
  <c r="AL9" i="153"/>
  <c r="BC9" i="153" s="1"/>
  <c r="AG9" i="153"/>
  <c r="BB9" i="153" s="1"/>
  <c r="AB9" i="153"/>
  <c r="BA9" i="153" s="1"/>
  <c r="W9" i="153"/>
  <c r="AZ9" i="153" s="1"/>
  <c r="R9" i="153"/>
  <c r="AY9" i="153" s="1"/>
  <c r="M9" i="153"/>
  <c r="AX9" i="153" s="1"/>
  <c r="AV8" i="153"/>
  <c r="BE8" i="153" s="1"/>
  <c r="AQ8" i="153"/>
  <c r="BD8" i="153" s="1"/>
  <c r="AL8" i="153"/>
  <c r="BC8" i="153" s="1"/>
  <c r="AG8" i="153"/>
  <c r="BB8" i="153" s="1"/>
  <c r="AB8" i="153"/>
  <c r="BA8" i="153" s="1"/>
  <c r="W8" i="153"/>
  <c r="AZ8" i="153" s="1"/>
  <c r="R8" i="153"/>
  <c r="AY8" i="153" s="1"/>
  <c r="M8" i="153"/>
  <c r="AX8" i="153" s="1"/>
  <c r="AZ7" i="153"/>
  <c r="AV7" i="153"/>
  <c r="BE7" i="153" s="1"/>
  <c r="AQ7" i="153"/>
  <c r="BD7" i="153" s="1"/>
  <c r="AL7" i="153"/>
  <c r="BC7" i="153" s="1"/>
  <c r="AG7" i="153"/>
  <c r="BB7" i="153" s="1"/>
  <c r="AB7" i="153"/>
  <c r="BA7" i="153" s="1"/>
  <c r="W7" i="153"/>
  <c r="R7" i="153"/>
  <c r="AY7" i="153" s="1"/>
  <c r="M7" i="153"/>
  <c r="AX7" i="153" s="1"/>
  <c r="AV6" i="153"/>
  <c r="BE6" i="153" s="1"/>
  <c r="AQ6" i="153"/>
  <c r="BD6" i="153" s="1"/>
  <c r="AL6" i="153"/>
  <c r="BC6" i="153" s="1"/>
  <c r="AG6" i="153"/>
  <c r="BB6" i="153" s="1"/>
  <c r="AB6" i="153"/>
  <c r="BA6" i="153" s="1"/>
  <c r="W6" i="153"/>
  <c r="AZ6" i="153" s="1"/>
  <c r="R6" i="153"/>
  <c r="AY6" i="153" s="1"/>
  <c r="M6" i="153"/>
  <c r="AX6" i="153" s="1"/>
  <c r="AV5" i="153"/>
  <c r="BE5" i="153" s="1"/>
  <c r="AQ5" i="153"/>
  <c r="BD5" i="153" s="1"/>
  <c r="AL5" i="153"/>
  <c r="BC5" i="153" s="1"/>
  <c r="AG5" i="153"/>
  <c r="BB5" i="153" s="1"/>
  <c r="AB5" i="153"/>
  <c r="BA5" i="153" s="1"/>
  <c r="W5" i="153"/>
  <c r="AZ5" i="153" s="1"/>
  <c r="R5" i="153"/>
  <c r="AY5" i="153" s="1"/>
  <c r="M5" i="153"/>
  <c r="AX5" i="153" s="1"/>
  <c r="AZ4" i="153"/>
  <c r="AV4" i="153"/>
  <c r="BE4" i="153" s="1"/>
  <c r="AQ4" i="153"/>
  <c r="BD4" i="153" s="1"/>
  <c r="AL4" i="153"/>
  <c r="BC4" i="153" s="1"/>
  <c r="AG4" i="153"/>
  <c r="BB4" i="153" s="1"/>
  <c r="AB4" i="153"/>
  <c r="BA4" i="153" s="1"/>
  <c r="W4" i="153"/>
  <c r="R4" i="153"/>
  <c r="AY4" i="153" s="1"/>
  <c r="M4" i="153"/>
  <c r="AX4" i="153" s="1"/>
  <c r="BA3" i="153"/>
  <c r="AZ3" i="153"/>
  <c r="AV3" i="153"/>
  <c r="BE3" i="153" s="1"/>
  <c r="AQ3" i="153"/>
  <c r="BD3" i="153" s="1"/>
  <c r="AL3" i="153"/>
  <c r="BC3" i="153" s="1"/>
  <c r="AG3" i="153"/>
  <c r="BB3" i="153" s="1"/>
  <c r="AB3" i="153"/>
  <c r="W3" i="153"/>
  <c r="R3" i="153"/>
  <c r="AY3" i="153" s="1"/>
  <c r="M3" i="153"/>
  <c r="AX3" i="153" s="1"/>
  <c r="AV2" i="153"/>
  <c r="AV577" i="153" s="1"/>
  <c r="AQ2" i="153"/>
  <c r="AL2" i="153"/>
  <c r="AG2" i="153"/>
  <c r="AB2" i="153"/>
  <c r="AB577" i="153" s="1"/>
  <c r="X578" i="153" s="1"/>
  <c r="W2" i="153"/>
  <c r="W577" i="153" s="1"/>
  <c r="R2" i="153"/>
  <c r="M2" i="153"/>
  <c r="M577" i="153" s="1"/>
  <c r="AZ2" i="153" l="1"/>
  <c r="BA2" i="153"/>
  <c r="R577" i="153"/>
  <c r="N578" i="153" s="1"/>
  <c r="AY2" i="153"/>
  <c r="AG577" i="153"/>
  <c r="AC578" i="153" s="1"/>
  <c r="BB2" i="153"/>
  <c r="AL577" i="153"/>
  <c r="AH578" i="153" s="1"/>
  <c r="BC2" i="153"/>
  <c r="AQ577" i="153"/>
  <c r="AM578" i="153" s="1"/>
  <c r="BD2" i="153"/>
  <c r="BE2" i="153"/>
  <c r="AX2" i="153"/>
  <c r="U578" i="153"/>
  <c r="L578" i="153"/>
  <c r="T578" i="153"/>
  <c r="V578" i="153"/>
  <c r="Y578" i="153"/>
  <c r="AR578" i="153"/>
  <c r="I578" i="153"/>
  <c r="Z578" i="153"/>
  <c r="AS578" i="153"/>
  <c r="J578" i="153"/>
  <c r="AA578" i="153"/>
  <c r="AT578" i="153"/>
  <c r="K578" i="153"/>
  <c r="S578" i="153"/>
  <c r="AU578" i="153"/>
  <c r="AK578" i="153" l="1"/>
  <c r="AI578" i="153"/>
  <c r="AP578" i="153"/>
  <c r="P578" i="153"/>
  <c r="AF578" i="153"/>
  <c r="Q578" i="153"/>
  <c r="O578" i="153"/>
  <c r="AN578" i="153"/>
  <c r="AJ578" i="153"/>
  <c r="AE578" i="153"/>
  <c r="AO578" i="153"/>
  <c r="AD578" i="153"/>
  <c r="DM19" i="168"/>
  <c r="J599" i="167"/>
  <c r="I599" i="167"/>
  <c r="K598" i="167"/>
  <c r="K597" i="167"/>
  <c r="K596" i="167"/>
  <c r="K595" i="167"/>
  <c r="K594" i="167"/>
  <c r="K593" i="167"/>
  <c r="K592" i="167"/>
  <c r="K591" i="167"/>
  <c r="K590" i="167"/>
  <c r="K589" i="167"/>
  <c r="K588" i="167"/>
  <c r="K587" i="167"/>
  <c r="K586" i="167"/>
  <c r="K585" i="167"/>
  <c r="K584" i="167"/>
  <c r="K583" i="167"/>
  <c r="K582" i="167"/>
  <c r="K581" i="167"/>
  <c r="K580" i="167"/>
  <c r="K579" i="167"/>
  <c r="K578" i="167"/>
  <c r="K577" i="167"/>
  <c r="K576" i="167"/>
  <c r="K575" i="167"/>
  <c r="K574" i="167"/>
  <c r="K573" i="167"/>
  <c r="K572" i="167"/>
  <c r="K571" i="167"/>
  <c r="K570" i="167"/>
  <c r="K569" i="167"/>
  <c r="K568" i="167"/>
  <c r="K567" i="167"/>
  <c r="K566" i="167"/>
  <c r="K565" i="167"/>
  <c r="K564" i="167"/>
  <c r="K563" i="167"/>
  <c r="K562" i="167"/>
  <c r="K561" i="167"/>
  <c r="K560" i="167"/>
  <c r="K559" i="167"/>
  <c r="K558" i="167"/>
  <c r="K557" i="167"/>
  <c r="K556" i="167"/>
  <c r="K555" i="167"/>
  <c r="K554" i="167"/>
  <c r="K553" i="167"/>
  <c r="K552" i="167"/>
  <c r="K551" i="167"/>
  <c r="K550" i="167"/>
  <c r="K549" i="167"/>
  <c r="K548" i="167"/>
  <c r="K547" i="167"/>
  <c r="K546" i="167"/>
  <c r="K545" i="167"/>
  <c r="K544" i="167"/>
  <c r="K543" i="167"/>
  <c r="K542" i="167"/>
  <c r="K541" i="167"/>
  <c r="K540" i="167"/>
  <c r="K539" i="167"/>
  <c r="K538" i="167"/>
  <c r="K537" i="167"/>
  <c r="K536" i="167"/>
  <c r="K535" i="167"/>
  <c r="K534" i="167"/>
  <c r="K533" i="167"/>
  <c r="K532" i="167"/>
  <c r="K531" i="167"/>
  <c r="K530" i="167"/>
  <c r="K529" i="167"/>
  <c r="K528" i="167"/>
  <c r="K527" i="167"/>
  <c r="K526" i="167"/>
  <c r="K525" i="167"/>
  <c r="K524" i="167"/>
  <c r="K523" i="167"/>
  <c r="K522" i="167"/>
  <c r="K521" i="167"/>
  <c r="K520" i="167"/>
  <c r="K519" i="167"/>
  <c r="K518" i="167"/>
  <c r="K517" i="167"/>
  <c r="K516" i="167"/>
  <c r="K515" i="167"/>
  <c r="K514" i="167"/>
  <c r="K513" i="167"/>
  <c r="K512" i="167"/>
  <c r="K511" i="167"/>
  <c r="K510" i="167"/>
  <c r="K509" i="167"/>
  <c r="K508" i="167"/>
  <c r="K507" i="167"/>
  <c r="K506" i="167"/>
  <c r="K505" i="167"/>
  <c r="K504" i="167"/>
  <c r="K503" i="167"/>
  <c r="K502" i="167"/>
  <c r="K501" i="167"/>
  <c r="K500" i="167"/>
  <c r="K499" i="167"/>
  <c r="K498" i="167"/>
  <c r="K497" i="167"/>
  <c r="K496" i="167"/>
  <c r="K495" i="167"/>
  <c r="K494" i="167"/>
  <c r="K493" i="167"/>
  <c r="K492" i="167"/>
  <c r="K491" i="167"/>
  <c r="K490" i="167"/>
  <c r="K489" i="167"/>
  <c r="K488" i="167"/>
  <c r="K487" i="167"/>
  <c r="K486" i="167"/>
  <c r="K485" i="167"/>
  <c r="K484" i="167"/>
  <c r="K483" i="167"/>
  <c r="K482" i="167"/>
  <c r="K481" i="167"/>
  <c r="K480" i="167"/>
  <c r="K479" i="167"/>
  <c r="K478" i="167"/>
  <c r="K477" i="167"/>
  <c r="K476" i="167"/>
  <c r="K475" i="167"/>
  <c r="K474" i="167"/>
  <c r="K473" i="167"/>
  <c r="K472" i="167"/>
  <c r="K471" i="167"/>
  <c r="K470" i="167"/>
  <c r="K469" i="167"/>
  <c r="K468" i="167"/>
  <c r="K467" i="167"/>
  <c r="K466" i="167"/>
  <c r="K465" i="167"/>
  <c r="K464" i="167"/>
  <c r="K463" i="167"/>
  <c r="K462" i="167"/>
  <c r="K461" i="167"/>
  <c r="K460" i="167"/>
  <c r="K459" i="167"/>
  <c r="K458" i="167"/>
  <c r="K457" i="167"/>
  <c r="K456" i="167"/>
  <c r="K455" i="167"/>
  <c r="K454" i="167"/>
  <c r="K453" i="167"/>
  <c r="K452" i="167"/>
  <c r="K451" i="167"/>
  <c r="K450" i="167"/>
  <c r="K449" i="167"/>
  <c r="K448" i="167"/>
  <c r="K447" i="167"/>
  <c r="K446" i="167"/>
  <c r="K445" i="167"/>
  <c r="K444" i="167"/>
  <c r="K443" i="167"/>
  <c r="K442" i="167"/>
  <c r="K441" i="167"/>
  <c r="K440" i="167"/>
  <c r="K439" i="167"/>
  <c r="K438" i="167"/>
  <c r="K437" i="167"/>
  <c r="K436" i="167"/>
  <c r="K435" i="167"/>
  <c r="K434" i="167"/>
  <c r="K433" i="167"/>
  <c r="K432" i="167"/>
  <c r="K431" i="167"/>
  <c r="K430" i="167"/>
  <c r="K429" i="167"/>
  <c r="K428" i="167"/>
  <c r="K427" i="167"/>
  <c r="K426" i="167"/>
  <c r="K425" i="167"/>
  <c r="K424" i="167"/>
  <c r="K423" i="167"/>
  <c r="K422" i="167"/>
  <c r="K421" i="167"/>
  <c r="K420" i="167"/>
  <c r="K419" i="167"/>
  <c r="K418" i="167"/>
  <c r="K417" i="167"/>
  <c r="K416" i="167"/>
  <c r="K415" i="167"/>
  <c r="K414" i="167"/>
  <c r="K413" i="167"/>
  <c r="K412" i="167"/>
  <c r="K411" i="167"/>
  <c r="K410" i="167"/>
  <c r="K409" i="167"/>
  <c r="K408" i="167"/>
  <c r="K407" i="167"/>
  <c r="K406" i="167"/>
  <c r="K405" i="167"/>
  <c r="K404" i="167"/>
  <c r="K403" i="167"/>
  <c r="K402" i="167"/>
  <c r="K401" i="167"/>
  <c r="K400" i="167"/>
  <c r="K399" i="167"/>
  <c r="K398" i="167"/>
  <c r="K397" i="167"/>
  <c r="K396" i="167"/>
  <c r="K395" i="167"/>
  <c r="K394" i="167"/>
  <c r="K393" i="167"/>
  <c r="K392" i="167"/>
  <c r="K391" i="167"/>
  <c r="K390" i="167"/>
  <c r="K389" i="167"/>
  <c r="K388" i="167"/>
  <c r="K387" i="167"/>
  <c r="K386" i="167"/>
  <c r="K385" i="167"/>
  <c r="K384" i="167"/>
  <c r="K383" i="167"/>
  <c r="K382" i="167"/>
  <c r="K381" i="167"/>
  <c r="K380" i="167"/>
  <c r="K379" i="167"/>
  <c r="K378" i="167"/>
  <c r="K377" i="167"/>
  <c r="K376" i="167"/>
  <c r="K375" i="167"/>
  <c r="K374" i="167"/>
  <c r="K373" i="167"/>
  <c r="K372" i="167"/>
  <c r="K371" i="167"/>
  <c r="K370" i="167"/>
  <c r="K369" i="167"/>
  <c r="K368" i="167"/>
  <c r="K367" i="167"/>
  <c r="K366" i="167"/>
  <c r="K365" i="167"/>
  <c r="K364" i="167"/>
  <c r="K363" i="167"/>
  <c r="K362" i="167"/>
  <c r="K361" i="167"/>
  <c r="K360" i="167"/>
  <c r="K359" i="167"/>
  <c r="K358" i="167"/>
  <c r="K357" i="167"/>
  <c r="K356" i="167"/>
  <c r="K355" i="167"/>
  <c r="K354" i="167"/>
  <c r="K353" i="167"/>
  <c r="K352" i="167"/>
  <c r="K351" i="167"/>
  <c r="K350" i="167"/>
  <c r="K349" i="167"/>
  <c r="K348" i="167"/>
  <c r="K347" i="167"/>
  <c r="K346" i="167"/>
  <c r="K345" i="167"/>
  <c r="K344" i="167"/>
  <c r="K343" i="167"/>
  <c r="K342" i="167"/>
  <c r="K341" i="167"/>
  <c r="K340" i="167"/>
  <c r="K339" i="167"/>
  <c r="K338" i="167"/>
  <c r="K337" i="167"/>
  <c r="K336" i="167"/>
  <c r="K335" i="167"/>
  <c r="K334" i="167"/>
  <c r="K333" i="167"/>
  <c r="K332" i="167"/>
  <c r="K331" i="167"/>
  <c r="K330" i="167"/>
  <c r="K329" i="167"/>
  <c r="K328" i="167"/>
  <c r="K327" i="167"/>
  <c r="K326" i="167"/>
  <c r="K325" i="167"/>
  <c r="K324" i="167"/>
  <c r="K323" i="167"/>
  <c r="K322" i="167"/>
  <c r="K321" i="167"/>
  <c r="K320" i="167"/>
  <c r="K319" i="167"/>
  <c r="K318" i="167"/>
  <c r="K317" i="167"/>
  <c r="K316" i="167"/>
  <c r="K315" i="167"/>
  <c r="K314" i="167"/>
  <c r="K313" i="167"/>
  <c r="K312" i="167"/>
  <c r="K311" i="167"/>
  <c r="K310" i="167"/>
  <c r="K309" i="167"/>
  <c r="K308" i="167"/>
  <c r="K307" i="167"/>
  <c r="K306" i="167"/>
  <c r="K305" i="167"/>
  <c r="K304" i="167"/>
  <c r="K303" i="167"/>
  <c r="K302" i="167"/>
  <c r="K301" i="167"/>
  <c r="K300" i="167"/>
  <c r="K299" i="167"/>
  <c r="K298" i="167"/>
  <c r="K297" i="167"/>
  <c r="K296" i="167"/>
  <c r="K295" i="167"/>
  <c r="K294" i="167"/>
  <c r="K293" i="167"/>
  <c r="K292" i="167"/>
  <c r="K291" i="167"/>
  <c r="K290" i="167"/>
  <c r="K289" i="167"/>
  <c r="K288" i="167"/>
  <c r="K287" i="167"/>
  <c r="K286" i="167"/>
  <c r="K285" i="167"/>
  <c r="K284" i="167"/>
  <c r="K283" i="167"/>
  <c r="K282" i="167"/>
  <c r="K281" i="167"/>
  <c r="K280" i="167"/>
  <c r="K279" i="167"/>
  <c r="K278" i="167"/>
  <c r="K277" i="167"/>
  <c r="K276" i="167"/>
  <c r="K275" i="167"/>
  <c r="K274" i="167"/>
  <c r="K273" i="167"/>
  <c r="K272" i="167"/>
  <c r="K271" i="167"/>
  <c r="K270" i="167"/>
  <c r="K269" i="167"/>
  <c r="K268" i="167"/>
  <c r="K267" i="167"/>
  <c r="K266" i="167"/>
  <c r="K265" i="167"/>
  <c r="K264" i="167"/>
  <c r="K263" i="167"/>
  <c r="K262" i="167"/>
  <c r="K261" i="167"/>
  <c r="K260" i="167"/>
  <c r="K259" i="167"/>
  <c r="K258" i="167"/>
  <c r="K257" i="167"/>
  <c r="K256" i="167"/>
  <c r="K255" i="167"/>
  <c r="K254" i="167"/>
  <c r="K253" i="167"/>
  <c r="K252" i="167"/>
  <c r="K251" i="167"/>
  <c r="K250" i="167"/>
  <c r="K249" i="167"/>
  <c r="K248" i="167"/>
  <c r="K247" i="167"/>
  <c r="K246" i="167"/>
  <c r="K245" i="167"/>
  <c r="K244" i="167"/>
  <c r="K243" i="167"/>
  <c r="K242" i="167"/>
  <c r="K241" i="167"/>
  <c r="K240" i="167"/>
  <c r="K239" i="167"/>
  <c r="K238" i="167"/>
  <c r="K237" i="167"/>
  <c r="K236" i="167"/>
  <c r="K235" i="167"/>
  <c r="K234" i="167"/>
  <c r="K233" i="167"/>
  <c r="K232" i="167"/>
  <c r="K231" i="167"/>
  <c r="K230" i="167"/>
  <c r="K229" i="167"/>
  <c r="K228" i="167"/>
  <c r="K227" i="167"/>
  <c r="K226" i="167"/>
  <c r="K225" i="167"/>
  <c r="K224" i="167"/>
  <c r="K223" i="167"/>
  <c r="K222" i="167"/>
  <c r="K221" i="167"/>
  <c r="K220" i="167"/>
  <c r="K219" i="167"/>
  <c r="K218" i="167"/>
  <c r="K217" i="167"/>
  <c r="K216" i="167"/>
  <c r="K215" i="167"/>
  <c r="K214" i="167"/>
  <c r="K213" i="167"/>
  <c r="K212" i="167"/>
  <c r="K211" i="167"/>
  <c r="K210" i="167"/>
  <c r="K209" i="167"/>
  <c r="K208" i="167"/>
  <c r="K207" i="167"/>
  <c r="K206" i="167"/>
  <c r="K205" i="167"/>
  <c r="K204" i="167"/>
  <c r="K203" i="167"/>
  <c r="K202" i="167"/>
  <c r="K201" i="167"/>
  <c r="K200" i="167"/>
  <c r="K199" i="167"/>
  <c r="K198" i="167"/>
  <c r="K197" i="167"/>
  <c r="K196" i="167"/>
  <c r="K195" i="167"/>
  <c r="K194" i="167"/>
  <c r="K193" i="167"/>
  <c r="K192" i="167"/>
  <c r="K191" i="167"/>
  <c r="K190" i="167"/>
  <c r="K189" i="167"/>
  <c r="K188" i="167"/>
  <c r="K187" i="167"/>
  <c r="K186" i="167"/>
  <c r="K185" i="167"/>
  <c r="K184" i="167"/>
  <c r="K183" i="167"/>
  <c r="K182" i="167"/>
  <c r="K181" i="167"/>
  <c r="K180" i="167"/>
  <c r="K179" i="167"/>
  <c r="K178" i="167"/>
  <c r="K177" i="167"/>
  <c r="K176" i="167"/>
  <c r="K175" i="167"/>
  <c r="K174" i="167"/>
  <c r="K173" i="167"/>
  <c r="K172" i="167"/>
  <c r="K171" i="167"/>
  <c r="K170" i="167"/>
  <c r="K169" i="167"/>
  <c r="K168" i="167"/>
  <c r="K167" i="167"/>
  <c r="K166" i="167"/>
  <c r="K165" i="167"/>
  <c r="K164" i="167"/>
  <c r="K163" i="167"/>
  <c r="K162" i="167"/>
  <c r="K161" i="167"/>
  <c r="K160" i="167"/>
  <c r="K159" i="167"/>
  <c r="K158" i="167"/>
  <c r="K157" i="167"/>
  <c r="K156" i="167"/>
  <c r="K155" i="167"/>
  <c r="K154" i="167"/>
  <c r="K153" i="167"/>
  <c r="K152" i="167"/>
  <c r="K151" i="167"/>
  <c r="K150" i="167"/>
  <c r="K149" i="167"/>
  <c r="K148" i="167"/>
  <c r="K147" i="167"/>
  <c r="K146" i="167"/>
  <c r="K145" i="167"/>
  <c r="K144" i="167"/>
  <c r="K143" i="167"/>
  <c r="K142" i="167"/>
  <c r="K141" i="167"/>
  <c r="K140" i="167"/>
  <c r="K139" i="167"/>
  <c r="K138" i="167"/>
  <c r="K137" i="167"/>
  <c r="K136" i="167"/>
  <c r="K135" i="167"/>
  <c r="K134" i="167"/>
  <c r="K133" i="167"/>
  <c r="K132" i="167"/>
  <c r="K131" i="167"/>
  <c r="K130" i="167"/>
  <c r="K129" i="167"/>
  <c r="K128" i="167"/>
  <c r="K127" i="167"/>
  <c r="K126" i="167"/>
  <c r="K125" i="167"/>
  <c r="K124" i="167"/>
  <c r="K123" i="167"/>
  <c r="K122" i="167"/>
  <c r="K121" i="167"/>
  <c r="K120" i="167"/>
  <c r="K119" i="167"/>
  <c r="K118" i="167"/>
  <c r="K117" i="167"/>
  <c r="K116" i="167"/>
  <c r="K115" i="167"/>
  <c r="K114" i="167"/>
  <c r="K113" i="167"/>
  <c r="K112" i="167"/>
  <c r="K111" i="167"/>
  <c r="K110" i="167"/>
  <c r="K109" i="167"/>
  <c r="K108" i="167"/>
  <c r="K107" i="167"/>
  <c r="K106" i="167"/>
  <c r="K105" i="167"/>
  <c r="K104" i="167"/>
  <c r="K103" i="167"/>
  <c r="K102" i="167"/>
  <c r="K101" i="167"/>
  <c r="K100" i="167"/>
  <c r="K99" i="167"/>
  <c r="K98" i="167"/>
  <c r="K97" i="167"/>
  <c r="K96" i="167"/>
  <c r="K95" i="167"/>
  <c r="K94" i="167"/>
  <c r="K93" i="167"/>
  <c r="K92" i="167"/>
  <c r="K91" i="167"/>
  <c r="K90" i="167"/>
  <c r="K89" i="167"/>
  <c r="K88" i="167"/>
  <c r="K87" i="167"/>
  <c r="K86" i="167"/>
  <c r="K85" i="167"/>
  <c r="K84" i="167"/>
  <c r="K83" i="167"/>
  <c r="K82" i="167"/>
  <c r="K81" i="167"/>
  <c r="K80" i="167"/>
  <c r="K79" i="167"/>
  <c r="K78" i="167"/>
  <c r="K77" i="167"/>
  <c r="K76" i="167"/>
  <c r="K75" i="167"/>
  <c r="K74" i="167"/>
  <c r="K73" i="167"/>
  <c r="K72" i="167"/>
  <c r="K71" i="167"/>
  <c r="K70" i="167"/>
  <c r="K69" i="167"/>
  <c r="K68" i="167"/>
  <c r="K67" i="167"/>
  <c r="K66" i="167"/>
  <c r="K65" i="167"/>
  <c r="K64" i="167"/>
  <c r="K63" i="167"/>
  <c r="K62" i="167"/>
  <c r="K61" i="167"/>
  <c r="K60" i="167"/>
  <c r="K59" i="167"/>
  <c r="K58" i="167"/>
  <c r="K57" i="167"/>
  <c r="K56" i="167"/>
  <c r="K55" i="167"/>
  <c r="K54" i="167"/>
  <c r="K53" i="167"/>
  <c r="K52" i="167"/>
  <c r="K51" i="167"/>
  <c r="K50" i="167"/>
  <c r="K49" i="167"/>
  <c r="K48" i="167"/>
  <c r="K47" i="167"/>
  <c r="K46" i="167"/>
  <c r="K45" i="167"/>
  <c r="K44" i="167"/>
  <c r="K43" i="167"/>
  <c r="K42" i="167"/>
  <c r="K41" i="167"/>
  <c r="K40" i="167"/>
  <c r="K39" i="167"/>
  <c r="K38" i="167"/>
  <c r="K37" i="167"/>
  <c r="K36" i="167"/>
  <c r="K35" i="167"/>
  <c r="K34" i="167"/>
  <c r="K33" i="167"/>
  <c r="K32" i="167"/>
  <c r="K31" i="167"/>
  <c r="K30" i="167"/>
  <c r="K29" i="167"/>
  <c r="K28" i="167"/>
  <c r="K27" i="167"/>
  <c r="K26" i="167"/>
  <c r="K25" i="167"/>
  <c r="K24" i="167"/>
  <c r="K23" i="167"/>
  <c r="K22" i="167"/>
  <c r="K21" i="167"/>
  <c r="K20" i="167"/>
  <c r="K19" i="167"/>
  <c r="K18" i="167"/>
  <c r="K17" i="167"/>
  <c r="K16" i="167"/>
  <c r="K15" i="167"/>
  <c r="K14" i="167"/>
  <c r="K13" i="167"/>
  <c r="K12" i="167"/>
  <c r="K11" i="167"/>
  <c r="K10" i="167"/>
  <c r="K9" i="167"/>
  <c r="K8" i="167"/>
  <c r="K7" i="167"/>
  <c r="K6" i="167"/>
  <c r="K5" i="167"/>
  <c r="K4" i="167"/>
  <c r="K3" i="167"/>
  <c r="K2" i="167"/>
  <c r="K599" i="167" s="1"/>
  <c r="F574" i="169" l="1"/>
  <c r="E574" i="169"/>
  <c r="D574" i="169"/>
  <c r="C574" i="169"/>
  <c r="B574" i="169"/>
  <c r="A574" i="169"/>
  <c r="O574" i="169" s="1"/>
  <c r="F573" i="169"/>
  <c r="E573" i="169"/>
  <c r="D573" i="169"/>
  <c r="C573" i="169"/>
  <c r="B573" i="169"/>
  <c r="A573" i="169"/>
  <c r="O573" i="169" s="1"/>
  <c r="F572" i="169"/>
  <c r="E572" i="169"/>
  <c r="D572" i="169"/>
  <c r="C572" i="169"/>
  <c r="B572" i="169"/>
  <c r="A572" i="169"/>
  <c r="O572" i="169" s="1"/>
  <c r="F571" i="169"/>
  <c r="G571" i="169" s="1"/>
  <c r="H571" i="169" s="1"/>
  <c r="I571" i="169" s="1"/>
  <c r="E571" i="169"/>
  <c r="D571" i="169"/>
  <c r="C571" i="169"/>
  <c r="B571" i="169"/>
  <c r="A571" i="169"/>
  <c r="O571" i="169" s="1"/>
  <c r="F570" i="169"/>
  <c r="E570" i="169"/>
  <c r="D570" i="169"/>
  <c r="C570" i="169"/>
  <c r="B570" i="169"/>
  <c r="A570" i="169"/>
  <c r="O570" i="169" s="1"/>
  <c r="F569" i="169"/>
  <c r="E569" i="169"/>
  <c r="D569" i="169"/>
  <c r="C569" i="169"/>
  <c r="B569" i="169"/>
  <c r="A569" i="169"/>
  <c r="O569" i="169" s="1"/>
  <c r="F568" i="169"/>
  <c r="E568" i="169"/>
  <c r="D568" i="169"/>
  <c r="C568" i="169"/>
  <c r="B568" i="169"/>
  <c r="A568" i="169"/>
  <c r="O568" i="169" s="1"/>
  <c r="F567" i="169"/>
  <c r="E567" i="169"/>
  <c r="D567" i="169"/>
  <c r="C567" i="169"/>
  <c r="B567" i="169"/>
  <c r="A567" i="169"/>
  <c r="O567" i="169" s="1"/>
  <c r="F566" i="169"/>
  <c r="E566" i="169"/>
  <c r="D566" i="169"/>
  <c r="C566" i="169"/>
  <c r="B566" i="169"/>
  <c r="A566" i="169"/>
  <c r="O566" i="169" s="1"/>
  <c r="F565" i="169"/>
  <c r="E565" i="169"/>
  <c r="D565" i="169"/>
  <c r="C565" i="169"/>
  <c r="B565" i="169"/>
  <c r="A565" i="169"/>
  <c r="O565" i="169" s="1"/>
  <c r="F564" i="169"/>
  <c r="E564" i="169"/>
  <c r="D564" i="169"/>
  <c r="C564" i="169"/>
  <c r="B564" i="169"/>
  <c r="A564" i="169"/>
  <c r="O564" i="169" s="1"/>
  <c r="F563" i="169"/>
  <c r="E563" i="169"/>
  <c r="D563" i="169"/>
  <c r="C563" i="169"/>
  <c r="B563" i="169"/>
  <c r="A563" i="169"/>
  <c r="O563" i="169" s="1"/>
  <c r="F562" i="169"/>
  <c r="E562" i="169"/>
  <c r="D562" i="169"/>
  <c r="C562" i="169"/>
  <c r="B562" i="169"/>
  <c r="A562" i="169"/>
  <c r="O562" i="169" s="1"/>
  <c r="F561" i="169"/>
  <c r="E561" i="169"/>
  <c r="D561" i="169"/>
  <c r="C561" i="169"/>
  <c r="B561" i="169"/>
  <c r="A561" i="169"/>
  <c r="O561" i="169" s="1"/>
  <c r="F560" i="169"/>
  <c r="E560" i="169"/>
  <c r="D560" i="169"/>
  <c r="C560" i="169"/>
  <c r="B560" i="169"/>
  <c r="A560" i="169"/>
  <c r="O560" i="169" s="1"/>
  <c r="F559" i="169"/>
  <c r="E559" i="169"/>
  <c r="D559" i="169"/>
  <c r="C559" i="169"/>
  <c r="B559" i="169"/>
  <c r="A559" i="169"/>
  <c r="O559" i="169" s="1"/>
  <c r="F558" i="169"/>
  <c r="E558" i="169"/>
  <c r="D558" i="169"/>
  <c r="C558" i="169"/>
  <c r="B558" i="169"/>
  <c r="A558" i="169"/>
  <c r="O558" i="169" s="1"/>
  <c r="F557" i="169"/>
  <c r="E557" i="169"/>
  <c r="D557" i="169"/>
  <c r="C557" i="169"/>
  <c r="B557" i="169"/>
  <c r="A557" i="169"/>
  <c r="O557" i="169" s="1"/>
  <c r="F556" i="169"/>
  <c r="E556" i="169"/>
  <c r="D556" i="169"/>
  <c r="C556" i="169"/>
  <c r="B556" i="169"/>
  <c r="A556" i="169"/>
  <c r="O556" i="169" s="1"/>
  <c r="F555" i="169"/>
  <c r="E555" i="169"/>
  <c r="D555" i="169"/>
  <c r="C555" i="169"/>
  <c r="B555" i="169"/>
  <c r="A555" i="169"/>
  <c r="O555" i="169" s="1"/>
  <c r="F554" i="169"/>
  <c r="E554" i="169"/>
  <c r="D554" i="169"/>
  <c r="C554" i="169"/>
  <c r="B554" i="169"/>
  <c r="A554" i="169"/>
  <c r="O554" i="169" s="1"/>
  <c r="F553" i="169"/>
  <c r="E553" i="169"/>
  <c r="D553" i="169"/>
  <c r="C553" i="169"/>
  <c r="B553" i="169"/>
  <c r="A553" i="169"/>
  <c r="O553" i="169" s="1"/>
  <c r="F552" i="169"/>
  <c r="E552" i="169"/>
  <c r="D552" i="169"/>
  <c r="C552" i="169"/>
  <c r="B552" i="169"/>
  <c r="A552" i="169"/>
  <c r="O552" i="169" s="1"/>
  <c r="F551" i="169"/>
  <c r="G551" i="169" s="1"/>
  <c r="H551" i="169" s="1"/>
  <c r="I551" i="169" s="1"/>
  <c r="E551" i="169"/>
  <c r="D551" i="169"/>
  <c r="C551" i="169"/>
  <c r="B551" i="169"/>
  <c r="A551" i="169"/>
  <c r="O551" i="169" s="1"/>
  <c r="F550" i="169"/>
  <c r="E550" i="169"/>
  <c r="D550" i="169"/>
  <c r="C550" i="169"/>
  <c r="B550" i="169"/>
  <c r="A550" i="169"/>
  <c r="O550" i="169" s="1"/>
  <c r="F549" i="169"/>
  <c r="E549" i="169"/>
  <c r="D549" i="169"/>
  <c r="C549" i="169"/>
  <c r="B549" i="169"/>
  <c r="A549" i="169"/>
  <c r="O549" i="169" s="1"/>
  <c r="F548" i="169"/>
  <c r="E548" i="169"/>
  <c r="D548" i="169"/>
  <c r="C548" i="169"/>
  <c r="B548" i="169"/>
  <c r="A548" i="169"/>
  <c r="O548" i="169" s="1"/>
  <c r="F547" i="169"/>
  <c r="E547" i="169"/>
  <c r="D547" i="169"/>
  <c r="C547" i="169"/>
  <c r="B547" i="169"/>
  <c r="A547" i="169"/>
  <c r="O547" i="169" s="1"/>
  <c r="F546" i="169"/>
  <c r="E546" i="169"/>
  <c r="D546" i="169"/>
  <c r="C546" i="169"/>
  <c r="B546" i="169"/>
  <c r="A546" i="169"/>
  <c r="O546" i="169" s="1"/>
  <c r="F545" i="169"/>
  <c r="E545" i="169"/>
  <c r="D545" i="169"/>
  <c r="C545" i="169"/>
  <c r="B545" i="169"/>
  <c r="A545" i="169"/>
  <c r="O545" i="169" s="1"/>
  <c r="F544" i="169"/>
  <c r="E544" i="169"/>
  <c r="D544" i="169"/>
  <c r="C544" i="169"/>
  <c r="B544" i="169"/>
  <c r="A544" i="169"/>
  <c r="O544" i="169" s="1"/>
  <c r="F543" i="169"/>
  <c r="E543" i="169"/>
  <c r="D543" i="169"/>
  <c r="C543" i="169"/>
  <c r="B543" i="169"/>
  <c r="A543" i="169"/>
  <c r="O543" i="169" s="1"/>
  <c r="F542" i="169"/>
  <c r="E542" i="169"/>
  <c r="D542" i="169"/>
  <c r="C542" i="169"/>
  <c r="B542" i="169"/>
  <c r="A542" i="169"/>
  <c r="O542" i="169" s="1"/>
  <c r="F541" i="169"/>
  <c r="G541" i="169" s="1"/>
  <c r="H541" i="169" s="1"/>
  <c r="I541" i="169" s="1"/>
  <c r="E541" i="169"/>
  <c r="D541" i="169"/>
  <c r="C541" i="169"/>
  <c r="B541" i="169"/>
  <c r="A541" i="169"/>
  <c r="O541" i="169" s="1"/>
  <c r="F540" i="169"/>
  <c r="E540" i="169"/>
  <c r="D540" i="169"/>
  <c r="C540" i="169"/>
  <c r="B540" i="169"/>
  <c r="A540" i="169"/>
  <c r="O540" i="169" s="1"/>
  <c r="F539" i="169"/>
  <c r="E539" i="169"/>
  <c r="D539" i="169"/>
  <c r="C539" i="169"/>
  <c r="B539" i="169"/>
  <c r="A539" i="169"/>
  <c r="O539" i="169" s="1"/>
  <c r="F538" i="169"/>
  <c r="G538" i="169" s="1"/>
  <c r="H538" i="169" s="1"/>
  <c r="I538" i="169" s="1"/>
  <c r="E538" i="169"/>
  <c r="D538" i="169"/>
  <c r="C538" i="169"/>
  <c r="B538" i="169"/>
  <c r="A538" i="169"/>
  <c r="O538" i="169" s="1"/>
  <c r="F537" i="169"/>
  <c r="E537" i="169"/>
  <c r="D537" i="169"/>
  <c r="C537" i="169"/>
  <c r="B537" i="169"/>
  <c r="A537" i="169"/>
  <c r="O537" i="169" s="1"/>
  <c r="F536" i="169"/>
  <c r="E536" i="169"/>
  <c r="D536" i="169"/>
  <c r="C536" i="169"/>
  <c r="B536" i="169"/>
  <c r="A536" i="169"/>
  <c r="O536" i="169" s="1"/>
  <c r="F535" i="169"/>
  <c r="E535" i="169"/>
  <c r="D535" i="169"/>
  <c r="C535" i="169"/>
  <c r="B535" i="169"/>
  <c r="A535" i="169"/>
  <c r="O535" i="169" s="1"/>
  <c r="F534" i="169"/>
  <c r="E534" i="169"/>
  <c r="D534" i="169"/>
  <c r="C534" i="169"/>
  <c r="B534" i="169"/>
  <c r="A534" i="169"/>
  <c r="O534" i="169" s="1"/>
  <c r="F533" i="169"/>
  <c r="E533" i="169"/>
  <c r="D533" i="169"/>
  <c r="C533" i="169"/>
  <c r="B533" i="169"/>
  <c r="A533" i="169"/>
  <c r="O533" i="169" s="1"/>
  <c r="F532" i="169"/>
  <c r="E532" i="169"/>
  <c r="D532" i="169"/>
  <c r="C532" i="169"/>
  <c r="B532" i="169"/>
  <c r="A532" i="169"/>
  <c r="O532" i="169" s="1"/>
  <c r="F531" i="169"/>
  <c r="G531" i="169" s="1"/>
  <c r="H531" i="169" s="1"/>
  <c r="I531" i="169" s="1"/>
  <c r="E531" i="169"/>
  <c r="D531" i="169"/>
  <c r="C531" i="169"/>
  <c r="B531" i="169"/>
  <c r="A531" i="169"/>
  <c r="O531" i="169" s="1"/>
  <c r="F530" i="169"/>
  <c r="E530" i="169"/>
  <c r="D530" i="169"/>
  <c r="C530" i="169"/>
  <c r="B530" i="169"/>
  <c r="A530" i="169"/>
  <c r="O530" i="169" s="1"/>
  <c r="F529" i="169"/>
  <c r="E529" i="169"/>
  <c r="D529" i="169"/>
  <c r="C529" i="169"/>
  <c r="B529" i="169"/>
  <c r="A529" i="169"/>
  <c r="O529" i="169" s="1"/>
  <c r="F528" i="169"/>
  <c r="E528" i="169"/>
  <c r="D528" i="169"/>
  <c r="C528" i="169"/>
  <c r="B528" i="169"/>
  <c r="A528" i="169"/>
  <c r="O528" i="169" s="1"/>
  <c r="F527" i="169"/>
  <c r="E527" i="169"/>
  <c r="D527" i="169"/>
  <c r="C527" i="169"/>
  <c r="B527" i="169"/>
  <c r="A527" i="169"/>
  <c r="O527" i="169" s="1"/>
  <c r="F526" i="169"/>
  <c r="G526" i="169" s="1"/>
  <c r="H526" i="169" s="1"/>
  <c r="I526" i="169" s="1"/>
  <c r="E526" i="169"/>
  <c r="D526" i="169"/>
  <c r="C526" i="169"/>
  <c r="B526" i="169"/>
  <c r="A526" i="169"/>
  <c r="O526" i="169" s="1"/>
  <c r="F525" i="169"/>
  <c r="E525" i="169"/>
  <c r="D525" i="169"/>
  <c r="C525" i="169"/>
  <c r="B525" i="169"/>
  <c r="A525" i="169"/>
  <c r="O525" i="169" s="1"/>
  <c r="F524" i="169"/>
  <c r="E524" i="169"/>
  <c r="D524" i="169"/>
  <c r="C524" i="169"/>
  <c r="B524" i="169"/>
  <c r="A524" i="169"/>
  <c r="O524" i="169" s="1"/>
  <c r="F523" i="169"/>
  <c r="E523" i="169"/>
  <c r="D523" i="169"/>
  <c r="C523" i="169"/>
  <c r="B523" i="169"/>
  <c r="A523" i="169"/>
  <c r="O523" i="169" s="1"/>
  <c r="F522" i="169"/>
  <c r="G522" i="169" s="1"/>
  <c r="H522" i="169" s="1"/>
  <c r="I522" i="169" s="1"/>
  <c r="E522" i="169"/>
  <c r="D522" i="169"/>
  <c r="C522" i="169"/>
  <c r="B522" i="169"/>
  <c r="A522" i="169"/>
  <c r="O522" i="169" s="1"/>
  <c r="F521" i="169"/>
  <c r="E521" i="169"/>
  <c r="D521" i="169"/>
  <c r="C521" i="169"/>
  <c r="B521" i="169"/>
  <c r="A521" i="169"/>
  <c r="O521" i="169" s="1"/>
  <c r="F520" i="169"/>
  <c r="E520" i="169"/>
  <c r="D520" i="169"/>
  <c r="C520" i="169"/>
  <c r="B520" i="169"/>
  <c r="A520" i="169"/>
  <c r="O520" i="169" s="1"/>
  <c r="F519" i="169"/>
  <c r="E519" i="169"/>
  <c r="D519" i="169"/>
  <c r="C519" i="169"/>
  <c r="B519" i="169"/>
  <c r="A519" i="169"/>
  <c r="O519" i="169" s="1"/>
  <c r="F518" i="169"/>
  <c r="G518" i="169" s="1"/>
  <c r="H518" i="169" s="1"/>
  <c r="I518" i="169" s="1"/>
  <c r="E518" i="169"/>
  <c r="D518" i="169"/>
  <c r="C518" i="169"/>
  <c r="B518" i="169"/>
  <c r="A518" i="169"/>
  <c r="O518" i="169" s="1"/>
  <c r="F517" i="169"/>
  <c r="E517" i="169"/>
  <c r="D517" i="169"/>
  <c r="C517" i="169"/>
  <c r="B517" i="169"/>
  <c r="A517" i="169"/>
  <c r="O517" i="169" s="1"/>
  <c r="F516" i="169"/>
  <c r="E516" i="169"/>
  <c r="D516" i="169"/>
  <c r="C516" i="169"/>
  <c r="B516" i="169"/>
  <c r="A516" i="169"/>
  <c r="O516" i="169" s="1"/>
  <c r="F515" i="169"/>
  <c r="E515" i="169"/>
  <c r="D515" i="169"/>
  <c r="C515" i="169"/>
  <c r="B515" i="169"/>
  <c r="A515" i="169"/>
  <c r="O515" i="169" s="1"/>
  <c r="F514" i="169"/>
  <c r="E514" i="169"/>
  <c r="D514" i="169"/>
  <c r="C514" i="169"/>
  <c r="B514" i="169"/>
  <c r="A514" i="169"/>
  <c r="O514" i="169" s="1"/>
  <c r="F513" i="169"/>
  <c r="E513" i="169"/>
  <c r="D513" i="169"/>
  <c r="C513" i="169"/>
  <c r="B513" i="169"/>
  <c r="A513" i="169"/>
  <c r="O513" i="169" s="1"/>
  <c r="F512" i="169"/>
  <c r="E512" i="169"/>
  <c r="D512" i="169"/>
  <c r="C512" i="169"/>
  <c r="B512" i="169"/>
  <c r="A512" i="169"/>
  <c r="O512" i="169" s="1"/>
  <c r="F511" i="169"/>
  <c r="E511" i="169"/>
  <c r="D511" i="169"/>
  <c r="C511" i="169"/>
  <c r="B511" i="169"/>
  <c r="A511" i="169"/>
  <c r="O511" i="169" s="1"/>
  <c r="F510" i="169"/>
  <c r="E510" i="169"/>
  <c r="D510" i="169"/>
  <c r="C510" i="169"/>
  <c r="B510" i="169"/>
  <c r="A510" i="169"/>
  <c r="O510" i="169" s="1"/>
  <c r="F509" i="169"/>
  <c r="E509" i="169"/>
  <c r="D509" i="169"/>
  <c r="C509" i="169"/>
  <c r="B509" i="169"/>
  <c r="A509" i="169"/>
  <c r="O509" i="169" s="1"/>
  <c r="F508" i="169"/>
  <c r="E508" i="169"/>
  <c r="D508" i="169"/>
  <c r="C508" i="169"/>
  <c r="B508" i="169"/>
  <c r="A508" i="169"/>
  <c r="O508" i="169" s="1"/>
  <c r="F507" i="169"/>
  <c r="E507" i="169"/>
  <c r="D507" i="169"/>
  <c r="C507" i="169"/>
  <c r="B507" i="169"/>
  <c r="A507" i="169"/>
  <c r="O507" i="169" s="1"/>
  <c r="F506" i="169"/>
  <c r="G506" i="169" s="1"/>
  <c r="H506" i="169" s="1"/>
  <c r="I506" i="169" s="1"/>
  <c r="E506" i="169"/>
  <c r="D506" i="169"/>
  <c r="C506" i="169"/>
  <c r="B506" i="169"/>
  <c r="A506" i="169"/>
  <c r="O506" i="169" s="1"/>
  <c r="F505" i="169"/>
  <c r="E505" i="169"/>
  <c r="D505" i="169"/>
  <c r="C505" i="169"/>
  <c r="B505" i="169"/>
  <c r="A505" i="169"/>
  <c r="O505" i="169" s="1"/>
  <c r="F504" i="169"/>
  <c r="E504" i="169"/>
  <c r="D504" i="169"/>
  <c r="C504" i="169"/>
  <c r="B504" i="169"/>
  <c r="A504" i="169"/>
  <c r="O504" i="169" s="1"/>
  <c r="F503" i="169"/>
  <c r="E503" i="169"/>
  <c r="D503" i="169"/>
  <c r="C503" i="169"/>
  <c r="B503" i="169"/>
  <c r="A503" i="169"/>
  <c r="O503" i="169" s="1"/>
  <c r="F502" i="169"/>
  <c r="G502" i="169" s="1"/>
  <c r="H502" i="169" s="1"/>
  <c r="I502" i="169" s="1"/>
  <c r="E502" i="169"/>
  <c r="D502" i="169"/>
  <c r="C502" i="169"/>
  <c r="B502" i="169"/>
  <c r="A502" i="169"/>
  <c r="O502" i="169" s="1"/>
  <c r="F501" i="169"/>
  <c r="E501" i="169"/>
  <c r="D501" i="169"/>
  <c r="C501" i="169"/>
  <c r="B501" i="169"/>
  <c r="A501" i="169"/>
  <c r="O501" i="169" s="1"/>
  <c r="F500" i="169"/>
  <c r="E500" i="169"/>
  <c r="D500" i="169"/>
  <c r="C500" i="169"/>
  <c r="B500" i="169"/>
  <c r="A500" i="169"/>
  <c r="O500" i="169" s="1"/>
  <c r="F499" i="169"/>
  <c r="E499" i="169"/>
  <c r="D499" i="169"/>
  <c r="C499" i="169"/>
  <c r="B499" i="169"/>
  <c r="A499" i="169"/>
  <c r="O499" i="169" s="1"/>
  <c r="F498" i="169"/>
  <c r="E498" i="169"/>
  <c r="D498" i="169"/>
  <c r="C498" i="169"/>
  <c r="B498" i="169"/>
  <c r="A498" i="169"/>
  <c r="O498" i="169" s="1"/>
  <c r="F497" i="169"/>
  <c r="E497" i="169"/>
  <c r="D497" i="169"/>
  <c r="C497" i="169"/>
  <c r="B497" i="169"/>
  <c r="A497" i="169"/>
  <c r="O497" i="169" s="1"/>
  <c r="F496" i="169"/>
  <c r="E496" i="169"/>
  <c r="D496" i="169"/>
  <c r="C496" i="169"/>
  <c r="B496" i="169"/>
  <c r="A496" i="169"/>
  <c r="O496" i="169" s="1"/>
  <c r="F495" i="169"/>
  <c r="E495" i="169"/>
  <c r="D495" i="169"/>
  <c r="C495" i="169"/>
  <c r="B495" i="169"/>
  <c r="A495" i="169"/>
  <c r="O495" i="169" s="1"/>
  <c r="F494" i="169"/>
  <c r="E494" i="169"/>
  <c r="D494" i="169"/>
  <c r="C494" i="169"/>
  <c r="B494" i="169"/>
  <c r="A494" i="169"/>
  <c r="O494" i="169" s="1"/>
  <c r="F493" i="169"/>
  <c r="E493" i="169"/>
  <c r="D493" i="169"/>
  <c r="C493" i="169"/>
  <c r="B493" i="169"/>
  <c r="A493" i="169"/>
  <c r="O493" i="169" s="1"/>
  <c r="F492" i="169"/>
  <c r="G492" i="169" s="1"/>
  <c r="H492" i="169" s="1"/>
  <c r="I492" i="169" s="1"/>
  <c r="E492" i="169"/>
  <c r="D492" i="169"/>
  <c r="C492" i="169"/>
  <c r="B492" i="169"/>
  <c r="A492" i="169"/>
  <c r="O492" i="169" s="1"/>
  <c r="F491" i="169"/>
  <c r="G491" i="169" s="1"/>
  <c r="H491" i="169" s="1"/>
  <c r="I491" i="169" s="1"/>
  <c r="E491" i="169"/>
  <c r="D491" i="169"/>
  <c r="C491" i="169"/>
  <c r="B491" i="169"/>
  <c r="A491" i="169"/>
  <c r="O491" i="169" s="1"/>
  <c r="F490" i="169"/>
  <c r="E490" i="169"/>
  <c r="D490" i="169"/>
  <c r="C490" i="169"/>
  <c r="B490" i="169"/>
  <c r="A490" i="169"/>
  <c r="O490" i="169" s="1"/>
  <c r="F489" i="169"/>
  <c r="E489" i="169"/>
  <c r="D489" i="169"/>
  <c r="C489" i="169"/>
  <c r="B489" i="169"/>
  <c r="A489" i="169"/>
  <c r="O489" i="169" s="1"/>
  <c r="F488" i="169"/>
  <c r="E488" i="169"/>
  <c r="D488" i="169"/>
  <c r="C488" i="169"/>
  <c r="B488" i="169"/>
  <c r="A488" i="169"/>
  <c r="O488" i="169" s="1"/>
  <c r="F487" i="169"/>
  <c r="E487" i="169"/>
  <c r="D487" i="169"/>
  <c r="C487" i="169"/>
  <c r="B487" i="169"/>
  <c r="A487" i="169"/>
  <c r="O487" i="169" s="1"/>
  <c r="F486" i="169"/>
  <c r="E486" i="169"/>
  <c r="D486" i="169"/>
  <c r="C486" i="169"/>
  <c r="B486" i="169"/>
  <c r="A486" i="169"/>
  <c r="O486" i="169" s="1"/>
  <c r="F485" i="169"/>
  <c r="E485" i="169"/>
  <c r="D485" i="169"/>
  <c r="C485" i="169"/>
  <c r="B485" i="169"/>
  <c r="A485" i="169"/>
  <c r="O485" i="169" s="1"/>
  <c r="F484" i="169"/>
  <c r="E484" i="169"/>
  <c r="D484" i="169"/>
  <c r="C484" i="169"/>
  <c r="B484" i="169"/>
  <c r="A484" i="169"/>
  <c r="O484" i="169" s="1"/>
  <c r="F483" i="169"/>
  <c r="E483" i="169"/>
  <c r="D483" i="169"/>
  <c r="C483" i="169"/>
  <c r="B483" i="169"/>
  <c r="A483" i="169"/>
  <c r="O483" i="169" s="1"/>
  <c r="F482" i="169"/>
  <c r="E482" i="169"/>
  <c r="D482" i="169"/>
  <c r="C482" i="169"/>
  <c r="B482" i="169"/>
  <c r="A482" i="169"/>
  <c r="O482" i="169" s="1"/>
  <c r="F481" i="169"/>
  <c r="G481" i="169" s="1"/>
  <c r="H481" i="169" s="1"/>
  <c r="I481" i="169" s="1"/>
  <c r="E481" i="169"/>
  <c r="D481" i="169"/>
  <c r="C481" i="169"/>
  <c r="B481" i="169"/>
  <c r="A481" i="169"/>
  <c r="O481" i="169" s="1"/>
  <c r="F480" i="169"/>
  <c r="E480" i="169"/>
  <c r="D480" i="169"/>
  <c r="C480" i="169"/>
  <c r="B480" i="169"/>
  <c r="A480" i="169"/>
  <c r="O480" i="169" s="1"/>
  <c r="F479" i="169"/>
  <c r="E479" i="169"/>
  <c r="D479" i="169"/>
  <c r="C479" i="169"/>
  <c r="B479" i="169"/>
  <c r="A479" i="169"/>
  <c r="O479" i="169" s="1"/>
  <c r="F478" i="169"/>
  <c r="E478" i="169"/>
  <c r="D478" i="169"/>
  <c r="C478" i="169"/>
  <c r="B478" i="169"/>
  <c r="A478" i="169"/>
  <c r="O478" i="169" s="1"/>
  <c r="F477" i="169"/>
  <c r="E477" i="169"/>
  <c r="D477" i="169"/>
  <c r="C477" i="169"/>
  <c r="B477" i="169"/>
  <c r="A477" i="169"/>
  <c r="O477" i="169" s="1"/>
  <c r="F476" i="169"/>
  <c r="E476" i="169"/>
  <c r="D476" i="169"/>
  <c r="C476" i="169"/>
  <c r="B476" i="169"/>
  <c r="A476" i="169"/>
  <c r="O476" i="169" s="1"/>
  <c r="F475" i="169"/>
  <c r="E475" i="169"/>
  <c r="D475" i="169"/>
  <c r="C475" i="169"/>
  <c r="B475" i="169"/>
  <c r="A475" i="169"/>
  <c r="O475" i="169" s="1"/>
  <c r="F474" i="169"/>
  <c r="E474" i="169"/>
  <c r="D474" i="169"/>
  <c r="C474" i="169"/>
  <c r="B474" i="169"/>
  <c r="A474" i="169"/>
  <c r="O474" i="169" s="1"/>
  <c r="F473" i="169"/>
  <c r="E473" i="169"/>
  <c r="D473" i="169"/>
  <c r="C473" i="169"/>
  <c r="B473" i="169"/>
  <c r="A473" i="169"/>
  <c r="O473" i="169" s="1"/>
  <c r="F472" i="169"/>
  <c r="E472" i="169"/>
  <c r="D472" i="169"/>
  <c r="C472" i="169"/>
  <c r="B472" i="169"/>
  <c r="A472" i="169"/>
  <c r="O472" i="169" s="1"/>
  <c r="F471" i="169"/>
  <c r="E471" i="169"/>
  <c r="D471" i="169"/>
  <c r="C471" i="169"/>
  <c r="B471" i="169"/>
  <c r="A471" i="169"/>
  <c r="O471" i="169" s="1"/>
  <c r="F470" i="169"/>
  <c r="E470" i="169"/>
  <c r="D470" i="169"/>
  <c r="C470" i="169"/>
  <c r="B470" i="169"/>
  <c r="A470" i="169"/>
  <c r="O470" i="169" s="1"/>
  <c r="F469" i="169"/>
  <c r="E469" i="169"/>
  <c r="D469" i="169"/>
  <c r="C469" i="169"/>
  <c r="B469" i="169"/>
  <c r="A469" i="169"/>
  <c r="O469" i="169" s="1"/>
  <c r="F468" i="169"/>
  <c r="E468" i="169"/>
  <c r="D468" i="169"/>
  <c r="C468" i="169"/>
  <c r="B468" i="169"/>
  <c r="A468" i="169"/>
  <c r="O468" i="169" s="1"/>
  <c r="F467" i="169"/>
  <c r="E467" i="169"/>
  <c r="D467" i="169"/>
  <c r="C467" i="169"/>
  <c r="B467" i="169"/>
  <c r="A467" i="169"/>
  <c r="O467" i="169" s="1"/>
  <c r="F466" i="169"/>
  <c r="E466" i="169"/>
  <c r="D466" i="169"/>
  <c r="C466" i="169"/>
  <c r="B466" i="169"/>
  <c r="A466" i="169"/>
  <c r="O466" i="169" s="1"/>
  <c r="F465" i="169"/>
  <c r="E465" i="169"/>
  <c r="D465" i="169"/>
  <c r="C465" i="169"/>
  <c r="B465" i="169"/>
  <c r="A465" i="169"/>
  <c r="O465" i="169" s="1"/>
  <c r="F464" i="169"/>
  <c r="E464" i="169"/>
  <c r="D464" i="169"/>
  <c r="C464" i="169"/>
  <c r="B464" i="169"/>
  <c r="A464" i="169"/>
  <c r="O464" i="169" s="1"/>
  <c r="F463" i="169"/>
  <c r="E463" i="169"/>
  <c r="D463" i="169"/>
  <c r="C463" i="169"/>
  <c r="B463" i="169"/>
  <c r="A463" i="169"/>
  <c r="O463" i="169" s="1"/>
  <c r="F462" i="169"/>
  <c r="E462" i="169"/>
  <c r="D462" i="169"/>
  <c r="C462" i="169"/>
  <c r="B462" i="169"/>
  <c r="A462" i="169"/>
  <c r="O462" i="169" s="1"/>
  <c r="F461" i="169"/>
  <c r="E461" i="169"/>
  <c r="D461" i="169"/>
  <c r="C461" i="169"/>
  <c r="B461" i="169"/>
  <c r="A461" i="169"/>
  <c r="O461" i="169" s="1"/>
  <c r="F460" i="169"/>
  <c r="E460" i="169"/>
  <c r="D460" i="169"/>
  <c r="C460" i="169"/>
  <c r="B460" i="169"/>
  <c r="A460" i="169"/>
  <c r="O460" i="169" s="1"/>
  <c r="F459" i="169"/>
  <c r="E459" i="169"/>
  <c r="D459" i="169"/>
  <c r="C459" i="169"/>
  <c r="B459" i="169"/>
  <c r="A459" i="169"/>
  <c r="O459" i="169" s="1"/>
  <c r="F458" i="169"/>
  <c r="E458" i="169"/>
  <c r="D458" i="169"/>
  <c r="C458" i="169"/>
  <c r="B458" i="169"/>
  <c r="A458" i="169"/>
  <c r="O458" i="169" s="1"/>
  <c r="F457" i="169"/>
  <c r="E457" i="169"/>
  <c r="D457" i="169"/>
  <c r="C457" i="169"/>
  <c r="B457" i="169"/>
  <c r="A457" i="169"/>
  <c r="O457" i="169" s="1"/>
  <c r="F456" i="169"/>
  <c r="E456" i="169"/>
  <c r="D456" i="169"/>
  <c r="C456" i="169"/>
  <c r="B456" i="169"/>
  <c r="A456" i="169"/>
  <c r="O456" i="169" s="1"/>
  <c r="F455" i="169"/>
  <c r="E455" i="169"/>
  <c r="D455" i="169"/>
  <c r="C455" i="169"/>
  <c r="B455" i="169"/>
  <c r="A455" i="169"/>
  <c r="O455" i="169" s="1"/>
  <c r="F454" i="169"/>
  <c r="E454" i="169"/>
  <c r="D454" i="169"/>
  <c r="C454" i="169"/>
  <c r="B454" i="169"/>
  <c r="A454" i="169"/>
  <c r="O454" i="169" s="1"/>
  <c r="F453" i="169"/>
  <c r="E453" i="169"/>
  <c r="D453" i="169"/>
  <c r="C453" i="169"/>
  <c r="B453" i="169"/>
  <c r="A453" i="169"/>
  <c r="O453" i="169" s="1"/>
  <c r="F452" i="169"/>
  <c r="E452" i="169"/>
  <c r="D452" i="169"/>
  <c r="C452" i="169"/>
  <c r="B452" i="169"/>
  <c r="A452" i="169"/>
  <c r="O452" i="169" s="1"/>
  <c r="F451" i="169"/>
  <c r="E451" i="169"/>
  <c r="D451" i="169"/>
  <c r="C451" i="169"/>
  <c r="B451" i="169"/>
  <c r="A451" i="169"/>
  <c r="O451" i="169" s="1"/>
  <c r="F450" i="169"/>
  <c r="E450" i="169"/>
  <c r="D450" i="169"/>
  <c r="C450" i="169"/>
  <c r="B450" i="169"/>
  <c r="A450" i="169"/>
  <c r="O450" i="169" s="1"/>
  <c r="F449" i="169"/>
  <c r="E449" i="169"/>
  <c r="D449" i="169"/>
  <c r="C449" i="169"/>
  <c r="B449" i="169"/>
  <c r="A449" i="169"/>
  <c r="O449" i="169" s="1"/>
  <c r="F448" i="169"/>
  <c r="G448" i="169" s="1"/>
  <c r="H448" i="169" s="1"/>
  <c r="I448" i="169" s="1"/>
  <c r="E448" i="169"/>
  <c r="D448" i="169"/>
  <c r="C448" i="169"/>
  <c r="B448" i="169"/>
  <c r="A448" i="169"/>
  <c r="O448" i="169" s="1"/>
  <c r="F447" i="169"/>
  <c r="E447" i="169"/>
  <c r="D447" i="169"/>
  <c r="C447" i="169"/>
  <c r="B447" i="169"/>
  <c r="A447" i="169"/>
  <c r="O447" i="169" s="1"/>
  <c r="F446" i="169"/>
  <c r="E446" i="169"/>
  <c r="D446" i="169"/>
  <c r="C446" i="169"/>
  <c r="B446" i="169"/>
  <c r="A446" i="169"/>
  <c r="O446" i="169" s="1"/>
  <c r="F445" i="169"/>
  <c r="E445" i="169"/>
  <c r="D445" i="169"/>
  <c r="C445" i="169"/>
  <c r="B445" i="169"/>
  <c r="A445" i="169"/>
  <c r="O445" i="169" s="1"/>
  <c r="F444" i="169"/>
  <c r="E444" i="169"/>
  <c r="D444" i="169"/>
  <c r="C444" i="169"/>
  <c r="B444" i="169"/>
  <c r="A444" i="169"/>
  <c r="O444" i="169" s="1"/>
  <c r="F443" i="169"/>
  <c r="E443" i="169"/>
  <c r="D443" i="169"/>
  <c r="C443" i="169"/>
  <c r="B443" i="169"/>
  <c r="A443" i="169"/>
  <c r="O443" i="169" s="1"/>
  <c r="F442" i="169"/>
  <c r="E442" i="169"/>
  <c r="D442" i="169"/>
  <c r="C442" i="169"/>
  <c r="B442" i="169"/>
  <c r="A442" i="169"/>
  <c r="O442" i="169" s="1"/>
  <c r="F441" i="169"/>
  <c r="E441" i="169"/>
  <c r="D441" i="169"/>
  <c r="C441" i="169"/>
  <c r="B441" i="169"/>
  <c r="A441" i="169"/>
  <c r="O441" i="169" s="1"/>
  <c r="F440" i="169"/>
  <c r="G440" i="169" s="1"/>
  <c r="H440" i="169" s="1"/>
  <c r="I440" i="169" s="1"/>
  <c r="E440" i="169"/>
  <c r="D440" i="169"/>
  <c r="C440" i="169"/>
  <c r="B440" i="169"/>
  <c r="A440" i="169"/>
  <c r="O440" i="169" s="1"/>
  <c r="F439" i="169"/>
  <c r="E439" i="169"/>
  <c r="D439" i="169"/>
  <c r="C439" i="169"/>
  <c r="B439" i="169"/>
  <c r="A439" i="169"/>
  <c r="O439" i="169" s="1"/>
  <c r="F438" i="169"/>
  <c r="E438" i="169"/>
  <c r="D438" i="169"/>
  <c r="C438" i="169"/>
  <c r="B438" i="169"/>
  <c r="A438" i="169"/>
  <c r="O438" i="169" s="1"/>
  <c r="F437" i="169"/>
  <c r="E437" i="169"/>
  <c r="D437" i="169"/>
  <c r="C437" i="169"/>
  <c r="B437" i="169"/>
  <c r="A437" i="169"/>
  <c r="O437" i="169" s="1"/>
  <c r="F436" i="169"/>
  <c r="E436" i="169"/>
  <c r="D436" i="169"/>
  <c r="C436" i="169"/>
  <c r="B436" i="169"/>
  <c r="A436" i="169"/>
  <c r="O436" i="169" s="1"/>
  <c r="F435" i="169"/>
  <c r="E435" i="169"/>
  <c r="D435" i="169"/>
  <c r="C435" i="169"/>
  <c r="B435" i="169"/>
  <c r="A435" i="169"/>
  <c r="O435" i="169" s="1"/>
  <c r="F434" i="169"/>
  <c r="E434" i="169"/>
  <c r="D434" i="169"/>
  <c r="C434" i="169"/>
  <c r="B434" i="169"/>
  <c r="A434" i="169"/>
  <c r="O434" i="169" s="1"/>
  <c r="F433" i="169"/>
  <c r="E433" i="169"/>
  <c r="D433" i="169"/>
  <c r="C433" i="169"/>
  <c r="B433" i="169"/>
  <c r="A433" i="169"/>
  <c r="O433" i="169" s="1"/>
  <c r="F432" i="169"/>
  <c r="E432" i="169"/>
  <c r="D432" i="169"/>
  <c r="C432" i="169"/>
  <c r="B432" i="169"/>
  <c r="A432" i="169"/>
  <c r="O432" i="169" s="1"/>
  <c r="F431" i="169"/>
  <c r="E431" i="169"/>
  <c r="D431" i="169"/>
  <c r="C431" i="169"/>
  <c r="B431" i="169"/>
  <c r="A431" i="169"/>
  <c r="O431" i="169" s="1"/>
  <c r="F430" i="169"/>
  <c r="E430" i="169"/>
  <c r="D430" i="169"/>
  <c r="C430" i="169"/>
  <c r="B430" i="169"/>
  <c r="A430" i="169"/>
  <c r="O430" i="169" s="1"/>
  <c r="F429" i="169"/>
  <c r="E429" i="169"/>
  <c r="D429" i="169"/>
  <c r="C429" i="169"/>
  <c r="B429" i="169"/>
  <c r="A429" i="169"/>
  <c r="O429" i="169" s="1"/>
  <c r="F428" i="169"/>
  <c r="E428" i="169"/>
  <c r="D428" i="169"/>
  <c r="C428" i="169"/>
  <c r="B428" i="169"/>
  <c r="A428" i="169"/>
  <c r="O428" i="169" s="1"/>
  <c r="F427" i="169"/>
  <c r="E427" i="169"/>
  <c r="D427" i="169"/>
  <c r="C427" i="169"/>
  <c r="B427" i="169"/>
  <c r="A427" i="169"/>
  <c r="O427" i="169" s="1"/>
  <c r="F426" i="169"/>
  <c r="E426" i="169"/>
  <c r="D426" i="169"/>
  <c r="C426" i="169"/>
  <c r="B426" i="169"/>
  <c r="A426" i="169"/>
  <c r="O426" i="169" s="1"/>
  <c r="F425" i="169"/>
  <c r="E425" i="169"/>
  <c r="D425" i="169"/>
  <c r="C425" i="169"/>
  <c r="B425" i="169"/>
  <c r="A425" i="169"/>
  <c r="O425" i="169" s="1"/>
  <c r="F424" i="169"/>
  <c r="E424" i="169"/>
  <c r="D424" i="169"/>
  <c r="C424" i="169"/>
  <c r="B424" i="169"/>
  <c r="A424" i="169"/>
  <c r="O424" i="169" s="1"/>
  <c r="F423" i="169"/>
  <c r="E423" i="169"/>
  <c r="D423" i="169"/>
  <c r="C423" i="169"/>
  <c r="B423" i="169"/>
  <c r="A423" i="169"/>
  <c r="O423" i="169" s="1"/>
  <c r="F422" i="169"/>
  <c r="E422" i="169"/>
  <c r="D422" i="169"/>
  <c r="C422" i="169"/>
  <c r="B422" i="169"/>
  <c r="A422" i="169"/>
  <c r="O422" i="169" s="1"/>
  <c r="F421" i="169"/>
  <c r="E421" i="169"/>
  <c r="D421" i="169"/>
  <c r="C421" i="169"/>
  <c r="B421" i="169"/>
  <c r="A421" i="169"/>
  <c r="O421" i="169" s="1"/>
  <c r="F420" i="169"/>
  <c r="E420" i="169"/>
  <c r="D420" i="169"/>
  <c r="C420" i="169"/>
  <c r="B420" i="169"/>
  <c r="A420" i="169"/>
  <c r="O420" i="169" s="1"/>
  <c r="F419" i="169"/>
  <c r="E419" i="169"/>
  <c r="D419" i="169"/>
  <c r="C419" i="169"/>
  <c r="B419" i="169"/>
  <c r="A419" i="169"/>
  <c r="O419" i="169" s="1"/>
  <c r="F418" i="169"/>
  <c r="E418" i="169"/>
  <c r="D418" i="169"/>
  <c r="C418" i="169"/>
  <c r="B418" i="169"/>
  <c r="A418" i="169"/>
  <c r="O418" i="169" s="1"/>
  <c r="F417" i="169"/>
  <c r="E417" i="169"/>
  <c r="D417" i="169"/>
  <c r="C417" i="169"/>
  <c r="B417" i="169"/>
  <c r="A417" i="169"/>
  <c r="O417" i="169" s="1"/>
  <c r="F416" i="169"/>
  <c r="E416" i="169"/>
  <c r="D416" i="169"/>
  <c r="C416" i="169"/>
  <c r="B416" i="169"/>
  <c r="A416" i="169"/>
  <c r="O416" i="169" s="1"/>
  <c r="F415" i="169"/>
  <c r="E415" i="169"/>
  <c r="D415" i="169"/>
  <c r="C415" i="169"/>
  <c r="B415" i="169"/>
  <c r="A415" i="169"/>
  <c r="O415" i="169" s="1"/>
  <c r="F414" i="169"/>
  <c r="E414" i="169"/>
  <c r="D414" i="169"/>
  <c r="C414" i="169"/>
  <c r="B414" i="169"/>
  <c r="A414" i="169"/>
  <c r="O414" i="169" s="1"/>
  <c r="F413" i="169"/>
  <c r="E413" i="169"/>
  <c r="D413" i="169"/>
  <c r="C413" i="169"/>
  <c r="B413" i="169"/>
  <c r="A413" i="169"/>
  <c r="O413" i="169" s="1"/>
  <c r="F412" i="169"/>
  <c r="E412" i="169"/>
  <c r="D412" i="169"/>
  <c r="C412" i="169"/>
  <c r="B412" i="169"/>
  <c r="A412" i="169"/>
  <c r="O412" i="169" s="1"/>
  <c r="F411" i="169"/>
  <c r="E411" i="169"/>
  <c r="D411" i="169"/>
  <c r="C411" i="169"/>
  <c r="B411" i="169"/>
  <c r="A411" i="169"/>
  <c r="O411" i="169" s="1"/>
  <c r="F410" i="169"/>
  <c r="E410" i="169"/>
  <c r="D410" i="169"/>
  <c r="C410" i="169"/>
  <c r="B410" i="169"/>
  <c r="A410" i="169"/>
  <c r="O410" i="169" s="1"/>
  <c r="F409" i="169"/>
  <c r="G409" i="169" s="1"/>
  <c r="H409" i="169" s="1"/>
  <c r="I409" i="169" s="1"/>
  <c r="E409" i="169"/>
  <c r="D409" i="169"/>
  <c r="C409" i="169"/>
  <c r="B409" i="169"/>
  <c r="A409" i="169"/>
  <c r="O409" i="169" s="1"/>
  <c r="F408" i="169"/>
  <c r="E408" i="169"/>
  <c r="D408" i="169"/>
  <c r="C408" i="169"/>
  <c r="B408" i="169"/>
  <c r="A408" i="169"/>
  <c r="O408" i="169" s="1"/>
  <c r="F407" i="169"/>
  <c r="E407" i="169"/>
  <c r="D407" i="169"/>
  <c r="C407" i="169"/>
  <c r="B407" i="169"/>
  <c r="A407" i="169"/>
  <c r="O407" i="169" s="1"/>
  <c r="F406" i="169"/>
  <c r="E406" i="169"/>
  <c r="D406" i="169"/>
  <c r="C406" i="169"/>
  <c r="B406" i="169"/>
  <c r="A406" i="169"/>
  <c r="O406" i="169" s="1"/>
  <c r="F405" i="169"/>
  <c r="E405" i="169"/>
  <c r="D405" i="169"/>
  <c r="C405" i="169"/>
  <c r="B405" i="169"/>
  <c r="A405" i="169"/>
  <c r="O405" i="169" s="1"/>
  <c r="F404" i="169"/>
  <c r="E404" i="169"/>
  <c r="D404" i="169"/>
  <c r="C404" i="169"/>
  <c r="B404" i="169"/>
  <c r="A404" i="169"/>
  <c r="O404" i="169" s="1"/>
  <c r="F403" i="169"/>
  <c r="E403" i="169"/>
  <c r="D403" i="169"/>
  <c r="C403" i="169"/>
  <c r="B403" i="169"/>
  <c r="A403" i="169"/>
  <c r="O403" i="169" s="1"/>
  <c r="F402" i="169"/>
  <c r="E402" i="169"/>
  <c r="D402" i="169"/>
  <c r="C402" i="169"/>
  <c r="B402" i="169"/>
  <c r="A402" i="169"/>
  <c r="O402" i="169" s="1"/>
  <c r="F401" i="169"/>
  <c r="E401" i="169"/>
  <c r="D401" i="169"/>
  <c r="C401" i="169"/>
  <c r="B401" i="169"/>
  <c r="A401" i="169"/>
  <c r="O401" i="169" s="1"/>
  <c r="F400" i="169"/>
  <c r="E400" i="169"/>
  <c r="D400" i="169"/>
  <c r="C400" i="169"/>
  <c r="B400" i="169"/>
  <c r="A400" i="169"/>
  <c r="O400" i="169" s="1"/>
  <c r="F399" i="169"/>
  <c r="E399" i="169"/>
  <c r="D399" i="169"/>
  <c r="C399" i="169"/>
  <c r="B399" i="169"/>
  <c r="A399" i="169"/>
  <c r="O399" i="169" s="1"/>
  <c r="F398" i="169"/>
  <c r="E398" i="169"/>
  <c r="D398" i="169"/>
  <c r="C398" i="169"/>
  <c r="B398" i="169"/>
  <c r="A398" i="169"/>
  <c r="O398" i="169" s="1"/>
  <c r="F397" i="169"/>
  <c r="E397" i="169"/>
  <c r="D397" i="169"/>
  <c r="C397" i="169"/>
  <c r="B397" i="169"/>
  <c r="A397" i="169"/>
  <c r="O397" i="169" s="1"/>
  <c r="F396" i="169"/>
  <c r="E396" i="169"/>
  <c r="D396" i="169"/>
  <c r="C396" i="169"/>
  <c r="B396" i="169"/>
  <c r="A396" i="169"/>
  <c r="O396" i="169" s="1"/>
  <c r="F395" i="169"/>
  <c r="E395" i="169"/>
  <c r="D395" i="169"/>
  <c r="C395" i="169"/>
  <c r="B395" i="169"/>
  <c r="A395" i="169"/>
  <c r="O395" i="169" s="1"/>
  <c r="F394" i="169"/>
  <c r="E394" i="169"/>
  <c r="D394" i="169"/>
  <c r="C394" i="169"/>
  <c r="B394" i="169"/>
  <c r="A394" i="169"/>
  <c r="O394" i="169" s="1"/>
  <c r="F393" i="169"/>
  <c r="E393" i="169"/>
  <c r="D393" i="169"/>
  <c r="C393" i="169"/>
  <c r="B393" i="169"/>
  <c r="A393" i="169"/>
  <c r="O393" i="169" s="1"/>
  <c r="F392" i="169"/>
  <c r="E392" i="169"/>
  <c r="D392" i="169"/>
  <c r="C392" i="169"/>
  <c r="B392" i="169"/>
  <c r="A392" i="169"/>
  <c r="O392" i="169" s="1"/>
  <c r="F391" i="169"/>
  <c r="E391" i="169"/>
  <c r="D391" i="169"/>
  <c r="C391" i="169"/>
  <c r="B391" i="169"/>
  <c r="A391" i="169"/>
  <c r="O391" i="169" s="1"/>
  <c r="F390" i="169"/>
  <c r="E390" i="169"/>
  <c r="D390" i="169"/>
  <c r="C390" i="169"/>
  <c r="B390" i="169"/>
  <c r="A390" i="169"/>
  <c r="O390" i="169" s="1"/>
  <c r="F389" i="169"/>
  <c r="E389" i="169"/>
  <c r="D389" i="169"/>
  <c r="C389" i="169"/>
  <c r="B389" i="169"/>
  <c r="A389" i="169"/>
  <c r="O389" i="169" s="1"/>
  <c r="F388" i="169"/>
  <c r="E388" i="169"/>
  <c r="D388" i="169"/>
  <c r="C388" i="169"/>
  <c r="B388" i="169"/>
  <c r="A388" i="169"/>
  <c r="O388" i="169" s="1"/>
  <c r="F387" i="169"/>
  <c r="E387" i="169"/>
  <c r="D387" i="169"/>
  <c r="C387" i="169"/>
  <c r="B387" i="169"/>
  <c r="A387" i="169"/>
  <c r="O387" i="169" s="1"/>
  <c r="F386" i="169"/>
  <c r="E386" i="169"/>
  <c r="D386" i="169"/>
  <c r="C386" i="169"/>
  <c r="B386" i="169"/>
  <c r="A386" i="169"/>
  <c r="O386" i="169" s="1"/>
  <c r="F385" i="169"/>
  <c r="E385" i="169"/>
  <c r="D385" i="169"/>
  <c r="C385" i="169"/>
  <c r="B385" i="169"/>
  <c r="A385" i="169"/>
  <c r="O385" i="169" s="1"/>
  <c r="F384" i="169"/>
  <c r="E384" i="169"/>
  <c r="D384" i="169"/>
  <c r="C384" i="169"/>
  <c r="B384" i="169"/>
  <c r="A384" i="169"/>
  <c r="O384" i="169" s="1"/>
  <c r="F383" i="169"/>
  <c r="E383" i="169"/>
  <c r="D383" i="169"/>
  <c r="C383" i="169"/>
  <c r="B383" i="169"/>
  <c r="A383" i="169"/>
  <c r="O383" i="169" s="1"/>
  <c r="F382" i="169"/>
  <c r="E382" i="169"/>
  <c r="D382" i="169"/>
  <c r="C382" i="169"/>
  <c r="B382" i="169"/>
  <c r="A382" i="169"/>
  <c r="O382" i="169" s="1"/>
  <c r="F381" i="169"/>
  <c r="G381" i="169" s="1"/>
  <c r="H381" i="169" s="1"/>
  <c r="I381" i="169" s="1"/>
  <c r="E381" i="169"/>
  <c r="D381" i="169"/>
  <c r="C381" i="169"/>
  <c r="B381" i="169"/>
  <c r="A381" i="169"/>
  <c r="O381" i="169" s="1"/>
  <c r="F380" i="169"/>
  <c r="E380" i="169"/>
  <c r="D380" i="169"/>
  <c r="C380" i="169"/>
  <c r="B380" i="169"/>
  <c r="A380" i="169"/>
  <c r="O380" i="169" s="1"/>
  <c r="F379" i="169"/>
  <c r="E379" i="169"/>
  <c r="D379" i="169"/>
  <c r="C379" i="169"/>
  <c r="B379" i="169"/>
  <c r="A379" i="169"/>
  <c r="O379" i="169" s="1"/>
  <c r="F378" i="169"/>
  <c r="E378" i="169"/>
  <c r="D378" i="169"/>
  <c r="C378" i="169"/>
  <c r="B378" i="169"/>
  <c r="A378" i="169"/>
  <c r="O378" i="169" s="1"/>
  <c r="F377" i="169"/>
  <c r="E377" i="169"/>
  <c r="D377" i="169"/>
  <c r="C377" i="169"/>
  <c r="B377" i="169"/>
  <c r="A377" i="169"/>
  <c r="O377" i="169" s="1"/>
  <c r="F376" i="169"/>
  <c r="E376" i="169"/>
  <c r="D376" i="169"/>
  <c r="C376" i="169"/>
  <c r="B376" i="169"/>
  <c r="A376" i="169"/>
  <c r="O376" i="169" s="1"/>
  <c r="F375" i="169"/>
  <c r="E375" i="169"/>
  <c r="D375" i="169"/>
  <c r="C375" i="169"/>
  <c r="B375" i="169"/>
  <c r="A375" i="169"/>
  <c r="O375" i="169" s="1"/>
  <c r="F374" i="169"/>
  <c r="E374" i="169"/>
  <c r="D374" i="169"/>
  <c r="C374" i="169"/>
  <c r="B374" i="169"/>
  <c r="A374" i="169"/>
  <c r="O374" i="169" s="1"/>
  <c r="F373" i="169"/>
  <c r="E373" i="169"/>
  <c r="D373" i="169"/>
  <c r="C373" i="169"/>
  <c r="B373" i="169"/>
  <c r="A373" i="169"/>
  <c r="O373" i="169" s="1"/>
  <c r="F372" i="169"/>
  <c r="E372" i="169"/>
  <c r="D372" i="169"/>
  <c r="C372" i="169"/>
  <c r="B372" i="169"/>
  <c r="A372" i="169"/>
  <c r="O372" i="169" s="1"/>
  <c r="F371" i="169"/>
  <c r="E371" i="169"/>
  <c r="D371" i="169"/>
  <c r="C371" i="169"/>
  <c r="B371" i="169"/>
  <c r="A371" i="169"/>
  <c r="O371" i="169" s="1"/>
  <c r="F370" i="169"/>
  <c r="E370" i="169"/>
  <c r="D370" i="169"/>
  <c r="C370" i="169"/>
  <c r="B370" i="169"/>
  <c r="A370" i="169"/>
  <c r="O370" i="169" s="1"/>
  <c r="F369" i="169"/>
  <c r="E369" i="169"/>
  <c r="D369" i="169"/>
  <c r="C369" i="169"/>
  <c r="B369" i="169"/>
  <c r="A369" i="169"/>
  <c r="O369" i="169" s="1"/>
  <c r="F368" i="169"/>
  <c r="E368" i="169"/>
  <c r="D368" i="169"/>
  <c r="C368" i="169"/>
  <c r="B368" i="169"/>
  <c r="A368" i="169"/>
  <c r="O368" i="169" s="1"/>
  <c r="F367" i="169"/>
  <c r="E367" i="169"/>
  <c r="D367" i="169"/>
  <c r="C367" i="169"/>
  <c r="B367" i="169"/>
  <c r="A367" i="169"/>
  <c r="O367" i="169" s="1"/>
  <c r="F366" i="169"/>
  <c r="E366" i="169"/>
  <c r="D366" i="169"/>
  <c r="C366" i="169"/>
  <c r="B366" i="169"/>
  <c r="A366" i="169"/>
  <c r="O366" i="169" s="1"/>
  <c r="F365" i="169"/>
  <c r="E365" i="169"/>
  <c r="D365" i="169"/>
  <c r="C365" i="169"/>
  <c r="B365" i="169"/>
  <c r="A365" i="169"/>
  <c r="O365" i="169" s="1"/>
  <c r="F364" i="169"/>
  <c r="E364" i="169"/>
  <c r="D364" i="169"/>
  <c r="C364" i="169"/>
  <c r="B364" i="169"/>
  <c r="A364" i="169"/>
  <c r="O364" i="169" s="1"/>
  <c r="F363" i="169"/>
  <c r="E363" i="169"/>
  <c r="D363" i="169"/>
  <c r="C363" i="169"/>
  <c r="B363" i="169"/>
  <c r="A363" i="169"/>
  <c r="O363" i="169" s="1"/>
  <c r="F362" i="169"/>
  <c r="E362" i="169"/>
  <c r="D362" i="169"/>
  <c r="C362" i="169"/>
  <c r="B362" i="169"/>
  <c r="A362" i="169"/>
  <c r="O362" i="169" s="1"/>
  <c r="F361" i="169"/>
  <c r="G361" i="169" s="1"/>
  <c r="H361" i="169" s="1"/>
  <c r="I361" i="169" s="1"/>
  <c r="E361" i="169"/>
  <c r="D361" i="169"/>
  <c r="C361" i="169"/>
  <c r="B361" i="169"/>
  <c r="A361" i="169"/>
  <c r="O361" i="169" s="1"/>
  <c r="F360" i="169"/>
  <c r="G360" i="169" s="1"/>
  <c r="H360" i="169" s="1"/>
  <c r="I360" i="169" s="1"/>
  <c r="E360" i="169"/>
  <c r="D360" i="169"/>
  <c r="C360" i="169"/>
  <c r="B360" i="169"/>
  <c r="A360" i="169"/>
  <c r="O360" i="169" s="1"/>
  <c r="F359" i="169"/>
  <c r="E359" i="169"/>
  <c r="D359" i="169"/>
  <c r="C359" i="169"/>
  <c r="B359" i="169"/>
  <c r="A359" i="169"/>
  <c r="O359" i="169" s="1"/>
  <c r="F358" i="169"/>
  <c r="E358" i="169"/>
  <c r="D358" i="169"/>
  <c r="C358" i="169"/>
  <c r="B358" i="169"/>
  <c r="A358" i="169"/>
  <c r="O358" i="169" s="1"/>
  <c r="F357" i="169"/>
  <c r="E357" i="169"/>
  <c r="D357" i="169"/>
  <c r="C357" i="169"/>
  <c r="B357" i="169"/>
  <c r="A357" i="169"/>
  <c r="O357" i="169" s="1"/>
  <c r="F356" i="169"/>
  <c r="E356" i="169"/>
  <c r="D356" i="169"/>
  <c r="C356" i="169"/>
  <c r="B356" i="169"/>
  <c r="A356" i="169"/>
  <c r="O356" i="169" s="1"/>
  <c r="F355" i="169"/>
  <c r="E355" i="169"/>
  <c r="D355" i="169"/>
  <c r="C355" i="169"/>
  <c r="B355" i="169"/>
  <c r="A355" i="169"/>
  <c r="O355" i="169" s="1"/>
  <c r="F354" i="169"/>
  <c r="E354" i="169"/>
  <c r="D354" i="169"/>
  <c r="C354" i="169"/>
  <c r="B354" i="169"/>
  <c r="A354" i="169"/>
  <c r="O354" i="169" s="1"/>
  <c r="F353" i="169"/>
  <c r="E353" i="169"/>
  <c r="D353" i="169"/>
  <c r="C353" i="169"/>
  <c r="B353" i="169"/>
  <c r="A353" i="169"/>
  <c r="O353" i="169" s="1"/>
  <c r="F352" i="169"/>
  <c r="E352" i="169"/>
  <c r="D352" i="169"/>
  <c r="C352" i="169"/>
  <c r="B352" i="169"/>
  <c r="A352" i="169"/>
  <c r="O352" i="169" s="1"/>
  <c r="F351" i="169"/>
  <c r="G351" i="169" s="1"/>
  <c r="H351" i="169" s="1"/>
  <c r="I351" i="169" s="1"/>
  <c r="E351" i="169"/>
  <c r="D351" i="169"/>
  <c r="C351" i="169"/>
  <c r="B351" i="169"/>
  <c r="A351" i="169"/>
  <c r="O351" i="169" s="1"/>
  <c r="F350" i="169"/>
  <c r="E350" i="169"/>
  <c r="D350" i="169"/>
  <c r="C350" i="169"/>
  <c r="B350" i="169"/>
  <c r="A350" i="169"/>
  <c r="O350" i="169" s="1"/>
  <c r="F349" i="169"/>
  <c r="E349" i="169"/>
  <c r="D349" i="169"/>
  <c r="C349" i="169"/>
  <c r="B349" i="169"/>
  <c r="A349" i="169"/>
  <c r="O349" i="169" s="1"/>
  <c r="F348" i="169"/>
  <c r="G348" i="169" s="1"/>
  <c r="H348" i="169" s="1"/>
  <c r="I348" i="169" s="1"/>
  <c r="E348" i="169"/>
  <c r="D348" i="169"/>
  <c r="C348" i="169"/>
  <c r="B348" i="169"/>
  <c r="A348" i="169"/>
  <c r="O348" i="169" s="1"/>
  <c r="F347" i="169"/>
  <c r="E347" i="169"/>
  <c r="D347" i="169"/>
  <c r="C347" i="169"/>
  <c r="B347" i="169"/>
  <c r="A347" i="169"/>
  <c r="O347" i="169" s="1"/>
  <c r="F346" i="169"/>
  <c r="E346" i="169"/>
  <c r="D346" i="169"/>
  <c r="C346" i="169"/>
  <c r="B346" i="169"/>
  <c r="A346" i="169"/>
  <c r="O346" i="169" s="1"/>
  <c r="F345" i="169"/>
  <c r="E345" i="169"/>
  <c r="D345" i="169"/>
  <c r="C345" i="169"/>
  <c r="B345" i="169"/>
  <c r="A345" i="169"/>
  <c r="O345" i="169" s="1"/>
  <c r="F344" i="169"/>
  <c r="E344" i="169"/>
  <c r="D344" i="169"/>
  <c r="C344" i="169"/>
  <c r="B344" i="169"/>
  <c r="A344" i="169"/>
  <c r="O344" i="169" s="1"/>
  <c r="F343" i="169"/>
  <c r="E343" i="169"/>
  <c r="D343" i="169"/>
  <c r="C343" i="169"/>
  <c r="B343" i="169"/>
  <c r="A343" i="169"/>
  <c r="O343" i="169" s="1"/>
  <c r="F342" i="169"/>
  <c r="E342" i="169"/>
  <c r="D342" i="169"/>
  <c r="C342" i="169"/>
  <c r="B342" i="169"/>
  <c r="A342" i="169"/>
  <c r="O342" i="169" s="1"/>
  <c r="F341" i="169"/>
  <c r="E341" i="169"/>
  <c r="D341" i="169"/>
  <c r="C341" i="169"/>
  <c r="B341" i="169"/>
  <c r="A341" i="169"/>
  <c r="O341" i="169" s="1"/>
  <c r="F340" i="169"/>
  <c r="E340" i="169"/>
  <c r="D340" i="169"/>
  <c r="C340" i="169"/>
  <c r="B340" i="169"/>
  <c r="A340" i="169"/>
  <c r="O340" i="169" s="1"/>
  <c r="F339" i="169"/>
  <c r="E339" i="169"/>
  <c r="D339" i="169"/>
  <c r="C339" i="169"/>
  <c r="B339" i="169"/>
  <c r="A339" i="169"/>
  <c r="O339" i="169" s="1"/>
  <c r="F338" i="169"/>
  <c r="E338" i="169"/>
  <c r="D338" i="169"/>
  <c r="C338" i="169"/>
  <c r="B338" i="169"/>
  <c r="A338" i="169"/>
  <c r="O338" i="169" s="1"/>
  <c r="F337" i="169"/>
  <c r="G337" i="169" s="1"/>
  <c r="H337" i="169" s="1"/>
  <c r="I337" i="169" s="1"/>
  <c r="E337" i="169"/>
  <c r="D337" i="169"/>
  <c r="C337" i="169"/>
  <c r="B337" i="169"/>
  <c r="A337" i="169"/>
  <c r="O337" i="169" s="1"/>
  <c r="F336" i="169"/>
  <c r="G336" i="169" s="1"/>
  <c r="H336" i="169" s="1"/>
  <c r="I336" i="169" s="1"/>
  <c r="E336" i="169"/>
  <c r="D336" i="169"/>
  <c r="C336" i="169"/>
  <c r="B336" i="169"/>
  <c r="A336" i="169"/>
  <c r="O336" i="169" s="1"/>
  <c r="F335" i="169"/>
  <c r="E335" i="169"/>
  <c r="D335" i="169"/>
  <c r="C335" i="169"/>
  <c r="B335" i="169"/>
  <c r="A335" i="169"/>
  <c r="O335" i="169" s="1"/>
  <c r="F334" i="169"/>
  <c r="E334" i="169"/>
  <c r="D334" i="169"/>
  <c r="C334" i="169"/>
  <c r="B334" i="169"/>
  <c r="A334" i="169"/>
  <c r="O334" i="169" s="1"/>
  <c r="F333" i="169"/>
  <c r="G333" i="169" s="1"/>
  <c r="H333" i="169" s="1"/>
  <c r="I333" i="169" s="1"/>
  <c r="E333" i="169"/>
  <c r="D333" i="169"/>
  <c r="C333" i="169"/>
  <c r="B333" i="169"/>
  <c r="A333" i="169"/>
  <c r="O333" i="169" s="1"/>
  <c r="F332" i="169"/>
  <c r="G332" i="169" s="1"/>
  <c r="H332" i="169" s="1"/>
  <c r="I332" i="169" s="1"/>
  <c r="E332" i="169"/>
  <c r="D332" i="169"/>
  <c r="C332" i="169"/>
  <c r="B332" i="169"/>
  <c r="A332" i="169"/>
  <c r="O332" i="169" s="1"/>
  <c r="F331" i="169"/>
  <c r="E331" i="169"/>
  <c r="D331" i="169"/>
  <c r="C331" i="169"/>
  <c r="B331" i="169"/>
  <c r="A331" i="169"/>
  <c r="O331" i="169" s="1"/>
  <c r="F330" i="169"/>
  <c r="E330" i="169"/>
  <c r="D330" i="169"/>
  <c r="C330" i="169"/>
  <c r="B330" i="169"/>
  <c r="A330" i="169"/>
  <c r="O330" i="169" s="1"/>
  <c r="F329" i="169"/>
  <c r="E329" i="169"/>
  <c r="D329" i="169"/>
  <c r="C329" i="169"/>
  <c r="B329" i="169"/>
  <c r="A329" i="169"/>
  <c r="O329" i="169" s="1"/>
  <c r="F328" i="169"/>
  <c r="E328" i="169"/>
  <c r="D328" i="169"/>
  <c r="C328" i="169"/>
  <c r="B328" i="169"/>
  <c r="A328" i="169"/>
  <c r="O328" i="169" s="1"/>
  <c r="F327" i="169"/>
  <c r="E327" i="169"/>
  <c r="D327" i="169"/>
  <c r="C327" i="169"/>
  <c r="B327" i="169"/>
  <c r="A327" i="169"/>
  <c r="O327" i="169" s="1"/>
  <c r="F326" i="169"/>
  <c r="E326" i="169"/>
  <c r="D326" i="169"/>
  <c r="C326" i="169"/>
  <c r="B326" i="169"/>
  <c r="A326" i="169"/>
  <c r="O326" i="169" s="1"/>
  <c r="F325" i="169"/>
  <c r="G325" i="169" s="1"/>
  <c r="H325" i="169" s="1"/>
  <c r="I325" i="169" s="1"/>
  <c r="E325" i="169"/>
  <c r="D325" i="169"/>
  <c r="C325" i="169"/>
  <c r="B325" i="169"/>
  <c r="A325" i="169"/>
  <c r="O325" i="169" s="1"/>
  <c r="F324" i="169"/>
  <c r="G324" i="169" s="1"/>
  <c r="H324" i="169" s="1"/>
  <c r="I324" i="169" s="1"/>
  <c r="E324" i="169"/>
  <c r="D324" i="169"/>
  <c r="C324" i="169"/>
  <c r="B324" i="169"/>
  <c r="A324" i="169"/>
  <c r="O324" i="169" s="1"/>
  <c r="F323" i="169"/>
  <c r="E323" i="169"/>
  <c r="D323" i="169"/>
  <c r="C323" i="169"/>
  <c r="B323" i="169"/>
  <c r="A323" i="169"/>
  <c r="O323" i="169" s="1"/>
  <c r="F322" i="169"/>
  <c r="E322" i="169"/>
  <c r="D322" i="169"/>
  <c r="C322" i="169"/>
  <c r="B322" i="169"/>
  <c r="A322" i="169"/>
  <c r="O322" i="169" s="1"/>
  <c r="F321" i="169"/>
  <c r="E321" i="169"/>
  <c r="D321" i="169"/>
  <c r="C321" i="169"/>
  <c r="B321" i="169"/>
  <c r="A321" i="169"/>
  <c r="O321" i="169" s="1"/>
  <c r="F320" i="169"/>
  <c r="E320" i="169"/>
  <c r="D320" i="169"/>
  <c r="C320" i="169"/>
  <c r="B320" i="169"/>
  <c r="A320" i="169"/>
  <c r="O320" i="169" s="1"/>
  <c r="F319" i="169"/>
  <c r="E319" i="169"/>
  <c r="D319" i="169"/>
  <c r="C319" i="169"/>
  <c r="B319" i="169"/>
  <c r="A319" i="169"/>
  <c r="O319" i="169" s="1"/>
  <c r="F318" i="169"/>
  <c r="E318" i="169"/>
  <c r="D318" i="169"/>
  <c r="C318" i="169"/>
  <c r="B318" i="169"/>
  <c r="A318" i="169"/>
  <c r="O318" i="169" s="1"/>
  <c r="F317" i="169"/>
  <c r="G317" i="169" s="1"/>
  <c r="H317" i="169" s="1"/>
  <c r="I317" i="169" s="1"/>
  <c r="E317" i="169"/>
  <c r="D317" i="169"/>
  <c r="C317" i="169"/>
  <c r="B317" i="169"/>
  <c r="A317" i="169"/>
  <c r="O317" i="169" s="1"/>
  <c r="F316" i="169"/>
  <c r="G316" i="169" s="1"/>
  <c r="H316" i="169" s="1"/>
  <c r="I316" i="169" s="1"/>
  <c r="E316" i="169"/>
  <c r="D316" i="169"/>
  <c r="C316" i="169"/>
  <c r="B316" i="169"/>
  <c r="A316" i="169"/>
  <c r="O316" i="169" s="1"/>
  <c r="F315" i="169"/>
  <c r="E315" i="169"/>
  <c r="D315" i="169"/>
  <c r="C315" i="169"/>
  <c r="B315" i="169"/>
  <c r="A315" i="169"/>
  <c r="O315" i="169" s="1"/>
  <c r="F314" i="169"/>
  <c r="E314" i="169"/>
  <c r="D314" i="169"/>
  <c r="C314" i="169"/>
  <c r="B314" i="169"/>
  <c r="A314" i="169"/>
  <c r="O314" i="169" s="1"/>
  <c r="F313" i="169"/>
  <c r="E313" i="169"/>
  <c r="D313" i="169"/>
  <c r="C313" i="169"/>
  <c r="B313" i="169"/>
  <c r="A313" i="169"/>
  <c r="O313" i="169" s="1"/>
  <c r="F312" i="169"/>
  <c r="G312" i="169" s="1"/>
  <c r="H312" i="169" s="1"/>
  <c r="I312" i="169" s="1"/>
  <c r="E312" i="169"/>
  <c r="D312" i="169"/>
  <c r="C312" i="169"/>
  <c r="B312" i="169"/>
  <c r="A312" i="169"/>
  <c r="O312" i="169" s="1"/>
  <c r="F311" i="169"/>
  <c r="E311" i="169"/>
  <c r="D311" i="169"/>
  <c r="C311" i="169"/>
  <c r="B311" i="169"/>
  <c r="A311" i="169"/>
  <c r="O311" i="169" s="1"/>
  <c r="F310" i="169"/>
  <c r="E310" i="169"/>
  <c r="D310" i="169"/>
  <c r="C310" i="169"/>
  <c r="B310" i="169"/>
  <c r="A310" i="169"/>
  <c r="O310" i="169" s="1"/>
  <c r="F309" i="169"/>
  <c r="E309" i="169"/>
  <c r="D309" i="169"/>
  <c r="C309" i="169"/>
  <c r="B309" i="169"/>
  <c r="A309" i="169"/>
  <c r="O309" i="169" s="1"/>
  <c r="F308" i="169"/>
  <c r="G308" i="169" s="1"/>
  <c r="H308" i="169" s="1"/>
  <c r="I308" i="169" s="1"/>
  <c r="E308" i="169"/>
  <c r="D308" i="169"/>
  <c r="C308" i="169"/>
  <c r="B308" i="169"/>
  <c r="A308" i="169"/>
  <c r="O308" i="169" s="1"/>
  <c r="F307" i="169"/>
  <c r="E307" i="169"/>
  <c r="D307" i="169"/>
  <c r="C307" i="169"/>
  <c r="B307" i="169"/>
  <c r="A307" i="169"/>
  <c r="O307" i="169" s="1"/>
  <c r="F306" i="169"/>
  <c r="G306" i="169" s="1"/>
  <c r="H306" i="169" s="1"/>
  <c r="I306" i="169" s="1"/>
  <c r="E306" i="169"/>
  <c r="D306" i="169"/>
  <c r="C306" i="169"/>
  <c r="B306" i="169"/>
  <c r="A306" i="169"/>
  <c r="O306" i="169" s="1"/>
  <c r="F305" i="169"/>
  <c r="E305" i="169"/>
  <c r="D305" i="169"/>
  <c r="C305" i="169"/>
  <c r="B305" i="169"/>
  <c r="A305" i="169"/>
  <c r="O305" i="169" s="1"/>
  <c r="F304" i="169"/>
  <c r="E304" i="169"/>
  <c r="D304" i="169"/>
  <c r="C304" i="169"/>
  <c r="B304" i="169"/>
  <c r="A304" i="169"/>
  <c r="O304" i="169" s="1"/>
  <c r="F303" i="169"/>
  <c r="E303" i="169"/>
  <c r="D303" i="169"/>
  <c r="C303" i="169"/>
  <c r="B303" i="169"/>
  <c r="A303" i="169"/>
  <c r="O303" i="169" s="1"/>
  <c r="F302" i="169"/>
  <c r="E302" i="169"/>
  <c r="D302" i="169"/>
  <c r="C302" i="169"/>
  <c r="B302" i="169"/>
  <c r="A302" i="169"/>
  <c r="O302" i="169" s="1"/>
  <c r="F301" i="169"/>
  <c r="E301" i="169"/>
  <c r="D301" i="169"/>
  <c r="C301" i="169"/>
  <c r="B301" i="169"/>
  <c r="A301" i="169"/>
  <c r="O301" i="169" s="1"/>
  <c r="F300" i="169"/>
  <c r="E300" i="169"/>
  <c r="D300" i="169"/>
  <c r="C300" i="169"/>
  <c r="B300" i="169"/>
  <c r="A300" i="169"/>
  <c r="O300" i="169" s="1"/>
  <c r="F299" i="169"/>
  <c r="E299" i="169"/>
  <c r="D299" i="169"/>
  <c r="C299" i="169"/>
  <c r="B299" i="169"/>
  <c r="A299" i="169"/>
  <c r="O299" i="169" s="1"/>
  <c r="F298" i="169"/>
  <c r="E298" i="169"/>
  <c r="D298" i="169"/>
  <c r="C298" i="169"/>
  <c r="B298" i="169"/>
  <c r="A298" i="169"/>
  <c r="O298" i="169" s="1"/>
  <c r="F297" i="169"/>
  <c r="E297" i="169"/>
  <c r="D297" i="169"/>
  <c r="C297" i="169"/>
  <c r="B297" i="169"/>
  <c r="A297" i="169"/>
  <c r="O297" i="169" s="1"/>
  <c r="F296" i="169"/>
  <c r="E296" i="169"/>
  <c r="D296" i="169"/>
  <c r="C296" i="169"/>
  <c r="B296" i="169"/>
  <c r="A296" i="169"/>
  <c r="O296" i="169" s="1"/>
  <c r="F295" i="169"/>
  <c r="E295" i="169"/>
  <c r="D295" i="169"/>
  <c r="C295" i="169"/>
  <c r="B295" i="169"/>
  <c r="A295" i="169"/>
  <c r="O295" i="169" s="1"/>
  <c r="F294" i="169"/>
  <c r="E294" i="169"/>
  <c r="D294" i="169"/>
  <c r="C294" i="169"/>
  <c r="B294" i="169"/>
  <c r="A294" i="169"/>
  <c r="O294" i="169" s="1"/>
  <c r="F293" i="169"/>
  <c r="E293" i="169"/>
  <c r="D293" i="169"/>
  <c r="C293" i="169"/>
  <c r="B293" i="169"/>
  <c r="A293" i="169"/>
  <c r="O293" i="169" s="1"/>
  <c r="F292" i="169"/>
  <c r="E292" i="169"/>
  <c r="D292" i="169"/>
  <c r="C292" i="169"/>
  <c r="B292" i="169"/>
  <c r="A292" i="169"/>
  <c r="O292" i="169" s="1"/>
  <c r="F291" i="169"/>
  <c r="G291" i="169" s="1"/>
  <c r="H291" i="169" s="1"/>
  <c r="I291" i="169" s="1"/>
  <c r="E291" i="169"/>
  <c r="D291" i="169"/>
  <c r="C291" i="169"/>
  <c r="B291" i="169"/>
  <c r="A291" i="169"/>
  <c r="O291" i="169" s="1"/>
  <c r="F290" i="169"/>
  <c r="E290" i="169"/>
  <c r="D290" i="169"/>
  <c r="C290" i="169"/>
  <c r="B290" i="169"/>
  <c r="A290" i="169"/>
  <c r="O290" i="169" s="1"/>
  <c r="F289" i="169"/>
  <c r="E289" i="169"/>
  <c r="D289" i="169"/>
  <c r="C289" i="169"/>
  <c r="B289" i="169"/>
  <c r="A289" i="169"/>
  <c r="O289" i="169" s="1"/>
  <c r="F288" i="169"/>
  <c r="E288" i="169"/>
  <c r="D288" i="169"/>
  <c r="C288" i="169"/>
  <c r="B288" i="169"/>
  <c r="A288" i="169"/>
  <c r="O288" i="169" s="1"/>
  <c r="F287" i="169"/>
  <c r="E287" i="169"/>
  <c r="D287" i="169"/>
  <c r="C287" i="169"/>
  <c r="B287" i="169"/>
  <c r="A287" i="169"/>
  <c r="O287" i="169" s="1"/>
  <c r="F286" i="169"/>
  <c r="E286" i="169"/>
  <c r="D286" i="169"/>
  <c r="C286" i="169"/>
  <c r="B286" i="169"/>
  <c r="A286" i="169"/>
  <c r="O286" i="169" s="1"/>
  <c r="F285" i="169"/>
  <c r="E285" i="169"/>
  <c r="D285" i="169"/>
  <c r="C285" i="169"/>
  <c r="B285" i="169"/>
  <c r="A285" i="169"/>
  <c r="O285" i="169" s="1"/>
  <c r="F284" i="169"/>
  <c r="E284" i="169"/>
  <c r="D284" i="169"/>
  <c r="C284" i="169"/>
  <c r="B284" i="169"/>
  <c r="A284" i="169"/>
  <c r="O284" i="169" s="1"/>
  <c r="F283" i="169"/>
  <c r="E283" i="169"/>
  <c r="D283" i="169"/>
  <c r="C283" i="169"/>
  <c r="B283" i="169"/>
  <c r="A283" i="169"/>
  <c r="O283" i="169" s="1"/>
  <c r="F282" i="169"/>
  <c r="E282" i="169"/>
  <c r="D282" i="169"/>
  <c r="C282" i="169"/>
  <c r="B282" i="169"/>
  <c r="A282" i="169"/>
  <c r="O282" i="169" s="1"/>
  <c r="F281" i="169"/>
  <c r="E281" i="169"/>
  <c r="D281" i="169"/>
  <c r="C281" i="169"/>
  <c r="B281" i="169"/>
  <c r="A281" i="169"/>
  <c r="O281" i="169" s="1"/>
  <c r="F280" i="169"/>
  <c r="G280" i="169" s="1"/>
  <c r="H280" i="169" s="1"/>
  <c r="I280" i="169" s="1"/>
  <c r="E280" i="169"/>
  <c r="D280" i="169"/>
  <c r="C280" i="169"/>
  <c r="B280" i="169"/>
  <c r="A280" i="169"/>
  <c r="O280" i="169" s="1"/>
  <c r="F279" i="169"/>
  <c r="E279" i="169"/>
  <c r="D279" i="169"/>
  <c r="C279" i="169"/>
  <c r="B279" i="169"/>
  <c r="A279" i="169"/>
  <c r="O279" i="169" s="1"/>
  <c r="F278" i="169"/>
  <c r="G278" i="169" s="1"/>
  <c r="H278" i="169" s="1"/>
  <c r="I278" i="169" s="1"/>
  <c r="E278" i="169"/>
  <c r="D278" i="169"/>
  <c r="C278" i="169"/>
  <c r="B278" i="169"/>
  <c r="A278" i="169"/>
  <c r="O278" i="169" s="1"/>
  <c r="F277" i="169"/>
  <c r="E277" i="169"/>
  <c r="D277" i="169"/>
  <c r="C277" i="169"/>
  <c r="B277" i="169"/>
  <c r="A277" i="169"/>
  <c r="O277" i="169" s="1"/>
  <c r="F276" i="169"/>
  <c r="E276" i="169"/>
  <c r="D276" i="169"/>
  <c r="C276" i="169"/>
  <c r="B276" i="169"/>
  <c r="A276" i="169"/>
  <c r="O276" i="169" s="1"/>
  <c r="F275" i="169"/>
  <c r="E275" i="169"/>
  <c r="D275" i="169"/>
  <c r="C275" i="169"/>
  <c r="B275" i="169"/>
  <c r="A275" i="169"/>
  <c r="O275" i="169" s="1"/>
  <c r="F274" i="169"/>
  <c r="E274" i="169"/>
  <c r="D274" i="169"/>
  <c r="C274" i="169"/>
  <c r="B274" i="169"/>
  <c r="A274" i="169"/>
  <c r="O274" i="169" s="1"/>
  <c r="F273" i="169"/>
  <c r="E273" i="169"/>
  <c r="D273" i="169"/>
  <c r="C273" i="169"/>
  <c r="B273" i="169"/>
  <c r="A273" i="169"/>
  <c r="O273" i="169" s="1"/>
  <c r="F272" i="169"/>
  <c r="G272" i="169" s="1"/>
  <c r="H272" i="169" s="1"/>
  <c r="I272" i="169" s="1"/>
  <c r="E272" i="169"/>
  <c r="D272" i="169"/>
  <c r="C272" i="169"/>
  <c r="B272" i="169"/>
  <c r="A272" i="169"/>
  <c r="O272" i="169" s="1"/>
  <c r="F271" i="169"/>
  <c r="E271" i="169"/>
  <c r="D271" i="169"/>
  <c r="C271" i="169"/>
  <c r="B271" i="169"/>
  <c r="A271" i="169"/>
  <c r="O271" i="169" s="1"/>
  <c r="F270" i="169"/>
  <c r="E270" i="169"/>
  <c r="D270" i="169"/>
  <c r="C270" i="169"/>
  <c r="B270" i="169"/>
  <c r="A270" i="169"/>
  <c r="O270" i="169" s="1"/>
  <c r="F269" i="169"/>
  <c r="E269" i="169"/>
  <c r="D269" i="169"/>
  <c r="C269" i="169"/>
  <c r="B269" i="169"/>
  <c r="A269" i="169"/>
  <c r="O269" i="169" s="1"/>
  <c r="F268" i="169"/>
  <c r="E268" i="169"/>
  <c r="D268" i="169"/>
  <c r="C268" i="169"/>
  <c r="B268" i="169"/>
  <c r="A268" i="169"/>
  <c r="O268" i="169" s="1"/>
  <c r="F267" i="169"/>
  <c r="E267" i="169"/>
  <c r="D267" i="169"/>
  <c r="C267" i="169"/>
  <c r="B267" i="169"/>
  <c r="A267" i="169"/>
  <c r="O267" i="169" s="1"/>
  <c r="F266" i="169"/>
  <c r="E266" i="169"/>
  <c r="D266" i="169"/>
  <c r="C266" i="169"/>
  <c r="B266" i="169"/>
  <c r="A266" i="169"/>
  <c r="O266" i="169" s="1"/>
  <c r="F265" i="169"/>
  <c r="G265" i="169" s="1"/>
  <c r="H265" i="169" s="1"/>
  <c r="I265" i="169" s="1"/>
  <c r="E265" i="169"/>
  <c r="D265" i="169"/>
  <c r="C265" i="169"/>
  <c r="B265" i="169"/>
  <c r="A265" i="169"/>
  <c r="O265" i="169" s="1"/>
  <c r="F264" i="169"/>
  <c r="E264" i="169"/>
  <c r="D264" i="169"/>
  <c r="C264" i="169"/>
  <c r="B264" i="169"/>
  <c r="A264" i="169"/>
  <c r="O264" i="169" s="1"/>
  <c r="F263" i="169"/>
  <c r="E263" i="169"/>
  <c r="D263" i="169"/>
  <c r="C263" i="169"/>
  <c r="B263" i="169"/>
  <c r="A263" i="169"/>
  <c r="O263" i="169" s="1"/>
  <c r="F262" i="169"/>
  <c r="E262" i="169"/>
  <c r="D262" i="169"/>
  <c r="C262" i="169"/>
  <c r="B262" i="169"/>
  <c r="A262" i="169"/>
  <c r="O262" i="169" s="1"/>
  <c r="F261" i="169"/>
  <c r="E261" i="169"/>
  <c r="D261" i="169"/>
  <c r="C261" i="169"/>
  <c r="B261" i="169"/>
  <c r="A261" i="169"/>
  <c r="O261" i="169" s="1"/>
  <c r="F260" i="169"/>
  <c r="G260" i="169" s="1"/>
  <c r="H260" i="169" s="1"/>
  <c r="I260" i="169" s="1"/>
  <c r="E260" i="169"/>
  <c r="D260" i="169"/>
  <c r="C260" i="169"/>
  <c r="B260" i="169"/>
  <c r="A260" i="169"/>
  <c r="O260" i="169" s="1"/>
  <c r="F259" i="169"/>
  <c r="E259" i="169"/>
  <c r="D259" i="169"/>
  <c r="C259" i="169"/>
  <c r="B259" i="169"/>
  <c r="A259" i="169"/>
  <c r="O259" i="169" s="1"/>
  <c r="F258" i="169"/>
  <c r="E258" i="169"/>
  <c r="D258" i="169"/>
  <c r="C258" i="169"/>
  <c r="B258" i="169"/>
  <c r="A258" i="169"/>
  <c r="O258" i="169" s="1"/>
  <c r="F257" i="169"/>
  <c r="E257" i="169"/>
  <c r="D257" i="169"/>
  <c r="C257" i="169"/>
  <c r="B257" i="169"/>
  <c r="A257" i="169"/>
  <c r="O257" i="169" s="1"/>
  <c r="F256" i="169"/>
  <c r="E256" i="169"/>
  <c r="D256" i="169"/>
  <c r="C256" i="169"/>
  <c r="B256" i="169"/>
  <c r="A256" i="169"/>
  <c r="O256" i="169" s="1"/>
  <c r="F255" i="169"/>
  <c r="G255" i="169" s="1"/>
  <c r="H255" i="169" s="1"/>
  <c r="I255" i="169" s="1"/>
  <c r="E255" i="169"/>
  <c r="D255" i="169"/>
  <c r="C255" i="169"/>
  <c r="B255" i="169"/>
  <c r="A255" i="169"/>
  <c r="O255" i="169" s="1"/>
  <c r="F254" i="169"/>
  <c r="E254" i="169"/>
  <c r="D254" i="169"/>
  <c r="C254" i="169"/>
  <c r="B254" i="169"/>
  <c r="A254" i="169"/>
  <c r="O254" i="169" s="1"/>
  <c r="F253" i="169"/>
  <c r="E253" i="169"/>
  <c r="D253" i="169"/>
  <c r="C253" i="169"/>
  <c r="B253" i="169"/>
  <c r="A253" i="169"/>
  <c r="O253" i="169" s="1"/>
  <c r="F252" i="169"/>
  <c r="E252" i="169"/>
  <c r="D252" i="169"/>
  <c r="C252" i="169"/>
  <c r="B252" i="169"/>
  <c r="A252" i="169"/>
  <c r="O252" i="169" s="1"/>
  <c r="F251" i="169"/>
  <c r="E251" i="169"/>
  <c r="D251" i="169"/>
  <c r="C251" i="169"/>
  <c r="B251" i="169"/>
  <c r="A251" i="169"/>
  <c r="O251" i="169" s="1"/>
  <c r="F250" i="169"/>
  <c r="E250" i="169"/>
  <c r="D250" i="169"/>
  <c r="C250" i="169"/>
  <c r="B250" i="169"/>
  <c r="A250" i="169"/>
  <c r="O250" i="169" s="1"/>
  <c r="F249" i="169"/>
  <c r="E249" i="169"/>
  <c r="D249" i="169"/>
  <c r="C249" i="169"/>
  <c r="B249" i="169"/>
  <c r="A249" i="169"/>
  <c r="O249" i="169" s="1"/>
  <c r="F248" i="169"/>
  <c r="E248" i="169"/>
  <c r="D248" i="169"/>
  <c r="C248" i="169"/>
  <c r="B248" i="169"/>
  <c r="A248" i="169"/>
  <c r="O248" i="169" s="1"/>
  <c r="F247" i="169"/>
  <c r="E247" i="169"/>
  <c r="D247" i="169"/>
  <c r="C247" i="169"/>
  <c r="B247" i="169"/>
  <c r="A247" i="169"/>
  <c r="O247" i="169" s="1"/>
  <c r="F246" i="169"/>
  <c r="E246" i="169"/>
  <c r="D246" i="169"/>
  <c r="C246" i="169"/>
  <c r="B246" i="169"/>
  <c r="A246" i="169"/>
  <c r="O246" i="169" s="1"/>
  <c r="F245" i="169"/>
  <c r="E245" i="169"/>
  <c r="D245" i="169"/>
  <c r="C245" i="169"/>
  <c r="B245" i="169"/>
  <c r="A245" i="169"/>
  <c r="O245" i="169" s="1"/>
  <c r="F244" i="169"/>
  <c r="E244" i="169"/>
  <c r="D244" i="169"/>
  <c r="C244" i="169"/>
  <c r="B244" i="169"/>
  <c r="A244" i="169"/>
  <c r="O244" i="169" s="1"/>
  <c r="F243" i="169"/>
  <c r="E243" i="169"/>
  <c r="D243" i="169"/>
  <c r="C243" i="169"/>
  <c r="B243" i="169"/>
  <c r="A243" i="169"/>
  <c r="O243" i="169" s="1"/>
  <c r="F242" i="169"/>
  <c r="E242" i="169"/>
  <c r="D242" i="169"/>
  <c r="C242" i="169"/>
  <c r="B242" i="169"/>
  <c r="A242" i="169"/>
  <c r="O242" i="169" s="1"/>
  <c r="F241" i="169"/>
  <c r="E241" i="169"/>
  <c r="D241" i="169"/>
  <c r="C241" i="169"/>
  <c r="B241" i="169"/>
  <c r="A241" i="169"/>
  <c r="O241" i="169" s="1"/>
  <c r="F240" i="169"/>
  <c r="E240" i="169"/>
  <c r="D240" i="169"/>
  <c r="C240" i="169"/>
  <c r="B240" i="169"/>
  <c r="A240" i="169"/>
  <c r="O240" i="169" s="1"/>
  <c r="F239" i="169"/>
  <c r="E239" i="169"/>
  <c r="D239" i="169"/>
  <c r="C239" i="169"/>
  <c r="B239" i="169"/>
  <c r="A239" i="169"/>
  <c r="O239" i="169" s="1"/>
  <c r="F238" i="169"/>
  <c r="E238" i="169"/>
  <c r="D238" i="169"/>
  <c r="C238" i="169"/>
  <c r="B238" i="169"/>
  <c r="A238" i="169"/>
  <c r="O238" i="169" s="1"/>
  <c r="F237" i="169"/>
  <c r="E237" i="169"/>
  <c r="D237" i="169"/>
  <c r="C237" i="169"/>
  <c r="B237" i="169"/>
  <c r="A237" i="169"/>
  <c r="O237" i="169" s="1"/>
  <c r="F236" i="169"/>
  <c r="E236" i="169"/>
  <c r="D236" i="169"/>
  <c r="C236" i="169"/>
  <c r="B236" i="169"/>
  <c r="A236" i="169"/>
  <c r="O236" i="169" s="1"/>
  <c r="F235" i="169"/>
  <c r="E235" i="169"/>
  <c r="D235" i="169"/>
  <c r="C235" i="169"/>
  <c r="B235" i="169"/>
  <c r="A235" i="169"/>
  <c r="O235" i="169" s="1"/>
  <c r="F234" i="169"/>
  <c r="E234" i="169"/>
  <c r="D234" i="169"/>
  <c r="C234" i="169"/>
  <c r="B234" i="169"/>
  <c r="A234" i="169"/>
  <c r="O234" i="169" s="1"/>
  <c r="F233" i="169"/>
  <c r="E233" i="169"/>
  <c r="D233" i="169"/>
  <c r="C233" i="169"/>
  <c r="B233" i="169"/>
  <c r="A233" i="169"/>
  <c r="O233" i="169" s="1"/>
  <c r="F232" i="169"/>
  <c r="E232" i="169"/>
  <c r="D232" i="169"/>
  <c r="C232" i="169"/>
  <c r="B232" i="169"/>
  <c r="A232" i="169"/>
  <c r="O232" i="169" s="1"/>
  <c r="F231" i="169"/>
  <c r="E231" i="169"/>
  <c r="D231" i="169"/>
  <c r="C231" i="169"/>
  <c r="B231" i="169"/>
  <c r="A231" i="169"/>
  <c r="O231" i="169" s="1"/>
  <c r="F230" i="169"/>
  <c r="E230" i="169"/>
  <c r="D230" i="169"/>
  <c r="C230" i="169"/>
  <c r="B230" i="169"/>
  <c r="A230" i="169"/>
  <c r="O230" i="169" s="1"/>
  <c r="F229" i="169"/>
  <c r="E229" i="169"/>
  <c r="D229" i="169"/>
  <c r="C229" i="169"/>
  <c r="B229" i="169"/>
  <c r="A229" i="169"/>
  <c r="O229" i="169" s="1"/>
  <c r="F228" i="169"/>
  <c r="E228" i="169"/>
  <c r="D228" i="169"/>
  <c r="C228" i="169"/>
  <c r="B228" i="169"/>
  <c r="A228" i="169"/>
  <c r="O228" i="169" s="1"/>
  <c r="F227" i="169"/>
  <c r="E227" i="169"/>
  <c r="D227" i="169"/>
  <c r="C227" i="169"/>
  <c r="B227" i="169"/>
  <c r="A227" i="169"/>
  <c r="O227" i="169" s="1"/>
  <c r="F226" i="169"/>
  <c r="E226" i="169"/>
  <c r="D226" i="169"/>
  <c r="C226" i="169"/>
  <c r="B226" i="169"/>
  <c r="A226" i="169"/>
  <c r="O226" i="169" s="1"/>
  <c r="F225" i="169"/>
  <c r="E225" i="169"/>
  <c r="D225" i="169"/>
  <c r="C225" i="169"/>
  <c r="B225" i="169"/>
  <c r="A225" i="169"/>
  <c r="O225" i="169" s="1"/>
  <c r="F224" i="169"/>
  <c r="E224" i="169"/>
  <c r="D224" i="169"/>
  <c r="C224" i="169"/>
  <c r="B224" i="169"/>
  <c r="A224" i="169"/>
  <c r="O224" i="169" s="1"/>
  <c r="F223" i="169"/>
  <c r="E223" i="169"/>
  <c r="D223" i="169"/>
  <c r="C223" i="169"/>
  <c r="B223" i="169"/>
  <c r="A223" i="169"/>
  <c r="O223" i="169" s="1"/>
  <c r="F222" i="169"/>
  <c r="G222" i="169" s="1"/>
  <c r="H222" i="169" s="1"/>
  <c r="I222" i="169" s="1"/>
  <c r="E222" i="169"/>
  <c r="D222" i="169"/>
  <c r="C222" i="169"/>
  <c r="B222" i="169"/>
  <c r="A222" i="169"/>
  <c r="O222" i="169" s="1"/>
  <c r="F221" i="169"/>
  <c r="E221" i="169"/>
  <c r="D221" i="169"/>
  <c r="C221" i="169"/>
  <c r="B221" i="169"/>
  <c r="A221" i="169"/>
  <c r="O221" i="169" s="1"/>
  <c r="F220" i="169"/>
  <c r="G220" i="169" s="1"/>
  <c r="H220" i="169" s="1"/>
  <c r="I220" i="169" s="1"/>
  <c r="E220" i="169"/>
  <c r="D220" i="169"/>
  <c r="C220" i="169"/>
  <c r="B220" i="169"/>
  <c r="A220" i="169"/>
  <c r="O220" i="169" s="1"/>
  <c r="F219" i="169"/>
  <c r="E219" i="169"/>
  <c r="D219" i="169"/>
  <c r="C219" i="169"/>
  <c r="B219" i="169"/>
  <c r="A219" i="169"/>
  <c r="O219" i="169" s="1"/>
  <c r="F218" i="169"/>
  <c r="G218" i="169" s="1"/>
  <c r="H218" i="169" s="1"/>
  <c r="I218" i="169" s="1"/>
  <c r="E218" i="169"/>
  <c r="D218" i="169"/>
  <c r="C218" i="169"/>
  <c r="B218" i="169"/>
  <c r="A218" i="169"/>
  <c r="O218" i="169" s="1"/>
  <c r="F217" i="169"/>
  <c r="E217" i="169"/>
  <c r="D217" i="169"/>
  <c r="C217" i="169"/>
  <c r="B217" i="169"/>
  <c r="A217" i="169"/>
  <c r="O217" i="169" s="1"/>
  <c r="F216" i="169"/>
  <c r="G216" i="169" s="1"/>
  <c r="H216" i="169" s="1"/>
  <c r="I216" i="169" s="1"/>
  <c r="E216" i="169"/>
  <c r="D216" i="169"/>
  <c r="C216" i="169"/>
  <c r="B216" i="169"/>
  <c r="A216" i="169"/>
  <c r="O216" i="169" s="1"/>
  <c r="F215" i="169"/>
  <c r="E215" i="169"/>
  <c r="D215" i="169"/>
  <c r="C215" i="169"/>
  <c r="B215" i="169"/>
  <c r="A215" i="169"/>
  <c r="O215" i="169" s="1"/>
  <c r="F214" i="169"/>
  <c r="G214" i="169" s="1"/>
  <c r="H214" i="169" s="1"/>
  <c r="I214" i="169" s="1"/>
  <c r="E214" i="169"/>
  <c r="D214" i="169"/>
  <c r="C214" i="169"/>
  <c r="B214" i="169"/>
  <c r="A214" i="169"/>
  <c r="O214" i="169" s="1"/>
  <c r="F213" i="169"/>
  <c r="E213" i="169"/>
  <c r="D213" i="169"/>
  <c r="C213" i="169"/>
  <c r="B213" i="169"/>
  <c r="A213" i="169"/>
  <c r="O213" i="169" s="1"/>
  <c r="F212" i="169"/>
  <c r="G212" i="169" s="1"/>
  <c r="H212" i="169" s="1"/>
  <c r="I212" i="169" s="1"/>
  <c r="E212" i="169"/>
  <c r="D212" i="169"/>
  <c r="C212" i="169"/>
  <c r="B212" i="169"/>
  <c r="A212" i="169"/>
  <c r="O212" i="169" s="1"/>
  <c r="F211" i="169"/>
  <c r="G211" i="169" s="1"/>
  <c r="H211" i="169" s="1"/>
  <c r="I211" i="169" s="1"/>
  <c r="E211" i="169"/>
  <c r="D211" i="169"/>
  <c r="C211" i="169"/>
  <c r="B211" i="169"/>
  <c r="A211" i="169"/>
  <c r="O211" i="169" s="1"/>
  <c r="F210" i="169"/>
  <c r="G210" i="169" s="1"/>
  <c r="H210" i="169" s="1"/>
  <c r="I210" i="169" s="1"/>
  <c r="E210" i="169"/>
  <c r="D210" i="169"/>
  <c r="C210" i="169"/>
  <c r="B210" i="169"/>
  <c r="A210" i="169"/>
  <c r="O210" i="169" s="1"/>
  <c r="F209" i="169"/>
  <c r="E209" i="169"/>
  <c r="D209" i="169"/>
  <c r="C209" i="169"/>
  <c r="B209" i="169"/>
  <c r="A209" i="169"/>
  <c r="O209" i="169" s="1"/>
  <c r="F208" i="169"/>
  <c r="G208" i="169" s="1"/>
  <c r="H208" i="169" s="1"/>
  <c r="I208" i="169" s="1"/>
  <c r="E208" i="169"/>
  <c r="D208" i="169"/>
  <c r="C208" i="169"/>
  <c r="B208" i="169"/>
  <c r="A208" i="169"/>
  <c r="O208" i="169" s="1"/>
  <c r="F207" i="169"/>
  <c r="E207" i="169"/>
  <c r="D207" i="169"/>
  <c r="C207" i="169"/>
  <c r="B207" i="169"/>
  <c r="A207" i="169"/>
  <c r="O207" i="169" s="1"/>
  <c r="F206" i="169"/>
  <c r="G206" i="169" s="1"/>
  <c r="H206" i="169" s="1"/>
  <c r="I206" i="169" s="1"/>
  <c r="E206" i="169"/>
  <c r="D206" i="169"/>
  <c r="C206" i="169"/>
  <c r="B206" i="169"/>
  <c r="A206" i="169"/>
  <c r="O206" i="169" s="1"/>
  <c r="F205" i="169"/>
  <c r="G205" i="169" s="1"/>
  <c r="H205" i="169" s="1"/>
  <c r="I205" i="169" s="1"/>
  <c r="E205" i="169"/>
  <c r="D205" i="169"/>
  <c r="C205" i="169"/>
  <c r="B205" i="169"/>
  <c r="A205" i="169"/>
  <c r="O205" i="169" s="1"/>
  <c r="F204" i="169"/>
  <c r="G204" i="169" s="1"/>
  <c r="H204" i="169" s="1"/>
  <c r="I204" i="169" s="1"/>
  <c r="E204" i="169"/>
  <c r="D204" i="169"/>
  <c r="C204" i="169"/>
  <c r="B204" i="169"/>
  <c r="A204" i="169"/>
  <c r="O204" i="169" s="1"/>
  <c r="F203" i="169"/>
  <c r="E203" i="169"/>
  <c r="D203" i="169"/>
  <c r="C203" i="169"/>
  <c r="B203" i="169"/>
  <c r="A203" i="169"/>
  <c r="O203" i="169" s="1"/>
  <c r="F202" i="169"/>
  <c r="G202" i="169" s="1"/>
  <c r="H202" i="169" s="1"/>
  <c r="I202" i="169" s="1"/>
  <c r="E202" i="169"/>
  <c r="D202" i="169"/>
  <c r="C202" i="169"/>
  <c r="B202" i="169"/>
  <c r="A202" i="169"/>
  <c r="O202" i="169" s="1"/>
  <c r="F201" i="169"/>
  <c r="G201" i="169" s="1"/>
  <c r="H201" i="169" s="1"/>
  <c r="I201" i="169" s="1"/>
  <c r="E201" i="169"/>
  <c r="D201" i="169"/>
  <c r="C201" i="169"/>
  <c r="B201" i="169"/>
  <c r="A201" i="169"/>
  <c r="O201" i="169" s="1"/>
  <c r="F200" i="169"/>
  <c r="G200" i="169" s="1"/>
  <c r="H200" i="169" s="1"/>
  <c r="I200" i="169" s="1"/>
  <c r="E200" i="169"/>
  <c r="D200" i="169"/>
  <c r="C200" i="169"/>
  <c r="B200" i="169"/>
  <c r="A200" i="169"/>
  <c r="O200" i="169" s="1"/>
  <c r="F199" i="169"/>
  <c r="G199" i="169" s="1"/>
  <c r="H199" i="169" s="1"/>
  <c r="I199" i="169" s="1"/>
  <c r="E199" i="169"/>
  <c r="D199" i="169"/>
  <c r="C199" i="169"/>
  <c r="B199" i="169"/>
  <c r="A199" i="169"/>
  <c r="O199" i="169" s="1"/>
  <c r="F198" i="169"/>
  <c r="G198" i="169" s="1"/>
  <c r="H198" i="169" s="1"/>
  <c r="I198" i="169" s="1"/>
  <c r="E198" i="169"/>
  <c r="D198" i="169"/>
  <c r="C198" i="169"/>
  <c r="B198" i="169"/>
  <c r="A198" i="169"/>
  <c r="O198" i="169" s="1"/>
  <c r="F197" i="169"/>
  <c r="E197" i="169"/>
  <c r="D197" i="169"/>
  <c r="C197" i="169"/>
  <c r="B197" i="169"/>
  <c r="A197" i="169"/>
  <c r="O197" i="169" s="1"/>
  <c r="F196" i="169"/>
  <c r="G196" i="169" s="1"/>
  <c r="H196" i="169" s="1"/>
  <c r="I196" i="169" s="1"/>
  <c r="E196" i="169"/>
  <c r="D196" i="169"/>
  <c r="C196" i="169"/>
  <c r="B196" i="169"/>
  <c r="A196" i="169"/>
  <c r="O196" i="169" s="1"/>
  <c r="F195" i="169"/>
  <c r="E195" i="169"/>
  <c r="D195" i="169"/>
  <c r="C195" i="169"/>
  <c r="B195" i="169"/>
  <c r="A195" i="169"/>
  <c r="O195" i="169" s="1"/>
  <c r="F194" i="169"/>
  <c r="G194" i="169" s="1"/>
  <c r="H194" i="169" s="1"/>
  <c r="I194" i="169" s="1"/>
  <c r="E194" i="169"/>
  <c r="D194" i="169"/>
  <c r="C194" i="169"/>
  <c r="B194" i="169"/>
  <c r="A194" i="169"/>
  <c r="O194" i="169" s="1"/>
  <c r="F193" i="169"/>
  <c r="E193" i="169"/>
  <c r="D193" i="169"/>
  <c r="C193" i="169"/>
  <c r="B193" i="169"/>
  <c r="A193" i="169"/>
  <c r="O193" i="169" s="1"/>
  <c r="F192" i="169"/>
  <c r="G192" i="169" s="1"/>
  <c r="H192" i="169" s="1"/>
  <c r="I192" i="169" s="1"/>
  <c r="E192" i="169"/>
  <c r="D192" i="169"/>
  <c r="C192" i="169"/>
  <c r="B192" i="169"/>
  <c r="A192" i="169"/>
  <c r="O192" i="169" s="1"/>
  <c r="F191" i="169"/>
  <c r="G191" i="169" s="1"/>
  <c r="H191" i="169" s="1"/>
  <c r="I191" i="169" s="1"/>
  <c r="E191" i="169"/>
  <c r="D191" i="169"/>
  <c r="C191" i="169"/>
  <c r="B191" i="169"/>
  <c r="A191" i="169"/>
  <c r="O191" i="169" s="1"/>
  <c r="F190" i="169"/>
  <c r="G190" i="169" s="1"/>
  <c r="H190" i="169" s="1"/>
  <c r="I190" i="169" s="1"/>
  <c r="E190" i="169"/>
  <c r="D190" i="169"/>
  <c r="C190" i="169"/>
  <c r="B190" i="169"/>
  <c r="A190" i="169"/>
  <c r="O190" i="169" s="1"/>
  <c r="F189" i="169"/>
  <c r="E189" i="169"/>
  <c r="D189" i="169"/>
  <c r="C189" i="169"/>
  <c r="B189" i="169"/>
  <c r="A189" i="169"/>
  <c r="O189" i="169" s="1"/>
  <c r="F188" i="169"/>
  <c r="G188" i="169" s="1"/>
  <c r="H188" i="169" s="1"/>
  <c r="I188" i="169" s="1"/>
  <c r="E188" i="169"/>
  <c r="D188" i="169"/>
  <c r="C188" i="169"/>
  <c r="B188" i="169"/>
  <c r="A188" i="169"/>
  <c r="O188" i="169" s="1"/>
  <c r="F187" i="169"/>
  <c r="E187" i="169"/>
  <c r="D187" i="169"/>
  <c r="C187" i="169"/>
  <c r="B187" i="169"/>
  <c r="A187" i="169"/>
  <c r="O187" i="169" s="1"/>
  <c r="F186" i="169"/>
  <c r="G186" i="169" s="1"/>
  <c r="H186" i="169" s="1"/>
  <c r="I186" i="169" s="1"/>
  <c r="E186" i="169"/>
  <c r="D186" i="169"/>
  <c r="C186" i="169"/>
  <c r="B186" i="169"/>
  <c r="A186" i="169"/>
  <c r="O186" i="169" s="1"/>
  <c r="F185" i="169"/>
  <c r="E185" i="169"/>
  <c r="D185" i="169"/>
  <c r="C185" i="169"/>
  <c r="B185" i="169"/>
  <c r="A185" i="169"/>
  <c r="O185" i="169" s="1"/>
  <c r="F184" i="169"/>
  <c r="E184" i="169"/>
  <c r="D184" i="169"/>
  <c r="C184" i="169"/>
  <c r="B184" i="169"/>
  <c r="A184" i="169"/>
  <c r="O184" i="169" s="1"/>
  <c r="F183" i="169"/>
  <c r="E183" i="169"/>
  <c r="D183" i="169"/>
  <c r="C183" i="169"/>
  <c r="B183" i="169"/>
  <c r="A183" i="169"/>
  <c r="O183" i="169" s="1"/>
  <c r="F182" i="169"/>
  <c r="E182" i="169"/>
  <c r="D182" i="169"/>
  <c r="C182" i="169"/>
  <c r="B182" i="169"/>
  <c r="A182" i="169"/>
  <c r="O182" i="169" s="1"/>
  <c r="F181" i="169"/>
  <c r="G181" i="169" s="1"/>
  <c r="H181" i="169" s="1"/>
  <c r="I181" i="169" s="1"/>
  <c r="E181" i="169"/>
  <c r="D181" i="169"/>
  <c r="C181" i="169"/>
  <c r="B181" i="169"/>
  <c r="A181" i="169"/>
  <c r="O181" i="169" s="1"/>
  <c r="F180" i="169"/>
  <c r="E180" i="169"/>
  <c r="D180" i="169"/>
  <c r="C180" i="169"/>
  <c r="B180" i="169"/>
  <c r="A180" i="169"/>
  <c r="O180" i="169" s="1"/>
  <c r="F179" i="169"/>
  <c r="E179" i="169"/>
  <c r="D179" i="169"/>
  <c r="C179" i="169"/>
  <c r="B179" i="169"/>
  <c r="A179" i="169"/>
  <c r="O179" i="169" s="1"/>
  <c r="F178" i="169"/>
  <c r="E178" i="169"/>
  <c r="D178" i="169"/>
  <c r="C178" i="169"/>
  <c r="B178" i="169"/>
  <c r="A178" i="169"/>
  <c r="O178" i="169" s="1"/>
  <c r="F177" i="169"/>
  <c r="G177" i="169" s="1"/>
  <c r="H177" i="169" s="1"/>
  <c r="I177" i="169" s="1"/>
  <c r="E177" i="169"/>
  <c r="D177" i="169"/>
  <c r="C177" i="169"/>
  <c r="B177" i="169"/>
  <c r="A177" i="169"/>
  <c r="O177" i="169" s="1"/>
  <c r="F176" i="169"/>
  <c r="E176" i="169"/>
  <c r="D176" i="169"/>
  <c r="C176" i="169"/>
  <c r="B176" i="169"/>
  <c r="A176" i="169"/>
  <c r="O176" i="169" s="1"/>
  <c r="F175" i="169"/>
  <c r="E175" i="169"/>
  <c r="D175" i="169"/>
  <c r="C175" i="169"/>
  <c r="B175" i="169"/>
  <c r="A175" i="169"/>
  <c r="O175" i="169" s="1"/>
  <c r="F174" i="169"/>
  <c r="E174" i="169"/>
  <c r="D174" i="169"/>
  <c r="C174" i="169"/>
  <c r="B174" i="169"/>
  <c r="A174" i="169"/>
  <c r="O174" i="169" s="1"/>
  <c r="F173" i="169"/>
  <c r="E173" i="169"/>
  <c r="D173" i="169"/>
  <c r="C173" i="169"/>
  <c r="B173" i="169"/>
  <c r="A173" i="169"/>
  <c r="O173" i="169" s="1"/>
  <c r="F172" i="169"/>
  <c r="E172" i="169"/>
  <c r="D172" i="169"/>
  <c r="C172" i="169"/>
  <c r="B172" i="169"/>
  <c r="A172" i="169"/>
  <c r="O172" i="169" s="1"/>
  <c r="F171" i="169"/>
  <c r="E171" i="169"/>
  <c r="D171" i="169"/>
  <c r="C171" i="169"/>
  <c r="B171" i="169"/>
  <c r="A171" i="169"/>
  <c r="O171" i="169" s="1"/>
  <c r="F170" i="169"/>
  <c r="E170" i="169"/>
  <c r="D170" i="169"/>
  <c r="C170" i="169"/>
  <c r="B170" i="169"/>
  <c r="A170" i="169"/>
  <c r="O170" i="169" s="1"/>
  <c r="F169" i="169"/>
  <c r="E169" i="169"/>
  <c r="D169" i="169"/>
  <c r="C169" i="169"/>
  <c r="B169" i="169"/>
  <c r="A169" i="169"/>
  <c r="O169" i="169" s="1"/>
  <c r="F168" i="169"/>
  <c r="E168" i="169"/>
  <c r="D168" i="169"/>
  <c r="C168" i="169"/>
  <c r="B168" i="169"/>
  <c r="A168" i="169"/>
  <c r="O168" i="169" s="1"/>
  <c r="F167" i="169"/>
  <c r="E167" i="169"/>
  <c r="D167" i="169"/>
  <c r="C167" i="169"/>
  <c r="B167" i="169"/>
  <c r="A167" i="169"/>
  <c r="O167" i="169" s="1"/>
  <c r="F166" i="169"/>
  <c r="E166" i="169"/>
  <c r="D166" i="169"/>
  <c r="C166" i="169"/>
  <c r="B166" i="169"/>
  <c r="A166" i="169"/>
  <c r="O166" i="169" s="1"/>
  <c r="F165" i="169"/>
  <c r="E165" i="169"/>
  <c r="D165" i="169"/>
  <c r="C165" i="169"/>
  <c r="B165" i="169"/>
  <c r="A165" i="169"/>
  <c r="O165" i="169" s="1"/>
  <c r="F164" i="169"/>
  <c r="G164" i="169" s="1"/>
  <c r="H164" i="169" s="1"/>
  <c r="I164" i="169" s="1"/>
  <c r="E164" i="169"/>
  <c r="D164" i="169"/>
  <c r="C164" i="169"/>
  <c r="B164" i="169"/>
  <c r="A164" i="169"/>
  <c r="O164" i="169" s="1"/>
  <c r="F163" i="169"/>
  <c r="E163" i="169"/>
  <c r="D163" i="169"/>
  <c r="C163" i="169"/>
  <c r="B163" i="169"/>
  <c r="A163" i="169"/>
  <c r="O163" i="169" s="1"/>
  <c r="F162" i="169"/>
  <c r="E162" i="169"/>
  <c r="D162" i="169"/>
  <c r="C162" i="169"/>
  <c r="B162" i="169"/>
  <c r="A162" i="169"/>
  <c r="O162" i="169" s="1"/>
  <c r="F161" i="169"/>
  <c r="E161" i="169"/>
  <c r="D161" i="169"/>
  <c r="C161" i="169"/>
  <c r="B161" i="169"/>
  <c r="A161" i="169"/>
  <c r="O161" i="169" s="1"/>
  <c r="F160" i="169"/>
  <c r="E160" i="169"/>
  <c r="D160" i="169"/>
  <c r="C160" i="169"/>
  <c r="B160" i="169"/>
  <c r="A160" i="169"/>
  <c r="O160" i="169" s="1"/>
  <c r="F159" i="169"/>
  <c r="E159" i="169"/>
  <c r="D159" i="169"/>
  <c r="C159" i="169"/>
  <c r="B159" i="169"/>
  <c r="A159" i="169"/>
  <c r="O159" i="169" s="1"/>
  <c r="F158" i="169"/>
  <c r="E158" i="169"/>
  <c r="D158" i="169"/>
  <c r="C158" i="169"/>
  <c r="B158" i="169"/>
  <c r="A158" i="169"/>
  <c r="O158" i="169" s="1"/>
  <c r="F157" i="169"/>
  <c r="E157" i="169"/>
  <c r="D157" i="169"/>
  <c r="C157" i="169"/>
  <c r="B157" i="169"/>
  <c r="A157" i="169"/>
  <c r="O157" i="169" s="1"/>
  <c r="F156" i="169"/>
  <c r="E156" i="169"/>
  <c r="D156" i="169"/>
  <c r="C156" i="169"/>
  <c r="B156" i="169"/>
  <c r="A156" i="169"/>
  <c r="O156" i="169" s="1"/>
  <c r="F155" i="169"/>
  <c r="E155" i="169"/>
  <c r="D155" i="169"/>
  <c r="C155" i="169"/>
  <c r="B155" i="169"/>
  <c r="A155" i="169"/>
  <c r="O155" i="169" s="1"/>
  <c r="F154" i="169"/>
  <c r="E154" i="169"/>
  <c r="D154" i="169"/>
  <c r="C154" i="169"/>
  <c r="B154" i="169"/>
  <c r="A154" i="169"/>
  <c r="O154" i="169" s="1"/>
  <c r="F153" i="169"/>
  <c r="E153" i="169"/>
  <c r="D153" i="169"/>
  <c r="C153" i="169"/>
  <c r="B153" i="169"/>
  <c r="A153" i="169"/>
  <c r="O153" i="169" s="1"/>
  <c r="F152" i="169"/>
  <c r="E152" i="169"/>
  <c r="D152" i="169"/>
  <c r="C152" i="169"/>
  <c r="B152" i="169"/>
  <c r="A152" i="169"/>
  <c r="O152" i="169" s="1"/>
  <c r="F151" i="169"/>
  <c r="E151" i="169"/>
  <c r="D151" i="169"/>
  <c r="C151" i="169"/>
  <c r="B151" i="169"/>
  <c r="A151" i="169"/>
  <c r="O151" i="169" s="1"/>
  <c r="F150" i="169"/>
  <c r="E150" i="169"/>
  <c r="D150" i="169"/>
  <c r="C150" i="169"/>
  <c r="B150" i="169"/>
  <c r="A150" i="169"/>
  <c r="O150" i="169" s="1"/>
  <c r="F149" i="169"/>
  <c r="E149" i="169"/>
  <c r="D149" i="169"/>
  <c r="C149" i="169"/>
  <c r="B149" i="169"/>
  <c r="A149" i="169"/>
  <c r="O149" i="169" s="1"/>
  <c r="F148" i="169"/>
  <c r="E148" i="169"/>
  <c r="D148" i="169"/>
  <c r="C148" i="169"/>
  <c r="B148" i="169"/>
  <c r="A148" i="169"/>
  <c r="O148" i="169" s="1"/>
  <c r="F147" i="169"/>
  <c r="E147" i="169"/>
  <c r="D147" i="169"/>
  <c r="C147" i="169"/>
  <c r="B147" i="169"/>
  <c r="A147" i="169"/>
  <c r="O147" i="169" s="1"/>
  <c r="F146" i="169"/>
  <c r="E146" i="169"/>
  <c r="D146" i="169"/>
  <c r="C146" i="169"/>
  <c r="B146" i="169"/>
  <c r="A146" i="169"/>
  <c r="O146" i="169" s="1"/>
  <c r="F145" i="169"/>
  <c r="E145" i="169"/>
  <c r="D145" i="169"/>
  <c r="C145" i="169"/>
  <c r="B145" i="169"/>
  <c r="A145" i="169"/>
  <c r="O145" i="169" s="1"/>
  <c r="F144" i="169"/>
  <c r="E144" i="169"/>
  <c r="D144" i="169"/>
  <c r="C144" i="169"/>
  <c r="B144" i="169"/>
  <c r="A144" i="169"/>
  <c r="O144" i="169" s="1"/>
  <c r="F143" i="169"/>
  <c r="E143" i="169"/>
  <c r="D143" i="169"/>
  <c r="C143" i="169"/>
  <c r="B143" i="169"/>
  <c r="A143" i="169"/>
  <c r="O143" i="169" s="1"/>
  <c r="F142" i="169"/>
  <c r="G142" i="169" s="1"/>
  <c r="H142" i="169" s="1"/>
  <c r="I142" i="169" s="1"/>
  <c r="E142" i="169"/>
  <c r="D142" i="169"/>
  <c r="C142" i="169"/>
  <c r="B142" i="169"/>
  <c r="A142" i="169"/>
  <c r="O142" i="169" s="1"/>
  <c r="F141" i="169"/>
  <c r="E141" i="169"/>
  <c r="D141" i="169"/>
  <c r="C141" i="169"/>
  <c r="B141" i="169"/>
  <c r="A141" i="169"/>
  <c r="O141" i="169" s="1"/>
  <c r="F140" i="169"/>
  <c r="E140" i="169"/>
  <c r="D140" i="169"/>
  <c r="C140" i="169"/>
  <c r="B140" i="169"/>
  <c r="A140" i="169"/>
  <c r="O140" i="169" s="1"/>
  <c r="F139" i="169"/>
  <c r="G139" i="169" s="1"/>
  <c r="H139" i="169" s="1"/>
  <c r="I139" i="169" s="1"/>
  <c r="E139" i="169"/>
  <c r="D139" i="169"/>
  <c r="C139" i="169"/>
  <c r="B139" i="169"/>
  <c r="A139" i="169"/>
  <c r="O139" i="169" s="1"/>
  <c r="F138" i="169"/>
  <c r="E138" i="169"/>
  <c r="D138" i="169"/>
  <c r="C138" i="169"/>
  <c r="B138" i="169"/>
  <c r="A138" i="169"/>
  <c r="O138" i="169" s="1"/>
  <c r="F137" i="169"/>
  <c r="E137" i="169"/>
  <c r="D137" i="169"/>
  <c r="C137" i="169"/>
  <c r="B137" i="169"/>
  <c r="A137" i="169"/>
  <c r="O137" i="169" s="1"/>
  <c r="F136" i="169"/>
  <c r="E136" i="169"/>
  <c r="D136" i="169"/>
  <c r="C136" i="169"/>
  <c r="B136" i="169"/>
  <c r="A136" i="169"/>
  <c r="O136" i="169" s="1"/>
  <c r="F135" i="169"/>
  <c r="E135" i="169"/>
  <c r="D135" i="169"/>
  <c r="C135" i="169"/>
  <c r="B135" i="169"/>
  <c r="A135" i="169"/>
  <c r="O135" i="169" s="1"/>
  <c r="F134" i="169"/>
  <c r="E134" i="169"/>
  <c r="D134" i="169"/>
  <c r="C134" i="169"/>
  <c r="B134" i="169"/>
  <c r="A134" i="169"/>
  <c r="O134" i="169" s="1"/>
  <c r="F133" i="169"/>
  <c r="E133" i="169"/>
  <c r="D133" i="169"/>
  <c r="C133" i="169"/>
  <c r="B133" i="169"/>
  <c r="A133" i="169"/>
  <c r="O133" i="169" s="1"/>
  <c r="F132" i="169"/>
  <c r="E132" i="169"/>
  <c r="D132" i="169"/>
  <c r="C132" i="169"/>
  <c r="B132" i="169"/>
  <c r="A132" i="169"/>
  <c r="O132" i="169" s="1"/>
  <c r="F131" i="169"/>
  <c r="E131" i="169"/>
  <c r="D131" i="169"/>
  <c r="C131" i="169"/>
  <c r="B131" i="169"/>
  <c r="A131" i="169"/>
  <c r="O131" i="169" s="1"/>
  <c r="F130" i="169"/>
  <c r="E130" i="169"/>
  <c r="D130" i="169"/>
  <c r="C130" i="169"/>
  <c r="B130" i="169"/>
  <c r="A130" i="169"/>
  <c r="O130" i="169" s="1"/>
  <c r="F129" i="169"/>
  <c r="E129" i="169"/>
  <c r="D129" i="169"/>
  <c r="C129" i="169"/>
  <c r="B129" i="169"/>
  <c r="A129" i="169"/>
  <c r="O129" i="169" s="1"/>
  <c r="F128" i="169"/>
  <c r="E128" i="169"/>
  <c r="D128" i="169"/>
  <c r="C128" i="169"/>
  <c r="B128" i="169"/>
  <c r="A128" i="169"/>
  <c r="O128" i="169" s="1"/>
  <c r="F127" i="169"/>
  <c r="E127" i="169"/>
  <c r="D127" i="169"/>
  <c r="C127" i="169"/>
  <c r="B127" i="169"/>
  <c r="A127" i="169"/>
  <c r="O127" i="169" s="1"/>
  <c r="F126" i="169"/>
  <c r="E126" i="169"/>
  <c r="D126" i="169"/>
  <c r="C126" i="169"/>
  <c r="B126" i="169"/>
  <c r="A126" i="169"/>
  <c r="O126" i="169" s="1"/>
  <c r="F125" i="169"/>
  <c r="E125" i="169"/>
  <c r="D125" i="169"/>
  <c r="C125" i="169"/>
  <c r="B125" i="169"/>
  <c r="A125" i="169"/>
  <c r="O125" i="169" s="1"/>
  <c r="F124" i="169"/>
  <c r="E124" i="169"/>
  <c r="D124" i="169"/>
  <c r="C124" i="169"/>
  <c r="B124" i="169"/>
  <c r="A124" i="169"/>
  <c r="O124" i="169" s="1"/>
  <c r="F123" i="169"/>
  <c r="E123" i="169"/>
  <c r="D123" i="169"/>
  <c r="C123" i="169"/>
  <c r="B123" i="169"/>
  <c r="A123" i="169"/>
  <c r="O123" i="169" s="1"/>
  <c r="F122" i="169"/>
  <c r="E122" i="169"/>
  <c r="D122" i="169"/>
  <c r="C122" i="169"/>
  <c r="B122" i="169"/>
  <c r="A122" i="169"/>
  <c r="O122" i="169" s="1"/>
  <c r="F121" i="169"/>
  <c r="E121" i="169"/>
  <c r="D121" i="169"/>
  <c r="C121" i="169"/>
  <c r="B121" i="169"/>
  <c r="A121" i="169"/>
  <c r="O121" i="169" s="1"/>
  <c r="F120" i="169"/>
  <c r="E120" i="169"/>
  <c r="D120" i="169"/>
  <c r="C120" i="169"/>
  <c r="B120" i="169"/>
  <c r="A120" i="169"/>
  <c r="O120" i="169" s="1"/>
  <c r="F119" i="169"/>
  <c r="E119" i="169"/>
  <c r="D119" i="169"/>
  <c r="C119" i="169"/>
  <c r="B119" i="169"/>
  <c r="A119" i="169"/>
  <c r="O119" i="169" s="1"/>
  <c r="F118" i="169"/>
  <c r="E118" i="169"/>
  <c r="D118" i="169"/>
  <c r="C118" i="169"/>
  <c r="B118" i="169"/>
  <c r="A118" i="169"/>
  <c r="O118" i="169" s="1"/>
  <c r="F117" i="169"/>
  <c r="E117" i="169"/>
  <c r="D117" i="169"/>
  <c r="C117" i="169"/>
  <c r="B117" i="169"/>
  <c r="A117" i="169"/>
  <c r="O117" i="169" s="1"/>
  <c r="F116" i="169"/>
  <c r="E116" i="169"/>
  <c r="D116" i="169"/>
  <c r="C116" i="169"/>
  <c r="B116" i="169"/>
  <c r="A116" i="169"/>
  <c r="O116" i="169" s="1"/>
  <c r="F115" i="169"/>
  <c r="E115" i="169"/>
  <c r="D115" i="169"/>
  <c r="C115" i="169"/>
  <c r="B115" i="169"/>
  <c r="A115" i="169"/>
  <c r="O115" i="169" s="1"/>
  <c r="F114" i="169"/>
  <c r="E114" i="169"/>
  <c r="D114" i="169"/>
  <c r="C114" i="169"/>
  <c r="B114" i="169"/>
  <c r="A114" i="169"/>
  <c r="O114" i="169" s="1"/>
  <c r="F113" i="169"/>
  <c r="E113" i="169"/>
  <c r="D113" i="169"/>
  <c r="C113" i="169"/>
  <c r="B113" i="169"/>
  <c r="A113" i="169"/>
  <c r="O113" i="169" s="1"/>
  <c r="F112" i="169"/>
  <c r="E112" i="169"/>
  <c r="D112" i="169"/>
  <c r="C112" i="169"/>
  <c r="B112" i="169"/>
  <c r="A112" i="169"/>
  <c r="O112" i="169" s="1"/>
  <c r="F111" i="169"/>
  <c r="E111" i="169"/>
  <c r="D111" i="169"/>
  <c r="C111" i="169"/>
  <c r="B111" i="169"/>
  <c r="A111" i="169"/>
  <c r="O111" i="169" s="1"/>
  <c r="F110" i="169"/>
  <c r="E110" i="169"/>
  <c r="D110" i="169"/>
  <c r="C110" i="169"/>
  <c r="B110" i="169"/>
  <c r="A110" i="169"/>
  <c r="O110" i="169" s="1"/>
  <c r="F109" i="169"/>
  <c r="E109" i="169"/>
  <c r="D109" i="169"/>
  <c r="C109" i="169"/>
  <c r="B109" i="169"/>
  <c r="A109" i="169"/>
  <c r="O109" i="169" s="1"/>
  <c r="F108" i="169"/>
  <c r="E108" i="169"/>
  <c r="D108" i="169"/>
  <c r="C108" i="169"/>
  <c r="B108" i="169"/>
  <c r="A108" i="169"/>
  <c r="O108" i="169" s="1"/>
  <c r="F107" i="169"/>
  <c r="E107" i="169"/>
  <c r="D107" i="169"/>
  <c r="C107" i="169"/>
  <c r="B107" i="169"/>
  <c r="A107" i="169"/>
  <c r="O107" i="169" s="1"/>
  <c r="F106" i="169"/>
  <c r="E106" i="169"/>
  <c r="D106" i="169"/>
  <c r="C106" i="169"/>
  <c r="B106" i="169"/>
  <c r="A106" i="169"/>
  <c r="O106" i="169" s="1"/>
  <c r="F105" i="169"/>
  <c r="E105" i="169"/>
  <c r="D105" i="169"/>
  <c r="C105" i="169"/>
  <c r="B105" i="169"/>
  <c r="A105" i="169"/>
  <c r="O105" i="169" s="1"/>
  <c r="F104" i="169"/>
  <c r="E104" i="169"/>
  <c r="D104" i="169"/>
  <c r="C104" i="169"/>
  <c r="B104" i="169"/>
  <c r="A104" i="169"/>
  <c r="O104" i="169" s="1"/>
  <c r="F103" i="169"/>
  <c r="E103" i="169"/>
  <c r="D103" i="169"/>
  <c r="C103" i="169"/>
  <c r="B103" i="169"/>
  <c r="A103" i="169"/>
  <c r="O103" i="169" s="1"/>
  <c r="F102" i="169"/>
  <c r="E102" i="169"/>
  <c r="D102" i="169"/>
  <c r="C102" i="169"/>
  <c r="B102" i="169"/>
  <c r="A102" i="169"/>
  <c r="O102" i="169" s="1"/>
  <c r="F101" i="169"/>
  <c r="E101" i="169"/>
  <c r="D101" i="169"/>
  <c r="C101" i="169"/>
  <c r="B101" i="169"/>
  <c r="A101" i="169"/>
  <c r="O101" i="169" s="1"/>
  <c r="F100" i="169"/>
  <c r="E100" i="169"/>
  <c r="D100" i="169"/>
  <c r="C100" i="169"/>
  <c r="B100" i="169"/>
  <c r="A100" i="169"/>
  <c r="O100" i="169" s="1"/>
  <c r="F99" i="169"/>
  <c r="E99" i="169"/>
  <c r="D99" i="169"/>
  <c r="C99" i="169"/>
  <c r="B99" i="169"/>
  <c r="A99" i="169"/>
  <c r="O99" i="169" s="1"/>
  <c r="F98" i="169"/>
  <c r="E98" i="169"/>
  <c r="D98" i="169"/>
  <c r="C98" i="169"/>
  <c r="B98" i="169"/>
  <c r="A98" i="169"/>
  <c r="O98" i="169" s="1"/>
  <c r="F97" i="169"/>
  <c r="E97" i="169"/>
  <c r="D97" i="169"/>
  <c r="C97" i="169"/>
  <c r="B97" i="169"/>
  <c r="A97" i="169"/>
  <c r="O97" i="169" s="1"/>
  <c r="F96" i="169"/>
  <c r="E96" i="169"/>
  <c r="D96" i="169"/>
  <c r="C96" i="169"/>
  <c r="B96" i="169"/>
  <c r="A96" i="169"/>
  <c r="O96" i="169" s="1"/>
  <c r="F95" i="169"/>
  <c r="E95" i="169"/>
  <c r="D95" i="169"/>
  <c r="C95" i="169"/>
  <c r="B95" i="169"/>
  <c r="A95" i="169"/>
  <c r="O95" i="169" s="1"/>
  <c r="F94" i="169"/>
  <c r="E94" i="169"/>
  <c r="D94" i="169"/>
  <c r="C94" i="169"/>
  <c r="B94" i="169"/>
  <c r="A94" i="169"/>
  <c r="O94" i="169" s="1"/>
  <c r="F93" i="169"/>
  <c r="E93" i="169"/>
  <c r="D93" i="169"/>
  <c r="C93" i="169"/>
  <c r="B93" i="169"/>
  <c r="A93" i="169"/>
  <c r="O93" i="169" s="1"/>
  <c r="F92" i="169"/>
  <c r="E92" i="169"/>
  <c r="D92" i="169"/>
  <c r="C92" i="169"/>
  <c r="B92" i="169"/>
  <c r="A92" i="169"/>
  <c r="O92" i="169" s="1"/>
  <c r="F91" i="169"/>
  <c r="E91" i="169"/>
  <c r="D91" i="169"/>
  <c r="C91" i="169"/>
  <c r="B91" i="169"/>
  <c r="A91" i="169"/>
  <c r="O91" i="169" s="1"/>
  <c r="F90" i="169"/>
  <c r="E90" i="169"/>
  <c r="D90" i="169"/>
  <c r="C90" i="169"/>
  <c r="B90" i="169"/>
  <c r="A90" i="169"/>
  <c r="O90" i="169" s="1"/>
  <c r="F89" i="169"/>
  <c r="E89" i="169"/>
  <c r="D89" i="169"/>
  <c r="C89" i="169"/>
  <c r="B89" i="169"/>
  <c r="A89" i="169"/>
  <c r="O89" i="169" s="1"/>
  <c r="F88" i="169"/>
  <c r="E88" i="169"/>
  <c r="D88" i="169"/>
  <c r="C88" i="169"/>
  <c r="B88" i="169"/>
  <c r="A88" i="169"/>
  <c r="O88" i="169" s="1"/>
  <c r="F87" i="169"/>
  <c r="E87" i="169"/>
  <c r="D87" i="169"/>
  <c r="C87" i="169"/>
  <c r="B87" i="169"/>
  <c r="A87" i="169"/>
  <c r="O87" i="169" s="1"/>
  <c r="F86" i="169"/>
  <c r="E86" i="169"/>
  <c r="D86" i="169"/>
  <c r="C86" i="169"/>
  <c r="B86" i="169"/>
  <c r="A86" i="169"/>
  <c r="O86" i="169" s="1"/>
  <c r="F85" i="169"/>
  <c r="E85" i="169"/>
  <c r="D85" i="169"/>
  <c r="C85" i="169"/>
  <c r="B85" i="169"/>
  <c r="A85" i="169"/>
  <c r="O85" i="169" s="1"/>
  <c r="F84" i="169"/>
  <c r="E84" i="169"/>
  <c r="D84" i="169"/>
  <c r="C84" i="169"/>
  <c r="B84" i="169"/>
  <c r="A84" i="169"/>
  <c r="O84" i="169" s="1"/>
  <c r="F83" i="169"/>
  <c r="E83" i="169"/>
  <c r="D83" i="169"/>
  <c r="C83" i="169"/>
  <c r="B83" i="169"/>
  <c r="A83" i="169"/>
  <c r="O83" i="169" s="1"/>
  <c r="F82" i="169"/>
  <c r="E82" i="169"/>
  <c r="D82" i="169"/>
  <c r="C82" i="169"/>
  <c r="B82" i="169"/>
  <c r="A82" i="169"/>
  <c r="O82" i="169" s="1"/>
  <c r="F81" i="169"/>
  <c r="E81" i="169"/>
  <c r="D81" i="169"/>
  <c r="C81" i="169"/>
  <c r="B81" i="169"/>
  <c r="A81" i="169"/>
  <c r="O81" i="169" s="1"/>
  <c r="F80" i="169"/>
  <c r="E80" i="169"/>
  <c r="D80" i="169"/>
  <c r="C80" i="169"/>
  <c r="B80" i="169"/>
  <c r="A80" i="169"/>
  <c r="O80" i="169" s="1"/>
  <c r="F79" i="169"/>
  <c r="E79" i="169"/>
  <c r="D79" i="169"/>
  <c r="C79" i="169"/>
  <c r="B79" i="169"/>
  <c r="A79" i="169"/>
  <c r="O79" i="169" s="1"/>
  <c r="F78" i="169"/>
  <c r="E78" i="169"/>
  <c r="D78" i="169"/>
  <c r="C78" i="169"/>
  <c r="B78" i="169"/>
  <c r="A78" i="169"/>
  <c r="O78" i="169" s="1"/>
  <c r="F77" i="169"/>
  <c r="E77" i="169"/>
  <c r="D77" i="169"/>
  <c r="C77" i="169"/>
  <c r="B77" i="169"/>
  <c r="A77" i="169"/>
  <c r="O77" i="169" s="1"/>
  <c r="F76" i="169"/>
  <c r="E76" i="169"/>
  <c r="D76" i="169"/>
  <c r="C76" i="169"/>
  <c r="B76" i="169"/>
  <c r="A76" i="169"/>
  <c r="O76" i="169" s="1"/>
  <c r="F75" i="169"/>
  <c r="E75" i="169"/>
  <c r="D75" i="169"/>
  <c r="C75" i="169"/>
  <c r="B75" i="169"/>
  <c r="A75" i="169"/>
  <c r="O75" i="169" s="1"/>
  <c r="F74" i="169"/>
  <c r="E74" i="169"/>
  <c r="D74" i="169"/>
  <c r="C74" i="169"/>
  <c r="B74" i="169"/>
  <c r="A74" i="169"/>
  <c r="O74" i="169" s="1"/>
  <c r="F73" i="169"/>
  <c r="E73" i="169"/>
  <c r="D73" i="169"/>
  <c r="C73" i="169"/>
  <c r="B73" i="169"/>
  <c r="A73" i="169"/>
  <c r="O73" i="169" s="1"/>
  <c r="F72" i="169"/>
  <c r="E72" i="169"/>
  <c r="D72" i="169"/>
  <c r="C72" i="169"/>
  <c r="B72" i="169"/>
  <c r="A72" i="169"/>
  <c r="O72" i="169" s="1"/>
  <c r="F71" i="169"/>
  <c r="E71" i="169"/>
  <c r="D71" i="169"/>
  <c r="C71" i="169"/>
  <c r="B71" i="169"/>
  <c r="A71" i="169"/>
  <c r="O71" i="169" s="1"/>
  <c r="F70" i="169"/>
  <c r="E70" i="169"/>
  <c r="D70" i="169"/>
  <c r="C70" i="169"/>
  <c r="B70" i="169"/>
  <c r="A70" i="169"/>
  <c r="O70" i="169" s="1"/>
  <c r="F69" i="169"/>
  <c r="E69" i="169"/>
  <c r="D69" i="169"/>
  <c r="C69" i="169"/>
  <c r="B69" i="169"/>
  <c r="A69" i="169"/>
  <c r="O69" i="169" s="1"/>
  <c r="F68" i="169"/>
  <c r="E68" i="169"/>
  <c r="D68" i="169"/>
  <c r="C68" i="169"/>
  <c r="B68" i="169"/>
  <c r="A68" i="169"/>
  <c r="O68" i="169" s="1"/>
  <c r="F67" i="169"/>
  <c r="E67" i="169"/>
  <c r="D67" i="169"/>
  <c r="C67" i="169"/>
  <c r="B67" i="169"/>
  <c r="A67" i="169"/>
  <c r="O67" i="169" s="1"/>
  <c r="F66" i="169"/>
  <c r="E66" i="169"/>
  <c r="D66" i="169"/>
  <c r="C66" i="169"/>
  <c r="B66" i="169"/>
  <c r="A66" i="169"/>
  <c r="O66" i="169" s="1"/>
  <c r="F65" i="169"/>
  <c r="E65" i="169"/>
  <c r="D65" i="169"/>
  <c r="C65" i="169"/>
  <c r="B65" i="169"/>
  <c r="A65" i="169"/>
  <c r="O65" i="169" s="1"/>
  <c r="F64" i="169"/>
  <c r="E64" i="169"/>
  <c r="D64" i="169"/>
  <c r="C64" i="169"/>
  <c r="B64" i="169"/>
  <c r="A64" i="169"/>
  <c r="O64" i="169" s="1"/>
  <c r="F63" i="169"/>
  <c r="E63" i="169"/>
  <c r="D63" i="169"/>
  <c r="C63" i="169"/>
  <c r="B63" i="169"/>
  <c r="A63" i="169"/>
  <c r="O63" i="169" s="1"/>
  <c r="F62" i="169"/>
  <c r="E62" i="169"/>
  <c r="D62" i="169"/>
  <c r="C62" i="169"/>
  <c r="B62" i="169"/>
  <c r="A62" i="169"/>
  <c r="O62" i="169" s="1"/>
  <c r="F61" i="169"/>
  <c r="E61" i="169"/>
  <c r="D61" i="169"/>
  <c r="C61" i="169"/>
  <c r="B61" i="169"/>
  <c r="A61" i="169"/>
  <c r="O61" i="169" s="1"/>
  <c r="F60" i="169"/>
  <c r="E60" i="169"/>
  <c r="D60" i="169"/>
  <c r="C60" i="169"/>
  <c r="B60" i="169"/>
  <c r="A60" i="169"/>
  <c r="O60" i="169" s="1"/>
  <c r="F59" i="169"/>
  <c r="E59" i="169"/>
  <c r="D59" i="169"/>
  <c r="C59" i="169"/>
  <c r="B59" i="169"/>
  <c r="A59" i="169"/>
  <c r="O59" i="169" s="1"/>
  <c r="F58" i="169"/>
  <c r="E58" i="169"/>
  <c r="D58" i="169"/>
  <c r="C58" i="169"/>
  <c r="B58" i="169"/>
  <c r="A58" i="169"/>
  <c r="O58" i="169" s="1"/>
  <c r="F57" i="169"/>
  <c r="E57" i="169"/>
  <c r="D57" i="169"/>
  <c r="C57" i="169"/>
  <c r="B57" i="169"/>
  <c r="A57" i="169"/>
  <c r="O57" i="169" s="1"/>
  <c r="F56" i="169"/>
  <c r="E56" i="169"/>
  <c r="D56" i="169"/>
  <c r="C56" i="169"/>
  <c r="B56" i="169"/>
  <c r="A56" i="169"/>
  <c r="O56" i="169" s="1"/>
  <c r="F55" i="169"/>
  <c r="E55" i="169"/>
  <c r="D55" i="169"/>
  <c r="C55" i="169"/>
  <c r="B55" i="169"/>
  <c r="A55" i="169"/>
  <c r="O55" i="169" s="1"/>
  <c r="F54" i="169"/>
  <c r="E54" i="169"/>
  <c r="D54" i="169"/>
  <c r="C54" i="169"/>
  <c r="B54" i="169"/>
  <c r="A54" i="169"/>
  <c r="O54" i="169" s="1"/>
  <c r="F53" i="169"/>
  <c r="E53" i="169"/>
  <c r="D53" i="169"/>
  <c r="C53" i="169"/>
  <c r="B53" i="169"/>
  <c r="A53" i="169"/>
  <c r="O53" i="169" s="1"/>
  <c r="F52" i="169"/>
  <c r="E52" i="169"/>
  <c r="D52" i="169"/>
  <c r="C52" i="169"/>
  <c r="B52" i="169"/>
  <c r="A52" i="169"/>
  <c r="O52" i="169" s="1"/>
  <c r="F51" i="169"/>
  <c r="E51" i="169"/>
  <c r="D51" i="169"/>
  <c r="C51" i="169"/>
  <c r="B51" i="169"/>
  <c r="A51" i="169"/>
  <c r="O51" i="169" s="1"/>
  <c r="F50" i="169"/>
  <c r="E50" i="169"/>
  <c r="D50" i="169"/>
  <c r="C50" i="169"/>
  <c r="B50" i="169"/>
  <c r="A50" i="169"/>
  <c r="O50" i="169" s="1"/>
  <c r="F49" i="169"/>
  <c r="E49" i="169"/>
  <c r="D49" i="169"/>
  <c r="C49" i="169"/>
  <c r="B49" i="169"/>
  <c r="A49" i="169"/>
  <c r="O49" i="169" s="1"/>
  <c r="F48" i="169"/>
  <c r="E48" i="169"/>
  <c r="D48" i="169"/>
  <c r="C48" i="169"/>
  <c r="B48" i="169"/>
  <c r="A48" i="169"/>
  <c r="O48" i="169" s="1"/>
  <c r="F47" i="169"/>
  <c r="E47" i="169"/>
  <c r="D47" i="169"/>
  <c r="C47" i="169"/>
  <c r="B47" i="169"/>
  <c r="A47" i="169"/>
  <c r="O47" i="169" s="1"/>
  <c r="F46" i="169"/>
  <c r="E46" i="169"/>
  <c r="D46" i="169"/>
  <c r="C46" i="169"/>
  <c r="B46" i="169"/>
  <c r="A46" i="169"/>
  <c r="O46" i="169" s="1"/>
  <c r="F45" i="169"/>
  <c r="E45" i="169"/>
  <c r="D45" i="169"/>
  <c r="C45" i="169"/>
  <c r="B45" i="169"/>
  <c r="A45" i="169"/>
  <c r="O45" i="169" s="1"/>
  <c r="F44" i="169"/>
  <c r="E44" i="169"/>
  <c r="D44" i="169"/>
  <c r="C44" i="169"/>
  <c r="B44" i="169"/>
  <c r="A44" i="169"/>
  <c r="O44" i="169" s="1"/>
  <c r="F43" i="169"/>
  <c r="E43" i="169"/>
  <c r="D43" i="169"/>
  <c r="C43" i="169"/>
  <c r="B43" i="169"/>
  <c r="A43" i="169"/>
  <c r="O43" i="169" s="1"/>
  <c r="F42" i="169"/>
  <c r="E42" i="169"/>
  <c r="D42" i="169"/>
  <c r="C42" i="169"/>
  <c r="B42" i="169"/>
  <c r="A42" i="169"/>
  <c r="O42" i="169" s="1"/>
  <c r="F41" i="169"/>
  <c r="E41" i="169"/>
  <c r="D41" i="169"/>
  <c r="C41" i="169"/>
  <c r="B41" i="169"/>
  <c r="A41" i="169"/>
  <c r="O41" i="169" s="1"/>
  <c r="F40" i="169"/>
  <c r="E40" i="169"/>
  <c r="D40" i="169"/>
  <c r="C40" i="169"/>
  <c r="B40" i="169"/>
  <c r="A40" i="169"/>
  <c r="O40" i="169" s="1"/>
  <c r="F39" i="169"/>
  <c r="E39" i="169"/>
  <c r="D39" i="169"/>
  <c r="C39" i="169"/>
  <c r="B39" i="169"/>
  <c r="A39" i="169"/>
  <c r="O39" i="169" s="1"/>
  <c r="F38" i="169"/>
  <c r="E38" i="169"/>
  <c r="D38" i="169"/>
  <c r="C38" i="169"/>
  <c r="B38" i="169"/>
  <c r="A38" i="169"/>
  <c r="O38" i="169" s="1"/>
  <c r="F37" i="169"/>
  <c r="E37" i="169"/>
  <c r="D37" i="169"/>
  <c r="C37" i="169"/>
  <c r="B37" i="169"/>
  <c r="A37" i="169"/>
  <c r="O37" i="169" s="1"/>
  <c r="F36" i="169"/>
  <c r="E36" i="169"/>
  <c r="D36" i="169"/>
  <c r="C36" i="169"/>
  <c r="B36" i="169"/>
  <c r="A36" i="169"/>
  <c r="O36" i="169" s="1"/>
  <c r="F35" i="169"/>
  <c r="E35" i="169"/>
  <c r="D35" i="169"/>
  <c r="C35" i="169"/>
  <c r="B35" i="169"/>
  <c r="A35" i="169"/>
  <c r="O35" i="169" s="1"/>
  <c r="F34" i="169"/>
  <c r="E34" i="169"/>
  <c r="D34" i="169"/>
  <c r="C34" i="169"/>
  <c r="B34" i="169"/>
  <c r="A34" i="169"/>
  <c r="O34" i="169" s="1"/>
  <c r="F33" i="169"/>
  <c r="G33" i="169" s="1"/>
  <c r="H33" i="169" s="1"/>
  <c r="I33" i="169" s="1"/>
  <c r="E33" i="169"/>
  <c r="D33" i="169"/>
  <c r="C33" i="169"/>
  <c r="B33" i="169"/>
  <c r="A33" i="169"/>
  <c r="O33" i="169" s="1"/>
  <c r="F32" i="169"/>
  <c r="E32" i="169"/>
  <c r="D32" i="169"/>
  <c r="C32" i="169"/>
  <c r="B32" i="169"/>
  <c r="A32" i="169"/>
  <c r="O32" i="169" s="1"/>
  <c r="F31" i="169"/>
  <c r="E31" i="169"/>
  <c r="D31" i="169"/>
  <c r="C31" i="169"/>
  <c r="B31" i="169"/>
  <c r="A31" i="169"/>
  <c r="O31" i="169" s="1"/>
  <c r="F30" i="169"/>
  <c r="E30" i="169"/>
  <c r="D30" i="169"/>
  <c r="C30" i="169"/>
  <c r="B30" i="169"/>
  <c r="A30" i="169"/>
  <c r="O30" i="169" s="1"/>
  <c r="F29" i="169"/>
  <c r="G29" i="169" s="1"/>
  <c r="H29" i="169" s="1"/>
  <c r="I29" i="169" s="1"/>
  <c r="E29" i="169"/>
  <c r="D29" i="169"/>
  <c r="C29" i="169"/>
  <c r="B29" i="169"/>
  <c r="A29" i="169"/>
  <c r="O29" i="169" s="1"/>
  <c r="F28" i="169"/>
  <c r="E28" i="169"/>
  <c r="D28" i="169"/>
  <c r="C28" i="169"/>
  <c r="B28" i="169"/>
  <c r="A28" i="169"/>
  <c r="O28" i="169" s="1"/>
  <c r="F27" i="169"/>
  <c r="E27" i="169"/>
  <c r="D27" i="169"/>
  <c r="C27" i="169"/>
  <c r="B27" i="169"/>
  <c r="A27" i="169"/>
  <c r="O27" i="169" s="1"/>
  <c r="F26" i="169"/>
  <c r="E26" i="169"/>
  <c r="D26" i="169"/>
  <c r="C26" i="169"/>
  <c r="B26" i="169"/>
  <c r="A26" i="169"/>
  <c r="O26" i="169" s="1"/>
  <c r="F25" i="169"/>
  <c r="G25" i="169" s="1"/>
  <c r="H25" i="169" s="1"/>
  <c r="I25" i="169" s="1"/>
  <c r="E25" i="169"/>
  <c r="D25" i="169"/>
  <c r="C25" i="169"/>
  <c r="B25" i="169"/>
  <c r="A25" i="169"/>
  <c r="O25" i="169" s="1"/>
  <c r="F24" i="169"/>
  <c r="E24" i="169"/>
  <c r="D24" i="169"/>
  <c r="C24" i="169"/>
  <c r="B24" i="169"/>
  <c r="A24" i="169"/>
  <c r="O24" i="169" s="1"/>
  <c r="F23" i="169"/>
  <c r="E23" i="169"/>
  <c r="D23" i="169"/>
  <c r="C23" i="169"/>
  <c r="B23" i="169"/>
  <c r="A23" i="169"/>
  <c r="O23" i="169" s="1"/>
  <c r="F22" i="169"/>
  <c r="E22" i="169"/>
  <c r="D22" i="169"/>
  <c r="C22" i="169"/>
  <c r="B22" i="169"/>
  <c r="A22" i="169"/>
  <c r="O22" i="169" s="1"/>
  <c r="F21" i="169"/>
  <c r="E21" i="169"/>
  <c r="D21" i="169"/>
  <c r="C21" i="169"/>
  <c r="B21" i="169"/>
  <c r="A21" i="169"/>
  <c r="O21" i="169" s="1"/>
  <c r="F20" i="169"/>
  <c r="E20" i="169"/>
  <c r="D20" i="169"/>
  <c r="C20" i="169"/>
  <c r="B20" i="169"/>
  <c r="A20" i="169"/>
  <c r="O20" i="169" s="1"/>
  <c r="F19" i="169"/>
  <c r="E19" i="169"/>
  <c r="D19" i="169"/>
  <c r="C19" i="169"/>
  <c r="B19" i="169"/>
  <c r="A19" i="169"/>
  <c r="O19" i="169" s="1"/>
  <c r="F18" i="169"/>
  <c r="E18" i="169"/>
  <c r="D18" i="169"/>
  <c r="C18" i="169"/>
  <c r="B18" i="169"/>
  <c r="A18" i="169"/>
  <c r="O18" i="169" s="1"/>
  <c r="F17" i="169"/>
  <c r="E17" i="169"/>
  <c r="D17" i="169"/>
  <c r="C17" i="169"/>
  <c r="B17" i="169"/>
  <c r="A17" i="169"/>
  <c r="O17" i="169" s="1"/>
  <c r="F16" i="169"/>
  <c r="E16" i="169"/>
  <c r="D16" i="169"/>
  <c r="C16" i="169"/>
  <c r="B16" i="169"/>
  <c r="A16" i="169"/>
  <c r="O16" i="169" s="1"/>
  <c r="F15" i="169"/>
  <c r="E15" i="169"/>
  <c r="D15" i="169"/>
  <c r="C15" i="169"/>
  <c r="B15" i="169"/>
  <c r="A15" i="169"/>
  <c r="O15" i="169" s="1"/>
  <c r="F14" i="169"/>
  <c r="E14" i="169"/>
  <c r="D14" i="169"/>
  <c r="C14" i="169"/>
  <c r="B14" i="169"/>
  <c r="A14" i="169"/>
  <c r="O14" i="169" s="1"/>
  <c r="F13" i="169"/>
  <c r="E13" i="169"/>
  <c r="D13" i="169"/>
  <c r="C13" i="169"/>
  <c r="B13" i="169"/>
  <c r="A13" i="169"/>
  <c r="O13" i="169" s="1"/>
  <c r="F12" i="169"/>
  <c r="E12" i="169"/>
  <c r="D12" i="169"/>
  <c r="C12" i="169"/>
  <c r="B12" i="169"/>
  <c r="A12" i="169"/>
  <c r="O12" i="169" s="1"/>
  <c r="F11" i="169"/>
  <c r="E11" i="169"/>
  <c r="D11" i="169"/>
  <c r="C11" i="169"/>
  <c r="B11" i="169"/>
  <c r="A11" i="169"/>
  <c r="O11" i="169" s="1"/>
  <c r="F10" i="169"/>
  <c r="E10" i="169"/>
  <c r="D10" i="169"/>
  <c r="C10" i="169"/>
  <c r="B10" i="169"/>
  <c r="A10" i="169"/>
  <c r="O10" i="169" s="1"/>
  <c r="F9" i="169"/>
  <c r="E9" i="169"/>
  <c r="D9" i="169"/>
  <c r="C9" i="169"/>
  <c r="B9" i="169"/>
  <c r="A9" i="169"/>
  <c r="O9" i="169" s="1"/>
  <c r="F8" i="169"/>
  <c r="E8" i="169"/>
  <c r="D8" i="169"/>
  <c r="C8" i="169"/>
  <c r="B8" i="169"/>
  <c r="A8" i="169"/>
  <c r="O8" i="169" s="1"/>
  <c r="F7" i="169"/>
  <c r="E7" i="169"/>
  <c r="D7" i="169"/>
  <c r="C7" i="169"/>
  <c r="B7" i="169"/>
  <c r="A7" i="169"/>
  <c r="O7" i="169" s="1"/>
  <c r="F6" i="169"/>
  <c r="E6" i="169"/>
  <c r="D6" i="169"/>
  <c r="C6" i="169"/>
  <c r="B6" i="169"/>
  <c r="A6" i="169"/>
  <c r="O6" i="169" s="1"/>
  <c r="F5" i="169"/>
  <c r="E5" i="169"/>
  <c r="D5" i="169"/>
  <c r="C5" i="169"/>
  <c r="B5" i="169"/>
  <c r="A5" i="169"/>
  <c r="O5" i="169" s="1"/>
  <c r="F4" i="169"/>
  <c r="E4" i="169"/>
  <c r="D4" i="169"/>
  <c r="C4" i="169"/>
  <c r="B4" i="169"/>
  <c r="A4" i="169"/>
  <c r="O4" i="169" s="1"/>
  <c r="F3" i="169"/>
  <c r="E3" i="169"/>
  <c r="D3" i="169"/>
  <c r="C3" i="169"/>
  <c r="B3" i="169"/>
  <c r="A3" i="169"/>
  <c r="O3" i="169" s="1"/>
  <c r="F2" i="169"/>
  <c r="E2" i="169"/>
  <c r="D2" i="169"/>
  <c r="C2" i="169"/>
  <c r="B2" i="169"/>
  <c r="A2" i="169"/>
  <c r="O2" i="169" s="1"/>
  <c r="E61" i="168"/>
  <c r="D26" i="168"/>
  <c r="D27" i="168" s="1"/>
  <c r="D28" i="168" s="1"/>
  <c r="D29" i="168" s="1"/>
  <c r="D30" i="168" s="1"/>
  <c r="D31" i="168" s="1"/>
  <c r="D32" i="168" s="1"/>
  <c r="D33" i="168" s="1"/>
  <c r="D34" i="168" s="1"/>
  <c r="D35" i="168" s="1"/>
  <c r="D36" i="168" s="1"/>
  <c r="D37" i="168" s="1"/>
  <c r="D38" i="168" s="1"/>
  <c r="D39" i="168" s="1"/>
  <c r="D40" i="168" s="1"/>
  <c r="D41" i="168" s="1"/>
  <c r="D42" i="168" s="1"/>
  <c r="D43" i="168" s="1"/>
  <c r="D44" i="168" s="1"/>
  <c r="D45" i="168" s="1"/>
  <c r="D46" i="168" s="1"/>
  <c r="D47" i="168" s="1"/>
  <c r="D48" i="168" s="1"/>
  <c r="D49" i="168" s="1"/>
  <c r="D50" i="168" s="1"/>
  <c r="D51" i="168" s="1"/>
  <c r="D52" i="168" s="1"/>
  <c r="D53" i="168" s="1"/>
  <c r="D54" i="168" s="1"/>
  <c r="D55" i="168" s="1"/>
  <c r="D56" i="168" s="1"/>
  <c r="D57" i="168" s="1"/>
  <c r="D58" i="168" s="1"/>
  <c r="D59" i="168" s="1"/>
  <c r="D60" i="168" s="1"/>
  <c r="D24" i="168"/>
  <c r="D23" i="168" s="1"/>
  <c r="D22" i="168" s="1"/>
  <c r="D21" i="168" s="1"/>
  <c r="C22" i="168"/>
  <c r="M192" i="169" l="1"/>
  <c r="L192" i="169"/>
  <c r="J192" i="169"/>
  <c r="K192" i="169"/>
  <c r="M522" i="169"/>
  <c r="L522" i="169"/>
  <c r="K522" i="169"/>
  <c r="J522" i="169"/>
  <c r="M337" i="169"/>
  <c r="J337" i="169"/>
  <c r="L337" i="169"/>
  <c r="K337" i="169"/>
  <c r="M272" i="169"/>
  <c r="L272" i="169"/>
  <c r="K272" i="169"/>
  <c r="J272" i="169"/>
  <c r="K33" i="169"/>
  <c r="M33" i="169"/>
  <c r="J33" i="169"/>
  <c r="L33" i="169"/>
  <c r="M312" i="169"/>
  <c r="L312" i="169"/>
  <c r="K312" i="169"/>
  <c r="J312" i="169"/>
  <c r="L316" i="169"/>
  <c r="K316" i="169"/>
  <c r="J316" i="169"/>
  <c r="M316" i="169"/>
  <c r="L332" i="169"/>
  <c r="K332" i="169"/>
  <c r="M332" i="169"/>
  <c r="J332" i="169"/>
  <c r="N332" i="169" s="1"/>
  <c r="M336" i="169"/>
  <c r="L336" i="169"/>
  <c r="K336" i="169"/>
  <c r="J336" i="169"/>
  <c r="L348" i="169"/>
  <c r="M348" i="169"/>
  <c r="K348" i="169"/>
  <c r="J348" i="169"/>
  <c r="N348" i="169" s="1"/>
  <c r="M360" i="169"/>
  <c r="L360" i="169"/>
  <c r="J360" i="169"/>
  <c r="K360" i="169"/>
  <c r="M200" i="169"/>
  <c r="L200" i="169"/>
  <c r="J200" i="169"/>
  <c r="K200" i="169"/>
  <c r="L204" i="169"/>
  <c r="K204" i="169"/>
  <c r="M204" i="169"/>
  <c r="J204" i="169"/>
  <c r="K25" i="169"/>
  <c r="M25" i="169"/>
  <c r="L25" i="169"/>
  <c r="J25" i="169"/>
  <c r="M186" i="169"/>
  <c r="L186" i="169"/>
  <c r="J186" i="169"/>
  <c r="K186" i="169"/>
  <c r="L190" i="169"/>
  <c r="K190" i="169"/>
  <c r="M190" i="169"/>
  <c r="J190" i="169"/>
  <c r="M194" i="169"/>
  <c r="J194" i="169"/>
  <c r="K194" i="169"/>
  <c r="L194" i="169"/>
  <c r="M202" i="169"/>
  <c r="L202" i="169"/>
  <c r="J202" i="169"/>
  <c r="K202" i="169"/>
  <c r="L206" i="169"/>
  <c r="K206" i="169"/>
  <c r="J206" i="169"/>
  <c r="M206" i="169"/>
  <c r="M409" i="169"/>
  <c r="L409" i="169"/>
  <c r="J409" i="169"/>
  <c r="K409" i="169"/>
  <c r="L188" i="169"/>
  <c r="K188" i="169"/>
  <c r="J188" i="169"/>
  <c r="M188" i="169"/>
  <c r="M265" i="169"/>
  <c r="L265" i="169"/>
  <c r="J265" i="169"/>
  <c r="K265" i="169"/>
  <c r="M481" i="169"/>
  <c r="J481" i="169"/>
  <c r="L481" i="169"/>
  <c r="K481" i="169"/>
  <c r="L220" i="169"/>
  <c r="M220" i="169"/>
  <c r="K220" i="169"/>
  <c r="J220" i="169"/>
  <c r="M448" i="169"/>
  <c r="L448" i="169"/>
  <c r="J448" i="169"/>
  <c r="K448" i="169"/>
  <c r="M538" i="169"/>
  <c r="L538" i="169"/>
  <c r="K538" i="169"/>
  <c r="J538" i="169"/>
  <c r="M210" i="169"/>
  <c r="J210" i="169"/>
  <c r="L210" i="169"/>
  <c r="K210" i="169"/>
  <c r="M218" i="169"/>
  <c r="L218" i="169"/>
  <c r="J218" i="169"/>
  <c r="K218" i="169"/>
  <c r="L222" i="169"/>
  <c r="M222" i="169"/>
  <c r="K222" i="169"/>
  <c r="J222" i="169"/>
  <c r="M571" i="169"/>
  <c r="K571" i="169"/>
  <c r="L571" i="169"/>
  <c r="J571" i="169"/>
  <c r="M201" i="169"/>
  <c r="L201" i="169"/>
  <c r="J201" i="169"/>
  <c r="K201" i="169"/>
  <c r="M306" i="169"/>
  <c r="J306" i="169"/>
  <c r="L306" i="169"/>
  <c r="K306" i="169"/>
  <c r="M208" i="169"/>
  <c r="L208" i="169"/>
  <c r="K208" i="169"/>
  <c r="J208" i="169"/>
  <c r="M216" i="169"/>
  <c r="L216" i="169"/>
  <c r="J216" i="169"/>
  <c r="K216" i="169"/>
  <c r="M361" i="169"/>
  <c r="L361" i="169"/>
  <c r="J361" i="169"/>
  <c r="K361" i="169"/>
  <c r="M280" i="169"/>
  <c r="L280" i="169"/>
  <c r="J280" i="169"/>
  <c r="K280" i="169"/>
  <c r="M177" i="169"/>
  <c r="J177" i="169"/>
  <c r="L177" i="169"/>
  <c r="K177" i="169"/>
  <c r="M440" i="169"/>
  <c r="L440" i="169"/>
  <c r="K440" i="169"/>
  <c r="J440" i="169"/>
  <c r="N440" i="169" s="1"/>
  <c r="M506" i="169"/>
  <c r="L506" i="169"/>
  <c r="K506" i="169"/>
  <c r="J506" i="169"/>
  <c r="L518" i="169"/>
  <c r="M518" i="169"/>
  <c r="K518" i="169"/>
  <c r="J518" i="169"/>
  <c r="N518" i="169" s="1"/>
  <c r="M531" i="169"/>
  <c r="K531" i="169"/>
  <c r="J531" i="169"/>
  <c r="L531" i="169"/>
  <c r="L502" i="169"/>
  <c r="K502" i="169"/>
  <c r="M502" i="169"/>
  <c r="J502" i="169"/>
  <c r="N502" i="169" s="1"/>
  <c r="L526" i="169"/>
  <c r="K526" i="169"/>
  <c r="J526" i="169"/>
  <c r="M526" i="169"/>
  <c r="L164" i="169"/>
  <c r="K164" i="169"/>
  <c r="J164" i="169"/>
  <c r="M164" i="169"/>
  <c r="L212" i="169"/>
  <c r="K212" i="169"/>
  <c r="J212" i="169"/>
  <c r="M212" i="169"/>
  <c r="L317" i="169"/>
  <c r="K317" i="169"/>
  <c r="J317" i="169"/>
  <c r="M317" i="169"/>
  <c r="L325" i="169"/>
  <c r="M325" i="169"/>
  <c r="K325" i="169"/>
  <c r="J325" i="169"/>
  <c r="L333" i="169"/>
  <c r="K333" i="169"/>
  <c r="M333" i="169"/>
  <c r="J333" i="169"/>
  <c r="L142" i="169"/>
  <c r="K142" i="169"/>
  <c r="M142" i="169"/>
  <c r="J142" i="169"/>
  <c r="M191" i="169"/>
  <c r="L191" i="169"/>
  <c r="K191" i="169"/>
  <c r="J191" i="169"/>
  <c r="M199" i="169"/>
  <c r="K199" i="169"/>
  <c r="J199" i="169"/>
  <c r="L199" i="169"/>
  <c r="L260" i="169"/>
  <c r="M260" i="169"/>
  <c r="K260" i="169"/>
  <c r="J260" i="169"/>
  <c r="L308" i="169"/>
  <c r="K308" i="169"/>
  <c r="M308" i="169"/>
  <c r="J308" i="169"/>
  <c r="M139" i="169"/>
  <c r="K139" i="169"/>
  <c r="L139" i="169"/>
  <c r="J139" i="169"/>
  <c r="L196" i="169"/>
  <c r="M196" i="169"/>
  <c r="K196" i="169"/>
  <c r="J196" i="169"/>
  <c r="L29" i="169"/>
  <c r="K29" i="169"/>
  <c r="M29" i="169"/>
  <c r="J29" i="169"/>
  <c r="M211" i="169"/>
  <c r="K211" i="169"/>
  <c r="J211" i="169"/>
  <c r="L211" i="169"/>
  <c r="L324" i="169"/>
  <c r="M324" i="169"/>
  <c r="K324" i="169"/>
  <c r="J324" i="169"/>
  <c r="L381" i="169"/>
  <c r="K381" i="169"/>
  <c r="J381" i="169"/>
  <c r="M381" i="169"/>
  <c r="L492" i="169"/>
  <c r="K492" i="169"/>
  <c r="J492" i="169"/>
  <c r="M492" i="169"/>
  <c r="L198" i="169"/>
  <c r="M198" i="169"/>
  <c r="K198" i="169"/>
  <c r="J198" i="169"/>
  <c r="M255" i="169"/>
  <c r="L255" i="169"/>
  <c r="K255" i="169"/>
  <c r="J255" i="169"/>
  <c r="M291" i="169"/>
  <c r="K291" i="169"/>
  <c r="J291" i="169"/>
  <c r="L291" i="169"/>
  <c r="M551" i="169"/>
  <c r="K551" i="169"/>
  <c r="L551" i="169"/>
  <c r="J551" i="169"/>
  <c r="M491" i="169"/>
  <c r="K491" i="169"/>
  <c r="L491" i="169"/>
  <c r="J491" i="169"/>
  <c r="L541" i="169"/>
  <c r="M541" i="169"/>
  <c r="K541" i="169"/>
  <c r="J541" i="169"/>
  <c r="L214" i="169"/>
  <c r="M214" i="169"/>
  <c r="K214" i="169"/>
  <c r="J214" i="169"/>
  <c r="M351" i="169"/>
  <c r="L351" i="169"/>
  <c r="K351" i="169"/>
  <c r="J351" i="169"/>
  <c r="N351" i="169" s="1"/>
  <c r="L181" i="169"/>
  <c r="K181" i="169"/>
  <c r="M181" i="169"/>
  <c r="J181" i="169"/>
  <c r="L205" i="169"/>
  <c r="K205" i="169"/>
  <c r="M205" i="169"/>
  <c r="J205" i="169"/>
  <c r="N205" i="169" s="1"/>
  <c r="L278" i="169"/>
  <c r="M278" i="169"/>
  <c r="K278" i="169"/>
  <c r="J278" i="169"/>
  <c r="G517" i="169"/>
  <c r="H517" i="169" s="1"/>
  <c r="I517" i="169" s="1"/>
  <c r="G519" i="169"/>
  <c r="H519" i="169" s="1"/>
  <c r="I519" i="169" s="1"/>
  <c r="G391" i="169"/>
  <c r="H391" i="169" s="1"/>
  <c r="I391" i="169" s="1"/>
  <c r="G486" i="169"/>
  <c r="H486" i="169" s="1"/>
  <c r="I486" i="169" s="1"/>
  <c r="G488" i="169"/>
  <c r="H488" i="169" s="1"/>
  <c r="I488" i="169" s="1"/>
  <c r="G256" i="169"/>
  <c r="H256" i="169" s="1"/>
  <c r="I256" i="169" s="1"/>
  <c r="G258" i="169"/>
  <c r="H258" i="169" s="1"/>
  <c r="I258" i="169" s="1"/>
  <c r="G480" i="169"/>
  <c r="H480" i="169" s="1"/>
  <c r="I480" i="169" s="1"/>
  <c r="G53" i="169"/>
  <c r="H53" i="169" s="1"/>
  <c r="I53" i="169" s="1"/>
  <c r="G55" i="169"/>
  <c r="H55" i="169" s="1"/>
  <c r="I55" i="169" s="1"/>
  <c r="G136" i="169"/>
  <c r="H136" i="169" s="1"/>
  <c r="I136" i="169" s="1"/>
  <c r="G226" i="169"/>
  <c r="H226" i="169" s="1"/>
  <c r="I226" i="169" s="1"/>
  <c r="G248" i="169"/>
  <c r="H248" i="169" s="1"/>
  <c r="I248" i="169" s="1"/>
  <c r="G496" i="169"/>
  <c r="H496" i="169" s="1"/>
  <c r="I496" i="169" s="1"/>
  <c r="G39" i="169"/>
  <c r="H39" i="169" s="1"/>
  <c r="I39" i="169" s="1"/>
  <c r="G51" i="169"/>
  <c r="H51" i="169" s="1"/>
  <c r="I51" i="169" s="1"/>
  <c r="G127" i="169"/>
  <c r="H127" i="169" s="1"/>
  <c r="I127" i="169" s="1"/>
  <c r="G238" i="169"/>
  <c r="H238" i="169" s="1"/>
  <c r="I238" i="169" s="1"/>
  <c r="G247" i="169"/>
  <c r="H247" i="169" s="1"/>
  <c r="I247" i="169" s="1"/>
  <c r="G377" i="169"/>
  <c r="H377" i="169" s="1"/>
  <c r="I377" i="169" s="1"/>
  <c r="G6" i="169"/>
  <c r="H6" i="169" s="1"/>
  <c r="I6" i="169" s="1"/>
  <c r="G259" i="169"/>
  <c r="H259" i="169" s="1"/>
  <c r="I259" i="169" s="1"/>
  <c r="G270" i="169"/>
  <c r="H270" i="169" s="1"/>
  <c r="I270" i="169" s="1"/>
  <c r="G279" i="169"/>
  <c r="H279" i="169" s="1"/>
  <c r="I279" i="169" s="1"/>
  <c r="G309" i="169"/>
  <c r="H309" i="169" s="1"/>
  <c r="I309" i="169" s="1"/>
  <c r="G335" i="169"/>
  <c r="H335" i="169" s="1"/>
  <c r="I335" i="169" s="1"/>
  <c r="G242" i="169"/>
  <c r="H242" i="169" s="1"/>
  <c r="I242" i="169" s="1"/>
  <c r="G245" i="169"/>
  <c r="H245" i="169" s="1"/>
  <c r="I245" i="169" s="1"/>
  <c r="G302" i="169"/>
  <c r="H302" i="169" s="1"/>
  <c r="I302" i="169" s="1"/>
  <c r="G331" i="169"/>
  <c r="H331" i="169" s="1"/>
  <c r="I331" i="169" s="1"/>
  <c r="G357" i="169"/>
  <c r="H357" i="169" s="1"/>
  <c r="I357" i="169" s="1"/>
  <c r="G432" i="169"/>
  <c r="H432" i="169" s="1"/>
  <c r="I432" i="169" s="1"/>
  <c r="G509" i="169"/>
  <c r="H509" i="169" s="1"/>
  <c r="I509" i="169" s="1"/>
  <c r="G530" i="169"/>
  <c r="H530" i="169" s="1"/>
  <c r="I530" i="169" s="1"/>
  <c r="G537" i="169"/>
  <c r="H537" i="169" s="1"/>
  <c r="I537" i="169" s="1"/>
  <c r="G109" i="169"/>
  <c r="H109" i="169" s="1"/>
  <c r="I109" i="169" s="1"/>
  <c r="G243" i="169"/>
  <c r="H243" i="169" s="1"/>
  <c r="I243" i="169" s="1"/>
  <c r="G343" i="169"/>
  <c r="H343" i="169" s="1"/>
  <c r="I343" i="169" s="1"/>
  <c r="G395" i="169"/>
  <c r="H395" i="169" s="1"/>
  <c r="I395" i="169" s="1"/>
  <c r="G429" i="169"/>
  <c r="H429" i="169" s="1"/>
  <c r="I429" i="169" s="1"/>
  <c r="G459" i="169"/>
  <c r="H459" i="169" s="1"/>
  <c r="I459" i="169" s="1"/>
  <c r="G572" i="169"/>
  <c r="H572" i="169" s="1"/>
  <c r="I572" i="169" s="1"/>
  <c r="G81" i="169"/>
  <c r="H81" i="169" s="1"/>
  <c r="I81" i="169" s="1"/>
  <c r="G111" i="169"/>
  <c r="H111" i="169" s="1"/>
  <c r="I111" i="169" s="1"/>
  <c r="G91" i="169"/>
  <c r="H91" i="169" s="1"/>
  <c r="I91" i="169" s="1"/>
  <c r="G122" i="169"/>
  <c r="H122" i="169" s="1"/>
  <c r="I122" i="169" s="1"/>
  <c r="G158" i="169"/>
  <c r="H158" i="169" s="1"/>
  <c r="I158" i="169" s="1"/>
  <c r="G313" i="169"/>
  <c r="H313" i="169" s="1"/>
  <c r="I313" i="169" s="1"/>
  <c r="G355" i="169"/>
  <c r="H355" i="169" s="1"/>
  <c r="I355" i="169" s="1"/>
  <c r="G399" i="169"/>
  <c r="H399" i="169" s="1"/>
  <c r="I399" i="169" s="1"/>
  <c r="G436" i="169"/>
  <c r="H436" i="169" s="1"/>
  <c r="I436" i="169" s="1"/>
  <c r="G185" i="169"/>
  <c r="H185" i="169" s="1"/>
  <c r="I185" i="169" s="1"/>
  <c r="G22" i="169"/>
  <c r="H22" i="169" s="1"/>
  <c r="I22" i="169" s="1"/>
  <c r="G57" i="169"/>
  <c r="H57" i="169" s="1"/>
  <c r="I57" i="169" s="1"/>
  <c r="G116" i="169"/>
  <c r="H116" i="169" s="1"/>
  <c r="I116" i="169" s="1"/>
  <c r="G168" i="169"/>
  <c r="H168" i="169" s="1"/>
  <c r="I168" i="169" s="1"/>
  <c r="G323" i="169"/>
  <c r="H323" i="169" s="1"/>
  <c r="I323" i="169" s="1"/>
  <c r="G356" i="169"/>
  <c r="H356" i="169" s="1"/>
  <c r="I356" i="169" s="1"/>
  <c r="G371" i="169"/>
  <c r="H371" i="169" s="1"/>
  <c r="I371" i="169" s="1"/>
  <c r="G417" i="169"/>
  <c r="H417" i="169" s="1"/>
  <c r="I417" i="169" s="1"/>
  <c r="G566" i="169"/>
  <c r="H566" i="169" s="1"/>
  <c r="I566" i="169" s="1"/>
  <c r="G463" i="169"/>
  <c r="H463" i="169" s="1"/>
  <c r="I463" i="169" s="1"/>
  <c r="G41" i="169"/>
  <c r="H41" i="169" s="1"/>
  <c r="I41" i="169" s="1"/>
  <c r="G59" i="169"/>
  <c r="H59" i="169" s="1"/>
  <c r="I59" i="169" s="1"/>
  <c r="G87" i="169"/>
  <c r="H87" i="169" s="1"/>
  <c r="I87" i="169" s="1"/>
  <c r="G126" i="169"/>
  <c r="H126" i="169" s="1"/>
  <c r="I126" i="169" s="1"/>
  <c r="G217" i="169"/>
  <c r="H217" i="169" s="1"/>
  <c r="I217" i="169" s="1"/>
  <c r="G223" i="169"/>
  <c r="H223" i="169" s="1"/>
  <c r="I223" i="169" s="1"/>
  <c r="G230" i="169"/>
  <c r="H230" i="169" s="1"/>
  <c r="I230" i="169" s="1"/>
  <c r="G236" i="169"/>
  <c r="H236" i="169" s="1"/>
  <c r="I236" i="169" s="1"/>
  <c r="G311" i="169"/>
  <c r="H311" i="169" s="1"/>
  <c r="I311" i="169" s="1"/>
  <c r="G2" i="169"/>
  <c r="H2" i="169" s="1"/>
  <c r="I2" i="169" s="1"/>
  <c r="J2" i="169" s="1"/>
  <c r="G10" i="169"/>
  <c r="H10" i="169" s="1"/>
  <c r="I10" i="169" s="1"/>
  <c r="G12" i="169"/>
  <c r="H12" i="169" s="1"/>
  <c r="I12" i="169" s="1"/>
  <c r="G18" i="169"/>
  <c r="H18" i="169" s="1"/>
  <c r="I18" i="169" s="1"/>
  <c r="G83" i="169"/>
  <c r="H83" i="169" s="1"/>
  <c r="I83" i="169" s="1"/>
  <c r="G123" i="169"/>
  <c r="H123" i="169" s="1"/>
  <c r="I123" i="169" s="1"/>
  <c r="G130" i="169"/>
  <c r="H130" i="169" s="1"/>
  <c r="I130" i="169" s="1"/>
  <c r="G144" i="169"/>
  <c r="H144" i="169" s="1"/>
  <c r="I144" i="169" s="1"/>
  <c r="G264" i="169"/>
  <c r="H264" i="169" s="1"/>
  <c r="I264" i="169" s="1"/>
  <c r="G369" i="169"/>
  <c r="H369" i="169" s="1"/>
  <c r="I369" i="169" s="1"/>
  <c r="G495" i="169"/>
  <c r="H495" i="169" s="1"/>
  <c r="I495" i="169" s="1"/>
  <c r="G512" i="169"/>
  <c r="H512" i="169" s="1"/>
  <c r="I512" i="169" s="1"/>
  <c r="G543" i="169"/>
  <c r="H543" i="169" s="1"/>
  <c r="I543" i="169" s="1"/>
  <c r="G559" i="169"/>
  <c r="H559" i="169" s="1"/>
  <c r="I559" i="169" s="1"/>
  <c r="G235" i="169"/>
  <c r="H235" i="169" s="1"/>
  <c r="I235" i="169" s="1"/>
  <c r="G322" i="169"/>
  <c r="H322" i="169" s="1"/>
  <c r="I322" i="169" s="1"/>
  <c r="G434" i="169"/>
  <c r="H434" i="169" s="1"/>
  <c r="I434" i="169" s="1"/>
  <c r="G137" i="169"/>
  <c r="H137" i="169" s="1"/>
  <c r="I137" i="169" s="1"/>
  <c r="G252" i="169"/>
  <c r="H252" i="169" s="1"/>
  <c r="I252" i="169" s="1"/>
  <c r="G271" i="169"/>
  <c r="H271" i="169" s="1"/>
  <c r="I271" i="169" s="1"/>
  <c r="G433" i="169"/>
  <c r="H433" i="169" s="1"/>
  <c r="I433" i="169" s="1"/>
  <c r="G490" i="169"/>
  <c r="H490" i="169" s="1"/>
  <c r="I490" i="169" s="1"/>
  <c r="G364" i="169"/>
  <c r="H364" i="169" s="1"/>
  <c r="I364" i="169" s="1"/>
  <c r="G69" i="169"/>
  <c r="H69" i="169" s="1"/>
  <c r="I69" i="169" s="1"/>
  <c r="G77" i="169"/>
  <c r="H77" i="169" s="1"/>
  <c r="I77" i="169" s="1"/>
  <c r="G140" i="169"/>
  <c r="H140" i="169" s="1"/>
  <c r="I140" i="169" s="1"/>
  <c r="G368" i="169"/>
  <c r="H368" i="169" s="1"/>
  <c r="I368" i="169" s="1"/>
  <c r="G479" i="169"/>
  <c r="H479" i="169" s="1"/>
  <c r="I479" i="169" s="1"/>
  <c r="G494" i="169"/>
  <c r="H494" i="169" s="1"/>
  <c r="I494" i="169" s="1"/>
  <c r="G546" i="169"/>
  <c r="H546" i="169" s="1"/>
  <c r="I546" i="169" s="1"/>
  <c r="G552" i="169"/>
  <c r="H552" i="169" s="1"/>
  <c r="I552" i="169" s="1"/>
  <c r="G166" i="169"/>
  <c r="H166" i="169" s="1"/>
  <c r="I166" i="169" s="1"/>
  <c r="G413" i="169"/>
  <c r="H413" i="169" s="1"/>
  <c r="I413" i="169" s="1"/>
  <c r="G444" i="169"/>
  <c r="H444" i="169" s="1"/>
  <c r="I444" i="169" s="1"/>
  <c r="G253" i="169"/>
  <c r="H253" i="169" s="1"/>
  <c r="I253" i="169" s="1"/>
  <c r="G273" i="169"/>
  <c r="H273" i="169" s="1"/>
  <c r="I273" i="169" s="1"/>
  <c r="G275" i="169"/>
  <c r="H275" i="169" s="1"/>
  <c r="I275" i="169" s="1"/>
  <c r="G282" i="169"/>
  <c r="H282" i="169" s="1"/>
  <c r="I282" i="169" s="1"/>
  <c r="G345" i="169"/>
  <c r="H345" i="169" s="1"/>
  <c r="I345" i="169" s="1"/>
  <c r="G349" i="169"/>
  <c r="H349" i="169" s="1"/>
  <c r="I349" i="169" s="1"/>
  <c r="G392" i="169"/>
  <c r="H392" i="169" s="1"/>
  <c r="I392" i="169" s="1"/>
  <c r="G404" i="169"/>
  <c r="H404" i="169" s="1"/>
  <c r="I404" i="169" s="1"/>
  <c r="G536" i="169"/>
  <c r="H536" i="169" s="1"/>
  <c r="I536" i="169" s="1"/>
  <c r="G542" i="169"/>
  <c r="H542" i="169" s="1"/>
  <c r="I542" i="169" s="1"/>
  <c r="G548" i="169"/>
  <c r="H548" i="169" s="1"/>
  <c r="I548" i="169" s="1"/>
  <c r="G550" i="169"/>
  <c r="H550" i="169" s="1"/>
  <c r="I550" i="169" s="1"/>
  <c r="G560" i="169"/>
  <c r="H560" i="169" s="1"/>
  <c r="I560" i="169" s="1"/>
  <c r="G570" i="169"/>
  <c r="H570" i="169" s="1"/>
  <c r="I570" i="169" s="1"/>
  <c r="G389" i="169"/>
  <c r="H389" i="169" s="1"/>
  <c r="I389" i="169" s="1"/>
  <c r="G467" i="169"/>
  <c r="H467" i="169" s="1"/>
  <c r="I467" i="169" s="1"/>
  <c r="G478" i="169"/>
  <c r="H478" i="169" s="1"/>
  <c r="I478" i="169" s="1"/>
  <c r="G483" i="169"/>
  <c r="H483" i="169" s="1"/>
  <c r="I483" i="169" s="1"/>
  <c r="G251" i="169"/>
  <c r="H251" i="169" s="1"/>
  <c r="I251" i="169" s="1"/>
  <c r="G340" i="169"/>
  <c r="H340" i="169" s="1"/>
  <c r="I340" i="169" s="1"/>
  <c r="G476" i="169"/>
  <c r="H476" i="169" s="1"/>
  <c r="I476" i="169" s="1"/>
  <c r="G515" i="169"/>
  <c r="H515" i="169" s="1"/>
  <c r="I515" i="169" s="1"/>
  <c r="G556" i="169"/>
  <c r="H556" i="169" s="1"/>
  <c r="I556" i="169" s="1"/>
  <c r="G557" i="169"/>
  <c r="H557" i="169" s="1"/>
  <c r="I557" i="169" s="1"/>
  <c r="G65" i="169"/>
  <c r="H65" i="169" s="1"/>
  <c r="I65" i="169" s="1"/>
  <c r="G97" i="169"/>
  <c r="H97" i="169" s="1"/>
  <c r="I97" i="169" s="1"/>
  <c r="G156" i="169"/>
  <c r="H156" i="169" s="1"/>
  <c r="I156" i="169" s="1"/>
  <c r="G232" i="169"/>
  <c r="H232" i="169" s="1"/>
  <c r="I232" i="169" s="1"/>
  <c r="G347" i="169"/>
  <c r="H347" i="169" s="1"/>
  <c r="I347" i="169" s="1"/>
  <c r="G16" i="169"/>
  <c r="H16" i="169" s="1"/>
  <c r="I16" i="169" s="1"/>
  <c r="G36" i="169"/>
  <c r="H36" i="169" s="1"/>
  <c r="I36" i="169" s="1"/>
  <c r="G79" i="169"/>
  <c r="H79" i="169" s="1"/>
  <c r="I79" i="169" s="1"/>
  <c r="G95" i="169"/>
  <c r="H95" i="169" s="1"/>
  <c r="I95" i="169" s="1"/>
  <c r="G107" i="169"/>
  <c r="H107" i="169" s="1"/>
  <c r="I107" i="169" s="1"/>
  <c r="G113" i="169"/>
  <c r="H113" i="169" s="1"/>
  <c r="I113" i="169" s="1"/>
  <c r="G138" i="169"/>
  <c r="H138" i="169" s="1"/>
  <c r="I138" i="169" s="1"/>
  <c r="G143" i="169"/>
  <c r="H143" i="169" s="1"/>
  <c r="I143" i="169" s="1"/>
  <c r="G189" i="169"/>
  <c r="H189" i="169" s="1"/>
  <c r="I189" i="169" s="1"/>
  <c r="G213" i="169"/>
  <c r="H213" i="169" s="1"/>
  <c r="I213" i="169" s="1"/>
  <c r="G231" i="169"/>
  <c r="H231" i="169" s="1"/>
  <c r="I231" i="169" s="1"/>
  <c r="G366" i="169"/>
  <c r="H366" i="169" s="1"/>
  <c r="I366" i="169" s="1"/>
  <c r="G67" i="169"/>
  <c r="H67" i="169" s="1"/>
  <c r="I67" i="169" s="1"/>
  <c r="G195" i="169"/>
  <c r="H195" i="169" s="1"/>
  <c r="I195" i="169" s="1"/>
  <c r="G37" i="169"/>
  <c r="H37" i="169" s="1"/>
  <c r="I37" i="169" s="1"/>
  <c r="G114" i="169"/>
  <c r="H114" i="169" s="1"/>
  <c r="I114" i="169" s="1"/>
  <c r="G152" i="169"/>
  <c r="H152" i="169" s="1"/>
  <c r="I152" i="169" s="1"/>
  <c r="G154" i="169"/>
  <c r="H154" i="169" s="1"/>
  <c r="I154" i="169" s="1"/>
  <c r="G303" i="169"/>
  <c r="H303" i="169" s="1"/>
  <c r="I303" i="169" s="1"/>
  <c r="G14" i="169"/>
  <c r="H14" i="169" s="1"/>
  <c r="I14" i="169" s="1"/>
  <c r="G3" i="169"/>
  <c r="H3" i="169" s="1"/>
  <c r="I3" i="169" s="1"/>
  <c r="G4" i="169"/>
  <c r="H4" i="169" s="1"/>
  <c r="I4" i="169" s="1"/>
  <c r="G20" i="169"/>
  <c r="H20" i="169" s="1"/>
  <c r="I20" i="169" s="1"/>
  <c r="G61" i="169"/>
  <c r="H61" i="169" s="1"/>
  <c r="I61" i="169" s="1"/>
  <c r="G63" i="169"/>
  <c r="H63" i="169" s="1"/>
  <c r="I63" i="169" s="1"/>
  <c r="G73" i="169"/>
  <c r="H73" i="169" s="1"/>
  <c r="I73" i="169" s="1"/>
  <c r="G85" i="169"/>
  <c r="H85" i="169" s="1"/>
  <c r="I85" i="169" s="1"/>
  <c r="G146" i="169"/>
  <c r="H146" i="169" s="1"/>
  <c r="I146" i="169" s="1"/>
  <c r="G148" i="169"/>
  <c r="H148" i="169" s="1"/>
  <c r="I148" i="169" s="1"/>
  <c r="G209" i="169"/>
  <c r="H209" i="169" s="1"/>
  <c r="I209" i="169" s="1"/>
  <c r="G246" i="169"/>
  <c r="H246" i="169" s="1"/>
  <c r="I246" i="169" s="1"/>
  <c r="G254" i="169"/>
  <c r="H254" i="169" s="1"/>
  <c r="I254" i="169" s="1"/>
  <c r="G276" i="169"/>
  <c r="H276" i="169" s="1"/>
  <c r="I276" i="169" s="1"/>
  <c r="G319" i="169"/>
  <c r="H319" i="169" s="1"/>
  <c r="I319" i="169" s="1"/>
  <c r="G234" i="169"/>
  <c r="H234" i="169" s="1"/>
  <c r="I234" i="169" s="1"/>
  <c r="G285" i="169"/>
  <c r="H285" i="169" s="1"/>
  <c r="I285" i="169" s="1"/>
  <c r="G93" i="169"/>
  <c r="H93" i="169" s="1"/>
  <c r="I93" i="169" s="1"/>
  <c r="G103" i="169"/>
  <c r="H103" i="169" s="1"/>
  <c r="I103" i="169" s="1"/>
  <c r="G105" i="169"/>
  <c r="H105" i="169" s="1"/>
  <c r="I105" i="169" s="1"/>
  <c r="G120" i="169"/>
  <c r="H120" i="169" s="1"/>
  <c r="I120" i="169" s="1"/>
  <c r="G124" i="169"/>
  <c r="H124" i="169" s="1"/>
  <c r="I124" i="169" s="1"/>
  <c r="G162" i="169"/>
  <c r="H162" i="169" s="1"/>
  <c r="I162" i="169" s="1"/>
  <c r="G175" i="169"/>
  <c r="H175" i="169" s="1"/>
  <c r="I175" i="169" s="1"/>
  <c r="G203" i="169"/>
  <c r="H203" i="169" s="1"/>
  <c r="I203" i="169" s="1"/>
  <c r="G250" i="169"/>
  <c r="H250" i="169" s="1"/>
  <c r="I250" i="169" s="1"/>
  <c r="G299" i="169"/>
  <c r="H299" i="169" s="1"/>
  <c r="I299" i="169" s="1"/>
  <c r="G421" i="169"/>
  <c r="H421" i="169" s="1"/>
  <c r="I421" i="169" s="1"/>
  <c r="G160" i="169"/>
  <c r="H160" i="169" s="1"/>
  <c r="I160" i="169" s="1"/>
  <c r="G47" i="169"/>
  <c r="H47" i="169" s="1"/>
  <c r="I47" i="169" s="1"/>
  <c r="G49" i="169"/>
  <c r="H49" i="169" s="1"/>
  <c r="I49" i="169" s="1"/>
  <c r="G8" i="169"/>
  <c r="H8" i="169" s="1"/>
  <c r="I8" i="169" s="1"/>
  <c r="G24" i="169"/>
  <c r="H24" i="169" s="1"/>
  <c r="I24" i="169" s="1"/>
  <c r="G43" i="169"/>
  <c r="H43" i="169" s="1"/>
  <c r="I43" i="169" s="1"/>
  <c r="G101" i="169"/>
  <c r="H101" i="169" s="1"/>
  <c r="I101" i="169" s="1"/>
  <c r="G134" i="169"/>
  <c r="H134" i="169" s="1"/>
  <c r="I134" i="169" s="1"/>
  <c r="G182" i="169"/>
  <c r="H182" i="169" s="1"/>
  <c r="I182" i="169" s="1"/>
  <c r="G241" i="169"/>
  <c r="H241" i="169" s="1"/>
  <c r="I241" i="169" s="1"/>
  <c r="G249" i="169"/>
  <c r="H249" i="169" s="1"/>
  <c r="I249" i="169" s="1"/>
  <c r="G318" i="169"/>
  <c r="H318" i="169" s="1"/>
  <c r="I318" i="169" s="1"/>
  <c r="G28" i="169"/>
  <c r="H28" i="169" s="1"/>
  <c r="I28" i="169" s="1"/>
  <c r="G32" i="169"/>
  <c r="H32" i="169" s="1"/>
  <c r="I32" i="169" s="1"/>
  <c r="G99" i="169"/>
  <c r="H99" i="169" s="1"/>
  <c r="I99" i="169" s="1"/>
  <c r="G193" i="169"/>
  <c r="H193" i="169" s="1"/>
  <c r="I193" i="169" s="1"/>
  <c r="G284" i="169"/>
  <c r="H284" i="169" s="1"/>
  <c r="I284" i="169" s="1"/>
  <c r="G75" i="169"/>
  <c r="H75" i="169" s="1"/>
  <c r="I75" i="169" s="1"/>
  <c r="G38" i="169"/>
  <c r="H38" i="169" s="1"/>
  <c r="I38" i="169" s="1"/>
  <c r="G71" i="169"/>
  <c r="H71" i="169" s="1"/>
  <c r="I71" i="169" s="1"/>
  <c r="G172" i="169"/>
  <c r="H172" i="169" s="1"/>
  <c r="I172" i="169" s="1"/>
  <c r="G286" i="169"/>
  <c r="H286" i="169" s="1"/>
  <c r="I286" i="169" s="1"/>
  <c r="G298" i="169"/>
  <c r="H298" i="169" s="1"/>
  <c r="I298" i="169" s="1"/>
  <c r="G327" i="169"/>
  <c r="H327" i="169" s="1"/>
  <c r="I327" i="169" s="1"/>
  <c r="G328" i="169"/>
  <c r="H328" i="169" s="1"/>
  <c r="I328" i="169" s="1"/>
  <c r="G375" i="169"/>
  <c r="H375" i="169" s="1"/>
  <c r="I375" i="169" s="1"/>
  <c r="G411" i="169"/>
  <c r="H411" i="169" s="1"/>
  <c r="I411" i="169" s="1"/>
  <c r="G261" i="169"/>
  <c r="H261" i="169" s="1"/>
  <c r="I261" i="169" s="1"/>
  <c r="G274" i="169"/>
  <c r="H274" i="169" s="1"/>
  <c r="I274" i="169" s="1"/>
  <c r="G373" i="169"/>
  <c r="H373" i="169" s="1"/>
  <c r="I373" i="169" s="1"/>
  <c r="G170" i="169"/>
  <c r="H170" i="169" s="1"/>
  <c r="I170" i="169" s="1"/>
  <c r="G228" i="169"/>
  <c r="H228" i="169" s="1"/>
  <c r="I228" i="169" s="1"/>
  <c r="G262" i="169"/>
  <c r="H262" i="169" s="1"/>
  <c r="I262" i="169" s="1"/>
  <c r="G326" i="169"/>
  <c r="H326" i="169" s="1"/>
  <c r="I326" i="169" s="1"/>
  <c r="G403" i="169"/>
  <c r="H403" i="169" s="1"/>
  <c r="I403" i="169" s="1"/>
  <c r="G549" i="169"/>
  <c r="H549" i="169" s="1"/>
  <c r="I549" i="169" s="1"/>
  <c r="G359" i="169"/>
  <c r="H359" i="169" s="1"/>
  <c r="I359" i="169" s="1"/>
  <c r="G544" i="169"/>
  <c r="H544" i="169" s="1"/>
  <c r="I544" i="169" s="1"/>
  <c r="G221" i="169"/>
  <c r="H221" i="169" s="1"/>
  <c r="I221" i="169" s="1"/>
  <c r="G266" i="169"/>
  <c r="H266" i="169" s="1"/>
  <c r="I266" i="169" s="1"/>
  <c r="G267" i="169"/>
  <c r="H267" i="169" s="1"/>
  <c r="I267" i="169" s="1"/>
  <c r="G269" i="169"/>
  <c r="H269" i="169" s="1"/>
  <c r="I269" i="169" s="1"/>
  <c r="G353" i="169"/>
  <c r="H353" i="169" s="1"/>
  <c r="I353" i="169" s="1"/>
  <c r="G358" i="169"/>
  <c r="H358" i="169" s="1"/>
  <c r="I358" i="169" s="1"/>
  <c r="G45" i="169"/>
  <c r="H45" i="169" s="1"/>
  <c r="I45" i="169" s="1"/>
  <c r="G89" i="169"/>
  <c r="H89" i="169" s="1"/>
  <c r="I89" i="169" s="1"/>
  <c r="G118" i="169"/>
  <c r="H118" i="169" s="1"/>
  <c r="I118" i="169" s="1"/>
  <c r="G121" i="169"/>
  <c r="H121" i="169" s="1"/>
  <c r="I121" i="169" s="1"/>
  <c r="G128" i="169"/>
  <c r="H128" i="169" s="1"/>
  <c r="I128" i="169" s="1"/>
  <c r="G132" i="169"/>
  <c r="H132" i="169" s="1"/>
  <c r="I132" i="169" s="1"/>
  <c r="G150" i="169"/>
  <c r="H150" i="169" s="1"/>
  <c r="I150" i="169" s="1"/>
  <c r="G179" i="169"/>
  <c r="H179" i="169" s="1"/>
  <c r="I179" i="169" s="1"/>
  <c r="G183" i="169"/>
  <c r="H183" i="169" s="1"/>
  <c r="I183" i="169" s="1"/>
  <c r="G197" i="169"/>
  <c r="H197" i="169" s="1"/>
  <c r="I197" i="169" s="1"/>
  <c r="G215" i="169"/>
  <c r="H215" i="169" s="1"/>
  <c r="I215" i="169" s="1"/>
  <c r="G219" i="169"/>
  <c r="H219" i="169" s="1"/>
  <c r="I219" i="169" s="1"/>
  <c r="G237" i="169"/>
  <c r="H237" i="169" s="1"/>
  <c r="I237" i="169" s="1"/>
  <c r="G240" i="169"/>
  <c r="H240" i="169" s="1"/>
  <c r="I240" i="169" s="1"/>
  <c r="G244" i="169"/>
  <c r="H244" i="169" s="1"/>
  <c r="I244" i="169" s="1"/>
  <c r="G268" i="169"/>
  <c r="H268" i="169" s="1"/>
  <c r="I268" i="169" s="1"/>
  <c r="G277" i="169"/>
  <c r="H277" i="169" s="1"/>
  <c r="I277" i="169" s="1"/>
  <c r="G295" i="169"/>
  <c r="H295" i="169" s="1"/>
  <c r="I295" i="169" s="1"/>
  <c r="G363" i="169"/>
  <c r="H363" i="169" s="1"/>
  <c r="I363" i="169" s="1"/>
  <c r="G385" i="169"/>
  <c r="H385" i="169" s="1"/>
  <c r="I385" i="169" s="1"/>
  <c r="G398" i="169"/>
  <c r="H398" i="169" s="1"/>
  <c r="I398" i="169" s="1"/>
  <c r="G500" i="169"/>
  <c r="H500" i="169" s="1"/>
  <c r="I500" i="169" s="1"/>
  <c r="G321" i="169"/>
  <c r="H321" i="169" s="1"/>
  <c r="I321" i="169" s="1"/>
  <c r="G338" i="169"/>
  <c r="H338" i="169" s="1"/>
  <c r="I338" i="169" s="1"/>
  <c r="G344" i="169"/>
  <c r="H344" i="169" s="1"/>
  <c r="I344" i="169" s="1"/>
  <c r="G379" i="169"/>
  <c r="H379" i="169" s="1"/>
  <c r="I379" i="169" s="1"/>
  <c r="G393" i="169"/>
  <c r="H393" i="169" s="1"/>
  <c r="I393" i="169" s="1"/>
  <c r="G401" i="169"/>
  <c r="H401" i="169" s="1"/>
  <c r="I401" i="169" s="1"/>
  <c r="G408" i="169"/>
  <c r="H408" i="169" s="1"/>
  <c r="I408" i="169" s="1"/>
  <c r="G425" i="169"/>
  <c r="H425" i="169" s="1"/>
  <c r="I425" i="169" s="1"/>
  <c r="G438" i="169"/>
  <c r="H438" i="169" s="1"/>
  <c r="I438" i="169" s="1"/>
  <c r="G482" i="169"/>
  <c r="H482" i="169" s="1"/>
  <c r="I482" i="169" s="1"/>
  <c r="G187" i="169"/>
  <c r="H187" i="169" s="1"/>
  <c r="I187" i="169" s="1"/>
  <c r="G207" i="169"/>
  <c r="H207" i="169" s="1"/>
  <c r="I207" i="169" s="1"/>
  <c r="G233" i="169"/>
  <c r="H233" i="169" s="1"/>
  <c r="I233" i="169" s="1"/>
  <c r="G287" i="169"/>
  <c r="H287" i="169" s="1"/>
  <c r="I287" i="169" s="1"/>
  <c r="G288" i="169"/>
  <c r="H288" i="169" s="1"/>
  <c r="I288" i="169" s="1"/>
  <c r="G290" i="169"/>
  <c r="H290" i="169" s="1"/>
  <c r="I290" i="169" s="1"/>
  <c r="G315" i="169"/>
  <c r="H315" i="169" s="1"/>
  <c r="I315" i="169" s="1"/>
  <c r="G339" i="169"/>
  <c r="H339" i="169" s="1"/>
  <c r="I339" i="169" s="1"/>
  <c r="G367" i="169"/>
  <c r="H367" i="169" s="1"/>
  <c r="I367" i="169" s="1"/>
  <c r="G396" i="169"/>
  <c r="H396" i="169" s="1"/>
  <c r="I396" i="169" s="1"/>
  <c r="G407" i="169"/>
  <c r="H407" i="169" s="1"/>
  <c r="I407" i="169" s="1"/>
  <c r="G423" i="169"/>
  <c r="H423" i="169" s="1"/>
  <c r="I423" i="169" s="1"/>
  <c r="G341" i="169"/>
  <c r="H341" i="169" s="1"/>
  <c r="I341" i="169" s="1"/>
  <c r="G394" i="169"/>
  <c r="H394" i="169" s="1"/>
  <c r="I394" i="169" s="1"/>
  <c r="G397" i="169"/>
  <c r="H397" i="169" s="1"/>
  <c r="I397" i="169" s="1"/>
  <c r="G405" i="169"/>
  <c r="H405" i="169" s="1"/>
  <c r="I405" i="169" s="1"/>
  <c r="G553" i="169"/>
  <c r="H553" i="169" s="1"/>
  <c r="I553" i="169" s="1"/>
  <c r="G510" i="169"/>
  <c r="H510" i="169" s="1"/>
  <c r="I510" i="169" s="1"/>
  <c r="G415" i="169"/>
  <c r="H415" i="169" s="1"/>
  <c r="I415" i="169" s="1"/>
  <c r="G532" i="169"/>
  <c r="H532" i="169" s="1"/>
  <c r="I532" i="169" s="1"/>
  <c r="G281" i="169"/>
  <c r="H281" i="169" s="1"/>
  <c r="I281" i="169" s="1"/>
  <c r="G294" i="169"/>
  <c r="H294" i="169" s="1"/>
  <c r="I294" i="169" s="1"/>
  <c r="G307" i="169"/>
  <c r="H307" i="169" s="1"/>
  <c r="I307" i="169" s="1"/>
  <c r="G329" i="169"/>
  <c r="H329" i="169" s="1"/>
  <c r="I329" i="169" s="1"/>
  <c r="G383" i="169"/>
  <c r="H383" i="169" s="1"/>
  <c r="I383" i="169" s="1"/>
  <c r="G410" i="169"/>
  <c r="H410" i="169" s="1"/>
  <c r="I410" i="169" s="1"/>
  <c r="G446" i="169"/>
  <c r="H446" i="169" s="1"/>
  <c r="I446" i="169" s="1"/>
  <c r="G365" i="169"/>
  <c r="H365" i="169" s="1"/>
  <c r="I365" i="169" s="1"/>
  <c r="G419" i="169"/>
  <c r="H419" i="169" s="1"/>
  <c r="I419" i="169" s="1"/>
  <c r="G430" i="169"/>
  <c r="H430" i="169" s="1"/>
  <c r="I430" i="169" s="1"/>
  <c r="G455" i="169"/>
  <c r="H455" i="169" s="1"/>
  <c r="I455" i="169" s="1"/>
  <c r="G528" i="169"/>
  <c r="H528" i="169" s="1"/>
  <c r="I528" i="169" s="1"/>
  <c r="G567" i="169"/>
  <c r="H567" i="169" s="1"/>
  <c r="I567" i="169" s="1"/>
  <c r="G511" i="169"/>
  <c r="H511" i="169" s="1"/>
  <c r="I511" i="169" s="1"/>
  <c r="G257" i="169"/>
  <c r="H257" i="169" s="1"/>
  <c r="I257" i="169" s="1"/>
  <c r="G263" i="169"/>
  <c r="H263" i="169" s="1"/>
  <c r="I263" i="169" s="1"/>
  <c r="G283" i="169"/>
  <c r="H283" i="169" s="1"/>
  <c r="I283" i="169" s="1"/>
  <c r="G387" i="169"/>
  <c r="H387" i="169" s="1"/>
  <c r="I387" i="169" s="1"/>
  <c r="G427" i="169"/>
  <c r="H427" i="169" s="1"/>
  <c r="I427" i="169" s="1"/>
  <c r="G508" i="169"/>
  <c r="H508" i="169" s="1"/>
  <c r="I508" i="169" s="1"/>
  <c r="G524" i="169"/>
  <c r="H524" i="169" s="1"/>
  <c r="I524" i="169" s="1"/>
  <c r="G535" i="169"/>
  <c r="H535" i="169" s="1"/>
  <c r="I535" i="169" s="1"/>
  <c r="G563" i="169"/>
  <c r="H563" i="169" s="1"/>
  <c r="I563" i="169" s="1"/>
  <c r="G574" i="169"/>
  <c r="H574" i="169" s="1"/>
  <c r="I574" i="169" s="1"/>
  <c r="G555" i="169"/>
  <c r="H555" i="169" s="1"/>
  <c r="I555" i="169" s="1"/>
  <c r="G442" i="169"/>
  <c r="H442" i="169" s="1"/>
  <c r="I442" i="169" s="1"/>
  <c r="G451" i="169"/>
  <c r="H451" i="169" s="1"/>
  <c r="I451" i="169" s="1"/>
  <c r="G562" i="169"/>
  <c r="H562" i="169" s="1"/>
  <c r="I562" i="169" s="1"/>
  <c r="G573" i="169"/>
  <c r="H573" i="169" s="1"/>
  <c r="I573" i="169" s="1"/>
  <c r="G564" i="169"/>
  <c r="H564" i="169" s="1"/>
  <c r="I564" i="169" s="1"/>
  <c r="G568" i="169"/>
  <c r="H568" i="169" s="1"/>
  <c r="I568" i="169" s="1"/>
  <c r="G499" i="169"/>
  <c r="H499" i="169" s="1"/>
  <c r="I499" i="169" s="1"/>
  <c r="G520" i="169"/>
  <c r="H520" i="169" s="1"/>
  <c r="I520" i="169" s="1"/>
  <c r="G523" i="169"/>
  <c r="H523" i="169" s="1"/>
  <c r="I523" i="169" s="1"/>
  <c r="G527" i="169"/>
  <c r="H527" i="169" s="1"/>
  <c r="I527" i="169" s="1"/>
  <c r="G540" i="169"/>
  <c r="H540" i="169" s="1"/>
  <c r="I540" i="169" s="1"/>
  <c r="G547" i="169"/>
  <c r="H547" i="169" s="1"/>
  <c r="I547" i="169" s="1"/>
  <c r="G561" i="169"/>
  <c r="H561" i="169" s="1"/>
  <c r="I561" i="169" s="1"/>
  <c r="G484" i="169"/>
  <c r="H484" i="169" s="1"/>
  <c r="I484" i="169" s="1"/>
  <c r="G497" i="169"/>
  <c r="H497" i="169" s="1"/>
  <c r="I497" i="169" s="1"/>
  <c r="G503" i="169"/>
  <c r="H503" i="169" s="1"/>
  <c r="I503" i="169" s="1"/>
  <c r="G516" i="169"/>
  <c r="H516" i="169" s="1"/>
  <c r="I516" i="169" s="1"/>
  <c r="G554" i="169"/>
  <c r="H554" i="169" s="1"/>
  <c r="I554" i="169" s="1"/>
  <c r="G558" i="169"/>
  <c r="H558" i="169" s="1"/>
  <c r="I558" i="169" s="1"/>
  <c r="G565" i="169"/>
  <c r="H565" i="169" s="1"/>
  <c r="I565" i="169" s="1"/>
  <c r="G569" i="169"/>
  <c r="H569" i="169" s="1"/>
  <c r="I569" i="169" s="1"/>
  <c r="G5" i="169"/>
  <c r="H5" i="169" s="1"/>
  <c r="I5" i="169" s="1"/>
  <c r="L5" i="169" s="1"/>
  <c r="G7" i="169"/>
  <c r="H7" i="169" s="1"/>
  <c r="I7" i="169" s="1"/>
  <c r="G9" i="169"/>
  <c r="H9" i="169" s="1"/>
  <c r="I9" i="169" s="1"/>
  <c r="G11" i="169"/>
  <c r="H11" i="169" s="1"/>
  <c r="I11" i="169" s="1"/>
  <c r="G13" i="169"/>
  <c r="H13" i="169" s="1"/>
  <c r="I13" i="169" s="1"/>
  <c r="G15" i="169"/>
  <c r="H15" i="169" s="1"/>
  <c r="I15" i="169" s="1"/>
  <c r="G17" i="169"/>
  <c r="H17" i="169" s="1"/>
  <c r="I17" i="169" s="1"/>
  <c r="G19" i="169"/>
  <c r="H19" i="169" s="1"/>
  <c r="I19" i="169" s="1"/>
  <c r="G21" i="169"/>
  <c r="H21" i="169" s="1"/>
  <c r="I21" i="169" s="1"/>
  <c r="G23" i="169"/>
  <c r="H23" i="169" s="1"/>
  <c r="I23" i="169" s="1"/>
  <c r="G26" i="169"/>
  <c r="H26" i="169" s="1"/>
  <c r="I26" i="169" s="1"/>
  <c r="G30" i="169"/>
  <c r="H30" i="169" s="1"/>
  <c r="I30" i="169" s="1"/>
  <c r="G34" i="169"/>
  <c r="H34" i="169" s="1"/>
  <c r="I34" i="169" s="1"/>
  <c r="G42" i="169"/>
  <c r="H42" i="169" s="1"/>
  <c r="I42" i="169" s="1"/>
  <c r="G50" i="169"/>
  <c r="H50" i="169" s="1"/>
  <c r="I50" i="169" s="1"/>
  <c r="G58" i="169"/>
  <c r="H58" i="169" s="1"/>
  <c r="I58" i="169" s="1"/>
  <c r="G66" i="169"/>
  <c r="H66" i="169" s="1"/>
  <c r="I66" i="169" s="1"/>
  <c r="G74" i="169"/>
  <c r="H74" i="169" s="1"/>
  <c r="I74" i="169" s="1"/>
  <c r="G27" i="169"/>
  <c r="H27" i="169" s="1"/>
  <c r="I27" i="169" s="1"/>
  <c r="G31" i="169"/>
  <c r="H31" i="169" s="1"/>
  <c r="I31" i="169" s="1"/>
  <c r="G35" i="169"/>
  <c r="H35" i="169" s="1"/>
  <c r="I35" i="169" s="1"/>
  <c r="G44" i="169"/>
  <c r="H44" i="169" s="1"/>
  <c r="I44" i="169" s="1"/>
  <c r="G52" i="169"/>
  <c r="H52" i="169" s="1"/>
  <c r="I52" i="169" s="1"/>
  <c r="G60" i="169"/>
  <c r="H60" i="169" s="1"/>
  <c r="I60" i="169" s="1"/>
  <c r="G68" i="169"/>
  <c r="H68" i="169" s="1"/>
  <c r="I68" i="169" s="1"/>
  <c r="G76" i="169"/>
  <c r="H76" i="169" s="1"/>
  <c r="I76" i="169" s="1"/>
  <c r="G46" i="169"/>
  <c r="H46" i="169" s="1"/>
  <c r="I46" i="169" s="1"/>
  <c r="G54" i="169"/>
  <c r="H54" i="169" s="1"/>
  <c r="I54" i="169" s="1"/>
  <c r="G62" i="169"/>
  <c r="H62" i="169" s="1"/>
  <c r="I62" i="169" s="1"/>
  <c r="G70" i="169"/>
  <c r="H70" i="169" s="1"/>
  <c r="I70" i="169" s="1"/>
  <c r="G78" i="169"/>
  <c r="H78" i="169" s="1"/>
  <c r="I78" i="169" s="1"/>
  <c r="G40" i="169"/>
  <c r="H40" i="169" s="1"/>
  <c r="I40" i="169" s="1"/>
  <c r="G48" i="169"/>
  <c r="H48" i="169" s="1"/>
  <c r="I48" i="169" s="1"/>
  <c r="G56" i="169"/>
  <c r="H56" i="169" s="1"/>
  <c r="I56" i="169" s="1"/>
  <c r="G64" i="169"/>
  <c r="H64" i="169" s="1"/>
  <c r="I64" i="169" s="1"/>
  <c r="G72" i="169"/>
  <c r="H72" i="169" s="1"/>
  <c r="I72" i="169" s="1"/>
  <c r="G80" i="169"/>
  <c r="H80" i="169" s="1"/>
  <c r="I80" i="169" s="1"/>
  <c r="G82" i="169"/>
  <c r="H82" i="169" s="1"/>
  <c r="I82" i="169" s="1"/>
  <c r="G84" i="169"/>
  <c r="H84" i="169" s="1"/>
  <c r="I84" i="169" s="1"/>
  <c r="G86" i="169"/>
  <c r="H86" i="169" s="1"/>
  <c r="I86" i="169" s="1"/>
  <c r="G88" i="169"/>
  <c r="H88" i="169" s="1"/>
  <c r="I88" i="169" s="1"/>
  <c r="G90" i="169"/>
  <c r="H90" i="169" s="1"/>
  <c r="I90" i="169" s="1"/>
  <c r="G92" i="169"/>
  <c r="H92" i="169" s="1"/>
  <c r="I92" i="169" s="1"/>
  <c r="G94" i="169"/>
  <c r="H94" i="169" s="1"/>
  <c r="I94" i="169" s="1"/>
  <c r="G96" i="169"/>
  <c r="H96" i="169" s="1"/>
  <c r="I96" i="169" s="1"/>
  <c r="G98" i="169"/>
  <c r="H98" i="169" s="1"/>
  <c r="I98" i="169" s="1"/>
  <c r="G100" i="169"/>
  <c r="H100" i="169" s="1"/>
  <c r="I100" i="169" s="1"/>
  <c r="G102" i="169"/>
  <c r="H102" i="169" s="1"/>
  <c r="I102" i="169" s="1"/>
  <c r="G104" i="169"/>
  <c r="H104" i="169" s="1"/>
  <c r="I104" i="169" s="1"/>
  <c r="G106" i="169"/>
  <c r="H106" i="169" s="1"/>
  <c r="I106" i="169" s="1"/>
  <c r="G108" i="169"/>
  <c r="H108" i="169" s="1"/>
  <c r="I108" i="169" s="1"/>
  <c r="G110" i="169"/>
  <c r="H110" i="169" s="1"/>
  <c r="I110" i="169" s="1"/>
  <c r="G112" i="169"/>
  <c r="H112" i="169" s="1"/>
  <c r="I112" i="169" s="1"/>
  <c r="G115" i="169"/>
  <c r="H115" i="169" s="1"/>
  <c r="I115" i="169" s="1"/>
  <c r="G131" i="169"/>
  <c r="H131" i="169" s="1"/>
  <c r="I131" i="169" s="1"/>
  <c r="G147" i="169"/>
  <c r="H147" i="169" s="1"/>
  <c r="I147" i="169" s="1"/>
  <c r="G151" i="169"/>
  <c r="H151" i="169" s="1"/>
  <c r="I151" i="169" s="1"/>
  <c r="G165" i="169"/>
  <c r="H165" i="169" s="1"/>
  <c r="I165" i="169" s="1"/>
  <c r="G117" i="169"/>
  <c r="H117" i="169" s="1"/>
  <c r="I117" i="169" s="1"/>
  <c r="G133" i="169"/>
  <c r="H133" i="169" s="1"/>
  <c r="I133" i="169" s="1"/>
  <c r="G149" i="169"/>
  <c r="H149" i="169" s="1"/>
  <c r="I149" i="169" s="1"/>
  <c r="G155" i="169"/>
  <c r="H155" i="169" s="1"/>
  <c r="I155" i="169" s="1"/>
  <c r="G171" i="169"/>
  <c r="H171" i="169" s="1"/>
  <c r="I171" i="169" s="1"/>
  <c r="G173" i="169"/>
  <c r="H173" i="169" s="1"/>
  <c r="I173" i="169" s="1"/>
  <c r="G119" i="169"/>
  <c r="H119" i="169" s="1"/>
  <c r="I119" i="169" s="1"/>
  <c r="G135" i="169"/>
  <c r="H135" i="169" s="1"/>
  <c r="I135" i="169" s="1"/>
  <c r="G161" i="169"/>
  <c r="H161" i="169" s="1"/>
  <c r="I161" i="169" s="1"/>
  <c r="G167" i="169"/>
  <c r="H167" i="169" s="1"/>
  <c r="I167" i="169" s="1"/>
  <c r="G157" i="169"/>
  <c r="H157" i="169" s="1"/>
  <c r="I157" i="169" s="1"/>
  <c r="G125" i="169"/>
  <c r="H125" i="169" s="1"/>
  <c r="I125" i="169" s="1"/>
  <c r="G141" i="169"/>
  <c r="H141" i="169" s="1"/>
  <c r="I141" i="169" s="1"/>
  <c r="G163" i="169"/>
  <c r="H163" i="169" s="1"/>
  <c r="I163" i="169" s="1"/>
  <c r="G153" i="169"/>
  <c r="H153" i="169" s="1"/>
  <c r="I153" i="169" s="1"/>
  <c r="G169" i="169"/>
  <c r="H169" i="169" s="1"/>
  <c r="I169" i="169" s="1"/>
  <c r="G180" i="169"/>
  <c r="H180" i="169" s="1"/>
  <c r="I180" i="169" s="1"/>
  <c r="G129" i="169"/>
  <c r="H129" i="169" s="1"/>
  <c r="I129" i="169" s="1"/>
  <c r="G145" i="169"/>
  <c r="H145" i="169" s="1"/>
  <c r="I145" i="169" s="1"/>
  <c r="G159" i="169"/>
  <c r="H159" i="169" s="1"/>
  <c r="I159" i="169" s="1"/>
  <c r="G178" i="169"/>
  <c r="H178" i="169" s="1"/>
  <c r="I178" i="169" s="1"/>
  <c r="G184" i="169"/>
  <c r="H184" i="169" s="1"/>
  <c r="I184" i="169" s="1"/>
  <c r="G239" i="169"/>
  <c r="H239" i="169" s="1"/>
  <c r="I239" i="169" s="1"/>
  <c r="G174" i="169"/>
  <c r="H174" i="169" s="1"/>
  <c r="I174" i="169" s="1"/>
  <c r="G176" i="169"/>
  <c r="H176" i="169" s="1"/>
  <c r="I176" i="169" s="1"/>
  <c r="G227" i="169"/>
  <c r="H227" i="169" s="1"/>
  <c r="I227" i="169" s="1"/>
  <c r="G224" i="169"/>
  <c r="H224" i="169" s="1"/>
  <c r="I224" i="169" s="1"/>
  <c r="G229" i="169"/>
  <c r="H229" i="169" s="1"/>
  <c r="I229" i="169" s="1"/>
  <c r="G300" i="169"/>
  <c r="H300" i="169" s="1"/>
  <c r="I300" i="169" s="1"/>
  <c r="G354" i="169"/>
  <c r="H354" i="169" s="1"/>
  <c r="I354" i="169" s="1"/>
  <c r="G304" i="169"/>
  <c r="H304" i="169" s="1"/>
  <c r="I304" i="169" s="1"/>
  <c r="G310" i="169"/>
  <c r="H310" i="169" s="1"/>
  <c r="I310" i="169" s="1"/>
  <c r="G225" i="169"/>
  <c r="H225" i="169" s="1"/>
  <c r="I225" i="169" s="1"/>
  <c r="G362" i="169"/>
  <c r="H362" i="169" s="1"/>
  <c r="I362" i="169" s="1"/>
  <c r="G352" i="169"/>
  <c r="H352" i="169" s="1"/>
  <c r="I352" i="169" s="1"/>
  <c r="G292" i="169"/>
  <c r="H292" i="169" s="1"/>
  <c r="I292" i="169" s="1"/>
  <c r="G320" i="169"/>
  <c r="H320" i="169" s="1"/>
  <c r="I320" i="169" s="1"/>
  <c r="G342" i="169"/>
  <c r="H342" i="169" s="1"/>
  <c r="I342" i="169" s="1"/>
  <c r="G296" i="169"/>
  <c r="H296" i="169" s="1"/>
  <c r="I296" i="169" s="1"/>
  <c r="G330" i="169"/>
  <c r="H330" i="169" s="1"/>
  <c r="I330" i="169" s="1"/>
  <c r="G390" i="169"/>
  <c r="H390" i="169" s="1"/>
  <c r="I390" i="169" s="1"/>
  <c r="G400" i="169"/>
  <c r="H400" i="169" s="1"/>
  <c r="I400" i="169" s="1"/>
  <c r="G402" i="169"/>
  <c r="H402" i="169" s="1"/>
  <c r="I402" i="169" s="1"/>
  <c r="G289" i="169"/>
  <c r="H289" i="169" s="1"/>
  <c r="I289" i="169" s="1"/>
  <c r="G293" i="169"/>
  <c r="H293" i="169" s="1"/>
  <c r="I293" i="169" s="1"/>
  <c r="G297" i="169"/>
  <c r="H297" i="169" s="1"/>
  <c r="I297" i="169" s="1"/>
  <c r="G301" i="169"/>
  <c r="H301" i="169" s="1"/>
  <c r="I301" i="169" s="1"/>
  <c r="G305" i="169"/>
  <c r="H305" i="169" s="1"/>
  <c r="I305" i="169" s="1"/>
  <c r="G314" i="169"/>
  <c r="H314" i="169" s="1"/>
  <c r="I314" i="169" s="1"/>
  <c r="G370" i="169"/>
  <c r="H370" i="169" s="1"/>
  <c r="I370" i="169" s="1"/>
  <c r="G412" i="169"/>
  <c r="H412" i="169" s="1"/>
  <c r="I412" i="169" s="1"/>
  <c r="G346" i="169"/>
  <c r="H346" i="169" s="1"/>
  <c r="I346" i="169" s="1"/>
  <c r="G384" i="169"/>
  <c r="H384" i="169" s="1"/>
  <c r="I384" i="169" s="1"/>
  <c r="G386" i="169"/>
  <c r="H386" i="169" s="1"/>
  <c r="I386" i="169" s="1"/>
  <c r="G420" i="169"/>
  <c r="H420" i="169" s="1"/>
  <c r="I420" i="169" s="1"/>
  <c r="G382" i="169"/>
  <c r="H382" i="169" s="1"/>
  <c r="I382" i="169" s="1"/>
  <c r="G406" i="169"/>
  <c r="H406" i="169" s="1"/>
  <c r="I406" i="169" s="1"/>
  <c r="G378" i="169"/>
  <c r="H378" i="169" s="1"/>
  <c r="I378" i="169" s="1"/>
  <c r="G414" i="169"/>
  <c r="H414" i="169" s="1"/>
  <c r="I414" i="169" s="1"/>
  <c r="G376" i="169"/>
  <c r="H376" i="169" s="1"/>
  <c r="I376" i="169" s="1"/>
  <c r="G388" i="169"/>
  <c r="H388" i="169" s="1"/>
  <c r="I388" i="169" s="1"/>
  <c r="G428" i="169"/>
  <c r="H428" i="169" s="1"/>
  <c r="I428" i="169" s="1"/>
  <c r="G334" i="169"/>
  <c r="H334" i="169" s="1"/>
  <c r="I334" i="169" s="1"/>
  <c r="G350" i="169"/>
  <c r="H350" i="169" s="1"/>
  <c r="I350" i="169" s="1"/>
  <c r="G374" i="169"/>
  <c r="H374" i="169" s="1"/>
  <c r="I374" i="169" s="1"/>
  <c r="G372" i="169"/>
  <c r="H372" i="169" s="1"/>
  <c r="I372" i="169" s="1"/>
  <c r="G465" i="169"/>
  <c r="H465" i="169" s="1"/>
  <c r="I465" i="169" s="1"/>
  <c r="G437" i="169"/>
  <c r="H437" i="169" s="1"/>
  <c r="I437" i="169" s="1"/>
  <c r="G450" i="169"/>
  <c r="H450" i="169" s="1"/>
  <c r="I450" i="169" s="1"/>
  <c r="G422" i="169"/>
  <c r="H422" i="169" s="1"/>
  <c r="I422" i="169" s="1"/>
  <c r="G449" i="169"/>
  <c r="H449" i="169" s="1"/>
  <c r="I449" i="169" s="1"/>
  <c r="G464" i="169"/>
  <c r="H464" i="169" s="1"/>
  <c r="I464" i="169" s="1"/>
  <c r="G380" i="169"/>
  <c r="H380" i="169" s="1"/>
  <c r="I380" i="169" s="1"/>
  <c r="G471" i="169"/>
  <c r="H471" i="169" s="1"/>
  <c r="I471" i="169" s="1"/>
  <c r="G473" i="169"/>
  <c r="H473" i="169" s="1"/>
  <c r="I473" i="169" s="1"/>
  <c r="G418" i="169"/>
  <c r="H418" i="169" s="1"/>
  <c r="I418" i="169" s="1"/>
  <c r="G426" i="169"/>
  <c r="H426" i="169" s="1"/>
  <c r="I426" i="169" s="1"/>
  <c r="G441" i="169"/>
  <c r="H441" i="169" s="1"/>
  <c r="I441" i="169" s="1"/>
  <c r="G443" i="169"/>
  <c r="H443" i="169" s="1"/>
  <c r="I443" i="169" s="1"/>
  <c r="G445" i="169"/>
  <c r="H445" i="169" s="1"/>
  <c r="I445" i="169" s="1"/>
  <c r="G447" i="169"/>
  <c r="H447" i="169" s="1"/>
  <c r="I447" i="169" s="1"/>
  <c r="G472" i="169"/>
  <c r="H472" i="169" s="1"/>
  <c r="I472" i="169" s="1"/>
  <c r="G416" i="169"/>
  <c r="H416" i="169" s="1"/>
  <c r="I416" i="169" s="1"/>
  <c r="G424" i="169"/>
  <c r="H424" i="169" s="1"/>
  <c r="I424" i="169" s="1"/>
  <c r="G470" i="169"/>
  <c r="H470" i="169" s="1"/>
  <c r="I470" i="169" s="1"/>
  <c r="G457" i="169"/>
  <c r="H457" i="169" s="1"/>
  <c r="I457" i="169" s="1"/>
  <c r="G461" i="169"/>
  <c r="H461" i="169" s="1"/>
  <c r="I461" i="169" s="1"/>
  <c r="G469" i="169"/>
  <c r="H469" i="169" s="1"/>
  <c r="I469" i="169" s="1"/>
  <c r="G468" i="169"/>
  <c r="H468" i="169" s="1"/>
  <c r="I468" i="169" s="1"/>
  <c r="G435" i="169"/>
  <c r="H435" i="169" s="1"/>
  <c r="I435" i="169" s="1"/>
  <c r="G475" i="169"/>
  <c r="H475" i="169" s="1"/>
  <c r="I475" i="169" s="1"/>
  <c r="G474" i="169"/>
  <c r="H474" i="169" s="1"/>
  <c r="I474" i="169" s="1"/>
  <c r="G454" i="169"/>
  <c r="H454" i="169" s="1"/>
  <c r="I454" i="169" s="1"/>
  <c r="G431" i="169"/>
  <c r="H431" i="169" s="1"/>
  <c r="I431" i="169" s="1"/>
  <c r="G452" i="169"/>
  <c r="H452" i="169" s="1"/>
  <c r="I452" i="169" s="1"/>
  <c r="G458" i="169"/>
  <c r="H458" i="169" s="1"/>
  <c r="I458" i="169" s="1"/>
  <c r="G456" i="169"/>
  <c r="H456" i="169" s="1"/>
  <c r="I456" i="169" s="1"/>
  <c r="G462" i="169"/>
  <c r="H462" i="169" s="1"/>
  <c r="I462" i="169" s="1"/>
  <c r="G439" i="169"/>
  <c r="H439" i="169" s="1"/>
  <c r="I439" i="169" s="1"/>
  <c r="G460" i="169"/>
  <c r="H460" i="169" s="1"/>
  <c r="I460" i="169" s="1"/>
  <c r="G453" i="169"/>
  <c r="H453" i="169" s="1"/>
  <c r="I453" i="169" s="1"/>
  <c r="G466" i="169"/>
  <c r="H466" i="169" s="1"/>
  <c r="I466" i="169" s="1"/>
  <c r="G477" i="169"/>
  <c r="H477" i="169" s="1"/>
  <c r="I477" i="169" s="1"/>
  <c r="G498" i="169"/>
  <c r="H498" i="169" s="1"/>
  <c r="I498" i="169" s="1"/>
  <c r="G485" i="169"/>
  <c r="H485" i="169" s="1"/>
  <c r="I485" i="169" s="1"/>
  <c r="G487" i="169"/>
  <c r="H487" i="169" s="1"/>
  <c r="I487" i="169" s="1"/>
  <c r="G489" i="169"/>
  <c r="H489" i="169" s="1"/>
  <c r="I489" i="169" s="1"/>
  <c r="G504" i="169"/>
  <c r="H504" i="169" s="1"/>
  <c r="I504" i="169" s="1"/>
  <c r="G501" i="169"/>
  <c r="H501" i="169" s="1"/>
  <c r="I501" i="169" s="1"/>
  <c r="G534" i="169"/>
  <c r="H534" i="169" s="1"/>
  <c r="I534" i="169" s="1"/>
  <c r="G505" i="169"/>
  <c r="H505" i="169" s="1"/>
  <c r="I505" i="169" s="1"/>
  <c r="G493" i="169"/>
  <c r="H493" i="169" s="1"/>
  <c r="I493" i="169" s="1"/>
  <c r="G513" i="169"/>
  <c r="H513" i="169" s="1"/>
  <c r="I513" i="169" s="1"/>
  <c r="G514" i="169"/>
  <c r="H514" i="169" s="1"/>
  <c r="I514" i="169" s="1"/>
  <c r="G533" i="169"/>
  <c r="H533" i="169" s="1"/>
  <c r="I533" i="169" s="1"/>
  <c r="G521" i="169"/>
  <c r="H521" i="169" s="1"/>
  <c r="I521" i="169" s="1"/>
  <c r="G525" i="169"/>
  <c r="H525" i="169" s="1"/>
  <c r="I525" i="169" s="1"/>
  <c r="G529" i="169"/>
  <c r="H529" i="169" s="1"/>
  <c r="I529" i="169" s="1"/>
  <c r="G545" i="169"/>
  <c r="H545" i="169" s="1"/>
  <c r="I545" i="169" s="1"/>
  <c r="G507" i="169"/>
  <c r="H507" i="169" s="1"/>
  <c r="I507" i="169" s="1"/>
  <c r="G539" i="169"/>
  <c r="H539" i="169" s="1"/>
  <c r="I539" i="169" s="1"/>
  <c r="C23" i="168"/>
  <c r="P351" i="169" l="1"/>
  <c r="P518" i="169"/>
  <c r="P440" i="169"/>
  <c r="P348" i="169"/>
  <c r="P272" i="169"/>
  <c r="P205" i="169"/>
  <c r="P502" i="169"/>
  <c r="P332" i="169"/>
  <c r="N278" i="169"/>
  <c r="N214" i="169"/>
  <c r="P214" i="169" s="1"/>
  <c r="N198" i="169"/>
  <c r="P198" i="169" s="1"/>
  <c r="N506" i="169"/>
  <c r="P506" i="169" s="1"/>
  <c r="N208" i="169"/>
  <c r="P208" i="169" s="1"/>
  <c r="N222" i="169"/>
  <c r="P222" i="169" s="1"/>
  <c r="N204" i="169"/>
  <c r="R204" i="169" s="1"/>
  <c r="N336" i="169"/>
  <c r="T336" i="169" s="1"/>
  <c r="N317" i="169"/>
  <c r="N291" i="169"/>
  <c r="P291" i="169" s="1"/>
  <c r="N211" i="169"/>
  <c r="P211" i="169" s="1"/>
  <c r="N526" i="169"/>
  <c r="P526" i="169" s="1"/>
  <c r="N492" i="169"/>
  <c r="T492" i="169" s="1"/>
  <c r="L477" i="169"/>
  <c r="M477" i="169"/>
  <c r="K477" i="169"/>
  <c r="J477" i="169"/>
  <c r="M449" i="169"/>
  <c r="J449" i="169"/>
  <c r="L449" i="169"/>
  <c r="K449" i="169"/>
  <c r="M296" i="169"/>
  <c r="L296" i="169"/>
  <c r="J296" i="169"/>
  <c r="K296" i="169"/>
  <c r="M119" i="169"/>
  <c r="L119" i="169"/>
  <c r="K119" i="169"/>
  <c r="J119" i="169"/>
  <c r="M88" i="169"/>
  <c r="L88" i="169"/>
  <c r="J88" i="169"/>
  <c r="K88" i="169"/>
  <c r="L365" i="169"/>
  <c r="M365" i="169"/>
  <c r="K365" i="169"/>
  <c r="J365" i="169"/>
  <c r="M385" i="169"/>
  <c r="J385" i="169"/>
  <c r="L385" i="169"/>
  <c r="K385" i="169"/>
  <c r="M219" i="169"/>
  <c r="K219" i="169"/>
  <c r="L219" i="169"/>
  <c r="J219" i="169"/>
  <c r="M327" i="169"/>
  <c r="K327" i="169"/>
  <c r="J327" i="169"/>
  <c r="L327" i="169"/>
  <c r="M193" i="169"/>
  <c r="J193" i="169"/>
  <c r="L193" i="169"/>
  <c r="K193" i="169"/>
  <c r="L134" i="169"/>
  <c r="M134" i="169"/>
  <c r="K134" i="169"/>
  <c r="J134" i="169"/>
  <c r="L421" i="169"/>
  <c r="K421" i="169"/>
  <c r="J421" i="169"/>
  <c r="M421" i="169"/>
  <c r="L246" i="169"/>
  <c r="K246" i="169"/>
  <c r="M246" i="169"/>
  <c r="J246" i="169"/>
  <c r="L37" i="169"/>
  <c r="K37" i="169"/>
  <c r="J37" i="169"/>
  <c r="M37" i="169"/>
  <c r="M232" i="169"/>
  <c r="L232" i="169"/>
  <c r="J232" i="169"/>
  <c r="K232" i="169"/>
  <c r="L550" i="169"/>
  <c r="K550" i="169"/>
  <c r="J550" i="169"/>
  <c r="M550" i="169"/>
  <c r="M546" i="169"/>
  <c r="K546" i="169"/>
  <c r="J546" i="169"/>
  <c r="L546" i="169"/>
  <c r="M559" i="169"/>
  <c r="L559" i="169"/>
  <c r="K559" i="169"/>
  <c r="J559" i="169"/>
  <c r="K91" i="169"/>
  <c r="M91" i="169"/>
  <c r="L91" i="169"/>
  <c r="J91" i="169"/>
  <c r="L302" i="169"/>
  <c r="M302" i="169"/>
  <c r="K302" i="169"/>
  <c r="J302" i="169"/>
  <c r="M248" i="169"/>
  <c r="L248" i="169"/>
  <c r="J248" i="169"/>
  <c r="K248" i="169"/>
  <c r="J5" i="169"/>
  <c r="T518" i="169"/>
  <c r="R518" i="169"/>
  <c r="N220" i="169"/>
  <c r="P220" i="169" s="1"/>
  <c r="N190" i="169"/>
  <c r="P190" i="169" s="1"/>
  <c r="R348" i="169"/>
  <c r="T348" i="169"/>
  <c r="R332" i="169"/>
  <c r="T332" i="169"/>
  <c r="N272" i="169"/>
  <c r="M529" i="169"/>
  <c r="J529" i="169"/>
  <c r="L529" i="169"/>
  <c r="K529" i="169"/>
  <c r="L534" i="169"/>
  <c r="M534" i="169"/>
  <c r="K534" i="169"/>
  <c r="J534" i="169"/>
  <c r="M466" i="169"/>
  <c r="J466" i="169"/>
  <c r="L466" i="169"/>
  <c r="K466" i="169"/>
  <c r="M431" i="169"/>
  <c r="L431" i="169"/>
  <c r="K431" i="169"/>
  <c r="J431" i="169"/>
  <c r="M457" i="169"/>
  <c r="L457" i="169"/>
  <c r="J457" i="169"/>
  <c r="K457" i="169"/>
  <c r="M441" i="169"/>
  <c r="L441" i="169"/>
  <c r="J441" i="169"/>
  <c r="K441" i="169"/>
  <c r="L422" i="169"/>
  <c r="K422" i="169"/>
  <c r="M422" i="169"/>
  <c r="J422" i="169"/>
  <c r="L428" i="169"/>
  <c r="K428" i="169"/>
  <c r="J428" i="169"/>
  <c r="M428" i="169"/>
  <c r="M386" i="169"/>
  <c r="J386" i="169"/>
  <c r="L386" i="169"/>
  <c r="K386" i="169"/>
  <c r="M297" i="169"/>
  <c r="L297" i="169"/>
  <c r="J297" i="169"/>
  <c r="K297" i="169"/>
  <c r="L342" i="169"/>
  <c r="M342" i="169"/>
  <c r="K342" i="169"/>
  <c r="J342" i="169"/>
  <c r="M354" i="169"/>
  <c r="J354" i="169"/>
  <c r="K354" i="169"/>
  <c r="L354" i="169"/>
  <c r="M184" i="169"/>
  <c r="L184" i="169"/>
  <c r="J184" i="169"/>
  <c r="K184" i="169"/>
  <c r="M163" i="169"/>
  <c r="K163" i="169"/>
  <c r="J163" i="169"/>
  <c r="L163" i="169"/>
  <c r="L173" i="169"/>
  <c r="M173" i="169"/>
  <c r="K173" i="169"/>
  <c r="J173" i="169"/>
  <c r="M147" i="169"/>
  <c r="K147" i="169"/>
  <c r="J147" i="169"/>
  <c r="L147" i="169"/>
  <c r="L102" i="169"/>
  <c r="K102" i="169"/>
  <c r="M102" i="169"/>
  <c r="J102" i="169"/>
  <c r="L86" i="169"/>
  <c r="M86" i="169"/>
  <c r="K86" i="169"/>
  <c r="J86" i="169"/>
  <c r="M40" i="169"/>
  <c r="L40" i="169"/>
  <c r="J40" i="169"/>
  <c r="K40" i="169"/>
  <c r="L60" i="169"/>
  <c r="J60" i="169"/>
  <c r="K60" i="169"/>
  <c r="M60" i="169"/>
  <c r="K58" i="169"/>
  <c r="M58" i="169"/>
  <c r="L58" i="169"/>
  <c r="J58" i="169"/>
  <c r="K19" i="169"/>
  <c r="M19" i="169"/>
  <c r="J19" i="169"/>
  <c r="L19" i="169"/>
  <c r="L484" i="169"/>
  <c r="K484" i="169"/>
  <c r="J484" i="169"/>
  <c r="M484" i="169"/>
  <c r="M568" i="169"/>
  <c r="L568" i="169"/>
  <c r="K568" i="169"/>
  <c r="J568" i="169"/>
  <c r="M563" i="169"/>
  <c r="K563" i="169"/>
  <c r="J563" i="169"/>
  <c r="L563" i="169"/>
  <c r="M257" i="169"/>
  <c r="J257" i="169"/>
  <c r="L257" i="169"/>
  <c r="K257" i="169"/>
  <c r="L446" i="169"/>
  <c r="K446" i="169"/>
  <c r="M446" i="169"/>
  <c r="J446" i="169"/>
  <c r="M415" i="169"/>
  <c r="L415" i="169"/>
  <c r="K415" i="169"/>
  <c r="J415" i="169"/>
  <c r="M407" i="169"/>
  <c r="K407" i="169"/>
  <c r="J407" i="169"/>
  <c r="L407" i="169"/>
  <c r="M233" i="169"/>
  <c r="L233" i="169"/>
  <c r="J233" i="169"/>
  <c r="K233" i="169"/>
  <c r="M393" i="169"/>
  <c r="L393" i="169"/>
  <c r="J393" i="169"/>
  <c r="K393" i="169"/>
  <c r="M363" i="169"/>
  <c r="K363" i="169"/>
  <c r="L363" i="169"/>
  <c r="J363" i="169"/>
  <c r="M215" i="169"/>
  <c r="K215" i="169"/>
  <c r="J215" i="169"/>
  <c r="L215" i="169"/>
  <c r="L118" i="169"/>
  <c r="M118" i="169"/>
  <c r="K118" i="169"/>
  <c r="J118" i="169"/>
  <c r="L221" i="169"/>
  <c r="M221" i="169"/>
  <c r="K221" i="169"/>
  <c r="J221" i="169"/>
  <c r="M170" i="169"/>
  <c r="L170" i="169"/>
  <c r="J170" i="169"/>
  <c r="K170" i="169"/>
  <c r="M298" i="169"/>
  <c r="L298" i="169"/>
  <c r="J298" i="169"/>
  <c r="K298" i="169"/>
  <c r="K99" i="169"/>
  <c r="M99" i="169"/>
  <c r="J99" i="169"/>
  <c r="L99" i="169"/>
  <c r="L101" i="169"/>
  <c r="K101" i="169"/>
  <c r="J101" i="169"/>
  <c r="M101" i="169"/>
  <c r="M299" i="169"/>
  <c r="K299" i="169"/>
  <c r="L299" i="169"/>
  <c r="J299" i="169"/>
  <c r="M103" i="169"/>
  <c r="L103" i="169"/>
  <c r="K103" i="169"/>
  <c r="J103" i="169"/>
  <c r="M209" i="169"/>
  <c r="J209" i="169"/>
  <c r="L209" i="169"/>
  <c r="K209" i="169"/>
  <c r="J4" i="169"/>
  <c r="L4" i="169"/>
  <c r="K4" i="169"/>
  <c r="M4" i="169"/>
  <c r="M195" i="169"/>
  <c r="K195" i="169"/>
  <c r="J195" i="169"/>
  <c r="L195" i="169"/>
  <c r="K113" i="169"/>
  <c r="M113" i="169"/>
  <c r="J113" i="169"/>
  <c r="L113" i="169"/>
  <c r="L156" i="169"/>
  <c r="M156" i="169"/>
  <c r="K156" i="169"/>
  <c r="J156" i="169"/>
  <c r="M251" i="169"/>
  <c r="K251" i="169"/>
  <c r="L251" i="169"/>
  <c r="J251" i="169"/>
  <c r="L548" i="169"/>
  <c r="K548" i="169"/>
  <c r="J548" i="169"/>
  <c r="M548" i="169"/>
  <c r="M275" i="169"/>
  <c r="K275" i="169"/>
  <c r="J275" i="169"/>
  <c r="L275" i="169"/>
  <c r="L494" i="169"/>
  <c r="M494" i="169"/>
  <c r="K494" i="169"/>
  <c r="J494" i="169"/>
  <c r="M433" i="169"/>
  <c r="J433" i="169"/>
  <c r="L433" i="169"/>
  <c r="K433" i="169"/>
  <c r="M543" i="169"/>
  <c r="L543" i="169"/>
  <c r="K543" i="169"/>
  <c r="J543" i="169"/>
  <c r="K83" i="169"/>
  <c r="M83" i="169"/>
  <c r="J83" i="169"/>
  <c r="L83" i="169"/>
  <c r="M223" i="169"/>
  <c r="L223" i="169"/>
  <c r="K223" i="169"/>
  <c r="J223" i="169"/>
  <c r="M417" i="169"/>
  <c r="J417" i="169"/>
  <c r="L417" i="169"/>
  <c r="K417" i="169"/>
  <c r="M185" i="169"/>
  <c r="L185" i="169"/>
  <c r="J185" i="169"/>
  <c r="K185" i="169"/>
  <c r="M111" i="169"/>
  <c r="K111" i="169"/>
  <c r="L111" i="169"/>
  <c r="J111" i="169"/>
  <c r="L109" i="169"/>
  <c r="K109" i="169"/>
  <c r="M109" i="169"/>
  <c r="J109" i="169"/>
  <c r="L245" i="169"/>
  <c r="K245" i="169"/>
  <c r="M245" i="169"/>
  <c r="J245" i="169"/>
  <c r="M377" i="169"/>
  <c r="L377" i="169"/>
  <c r="J377" i="169"/>
  <c r="K377" i="169"/>
  <c r="M226" i="169"/>
  <c r="J226" i="169"/>
  <c r="K226" i="169"/>
  <c r="L226" i="169"/>
  <c r="L486" i="169"/>
  <c r="K486" i="169"/>
  <c r="M486" i="169"/>
  <c r="J486" i="169"/>
  <c r="M5" i="169"/>
  <c r="R492" i="169"/>
  <c r="N164" i="169"/>
  <c r="P164" i="169" s="1"/>
  <c r="K105" i="169"/>
  <c r="M105" i="169"/>
  <c r="L105" i="169"/>
  <c r="J105" i="169"/>
  <c r="L20" i="169"/>
  <c r="K20" i="169"/>
  <c r="J20" i="169"/>
  <c r="M20" i="169"/>
  <c r="M138" i="169"/>
  <c r="L138" i="169"/>
  <c r="J138" i="169"/>
  <c r="K138" i="169"/>
  <c r="L340" i="169"/>
  <c r="K340" i="169"/>
  <c r="J340" i="169"/>
  <c r="M340" i="169"/>
  <c r="M282" i="169"/>
  <c r="L282" i="169"/>
  <c r="J282" i="169"/>
  <c r="K282" i="169"/>
  <c r="M490" i="169"/>
  <c r="L490" i="169"/>
  <c r="J490" i="169"/>
  <c r="K490" i="169"/>
  <c r="K123" i="169"/>
  <c r="M123" i="169"/>
  <c r="L123" i="169"/>
  <c r="J123" i="169"/>
  <c r="L230" i="169"/>
  <c r="K230" i="169"/>
  <c r="M230" i="169"/>
  <c r="J230" i="169"/>
  <c r="L566" i="169"/>
  <c r="K566" i="169"/>
  <c r="M566" i="169"/>
  <c r="J566" i="169"/>
  <c r="L22" i="169"/>
  <c r="M22" i="169"/>
  <c r="K22" i="169"/>
  <c r="J22" i="169"/>
  <c r="M243" i="169"/>
  <c r="K243" i="169"/>
  <c r="J243" i="169"/>
  <c r="L243" i="169"/>
  <c r="L6" i="169"/>
  <c r="M6" i="169"/>
  <c r="K6" i="169"/>
  <c r="J6" i="169"/>
  <c r="M488" i="169"/>
  <c r="L488" i="169"/>
  <c r="J488" i="169"/>
  <c r="K488" i="169"/>
  <c r="T502" i="169"/>
  <c r="R502" i="169"/>
  <c r="R440" i="169"/>
  <c r="T440" i="169"/>
  <c r="N571" i="169"/>
  <c r="P571" i="169" s="1"/>
  <c r="N538" i="169"/>
  <c r="P538" i="169" s="1"/>
  <c r="N25" i="169"/>
  <c r="P25" i="169" s="1"/>
  <c r="N312" i="169"/>
  <c r="P312" i="169" s="1"/>
  <c r="N522" i="169"/>
  <c r="P522" i="169" s="1"/>
  <c r="L525" i="169"/>
  <c r="K525" i="169"/>
  <c r="M525" i="169"/>
  <c r="J525" i="169"/>
  <c r="L501" i="169"/>
  <c r="K501" i="169"/>
  <c r="M501" i="169"/>
  <c r="J501" i="169"/>
  <c r="L453" i="169"/>
  <c r="M453" i="169"/>
  <c r="K453" i="169"/>
  <c r="J453" i="169"/>
  <c r="L454" i="169"/>
  <c r="M454" i="169"/>
  <c r="K454" i="169"/>
  <c r="J454" i="169"/>
  <c r="L470" i="169"/>
  <c r="M470" i="169"/>
  <c r="K470" i="169"/>
  <c r="J470" i="169"/>
  <c r="M426" i="169"/>
  <c r="L426" i="169"/>
  <c r="J426" i="169"/>
  <c r="K426" i="169"/>
  <c r="M450" i="169"/>
  <c r="J450" i="169"/>
  <c r="K450" i="169"/>
  <c r="L450" i="169"/>
  <c r="L388" i="169"/>
  <c r="M388" i="169"/>
  <c r="K388" i="169"/>
  <c r="J388" i="169"/>
  <c r="M384" i="169"/>
  <c r="L384" i="169"/>
  <c r="J384" i="169"/>
  <c r="K384" i="169"/>
  <c r="L293" i="169"/>
  <c r="K293" i="169"/>
  <c r="J293" i="169"/>
  <c r="M293" i="169"/>
  <c r="M320" i="169"/>
  <c r="L320" i="169"/>
  <c r="J320" i="169"/>
  <c r="K320" i="169"/>
  <c r="L300" i="169"/>
  <c r="K300" i="169"/>
  <c r="J300" i="169"/>
  <c r="M300" i="169"/>
  <c r="M178" i="169"/>
  <c r="J178" i="169"/>
  <c r="L178" i="169"/>
  <c r="K178" i="169"/>
  <c r="L141" i="169"/>
  <c r="K141" i="169"/>
  <c r="M141" i="169"/>
  <c r="J141" i="169"/>
  <c r="M171" i="169"/>
  <c r="K171" i="169"/>
  <c r="L171" i="169"/>
  <c r="J171" i="169"/>
  <c r="K131" i="169"/>
  <c r="M131" i="169"/>
  <c r="J131" i="169"/>
  <c r="L131" i="169"/>
  <c r="L100" i="169"/>
  <c r="K100" i="169"/>
  <c r="J100" i="169"/>
  <c r="M100" i="169"/>
  <c r="L84" i="169"/>
  <c r="K84" i="169"/>
  <c r="J84" i="169"/>
  <c r="M84" i="169"/>
  <c r="L78" i="169"/>
  <c r="K78" i="169"/>
  <c r="M78" i="169"/>
  <c r="J78" i="169"/>
  <c r="L52" i="169"/>
  <c r="M52" i="169"/>
  <c r="K52" i="169"/>
  <c r="J52" i="169"/>
  <c r="K50" i="169"/>
  <c r="M50" i="169"/>
  <c r="J50" i="169"/>
  <c r="L50" i="169"/>
  <c r="K17" i="169"/>
  <c r="M17" i="169"/>
  <c r="J17" i="169"/>
  <c r="L17" i="169"/>
  <c r="M569" i="169"/>
  <c r="L569" i="169"/>
  <c r="J569" i="169"/>
  <c r="K569" i="169"/>
  <c r="M561" i="169"/>
  <c r="J561" i="169"/>
  <c r="L561" i="169"/>
  <c r="K561" i="169"/>
  <c r="L564" i="169"/>
  <c r="K564" i="169"/>
  <c r="M564" i="169"/>
  <c r="J564" i="169"/>
  <c r="M535" i="169"/>
  <c r="K535" i="169"/>
  <c r="J535" i="169"/>
  <c r="L535" i="169"/>
  <c r="M511" i="169"/>
  <c r="L511" i="169"/>
  <c r="K511" i="169"/>
  <c r="J511" i="169"/>
  <c r="M410" i="169"/>
  <c r="L410" i="169"/>
  <c r="J410" i="169"/>
  <c r="K410" i="169"/>
  <c r="L510" i="169"/>
  <c r="K510" i="169"/>
  <c r="J510" i="169"/>
  <c r="M510" i="169"/>
  <c r="L396" i="169"/>
  <c r="K396" i="169"/>
  <c r="M396" i="169"/>
  <c r="J396" i="169"/>
  <c r="M207" i="169"/>
  <c r="L207" i="169"/>
  <c r="K207" i="169"/>
  <c r="J207" i="169"/>
  <c r="M379" i="169"/>
  <c r="K379" i="169"/>
  <c r="L379" i="169"/>
  <c r="J379" i="169"/>
  <c r="M295" i="169"/>
  <c r="K295" i="169"/>
  <c r="L295" i="169"/>
  <c r="J295" i="169"/>
  <c r="L197" i="169"/>
  <c r="M197" i="169"/>
  <c r="K197" i="169"/>
  <c r="J197" i="169"/>
  <c r="K89" i="169"/>
  <c r="M89" i="169"/>
  <c r="L89" i="169"/>
  <c r="J89" i="169"/>
  <c r="M544" i="169"/>
  <c r="L544" i="169"/>
  <c r="J544" i="169"/>
  <c r="K544" i="169"/>
  <c r="L373" i="169"/>
  <c r="K373" i="169"/>
  <c r="M373" i="169"/>
  <c r="J373" i="169"/>
  <c r="L286" i="169"/>
  <c r="M286" i="169"/>
  <c r="K286" i="169"/>
  <c r="J286" i="169"/>
  <c r="M32" i="169"/>
  <c r="L32" i="169"/>
  <c r="K32" i="169"/>
  <c r="J32" i="169"/>
  <c r="K43" i="169"/>
  <c r="M43" i="169"/>
  <c r="L43" i="169"/>
  <c r="J43" i="169"/>
  <c r="M250" i="169"/>
  <c r="L250" i="169"/>
  <c r="J250" i="169"/>
  <c r="K250" i="169"/>
  <c r="L93" i="169"/>
  <c r="K93" i="169"/>
  <c r="M93" i="169"/>
  <c r="J93" i="169"/>
  <c r="L148" i="169"/>
  <c r="K148" i="169"/>
  <c r="J148" i="169"/>
  <c r="M148" i="169"/>
  <c r="L3" i="169"/>
  <c r="M3" i="169"/>
  <c r="K3" i="169"/>
  <c r="J3" i="169"/>
  <c r="K67" i="169"/>
  <c r="M67" i="169"/>
  <c r="J67" i="169"/>
  <c r="L67" i="169"/>
  <c r="K107" i="169"/>
  <c r="M107" i="169"/>
  <c r="L107" i="169"/>
  <c r="J107" i="169"/>
  <c r="K97" i="169"/>
  <c r="M97" i="169"/>
  <c r="J97" i="169"/>
  <c r="L97" i="169"/>
  <c r="M483" i="169"/>
  <c r="K483" i="169"/>
  <c r="J483" i="169"/>
  <c r="L483" i="169"/>
  <c r="L542" i="169"/>
  <c r="M542" i="169"/>
  <c r="K542" i="169"/>
  <c r="J542" i="169"/>
  <c r="M273" i="169"/>
  <c r="J273" i="169"/>
  <c r="L273" i="169"/>
  <c r="K273" i="169"/>
  <c r="M479" i="169"/>
  <c r="L479" i="169"/>
  <c r="K479" i="169"/>
  <c r="J479" i="169"/>
  <c r="M271" i="169"/>
  <c r="L271" i="169"/>
  <c r="K271" i="169"/>
  <c r="J271" i="169"/>
  <c r="M512" i="169"/>
  <c r="L512" i="169"/>
  <c r="K512" i="169"/>
  <c r="J512" i="169"/>
  <c r="K18" i="169"/>
  <c r="M18" i="169"/>
  <c r="J18" i="169"/>
  <c r="L18" i="169"/>
  <c r="M217" i="169"/>
  <c r="L217" i="169"/>
  <c r="J217" i="169"/>
  <c r="K217" i="169"/>
  <c r="M371" i="169"/>
  <c r="K371" i="169"/>
  <c r="J371" i="169"/>
  <c r="L371" i="169"/>
  <c r="L436" i="169"/>
  <c r="K436" i="169"/>
  <c r="M436" i="169"/>
  <c r="J436" i="169"/>
  <c r="K81" i="169"/>
  <c r="M81" i="169"/>
  <c r="J81" i="169"/>
  <c r="L81" i="169"/>
  <c r="M537" i="169"/>
  <c r="L537" i="169"/>
  <c r="J537" i="169"/>
  <c r="K537" i="169"/>
  <c r="M242" i="169"/>
  <c r="J242" i="169"/>
  <c r="L242" i="169"/>
  <c r="K242" i="169"/>
  <c r="M247" i="169"/>
  <c r="K247" i="169"/>
  <c r="L247" i="169"/>
  <c r="J247" i="169"/>
  <c r="M136" i="169"/>
  <c r="L136" i="169"/>
  <c r="J136" i="169"/>
  <c r="K136" i="169"/>
  <c r="M391" i="169"/>
  <c r="K391" i="169"/>
  <c r="L391" i="169"/>
  <c r="J391" i="169"/>
  <c r="K5" i="169"/>
  <c r="N333" i="169"/>
  <c r="P333" i="169" s="1"/>
  <c r="L452" i="169"/>
  <c r="M452" i="169"/>
  <c r="K452" i="169"/>
  <c r="J452" i="169"/>
  <c r="L420" i="169"/>
  <c r="K420" i="169"/>
  <c r="J420" i="169"/>
  <c r="M420" i="169"/>
  <c r="M239" i="169"/>
  <c r="L239" i="169"/>
  <c r="K239" i="169"/>
  <c r="J239" i="169"/>
  <c r="M48" i="169"/>
  <c r="L48" i="169"/>
  <c r="K48" i="169"/>
  <c r="J48" i="169"/>
  <c r="M497" i="169"/>
  <c r="J497" i="169"/>
  <c r="L497" i="169"/>
  <c r="K497" i="169"/>
  <c r="M263" i="169"/>
  <c r="K263" i="169"/>
  <c r="L263" i="169"/>
  <c r="J263" i="169"/>
  <c r="M401" i="169"/>
  <c r="J401" i="169"/>
  <c r="L401" i="169"/>
  <c r="K401" i="169"/>
  <c r="M266" i="169"/>
  <c r="L266" i="169"/>
  <c r="J266" i="169"/>
  <c r="K266" i="169"/>
  <c r="L460" i="169"/>
  <c r="K460" i="169"/>
  <c r="M460" i="169"/>
  <c r="J460" i="169"/>
  <c r="M346" i="169"/>
  <c r="L346" i="169"/>
  <c r="J346" i="169"/>
  <c r="K346" i="169"/>
  <c r="M24" i="169"/>
  <c r="L24" i="169"/>
  <c r="K24" i="169"/>
  <c r="J24" i="169"/>
  <c r="M146" i="169"/>
  <c r="J146" i="169"/>
  <c r="K146" i="169"/>
  <c r="L146" i="169"/>
  <c r="L14" i="169"/>
  <c r="K14" i="169"/>
  <c r="M14" i="169"/>
  <c r="J14" i="169"/>
  <c r="M95" i="169"/>
  <c r="K95" i="169"/>
  <c r="L95" i="169"/>
  <c r="J95" i="169"/>
  <c r="M536" i="169"/>
  <c r="L536" i="169"/>
  <c r="K536" i="169"/>
  <c r="J536" i="169"/>
  <c r="L126" i="169"/>
  <c r="K126" i="169"/>
  <c r="M126" i="169"/>
  <c r="J126" i="169"/>
  <c r="M530" i="169"/>
  <c r="K530" i="169"/>
  <c r="J530" i="169"/>
  <c r="L530" i="169"/>
  <c r="M335" i="169"/>
  <c r="L335" i="169"/>
  <c r="K335" i="169"/>
  <c r="J335" i="169"/>
  <c r="M475" i="169"/>
  <c r="K475" i="169"/>
  <c r="L475" i="169"/>
  <c r="J475" i="169"/>
  <c r="M416" i="169"/>
  <c r="L416" i="169"/>
  <c r="J416" i="169"/>
  <c r="K416" i="169"/>
  <c r="M473" i="169"/>
  <c r="L473" i="169"/>
  <c r="J473" i="169"/>
  <c r="K473" i="169"/>
  <c r="M465" i="169"/>
  <c r="J465" i="169"/>
  <c r="L465" i="169"/>
  <c r="K465" i="169"/>
  <c r="L414" i="169"/>
  <c r="M414" i="169"/>
  <c r="K414" i="169"/>
  <c r="J414" i="169"/>
  <c r="L412" i="169"/>
  <c r="M412" i="169"/>
  <c r="K412" i="169"/>
  <c r="J412" i="169"/>
  <c r="M402" i="169"/>
  <c r="J402" i="169"/>
  <c r="K402" i="169"/>
  <c r="L402" i="169"/>
  <c r="M352" i="169"/>
  <c r="L352" i="169"/>
  <c r="J352" i="169"/>
  <c r="K352" i="169"/>
  <c r="M224" i="169"/>
  <c r="L224" i="169"/>
  <c r="J224" i="169"/>
  <c r="K224" i="169"/>
  <c r="M145" i="169"/>
  <c r="J145" i="169"/>
  <c r="L145" i="169"/>
  <c r="K145" i="169"/>
  <c r="L157" i="169"/>
  <c r="M157" i="169"/>
  <c r="K157" i="169"/>
  <c r="J157" i="169"/>
  <c r="L149" i="169"/>
  <c r="K149" i="169"/>
  <c r="J149" i="169"/>
  <c r="M149" i="169"/>
  <c r="M112" i="169"/>
  <c r="L112" i="169"/>
  <c r="K112" i="169"/>
  <c r="J112" i="169"/>
  <c r="M96" i="169"/>
  <c r="L96" i="169"/>
  <c r="K96" i="169"/>
  <c r="J96" i="169"/>
  <c r="M80" i="169"/>
  <c r="L80" i="169"/>
  <c r="K80" i="169"/>
  <c r="J80" i="169"/>
  <c r="L62" i="169"/>
  <c r="K62" i="169"/>
  <c r="M62" i="169"/>
  <c r="J62" i="169"/>
  <c r="K35" i="169"/>
  <c r="M35" i="169"/>
  <c r="J35" i="169"/>
  <c r="L35" i="169"/>
  <c r="K34" i="169"/>
  <c r="M34" i="169"/>
  <c r="J34" i="169"/>
  <c r="L34" i="169"/>
  <c r="L13" i="169"/>
  <c r="K13" i="169"/>
  <c r="M13" i="169"/>
  <c r="J13" i="169"/>
  <c r="L558" i="169"/>
  <c r="M558" i="169"/>
  <c r="K558" i="169"/>
  <c r="J558" i="169"/>
  <c r="L540" i="169"/>
  <c r="M540" i="169"/>
  <c r="K540" i="169"/>
  <c r="J540" i="169"/>
  <c r="M562" i="169"/>
  <c r="L562" i="169"/>
  <c r="J562" i="169"/>
  <c r="K562" i="169"/>
  <c r="L508" i="169"/>
  <c r="K508" i="169"/>
  <c r="J508" i="169"/>
  <c r="M508" i="169"/>
  <c r="M528" i="169"/>
  <c r="L528" i="169"/>
  <c r="K528" i="169"/>
  <c r="J528" i="169"/>
  <c r="M329" i="169"/>
  <c r="L329" i="169"/>
  <c r="J329" i="169"/>
  <c r="K329" i="169"/>
  <c r="L405" i="169"/>
  <c r="K405" i="169"/>
  <c r="J405" i="169"/>
  <c r="M405" i="169"/>
  <c r="M339" i="169"/>
  <c r="K339" i="169"/>
  <c r="J339" i="169"/>
  <c r="L339" i="169"/>
  <c r="M482" i="169"/>
  <c r="J482" i="169"/>
  <c r="K482" i="169"/>
  <c r="L482" i="169"/>
  <c r="M338" i="169"/>
  <c r="J338" i="169"/>
  <c r="L338" i="169"/>
  <c r="K338" i="169"/>
  <c r="L268" i="169"/>
  <c r="K268" i="169"/>
  <c r="M268" i="169"/>
  <c r="J268" i="169"/>
  <c r="M179" i="169"/>
  <c r="K179" i="169"/>
  <c r="J179" i="169"/>
  <c r="L179" i="169"/>
  <c r="L358" i="169"/>
  <c r="K358" i="169"/>
  <c r="M358" i="169"/>
  <c r="J358" i="169"/>
  <c r="L549" i="169"/>
  <c r="K549" i="169"/>
  <c r="J549" i="169"/>
  <c r="M549" i="169"/>
  <c r="L261" i="169"/>
  <c r="M261" i="169"/>
  <c r="K261" i="169"/>
  <c r="J261" i="169"/>
  <c r="M71" i="169"/>
  <c r="K71" i="169"/>
  <c r="J71" i="169"/>
  <c r="L71" i="169"/>
  <c r="L318" i="169"/>
  <c r="K318" i="169"/>
  <c r="M318" i="169"/>
  <c r="J318" i="169"/>
  <c r="M8" i="169"/>
  <c r="L8" i="169"/>
  <c r="J8" i="169"/>
  <c r="K8" i="169"/>
  <c r="M175" i="169"/>
  <c r="L175" i="169"/>
  <c r="K175" i="169"/>
  <c r="J175" i="169"/>
  <c r="M234" i="169"/>
  <c r="L234" i="169"/>
  <c r="J234" i="169"/>
  <c r="K234" i="169"/>
  <c r="L85" i="169"/>
  <c r="K85" i="169"/>
  <c r="J85" i="169"/>
  <c r="M85" i="169"/>
  <c r="M303" i="169"/>
  <c r="L303" i="169"/>
  <c r="K303" i="169"/>
  <c r="J303" i="169"/>
  <c r="M231" i="169"/>
  <c r="K231" i="169"/>
  <c r="L231" i="169"/>
  <c r="J231" i="169"/>
  <c r="M79" i="169"/>
  <c r="K79" i="169"/>
  <c r="L79" i="169"/>
  <c r="J79" i="169"/>
  <c r="L557" i="169"/>
  <c r="M557" i="169"/>
  <c r="K557" i="169"/>
  <c r="J557" i="169"/>
  <c r="M467" i="169"/>
  <c r="K467" i="169"/>
  <c r="J467" i="169"/>
  <c r="L467" i="169"/>
  <c r="L404" i="169"/>
  <c r="K404" i="169"/>
  <c r="J404" i="169"/>
  <c r="M404" i="169"/>
  <c r="L444" i="169"/>
  <c r="K444" i="169"/>
  <c r="J444" i="169"/>
  <c r="M444" i="169"/>
  <c r="L140" i="169"/>
  <c r="K140" i="169"/>
  <c r="M140" i="169"/>
  <c r="J140" i="169"/>
  <c r="K137" i="169"/>
  <c r="M137" i="169"/>
  <c r="L137" i="169"/>
  <c r="J137" i="169"/>
  <c r="M369" i="169"/>
  <c r="J369" i="169"/>
  <c r="L369" i="169"/>
  <c r="K369" i="169"/>
  <c r="K10" i="169"/>
  <c r="M10" i="169"/>
  <c r="L10" i="169"/>
  <c r="J10" i="169"/>
  <c r="M87" i="169"/>
  <c r="J87" i="169"/>
  <c r="L87" i="169"/>
  <c r="K87" i="169"/>
  <c r="M323" i="169"/>
  <c r="K323" i="169"/>
  <c r="J323" i="169"/>
  <c r="L323" i="169"/>
  <c r="M355" i="169"/>
  <c r="K355" i="169"/>
  <c r="J355" i="169"/>
  <c r="L355" i="169"/>
  <c r="M459" i="169"/>
  <c r="K459" i="169"/>
  <c r="L459" i="169"/>
  <c r="J459" i="169"/>
  <c r="L509" i="169"/>
  <c r="K509" i="169"/>
  <c r="J509" i="169"/>
  <c r="M509" i="169"/>
  <c r="L309" i="169"/>
  <c r="K309" i="169"/>
  <c r="M309" i="169"/>
  <c r="J309" i="169"/>
  <c r="M127" i="169"/>
  <c r="K127" i="169"/>
  <c r="L127" i="169"/>
  <c r="J127" i="169"/>
  <c r="L53" i="169"/>
  <c r="K53" i="169"/>
  <c r="M53" i="169"/>
  <c r="J53" i="169"/>
  <c r="L517" i="169"/>
  <c r="M517" i="169"/>
  <c r="K517" i="169"/>
  <c r="J517" i="169"/>
  <c r="T351" i="169"/>
  <c r="R351" i="169"/>
  <c r="T291" i="169"/>
  <c r="R291" i="169"/>
  <c r="R208" i="169"/>
  <c r="T222" i="169"/>
  <c r="R222" i="169"/>
  <c r="R336" i="169"/>
  <c r="L68" i="169"/>
  <c r="M68" i="169"/>
  <c r="K68" i="169"/>
  <c r="J68" i="169"/>
  <c r="M499" i="169"/>
  <c r="K499" i="169"/>
  <c r="J499" i="169"/>
  <c r="L499" i="169"/>
  <c r="L532" i="169"/>
  <c r="K532" i="169"/>
  <c r="J532" i="169"/>
  <c r="M532" i="169"/>
  <c r="L228" i="169"/>
  <c r="K228" i="169"/>
  <c r="J228" i="169"/>
  <c r="M228" i="169"/>
  <c r="M521" i="169"/>
  <c r="L521" i="169"/>
  <c r="J521" i="169"/>
  <c r="K521" i="169"/>
  <c r="M474" i="169"/>
  <c r="L474" i="169"/>
  <c r="J474" i="169"/>
  <c r="K474" i="169"/>
  <c r="L437" i="169"/>
  <c r="K437" i="169"/>
  <c r="M437" i="169"/>
  <c r="J437" i="169"/>
  <c r="L292" i="169"/>
  <c r="K292" i="169"/>
  <c r="J292" i="169"/>
  <c r="M292" i="169"/>
  <c r="L125" i="169"/>
  <c r="K125" i="169"/>
  <c r="J125" i="169"/>
  <c r="M125" i="169"/>
  <c r="K82" i="169"/>
  <c r="M82" i="169"/>
  <c r="J82" i="169"/>
  <c r="L82" i="169"/>
  <c r="K42" i="169"/>
  <c r="M42" i="169"/>
  <c r="L42" i="169"/>
  <c r="J42" i="169"/>
  <c r="M547" i="169"/>
  <c r="K547" i="169"/>
  <c r="J547" i="169"/>
  <c r="L547" i="169"/>
  <c r="L524" i="169"/>
  <c r="K524" i="169"/>
  <c r="M524" i="169"/>
  <c r="J524" i="169"/>
  <c r="M383" i="169"/>
  <c r="L383" i="169"/>
  <c r="K383" i="169"/>
  <c r="J383" i="169"/>
  <c r="L277" i="169"/>
  <c r="K277" i="169"/>
  <c r="J277" i="169"/>
  <c r="M277" i="169"/>
  <c r="M359" i="169"/>
  <c r="K359" i="169"/>
  <c r="L359" i="169"/>
  <c r="J359" i="169"/>
  <c r="L172" i="169"/>
  <c r="K172" i="169"/>
  <c r="J172" i="169"/>
  <c r="M172" i="169"/>
  <c r="M203" i="169"/>
  <c r="K203" i="169"/>
  <c r="L203" i="169"/>
  <c r="J203" i="169"/>
  <c r="K65" i="169"/>
  <c r="M65" i="169"/>
  <c r="J65" i="169"/>
  <c r="L65" i="169"/>
  <c r="L253" i="169"/>
  <c r="K253" i="169"/>
  <c r="J253" i="169"/>
  <c r="M253" i="169"/>
  <c r="M495" i="169"/>
  <c r="L495" i="169"/>
  <c r="K495" i="169"/>
  <c r="J495" i="169"/>
  <c r="M399" i="169"/>
  <c r="L399" i="169"/>
  <c r="K399" i="169"/>
  <c r="J399" i="169"/>
  <c r="M55" i="169"/>
  <c r="L55" i="169"/>
  <c r="J55" i="169"/>
  <c r="K55" i="169"/>
  <c r="M439" i="169"/>
  <c r="K439" i="169"/>
  <c r="L439" i="169"/>
  <c r="J439" i="169"/>
  <c r="M514" i="169"/>
  <c r="L514" i="169"/>
  <c r="J514" i="169"/>
  <c r="K514" i="169"/>
  <c r="M487" i="169"/>
  <c r="K487" i="169"/>
  <c r="L487" i="169"/>
  <c r="J487" i="169"/>
  <c r="L462" i="169"/>
  <c r="K462" i="169"/>
  <c r="M462" i="169"/>
  <c r="J462" i="169"/>
  <c r="M435" i="169"/>
  <c r="K435" i="169"/>
  <c r="J435" i="169"/>
  <c r="L435" i="169"/>
  <c r="M472" i="169"/>
  <c r="L472" i="169"/>
  <c r="J472" i="169"/>
  <c r="K472" i="169"/>
  <c r="M471" i="169"/>
  <c r="K471" i="169"/>
  <c r="J471" i="169"/>
  <c r="L471" i="169"/>
  <c r="L372" i="169"/>
  <c r="K372" i="169"/>
  <c r="M372" i="169"/>
  <c r="J372" i="169"/>
  <c r="M378" i="169"/>
  <c r="L378" i="169"/>
  <c r="J378" i="169"/>
  <c r="K378" i="169"/>
  <c r="M370" i="169"/>
  <c r="J370" i="169"/>
  <c r="L370" i="169"/>
  <c r="K370" i="169"/>
  <c r="M400" i="169"/>
  <c r="L400" i="169"/>
  <c r="K400" i="169"/>
  <c r="J400" i="169"/>
  <c r="M362" i="169"/>
  <c r="L362" i="169"/>
  <c r="J362" i="169"/>
  <c r="K362" i="169"/>
  <c r="M227" i="169"/>
  <c r="K227" i="169"/>
  <c r="J227" i="169"/>
  <c r="L227" i="169"/>
  <c r="K129" i="169"/>
  <c r="M129" i="169"/>
  <c r="J129" i="169"/>
  <c r="L129" i="169"/>
  <c r="M167" i="169"/>
  <c r="K167" i="169"/>
  <c r="L167" i="169"/>
  <c r="J167" i="169"/>
  <c r="L133" i="169"/>
  <c r="K133" i="169"/>
  <c r="M133" i="169"/>
  <c r="J133" i="169"/>
  <c r="L110" i="169"/>
  <c r="K110" i="169"/>
  <c r="M110" i="169"/>
  <c r="J110" i="169"/>
  <c r="L94" i="169"/>
  <c r="K94" i="169"/>
  <c r="M94" i="169"/>
  <c r="J94" i="169"/>
  <c r="M72" i="169"/>
  <c r="L72" i="169"/>
  <c r="K72" i="169"/>
  <c r="J72" i="169"/>
  <c r="L54" i="169"/>
  <c r="M54" i="169"/>
  <c r="K54" i="169"/>
  <c r="J54" i="169"/>
  <c r="M31" i="169"/>
  <c r="K31" i="169"/>
  <c r="L31" i="169"/>
  <c r="J31" i="169"/>
  <c r="L30" i="169"/>
  <c r="K30" i="169"/>
  <c r="M30" i="169"/>
  <c r="J30" i="169"/>
  <c r="K11" i="169"/>
  <c r="M11" i="169"/>
  <c r="L11" i="169"/>
  <c r="J11" i="169"/>
  <c r="M554" i="169"/>
  <c r="L554" i="169"/>
  <c r="K554" i="169"/>
  <c r="J554" i="169"/>
  <c r="M527" i="169"/>
  <c r="L527" i="169"/>
  <c r="K527" i="169"/>
  <c r="J527" i="169"/>
  <c r="M451" i="169"/>
  <c r="K451" i="169"/>
  <c r="J451" i="169"/>
  <c r="L451" i="169"/>
  <c r="M427" i="169"/>
  <c r="K427" i="169"/>
  <c r="L427" i="169"/>
  <c r="J427" i="169"/>
  <c r="M455" i="169"/>
  <c r="K455" i="169"/>
  <c r="J455" i="169"/>
  <c r="L455" i="169"/>
  <c r="M307" i="169"/>
  <c r="K307" i="169"/>
  <c r="J307" i="169"/>
  <c r="L307" i="169"/>
  <c r="L397" i="169"/>
  <c r="K397" i="169"/>
  <c r="M397" i="169"/>
  <c r="J397" i="169"/>
  <c r="M315" i="169"/>
  <c r="K315" i="169"/>
  <c r="L315" i="169"/>
  <c r="J315" i="169"/>
  <c r="L438" i="169"/>
  <c r="K438" i="169"/>
  <c r="M438" i="169"/>
  <c r="J438" i="169"/>
  <c r="M321" i="169"/>
  <c r="J321" i="169"/>
  <c r="L321" i="169"/>
  <c r="K321" i="169"/>
  <c r="L244" i="169"/>
  <c r="K244" i="169"/>
  <c r="M244" i="169"/>
  <c r="J244" i="169"/>
  <c r="L150" i="169"/>
  <c r="M150" i="169"/>
  <c r="K150" i="169"/>
  <c r="J150" i="169"/>
  <c r="M353" i="169"/>
  <c r="J353" i="169"/>
  <c r="L353" i="169"/>
  <c r="K353" i="169"/>
  <c r="M403" i="169"/>
  <c r="K403" i="169"/>
  <c r="J403" i="169"/>
  <c r="L403" i="169"/>
  <c r="M411" i="169"/>
  <c r="K411" i="169"/>
  <c r="L411" i="169"/>
  <c r="J411" i="169"/>
  <c r="L38" i="169"/>
  <c r="K38" i="169"/>
  <c r="J38" i="169"/>
  <c r="M38" i="169"/>
  <c r="M249" i="169"/>
  <c r="L249" i="169"/>
  <c r="J249" i="169"/>
  <c r="K249" i="169"/>
  <c r="K49" i="169"/>
  <c r="M49" i="169"/>
  <c r="J49" i="169"/>
  <c r="L49" i="169"/>
  <c r="M162" i="169"/>
  <c r="J162" i="169"/>
  <c r="K162" i="169"/>
  <c r="L162" i="169"/>
  <c r="M319" i="169"/>
  <c r="L319" i="169"/>
  <c r="K319" i="169"/>
  <c r="J319" i="169"/>
  <c r="K73" i="169"/>
  <c r="M73" i="169"/>
  <c r="L73" i="169"/>
  <c r="J73" i="169"/>
  <c r="M154" i="169"/>
  <c r="L154" i="169"/>
  <c r="J154" i="169"/>
  <c r="K154" i="169"/>
  <c r="L213" i="169"/>
  <c r="K213" i="169"/>
  <c r="J213" i="169"/>
  <c r="M213" i="169"/>
  <c r="L36" i="169"/>
  <c r="K36" i="169"/>
  <c r="J36" i="169"/>
  <c r="M36" i="169"/>
  <c r="L556" i="169"/>
  <c r="K556" i="169"/>
  <c r="J556" i="169"/>
  <c r="M556" i="169"/>
  <c r="L389" i="169"/>
  <c r="M389" i="169"/>
  <c r="K389" i="169"/>
  <c r="J389" i="169"/>
  <c r="M392" i="169"/>
  <c r="L392" i="169"/>
  <c r="J392" i="169"/>
  <c r="K392" i="169"/>
  <c r="L413" i="169"/>
  <c r="M413" i="169"/>
  <c r="K413" i="169"/>
  <c r="J413" i="169"/>
  <c r="L77" i="169"/>
  <c r="K77" i="169"/>
  <c r="M77" i="169"/>
  <c r="J77" i="169"/>
  <c r="M434" i="169"/>
  <c r="J434" i="169"/>
  <c r="L434" i="169"/>
  <c r="K434" i="169"/>
  <c r="M264" i="169"/>
  <c r="L264" i="169"/>
  <c r="J264" i="169"/>
  <c r="K264" i="169"/>
  <c r="K59" i="169"/>
  <c r="M59" i="169"/>
  <c r="L59" i="169"/>
  <c r="J59" i="169"/>
  <c r="M168" i="169"/>
  <c r="L168" i="169"/>
  <c r="J168" i="169"/>
  <c r="K168" i="169"/>
  <c r="M313" i="169"/>
  <c r="L313" i="169"/>
  <c r="J313" i="169"/>
  <c r="K313" i="169"/>
  <c r="L429" i="169"/>
  <c r="M429" i="169"/>
  <c r="K429" i="169"/>
  <c r="J429" i="169"/>
  <c r="M432" i="169"/>
  <c r="L432" i="169"/>
  <c r="J432" i="169"/>
  <c r="K432" i="169"/>
  <c r="M279" i="169"/>
  <c r="K279" i="169"/>
  <c r="J279" i="169"/>
  <c r="L279" i="169"/>
  <c r="K51" i="169"/>
  <c r="M51" i="169"/>
  <c r="J51" i="169"/>
  <c r="L51" i="169"/>
  <c r="M480" i="169"/>
  <c r="L480" i="169"/>
  <c r="J480" i="169"/>
  <c r="K480" i="169"/>
  <c r="M2" i="169"/>
  <c r="T214" i="169"/>
  <c r="R214" i="169"/>
  <c r="N551" i="169"/>
  <c r="P551" i="169" s="1"/>
  <c r="L461" i="169"/>
  <c r="K461" i="169"/>
  <c r="M461" i="169"/>
  <c r="J461" i="169"/>
  <c r="L334" i="169"/>
  <c r="K334" i="169"/>
  <c r="M334" i="169"/>
  <c r="J334" i="169"/>
  <c r="M304" i="169"/>
  <c r="L304" i="169"/>
  <c r="J304" i="169"/>
  <c r="K304" i="169"/>
  <c r="M151" i="169"/>
  <c r="K151" i="169"/>
  <c r="J151" i="169"/>
  <c r="L151" i="169"/>
  <c r="K66" i="169"/>
  <c r="M66" i="169"/>
  <c r="J66" i="169"/>
  <c r="L66" i="169"/>
  <c r="M287" i="169"/>
  <c r="L287" i="169"/>
  <c r="K287" i="169"/>
  <c r="J287" i="169"/>
  <c r="M424" i="169"/>
  <c r="L424" i="169"/>
  <c r="J424" i="169"/>
  <c r="K424" i="169"/>
  <c r="M376" i="169"/>
  <c r="L376" i="169"/>
  <c r="K376" i="169"/>
  <c r="J376" i="169"/>
  <c r="L229" i="169"/>
  <c r="K229" i="169"/>
  <c r="J229" i="169"/>
  <c r="M229" i="169"/>
  <c r="M155" i="169"/>
  <c r="K155" i="169"/>
  <c r="L155" i="169"/>
  <c r="J155" i="169"/>
  <c r="K115" i="169"/>
  <c r="M115" i="169"/>
  <c r="J115" i="169"/>
  <c r="L115" i="169"/>
  <c r="L70" i="169"/>
  <c r="M70" i="169"/>
  <c r="K70" i="169"/>
  <c r="J70" i="169"/>
  <c r="M15" i="169"/>
  <c r="K15" i="169"/>
  <c r="L15" i="169"/>
  <c r="J15" i="169"/>
  <c r="L573" i="169"/>
  <c r="K573" i="169"/>
  <c r="J573" i="169"/>
  <c r="M573" i="169"/>
  <c r="M567" i="169"/>
  <c r="K567" i="169"/>
  <c r="L567" i="169"/>
  <c r="J567" i="169"/>
  <c r="M367" i="169"/>
  <c r="L367" i="169"/>
  <c r="K367" i="169"/>
  <c r="J367" i="169"/>
  <c r="M344" i="169"/>
  <c r="L344" i="169"/>
  <c r="J344" i="169"/>
  <c r="K344" i="169"/>
  <c r="L45" i="169"/>
  <c r="K45" i="169"/>
  <c r="M45" i="169"/>
  <c r="J45" i="169"/>
  <c r="L28" i="169"/>
  <c r="M28" i="169"/>
  <c r="J28" i="169"/>
  <c r="K28" i="169"/>
  <c r="L366" i="169"/>
  <c r="M366" i="169"/>
  <c r="K366" i="169"/>
  <c r="J366" i="169"/>
  <c r="M368" i="169"/>
  <c r="L368" i="169"/>
  <c r="J368" i="169"/>
  <c r="K368" i="169"/>
  <c r="L12" i="169"/>
  <c r="M12" i="169"/>
  <c r="J12" i="169"/>
  <c r="K12" i="169"/>
  <c r="L572" i="169"/>
  <c r="K572" i="169"/>
  <c r="J572" i="169"/>
  <c r="M572" i="169"/>
  <c r="L238" i="169"/>
  <c r="M238" i="169"/>
  <c r="K238" i="169"/>
  <c r="J238" i="169"/>
  <c r="T205" i="169"/>
  <c r="R205" i="169"/>
  <c r="T211" i="169"/>
  <c r="R211" i="169"/>
  <c r="L533" i="169"/>
  <c r="K533" i="169"/>
  <c r="J533" i="169"/>
  <c r="M533" i="169"/>
  <c r="M539" i="169"/>
  <c r="K539" i="169"/>
  <c r="L539" i="169"/>
  <c r="J539" i="169"/>
  <c r="M513" i="169"/>
  <c r="J513" i="169"/>
  <c r="L513" i="169"/>
  <c r="K513" i="169"/>
  <c r="L485" i="169"/>
  <c r="K485" i="169"/>
  <c r="J485" i="169"/>
  <c r="M485" i="169"/>
  <c r="M456" i="169"/>
  <c r="L456" i="169"/>
  <c r="J456" i="169"/>
  <c r="K456" i="169"/>
  <c r="L468" i="169"/>
  <c r="K468" i="169"/>
  <c r="J468" i="169"/>
  <c r="M468" i="169"/>
  <c r="M447" i="169"/>
  <c r="L447" i="169"/>
  <c r="K447" i="169"/>
  <c r="J447" i="169"/>
  <c r="L380" i="169"/>
  <c r="K380" i="169"/>
  <c r="J380" i="169"/>
  <c r="M380" i="169"/>
  <c r="L374" i="169"/>
  <c r="K374" i="169"/>
  <c r="M374" i="169"/>
  <c r="J374" i="169"/>
  <c r="L406" i="169"/>
  <c r="M406" i="169"/>
  <c r="K406" i="169"/>
  <c r="J406" i="169"/>
  <c r="M314" i="169"/>
  <c r="L314" i="169"/>
  <c r="J314" i="169"/>
  <c r="K314" i="169"/>
  <c r="L390" i="169"/>
  <c r="M390" i="169"/>
  <c r="K390" i="169"/>
  <c r="J390" i="169"/>
  <c r="M225" i="169"/>
  <c r="J225" i="169"/>
  <c r="L225" i="169"/>
  <c r="K225" i="169"/>
  <c r="M176" i="169"/>
  <c r="L176" i="169"/>
  <c r="J176" i="169"/>
  <c r="K176" i="169"/>
  <c r="L180" i="169"/>
  <c r="K180" i="169"/>
  <c r="M180" i="169"/>
  <c r="J180" i="169"/>
  <c r="M161" i="169"/>
  <c r="J161" i="169"/>
  <c r="L161" i="169"/>
  <c r="K161" i="169"/>
  <c r="L117" i="169"/>
  <c r="K117" i="169"/>
  <c r="M117" i="169"/>
  <c r="J117" i="169"/>
  <c r="L108" i="169"/>
  <c r="J108" i="169"/>
  <c r="M108" i="169"/>
  <c r="K108" i="169"/>
  <c r="L92" i="169"/>
  <c r="M92" i="169"/>
  <c r="J92" i="169"/>
  <c r="K92" i="169"/>
  <c r="M64" i="169"/>
  <c r="L64" i="169"/>
  <c r="K64" i="169"/>
  <c r="J64" i="169"/>
  <c r="L46" i="169"/>
  <c r="K46" i="169"/>
  <c r="M46" i="169"/>
  <c r="J46" i="169"/>
  <c r="K27" i="169"/>
  <c r="M27" i="169"/>
  <c r="L27" i="169"/>
  <c r="J27" i="169"/>
  <c r="K26" i="169"/>
  <c r="M26" i="169"/>
  <c r="L26" i="169"/>
  <c r="J26" i="169"/>
  <c r="K9" i="169"/>
  <c r="M9" i="169"/>
  <c r="L9" i="169"/>
  <c r="J9" i="169"/>
  <c r="L516" i="169"/>
  <c r="M516" i="169"/>
  <c r="K516" i="169"/>
  <c r="J516" i="169"/>
  <c r="M523" i="169"/>
  <c r="K523" i="169"/>
  <c r="L523" i="169"/>
  <c r="J523" i="169"/>
  <c r="M442" i="169"/>
  <c r="L442" i="169"/>
  <c r="J442" i="169"/>
  <c r="K442" i="169"/>
  <c r="M387" i="169"/>
  <c r="K387" i="169"/>
  <c r="J387" i="169"/>
  <c r="L387" i="169"/>
  <c r="L430" i="169"/>
  <c r="M430" i="169"/>
  <c r="K430" i="169"/>
  <c r="J430" i="169"/>
  <c r="L294" i="169"/>
  <c r="K294" i="169"/>
  <c r="M294" i="169"/>
  <c r="J294" i="169"/>
  <c r="M394" i="169"/>
  <c r="L394" i="169"/>
  <c r="J394" i="169"/>
  <c r="K394" i="169"/>
  <c r="M290" i="169"/>
  <c r="J290" i="169"/>
  <c r="K290" i="169"/>
  <c r="L290" i="169"/>
  <c r="M425" i="169"/>
  <c r="L425" i="169"/>
  <c r="J425" i="169"/>
  <c r="K425" i="169"/>
  <c r="L500" i="169"/>
  <c r="K500" i="169"/>
  <c r="M500" i="169"/>
  <c r="J500" i="169"/>
  <c r="M240" i="169"/>
  <c r="L240" i="169"/>
  <c r="J240" i="169"/>
  <c r="K240" i="169"/>
  <c r="L132" i="169"/>
  <c r="M132" i="169"/>
  <c r="K132" i="169"/>
  <c r="J132" i="169"/>
  <c r="L269" i="169"/>
  <c r="K269" i="169"/>
  <c r="M269" i="169"/>
  <c r="J269" i="169"/>
  <c r="L326" i="169"/>
  <c r="M326" i="169"/>
  <c r="K326" i="169"/>
  <c r="J326" i="169"/>
  <c r="M375" i="169"/>
  <c r="K375" i="169"/>
  <c r="L375" i="169"/>
  <c r="J375" i="169"/>
  <c r="K75" i="169"/>
  <c r="M75" i="169"/>
  <c r="L75" i="169"/>
  <c r="J75" i="169"/>
  <c r="M241" i="169"/>
  <c r="J241" i="169"/>
  <c r="L241" i="169"/>
  <c r="K241" i="169"/>
  <c r="M47" i="169"/>
  <c r="K47" i="169"/>
  <c r="L47" i="169"/>
  <c r="J47" i="169"/>
  <c r="L124" i="169"/>
  <c r="J124" i="169"/>
  <c r="M124" i="169"/>
  <c r="K124" i="169"/>
  <c r="L276" i="169"/>
  <c r="K276" i="169"/>
  <c r="J276" i="169"/>
  <c r="M276" i="169"/>
  <c r="M63" i="169"/>
  <c r="K63" i="169"/>
  <c r="L63" i="169"/>
  <c r="J63" i="169"/>
  <c r="M152" i="169"/>
  <c r="L152" i="169"/>
  <c r="J152" i="169"/>
  <c r="K152" i="169"/>
  <c r="L189" i="169"/>
  <c r="K189" i="169"/>
  <c r="J189" i="169"/>
  <c r="M189" i="169"/>
  <c r="M16" i="169"/>
  <c r="L16" i="169"/>
  <c r="K16" i="169"/>
  <c r="J16" i="169"/>
  <c r="M515" i="169"/>
  <c r="K515" i="169"/>
  <c r="J515" i="169"/>
  <c r="L515" i="169"/>
  <c r="M570" i="169"/>
  <c r="L570" i="169"/>
  <c r="K570" i="169"/>
  <c r="J570" i="169"/>
  <c r="L349" i="169"/>
  <c r="M349" i="169"/>
  <c r="K349" i="169"/>
  <c r="J349" i="169"/>
  <c r="L166" i="169"/>
  <c r="K166" i="169"/>
  <c r="M166" i="169"/>
  <c r="J166" i="169"/>
  <c r="L69" i="169"/>
  <c r="K69" i="169"/>
  <c r="M69" i="169"/>
  <c r="J69" i="169"/>
  <c r="M322" i="169"/>
  <c r="J322" i="169"/>
  <c r="K322" i="169"/>
  <c r="L322" i="169"/>
  <c r="M144" i="169"/>
  <c r="L144" i="169"/>
  <c r="K144" i="169"/>
  <c r="J144" i="169"/>
  <c r="M311" i="169"/>
  <c r="K311" i="169"/>
  <c r="L311" i="169"/>
  <c r="J311" i="169"/>
  <c r="K41" i="169"/>
  <c r="M41" i="169"/>
  <c r="L41" i="169"/>
  <c r="J41" i="169"/>
  <c r="L116" i="169"/>
  <c r="M116" i="169"/>
  <c r="K116" i="169"/>
  <c r="J116" i="169"/>
  <c r="L158" i="169"/>
  <c r="M158" i="169"/>
  <c r="K158" i="169"/>
  <c r="J158" i="169"/>
  <c r="M395" i="169"/>
  <c r="K395" i="169"/>
  <c r="L395" i="169"/>
  <c r="J395" i="169"/>
  <c r="L357" i="169"/>
  <c r="K357" i="169"/>
  <c r="J357" i="169"/>
  <c r="M357" i="169"/>
  <c r="L270" i="169"/>
  <c r="K270" i="169"/>
  <c r="J270" i="169"/>
  <c r="M270" i="169"/>
  <c r="M39" i="169"/>
  <c r="L39" i="169"/>
  <c r="K39" i="169"/>
  <c r="J39" i="169"/>
  <c r="M258" i="169"/>
  <c r="J258" i="169"/>
  <c r="L258" i="169"/>
  <c r="K258" i="169"/>
  <c r="K2" i="169"/>
  <c r="T198" i="169"/>
  <c r="R198" i="169"/>
  <c r="M545" i="169"/>
  <c r="J545" i="169"/>
  <c r="L545" i="169"/>
  <c r="K545" i="169"/>
  <c r="M505" i="169"/>
  <c r="L505" i="169"/>
  <c r="J505" i="169"/>
  <c r="K505" i="169"/>
  <c r="M443" i="169"/>
  <c r="K443" i="169"/>
  <c r="L443" i="169"/>
  <c r="J443" i="169"/>
  <c r="L301" i="169"/>
  <c r="M301" i="169"/>
  <c r="K301" i="169"/>
  <c r="J301" i="169"/>
  <c r="M153" i="169"/>
  <c r="L153" i="169"/>
  <c r="J153" i="169"/>
  <c r="K153" i="169"/>
  <c r="M104" i="169"/>
  <c r="L104" i="169"/>
  <c r="K104" i="169"/>
  <c r="J104" i="169"/>
  <c r="L21" i="169"/>
  <c r="K21" i="169"/>
  <c r="J21" i="169"/>
  <c r="M21" i="169"/>
  <c r="L574" i="169"/>
  <c r="K574" i="169"/>
  <c r="J574" i="169"/>
  <c r="M574" i="169"/>
  <c r="M423" i="169"/>
  <c r="K423" i="169"/>
  <c r="L423" i="169"/>
  <c r="J423" i="169"/>
  <c r="K121" i="169"/>
  <c r="M121" i="169"/>
  <c r="L121" i="169"/>
  <c r="J121" i="169"/>
  <c r="M504" i="169"/>
  <c r="L504" i="169"/>
  <c r="K504" i="169"/>
  <c r="J504" i="169"/>
  <c r="M418" i="169"/>
  <c r="J418" i="169"/>
  <c r="K418" i="169"/>
  <c r="L418" i="169"/>
  <c r="M289" i="169"/>
  <c r="J289" i="169"/>
  <c r="L289" i="169"/>
  <c r="K289" i="169"/>
  <c r="M159" i="169"/>
  <c r="L159" i="169"/>
  <c r="K159" i="169"/>
  <c r="J159" i="169"/>
  <c r="K98" i="169"/>
  <c r="M98" i="169"/>
  <c r="J98" i="169"/>
  <c r="L98" i="169"/>
  <c r="L44" i="169"/>
  <c r="J44" i="169"/>
  <c r="M44" i="169"/>
  <c r="K44" i="169"/>
  <c r="L565" i="169"/>
  <c r="K565" i="169"/>
  <c r="M565" i="169"/>
  <c r="J565" i="169"/>
  <c r="M553" i="169"/>
  <c r="L553" i="169"/>
  <c r="J553" i="169"/>
  <c r="K553" i="169"/>
  <c r="M187" i="169"/>
  <c r="K187" i="169"/>
  <c r="L187" i="169"/>
  <c r="J187" i="169"/>
  <c r="M183" i="169"/>
  <c r="K183" i="169"/>
  <c r="L183" i="169"/>
  <c r="J183" i="169"/>
  <c r="M274" i="169"/>
  <c r="J274" i="169"/>
  <c r="K274" i="169"/>
  <c r="L274" i="169"/>
  <c r="L285" i="169"/>
  <c r="M285" i="169"/>
  <c r="K285" i="169"/>
  <c r="J285" i="169"/>
  <c r="L478" i="169"/>
  <c r="M478" i="169"/>
  <c r="K478" i="169"/>
  <c r="J478" i="169"/>
  <c r="L252" i="169"/>
  <c r="K252" i="169"/>
  <c r="J252" i="169"/>
  <c r="M252" i="169"/>
  <c r="L356" i="169"/>
  <c r="K356" i="169"/>
  <c r="J356" i="169"/>
  <c r="M356" i="169"/>
  <c r="M519" i="169"/>
  <c r="K519" i="169"/>
  <c r="L519" i="169"/>
  <c r="J519" i="169"/>
  <c r="R278" i="169"/>
  <c r="M489" i="169"/>
  <c r="L489" i="169"/>
  <c r="J489" i="169"/>
  <c r="K489" i="169"/>
  <c r="M507" i="169"/>
  <c r="K507" i="169"/>
  <c r="L507" i="169"/>
  <c r="J507" i="169"/>
  <c r="L493" i="169"/>
  <c r="M493" i="169"/>
  <c r="K493" i="169"/>
  <c r="J493" i="169"/>
  <c r="M498" i="169"/>
  <c r="J498" i="169"/>
  <c r="L498" i="169"/>
  <c r="K498" i="169"/>
  <c r="M458" i="169"/>
  <c r="L458" i="169"/>
  <c r="J458" i="169"/>
  <c r="K458" i="169"/>
  <c r="L469" i="169"/>
  <c r="K469" i="169"/>
  <c r="J469" i="169"/>
  <c r="M469" i="169"/>
  <c r="L445" i="169"/>
  <c r="K445" i="169"/>
  <c r="J445" i="169"/>
  <c r="M445" i="169"/>
  <c r="M464" i="169"/>
  <c r="L464" i="169"/>
  <c r="K464" i="169"/>
  <c r="J464" i="169"/>
  <c r="L350" i="169"/>
  <c r="M350" i="169"/>
  <c r="K350" i="169"/>
  <c r="J350" i="169"/>
  <c r="L382" i="169"/>
  <c r="K382" i="169"/>
  <c r="M382" i="169"/>
  <c r="J382" i="169"/>
  <c r="M305" i="169"/>
  <c r="J305" i="169"/>
  <c r="L305" i="169"/>
  <c r="K305" i="169"/>
  <c r="M330" i="169"/>
  <c r="L330" i="169"/>
  <c r="J330" i="169"/>
  <c r="K330" i="169"/>
  <c r="L310" i="169"/>
  <c r="K310" i="169"/>
  <c r="M310" i="169"/>
  <c r="J310" i="169"/>
  <c r="L174" i="169"/>
  <c r="M174" i="169"/>
  <c r="K174" i="169"/>
  <c r="J174" i="169"/>
  <c r="M169" i="169"/>
  <c r="L169" i="169"/>
  <c r="J169" i="169"/>
  <c r="K169" i="169"/>
  <c r="M135" i="169"/>
  <c r="L135" i="169"/>
  <c r="J135" i="169"/>
  <c r="K135" i="169"/>
  <c r="L165" i="169"/>
  <c r="K165" i="169"/>
  <c r="J165" i="169"/>
  <c r="M165" i="169"/>
  <c r="K106" i="169"/>
  <c r="M106" i="169"/>
  <c r="L106" i="169"/>
  <c r="J106" i="169"/>
  <c r="K90" i="169"/>
  <c r="M90" i="169"/>
  <c r="L90" i="169"/>
  <c r="J90" i="169"/>
  <c r="M56" i="169"/>
  <c r="L56" i="169"/>
  <c r="J56" i="169"/>
  <c r="K56" i="169"/>
  <c r="L76" i="169"/>
  <c r="M76" i="169"/>
  <c r="J76" i="169"/>
  <c r="K76" i="169"/>
  <c r="K74" i="169"/>
  <c r="M74" i="169"/>
  <c r="L74" i="169"/>
  <c r="J74" i="169"/>
  <c r="M23" i="169"/>
  <c r="K23" i="169"/>
  <c r="J23" i="169"/>
  <c r="L23" i="169"/>
  <c r="M7" i="169"/>
  <c r="L7" i="169"/>
  <c r="J7" i="169"/>
  <c r="K7" i="169"/>
  <c r="M503" i="169"/>
  <c r="K503" i="169"/>
  <c r="L503" i="169"/>
  <c r="J503" i="169"/>
  <c r="M520" i="169"/>
  <c r="L520" i="169"/>
  <c r="K520" i="169"/>
  <c r="J520" i="169"/>
  <c r="M555" i="169"/>
  <c r="K555" i="169"/>
  <c r="L555" i="169"/>
  <c r="J555" i="169"/>
  <c r="M283" i="169"/>
  <c r="K283" i="169"/>
  <c r="L283" i="169"/>
  <c r="J283" i="169"/>
  <c r="M419" i="169"/>
  <c r="K419" i="169"/>
  <c r="J419" i="169"/>
  <c r="L419" i="169"/>
  <c r="M281" i="169"/>
  <c r="L281" i="169"/>
  <c r="J281" i="169"/>
  <c r="K281" i="169"/>
  <c r="L341" i="169"/>
  <c r="K341" i="169"/>
  <c r="J341" i="169"/>
  <c r="M341" i="169"/>
  <c r="M288" i="169"/>
  <c r="L288" i="169"/>
  <c r="J288" i="169"/>
  <c r="K288" i="169"/>
  <c r="M408" i="169"/>
  <c r="L408" i="169"/>
  <c r="J408" i="169"/>
  <c r="K408" i="169"/>
  <c r="L398" i="169"/>
  <c r="K398" i="169"/>
  <c r="M398" i="169"/>
  <c r="J398" i="169"/>
  <c r="L237" i="169"/>
  <c r="M237" i="169"/>
  <c r="K237" i="169"/>
  <c r="J237" i="169"/>
  <c r="M128" i="169"/>
  <c r="L128" i="169"/>
  <c r="K128" i="169"/>
  <c r="J128" i="169"/>
  <c r="M267" i="169"/>
  <c r="K267" i="169"/>
  <c r="L267" i="169"/>
  <c r="J267" i="169"/>
  <c r="L262" i="169"/>
  <c r="M262" i="169"/>
  <c r="K262" i="169"/>
  <c r="J262" i="169"/>
  <c r="M328" i="169"/>
  <c r="L328" i="169"/>
  <c r="J328" i="169"/>
  <c r="K328" i="169"/>
  <c r="L284" i="169"/>
  <c r="M284" i="169"/>
  <c r="K284" i="169"/>
  <c r="J284" i="169"/>
  <c r="L182" i="169"/>
  <c r="K182" i="169"/>
  <c r="M182" i="169"/>
  <c r="J182" i="169"/>
  <c r="M160" i="169"/>
  <c r="L160" i="169"/>
  <c r="J160" i="169"/>
  <c r="K160" i="169"/>
  <c r="M120" i="169"/>
  <c r="L120" i="169"/>
  <c r="K120" i="169"/>
  <c r="J120" i="169"/>
  <c r="L254" i="169"/>
  <c r="K254" i="169"/>
  <c r="M254" i="169"/>
  <c r="J254" i="169"/>
  <c r="L61" i="169"/>
  <c r="K61" i="169"/>
  <c r="J61" i="169"/>
  <c r="M61" i="169"/>
  <c r="K114" i="169"/>
  <c r="M114" i="169"/>
  <c r="J114" i="169"/>
  <c r="L114" i="169"/>
  <c r="M143" i="169"/>
  <c r="L143" i="169"/>
  <c r="K143" i="169"/>
  <c r="J143" i="169"/>
  <c r="M347" i="169"/>
  <c r="K347" i="169"/>
  <c r="L347" i="169"/>
  <c r="J347" i="169"/>
  <c r="L476" i="169"/>
  <c r="M476" i="169"/>
  <c r="K476" i="169"/>
  <c r="J476" i="169"/>
  <c r="M560" i="169"/>
  <c r="L560" i="169"/>
  <c r="J560" i="169"/>
  <c r="K560" i="169"/>
  <c r="M345" i="169"/>
  <c r="L345" i="169"/>
  <c r="J345" i="169"/>
  <c r="K345" i="169"/>
  <c r="M552" i="169"/>
  <c r="L552" i="169"/>
  <c r="K552" i="169"/>
  <c r="J552" i="169"/>
  <c r="L364" i="169"/>
  <c r="K364" i="169"/>
  <c r="J364" i="169"/>
  <c r="M364" i="169"/>
  <c r="M235" i="169"/>
  <c r="K235" i="169"/>
  <c r="L235" i="169"/>
  <c r="J235" i="169"/>
  <c r="K130" i="169"/>
  <c r="M130" i="169"/>
  <c r="J130" i="169"/>
  <c r="L130" i="169"/>
  <c r="L236" i="169"/>
  <c r="K236" i="169"/>
  <c r="J236" i="169"/>
  <c r="M236" i="169"/>
  <c r="M463" i="169"/>
  <c r="L463" i="169"/>
  <c r="K463" i="169"/>
  <c r="J463" i="169"/>
  <c r="K57" i="169"/>
  <c r="M57" i="169"/>
  <c r="L57" i="169"/>
  <c r="J57" i="169"/>
  <c r="K122" i="169"/>
  <c r="M122" i="169"/>
  <c r="L122" i="169"/>
  <c r="J122" i="169"/>
  <c r="M343" i="169"/>
  <c r="K343" i="169"/>
  <c r="J343" i="169"/>
  <c r="L343" i="169"/>
  <c r="M331" i="169"/>
  <c r="K331" i="169"/>
  <c r="L331" i="169"/>
  <c r="J331" i="169"/>
  <c r="M259" i="169"/>
  <c r="K259" i="169"/>
  <c r="J259" i="169"/>
  <c r="L259" i="169"/>
  <c r="M496" i="169"/>
  <c r="L496" i="169"/>
  <c r="J496" i="169"/>
  <c r="K496" i="169"/>
  <c r="M256" i="169"/>
  <c r="L256" i="169"/>
  <c r="J256" i="169"/>
  <c r="K256" i="169"/>
  <c r="L2" i="169"/>
  <c r="N181" i="169"/>
  <c r="P181" i="169" s="1"/>
  <c r="N491" i="169"/>
  <c r="P491" i="169" s="1"/>
  <c r="N255" i="169"/>
  <c r="P255" i="169" s="1"/>
  <c r="N308" i="169"/>
  <c r="P308" i="169" s="1"/>
  <c r="N191" i="169"/>
  <c r="P191" i="169" s="1"/>
  <c r="N280" i="169"/>
  <c r="P280" i="169" s="1"/>
  <c r="N216" i="169"/>
  <c r="P216" i="169" s="1"/>
  <c r="N218" i="169"/>
  <c r="P218" i="169" s="1"/>
  <c r="N265" i="169"/>
  <c r="P265" i="169" s="1"/>
  <c r="N409" i="169"/>
  <c r="P409" i="169" s="1"/>
  <c r="N202" i="169"/>
  <c r="P202" i="169" s="1"/>
  <c r="N200" i="169"/>
  <c r="P200" i="169" s="1"/>
  <c r="N212" i="169"/>
  <c r="P212" i="169" s="1"/>
  <c r="N306" i="169"/>
  <c r="P306" i="169" s="1"/>
  <c r="N324" i="169"/>
  <c r="P324" i="169" s="1"/>
  <c r="N139" i="169"/>
  <c r="P139" i="169" s="1"/>
  <c r="N260" i="169"/>
  <c r="P260" i="169" s="1"/>
  <c r="N531" i="169"/>
  <c r="P531" i="169" s="1"/>
  <c r="N361" i="169"/>
  <c r="P361" i="169" s="1"/>
  <c r="N201" i="169"/>
  <c r="P201" i="169" s="1"/>
  <c r="N448" i="169"/>
  <c r="P448" i="169" s="1"/>
  <c r="N188" i="169"/>
  <c r="P188" i="169" s="1"/>
  <c r="N206" i="169"/>
  <c r="P206" i="169" s="1"/>
  <c r="N186" i="169"/>
  <c r="P186" i="169" s="1"/>
  <c r="N360" i="169"/>
  <c r="P360" i="169" s="1"/>
  <c r="N316" i="169"/>
  <c r="P316" i="169" s="1"/>
  <c r="N33" i="169"/>
  <c r="P33" i="169" s="1"/>
  <c r="N192" i="169"/>
  <c r="P192" i="169" s="1"/>
  <c r="N541" i="169"/>
  <c r="P541" i="169" s="1"/>
  <c r="N381" i="169"/>
  <c r="P381" i="169" s="1"/>
  <c r="N196" i="169"/>
  <c r="P196" i="169" s="1"/>
  <c r="N199" i="169"/>
  <c r="P199" i="169" s="1"/>
  <c r="N142" i="169"/>
  <c r="P142" i="169" s="1"/>
  <c r="N177" i="169"/>
  <c r="P177" i="169" s="1"/>
  <c r="N210" i="169"/>
  <c r="P210" i="169" s="1"/>
  <c r="N481" i="169"/>
  <c r="P481" i="169" s="1"/>
  <c r="N194" i="169"/>
  <c r="P194" i="169" s="1"/>
  <c r="N337" i="169"/>
  <c r="P337" i="169" s="1"/>
  <c r="N29" i="169"/>
  <c r="P29" i="169" s="1"/>
  <c r="N325" i="169"/>
  <c r="P325" i="169" s="1"/>
  <c r="C24" i="168"/>
  <c r="T208" i="169" l="1"/>
  <c r="U208" i="169" s="1"/>
  <c r="U198" i="169"/>
  <c r="AD198" i="169" s="1"/>
  <c r="AB198" i="169"/>
  <c r="AA198" i="169"/>
  <c r="AB208" i="169"/>
  <c r="AA208" i="169"/>
  <c r="R526" i="169"/>
  <c r="Y526" i="169" s="1"/>
  <c r="U502" i="169"/>
  <c r="AB502" i="169"/>
  <c r="AA502" i="169"/>
  <c r="U518" i="169"/>
  <c r="AB518" i="169"/>
  <c r="AA518" i="169"/>
  <c r="T526" i="169"/>
  <c r="U332" i="169"/>
  <c r="AC332" i="169" s="1"/>
  <c r="AB332" i="169"/>
  <c r="AA332" i="169"/>
  <c r="U214" i="169"/>
  <c r="AB214" i="169"/>
  <c r="AA214" i="169"/>
  <c r="U211" i="169"/>
  <c r="AD211" i="169" s="1"/>
  <c r="AB211" i="169"/>
  <c r="AC211" i="169" s="1"/>
  <c r="AA211" i="169"/>
  <c r="R506" i="169"/>
  <c r="U222" i="169"/>
  <c r="AB222" i="169"/>
  <c r="AA222" i="169"/>
  <c r="T506" i="169"/>
  <c r="U348" i="169"/>
  <c r="AD348" i="169" s="1"/>
  <c r="AB348" i="169"/>
  <c r="AA348" i="169"/>
  <c r="U336" i="169"/>
  <c r="AB336" i="169"/>
  <c r="AA336" i="169"/>
  <c r="U205" i="169"/>
  <c r="AB205" i="169"/>
  <c r="AA205" i="169"/>
  <c r="U291" i="169"/>
  <c r="AD291" i="169" s="1"/>
  <c r="AB291" i="169"/>
  <c r="AA291" i="169"/>
  <c r="U440" i="169"/>
  <c r="AC440" i="169" s="1"/>
  <c r="AB440" i="169"/>
  <c r="AA440" i="169"/>
  <c r="P492" i="169"/>
  <c r="U351" i="169"/>
  <c r="AA351" i="169"/>
  <c r="AB351" i="169"/>
  <c r="U492" i="169"/>
  <c r="AB492" i="169"/>
  <c r="AA492" i="169"/>
  <c r="P317" i="169"/>
  <c r="W317" i="169" s="1"/>
  <c r="T317" i="169"/>
  <c r="R317" i="169"/>
  <c r="Y317" i="169" s="1"/>
  <c r="P278" i="169"/>
  <c r="T278" i="169"/>
  <c r="P336" i="169"/>
  <c r="P327" i="169"/>
  <c r="P155" i="169"/>
  <c r="P427" i="169"/>
  <c r="P204" i="169"/>
  <c r="P136" i="169"/>
  <c r="P572" i="169"/>
  <c r="N2" i="169"/>
  <c r="P2" i="169" s="1"/>
  <c r="N248" i="169"/>
  <c r="P248" i="169" s="1"/>
  <c r="N546" i="169"/>
  <c r="T546" i="169" s="1"/>
  <c r="N232" i="169"/>
  <c r="T232" i="169" s="1"/>
  <c r="N327" i="169"/>
  <c r="N88" i="169"/>
  <c r="R88" i="169" s="1"/>
  <c r="Q204" i="169"/>
  <c r="N238" i="169"/>
  <c r="T238" i="169" s="1"/>
  <c r="N366" i="169"/>
  <c r="P366" i="169" s="1"/>
  <c r="N45" i="169"/>
  <c r="P45" i="169" s="1"/>
  <c r="N367" i="169"/>
  <c r="P367" i="169" s="1"/>
  <c r="N70" i="169"/>
  <c r="T70" i="169" s="1"/>
  <c r="N155" i="169"/>
  <c r="N376" i="169"/>
  <c r="R376" i="169" s="1"/>
  <c r="N287" i="169"/>
  <c r="T287" i="169" s="1"/>
  <c r="N334" i="169"/>
  <c r="T334" i="169" s="1"/>
  <c r="N495" i="169"/>
  <c r="P495" i="169" s="1"/>
  <c r="N524" i="169"/>
  <c r="P524" i="169" s="1"/>
  <c r="N42" i="169"/>
  <c r="T42" i="169" s="1"/>
  <c r="N437" i="169"/>
  <c r="R437" i="169" s="1"/>
  <c r="N68" i="169"/>
  <c r="P68" i="169" s="1"/>
  <c r="T204" i="169"/>
  <c r="N498" i="169"/>
  <c r="P498" i="169" s="1"/>
  <c r="N66" i="169"/>
  <c r="T66" i="169" s="1"/>
  <c r="N474" i="169"/>
  <c r="R474" i="169" s="1"/>
  <c r="N28" i="169"/>
  <c r="R28" i="169" s="1"/>
  <c r="N229" i="169"/>
  <c r="P229" i="169" s="1"/>
  <c r="N253" i="169"/>
  <c r="P253" i="169" s="1"/>
  <c r="N547" i="169"/>
  <c r="T547" i="169" s="1"/>
  <c r="N496" i="169"/>
  <c r="R496" i="169" s="1"/>
  <c r="N130" i="169"/>
  <c r="P130" i="169" s="1"/>
  <c r="N364" i="169"/>
  <c r="R364" i="169" s="1"/>
  <c r="N345" i="169"/>
  <c r="T345" i="169" s="1"/>
  <c r="N61" i="169"/>
  <c r="R61" i="169" s="1"/>
  <c r="N328" i="169"/>
  <c r="T328" i="169" s="1"/>
  <c r="N408" i="169"/>
  <c r="R408" i="169" s="1"/>
  <c r="N341" i="169"/>
  <c r="T341" i="169" s="1"/>
  <c r="N419" i="169"/>
  <c r="T419" i="169" s="1"/>
  <c r="N23" i="169"/>
  <c r="P23" i="169" s="1"/>
  <c r="N76" i="169"/>
  <c r="P76" i="169" s="1"/>
  <c r="N165" i="169"/>
  <c r="T165" i="169" s="1"/>
  <c r="N169" i="169"/>
  <c r="P169" i="169" s="1"/>
  <c r="N445" i="169"/>
  <c r="P445" i="169" s="1"/>
  <c r="N458" i="169"/>
  <c r="P458" i="169" s="1"/>
  <c r="N489" i="169"/>
  <c r="T489" i="169" s="1"/>
  <c r="N44" i="169"/>
  <c r="R44" i="169" s="1"/>
  <c r="N418" i="169"/>
  <c r="P418" i="169" s="1"/>
  <c r="N124" i="169"/>
  <c r="T124" i="169" s="1"/>
  <c r="N241" i="169"/>
  <c r="T241" i="169" s="1"/>
  <c r="N225" i="169"/>
  <c r="P225" i="169" s="1"/>
  <c r="N513" i="169"/>
  <c r="P513" i="169" s="1"/>
  <c r="N178" i="169"/>
  <c r="P178" i="169" s="1"/>
  <c r="N450" i="169"/>
  <c r="R450" i="169" s="1"/>
  <c r="N209" i="169"/>
  <c r="T209" i="169" s="1"/>
  <c r="N257" i="169"/>
  <c r="P257" i="169" s="1"/>
  <c r="N60" i="169"/>
  <c r="T60" i="169" s="1"/>
  <c r="N354" i="169"/>
  <c r="R354" i="169" s="1"/>
  <c r="N550" i="169"/>
  <c r="P550" i="169" s="1"/>
  <c r="N37" i="169"/>
  <c r="P37" i="169" s="1"/>
  <c r="N421" i="169"/>
  <c r="T421" i="169" s="1"/>
  <c r="N344" i="169"/>
  <c r="R344" i="169" s="1"/>
  <c r="N304" i="169"/>
  <c r="R304" i="169" s="1"/>
  <c r="N59" i="169"/>
  <c r="T59" i="169" s="1"/>
  <c r="N413" i="169"/>
  <c r="T413" i="169" s="1"/>
  <c r="N389" i="169"/>
  <c r="P389" i="169" s="1"/>
  <c r="N319" i="169"/>
  <c r="P319" i="169" s="1"/>
  <c r="N150" i="169"/>
  <c r="P150" i="169" s="1"/>
  <c r="N315" i="169"/>
  <c r="T315" i="169" s="1"/>
  <c r="N427" i="169"/>
  <c r="R427" i="169" s="1"/>
  <c r="N527" i="169"/>
  <c r="R527" i="169" s="1"/>
  <c r="N11" i="169"/>
  <c r="P11" i="169" s="1"/>
  <c r="N31" i="169"/>
  <c r="T31" i="169" s="1"/>
  <c r="N72" i="169"/>
  <c r="T72" i="169" s="1"/>
  <c r="N110" i="169"/>
  <c r="P110" i="169" s="1"/>
  <c r="N167" i="169"/>
  <c r="P167" i="169" s="1"/>
  <c r="N400" i="169"/>
  <c r="R400" i="169" s="1"/>
  <c r="N487" i="169"/>
  <c r="P487" i="169" s="1"/>
  <c r="N439" i="169"/>
  <c r="T439" i="169" s="1"/>
  <c r="N517" i="169"/>
  <c r="T517" i="169" s="1"/>
  <c r="N127" i="169"/>
  <c r="P127" i="169" s="1"/>
  <c r="N140" i="169"/>
  <c r="T140" i="169" s="1"/>
  <c r="N557" i="169"/>
  <c r="R557" i="169" s="1"/>
  <c r="N231" i="169"/>
  <c r="P231" i="169" s="1"/>
  <c r="N175" i="169"/>
  <c r="T175" i="169" s="1"/>
  <c r="N318" i="169"/>
  <c r="T318" i="169" s="1"/>
  <c r="N261" i="169"/>
  <c r="T261" i="169" s="1"/>
  <c r="N358" i="169"/>
  <c r="P358" i="169" s="1"/>
  <c r="N268" i="169"/>
  <c r="T268" i="169" s="1"/>
  <c r="N528" i="169"/>
  <c r="T528" i="169" s="1"/>
  <c r="N558" i="169"/>
  <c r="R558" i="169" s="1"/>
  <c r="N62" i="169"/>
  <c r="P62" i="169" s="1"/>
  <c r="N96" i="169"/>
  <c r="R96" i="169" s="1"/>
  <c r="N412" i="169"/>
  <c r="R412" i="169" s="1"/>
  <c r="N335" i="169"/>
  <c r="R335" i="169" s="1"/>
  <c r="N126" i="169"/>
  <c r="T126" i="169" s="1"/>
  <c r="N95" i="169"/>
  <c r="R95" i="169" s="1"/>
  <c r="N263" i="169"/>
  <c r="T263" i="169" s="1"/>
  <c r="N48" i="169"/>
  <c r="P48" i="169" s="1"/>
  <c r="N6" i="169"/>
  <c r="P6" i="169" s="1"/>
  <c r="N22" i="169"/>
  <c r="T22" i="169" s="1"/>
  <c r="N230" i="169"/>
  <c r="R230" i="169" s="1"/>
  <c r="N572" i="169"/>
  <c r="T572" i="169" s="1"/>
  <c r="N115" i="169"/>
  <c r="P115" i="169" s="1"/>
  <c r="N82" i="169"/>
  <c r="T82" i="169" s="1"/>
  <c r="W492" i="169"/>
  <c r="N245" i="169"/>
  <c r="T245" i="169" s="1"/>
  <c r="N111" i="169"/>
  <c r="P111" i="169" s="1"/>
  <c r="N251" i="169"/>
  <c r="P251" i="169" s="1"/>
  <c r="N103" i="169"/>
  <c r="P103" i="169" s="1"/>
  <c r="N221" i="169"/>
  <c r="T221" i="169" s="1"/>
  <c r="N446" i="169"/>
  <c r="P446" i="169" s="1"/>
  <c r="N58" i="169"/>
  <c r="T58" i="169" s="1"/>
  <c r="N102" i="169"/>
  <c r="T102" i="169" s="1"/>
  <c r="N173" i="169"/>
  <c r="P173" i="169" s="1"/>
  <c r="N342" i="169"/>
  <c r="P342" i="169" s="1"/>
  <c r="N422" i="169"/>
  <c r="P422" i="169" s="1"/>
  <c r="N368" i="169"/>
  <c r="R368" i="169" s="1"/>
  <c r="N424" i="169"/>
  <c r="R424" i="169" s="1"/>
  <c r="N292" i="169"/>
  <c r="P292" i="169" s="1"/>
  <c r="N477" i="169"/>
  <c r="T477" i="169" s="1"/>
  <c r="R531" i="169"/>
  <c r="T531" i="169"/>
  <c r="R328" i="169"/>
  <c r="R419" i="169"/>
  <c r="R551" i="169"/>
  <c r="T551" i="169"/>
  <c r="T210" i="169"/>
  <c r="R210" i="169"/>
  <c r="T33" i="169"/>
  <c r="R33" i="169"/>
  <c r="T361" i="169"/>
  <c r="R361" i="169"/>
  <c r="T202" i="169"/>
  <c r="R202" i="169"/>
  <c r="T255" i="169"/>
  <c r="R255" i="169"/>
  <c r="N331" i="169"/>
  <c r="P331" i="169" s="1"/>
  <c r="N122" i="169"/>
  <c r="P122" i="169" s="1"/>
  <c r="N463" i="169"/>
  <c r="P463" i="169" s="1"/>
  <c r="N476" i="169"/>
  <c r="P476" i="169" s="1"/>
  <c r="N143" i="169"/>
  <c r="P143" i="169" s="1"/>
  <c r="N120" i="169"/>
  <c r="P120" i="169" s="1"/>
  <c r="N182" i="169"/>
  <c r="P182" i="169" s="1"/>
  <c r="N267" i="169"/>
  <c r="P267" i="169" s="1"/>
  <c r="N237" i="169"/>
  <c r="P237" i="169" s="1"/>
  <c r="N555" i="169"/>
  <c r="P555" i="169" s="1"/>
  <c r="N503" i="169"/>
  <c r="P503" i="169" s="1"/>
  <c r="N90" i="169"/>
  <c r="P90" i="169" s="1"/>
  <c r="N310" i="169"/>
  <c r="P310" i="169" s="1"/>
  <c r="N350" i="169"/>
  <c r="P350" i="169" s="1"/>
  <c r="N493" i="169"/>
  <c r="P493" i="169" s="1"/>
  <c r="N252" i="169"/>
  <c r="P252" i="169" s="1"/>
  <c r="N553" i="169"/>
  <c r="P553" i="169" s="1"/>
  <c r="N574" i="169"/>
  <c r="P574" i="169" s="1"/>
  <c r="N505" i="169"/>
  <c r="P505" i="169" s="1"/>
  <c r="Y198" i="169"/>
  <c r="S198" i="169"/>
  <c r="N357" i="169"/>
  <c r="P357" i="169" s="1"/>
  <c r="N515" i="169"/>
  <c r="P515" i="169" s="1"/>
  <c r="N189" i="169"/>
  <c r="P189" i="169" s="1"/>
  <c r="N240" i="169"/>
  <c r="P240" i="169" s="1"/>
  <c r="N425" i="169"/>
  <c r="P425" i="169" s="1"/>
  <c r="N394" i="169"/>
  <c r="P394" i="169" s="1"/>
  <c r="N442" i="169"/>
  <c r="P442" i="169" s="1"/>
  <c r="N92" i="169"/>
  <c r="P92" i="169" s="1"/>
  <c r="N314" i="169"/>
  <c r="P314" i="169" s="1"/>
  <c r="N456" i="169"/>
  <c r="P456" i="169" s="1"/>
  <c r="N533" i="169"/>
  <c r="P533" i="169" s="1"/>
  <c r="AD205" i="169"/>
  <c r="AC205" i="169"/>
  <c r="N162" i="169"/>
  <c r="P162" i="169" s="1"/>
  <c r="N353" i="169"/>
  <c r="P353" i="169" s="1"/>
  <c r="N370" i="169"/>
  <c r="P370" i="169" s="1"/>
  <c r="Y208" i="169"/>
  <c r="S208" i="169"/>
  <c r="Y351" i="169"/>
  <c r="S351" i="169"/>
  <c r="N338" i="169"/>
  <c r="P338" i="169" s="1"/>
  <c r="N402" i="169"/>
  <c r="P402" i="169" s="1"/>
  <c r="N401" i="169"/>
  <c r="P401" i="169" s="1"/>
  <c r="N497" i="169"/>
  <c r="P497" i="169" s="1"/>
  <c r="N537" i="169"/>
  <c r="P537" i="169" s="1"/>
  <c r="N217" i="169"/>
  <c r="P217" i="169" s="1"/>
  <c r="N97" i="169"/>
  <c r="P97" i="169" s="1"/>
  <c r="N67" i="169"/>
  <c r="P67" i="169" s="1"/>
  <c r="N148" i="169"/>
  <c r="P148" i="169" s="1"/>
  <c r="N250" i="169"/>
  <c r="P250" i="169" s="1"/>
  <c r="N510" i="169"/>
  <c r="P510" i="169" s="1"/>
  <c r="N569" i="169"/>
  <c r="P569" i="169" s="1"/>
  <c r="N50" i="169"/>
  <c r="P50" i="169" s="1"/>
  <c r="N100" i="169"/>
  <c r="P100" i="169" s="1"/>
  <c r="N320" i="169"/>
  <c r="P320" i="169" s="1"/>
  <c r="N384" i="169"/>
  <c r="P384" i="169" s="1"/>
  <c r="W440" i="169"/>
  <c r="V440" i="169"/>
  <c r="Q440" i="169"/>
  <c r="N377" i="169"/>
  <c r="P377" i="169" s="1"/>
  <c r="N185" i="169"/>
  <c r="P185" i="169" s="1"/>
  <c r="N548" i="169"/>
  <c r="P548" i="169" s="1"/>
  <c r="N195" i="169"/>
  <c r="P195" i="169" s="1"/>
  <c r="N99" i="169"/>
  <c r="P99" i="169" s="1"/>
  <c r="N170" i="169"/>
  <c r="P170" i="169" s="1"/>
  <c r="N233" i="169"/>
  <c r="P233" i="169" s="1"/>
  <c r="N19" i="169"/>
  <c r="P19" i="169" s="1"/>
  <c r="N147" i="169"/>
  <c r="P147" i="169" s="1"/>
  <c r="N163" i="169"/>
  <c r="P163" i="169" s="1"/>
  <c r="N297" i="169"/>
  <c r="P297" i="169" s="1"/>
  <c r="N428" i="169"/>
  <c r="P428" i="169" s="1"/>
  <c r="N441" i="169"/>
  <c r="P441" i="169" s="1"/>
  <c r="V332" i="169"/>
  <c r="W332" i="169"/>
  <c r="Q332" i="169"/>
  <c r="V518" i="169"/>
  <c r="W518" i="169"/>
  <c r="Q518" i="169"/>
  <c r="N302" i="169"/>
  <c r="P302" i="169" s="1"/>
  <c r="N559" i="169"/>
  <c r="P559" i="169" s="1"/>
  <c r="N219" i="169"/>
  <c r="P219" i="169" s="1"/>
  <c r="N365" i="169"/>
  <c r="P365" i="169" s="1"/>
  <c r="N119" i="169"/>
  <c r="P119" i="169" s="1"/>
  <c r="R316" i="169"/>
  <c r="T316" i="169"/>
  <c r="AD332" i="169"/>
  <c r="Y518" i="169"/>
  <c r="S518" i="169"/>
  <c r="T142" i="169"/>
  <c r="R142" i="169"/>
  <c r="R360" i="169"/>
  <c r="T360" i="169"/>
  <c r="R260" i="169"/>
  <c r="T260" i="169"/>
  <c r="R265" i="169"/>
  <c r="T265" i="169"/>
  <c r="T181" i="169"/>
  <c r="R181" i="169"/>
  <c r="N305" i="169"/>
  <c r="P305" i="169" s="1"/>
  <c r="N12" i="169"/>
  <c r="P12" i="169" s="1"/>
  <c r="N573" i="169"/>
  <c r="P573" i="169" s="1"/>
  <c r="N151" i="169"/>
  <c r="P151" i="169" s="1"/>
  <c r="W214" i="169"/>
  <c r="V214" i="169"/>
  <c r="Q214" i="169"/>
  <c r="T11" i="169"/>
  <c r="T167" i="169"/>
  <c r="R167" i="169"/>
  <c r="N55" i="169"/>
  <c r="P55" i="169" s="1"/>
  <c r="N65" i="169"/>
  <c r="P65" i="169" s="1"/>
  <c r="N172" i="169"/>
  <c r="P172" i="169" s="1"/>
  <c r="N277" i="169"/>
  <c r="P277" i="169" s="1"/>
  <c r="N125" i="169"/>
  <c r="P125" i="169" s="1"/>
  <c r="N521" i="169"/>
  <c r="P521" i="169" s="1"/>
  <c r="N532" i="169"/>
  <c r="P532" i="169" s="1"/>
  <c r="Y204" i="169"/>
  <c r="S204" i="169"/>
  <c r="Y506" i="169"/>
  <c r="S506" i="169"/>
  <c r="T62" i="169"/>
  <c r="R62" i="169"/>
  <c r="V526" i="169"/>
  <c r="W526" i="169"/>
  <c r="Q526" i="169"/>
  <c r="Y440" i="169"/>
  <c r="S440" i="169"/>
  <c r="R6" i="169"/>
  <c r="R164" i="169"/>
  <c r="T164" i="169"/>
  <c r="Y332" i="169"/>
  <c r="S332" i="169"/>
  <c r="AD518" i="169"/>
  <c r="AC518" i="169"/>
  <c r="N193" i="169"/>
  <c r="P193" i="169" s="1"/>
  <c r="N449" i="169"/>
  <c r="P449" i="169" s="1"/>
  <c r="T445" i="169"/>
  <c r="R445" i="169"/>
  <c r="T437" i="169"/>
  <c r="AD440" i="169"/>
  <c r="T325" i="169"/>
  <c r="R325" i="169"/>
  <c r="T139" i="169"/>
  <c r="R139" i="169"/>
  <c r="T218" i="169"/>
  <c r="R218" i="169"/>
  <c r="N478" i="169"/>
  <c r="P478" i="169" s="1"/>
  <c r="N187" i="169"/>
  <c r="P187" i="169" s="1"/>
  <c r="N565" i="169"/>
  <c r="P565" i="169" s="1"/>
  <c r="N504" i="169"/>
  <c r="P504" i="169" s="1"/>
  <c r="N423" i="169"/>
  <c r="P423" i="169" s="1"/>
  <c r="N443" i="169"/>
  <c r="P443" i="169" s="1"/>
  <c r="N395" i="169"/>
  <c r="P395" i="169" s="1"/>
  <c r="N116" i="169"/>
  <c r="P116" i="169" s="1"/>
  <c r="N311" i="169"/>
  <c r="P311" i="169" s="1"/>
  <c r="N166" i="169"/>
  <c r="P166" i="169" s="1"/>
  <c r="N570" i="169"/>
  <c r="P570" i="169" s="1"/>
  <c r="N16" i="169"/>
  <c r="P16" i="169" s="1"/>
  <c r="N47" i="169"/>
  <c r="P47" i="169" s="1"/>
  <c r="N75" i="169"/>
  <c r="P75" i="169" s="1"/>
  <c r="N326" i="169"/>
  <c r="P326" i="169" s="1"/>
  <c r="N132" i="169"/>
  <c r="P132" i="169" s="1"/>
  <c r="N500" i="169"/>
  <c r="P500" i="169" s="1"/>
  <c r="N294" i="169"/>
  <c r="P294" i="169" s="1"/>
  <c r="N523" i="169"/>
  <c r="P523" i="169" s="1"/>
  <c r="N9" i="169"/>
  <c r="P9" i="169" s="1"/>
  <c r="N27" i="169"/>
  <c r="P27" i="169" s="1"/>
  <c r="N64" i="169"/>
  <c r="P64" i="169" s="1"/>
  <c r="N390" i="169"/>
  <c r="P390" i="169" s="1"/>
  <c r="N406" i="169"/>
  <c r="P406" i="169" s="1"/>
  <c r="N539" i="169"/>
  <c r="P539" i="169" s="1"/>
  <c r="V211" i="169"/>
  <c r="W211" i="169"/>
  <c r="Q211" i="169"/>
  <c r="Y214" i="169"/>
  <c r="S214" i="169"/>
  <c r="N51" i="169"/>
  <c r="P51" i="169" s="1"/>
  <c r="N432" i="169"/>
  <c r="P432" i="169" s="1"/>
  <c r="N313" i="169"/>
  <c r="P313" i="169" s="1"/>
  <c r="N36" i="169"/>
  <c r="P36" i="169" s="1"/>
  <c r="N154" i="169"/>
  <c r="P154" i="169" s="1"/>
  <c r="N49" i="169"/>
  <c r="P49" i="169" s="1"/>
  <c r="N38" i="169"/>
  <c r="P38" i="169" s="1"/>
  <c r="N403" i="169"/>
  <c r="P403" i="169" s="1"/>
  <c r="N307" i="169"/>
  <c r="P307" i="169" s="1"/>
  <c r="N227" i="169"/>
  <c r="P227" i="169" s="1"/>
  <c r="N378" i="169"/>
  <c r="P378" i="169" s="1"/>
  <c r="N471" i="169"/>
  <c r="P471" i="169" s="1"/>
  <c r="N435" i="169"/>
  <c r="P435" i="169" s="1"/>
  <c r="W222" i="169"/>
  <c r="V222" i="169"/>
  <c r="Q222" i="169"/>
  <c r="N509" i="169"/>
  <c r="P509" i="169" s="1"/>
  <c r="N355" i="169"/>
  <c r="P355" i="169" s="1"/>
  <c r="N404" i="169"/>
  <c r="P404" i="169" s="1"/>
  <c r="N85" i="169"/>
  <c r="P85" i="169" s="1"/>
  <c r="N405" i="169"/>
  <c r="P405" i="169" s="1"/>
  <c r="N562" i="169"/>
  <c r="P562" i="169" s="1"/>
  <c r="N34" i="169"/>
  <c r="P34" i="169" s="1"/>
  <c r="N149" i="169"/>
  <c r="P149" i="169" s="1"/>
  <c r="N352" i="169"/>
  <c r="P352" i="169" s="1"/>
  <c r="N416" i="169"/>
  <c r="P416" i="169" s="1"/>
  <c r="N346" i="169"/>
  <c r="P346" i="169" s="1"/>
  <c r="N266" i="169"/>
  <c r="P266" i="169" s="1"/>
  <c r="N420" i="169"/>
  <c r="P420" i="169" s="1"/>
  <c r="S526" i="169"/>
  <c r="N271" i="169"/>
  <c r="P271" i="169" s="1"/>
  <c r="N107" i="169"/>
  <c r="P107" i="169" s="1"/>
  <c r="N3" i="169"/>
  <c r="P3" i="169" s="1"/>
  <c r="N93" i="169"/>
  <c r="P93" i="169" s="1"/>
  <c r="N43" i="169"/>
  <c r="P43" i="169" s="1"/>
  <c r="N286" i="169"/>
  <c r="P286" i="169" s="1"/>
  <c r="N197" i="169"/>
  <c r="P197" i="169" s="1"/>
  <c r="N379" i="169"/>
  <c r="P379" i="169" s="1"/>
  <c r="N396" i="169"/>
  <c r="P396" i="169" s="1"/>
  <c r="N52" i="169"/>
  <c r="P52" i="169" s="1"/>
  <c r="N141" i="169"/>
  <c r="P141" i="169" s="1"/>
  <c r="N388" i="169"/>
  <c r="P388" i="169" s="1"/>
  <c r="N454" i="169"/>
  <c r="P454" i="169" s="1"/>
  <c r="N501" i="169"/>
  <c r="P501" i="169" s="1"/>
  <c r="T522" i="169"/>
  <c r="R522" i="169"/>
  <c r="V502" i="169"/>
  <c r="W502" i="169"/>
  <c r="Q502" i="169"/>
  <c r="N490" i="169"/>
  <c r="P490" i="169" s="1"/>
  <c r="N340" i="169"/>
  <c r="P340" i="169" s="1"/>
  <c r="N20" i="169"/>
  <c r="P20" i="169" s="1"/>
  <c r="T342" i="169"/>
  <c r="R342" i="169"/>
  <c r="R422" i="169"/>
  <c r="W348" i="169"/>
  <c r="V348" i="169"/>
  <c r="Q348" i="169"/>
  <c r="N5" i="169"/>
  <c r="P5" i="169" s="1"/>
  <c r="W506" i="169"/>
  <c r="V506" i="169"/>
  <c r="Q506" i="169"/>
  <c r="T186" i="169"/>
  <c r="R186" i="169"/>
  <c r="T29" i="169"/>
  <c r="R29" i="169"/>
  <c r="R196" i="169"/>
  <c r="T196" i="169"/>
  <c r="T206" i="169"/>
  <c r="R206" i="169"/>
  <c r="R324" i="169"/>
  <c r="T324" i="169"/>
  <c r="R216" i="169"/>
  <c r="T216" i="169"/>
  <c r="N57" i="169"/>
  <c r="P57" i="169" s="1"/>
  <c r="N235" i="169"/>
  <c r="P235" i="169" s="1"/>
  <c r="N552" i="169"/>
  <c r="P552" i="169" s="1"/>
  <c r="N347" i="169"/>
  <c r="P347" i="169" s="1"/>
  <c r="N254" i="169"/>
  <c r="P254" i="169" s="1"/>
  <c r="N284" i="169"/>
  <c r="P284" i="169" s="1"/>
  <c r="N262" i="169"/>
  <c r="P262" i="169" s="1"/>
  <c r="N128" i="169"/>
  <c r="P128" i="169" s="1"/>
  <c r="N398" i="169"/>
  <c r="P398" i="169" s="1"/>
  <c r="N283" i="169"/>
  <c r="P283" i="169" s="1"/>
  <c r="N520" i="169"/>
  <c r="P520" i="169" s="1"/>
  <c r="N74" i="169"/>
  <c r="P74" i="169" s="1"/>
  <c r="N106" i="169"/>
  <c r="P106" i="169" s="1"/>
  <c r="N174" i="169"/>
  <c r="P174" i="169" s="1"/>
  <c r="N382" i="169"/>
  <c r="P382" i="169" s="1"/>
  <c r="N464" i="169"/>
  <c r="P464" i="169" s="1"/>
  <c r="N507" i="169"/>
  <c r="P507" i="169" s="1"/>
  <c r="Y278" i="169"/>
  <c r="S278" i="169"/>
  <c r="N356" i="169"/>
  <c r="P356" i="169" s="1"/>
  <c r="N98" i="169"/>
  <c r="P98" i="169" s="1"/>
  <c r="N21" i="169"/>
  <c r="P21" i="169" s="1"/>
  <c r="N153" i="169"/>
  <c r="P153" i="169" s="1"/>
  <c r="N270" i="169"/>
  <c r="P270" i="169" s="1"/>
  <c r="N152" i="169"/>
  <c r="P152" i="169" s="1"/>
  <c r="N276" i="169"/>
  <c r="P276" i="169" s="1"/>
  <c r="N387" i="169"/>
  <c r="P387" i="169" s="1"/>
  <c r="N176" i="169"/>
  <c r="P176" i="169" s="1"/>
  <c r="N380" i="169"/>
  <c r="P380" i="169" s="1"/>
  <c r="N468" i="169"/>
  <c r="P468" i="169" s="1"/>
  <c r="N485" i="169"/>
  <c r="P485" i="169" s="1"/>
  <c r="Y211" i="169"/>
  <c r="S211" i="169"/>
  <c r="AD214" i="169"/>
  <c r="AC214" i="169"/>
  <c r="N434" i="169"/>
  <c r="P434" i="169" s="1"/>
  <c r="N321" i="169"/>
  <c r="P321" i="169" s="1"/>
  <c r="Y222" i="169"/>
  <c r="S222" i="169"/>
  <c r="Y291" i="169"/>
  <c r="S291" i="169"/>
  <c r="N87" i="169"/>
  <c r="P87" i="169" s="1"/>
  <c r="N369" i="169"/>
  <c r="P369" i="169" s="1"/>
  <c r="N482" i="169"/>
  <c r="P482" i="169" s="1"/>
  <c r="N145" i="169"/>
  <c r="P145" i="169" s="1"/>
  <c r="N465" i="169"/>
  <c r="P465" i="169" s="1"/>
  <c r="N146" i="169"/>
  <c r="P146" i="169" s="1"/>
  <c r="N136" i="169"/>
  <c r="N81" i="169"/>
  <c r="P81" i="169" s="1"/>
  <c r="N371" i="169"/>
  <c r="P371" i="169" s="1"/>
  <c r="N18" i="169"/>
  <c r="P18" i="169" s="1"/>
  <c r="N483" i="169"/>
  <c r="P483" i="169" s="1"/>
  <c r="N544" i="169"/>
  <c r="P544" i="169" s="1"/>
  <c r="N410" i="169"/>
  <c r="P410" i="169" s="1"/>
  <c r="N535" i="169"/>
  <c r="P535" i="169" s="1"/>
  <c r="N17" i="169"/>
  <c r="P17" i="169" s="1"/>
  <c r="N84" i="169"/>
  <c r="P84" i="169" s="1"/>
  <c r="N131" i="169"/>
  <c r="P131" i="169" s="1"/>
  <c r="N300" i="169"/>
  <c r="P300" i="169" s="1"/>
  <c r="N293" i="169"/>
  <c r="P293" i="169" s="1"/>
  <c r="N426" i="169"/>
  <c r="P426" i="169" s="1"/>
  <c r="R312" i="169"/>
  <c r="T312" i="169"/>
  <c r="Y502" i="169"/>
  <c r="S502" i="169"/>
  <c r="AD492" i="169"/>
  <c r="AC492" i="169"/>
  <c r="N83" i="169"/>
  <c r="P83" i="169" s="1"/>
  <c r="N275" i="169"/>
  <c r="P275" i="169" s="1"/>
  <c r="N113" i="169"/>
  <c r="P113" i="169" s="1"/>
  <c r="N101" i="169"/>
  <c r="P101" i="169" s="1"/>
  <c r="N298" i="169"/>
  <c r="P298" i="169" s="1"/>
  <c r="N215" i="169"/>
  <c r="P215" i="169" s="1"/>
  <c r="N393" i="169"/>
  <c r="P393" i="169" s="1"/>
  <c r="N407" i="169"/>
  <c r="P407" i="169" s="1"/>
  <c r="N563" i="169"/>
  <c r="P563" i="169" s="1"/>
  <c r="N484" i="169"/>
  <c r="P484" i="169" s="1"/>
  <c r="N40" i="169"/>
  <c r="P40" i="169" s="1"/>
  <c r="N184" i="169"/>
  <c r="P184" i="169" s="1"/>
  <c r="N457" i="169"/>
  <c r="P457" i="169" s="1"/>
  <c r="N91" i="169"/>
  <c r="P91" i="169" s="1"/>
  <c r="N246" i="169"/>
  <c r="P246" i="169" s="1"/>
  <c r="N134" i="169"/>
  <c r="P134" i="169" s="1"/>
  <c r="T177" i="169"/>
  <c r="R177" i="169"/>
  <c r="T491" i="169"/>
  <c r="R491" i="169"/>
  <c r="R418" i="169"/>
  <c r="R334" i="169"/>
  <c r="R199" i="169"/>
  <c r="T199" i="169"/>
  <c r="T337" i="169"/>
  <c r="R337" i="169"/>
  <c r="T381" i="169"/>
  <c r="R381" i="169"/>
  <c r="R188" i="169"/>
  <c r="T188" i="169"/>
  <c r="T306" i="169"/>
  <c r="R306" i="169"/>
  <c r="R280" i="169"/>
  <c r="T280" i="169"/>
  <c r="N256" i="169"/>
  <c r="P256" i="169" s="1"/>
  <c r="N259" i="169"/>
  <c r="P259" i="169" s="1"/>
  <c r="N343" i="169"/>
  <c r="P343" i="169" s="1"/>
  <c r="N236" i="169"/>
  <c r="P236" i="169" s="1"/>
  <c r="N560" i="169"/>
  <c r="P560" i="169" s="1"/>
  <c r="N114" i="169"/>
  <c r="P114" i="169" s="1"/>
  <c r="N160" i="169"/>
  <c r="P160" i="169" s="1"/>
  <c r="N288" i="169"/>
  <c r="P288" i="169" s="1"/>
  <c r="N281" i="169"/>
  <c r="P281" i="169" s="1"/>
  <c r="N7" i="169"/>
  <c r="P7" i="169" s="1"/>
  <c r="N56" i="169"/>
  <c r="P56" i="169" s="1"/>
  <c r="N135" i="169"/>
  <c r="P135" i="169" s="1"/>
  <c r="N330" i="169"/>
  <c r="P330" i="169" s="1"/>
  <c r="N469" i="169"/>
  <c r="P469" i="169" s="1"/>
  <c r="W278" i="169"/>
  <c r="V278" i="169"/>
  <c r="Q278" i="169"/>
  <c r="N274" i="169"/>
  <c r="P274" i="169" s="1"/>
  <c r="N289" i="169"/>
  <c r="P289" i="169" s="1"/>
  <c r="N545" i="169"/>
  <c r="P545" i="169" s="1"/>
  <c r="N258" i="169"/>
  <c r="P258" i="169" s="1"/>
  <c r="N322" i="169"/>
  <c r="P322" i="169" s="1"/>
  <c r="N290" i="169"/>
  <c r="P290" i="169" s="1"/>
  <c r="N108" i="169"/>
  <c r="P108" i="169" s="1"/>
  <c r="N161" i="169"/>
  <c r="P161" i="169" s="1"/>
  <c r="N567" i="169"/>
  <c r="P567" i="169" s="1"/>
  <c r="N15" i="169"/>
  <c r="P15" i="169" s="1"/>
  <c r="N461" i="169"/>
  <c r="P461" i="169" s="1"/>
  <c r="N399" i="169"/>
  <c r="P399" i="169" s="1"/>
  <c r="N203" i="169"/>
  <c r="P203" i="169" s="1"/>
  <c r="N359" i="169"/>
  <c r="P359" i="169" s="1"/>
  <c r="N383" i="169"/>
  <c r="P383" i="169" s="1"/>
  <c r="V336" i="169"/>
  <c r="W336" i="169"/>
  <c r="Q336" i="169"/>
  <c r="AD222" i="169"/>
  <c r="AC222" i="169"/>
  <c r="W291" i="169"/>
  <c r="V291" i="169"/>
  <c r="Q291" i="169"/>
  <c r="T333" i="169"/>
  <c r="R333" i="169"/>
  <c r="N242" i="169"/>
  <c r="P242" i="169" s="1"/>
  <c r="N273" i="169"/>
  <c r="P273" i="169" s="1"/>
  <c r="N561" i="169"/>
  <c r="P561" i="169" s="1"/>
  <c r="T25" i="169"/>
  <c r="R25" i="169"/>
  <c r="AD502" i="169"/>
  <c r="AC502" i="169"/>
  <c r="Y492" i="169"/>
  <c r="S492" i="169"/>
  <c r="N226" i="169"/>
  <c r="P226" i="169" s="1"/>
  <c r="N417" i="169"/>
  <c r="P417" i="169" s="1"/>
  <c r="N433" i="169"/>
  <c r="P433" i="169" s="1"/>
  <c r="N386" i="169"/>
  <c r="P386" i="169" s="1"/>
  <c r="N466" i="169"/>
  <c r="P466" i="169" s="1"/>
  <c r="N529" i="169"/>
  <c r="P529" i="169" s="1"/>
  <c r="Y348" i="169"/>
  <c r="S348" i="169"/>
  <c r="R232" i="169"/>
  <c r="R327" i="169"/>
  <c r="T327" i="169"/>
  <c r="N296" i="169"/>
  <c r="P296" i="169" s="1"/>
  <c r="T409" i="169"/>
  <c r="R409" i="169"/>
  <c r="T23" i="169"/>
  <c r="R23" i="169"/>
  <c r="T169" i="169"/>
  <c r="T366" i="169"/>
  <c r="R366" i="169"/>
  <c r="T155" i="169"/>
  <c r="R155" i="169"/>
  <c r="AD351" i="169"/>
  <c r="R60" i="169"/>
  <c r="T37" i="169"/>
  <c r="R37" i="169"/>
  <c r="R541" i="169"/>
  <c r="T541" i="169"/>
  <c r="R212" i="169"/>
  <c r="T212" i="169"/>
  <c r="T191" i="169"/>
  <c r="R191" i="169"/>
  <c r="T498" i="169"/>
  <c r="W205" i="169"/>
  <c r="V205" i="169"/>
  <c r="Q205" i="169"/>
  <c r="R115" i="169"/>
  <c r="T229" i="169"/>
  <c r="R229" i="169"/>
  <c r="N429" i="169"/>
  <c r="P429" i="169" s="1"/>
  <c r="N77" i="169"/>
  <c r="P77" i="169" s="1"/>
  <c r="N73" i="169"/>
  <c r="P73" i="169" s="1"/>
  <c r="N411" i="169"/>
  <c r="P411" i="169" s="1"/>
  <c r="N244" i="169"/>
  <c r="P244" i="169" s="1"/>
  <c r="N438" i="169"/>
  <c r="P438" i="169" s="1"/>
  <c r="N397" i="169"/>
  <c r="P397" i="169" s="1"/>
  <c r="N554" i="169"/>
  <c r="P554" i="169" s="1"/>
  <c r="N30" i="169"/>
  <c r="P30" i="169" s="1"/>
  <c r="N54" i="169"/>
  <c r="P54" i="169" s="1"/>
  <c r="N94" i="169"/>
  <c r="P94" i="169" s="1"/>
  <c r="N133" i="169"/>
  <c r="P133" i="169" s="1"/>
  <c r="N372" i="169"/>
  <c r="P372" i="169" s="1"/>
  <c r="N462" i="169"/>
  <c r="P462" i="169" s="1"/>
  <c r="R292" i="169"/>
  <c r="T292" i="169"/>
  <c r="N228" i="169"/>
  <c r="P228" i="169" s="1"/>
  <c r="N499" i="169"/>
  <c r="P499" i="169" s="1"/>
  <c r="AD336" i="169"/>
  <c r="AC336" i="169"/>
  <c r="W208" i="169"/>
  <c r="V208" i="169"/>
  <c r="Q208" i="169"/>
  <c r="N53" i="169"/>
  <c r="P53" i="169" s="1"/>
  <c r="N309" i="169"/>
  <c r="P309" i="169" s="1"/>
  <c r="N459" i="169"/>
  <c r="P459" i="169" s="1"/>
  <c r="N10" i="169"/>
  <c r="P10" i="169" s="1"/>
  <c r="N137" i="169"/>
  <c r="P137" i="169" s="1"/>
  <c r="N79" i="169"/>
  <c r="P79" i="169" s="1"/>
  <c r="N303" i="169"/>
  <c r="P303" i="169" s="1"/>
  <c r="N540" i="169"/>
  <c r="P540" i="169" s="1"/>
  <c r="N13" i="169"/>
  <c r="P13" i="169" s="1"/>
  <c r="N80" i="169"/>
  <c r="P80" i="169" s="1"/>
  <c r="N112" i="169"/>
  <c r="P112" i="169" s="1"/>
  <c r="N157" i="169"/>
  <c r="P157" i="169" s="1"/>
  <c r="N414" i="169"/>
  <c r="P414" i="169" s="1"/>
  <c r="N475" i="169"/>
  <c r="P475" i="169" s="1"/>
  <c r="N536" i="169"/>
  <c r="P536" i="169" s="1"/>
  <c r="N14" i="169"/>
  <c r="P14" i="169" s="1"/>
  <c r="N24" i="169"/>
  <c r="P24" i="169" s="1"/>
  <c r="N460" i="169"/>
  <c r="P460" i="169" s="1"/>
  <c r="N239" i="169"/>
  <c r="P239" i="169" s="1"/>
  <c r="N452" i="169"/>
  <c r="P452" i="169" s="1"/>
  <c r="T538" i="169"/>
  <c r="R538" i="169"/>
  <c r="N566" i="169"/>
  <c r="P566" i="169" s="1"/>
  <c r="N123" i="169"/>
  <c r="P123" i="169" s="1"/>
  <c r="N105" i="169"/>
  <c r="P105" i="169" s="1"/>
  <c r="N4" i="169"/>
  <c r="P4" i="169" s="1"/>
  <c r="T190" i="169"/>
  <c r="R190" i="169"/>
  <c r="N385" i="169"/>
  <c r="P385" i="169" s="1"/>
  <c r="R513" i="169"/>
  <c r="T513" i="169"/>
  <c r="R367" i="169"/>
  <c r="T367" i="169"/>
  <c r="T495" i="169"/>
  <c r="R495" i="169"/>
  <c r="R68" i="169"/>
  <c r="T68" i="169"/>
  <c r="R209" i="169"/>
  <c r="T194" i="169"/>
  <c r="R194" i="169"/>
  <c r="R448" i="169"/>
  <c r="T448" i="169"/>
  <c r="T481" i="169"/>
  <c r="R481" i="169"/>
  <c r="R192" i="169"/>
  <c r="T192" i="169"/>
  <c r="R201" i="169"/>
  <c r="T201" i="169"/>
  <c r="R200" i="169"/>
  <c r="T200" i="169"/>
  <c r="R308" i="169"/>
  <c r="T308" i="169"/>
  <c r="N519" i="169"/>
  <c r="P519" i="169" s="1"/>
  <c r="N285" i="169"/>
  <c r="P285" i="169" s="1"/>
  <c r="N183" i="169"/>
  <c r="P183" i="169" s="1"/>
  <c r="N159" i="169"/>
  <c r="P159" i="169" s="1"/>
  <c r="N121" i="169"/>
  <c r="P121" i="169" s="1"/>
  <c r="N104" i="169"/>
  <c r="P104" i="169" s="1"/>
  <c r="N301" i="169"/>
  <c r="P301" i="169" s="1"/>
  <c r="W198" i="169"/>
  <c r="V198" i="169"/>
  <c r="Q198" i="169"/>
  <c r="N39" i="169"/>
  <c r="P39" i="169" s="1"/>
  <c r="N158" i="169"/>
  <c r="P158" i="169" s="1"/>
  <c r="N41" i="169"/>
  <c r="P41" i="169" s="1"/>
  <c r="N144" i="169"/>
  <c r="P144" i="169" s="1"/>
  <c r="N69" i="169"/>
  <c r="P69" i="169" s="1"/>
  <c r="N349" i="169"/>
  <c r="P349" i="169" s="1"/>
  <c r="N63" i="169"/>
  <c r="P63" i="169" s="1"/>
  <c r="N375" i="169"/>
  <c r="P375" i="169" s="1"/>
  <c r="N269" i="169"/>
  <c r="P269" i="169" s="1"/>
  <c r="N430" i="169"/>
  <c r="P430" i="169" s="1"/>
  <c r="N516" i="169"/>
  <c r="P516" i="169" s="1"/>
  <c r="N26" i="169"/>
  <c r="P26" i="169" s="1"/>
  <c r="N46" i="169"/>
  <c r="P46" i="169" s="1"/>
  <c r="N117" i="169"/>
  <c r="P117" i="169" s="1"/>
  <c r="N180" i="169"/>
  <c r="P180" i="169" s="1"/>
  <c r="N374" i="169"/>
  <c r="P374" i="169" s="1"/>
  <c r="N447" i="169"/>
  <c r="P447" i="169" s="1"/>
  <c r="Y205" i="169"/>
  <c r="S205" i="169"/>
  <c r="N480" i="169"/>
  <c r="P480" i="169" s="1"/>
  <c r="N279" i="169"/>
  <c r="P279" i="169" s="1"/>
  <c r="N168" i="169"/>
  <c r="P168" i="169" s="1"/>
  <c r="N264" i="169"/>
  <c r="P264" i="169" s="1"/>
  <c r="N392" i="169"/>
  <c r="P392" i="169" s="1"/>
  <c r="N556" i="169"/>
  <c r="P556" i="169" s="1"/>
  <c r="N213" i="169"/>
  <c r="P213" i="169" s="1"/>
  <c r="N249" i="169"/>
  <c r="P249" i="169" s="1"/>
  <c r="N455" i="169"/>
  <c r="P455" i="169" s="1"/>
  <c r="N451" i="169"/>
  <c r="P451" i="169" s="1"/>
  <c r="N129" i="169"/>
  <c r="P129" i="169" s="1"/>
  <c r="N362" i="169"/>
  <c r="P362" i="169" s="1"/>
  <c r="N472" i="169"/>
  <c r="P472" i="169" s="1"/>
  <c r="N514" i="169"/>
  <c r="P514" i="169" s="1"/>
  <c r="Y336" i="169"/>
  <c r="S336" i="169"/>
  <c r="W351" i="169"/>
  <c r="V351" i="169"/>
  <c r="Q351" i="169"/>
  <c r="N323" i="169"/>
  <c r="P323" i="169" s="1"/>
  <c r="N444" i="169"/>
  <c r="P444" i="169" s="1"/>
  <c r="N467" i="169"/>
  <c r="P467" i="169" s="1"/>
  <c r="N234" i="169"/>
  <c r="P234" i="169" s="1"/>
  <c r="N8" i="169"/>
  <c r="P8" i="169" s="1"/>
  <c r="N71" i="169"/>
  <c r="P71" i="169" s="1"/>
  <c r="N549" i="169"/>
  <c r="P549" i="169" s="1"/>
  <c r="N179" i="169"/>
  <c r="P179" i="169" s="1"/>
  <c r="N339" i="169"/>
  <c r="P339" i="169" s="1"/>
  <c r="N329" i="169"/>
  <c r="P329" i="169" s="1"/>
  <c r="N508" i="169"/>
  <c r="P508" i="169" s="1"/>
  <c r="N35" i="169"/>
  <c r="P35" i="169" s="1"/>
  <c r="N224" i="169"/>
  <c r="P224" i="169" s="1"/>
  <c r="N473" i="169"/>
  <c r="P473" i="169" s="1"/>
  <c r="N530" i="169"/>
  <c r="P530" i="169" s="1"/>
  <c r="N391" i="169"/>
  <c r="P391" i="169" s="1"/>
  <c r="N247" i="169"/>
  <c r="P247" i="169" s="1"/>
  <c r="N436" i="169"/>
  <c r="P436" i="169" s="1"/>
  <c r="N512" i="169"/>
  <c r="P512" i="169" s="1"/>
  <c r="N479" i="169"/>
  <c r="P479" i="169" s="1"/>
  <c r="N542" i="169"/>
  <c r="P542" i="169" s="1"/>
  <c r="N32" i="169"/>
  <c r="P32" i="169" s="1"/>
  <c r="N373" i="169"/>
  <c r="P373" i="169" s="1"/>
  <c r="N89" i="169"/>
  <c r="P89" i="169" s="1"/>
  <c r="N295" i="169"/>
  <c r="P295" i="169" s="1"/>
  <c r="N207" i="169"/>
  <c r="P207" i="169" s="1"/>
  <c r="N511" i="169"/>
  <c r="P511" i="169" s="1"/>
  <c r="N564" i="169"/>
  <c r="P564" i="169" s="1"/>
  <c r="N78" i="169"/>
  <c r="P78" i="169" s="1"/>
  <c r="N171" i="169"/>
  <c r="P171" i="169" s="1"/>
  <c r="N470" i="169"/>
  <c r="P470" i="169" s="1"/>
  <c r="N453" i="169"/>
  <c r="P453" i="169" s="1"/>
  <c r="N525" i="169"/>
  <c r="P525" i="169" s="1"/>
  <c r="T571" i="169"/>
  <c r="R571" i="169"/>
  <c r="N488" i="169"/>
  <c r="P488" i="169" s="1"/>
  <c r="N243" i="169"/>
  <c r="P243" i="169" s="1"/>
  <c r="N282" i="169"/>
  <c r="P282" i="169" s="1"/>
  <c r="N138" i="169"/>
  <c r="P138" i="169" s="1"/>
  <c r="N486" i="169"/>
  <c r="P486" i="169" s="1"/>
  <c r="N109" i="169"/>
  <c r="P109" i="169" s="1"/>
  <c r="N223" i="169"/>
  <c r="P223" i="169" s="1"/>
  <c r="N543" i="169"/>
  <c r="P543" i="169" s="1"/>
  <c r="N494" i="169"/>
  <c r="P494" i="169" s="1"/>
  <c r="N156" i="169"/>
  <c r="P156" i="169" s="1"/>
  <c r="N299" i="169"/>
  <c r="P299" i="169" s="1"/>
  <c r="N118" i="169"/>
  <c r="P118" i="169" s="1"/>
  <c r="N363" i="169"/>
  <c r="P363" i="169" s="1"/>
  <c r="N415" i="169"/>
  <c r="P415" i="169" s="1"/>
  <c r="N568" i="169"/>
  <c r="P568" i="169" s="1"/>
  <c r="N86" i="169"/>
  <c r="P86" i="169" s="1"/>
  <c r="N431" i="169"/>
  <c r="P431" i="169" s="1"/>
  <c r="N534" i="169"/>
  <c r="P534" i="169" s="1"/>
  <c r="R272" i="169"/>
  <c r="T272" i="169"/>
  <c r="R220" i="169"/>
  <c r="T220" i="169"/>
  <c r="C25" i="168"/>
  <c r="AD208" i="169" l="1"/>
  <c r="AC208" i="169"/>
  <c r="T115" i="169"/>
  <c r="T418" i="169"/>
  <c r="AC348" i="169"/>
  <c r="T111" i="169"/>
  <c r="U111" i="169" s="1"/>
  <c r="T6" i="169"/>
  <c r="U6" i="169" s="1"/>
  <c r="R231" i="169"/>
  <c r="Y231" i="169" s="1"/>
  <c r="R150" i="169"/>
  <c r="AC198" i="169"/>
  <c r="P287" i="169"/>
  <c r="R111" i="169"/>
  <c r="T231" i="169"/>
  <c r="T150" i="169"/>
  <c r="P376" i="169"/>
  <c r="V376" i="169" s="1"/>
  <c r="S317" i="169"/>
  <c r="Z317" i="169" s="1"/>
  <c r="R498" i="169"/>
  <c r="P474" i="169"/>
  <c r="Z208" i="169"/>
  <c r="W2" i="169"/>
  <c r="V2" i="169"/>
  <c r="AC351" i="169"/>
  <c r="AC291" i="169"/>
  <c r="U68" i="169"/>
  <c r="AB68" i="169"/>
  <c r="AA68" i="169"/>
  <c r="U37" i="169"/>
  <c r="AB37" i="169"/>
  <c r="AC37" i="169" s="1"/>
  <c r="AA37" i="169"/>
  <c r="U218" i="169"/>
  <c r="AD218" i="169" s="1"/>
  <c r="AB218" i="169"/>
  <c r="AC218" i="169" s="1"/>
  <c r="AA218" i="169"/>
  <c r="U192" i="169"/>
  <c r="AB192" i="169"/>
  <c r="AA192" i="169"/>
  <c r="U229" i="169"/>
  <c r="AD229" i="169" s="1"/>
  <c r="AB229" i="169"/>
  <c r="AA229" i="169"/>
  <c r="U366" i="169"/>
  <c r="AD366" i="169" s="1"/>
  <c r="AB366" i="169"/>
  <c r="AA366" i="169"/>
  <c r="U327" i="169"/>
  <c r="AA327" i="169"/>
  <c r="AB327" i="169"/>
  <c r="U25" i="169"/>
  <c r="AB25" i="169"/>
  <c r="AA25" i="169"/>
  <c r="U280" i="169"/>
  <c r="AB280" i="169"/>
  <c r="AA280" i="169"/>
  <c r="U491" i="169"/>
  <c r="AA491" i="169"/>
  <c r="AB491" i="169"/>
  <c r="U196" i="169"/>
  <c r="AD196" i="169" s="1"/>
  <c r="AB196" i="169"/>
  <c r="AA196" i="169"/>
  <c r="AB111" i="169"/>
  <c r="U437" i="169"/>
  <c r="AB437" i="169"/>
  <c r="AA437" i="169"/>
  <c r="U231" i="169"/>
  <c r="AD231" i="169" s="1"/>
  <c r="AA231" i="169"/>
  <c r="AB231" i="169"/>
  <c r="U11" i="169"/>
  <c r="AB11" i="169"/>
  <c r="AA11" i="169"/>
  <c r="U328" i="169"/>
  <c r="AB328" i="169"/>
  <c r="AC328" i="169" s="1"/>
  <c r="AA328" i="169"/>
  <c r="U42" i="169"/>
  <c r="AB42" i="169"/>
  <c r="AA42" i="169"/>
  <c r="U546" i="169"/>
  <c r="AB546" i="169"/>
  <c r="AC546" i="169" s="1"/>
  <c r="AA546" i="169"/>
  <c r="P241" i="169"/>
  <c r="W241" i="169" s="1"/>
  <c r="U169" i="169"/>
  <c r="AD169" i="169" s="1"/>
  <c r="AB169" i="169"/>
  <c r="AA169" i="169"/>
  <c r="U255" i="169"/>
  <c r="AA255" i="169"/>
  <c r="AB255" i="169"/>
  <c r="U308" i="169"/>
  <c r="AB308" i="169"/>
  <c r="AC308" i="169" s="1"/>
  <c r="AA308" i="169"/>
  <c r="U115" i="169"/>
  <c r="AB115" i="169"/>
  <c r="AA115" i="169"/>
  <c r="R169" i="169"/>
  <c r="U199" i="169"/>
  <c r="AA199" i="169"/>
  <c r="AB199" i="169"/>
  <c r="U177" i="169"/>
  <c r="AD177" i="169" s="1"/>
  <c r="AA177" i="169"/>
  <c r="AB177" i="169"/>
  <c r="U216" i="169"/>
  <c r="AB216" i="169"/>
  <c r="AA216" i="169"/>
  <c r="R245" i="169"/>
  <c r="U522" i="169"/>
  <c r="AD522" i="169" s="1"/>
  <c r="AA522" i="169"/>
  <c r="AB522" i="169"/>
  <c r="U445" i="169"/>
  <c r="AB445" i="169"/>
  <c r="AA445" i="169"/>
  <c r="R48" i="169"/>
  <c r="S48" i="169" s="1"/>
  <c r="U150" i="169"/>
  <c r="AB150" i="169"/>
  <c r="AC150" i="169" s="1"/>
  <c r="AA150" i="169"/>
  <c r="U316" i="169"/>
  <c r="AB316" i="169"/>
  <c r="AA316" i="169"/>
  <c r="U551" i="169"/>
  <c r="AA551" i="169"/>
  <c r="AB551" i="169"/>
  <c r="U102" i="169"/>
  <c r="AB102" i="169"/>
  <c r="AA102" i="169"/>
  <c r="U263" i="169"/>
  <c r="AA263" i="169"/>
  <c r="AB263" i="169"/>
  <c r="U528" i="169"/>
  <c r="AD528" i="169" s="1"/>
  <c r="AB528" i="169"/>
  <c r="AA528" i="169"/>
  <c r="U140" i="169"/>
  <c r="AD140" i="169" s="1"/>
  <c r="AB140" i="169"/>
  <c r="AA140" i="169"/>
  <c r="U72" i="169"/>
  <c r="AA72" i="169"/>
  <c r="AB72" i="169"/>
  <c r="AC72" i="169" s="1"/>
  <c r="U241" i="169"/>
  <c r="AA241" i="169"/>
  <c r="AB241" i="169"/>
  <c r="AC241" i="169" s="1"/>
  <c r="U165" i="169"/>
  <c r="AB165" i="169"/>
  <c r="AA165" i="169"/>
  <c r="U345" i="169"/>
  <c r="AA345" i="169"/>
  <c r="AB345" i="169"/>
  <c r="P439" i="169"/>
  <c r="V439" i="169" s="1"/>
  <c r="U526" i="169"/>
  <c r="AB526" i="169"/>
  <c r="AA526" i="169"/>
  <c r="U360" i="169"/>
  <c r="AB360" i="169"/>
  <c r="AA360" i="169"/>
  <c r="U245" i="169"/>
  <c r="AB245" i="169"/>
  <c r="AC245" i="169" s="1"/>
  <c r="AA245" i="169"/>
  <c r="U481" i="169"/>
  <c r="AB481" i="169"/>
  <c r="AA481" i="169"/>
  <c r="U190" i="169"/>
  <c r="AB190" i="169"/>
  <c r="AA190" i="169"/>
  <c r="U191" i="169"/>
  <c r="AD191" i="169" s="1"/>
  <c r="AA191" i="169"/>
  <c r="AB191" i="169"/>
  <c r="U306" i="169"/>
  <c r="AA306" i="169"/>
  <c r="AB306" i="169"/>
  <c r="U29" i="169"/>
  <c r="AD29" i="169" s="1"/>
  <c r="AB29" i="169"/>
  <c r="AA29" i="169"/>
  <c r="U139" i="169"/>
  <c r="AC139" i="169" s="1"/>
  <c r="AB139" i="169"/>
  <c r="AA139" i="169"/>
  <c r="T48" i="169"/>
  <c r="T319" i="169"/>
  <c r="U202" i="169"/>
  <c r="AD202" i="169" s="1"/>
  <c r="AB202" i="169"/>
  <c r="AA202" i="169"/>
  <c r="U477" i="169"/>
  <c r="AD477" i="169" s="1"/>
  <c r="AB477" i="169"/>
  <c r="AA477" i="169"/>
  <c r="U58" i="169"/>
  <c r="AB58" i="169"/>
  <c r="AA58" i="169"/>
  <c r="U82" i="169"/>
  <c r="AA82" i="169"/>
  <c r="AB82" i="169"/>
  <c r="AC82" i="169" s="1"/>
  <c r="U268" i="169"/>
  <c r="AB268" i="169"/>
  <c r="AA268" i="169"/>
  <c r="U31" i="169"/>
  <c r="AA31" i="169"/>
  <c r="AB31" i="169"/>
  <c r="U413" i="169"/>
  <c r="AD413" i="169" s="1"/>
  <c r="AB413" i="169"/>
  <c r="AA413" i="169"/>
  <c r="U60" i="169"/>
  <c r="AB60" i="169"/>
  <c r="AA60" i="169"/>
  <c r="U124" i="169"/>
  <c r="AD124" i="169" s="1"/>
  <c r="AB124" i="169"/>
  <c r="AA124" i="169"/>
  <c r="U66" i="169"/>
  <c r="AC66" i="169" s="1"/>
  <c r="AB66" i="169"/>
  <c r="AA66" i="169"/>
  <c r="U334" i="169"/>
  <c r="AB334" i="169"/>
  <c r="AA334" i="169"/>
  <c r="U238" i="169"/>
  <c r="AB238" i="169"/>
  <c r="AC238" i="169" s="1"/>
  <c r="AA238" i="169"/>
  <c r="P328" i="169"/>
  <c r="U571" i="169"/>
  <c r="AB571" i="169"/>
  <c r="AA571" i="169"/>
  <c r="U200" i="169"/>
  <c r="AD200" i="169" s="1"/>
  <c r="AB200" i="169"/>
  <c r="AA200" i="169"/>
  <c r="U448" i="169"/>
  <c r="AD448" i="169" s="1"/>
  <c r="AB448" i="169"/>
  <c r="AA448" i="169"/>
  <c r="U495" i="169"/>
  <c r="AB495" i="169"/>
  <c r="AA495" i="169"/>
  <c r="U212" i="169"/>
  <c r="AB212" i="169"/>
  <c r="AC212" i="169" s="1"/>
  <c r="AA212" i="169"/>
  <c r="U23" i="169"/>
  <c r="AB23" i="169"/>
  <c r="AA23" i="169"/>
  <c r="U188" i="169"/>
  <c r="AB188" i="169"/>
  <c r="AA188" i="169"/>
  <c r="U324" i="169"/>
  <c r="AD324" i="169" s="1"/>
  <c r="AB324" i="169"/>
  <c r="AC324" i="169" s="1"/>
  <c r="AA324" i="169"/>
  <c r="U181" i="169"/>
  <c r="AD181" i="169" s="1"/>
  <c r="AB181" i="169"/>
  <c r="AA181" i="169"/>
  <c r="U142" i="169"/>
  <c r="AC142" i="169" s="1"/>
  <c r="AB142" i="169"/>
  <c r="AA142" i="169"/>
  <c r="R45" i="169"/>
  <c r="U126" i="169"/>
  <c r="AB126" i="169"/>
  <c r="AA126" i="169"/>
  <c r="U517" i="169"/>
  <c r="AD517" i="169" s="1"/>
  <c r="AB517" i="169"/>
  <c r="AC517" i="169" s="1"/>
  <c r="AA517" i="169"/>
  <c r="U59" i="169"/>
  <c r="AB59" i="169"/>
  <c r="AA59" i="169"/>
  <c r="U287" i="169"/>
  <c r="AD287" i="169" s="1"/>
  <c r="AA287" i="169"/>
  <c r="AB287" i="169"/>
  <c r="P345" i="169"/>
  <c r="W345" i="169" s="1"/>
  <c r="U278" i="169"/>
  <c r="AB278" i="169"/>
  <c r="AA278" i="169"/>
  <c r="P140" i="169"/>
  <c r="U506" i="169"/>
  <c r="AB506" i="169"/>
  <c r="AA506" i="169"/>
  <c r="U498" i="169"/>
  <c r="AD498" i="169" s="1"/>
  <c r="AB498" i="169"/>
  <c r="AA498" i="169"/>
  <c r="U164" i="169"/>
  <c r="AB164" i="169"/>
  <c r="AA164" i="169"/>
  <c r="U220" i="169"/>
  <c r="AB220" i="169"/>
  <c r="AC220" i="169" s="1"/>
  <c r="AA220" i="169"/>
  <c r="U367" i="169"/>
  <c r="AA367" i="169"/>
  <c r="AB367" i="169"/>
  <c r="U333" i="169"/>
  <c r="AB333" i="169"/>
  <c r="AC333" i="169" s="1"/>
  <c r="AA333" i="169"/>
  <c r="U186" i="169"/>
  <c r="AB186" i="169"/>
  <c r="AA186" i="169"/>
  <c r="U325" i="169"/>
  <c r="AB325" i="169"/>
  <c r="AA325" i="169"/>
  <c r="U62" i="169"/>
  <c r="AD62" i="169" s="1"/>
  <c r="AB62" i="169"/>
  <c r="AA62" i="169"/>
  <c r="U167" i="169"/>
  <c r="AD167" i="169" s="1"/>
  <c r="AB167" i="169"/>
  <c r="AA167" i="169"/>
  <c r="U265" i="169"/>
  <c r="AA265" i="169"/>
  <c r="AB265" i="169"/>
  <c r="AC265" i="169" s="1"/>
  <c r="R550" i="169"/>
  <c r="U361" i="169"/>
  <c r="AC361" i="169" s="1"/>
  <c r="AA361" i="169"/>
  <c r="AB361" i="169"/>
  <c r="U221" i="169"/>
  <c r="AB221" i="169"/>
  <c r="AA221" i="169"/>
  <c r="U572" i="169"/>
  <c r="AB572" i="169"/>
  <c r="AA572" i="169"/>
  <c r="U261" i="169"/>
  <c r="AD261" i="169" s="1"/>
  <c r="AB261" i="169"/>
  <c r="AA261" i="169"/>
  <c r="U439" i="169"/>
  <c r="AA439" i="169"/>
  <c r="AB439" i="169"/>
  <c r="U209" i="169"/>
  <c r="AA209" i="169"/>
  <c r="AB209" i="169"/>
  <c r="AC209" i="169" s="1"/>
  <c r="U419" i="169"/>
  <c r="AB419" i="169"/>
  <c r="AA419" i="169"/>
  <c r="U204" i="169"/>
  <c r="AD204" i="169" s="1"/>
  <c r="AB204" i="169"/>
  <c r="AA204" i="169"/>
  <c r="P261" i="169"/>
  <c r="W261" i="169" s="1"/>
  <c r="U337" i="169"/>
  <c r="AD337" i="169" s="1"/>
  <c r="AA337" i="169"/>
  <c r="AB337" i="169"/>
  <c r="U210" i="169"/>
  <c r="AA210" i="169"/>
  <c r="AB210" i="169"/>
  <c r="U201" i="169"/>
  <c r="AA201" i="169"/>
  <c r="AB201" i="169"/>
  <c r="AC201" i="169" s="1"/>
  <c r="U541" i="169"/>
  <c r="AB541" i="169"/>
  <c r="AA541" i="169"/>
  <c r="U155" i="169"/>
  <c r="AB155" i="169"/>
  <c r="AC155" i="169" s="1"/>
  <c r="AA155" i="169"/>
  <c r="U409" i="169"/>
  <c r="AD409" i="169" s="1"/>
  <c r="AA409" i="169"/>
  <c r="AB409" i="169"/>
  <c r="U418" i="169"/>
  <c r="AA418" i="169"/>
  <c r="AB418" i="169"/>
  <c r="T558" i="169"/>
  <c r="R110" i="169"/>
  <c r="U318" i="169"/>
  <c r="AD318" i="169" s="1"/>
  <c r="AB318" i="169"/>
  <c r="AC318" i="169" s="1"/>
  <c r="AA318" i="169"/>
  <c r="U489" i="169"/>
  <c r="AA489" i="169"/>
  <c r="AB489" i="169"/>
  <c r="U341" i="169"/>
  <c r="AC341" i="169" s="1"/>
  <c r="AB341" i="169"/>
  <c r="AA341" i="169"/>
  <c r="U547" i="169"/>
  <c r="AD547" i="169" s="1"/>
  <c r="AA547" i="169"/>
  <c r="AB547" i="169"/>
  <c r="P175" i="169"/>
  <c r="U538" i="169"/>
  <c r="AB538" i="169"/>
  <c r="AA538" i="169"/>
  <c r="U312" i="169"/>
  <c r="AD312" i="169" s="1"/>
  <c r="AB312" i="169"/>
  <c r="AA312" i="169"/>
  <c r="U531" i="169"/>
  <c r="AB531" i="169"/>
  <c r="AA531" i="169"/>
  <c r="U272" i="169"/>
  <c r="AC272" i="169" s="1"/>
  <c r="AB272" i="169"/>
  <c r="AA272" i="169"/>
  <c r="U194" i="169"/>
  <c r="AC194" i="169" s="1"/>
  <c r="AA194" i="169"/>
  <c r="AB194" i="169"/>
  <c r="U513" i="169"/>
  <c r="AB513" i="169"/>
  <c r="AA513" i="169"/>
  <c r="U292" i="169"/>
  <c r="AB292" i="169"/>
  <c r="AA292" i="169"/>
  <c r="U381" i="169"/>
  <c r="AB381" i="169"/>
  <c r="AA381" i="169"/>
  <c r="Z278" i="169"/>
  <c r="U206" i="169"/>
  <c r="AB206" i="169"/>
  <c r="AA206" i="169"/>
  <c r="U342" i="169"/>
  <c r="AC342" i="169" s="1"/>
  <c r="AB342" i="169"/>
  <c r="AA342" i="169"/>
  <c r="Z332" i="169"/>
  <c r="X526" i="169"/>
  <c r="T110" i="169"/>
  <c r="U260" i="169"/>
  <c r="AB260" i="169"/>
  <c r="AC260" i="169" s="1"/>
  <c r="AA260" i="169"/>
  <c r="U33" i="169"/>
  <c r="AB33" i="169"/>
  <c r="AA33" i="169"/>
  <c r="U22" i="169"/>
  <c r="AB22" i="169"/>
  <c r="AC22" i="169" s="1"/>
  <c r="AA22" i="169"/>
  <c r="U175" i="169"/>
  <c r="AD175" i="169" s="1"/>
  <c r="AA175" i="169"/>
  <c r="AB175" i="169"/>
  <c r="U315" i="169"/>
  <c r="AB315" i="169"/>
  <c r="AA315" i="169"/>
  <c r="U421" i="169"/>
  <c r="AB421" i="169"/>
  <c r="AA421" i="169"/>
  <c r="U70" i="169"/>
  <c r="AD70" i="169" s="1"/>
  <c r="AB70" i="169"/>
  <c r="AA70" i="169"/>
  <c r="U232" i="169"/>
  <c r="AB232" i="169"/>
  <c r="AA232" i="169"/>
  <c r="P400" i="169"/>
  <c r="U317" i="169"/>
  <c r="AD317" i="169" s="1"/>
  <c r="AB317" i="169"/>
  <c r="AA317" i="169"/>
  <c r="X278" i="169"/>
  <c r="Z214" i="169"/>
  <c r="R517" i="169"/>
  <c r="R11" i="169"/>
  <c r="Y11" i="169" s="1"/>
  <c r="P421" i="169"/>
  <c r="P209" i="169"/>
  <c r="W209" i="169" s="1"/>
  <c r="P364" i="169"/>
  <c r="W364" i="169" s="1"/>
  <c r="P368" i="169"/>
  <c r="P408" i="169"/>
  <c r="Q408" i="169" s="1"/>
  <c r="P221" i="169"/>
  <c r="P334" i="169"/>
  <c r="P42" i="169"/>
  <c r="W42" i="169" s="1"/>
  <c r="P413" i="169"/>
  <c r="P66" i="169"/>
  <c r="W66" i="169" s="1"/>
  <c r="P268" i="169"/>
  <c r="Q268" i="169" s="1"/>
  <c r="P31" i="169"/>
  <c r="T45" i="169"/>
  <c r="P59" i="169"/>
  <c r="P124" i="169"/>
  <c r="R248" i="169"/>
  <c r="S248" i="169" s="1"/>
  <c r="R446" i="169"/>
  <c r="R130" i="169"/>
  <c r="Y130" i="169" s="1"/>
  <c r="R358" i="169"/>
  <c r="Y358" i="169" s="1"/>
  <c r="R2" i="169"/>
  <c r="P335" i="169"/>
  <c r="W335" i="169" s="1"/>
  <c r="P557" i="169"/>
  <c r="P82" i="169"/>
  <c r="P419" i="169"/>
  <c r="W419" i="169" s="1"/>
  <c r="P230" i="169"/>
  <c r="P489" i="169"/>
  <c r="W489" i="169" s="1"/>
  <c r="P496" i="169"/>
  <c r="V496" i="169" s="1"/>
  <c r="P72" i="169"/>
  <c r="V72" i="169" s="1"/>
  <c r="P70" i="169"/>
  <c r="P88" i="169"/>
  <c r="W88" i="169" s="1"/>
  <c r="P263" i="169"/>
  <c r="Q317" i="169"/>
  <c r="X317" i="169" s="1"/>
  <c r="T446" i="169"/>
  <c r="T257" i="169"/>
  <c r="T130" i="169"/>
  <c r="T358" i="169"/>
  <c r="X518" i="169"/>
  <c r="T2" i="169"/>
  <c r="P412" i="169"/>
  <c r="P517" i="169"/>
  <c r="V517" i="169" s="1"/>
  <c r="P341" i="169"/>
  <c r="P304" i="169"/>
  <c r="V304" i="169" s="1"/>
  <c r="P102" i="169"/>
  <c r="W102" i="169" s="1"/>
  <c r="P315" i="169"/>
  <c r="W315" i="169" s="1"/>
  <c r="P546" i="169"/>
  <c r="P527" i="169"/>
  <c r="P437" i="169"/>
  <c r="P95" i="169"/>
  <c r="T248" i="169"/>
  <c r="V317" i="169"/>
  <c r="T524" i="169"/>
  <c r="R257" i="169"/>
  <c r="S257" i="169" s="1"/>
  <c r="R59" i="169"/>
  <c r="P354" i="169"/>
  <c r="P96" i="169"/>
  <c r="P424" i="169"/>
  <c r="V424" i="169" s="1"/>
  <c r="P477" i="169"/>
  <c r="P126" i="169"/>
  <c r="W126" i="169" s="1"/>
  <c r="P232" i="169"/>
  <c r="W232" i="169" s="1"/>
  <c r="R524" i="169"/>
  <c r="R126" i="169"/>
  <c r="P558" i="169"/>
  <c r="P58" i="169"/>
  <c r="P547" i="169"/>
  <c r="Q547" i="169" s="1"/>
  <c r="P344" i="169"/>
  <c r="P245" i="169"/>
  <c r="V245" i="169" s="1"/>
  <c r="P238" i="169"/>
  <c r="Q238" i="169" s="1"/>
  <c r="P60" i="169"/>
  <c r="W60" i="169" s="1"/>
  <c r="P528" i="169"/>
  <c r="P165" i="169"/>
  <c r="P61" i="169"/>
  <c r="P28" i="169"/>
  <c r="W28" i="169" s="1"/>
  <c r="P22" i="169"/>
  <c r="P450" i="169"/>
  <c r="Q450" i="169" s="1"/>
  <c r="P44" i="169"/>
  <c r="V44" i="169" s="1"/>
  <c r="P318" i="169"/>
  <c r="R253" i="169"/>
  <c r="R165" i="169"/>
  <c r="R315" i="169"/>
  <c r="AC204" i="169"/>
  <c r="T88" i="169"/>
  <c r="R251" i="169"/>
  <c r="Y251" i="169" s="1"/>
  <c r="R487" i="169"/>
  <c r="Y487" i="169" s="1"/>
  <c r="T376" i="169"/>
  <c r="R458" i="169"/>
  <c r="Y458" i="169" s="1"/>
  <c r="T408" i="169"/>
  <c r="R546" i="169"/>
  <c r="S546" i="169" s="1"/>
  <c r="T61" i="169"/>
  <c r="R173" i="169"/>
  <c r="Y173" i="169" s="1"/>
  <c r="R70" i="169"/>
  <c r="Y70" i="169" s="1"/>
  <c r="T557" i="169"/>
  <c r="T550" i="169"/>
  <c r="R225" i="169"/>
  <c r="R547" i="169"/>
  <c r="Y547" i="169" s="1"/>
  <c r="T103" i="169"/>
  <c r="T225" i="169"/>
  <c r="X198" i="169"/>
  <c r="T28" i="169"/>
  <c r="T458" i="169"/>
  <c r="W408" i="169"/>
  <c r="T173" i="169"/>
  <c r="R22" i="169"/>
  <c r="R319" i="169"/>
  <c r="V204" i="169"/>
  <c r="R178" i="169"/>
  <c r="Y178" i="169" s="1"/>
  <c r="T253" i="169"/>
  <c r="R72" i="169"/>
  <c r="Y72" i="169" s="1"/>
  <c r="W204" i="169"/>
  <c r="R261" i="169"/>
  <c r="T304" i="169"/>
  <c r="R572" i="169"/>
  <c r="S572" i="169" s="1"/>
  <c r="W334" i="169"/>
  <c r="R58" i="169"/>
  <c r="Y58" i="169" s="1"/>
  <c r="R103" i="169"/>
  <c r="Y103" i="169" s="1"/>
  <c r="T230" i="169"/>
  <c r="T487" i="169"/>
  <c r="T527" i="169"/>
  <c r="T450" i="169"/>
  <c r="T335" i="169"/>
  <c r="T427" i="169"/>
  <c r="R489" i="169"/>
  <c r="Y489" i="169" s="1"/>
  <c r="T76" i="169"/>
  <c r="T496" i="169"/>
  <c r="Z204" i="169"/>
  <c r="T389" i="169"/>
  <c r="R42" i="169"/>
  <c r="T368" i="169"/>
  <c r="R238" i="169"/>
  <c r="R477" i="169"/>
  <c r="Y477" i="169" s="1"/>
  <c r="W221" i="169"/>
  <c r="V413" i="169"/>
  <c r="Z351" i="169"/>
  <c r="T424" i="169"/>
  <c r="R221" i="169"/>
  <c r="S221" i="169" s="1"/>
  <c r="R341" i="169"/>
  <c r="T95" i="169"/>
  <c r="T412" i="169"/>
  <c r="R268" i="169"/>
  <c r="Y268" i="169" s="1"/>
  <c r="R318" i="169"/>
  <c r="Y318" i="169" s="1"/>
  <c r="T127" i="169"/>
  <c r="R439" i="169"/>
  <c r="Z198" i="169"/>
  <c r="W287" i="169"/>
  <c r="R124" i="169"/>
  <c r="S124" i="169" s="1"/>
  <c r="T344" i="169"/>
  <c r="Q572" i="169"/>
  <c r="T44" i="169"/>
  <c r="R287" i="169"/>
  <c r="X208" i="169"/>
  <c r="T474" i="169"/>
  <c r="Q492" i="169"/>
  <c r="X492" i="169" s="1"/>
  <c r="R263" i="169"/>
  <c r="Y263" i="169" s="1"/>
  <c r="R241" i="169"/>
  <c r="Y241" i="169" s="1"/>
  <c r="R66" i="169"/>
  <c r="Y66" i="169" s="1"/>
  <c r="X291" i="169"/>
  <c r="T364" i="169"/>
  <c r="T422" i="169"/>
  <c r="R102" i="169"/>
  <c r="Y102" i="169" s="1"/>
  <c r="T251" i="169"/>
  <c r="V492" i="169"/>
  <c r="R76" i="169"/>
  <c r="Y76" i="169" s="1"/>
  <c r="W22" i="169"/>
  <c r="W95" i="169"/>
  <c r="R127" i="169"/>
  <c r="Y127" i="169" s="1"/>
  <c r="T400" i="169"/>
  <c r="R389" i="169"/>
  <c r="Y389" i="169" s="1"/>
  <c r="R421" i="169"/>
  <c r="S421" i="169" s="1"/>
  <c r="T178" i="169"/>
  <c r="R528" i="169"/>
  <c r="Y528" i="169" s="1"/>
  <c r="R140" i="169"/>
  <c r="Y140" i="169" s="1"/>
  <c r="Z336" i="169"/>
  <c r="Z526" i="169"/>
  <c r="X214" i="169"/>
  <c r="Q2" i="169"/>
  <c r="R82" i="169"/>
  <c r="S82" i="169" s="1"/>
  <c r="T354" i="169"/>
  <c r="Q96" i="169"/>
  <c r="W175" i="169"/>
  <c r="R31" i="169"/>
  <c r="R413" i="169"/>
  <c r="Y413" i="169" s="1"/>
  <c r="W474" i="169"/>
  <c r="R345" i="169"/>
  <c r="Y345" i="169" s="1"/>
  <c r="W263" i="169"/>
  <c r="T96" i="169"/>
  <c r="Q528" i="169"/>
  <c r="R175" i="169"/>
  <c r="S175" i="169" s="1"/>
  <c r="X440" i="169"/>
  <c r="V328" i="169"/>
  <c r="Z222" i="169"/>
  <c r="T534" i="169"/>
  <c r="R534" i="169"/>
  <c r="R156" i="169"/>
  <c r="T156" i="169"/>
  <c r="T243" i="169"/>
  <c r="R243" i="169"/>
  <c r="T171" i="169"/>
  <c r="R171" i="169"/>
  <c r="T32" i="169"/>
  <c r="R32" i="169"/>
  <c r="R473" i="169"/>
  <c r="T473" i="169"/>
  <c r="R71" i="169"/>
  <c r="T71" i="169"/>
  <c r="T514" i="169"/>
  <c r="R514" i="169"/>
  <c r="R556" i="169"/>
  <c r="T556" i="169"/>
  <c r="T447" i="169"/>
  <c r="R447" i="169"/>
  <c r="T269" i="169"/>
  <c r="R269" i="169"/>
  <c r="R39" i="169"/>
  <c r="T39" i="169"/>
  <c r="T183" i="169"/>
  <c r="R183" i="169"/>
  <c r="Y200" i="169"/>
  <c r="S200" i="169"/>
  <c r="Y481" i="169"/>
  <c r="S481" i="169"/>
  <c r="Y209" i="169"/>
  <c r="S209" i="169"/>
  <c r="AD495" i="169"/>
  <c r="AC495" i="169"/>
  <c r="Y513" i="169"/>
  <c r="S513" i="169"/>
  <c r="R385" i="169"/>
  <c r="T385" i="169"/>
  <c r="W538" i="169"/>
  <c r="V538" i="169"/>
  <c r="Q538" i="169"/>
  <c r="R536" i="169"/>
  <c r="T536" i="169"/>
  <c r="T303" i="169"/>
  <c r="R303" i="169"/>
  <c r="T499" i="169"/>
  <c r="R499" i="169"/>
  <c r="W82" i="169"/>
  <c r="V82" i="169"/>
  <c r="Q82" i="169"/>
  <c r="T54" i="169"/>
  <c r="R54" i="169"/>
  <c r="T77" i="169"/>
  <c r="R77" i="169"/>
  <c r="W424" i="169"/>
  <c r="AD115" i="169"/>
  <c r="AC115" i="169"/>
  <c r="Y37" i="169"/>
  <c r="S37" i="169"/>
  <c r="W155" i="169"/>
  <c r="V155" i="169"/>
  <c r="Q155" i="169"/>
  <c r="R296" i="169"/>
  <c r="T296" i="169"/>
  <c r="AD232" i="169"/>
  <c r="AC232" i="169"/>
  <c r="Z348" i="169"/>
  <c r="Z492" i="169"/>
  <c r="T561" i="169"/>
  <c r="R561" i="169"/>
  <c r="T359" i="169"/>
  <c r="R359" i="169"/>
  <c r="T274" i="169"/>
  <c r="R274" i="169"/>
  <c r="T7" i="169"/>
  <c r="R7" i="169"/>
  <c r="T259" i="169"/>
  <c r="R259" i="169"/>
  <c r="W188" i="169"/>
  <c r="V188" i="169"/>
  <c r="Q188" i="169"/>
  <c r="Y334" i="169"/>
  <c r="S334" i="169"/>
  <c r="V165" i="169"/>
  <c r="W165" i="169"/>
  <c r="Q165" i="169"/>
  <c r="Y364" i="169"/>
  <c r="S364" i="169"/>
  <c r="Z364" i="169" s="1"/>
  <c r="R457" i="169"/>
  <c r="T457" i="169"/>
  <c r="T298" i="169"/>
  <c r="R298" i="169"/>
  <c r="Z502" i="169"/>
  <c r="T131" i="169"/>
  <c r="R131" i="169"/>
  <c r="T371" i="169"/>
  <c r="R371" i="169"/>
  <c r="T145" i="169"/>
  <c r="R145" i="169"/>
  <c r="T321" i="169"/>
  <c r="R321" i="169"/>
  <c r="R468" i="169"/>
  <c r="T468" i="169"/>
  <c r="T21" i="169"/>
  <c r="R21" i="169"/>
  <c r="T174" i="169"/>
  <c r="R174" i="169"/>
  <c r="R284" i="169"/>
  <c r="T284" i="169"/>
  <c r="Y216" i="169"/>
  <c r="S216" i="169"/>
  <c r="X506" i="169"/>
  <c r="Y422" i="169"/>
  <c r="S422" i="169"/>
  <c r="R52" i="169"/>
  <c r="T52" i="169"/>
  <c r="T107" i="169"/>
  <c r="R107" i="169"/>
  <c r="R352" i="169"/>
  <c r="T352" i="169"/>
  <c r="R509" i="169"/>
  <c r="T509" i="169"/>
  <c r="T471" i="169"/>
  <c r="R471" i="169"/>
  <c r="R36" i="169"/>
  <c r="T36" i="169"/>
  <c r="T294" i="169"/>
  <c r="R294" i="169"/>
  <c r="T166" i="169"/>
  <c r="R166" i="169"/>
  <c r="T187" i="169"/>
  <c r="R187" i="169"/>
  <c r="W325" i="169"/>
  <c r="V325" i="169"/>
  <c r="Q325" i="169"/>
  <c r="Y257" i="169"/>
  <c r="W76" i="169"/>
  <c r="V76" i="169"/>
  <c r="Q76" i="169"/>
  <c r="AD263" i="169"/>
  <c r="AC263" i="169"/>
  <c r="Q335" i="169"/>
  <c r="Y96" i="169"/>
  <c r="S96" i="169"/>
  <c r="AC175" i="169"/>
  <c r="Z506" i="169"/>
  <c r="R172" i="169"/>
  <c r="T172" i="169"/>
  <c r="W110" i="169"/>
  <c r="V110" i="169"/>
  <c r="Q110" i="169"/>
  <c r="Y427" i="169"/>
  <c r="S427" i="169"/>
  <c r="W319" i="169"/>
  <c r="V319" i="169"/>
  <c r="Q319" i="169"/>
  <c r="W59" i="169"/>
  <c r="V59" i="169"/>
  <c r="Q59" i="169"/>
  <c r="R12" i="169"/>
  <c r="T12" i="169"/>
  <c r="V260" i="169"/>
  <c r="W260" i="169"/>
  <c r="Q260" i="169"/>
  <c r="T119" i="169"/>
  <c r="R119" i="169"/>
  <c r="X332" i="169"/>
  <c r="T19" i="169"/>
  <c r="R19" i="169"/>
  <c r="T510" i="169"/>
  <c r="R510" i="169"/>
  <c r="T401" i="169"/>
  <c r="R401" i="169"/>
  <c r="T394" i="169"/>
  <c r="R394" i="169"/>
  <c r="R505" i="169"/>
  <c r="T505" i="169"/>
  <c r="T503" i="169"/>
  <c r="R503" i="169"/>
  <c r="T463" i="169"/>
  <c r="R463" i="169"/>
  <c r="AC202" i="169"/>
  <c r="Y210" i="169"/>
  <c r="S210" i="169"/>
  <c r="Q287" i="169"/>
  <c r="W225" i="169"/>
  <c r="V225" i="169"/>
  <c r="Q225" i="169"/>
  <c r="Y419" i="169"/>
  <c r="S419" i="169"/>
  <c r="Z419" i="169" s="1"/>
  <c r="T494" i="169"/>
  <c r="R494" i="169"/>
  <c r="R472" i="169"/>
  <c r="T472" i="169"/>
  <c r="AD201" i="169"/>
  <c r="Y538" i="169"/>
  <c r="S538" i="169"/>
  <c r="Y82" i="169"/>
  <c r="W344" i="169"/>
  <c r="V344" i="169"/>
  <c r="Q344" i="169"/>
  <c r="Y155" i="169"/>
  <c r="S155" i="169"/>
  <c r="Y232" i="169"/>
  <c r="S232" i="169"/>
  <c r="T273" i="169"/>
  <c r="R273" i="169"/>
  <c r="T281" i="169"/>
  <c r="R281" i="169"/>
  <c r="W199" i="169"/>
  <c r="V199" i="169"/>
  <c r="Q199" i="169"/>
  <c r="T98" i="169"/>
  <c r="R98" i="169"/>
  <c r="V324" i="169"/>
  <c r="W324" i="169"/>
  <c r="Q324" i="169"/>
  <c r="R271" i="169"/>
  <c r="T271" i="169"/>
  <c r="R500" i="169"/>
  <c r="T500" i="169"/>
  <c r="S263" i="169"/>
  <c r="Y261" i="169"/>
  <c r="S261" i="169"/>
  <c r="T65" i="169"/>
  <c r="R65" i="169"/>
  <c r="AD260" i="169"/>
  <c r="T402" i="169"/>
  <c r="R402" i="169"/>
  <c r="T574" i="169"/>
  <c r="R574" i="169"/>
  <c r="W124" i="169"/>
  <c r="V124" i="169"/>
  <c r="Q124" i="169"/>
  <c r="W220" i="169"/>
  <c r="V220" i="169"/>
  <c r="Q220" i="169"/>
  <c r="T86" i="169"/>
  <c r="R86" i="169"/>
  <c r="R543" i="169"/>
  <c r="T543" i="169"/>
  <c r="W571" i="169"/>
  <c r="V571" i="169"/>
  <c r="Q571" i="169"/>
  <c r="R564" i="169"/>
  <c r="T564" i="169"/>
  <c r="T479" i="169"/>
  <c r="R479" i="169"/>
  <c r="T35" i="169"/>
  <c r="R35" i="169"/>
  <c r="T234" i="169"/>
  <c r="R234" i="169"/>
  <c r="T362" i="169"/>
  <c r="R362" i="169"/>
  <c r="R264" i="169"/>
  <c r="T264" i="169"/>
  <c r="R180" i="169"/>
  <c r="T180" i="169"/>
  <c r="T63" i="169"/>
  <c r="R63" i="169"/>
  <c r="R519" i="169"/>
  <c r="T519" i="169"/>
  <c r="W201" i="169"/>
  <c r="V201" i="169"/>
  <c r="Q201" i="169"/>
  <c r="W448" i="169"/>
  <c r="V448" i="169"/>
  <c r="Q448" i="169"/>
  <c r="AD209" i="169"/>
  <c r="Y190" i="169"/>
  <c r="S190" i="169"/>
  <c r="AD538" i="169"/>
  <c r="AC538" i="169"/>
  <c r="T414" i="169"/>
  <c r="R414" i="169"/>
  <c r="R137" i="169"/>
  <c r="T137" i="169"/>
  <c r="AD82" i="169"/>
  <c r="T554" i="169"/>
  <c r="R554" i="169"/>
  <c r="Y424" i="169"/>
  <c r="S424" i="169"/>
  <c r="AD212" i="169"/>
  <c r="V60" i="169"/>
  <c r="AD155" i="169"/>
  <c r="W546" i="169"/>
  <c r="V546" i="169"/>
  <c r="Q546" i="169"/>
  <c r="R529" i="169"/>
  <c r="T529" i="169"/>
  <c r="T242" i="169"/>
  <c r="R242" i="169"/>
  <c r="R399" i="169"/>
  <c r="T399" i="169"/>
  <c r="R108" i="169"/>
  <c r="T108" i="169"/>
  <c r="R288" i="169"/>
  <c r="T288" i="169"/>
  <c r="AD280" i="169"/>
  <c r="AC280" i="169"/>
  <c r="Y188" i="169"/>
  <c r="S188" i="169"/>
  <c r="AD199" i="169"/>
  <c r="V238" i="169"/>
  <c r="AD165" i="169"/>
  <c r="AC165" i="169"/>
  <c r="Y491" i="169"/>
  <c r="S491" i="169"/>
  <c r="T134" i="169"/>
  <c r="R134" i="169"/>
  <c r="R40" i="169"/>
  <c r="T40" i="169"/>
  <c r="T113" i="169"/>
  <c r="R113" i="169"/>
  <c r="V312" i="169"/>
  <c r="W312" i="169"/>
  <c r="Q312" i="169"/>
  <c r="T17" i="169"/>
  <c r="R17" i="169"/>
  <c r="R136" i="169"/>
  <c r="T136" i="169"/>
  <c r="T369" i="169"/>
  <c r="R369" i="169"/>
  <c r="R176" i="169"/>
  <c r="T176" i="169"/>
  <c r="R356" i="169"/>
  <c r="T356" i="169"/>
  <c r="T74" i="169"/>
  <c r="R74" i="169"/>
  <c r="T347" i="169"/>
  <c r="R347" i="169"/>
  <c r="W29" i="169"/>
  <c r="V29" i="169"/>
  <c r="Q29" i="169"/>
  <c r="W342" i="169"/>
  <c r="V342" i="169"/>
  <c r="Q342" i="169"/>
  <c r="W111" i="169"/>
  <c r="V111" i="169"/>
  <c r="Q111" i="169"/>
  <c r="Y522" i="169"/>
  <c r="S522" i="169"/>
  <c r="T379" i="169"/>
  <c r="R379" i="169"/>
  <c r="T34" i="169"/>
  <c r="R34" i="169"/>
  <c r="T227" i="169"/>
  <c r="R227" i="169"/>
  <c r="R432" i="169"/>
  <c r="T432" i="169"/>
  <c r="T406" i="169"/>
  <c r="R406" i="169"/>
  <c r="R132" i="169"/>
  <c r="T132" i="169"/>
  <c r="R116" i="169"/>
  <c r="T116" i="169"/>
  <c r="W218" i="169"/>
  <c r="V218" i="169"/>
  <c r="Q218" i="169"/>
  <c r="AD325" i="169"/>
  <c r="AC325" i="169"/>
  <c r="Y335" i="169"/>
  <c r="S335" i="169"/>
  <c r="Y62" i="169"/>
  <c r="S62" i="169"/>
  <c r="V268" i="169"/>
  <c r="T55" i="169"/>
  <c r="R55" i="169"/>
  <c r="Q72" i="169"/>
  <c r="AD11" i="169"/>
  <c r="AC11" i="169"/>
  <c r="AD59" i="169"/>
  <c r="AC59" i="169"/>
  <c r="V181" i="169"/>
  <c r="W181" i="169"/>
  <c r="Q181" i="169"/>
  <c r="Y260" i="169"/>
  <c r="S260" i="169"/>
  <c r="Y42" i="169"/>
  <c r="S42" i="169"/>
  <c r="T219" i="169"/>
  <c r="R219" i="169"/>
  <c r="T170" i="169"/>
  <c r="R170" i="169"/>
  <c r="R148" i="169"/>
  <c r="T148" i="169"/>
  <c r="T338" i="169"/>
  <c r="R338" i="169"/>
  <c r="R240" i="169"/>
  <c r="T240" i="169"/>
  <c r="T553" i="169"/>
  <c r="R553" i="169"/>
  <c r="T237" i="169"/>
  <c r="R237" i="169"/>
  <c r="T331" i="169"/>
  <c r="R331" i="169"/>
  <c r="V361" i="169"/>
  <c r="W361" i="169"/>
  <c r="Q361" i="169"/>
  <c r="W178" i="169"/>
  <c r="V178" i="169"/>
  <c r="Q178" i="169"/>
  <c r="AC287" i="169"/>
  <c r="AC124" i="169"/>
  <c r="T78" i="169"/>
  <c r="R78" i="169"/>
  <c r="T375" i="169"/>
  <c r="R375" i="169"/>
  <c r="T475" i="169"/>
  <c r="R475" i="169"/>
  <c r="T30" i="169"/>
  <c r="R30" i="169"/>
  <c r="Q88" i="169"/>
  <c r="R256" i="169"/>
  <c r="T256" i="169"/>
  <c r="R84" i="169"/>
  <c r="T84" i="169"/>
  <c r="T254" i="169"/>
  <c r="R254" i="169"/>
  <c r="T313" i="169"/>
  <c r="R313" i="169"/>
  <c r="AD419" i="169"/>
  <c r="AC419" i="169"/>
  <c r="AD220" i="169"/>
  <c r="R568" i="169"/>
  <c r="T568" i="169"/>
  <c r="T223" i="169"/>
  <c r="R223" i="169"/>
  <c r="Y571" i="169"/>
  <c r="S571" i="169"/>
  <c r="T511" i="169"/>
  <c r="R511" i="169"/>
  <c r="R512" i="169"/>
  <c r="T512" i="169"/>
  <c r="R508" i="169"/>
  <c r="T508" i="169"/>
  <c r="T467" i="169"/>
  <c r="R467" i="169"/>
  <c r="R129" i="169"/>
  <c r="T129" i="169"/>
  <c r="R168" i="169"/>
  <c r="T168" i="169"/>
  <c r="T117" i="169"/>
  <c r="R117" i="169"/>
  <c r="T349" i="169"/>
  <c r="R349" i="169"/>
  <c r="W308" i="169"/>
  <c r="V308" i="169"/>
  <c r="Q308" i="169"/>
  <c r="Y201" i="169"/>
  <c r="S201" i="169"/>
  <c r="V68" i="169"/>
  <c r="W68" i="169"/>
  <c r="Q68" i="169"/>
  <c r="Y376" i="169"/>
  <c r="S376" i="169"/>
  <c r="AD190" i="169"/>
  <c r="AC190" i="169"/>
  <c r="R452" i="169"/>
  <c r="T452" i="169"/>
  <c r="T157" i="169"/>
  <c r="R157" i="169"/>
  <c r="T10" i="169"/>
  <c r="R10" i="169"/>
  <c r="Y474" i="169"/>
  <c r="S474" i="169"/>
  <c r="S547" i="169"/>
  <c r="T397" i="169"/>
  <c r="R397" i="169"/>
  <c r="V229" i="169"/>
  <c r="W229" i="169"/>
  <c r="Q229" i="169"/>
  <c r="Y344" i="169"/>
  <c r="S344" i="169"/>
  <c r="AD572" i="169"/>
  <c r="AC572" i="169"/>
  <c r="W498" i="169"/>
  <c r="V498" i="169"/>
  <c r="Q498" i="169"/>
  <c r="Y212" i="169"/>
  <c r="S212" i="169"/>
  <c r="AD60" i="169"/>
  <c r="AC60" i="169"/>
  <c r="W366" i="169"/>
  <c r="V366" i="169"/>
  <c r="Q366" i="169"/>
  <c r="Y169" i="169"/>
  <c r="S169" i="169"/>
  <c r="AD345" i="169"/>
  <c r="AC345" i="169"/>
  <c r="Y88" i="169"/>
  <c r="S88" i="169"/>
  <c r="T466" i="169"/>
  <c r="R466" i="169"/>
  <c r="Y333" i="169"/>
  <c r="S333" i="169"/>
  <c r="T461" i="169"/>
  <c r="R461" i="169"/>
  <c r="T290" i="169"/>
  <c r="R290" i="169"/>
  <c r="R160" i="169"/>
  <c r="T160" i="169"/>
  <c r="V280" i="169"/>
  <c r="W280" i="169"/>
  <c r="Q280" i="169"/>
  <c r="W381" i="169"/>
  <c r="V381" i="169"/>
  <c r="Q381" i="169"/>
  <c r="Y199" i="169"/>
  <c r="S199" i="169"/>
  <c r="Y238" i="169"/>
  <c r="S238" i="169"/>
  <c r="W61" i="169"/>
  <c r="V61" i="169"/>
  <c r="Q61" i="169"/>
  <c r="AD491" i="169"/>
  <c r="AC491" i="169"/>
  <c r="T246" i="169"/>
  <c r="R246" i="169"/>
  <c r="R484" i="169"/>
  <c r="T484" i="169"/>
  <c r="T275" i="169"/>
  <c r="R275" i="169"/>
  <c r="T535" i="169"/>
  <c r="R535" i="169"/>
  <c r="T87" i="169"/>
  <c r="R87" i="169"/>
  <c r="T387" i="169"/>
  <c r="R387" i="169"/>
  <c r="R520" i="169"/>
  <c r="T520" i="169"/>
  <c r="R552" i="169"/>
  <c r="T552" i="169"/>
  <c r="Y324" i="169"/>
  <c r="S324" i="169"/>
  <c r="Y29" i="169"/>
  <c r="S29" i="169"/>
  <c r="T5" i="169"/>
  <c r="R5" i="169"/>
  <c r="Y342" i="169"/>
  <c r="S342" i="169"/>
  <c r="W58" i="169"/>
  <c r="V58" i="169"/>
  <c r="Q58" i="169"/>
  <c r="AD221" i="169"/>
  <c r="AC221" i="169"/>
  <c r="R20" i="169"/>
  <c r="T20" i="169"/>
  <c r="T197" i="169"/>
  <c r="R197" i="169"/>
  <c r="T562" i="169"/>
  <c r="R562" i="169"/>
  <c r="T307" i="169"/>
  <c r="R307" i="169"/>
  <c r="R51" i="169"/>
  <c r="T51" i="169"/>
  <c r="T390" i="169"/>
  <c r="R390" i="169"/>
  <c r="T326" i="169"/>
  <c r="R326" i="169"/>
  <c r="T395" i="169"/>
  <c r="R395" i="169"/>
  <c r="Y218" i="169"/>
  <c r="S218" i="169"/>
  <c r="W354" i="169"/>
  <c r="V354" i="169"/>
  <c r="Q354" i="169"/>
  <c r="V341" i="169"/>
  <c r="W341" i="169"/>
  <c r="Q341" i="169"/>
  <c r="Y496" i="169"/>
  <c r="S496" i="169"/>
  <c r="Z496" i="169" s="1"/>
  <c r="V164" i="169"/>
  <c r="W164" i="169"/>
  <c r="Q164" i="169"/>
  <c r="AD22" i="169"/>
  <c r="Y95" i="169"/>
  <c r="S95" i="169"/>
  <c r="W412" i="169"/>
  <c r="V412" i="169"/>
  <c r="Q412" i="169"/>
  <c r="AD268" i="169"/>
  <c r="AC268" i="169"/>
  <c r="W318" i="169"/>
  <c r="V318" i="169"/>
  <c r="Q318" i="169"/>
  <c r="W127" i="169"/>
  <c r="V127" i="169"/>
  <c r="Q127" i="169"/>
  <c r="Y400" i="169"/>
  <c r="S400" i="169"/>
  <c r="AD72" i="169"/>
  <c r="W527" i="169"/>
  <c r="V527" i="169"/>
  <c r="Q527" i="169"/>
  <c r="AD315" i="169"/>
  <c r="AC315" i="169"/>
  <c r="W389" i="169"/>
  <c r="V389" i="169"/>
  <c r="Q389" i="169"/>
  <c r="Y181" i="169"/>
  <c r="S181" i="169"/>
  <c r="V360" i="169"/>
  <c r="W360" i="169"/>
  <c r="Q360" i="169"/>
  <c r="AD421" i="169"/>
  <c r="AC421" i="169"/>
  <c r="T559" i="169"/>
  <c r="R559" i="169"/>
  <c r="T441" i="169"/>
  <c r="R441" i="169"/>
  <c r="T99" i="169"/>
  <c r="R99" i="169"/>
  <c r="R384" i="169"/>
  <c r="T384" i="169"/>
  <c r="T67" i="169"/>
  <c r="R67" i="169"/>
  <c r="T533" i="169"/>
  <c r="R533" i="169"/>
  <c r="T189" i="169"/>
  <c r="R189" i="169"/>
  <c r="R252" i="169"/>
  <c r="T252" i="169"/>
  <c r="T267" i="169"/>
  <c r="R267" i="169"/>
  <c r="Y255" i="169"/>
  <c r="S255" i="169"/>
  <c r="W45" i="169"/>
  <c r="V45" i="169"/>
  <c r="Q45" i="169"/>
  <c r="Y124" i="169"/>
  <c r="AD328" i="169"/>
  <c r="T542" i="169"/>
  <c r="R542" i="169"/>
  <c r="R392" i="169"/>
  <c r="T392" i="169"/>
  <c r="T285" i="169"/>
  <c r="R285" i="169"/>
  <c r="W190" i="169"/>
  <c r="V190" i="169"/>
  <c r="Q190" i="169"/>
  <c r="R228" i="169"/>
  <c r="T228" i="169"/>
  <c r="Y368" i="169"/>
  <c r="S368" i="169"/>
  <c r="W169" i="169"/>
  <c r="V169" i="169"/>
  <c r="Q169" i="169"/>
  <c r="Y165" i="169"/>
  <c r="S165" i="169"/>
  <c r="T81" i="169"/>
  <c r="R81" i="169"/>
  <c r="T378" i="169"/>
  <c r="R378" i="169"/>
  <c r="Y325" i="169"/>
  <c r="S325" i="169"/>
  <c r="W231" i="169"/>
  <c r="V231" i="169"/>
  <c r="Q231" i="169"/>
  <c r="AD210" i="169"/>
  <c r="AC210" i="169"/>
  <c r="Y220" i="169"/>
  <c r="S220" i="169"/>
  <c r="T415" i="169"/>
  <c r="R415" i="169"/>
  <c r="T109" i="169"/>
  <c r="R109" i="169"/>
  <c r="AD571" i="169"/>
  <c r="AC571" i="169"/>
  <c r="T207" i="169"/>
  <c r="R207" i="169"/>
  <c r="R436" i="169"/>
  <c r="T436" i="169"/>
  <c r="T329" i="169"/>
  <c r="R329" i="169"/>
  <c r="R444" i="169"/>
  <c r="T444" i="169"/>
  <c r="T451" i="169"/>
  <c r="R451" i="169"/>
  <c r="T279" i="169"/>
  <c r="R279" i="169"/>
  <c r="T46" i="169"/>
  <c r="R46" i="169"/>
  <c r="T69" i="169"/>
  <c r="R69" i="169"/>
  <c r="T301" i="169"/>
  <c r="R301" i="169"/>
  <c r="AD308" i="169"/>
  <c r="W192" i="169"/>
  <c r="V192" i="169"/>
  <c r="Q192" i="169"/>
  <c r="Y448" i="169"/>
  <c r="S448" i="169"/>
  <c r="AD68" i="169"/>
  <c r="AC68" i="169"/>
  <c r="W367" i="169"/>
  <c r="V367" i="169"/>
  <c r="Q367" i="169"/>
  <c r="AD241" i="169"/>
  <c r="R4" i="169"/>
  <c r="T4" i="169"/>
  <c r="T239" i="169"/>
  <c r="R239" i="169"/>
  <c r="R112" i="169"/>
  <c r="T112" i="169"/>
  <c r="R459" i="169"/>
  <c r="T459" i="169"/>
  <c r="W547" i="169"/>
  <c r="V547" i="169"/>
  <c r="T462" i="169"/>
  <c r="R462" i="169"/>
  <c r="T438" i="169"/>
  <c r="R438" i="169"/>
  <c r="Y304" i="169"/>
  <c r="S304" i="169"/>
  <c r="Y229" i="169"/>
  <c r="S229" i="169"/>
  <c r="Y572" i="169"/>
  <c r="Y498" i="169"/>
  <c r="S498" i="169"/>
  <c r="W541" i="169"/>
  <c r="V541" i="169"/>
  <c r="Q541" i="169"/>
  <c r="Y60" i="169"/>
  <c r="S60" i="169"/>
  <c r="Y366" i="169"/>
  <c r="S366" i="169"/>
  <c r="W23" i="169"/>
  <c r="V23" i="169"/>
  <c r="Q23" i="169"/>
  <c r="W327" i="169"/>
  <c r="V327" i="169"/>
  <c r="Q327" i="169"/>
  <c r="AD546" i="169"/>
  <c r="T386" i="169"/>
  <c r="R386" i="169"/>
  <c r="W333" i="169"/>
  <c r="V333" i="169"/>
  <c r="Q333" i="169"/>
  <c r="X336" i="169"/>
  <c r="T15" i="169"/>
  <c r="R15" i="169"/>
  <c r="T322" i="169"/>
  <c r="R322" i="169"/>
  <c r="T469" i="169"/>
  <c r="R469" i="169"/>
  <c r="T114" i="169"/>
  <c r="R114" i="169"/>
  <c r="Y280" i="169"/>
  <c r="S280" i="169"/>
  <c r="Y381" i="169"/>
  <c r="S381" i="169"/>
  <c r="W524" i="169"/>
  <c r="V524" i="169"/>
  <c r="Q524" i="169"/>
  <c r="AD238" i="169"/>
  <c r="Y61" i="169"/>
  <c r="S61" i="169"/>
  <c r="Y177" i="169"/>
  <c r="S177" i="169"/>
  <c r="T91" i="169"/>
  <c r="R91" i="169"/>
  <c r="T563" i="169"/>
  <c r="R563" i="169"/>
  <c r="T83" i="169"/>
  <c r="R83" i="169"/>
  <c r="Y312" i="169"/>
  <c r="S312" i="169"/>
  <c r="T410" i="169"/>
  <c r="R410" i="169"/>
  <c r="Z291" i="169"/>
  <c r="R276" i="169"/>
  <c r="T276" i="169"/>
  <c r="T283" i="169"/>
  <c r="R283" i="169"/>
  <c r="T235" i="169"/>
  <c r="R235" i="169"/>
  <c r="Y206" i="169"/>
  <c r="S206" i="169"/>
  <c r="X348" i="169"/>
  <c r="W103" i="169"/>
  <c r="V103" i="169"/>
  <c r="Q103" i="169"/>
  <c r="Y111" i="169"/>
  <c r="S111" i="169"/>
  <c r="R340" i="169"/>
  <c r="T340" i="169"/>
  <c r="T501" i="169"/>
  <c r="R501" i="169"/>
  <c r="T286" i="169"/>
  <c r="R286" i="169"/>
  <c r="R420" i="169"/>
  <c r="T420" i="169"/>
  <c r="T405" i="169"/>
  <c r="R405" i="169"/>
  <c r="X222" i="169"/>
  <c r="T403" i="169"/>
  <c r="R403" i="169"/>
  <c r="R64" i="169"/>
  <c r="T64" i="169"/>
  <c r="T75" i="169"/>
  <c r="R75" i="169"/>
  <c r="T443" i="169"/>
  <c r="R443" i="169"/>
  <c r="Y354" i="169"/>
  <c r="S354" i="169"/>
  <c r="V437" i="169"/>
  <c r="W437" i="169"/>
  <c r="Q437" i="169"/>
  <c r="Y44" i="169"/>
  <c r="S44" i="169"/>
  <c r="Y341" i="169"/>
  <c r="S341" i="169"/>
  <c r="T449" i="169"/>
  <c r="R449" i="169"/>
  <c r="AD164" i="169"/>
  <c r="AC164" i="169"/>
  <c r="W6" i="169"/>
  <c r="V6" i="169"/>
  <c r="Q6" i="169"/>
  <c r="W48" i="169"/>
  <c r="V48" i="169"/>
  <c r="Q48" i="169"/>
  <c r="W558" i="169"/>
  <c r="V558" i="169"/>
  <c r="Q558" i="169"/>
  <c r="W557" i="169"/>
  <c r="V557" i="169"/>
  <c r="Q557" i="169"/>
  <c r="R532" i="169"/>
  <c r="T532" i="169"/>
  <c r="Y439" i="169"/>
  <c r="S439" i="169"/>
  <c r="W167" i="169"/>
  <c r="V167" i="169"/>
  <c r="Q167" i="169"/>
  <c r="Y527" i="169"/>
  <c r="S527" i="169"/>
  <c r="W150" i="169"/>
  <c r="V150" i="169"/>
  <c r="Q150" i="169"/>
  <c r="AC181" i="169"/>
  <c r="AD360" i="169"/>
  <c r="AC360" i="169"/>
  <c r="Y550" i="169"/>
  <c r="S550" i="169"/>
  <c r="AD42" i="169"/>
  <c r="AC42" i="169"/>
  <c r="T302" i="169"/>
  <c r="R302" i="169"/>
  <c r="R428" i="169"/>
  <c r="T428" i="169"/>
  <c r="T195" i="169"/>
  <c r="R195" i="169"/>
  <c r="R320" i="169"/>
  <c r="T320" i="169"/>
  <c r="T97" i="169"/>
  <c r="R97" i="169"/>
  <c r="R456" i="169"/>
  <c r="T456" i="169"/>
  <c r="T515" i="169"/>
  <c r="R515" i="169"/>
  <c r="R493" i="169"/>
  <c r="T493" i="169"/>
  <c r="T182" i="169"/>
  <c r="R182" i="169"/>
  <c r="W255" i="169"/>
  <c r="V255" i="169"/>
  <c r="Q255" i="169"/>
  <c r="Y33" i="169"/>
  <c r="S33" i="169"/>
  <c r="Z33" i="169" s="1"/>
  <c r="Y45" i="169"/>
  <c r="S45" i="169"/>
  <c r="Y328" i="169"/>
  <c r="S328" i="169"/>
  <c r="T8" i="169"/>
  <c r="R8" i="169"/>
  <c r="W513" i="169"/>
  <c r="V513" i="169"/>
  <c r="Q513" i="169"/>
  <c r="AD37" i="169"/>
  <c r="AD188" i="169"/>
  <c r="AC188" i="169"/>
  <c r="R184" i="169"/>
  <c r="T184" i="169"/>
  <c r="T434" i="169"/>
  <c r="R434" i="169"/>
  <c r="T106" i="169"/>
  <c r="R106" i="169"/>
  <c r="W522" i="169"/>
  <c r="V522" i="169"/>
  <c r="Q522" i="169"/>
  <c r="T478" i="169"/>
  <c r="R478" i="169"/>
  <c r="V400" i="169"/>
  <c r="W400" i="169"/>
  <c r="Q400" i="169"/>
  <c r="Y287" i="169"/>
  <c r="S287" i="169"/>
  <c r="W272" i="169"/>
  <c r="V272" i="169"/>
  <c r="Q272" i="169"/>
  <c r="T363" i="169"/>
  <c r="R363" i="169"/>
  <c r="T486" i="169"/>
  <c r="R486" i="169"/>
  <c r="R525" i="169"/>
  <c r="T525" i="169"/>
  <c r="T295" i="169"/>
  <c r="R295" i="169"/>
  <c r="T247" i="169"/>
  <c r="R247" i="169"/>
  <c r="T339" i="169"/>
  <c r="R339" i="169"/>
  <c r="T323" i="169"/>
  <c r="R323" i="169"/>
  <c r="R455" i="169"/>
  <c r="T455" i="169"/>
  <c r="R480" i="169"/>
  <c r="T480" i="169"/>
  <c r="T26" i="169"/>
  <c r="R26" i="169"/>
  <c r="R144" i="169"/>
  <c r="T144" i="169"/>
  <c r="R104" i="169"/>
  <c r="T104" i="169"/>
  <c r="Y308" i="169"/>
  <c r="S308" i="169"/>
  <c r="AD192" i="169"/>
  <c r="AC192" i="169"/>
  <c r="W194" i="169"/>
  <c r="V194" i="169"/>
  <c r="Q194" i="169"/>
  <c r="Y68" i="169"/>
  <c r="S68" i="169"/>
  <c r="AC367" i="169"/>
  <c r="AD367" i="169"/>
  <c r="S489" i="169"/>
  <c r="R105" i="169"/>
  <c r="T105" i="169"/>
  <c r="R460" i="169"/>
  <c r="T460" i="169"/>
  <c r="R80" i="169"/>
  <c r="T80" i="169"/>
  <c r="T309" i="169"/>
  <c r="R309" i="169"/>
  <c r="W292" i="169"/>
  <c r="V292" i="169"/>
  <c r="Q292" i="169"/>
  <c r="R372" i="169"/>
  <c r="T372" i="169"/>
  <c r="R244" i="169"/>
  <c r="T244" i="169"/>
  <c r="AC229" i="169"/>
  <c r="X205" i="169"/>
  <c r="AD541" i="169"/>
  <c r="AC541" i="169"/>
  <c r="Y23" i="169"/>
  <c r="S23" i="169"/>
  <c r="Y409" i="169"/>
  <c r="S409" i="169"/>
  <c r="AD327" i="169"/>
  <c r="W248" i="169"/>
  <c r="V248" i="169"/>
  <c r="Q248" i="169"/>
  <c r="R433" i="169"/>
  <c r="T433" i="169"/>
  <c r="Y25" i="169"/>
  <c r="S25" i="169"/>
  <c r="AD333" i="169"/>
  <c r="T567" i="169"/>
  <c r="R567" i="169"/>
  <c r="T258" i="169"/>
  <c r="R258" i="169"/>
  <c r="T330" i="169"/>
  <c r="R330" i="169"/>
  <c r="R560" i="169"/>
  <c r="T560" i="169"/>
  <c r="V306" i="169"/>
  <c r="W306" i="169"/>
  <c r="Q306" i="169"/>
  <c r="AD381" i="169"/>
  <c r="AC381" i="169"/>
  <c r="Y418" i="169"/>
  <c r="S418" i="169"/>
  <c r="W177" i="169"/>
  <c r="V177" i="169"/>
  <c r="Q177" i="169"/>
  <c r="T407" i="169"/>
  <c r="R407" i="169"/>
  <c r="T426" i="169"/>
  <c r="R426" i="169"/>
  <c r="R544" i="169"/>
  <c r="T544" i="169"/>
  <c r="Z211" i="169"/>
  <c r="R152" i="169"/>
  <c r="T152" i="169"/>
  <c r="T507" i="169"/>
  <c r="R507" i="169"/>
  <c r="T398" i="169"/>
  <c r="R398" i="169"/>
  <c r="T57" i="169"/>
  <c r="R57" i="169"/>
  <c r="W206" i="169"/>
  <c r="V206" i="169"/>
  <c r="Q206" i="169"/>
  <c r="W186" i="169"/>
  <c r="V186" i="169"/>
  <c r="Q186" i="169"/>
  <c r="W173" i="169"/>
  <c r="V173" i="169"/>
  <c r="Q173" i="169"/>
  <c r="AD58" i="169"/>
  <c r="AC58" i="169"/>
  <c r="T490" i="169"/>
  <c r="R490" i="169"/>
  <c r="T454" i="169"/>
  <c r="R454" i="169"/>
  <c r="T43" i="169"/>
  <c r="R43" i="169"/>
  <c r="T266" i="169"/>
  <c r="R266" i="169"/>
  <c r="T85" i="169"/>
  <c r="R85" i="169"/>
  <c r="T38" i="169"/>
  <c r="R38" i="169"/>
  <c r="T27" i="169"/>
  <c r="R27" i="169"/>
  <c r="T47" i="169"/>
  <c r="R47" i="169"/>
  <c r="R423" i="169"/>
  <c r="T423" i="169"/>
  <c r="Y139" i="169"/>
  <c r="S139" i="169"/>
  <c r="Y437" i="169"/>
  <c r="S437" i="169"/>
  <c r="W445" i="169"/>
  <c r="V445" i="169"/>
  <c r="Q445" i="169"/>
  <c r="AD341" i="169"/>
  <c r="T193" i="169"/>
  <c r="R193" i="169"/>
  <c r="Y164" i="169"/>
  <c r="S164" i="169"/>
  <c r="Z164" i="169" s="1"/>
  <c r="Y6" i="169"/>
  <c r="S6" i="169"/>
  <c r="Y48" i="169"/>
  <c r="Y412" i="169"/>
  <c r="S412" i="169"/>
  <c r="Y558" i="169"/>
  <c r="S558" i="169"/>
  <c r="W358" i="169"/>
  <c r="V358" i="169"/>
  <c r="Q358" i="169"/>
  <c r="Y557" i="169"/>
  <c r="S557" i="169"/>
  <c r="T521" i="169"/>
  <c r="R521" i="169"/>
  <c r="AD439" i="169"/>
  <c r="AC439" i="169"/>
  <c r="Y167" i="169"/>
  <c r="S167" i="169"/>
  <c r="W31" i="169"/>
  <c r="V31" i="169"/>
  <c r="Q31" i="169"/>
  <c r="Y150" i="169"/>
  <c r="S150" i="169"/>
  <c r="W413" i="169"/>
  <c r="AD265" i="169"/>
  <c r="Y360" i="169"/>
  <c r="S360" i="169"/>
  <c r="V550" i="169"/>
  <c r="W550" i="169"/>
  <c r="Q550" i="169"/>
  <c r="Y450" i="169"/>
  <c r="S450" i="169"/>
  <c r="W316" i="169"/>
  <c r="V316" i="169"/>
  <c r="Q316" i="169"/>
  <c r="T297" i="169"/>
  <c r="R297" i="169"/>
  <c r="R548" i="169"/>
  <c r="T548" i="169"/>
  <c r="R100" i="169"/>
  <c r="T100" i="169"/>
  <c r="R217" i="169"/>
  <c r="T217" i="169"/>
  <c r="T370" i="169"/>
  <c r="R370" i="169"/>
  <c r="T314" i="169"/>
  <c r="R314" i="169"/>
  <c r="T357" i="169"/>
  <c r="R357" i="169"/>
  <c r="T350" i="169"/>
  <c r="R350" i="169"/>
  <c r="R120" i="169"/>
  <c r="T120" i="169"/>
  <c r="AD255" i="169"/>
  <c r="AC255" i="169"/>
  <c r="W33" i="169"/>
  <c r="V33" i="169"/>
  <c r="Q33" i="169"/>
  <c r="AC551" i="169"/>
  <c r="AD551" i="169"/>
  <c r="W531" i="169"/>
  <c r="V531" i="169"/>
  <c r="Q531" i="169"/>
  <c r="T431" i="169"/>
  <c r="R431" i="169"/>
  <c r="R224" i="169"/>
  <c r="T224" i="169"/>
  <c r="T374" i="169"/>
  <c r="R374" i="169"/>
  <c r="T79" i="169"/>
  <c r="R79" i="169"/>
  <c r="T429" i="169"/>
  <c r="R429" i="169"/>
  <c r="V212" i="169"/>
  <c r="W212" i="169"/>
  <c r="Q212" i="169"/>
  <c r="T203" i="169"/>
  <c r="R203" i="169"/>
  <c r="AD334" i="169"/>
  <c r="AC334" i="169"/>
  <c r="T101" i="169"/>
  <c r="R101" i="169"/>
  <c r="R380" i="169"/>
  <c r="T380" i="169"/>
  <c r="Y196" i="169"/>
  <c r="S196" i="169"/>
  <c r="T149" i="169"/>
  <c r="R149" i="169"/>
  <c r="T539" i="169"/>
  <c r="R539" i="169"/>
  <c r="Y22" i="169"/>
  <c r="S22" i="169"/>
  <c r="Y315" i="169"/>
  <c r="S315" i="169"/>
  <c r="Y59" i="169"/>
  <c r="S59" i="169"/>
  <c r="V421" i="169"/>
  <c r="W421" i="169"/>
  <c r="Q421" i="169"/>
  <c r="T365" i="169"/>
  <c r="R365" i="169"/>
  <c r="R233" i="169"/>
  <c r="T233" i="169"/>
  <c r="T250" i="169"/>
  <c r="R250" i="169"/>
  <c r="T425" i="169"/>
  <c r="R425" i="169"/>
  <c r="T555" i="169"/>
  <c r="R555" i="169"/>
  <c r="Y361" i="169"/>
  <c r="S361" i="169"/>
  <c r="AD272" i="169"/>
  <c r="T118" i="169"/>
  <c r="R118" i="169"/>
  <c r="T138" i="169"/>
  <c r="R138" i="169"/>
  <c r="T453" i="169"/>
  <c r="R453" i="169"/>
  <c r="R89" i="169"/>
  <c r="T89" i="169"/>
  <c r="R391" i="169"/>
  <c r="T391" i="169"/>
  <c r="T179" i="169"/>
  <c r="R179" i="169"/>
  <c r="X351" i="169"/>
  <c r="T249" i="169"/>
  <c r="R249" i="169"/>
  <c r="Z205" i="169"/>
  <c r="R516" i="169"/>
  <c r="T516" i="169"/>
  <c r="T41" i="169"/>
  <c r="R41" i="169"/>
  <c r="T121" i="169"/>
  <c r="R121" i="169"/>
  <c r="W200" i="169"/>
  <c r="V200" i="169"/>
  <c r="Q200" i="169"/>
  <c r="Y192" i="169"/>
  <c r="S192" i="169"/>
  <c r="Y194" i="169"/>
  <c r="S194" i="169"/>
  <c r="W495" i="169"/>
  <c r="V495" i="169"/>
  <c r="Q495" i="169"/>
  <c r="Y367" i="169"/>
  <c r="S367" i="169"/>
  <c r="Z367" i="169" s="1"/>
  <c r="T123" i="169"/>
  <c r="R123" i="169"/>
  <c r="T24" i="169"/>
  <c r="R24" i="169"/>
  <c r="T13" i="169"/>
  <c r="R13" i="169"/>
  <c r="T53" i="169"/>
  <c r="R53" i="169"/>
  <c r="AD292" i="169"/>
  <c r="AC292" i="169"/>
  <c r="W253" i="169"/>
  <c r="V253" i="169"/>
  <c r="Q253" i="169"/>
  <c r="T133" i="169"/>
  <c r="R133" i="169"/>
  <c r="T411" i="169"/>
  <c r="R411" i="169"/>
  <c r="V115" i="169"/>
  <c r="W115" i="169"/>
  <c r="Q115" i="169"/>
  <c r="Y28" i="169"/>
  <c r="S28" i="169"/>
  <c r="W191" i="169"/>
  <c r="V191" i="169"/>
  <c r="Q191" i="169"/>
  <c r="Y541" i="169"/>
  <c r="S541" i="169"/>
  <c r="W458" i="169"/>
  <c r="V458" i="169"/>
  <c r="Q458" i="169"/>
  <c r="AD23" i="169"/>
  <c r="AC23" i="169"/>
  <c r="W409" i="169"/>
  <c r="V409" i="169"/>
  <c r="Q409" i="169"/>
  <c r="Y327" i="169"/>
  <c r="S327" i="169"/>
  <c r="T417" i="169"/>
  <c r="R417" i="169"/>
  <c r="W25" i="169"/>
  <c r="V25" i="169"/>
  <c r="Q25" i="169"/>
  <c r="T545" i="169"/>
  <c r="R545" i="169"/>
  <c r="R135" i="169"/>
  <c r="T135" i="169"/>
  <c r="R236" i="169"/>
  <c r="T236" i="169"/>
  <c r="Y306" i="169"/>
  <c r="S306" i="169"/>
  <c r="Y337" i="169"/>
  <c r="S337" i="169"/>
  <c r="Y524" i="169"/>
  <c r="S524" i="169"/>
  <c r="W418" i="169"/>
  <c r="V418" i="169"/>
  <c r="Q418" i="169"/>
  <c r="T393" i="169"/>
  <c r="R393" i="169"/>
  <c r="T293" i="169"/>
  <c r="R293" i="169"/>
  <c r="T483" i="169"/>
  <c r="R483" i="169"/>
  <c r="T146" i="169"/>
  <c r="R146" i="169"/>
  <c r="T270" i="169"/>
  <c r="R270" i="169"/>
  <c r="R464" i="169"/>
  <c r="T464" i="169"/>
  <c r="R128" i="169"/>
  <c r="T128" i="169"/>
  <c r="W216" i="169"/>
  <c r="V216" i="169"/>
  <c r="Q216" i="169"/>
  <c r="AD206" i="169"/>
  <c r="AC206" i="169"/>
  <c r="Y186" i="169"/>
  <c r="S186" i="169"/>
  <c r="W446" i="169"/>
  <c r="V446" i="169"/>
  <c r="Q446" i="169"/>
  <c r="Y245" i="169"/>
  <c r="S245" i="169"/>
  <c r="X502" i="169"/>
  <c r="R388" i="169"/>
  <c r="T388" i="169"/>
  <c r="T93" i="169"/>
  <c r="R93" i="169"/>
  <c r="T346" i="169"/>
  <c r="R346" i="169"/>
  <c r="R404" i="169"/>
  <c r="T404" i="169"/>
  <c r="T49" i="169"/>
  <c r="R49" i="169"/>
  <c r="X211" i="169"/>
  <c r="T9" i="169"/>
  <c r="R9" i="169"/>
  <c r="R16" i="169"/>
  <c r="T16" i="169"/>
  <c r="R504" i="169"/>
  <c r="T504" i="169"/>
  <c r="W139" i="169"/>
  <c r="V139" i="169"/>
  <c r="Q139" i="169"/>
  <c r="AD437" i="169"/>
  <c r="Y445" i="169"/>
  <c r="S445" i="169"/>
  <c r="W130" i="169"/>
  <c r="V130" i="169"/>
  <c r="Q130" i="169"/>
  <c r="W230" i="169"/>
  <c r="V230" i="169"/>
  <c r="Q230" i="169"/>
  <c r="Y126" i="169"/>
  <c r="S126" i="169"/>
  <c r="W96" i="169"/>
  <c r="V96" i="169"/>
  <c r="V175" i="169"/>
  <c r="T125" i="169"/>
  <c r="R125" i="169"/>
  <c r="W487" i="169"/>
  <c r="V487" i="169"/>
  <c r="Q487" i="169"/>
  <c r="Y31" i="169"/>
  <c r="S31" i="169"/>
  <c r="W427" i="169"/>
  <c r="V427" i="169"/>
  <c r="Q427" i="169"/>
  <c r="AD150" i="169"/>
  <c r="S413" i="169"/>
  <c r="T151" i="169"/>
  <c r="R151" i="169"/>
  <c r="W265" i="169"/>
  <c r="V265" i="169"/>
  <c r="Q265" i="169"/>
  <c r="W142" i="169"/>
  <c r="V142" i="169"/>
  <c r="Q142" i="169"/>
  <c r="AD316" i="169"/>
  <c r="AC316" i="169"/>
  <c r="T163" i="169"/>
  <c r="R163" i="169"/>
  <c r="T185" i="169"/>
  <c r="R185" i="169"/>
  <c r="T50" i="169"/>
  <c r="R50" i="169"/>
  <c r="T537" i="169"/>
  <c r="R537" i="169"/>
  <c r="T353" i="169"/>
  <c r="R353" i="169"/>
  <c r="R92" i="169"/>
  <c r="T92" i="169"/>
  <c r="T310" i="169"/>
  <c r="R310" i="169"/>
  <c r="R143" i="169"/>
  <c r="T143" i="169"/>
  <c r="W202" i="169"/>
  <c r="V202" i="169"/>
  <c r="Q202" i="169"/>
  <c r="AD33" i="169"/>
  <c r="AC33" i="169"/>
  <c r="W551" i="169"/>
  <c r="V551" i="169"/>
  <c r="Q551" i="169"/>
  <c r="AD531" i="169"/>
  <c r="AC531" i="169"/>
  <c r="R488" i="169"/>
  <c r="T488" i="169"/>
  <c r="AD481" i="169"/>
  <c r="AC481" i="169"/>
  <c r="Y408" i="169"/>
  <c r="S408" i="169"/>
  <c r="T161" i="169"/>
  <c r="R161" i="169"/>
  <c r="W491" i="169"/>
  <c r="V491" i="169"/>
  <c r="Q491" i="169"/>
  <c r="T482" i="169"/>
  <c r="R482" i="169"/>
  <c r="R396" i="169"/>
  <c r="T396" i="169"/>
  <c r="R311" i="169"/>
  <c r="T311" i="169"/>
  <c r="W62" i="169"/>
  <c r="V62" i="169"/>
  <c r="Q62" i="169"/>
  <c r="W11" i="169"/>
  <c r="V11" i="169"/>
  <c r="Q11" i="169"/>
  <c r="T305" i="169"/>
  <c r="R305" i="169"/>
  <c r="T122" i="169"/>
  <c r="R122" i="169"/>
  <c r="Y272" i="169"/>
  <c r="S272" i="169"/>
  <c r="T299" i="169"/>
  <c r="R299" i="169"/>
  <c r="T282" i="169"/>
  <c r="R282" i="169"/>
  <c r="T470" i="169"/>
  <c r="R470" i="169"/>
  <c r="T373" i="169"/>
  <c r="R373" i="169"/>
  <c r="T530" i="169"/>
  <c r="R530" i="169"/>
  <c r="T549" i="169"/>
  <c r="R549" i="169"/>
  <c r="T213" i="169"/>
  <c r="R213" i="169"/>
  <c r="T430" i="169"/>
  <c r="R430" i="169"/>
  <c r="T158" i="169"/>
  <c r="R158" i="169"/>
  <c r="T159" i="169"/>
  <c r="R159" i="169"/>
  <c r="AC200" i="169"/>
  <c r="W481" i="169"/>
  <c r="V481" i="169"/>
  <c r="Q481" i="169"/>
  <c r="Y495" i="169"/>
  <c r="S495" i="169"/>
  <c r="AD513" i="169"/>
  <c r="AC513" i="169"/>
  <c r="AD489" i="169"/>
  <c r="AC489" i="169"/>
  <c r="T566" i="169"/>
  <c r="R566" i="169"/>
  <c r="T14" i="169"/>
  <c r="R14" i="169"/>
  <c r="R540" i="169"/>
  <c r="T540" i="169"/>
  <c r="Y292" i="169"/>
  <c r="S292" i="169"/>
  <c r="Y253" i="169"/>
  <c r="S253" i="169"/>
  <c r="T94" i="169"/>
  <c r="R94" i="169"/>
  <c r="R73" i="169"/>
  <c r="T73" i="169"/>
  <c r="Y115" i="169"/>
  <c r="S115" i="169"/>
  <c r="V368" i="169"/>
  <c r="W368" i="169"/>
  <c r="Q368" i="169"/>
  <c r="Y191" i="169"/>
  <c r="S191" i="169"/>
  <c r="V37" i="169"/>
  <c r="W37" i="169"/>
  <c r="Q37" i="169"/>
  <c r="S458" i="169"/>
  <c r="Y248" i="169"/>
  <c r="T226" i="169"/>
  <c r="R226" i="169"/>
  <c r="AD25" i="169"/>
  <c r="AC25" i="169"/>
  <c r="T383" i="169"/>
  <c r="R383" i="169"/>
  <c r="T289" i="169"/>
  <c r="R289" i="169"/>
  <c r="T56" i="169"/>
  <c r="R56" i="169"/>
  <c r="T343" i="169"/>
  <c r="R343" i="169"/>
  <c r="AD306" i="169"/>
  <c r="AC306" i="169"/>
  <c r="V337" i="169"/>
  <c r="W337" i="169"/>
  <c r="Q337" i="169"/>
  <c r="AD418" i="169"/>
  <c r="AC418" i="169"/>
  <c r="W477" i="169"/>
  <c r="V477" i="169"/>
  <c r="Q477" i="169"/>
  <c r="T215" i="169"/>
  <c r="R215" i="169"/>
  <c r="R300" i="169"/>
  <c r="T300" i="169"/>
  <c r="T18" i="169"/>
  <c r="R18" i="169"/>
  <c r="R465" i="169"/>
  <c r="T465" i="169"/>
  <c r="T485" i="169"/>
  <c r="R485" i="169"/>
  <c r="T153" i="169"/>
  <c r="R153" i="169"/>
  <c r="T382" i="169"/>
  <c r="R382" i="169"/>
  <c r="T262" i="169"/>
  <c r="R262" i="169"/>
  <c r="AD216" i="169"/>
  <c r="AC216" i="169"/>
  <c r="V196" i="169"/>
  <c r="W196" i="169"/>
  <c r="Q196" i="169"/>
  <c r="AD186" i="169"/>
  <c r="V422" i="169"/>
  <c r="W422" i="169"/>
  <c r="Q422" i="169"/>
  <c r="Y446" i="169"/>
  <c r="S446" i="169"/>
  <c r="W251" i="169"/>
  <c r="V251" i="169"/>
  <c r="Q251" i="169"/>
  <c r="AD245" i="169"/>
  <c r="T141" i="169"/>
  <c r="R141" i="169"/>
  <c r="T3" i="169"/>
  <c r="R3" i="169"/>
  <c r="R416" i="169"/>
  <c r="T416" i="169"/>
  <c r="T355" i="169"/>
  <c r="R355" i="169"/>
  <c r="T435" i="169"/>
  <c r="R435" i="169"/>
  <c r="T154" i="169"/>
  <c r="R154" i="169"/>
  <c r="T523" i="169"/>
  <c r="R523" i="169"/>
  <c r="T570" i="169"/>
  <c r="R570" i="169"/>
  <c r="R565" i="169"/>
  <c r="T565" i="169"/>
  <c r="W257" i="169"/>
  <c r="V257" i="169"/>
  <c r="Q257" i="169"/>
  <c r="W70" i="169"/>
  <c r="V70" i="169"/>
  <c r="Q70" i="169"/>
  <c r="AD445" i="169"/>
  <c r="AC445" i="169"/>
  <c r="Y230" i="169"/>
  <c r="S230" i="169"/>
  <c r="Z440" i="169"/>
  <c r="AD126" i="169"/>
  <c r="AC126" i="169"/>
  <c r="Y175" i="169"/>
  <c r="W140" i="169"/>
  <c r="V140" i="169"/>
  <c r="Q140" i="169"/>
  <c r="Y517" i="169"/>
  <c r="S517" i="169"/>
  <c r="T277" i="169"/>
  <c r="R277" i="169"/>
  <c r="Y110" i="169"/>
  <c r="S110" i="169"/>
  <c r="AD31" i="169"/>
  <c r="AC31" i="169"/>
  <c r="Y319" i="169"/>
  <c r="S319" i="169"/>
  <c r="R573" i="169"/>
  <c r="T573" i="169"/>
  <c r="Y265" i="169"/>
  <c r="S265" i="169"/>
  <c r="Y142" i="169"/>
  <c r="S142" i="169"/>
  <c r="Z518" i="169"/>
  <c r="Y316" i="169"/>
  <c r="S316" i="169"/>
  <c r="T147" i="169"/>
  <c r="R147" i="169"/>
  <c r="T377" i="169"/>
  <c r="R377" i="169"/>
  <c r="R569" i="169"/>
  <c r="T569" i="169"/>
  <c r="T497" i="169"/>
  <c r="R497" i="169"/>
  <c r="X204" i="169"/>
  <c r="T162" i="169"/>
  <c r="R162" i="169"/>
  <c r="T442" i="169"/>
  <c r="R442" i="169"/>
  <c r="T90" i="169"/>
  <c r="R90" i="169"/>
  <c r="R476" i="169"/>
  <c r="T476" i="169"/>
  <c r="Y202" i="169"/>
  <c r="S202" i="169"/>
  <c r="W210" i="169"/>
  <c r="V210" i="169"/>
  <c r="Q210" i="169"/>
  <c r="Y551" i="169"/>
  <c r="S551" i="169"/>
  <c r="Y225" i="169"/>
  <c r="S225" i="169"/>
  <c r="V419" i="169"/>
  <c r="Q419" i="169"/>
  <c r="Y531" i="169"/>
  <c r="S531" i="169"/>
  <c r="C26" i="168"/>
  <c r="AD6" i="169" l="1"/>
  <c r="AC111" i="169"/>
  <c r="AD111" i="169"/>
  <c r="AC186" i="169"/>
  <c r="AC102" i="169"/>
  <c r="Q376" i="169"/>
  <c r="V489" i="169"/>
  <c r="W376" i="169"/>
  <c r="AC498" i="169"/>
  <c r="Z248" i="169"/>
  <c r="AC199" i="169"/>
  <c r="AC437" i="169"/>
  <c r="AC327" i="169"/>
  <c r="AD361" i="169"/>
  <c r="AC522" i="169"/>
  <c r="AC196" i="169"/>
  <c r="Z572" i="169"/>
  <c r="AA6" i="169"/>
  <c r="AA111" i="169"/>
  <c r="S72" i="169"/>
  <c r="Z72" i="169" s="1"/>
  <c r="W496" i="169"/>
  <c r="W44" i="169"/>
  <c r="S487" i="169"/>
  <c r="Z487" i="169" s="1"/>
  <c r="AB6" i="169"/>
  <c r="AC6" i="169" s="1"/>
  <c r="S66" i="169"/>
  <c r="S231" i="169"/>
  <c r="AD102" i="169"/>
  <c r="X316" i="169"/>
  <c r="X445" i="169"/>
  <c r="U355" i="169"/>
  <c r="AC355" i="169" s="1"/>
  <c r="AB355" i="169"/>
  <c r="AA355" i="169"/>
  <c r="U289" i="169"/>
  <c r="AA289" i="169"/>
  <c r="AB289" i="169"/>
  <c r="U537" i="169"/>
  <c r="AA537" i="169"/>
  <c r="AB537" i="169"/>
  <c r="AC537" i="169" s="1"/>
  <c r="U259" i="169"/>
  <c r="AB259" i="169"/>
  <c r="AA259" i="169"/>
  <c r="AD526" i="169"/>
  <c r="AC526" i="169"/>
  <c r="U442" i="169"/>
  <c r="AB442" i="169"/>
  <c r="AC442" i="169" s="1"/>
  <c r="AA442" i="169"/>
  <c r="U539" i="169"/>
  <c r="AB539" i="169"/>
  <c r="AA539" i="169"/>
  <c r="U397" i="169"/>
  <c r="AB397" i="169"/>
  <c r="AA397" i="169"/>
  <c r="U240" i="169"/>
  <c r="AB240" i="169"/>
  <c r="AA240" i="169"/>
  <c r="U554" i="169"/>
  <c r="AA554" i="169"/>
  <c r="AB554" i="169"/>
  <c r="U362" i="169"/>
  <c r="AB362" i="169"/>
  <c r="AA362" i="169"/>
  <c r="U509" i="169"/>
  <c r="AC509" i="169" s="1"/>
  <c r="AB509" i="169"/>
  <c r="AA509" i="169"/>
  <c r="U21" i="169"/>
  <c r="AB21" i="169"/>
  <c r="AA21" i="169"/>
  <c r="AC477" i="169"/>
  <c r="U171" i="169"/>
  <c r="AD171" i="169" s="1"/>
  <c r="AB171" i="169"/>
  <c r="AA171" i="169"/>
  <c r="U424" i="169"/>
  <c r="AD424" i="169" s="1"/>
  <c r="AB424" i="169"/>
  <c r="AA424" i="169"/>
  <c r="U215" i="169"/>
  <c r="AA215" i="169"/>
  <c r="AB215" i="169"/>
  <c r="U94" i="169"/>
  <c r="AC94" i="169" s="1"/>
  <c r="AB94" i="169"/>
  <c r="AA94" i="169"/>
  <c r="U151" i="169"/>
  <c r="AA151" i="169"/>
  <c r="AB151" i="169"/>
  <c r="U507" i="169"/>
  <c r="AB507" i="169"/>
  <c r="AC507" i="169" s="1"/>
  <c r="AA507" i="169"/>
  <c r="U8" i="169"/>
  <c r="AA8" i="169"/>
  <c r="AB8" i="169"/>
  <c r="U189" i="169"/>
  <c r="AB189" i="169"/>
  <c r="AA189" i="169"/>
  <c r="U170" i="169"/>
  <c r="AD170" i="169" s="1"/>
  <c r="AB170" i="169"/>
  <c r="AA170" i="169"/>
  <c r="U74" i="169"/>
  <c r="AA74" i="169"/>
  <c r="AB74" i="169"/>
  <c r="U549" i="169"/>
  <c r="AB549" i="169"/>
  <c r="AA549" i="169"/>
  <c r="U236" i="169"/>
  <c r="AC236" i="169" s="1"/>
  <c r="AB236" i="169"/>
  <c r="AA236" i="169"/>
  <c r="U121" i="169"/>
  <c r="AA121" i="169"/>
  <c r="AB121" i="169"/>
  <c r="U152" i="169"/>
  <c r="AB152" i="169"/>
  <c r="AA152" i="169"/>
  <c r="U372" i="169"/>
  <c r="AB372" i="169"/>
  <c r="AA372" i="169"/>
  <c r="U451" i="169"/>
  <c r="AB451" i="169"/>
  <c r="AA451" i="169"/>
  <c r="U505" i="169"/>
  <c r="AD505" i="169" s="1"/>
  <c r="AA505" i="169"/>
  <c r="AB505" i="169"/>
  <c r="S70" i="169"/>
  <c r="S251" i="169"/>
  <c r="Z251" i="169" s="1"/>
  <c r="U371" i="169"/>
  <c r="AB371" i="169"/>
  <c r="AA371" i="169"/>
  <c r="U514" i="169"/>
  <c r="AB514" i="169"/>
  <c r="AA514" i="169"/>
  <c r="U400" i="169"/>
  <c r="AB400" i="169"/>
  <c r="AA400" i="169"/>
  <c r="U427" i="169"/>
  <c r="AB427" i="169"/>
  <c r="AA427" i="169"/>
  <c r="U88" i="169"/>
  <c r="AD88" i="169" s="1"/>
  <c r="AA88" i="169"/>
  <c r="AB88" i="169"/>
  <c r="U257" i="169"/>
  <c r="AD257" i="169" s="1"/>
  <c r="AA257" i="169"/>
  <c r="AB257" i="169"/>
  <c r="Z202" i="169"/>
  <c r="U377" i="169"/>
  <c r="AA377" i="169"/>
  <c r="AB377" i="169"/>
  <c r="Z265" i="169"/>
  <c r="U277" i="169"/>
  <c r="AB277" i="169"/>
  <c r="AA277" i="169"/>
  <c r="U523" i="169"/>
  <c r="AD523" i="169" s="1"/>
  <c r="AB523" i="169"/>
  <c r="AA523" i="169"/>
  <c r="U262" i="169"/>
  <c r="AB262" i="169"/>
  <c r="AA262" i="169"/>
  <c r="U383" i="169"/>
  <c r="AA383" i="169"/>
  <c r="AB383" i="169"/>
  <c r="AC383" i="169" s="1"/>
  <c r="V232" i="169"/>
  <c r="U566" i="169"/>
  <c r="AC566" i="169" s="1"/>
  <c r="AB566" i="169"/>
  <c r="AA566" i="169"/>
  <c r="AD194" i="169"/>
  <c r="U311" i="169"/>
  <c r="AA311" i="169"/>
  <c r="AB311" i="169"/>
  <c r="AC311" i="169" s="1"/>
  <c r="U310" i="169"/>
  <c r="AB310" i="169"/>
  <c r="AC310" i="169" s="1"/>
  <c r="AA310" i="169"/>
  <c r="U50" i="169"/>
  <c r="AA50" i="169"/>
  <c r="AB50" i="169"/>
  <c r="AC167" i="169"/>
  <c r="U270" i="169"/>
  <c r="AD270" i="169" s="1"/>
  <c r="AB270" i="169"/>
  <c r="AA270" i="169"/>
  <c r="U393" i="169"/>
  <c r="AA393" i="169"/>
  <c r="AB393" i="169"/>
  <c r="U123" i="169"/>
  <c r="AB123" i="169"/>
  <c r="AA123" i="169"/>
  <c r="U453" i="169"/>
  <c r="AB453" i="169"/>
  <c r="AA453" i="169"/>
  <c r="U429" i="169"/>
  <c r="AB429" i="169"/>
  <c r="AA429" i="169"/>
  <c r="U224" i="169"/>
  <c r="AB224" i="169"/>
  <c r="AC224" i="169" s="1"/>
  <c r="AA224" i="169"/>
  <c r="U120" i="169"/>
  <c r="AD120" i="169" s="1"/>
  <c r="AA120" i="169"/>
  <c r="AB120" i="169"/>
  <c r="U258" i="169"/>
  <c r="AA258" i="169"/>
  <c r="AB258" i="169"/>
  <c r="U80" i="169"/>
  <c r="AA80" i="169"/>
  <c r="AB80" i="169"/>
  <c r="U26" i="169"/>
  <c r="AA26" i="169"/>
  <c r="AB26" i="169"/>
  <c r="U339" i="169"/>
  <c r="AB339" i="169"/>
  <c r="AA339" i="169"/>
  <c r="U486" i="169"/>
  <c r="AB486" i="169"/>
  <c r="AC486" i="169" s="1"/>
  <c r="AA486" i="169"/>
  <c r="U532" i="169"/>
  <c r="AB532" i="169"/>
  <c r="AA532" i="169"/>
  <c r="U403" i="169"/>
  <c r="AB403" i="169"/>
  <c r="AC403" i="169" s="1"/>
  <c r="AA403" i="169"/>
  <c r="U410" i="169"/>
  <c r="AD410" i="169" s="1"/>
  <c r="AB410" i="169"/>
  <c r="AA410" i="169"/>
  <c r="U91" i="169"/>
  <c r="AB91" i="169"/>
  <c r="AA91" i="169"/>
  <c r="U459" i="169"/>
  <c r="AD459" i="169" s="1"/>
  <c r="AB459" i="169"/>
  <c r="AA459" i="169"/>
  <c r="U444" i="169"/>
  <c r="AB444" i="169"/>
  <c r="AA444" i="169"/>
  <c r="U533" i="169"/>
  <c r="AB533" i="169"/>
  <c r="AA533" i="169"/>
  <c r="U441" i="169"/>
  <c r="AA441" i="169"/>
  <c r="AB441" i="169"/>
  <c r="X360" i="169"/>
  <c r="Z95" i="169"/>
  <c r="U484" i="169"/>
  <c r="AB484" i="169"/>
  <c r="AA484" i="169"/>
  <c r="U461" i="169"/>
  <c r="AB461" i="169"/>
  <c r="AC461" i="169" s="1"/>
  <c r="AA461" i="169"/>
  <c r="AC448" i="169"/>
  <c r="U349" i="169"/>
  <c r="AB349" i="169"/>
  <c r="AA349" i="169"/>
  <c r="U467" i="169"/>
  <c r="AD467" i="169" s="1"/>
  <c r="AB467" i="169"/>
  <c r="AA467" i="169"/>
  <c r="U30" i="169"/>
  <c r="AB30" i="169"/>
  <c r="AA30" i="169"/>
  <c r="U219" i="169"/>
  <c r="AB219" i="169"/>
  <c r="AA219" i="169"/>
  <c r="U55" i="169"/>
  <c r="AB55" i="169"/>
  <c r="AC55" i="169" s="1"/>
  <c r="AA55" i="169"/>
  <c r="Y221" i="169"/>
  <c r="U17" i="169"/>
  <c r="AB17" i="169"/>
  <c r="AA17" i="169"/>
  <c r="U108" i="169"/>
  <c r="AB108" i="169"/>
  <c r="AA108" i="169"/>
  <c r="U402" i="169"/>
  <c r="AA402" i="169"/>
  <c r="AB402" i="169"/>
  <c r="U273" i="169"/>
  <c r="AA273" i="169"/>
  <c r="AB273" i="169"/>
  <c r="AC273" i="169" s="1"/>
  <c r="U494" i="169"/>
  <c r="AB494" i="169"/>
  <c r="AC494" i="169" s="1"/>
  <c r="AA494" i="169"/>
  <c r="U19" i="169"/>
  <c r="AB19" i="169"/>
  <c r="AA19" i="169"/>
  <c r="Q261" i="169"/>
  <c r="U166" i="169"/>
  <c r="AD166" i="169" s="1"/>
  <c r="AB166" i="169"/>
  <c r="AA166" i="169"/>
  <c r="U468" i="169"/>
  <c r="AB468" i="169"/>
  <c r="AA468" i="169"/>
  <c r="AC337" i="169"/>
  <c r="U7" i="169"/>
  <c r="AA7" i="169"/>
  <c r="AB7" i="169"/>
  <c r="U499" i="169"/>
  <c r="AD499" i="169" s="1"/>
  <c r="AB499" i="169"/>
  <c r="AA499" i="169"/>
  <c r="U385" i="169"/>
  <c r="AA385" i="169"/>
  <c r="AB385" i="169"/>
  <c r="U71" i="169"/>
  <c r="AA71" i="169"/>
  <c r="AB71" i="169"/>
  <c r="U364" i="169"/>
  <c r="AB364" i="169"/>
  <c r="AA364" i="169"/>
  <c r="U127" i="169"/>
  <c r="AB127" i="169"/>
  <c r="AA127" i="169"/>
  <c r="U335" i="169"/>
  <c r="AA335" i="169"/>
  <c r="AB335" i="169"/>
  <c r="U225" i="169"/>
  <c r="AA225" i="169"/>
  <c r="AB225" i="169"/>
  <c r="U61" i="169"/>
  <c r="AB61" i="169"/>
  <c r="AA61" i="169"/>
  <c r="U248" i="169"/>
  <c r="AB248" i="169"/>
  <c r="AA248" i="169"/>
  <c r="U446" i="169"/>
  <c r="AB446" i="169"/>
  <c r="AA446" i="169"/>
  <c r="U125" i="169"/>
  <c r="AD125" i="169" s="1"/>
  <c r="AB125" i="169"/>
  <c r="AA125" i="169"/>
  <c r="U250" i="169"/>
  <c r="AB250" i="169"/>
  <c r="AA250" i="169"/>
  <c r="U323" i="169"/>
  <c r="AB323" i="169"/>
  <c r="AA323" i="169"/>
  <c r="U574" i="169"/>
  <c r="AB574" i="169"/>
  <c r="AC574" i="169" s="1"/>
  <c r="AA574" i="169"/>
  <c r="U130" i="169"/>
  <c r="AB130" i="169"/>
  <c r="AA130" i="169"/>
  <c r="U159" i="169"/>
  <c r="AA159" i="169"/>
  <c r="AB159" i="169"/>
  <c r="U233" i="169"/>
  <c r="AD233" i="169" s="1"/>
  <c r="AA233" i="169"/>
  <c r="AB233" i="169"/>
  <c r="U43" i="169"/>
  <c r="AB43" i="169"/>
  <c r="AA43" i="169"/>
  <c r="U286" i="169"/>
  <c r="AD286" i="169" s="1"/>
  <c r="AB286" i="169"/>
  <c r="AA286" i="169"/>
  <c r="W268" i="169"/>
  <c r="U269" i="169"/>
  <c r="AB269" i="169"/>
  <c r="AA269" i="169"/>
  <c r="U243" i="169"/>
  <c r="AB243" i="169"/>
  <c r="AA243" i="169"/>
  <c r="U44" i="169"/>
  <c r="AD44" i="169" s="1"/>
  <c r="AB44" i="169"/>
  <c r="AA44" i="169"/>
  <c r="U389" i="169"/>
  <c r="AB389" i="169"/>
  <c r="AA389" i="169"/>
  <c r="U103" i="169"/>
  <c r="AD103" i="169" s="1"/>
  <c r="AB103" i="169"/>
  <c r="AA103" i="169"/>
  <c r="U110" i="169"/>
  <c r="AB110" i="169"/>
  <c r="AA110" i="169"/>
  <c r="AC506" i="169"/>
  <c r="AD506" i="169"/>
  <c r="U404" i="169"/>
  <c r="AB404" i="169"/>
  <c r="AC404" i="169" s="1"/>
  <c r="AA404" i="169"/>
  <c r="U24" i="169"/>
  <c r="AA24" i="169"/>
  <c r="AB24" i="169"/>
  <c r="U330" i="169"/>
  <c r="AB330" i="169"/>
  <c r="AC330" i="169" s="1"/>
  <c r="AA330" i="169"/>
  <c r="U542" i="169"/>
  <c r="AD542" i="169" s="1"/>
  <c r="AB542" i="169"/>
  <c r="AA542" i="169"/>
  <c r="U99" i="169"/>
  <c r="AB99" i="169"/>
  <c r="AA99" i="169"/>
  <c r="U197" i="169"/>
  <c r="AD197" i="169" s="1"/>
  <c r="AB197" i="169"/>
  <c r="AA197" i="169"/>
  <c r="U157" i="169"/>
  <c r="AB157" i="169"/>
  <c r="AA157" i="169"/>
  <c r="U313" i="169"/>
  <c r="AA313" i="169"/>
  <c r="AB313" i="169"/>
  <c r="AC313" i="169" s="1"/>
  <c r="U288" i="169"/>
  <c r="AB288" i="169"/>
  <c r="AC288" i="169" s="1"/>
  <c r="AA288" i="169"/>
  <c r="U519" i="169"/>
  <c r="AA519" i="169"/>
  <c r="AB519" i="169"/>
  <c r="U510" i="169"/>
  <c r="AB510" i="169"/>
  <c r="AC510" i="169" s="1"/>
  <c r="AA510" i="169"/>
  <c r="U187" i="169"/>
  <c r="AD187" i="169" s="1"/>
  <c r="AB187" i="169"/>
  <c r="AA187" i="169"/>
  <c r="U474" i="169"/>
  <c r="AD474" i="169" s="1"/>
  <c r="AB474" i="169"/>
  <c r="AA474" i="169"/>
  <c r="U488" i="169"/>
  <c r="AD488" i="169" s="1"/>
  <c r="AB488" i="169"/>
  <c r="AA488" i="169"/>
  <c r="U101" i="169"/>
  <c r="AB101" i="169"/>
  <c r="AA101" i="169"/>
  <c r="U433" i="169"/>
  <c r="AA433" i="169"/>
  <c r="AB433" i="169"/>
  <c r="AC433" i="169" s="1"/>
  <c r="U114" i="169"/>
  <c r="AA114" i="169"/>
  <c r="AB114" i="169"/>
  <c r="U207" i="169"/>
  <c r="AA207" i="169"/>
  <c r="AB207" i="169"/>
  <c r="U387" i="169"/>
  <c r="AB387" i="169"/>
  <c r="AC387" i="169" s="1"/>
  <c r="AA387" i="169"/>
  <c r="AC177" i="169"/>
  <c r="U411" i="169"/>
  <c r="AB411" i="169"/>
  <c r="AA411" i="169"/>
  <c r="U149" i="169"/>
  <c r="AB149" i="169"/>
  <c r="AA149" i="169"/>
  <c r="U297" i="169"/>
  <c r="AA297" i="169"/>
  <c r="AB297" i="169"/>
  <c r="AC547" i="169"/>
  <c r="U106" i="169"/>
  <c r="AB106" i="169"/>
  <c r="AA106" i="169"/>
  <c r="U182" i="169"/>
  <c r="AC182" i="169" s="1"/>
  <c r="AB182" i="169"/>
  <c r="AA182" i="169"/>
  <c r="U501" i="169"/>
  <c r="AB501" i="169"/>
  <c r="AA501" i="169"/>
  <c r="Q345" i="169"/>
  <c r="U69" i="169"/>
  <c r="AB69" i="169"/>
  <c r="AC69" i="169" s="1"/>
  <c r="AA69" i="169"/>
  <c r="U406" i="169"/>
  <c r="AD406" i="169" s="1"/>
  <c r="AB406" i="169"/>
  <c r="AA406" i="169"/>
  <c r="U500" i="169"/>
  <c r="AA500" i="169"/>
  <c r="AB500" i="169"/>
  <c r="U172" i="169"/>
  <c r="AD172" i="169" s="1"/>
  <c r="AB172" i="169"/>
  <c r="AA172" i="169"/>
  <c r="U352" i="169"/>
  <c r="AB352" i="169"/>
  <c r="AA352" i="169"/>
  <c r="U131" i="169"/>
  <c r="AB131" i="169"/>
  <c r="AA131" i="169"/>
  <c r="U558" i="169"/>
  <c r="AB558" i="169"/>
  <c r="AA558" i="169"/>
  <c r="U476" i="169"/>
  <c r="AB476" i="169"/>
  <c r="AA476" i="169"/>
  <c r="U147" i="169"/>
  <c r="AB147" i="169"/>
  <c r="AC147" i="169" s="1"/>
  <c r="AA147" i="169"/>
  <c r="U573" i="169"/>
  <c r="AC573" i="169" s="1"/>
  <c r="AB573" i="169"/>
  <c r="AA573" i="169"/>
  <c r="AD139" i="169"/>
  <c r="U154" i="169"/>
  <c r="AA154" i="169"/>
  <c r="AB154" i="169"/>
  <c r="AC154" i="169" s="1"/>
  <c r="U3" i="169"/>
  <c r="AB3" i="169"/>
  <c r="AC3" i="169" s="1"/>
  <c r="AA3" i="169"/>
  <c r="U382" i="169"/>
  <c r="AB382" i="169"/>
  <c r="AA382" i="169"/>
  <c r="U18" i="169"/>
  <c r="AA18" i="169"/>
  <c r="AB18" i="169"/>
  <c r="U343" i="169"/>
  <c r="AD343" i="169" s="1"/>
  <c r="AA343" i="169"/>
  <c r="AB343" i="169"/>
  <c r="AC409" i="169"/>
  <c r="AD66" i="169"/>
  <c r="U396" i="169"/>
  <c r="AB396" i="169"/>
  <c r="AC396" i="169" s="1"/>
  <c r="AA396" i="169"/>
  <c r="U161" i="169"/>
  <c r="AC161" i="169" s="1"/>
  <c r="AA161" i="169"/>
  <c r="AB161" i="169"/>
  <c r="U185" i="169"/>
  <c r="AA185" i="169"/>
  <c r="AB185" i="169"/>
  <c r="Z126" i="169"/>
  <c r="U9" i="169"/>
  <c r="AA9" i="169"/>
  <c r="AB9" i="169"/>
  <c r="U146" i="169"/>
  <c r="AB146" i="169"/>
  <c r="AA146" i="169"/>
  <c r="U53" i="169"/>
  <c r="AB53" i="169"/>
  <c r="AA53" i="169"/>
  <c r="U516" i="169"/>
  <c r="AD516" i="169" s="1"/>
  <c r="AB516" i="169"/>
  <c r="AA516" i="169"/>
  <c r="U179" i="169"/>
  <c r="AB179" i="169"/>
  <c r="AA179" i="169"/>
  <c r="U138" i="169"/>
  <c r="AD138" i="169" s="1"/>
  <c r="AA138" i="169"/>
  <c r="AB138" i="169"/>
  <c r="U555" i="169"/>
  <c r="AB555" i="169"/>
  <c r="AA555" i="169"/>
  <c r="U365" i="169"/>
  <c r="AB365" i="169"/>
  <c r="AA365" i="169"/>
  <c r="U79" i="169"/>
  <c r="AA79" i="169"/>
  <c r="AB79" i="169"/>
  <c r="U217" i="169"/>
  <c r="AA217" i="169"/>
  <c r="AB217" i="169"/>
  <c r="Q517" i="169"/>
  <c r="U423" i="169"/>
  <c r="AD423" i="169" s="1"/>
  <c r="AA423" i="169"/>
  <c r="AB423" i="169"/>
  <c r="U57" i="169"/>
  <c r="AA57" i="169"/>
  <c r="AB57" i="169"/>
  <c r="U544" i="169"/>
  <c r="AB544" i="169"/>
  <c r="AA544" i="169"/>
  <c r="U567" i="169"/>
  <c r="AA567" i="169"/>
  <c r="AB567" i="169"/>
  <c r="AC366" i="169"/>
  <c r="U460" i="169"/>
  <c r="AB460" i="169"/>
  <c r="AA460" i="169"/>
  <c r="U247" i="169"/>
  <c r="AA247" i="169"/>
  <c r="AB247" i="169"/>
  <c r="U363" i="169"/>
  <c r="AB363" i="169"/>
  <c r="AA363" i="169"/>
  <c r="U493" i="169"/>
  <c r="AB493" i="169"/>
  <c r="AA493" i="169"/>
  <c r="U320" i="169"/>
  <c r="AB320" i="169"/>
  <c r="AC320" i="169" s="1"/>
  <c r="AA320" i="169"/>
  <c r="U443" i="169"/>
  <c r="AB443" i="169"/>
  <c r="AA443" i="169"/>
  <c r="U340" i="169"/>
  <c r="AB340" i="169"/>
  <c r="AC340" i="169" s="1"/>
  <c r="AA340" i="169"/>
  <c r="AD342" i="169"/>
  <c r="V345" i="169"/>
  <c r="Q28" i="169"/>
  <c r="U438" i="169"/>
  <c r="AB438" i="169"/>
  <c r="AA438" i="169"/>
  <c r="U112" i="169"/>
  <c r="AD112" i="169" s="1"/>
  <c r="AA112" i="169"/>
  <c r="AB112" i="169"/>
  <c r="U378" i="169"/>
  <c r="AB378" i="169"/>
  <c r="AA378" i="169"/>
  <c r="U285" i="169"/>
  <c r="AB285" i="169"/>
  <c r="AA285" i="169"/>
  <c r="U267" i="169"/>
  <c r="AB267" i="169"/>
  <c r="AC267" i="169" s="1"/>
  <c r="AA267" i="169"/>
  <c r="U67" i="169"/>
  <c r="AB67" i="169"/>
  <c r="AA67" i="169"/>
  <c r="U559" i="169"/>
  <c r="AB559" i="169"/>
  <c r="AC559" i="169" s="1"/>
  <c r="AA559" i="169"/>
  <c r="U395" i="169"/>
  <c r="AC395" i="169" s="1"/>
  <c r="AB395" i="169"/>
  <c r="AA395" i="169"/>
  <c r="U307" i="169"/>
  <c r="AB307" i="169"/>
  <c r="AA307" i="169"/>
  <c r="U552" i="169"/>
  <c r="AD552" i="169" s="1"/>
  <c r="AB552" i="169"/>
  <c r="AA552" i="169"/>
  <c r="U117" i="169"/>
  <c r="AB117" i="169"/>
  <c r="AA117" i="169"/>
  <c r="U223" i="169"/>
  <c r="AA223" i="169"/>
  <c r="AB223" i="169"/>
  <c r="AC223" i="169" s="1"/>
  <c r="U84" i="169"/>
  <c r="AB84" i="169"/>
  <c r="AC84" i="169" s="1"/>
  <c r="AA84" i="169"/>
  <c r="U475" i="169"/>
  <c r="AB475" i="169"/>
  <c r="AA475" i="169"/>
  <c r="U331" i="169"/>
  <c r="AB331" i="169"/>
  <c r="AC331" i="169" s="1"/>
  <c r="AA331" i="169"/>
  <c r="U338" i="169"/>
  <c r="AD338" i="169" s="1"/>
  <c r="AA338" i="169"/>
  <c r="AB338" i="169"/>
  <c r="S389" i="169"/>
  <c r="U432" i="169"/>
  <c r="AB432" i="169"/>
  <c r="AA432" i="169"/>
  <c r="U399" i="169"/>
  <c r="AA399" i="169"/>
  <c r="AB399" i="169"/>
  <c r="U137" i="169"/>
  <c r="AA137" i="169"/>
  <c r="AB137" i="169"/>
  <c r="Q241" i="169"/>
  <c r="U180" i="169"/>
  <c r="AC180" i="169" s="1"/>
  <c r="AB180" i="169"/>
  <c r="AA180" i="169"/>
  <c r="U394" i="169"/>
  <c r="AB394" i="169"/>
  <c r="AA394" i="169"/>
  <c r="V261" i="169"/>
  <c r="U294" i="169"/>
  <c r="AB294" i="169"/>
  <c r="AC294" i="169" s="1"/>
  <c r="AA294" i="169"/>
  <c r="U284" i="169"/>
  <c r="AD284" i="169" s="1"/>
  <c r="AB284" i="169"/>
  <c r="AA284" i="169"/>
  <c r="U274" i="169"/>
  <c r="AA274" i="169"/>
  <c r="AB274" i="169"/>
  <c r="U303" i="169"/>
  <c r="AD303" i="169" s="1"/>
  <c r="AA303" i="169"/>
  <c r="AB303" i="169"/>
  <c r="U473" i="169"/>
  <c r="AA473" i="169"/>
  <c r="AB473" i="169"/>
  <c r="U156" i="169"/>
  <c r="AB156" i="169"/>
  <c r="AA156" i="169"/>
  <c r="U450" i="169"/>
  <c r="AD450" i="169" s="1"/>
  <c r="AA450" i="169"/>
  <c r="AB450" i="169"/>
  <c r="U304" i="169"/>
  <c r="AB304" i="169"/>
  <c r="AA304" i="169"/>
  <c r="U408" i="169"/>
  <c r="AB408" i="169"/>
  <c r="AA408" i="169"/>
  <c r="U319" i="169"/>
  <c r="AA319" i="169"/>
  <c r="AB319" i="169"/>
  <c r="U570" i="169"/>
  <c r="AB570" i="169"/>
  <c r="AA570" i="169"/>
  <c r="U485" i="169"/>
  <c r="AD485" i="169" s="1"/>
  <c r="AB485" i="169"/>
  <c r="AA485" i="169"/>
  <c r="U456" i="169"/>
  <c r="AB456" i="169"/>
  <c r="AA456" i="169"/>
  <c r="U4" i="169"/>
  <c r="AB4" i="169"/>
  <c r="AA4" i="169"/>
  <c r="U290" i="169"/>
  <c r="AA290" i="169"/>
  <c r="AB290" i="169"/>
  <c r="U511" i="169"/>
  <c r="AA511" i="169"/>
  <c r="AB511" i="169"/>
  <c r="U529" i="169"/>
  <c r="AB529" i="169"/>
  <c r="AC529" i="169" s="1"/>
  <c r="AA529" i="169"/>
  <c r="U564" i="169"/>
  <c r="AD564" i="169" s="1"/>
  <c r="AA564" i="169"/>
  <c r="AB564" i="169"/>
  <c r="U503" i="169"/>
  <c r="AA503" i="169"/>
  <c r="AB503" i="169"/>
  <c r="U561" i="169"/>
  <c r="AD561" i="169" s="1"/>
  <c r="AB561" i="169"/>
  <c r="AA561" i="169"/>
  <c r="U39" i="169"/>
  <c r="AB39" i="169"/>
  <c r="AA39" i="169"/>
  <c r="U28" i="169"/>
  <c r="AD28" i="169" s="1"/>
  <c r="AB28" i="169"/>
  <c r="AA28" i="169"/>
  <c r="U524" i="169"/>
  <c r="AD524" i="169" s="1"/>
  <c r="AA524" i="169"/>
  <c r="AB524" i="169"/>
  <c r="U416" i="169"/>
  <c r="AB416" i="169"/>
  <c r="AA416" i="169"/>
  <c r="Q232" i="169"/>
  <c r="U282" i="169"/>
  <c r="AD282" i="169" s="1"/>
  <c r="AB282" i="169"/>
  <c r="AA282" i="169"/>
  <c r="U16" i="169"/>
  <c r="AA16" i="169"/>
  <c r="AB16" i="169"/>
  <c r="U314" i="169"/>
  <c r="AB314" i="169"/>
  <c r="AA314" i="169"/>
  <c r="U51" i="169"/>
  <c r="AB51" i="169"/>
  <c r="AC51" i="169" s="1"/>
  <c r="AA51" i="169"/>
  <c r="W238" i="169"/>
  <c r="U422" i="169"/>
  <c r="AD422" i="169" s="1"/>
  <c r="AA422" i="169"/>
  <c r="AB422" i="169"/>
  <c r="U158" i="169"/>
  <c r="AC158" i="169" s="1"/>
  <c r="AB158" i="169"/>
  <c r="AA158" i="169"/>
  <c r="U41" i="169"/>
  <c r="AB41" i="169"/>
  <c r="AA41" i="169"/>
  <c r="U38" i="169"/>
  <c r="AB38" i="169"/>
  <c r="AA38" i="169"/>
  <c r="U97" i="169"/>
  <c r="AB97" i="169"/>
  <c r="AC97" i="169" s="1"/>
  <c r="AA97" i="169"/>
  <c r="U134" i="169"/>
  <c r="AB134" i="169"/>
  <c r="AA134" i="169"/>
  <c r="U77" i="169"/>
  <c r="AB77" i="169"/>
  <c r="AC77" i="169" s="1"/>
  <c r="AA77" i="169"/>
  <c r="Z110" i="169"/>
  <c r="U565" i="169"/>
  <c r="AB565" i="169"/>
  <c r="AA565" i="169"/>
  <c r="U300" i="169"/>
  <c r="AB300" i="169"/>
  <c r="AA300" i="169"/>
  <c r="U73" i="169"/>
  <c r="AA73" i="169"/>
  <c r="AB73" i="169"/>
  <c r="U540" i="169"/>
  <c r="AA540" i="169"/>
  <c r="AB540" i="169"/>
  <c r="U430" i="169"/>
  <c r="AB430" i="169"/>
  <c r="AC430" i="169" s="1"/>
  <c r="AA430" i="169"/>
  <c r="U373" i="169"/>
  <c r="AD373" i="169" s="1"/>
  <c r="AB373" i="169"/>
  <c r="AA373" i="169"/>
  <c r="S140" i="169"/>
  <c r="Z408" i="169"/>
  <c r="U93" i="169"/>
  <c r="AB93" i="169"/>
  <c r="AC93" i="169" s="1"/>
  <c r="AA93" i="169"/>
  <c r="U128" i="169"/>
  <c r="AD128" i="169" s="1"/>
  <c r="AA128" i="169"/>
  <c r="AB128" i="169"/>
  <c r="Q364" i="169"/>
  <c r="U133" i="169"/>
  <c r="AB133" i="169"/>
  <c r="AA133" i="169"/>
  <c r="U391" i="169"/>
  <c r="AA391" i="169"/>
  <c r="AB391" i="169"/>
  <c r="U203" i="169"/>
  <c r="AB203" i="169"/>
  <c r="AA203" i="169"/>
  <c r="U431" i="169"/>
  <c r="AA431" i="169"/>
  <c r="AB431" i="169"/>
  <c r="U350" i="169"/>
  <c r="AD350" i="169" s="1"/>
  <c r="AB350" i="169"/>
  <c r="AA350" i="169"/>
  <c r="W517" i="169"/>
  <c r="U85" i="169"/>
  <c r="AB85" i="169"/>
  <c r="AA85" i="169"/>
  <c r="U490" i="169"/>
  <c r="AA490" i="169"/>
  <c r="AB490" i="169"/>
  <c r="U560" i="169"/>
  <c r="AB560" i="169"/>
  <c r="AA560" i="169"/>
  <c r="U104" i="169"/>
  <c r="AA104" i="169"/>
  <c r="AB104" i="169"/>
  <c r="U455" i="169"/>
  <c r="AD455" i="169" s="1"/>
  <c r="AA455" i="169"/>
  <c r="AB455" i="169"/>
  <c r="U434" i="169"/>
  <c r="AA434" i="169"/>
  <c r="AB434" i="169"/>
  <c r="U405" i="169"/>
  <c r="AC405" i="169" s="1"/>
  <c r="AB405" i="169"/>
  <c r="AA405" i="169"/>
  <c r="U283" i="169"/>
  <c r="AB283" i="169"/>
  <c r="AA283" i="169"/>
  <c r="U322" i="169"/>
  <c r="AA322" i="169"/>
  <c r="AB322" i="169"/>
  <c r="AC322" i="169" s="1"/>
  <c r="U386" i="169"/>
  <c r="AA386" i="169"/>
  <c r="AB386" i="169"/>
  <c r="V28" i="169"/>
  <c r="U46" i="169"/>
  <c r="AB46" i="169"/>
  <c r="AA46" i="169"/>
  <c r="U329" i="169"/>
  <c r="AD329" i="169" s="1"/>
  <c r="AA329" i="169"/>
  <c r="AB329" i="169"/>
  <c r="U109" i="169"/>
  <c r="AB109" i="169"/>
  <c r="AA109" i="169"/>
  <c r="U392" i="169"/>
  <c r="AB392" i="169"/>
  <c r="AA392" i="169"/>
  <c r="U252" i="169"/>
  <c r="AB252" i="169"/>
  <c r="AC252" i="169" s="1"/>
  <c r="AA252" i="169"/>
  <c r="U384" i="169"/>
  <c r="AB384" i="169"/>
  <c r="AA384" i="169"/>
  <c r="Q42" i="169"/>
  <c r="AC62" i="169"/>
  <c r="U535" i="169"/>
  <c r="AA535" i="169"/>
  <c r="AB535" i="169"/>
  <c r="U246" i="169"/>
  <c r="AB246" i="169"/>
  <c r="AA246" i="169"/>
  <c r="U160" i="169"/>
  <c r="AB160" i="169"/>
  <c r="AC160" i="169" s="1"/>
  <c r="AA160" i="169"/>
  <c r="U168" i="169"/>
  <c r="AD168" i="169" s="1"/>
  <c r="AB168" i="169"/>
  <c r="AA168" i="169"/>
  <c r="U512" i="169"/>
  <c r="AB512" i="169"/>
  <c r="AA512" i="169"/>
  <c r="U568" i="169"/>
  <c r="AD568" i="169" s="1"/>
  <c r="AB568" i="169"/>
  <c r="AA568" i="169"/>
  <c r="AC70" i="169"/>
  <c r="U148" i="169"/>
  <c r="AB148" i="169"/>
  <c r="AA148" i="169"/>
  <c r="AC261" i="169"/>
  <c r="AC169" i="169"/>
  <c r="V241" i="169"/>
  <c r="U35" i="169"/>
  <c r="AC35" i="169" s="1"/>
  <c r="AB35" i="169"/>
  <c r="AA35" i="169"/>
  <c r="U543" i="169"/>
  <c r="AA543" i="169"/>
  <c r="AB543" i="169"/>
  <c r="U271" i="169"/>
  <c r="AA271" i="169"/>
  <c r="AB271" i="169"/>
  <c r="U119" i="169"/>
  <c r="AA119" i="169"/>
  <c r="AB119" i="169"/>
  <c r="S11" i="169"/>
  <c r="AC528" i="169"/>
  <c r="U36" i="169"/>
  <c r="AD36" i="169" s="1"/>
  <c r="AB36" i="169"/>
  <c r="AA36" i="169"/>
  <c r="U321" i="169"/>
  <c r="AA321" i="169"/>
  <c r="AB321" i="169"/>
  <c r="U296" i="169"/>
  <c r="AB296" i="169"/>
  <c r="AA296" i="169"/>
  <c r="AC191" i="169"/>
  <c r="U54" i="169"/>
  <c r="AC54" i="169" s="1"/>
  <c r="AB54" i="169"/>
  <c r="AA54" i="169"/>
  <c r="U536" i="169"/>
  <c r="AB536" i="169"/>
  <c r="AA536" i="169"/>
  <c r="U447" i="169"/>
  <c r="AD447" i="169" s="1"/>
  <c r="AA447" i="169"/>
  <c r="AB447" i="169"/>
  <c r="U96" i="169"/>
  <c r="AA96" i="169"/>
  <c r="AB96" i="169"/>
  <c r="U354" i="169"/>
  <c r="AA354" i="169"/>
  <c r="AB354" i="169"/>
  <c r="U344" i="169"/>
  <c r="AB344" i="169"/>
  <c r="AA344" i="169"/>
  <c r="U412" i="169"/>
  <c r="AB412" i="169"/>
  <c r="AA412" i="169"/>
  <c r="U496" i="169"/>
  <c r="AB496" i="169"/>
  <c r="AA496" i="169"/>
  <c r="U527" i="169"/>
  <c r="AC527" i="169" s="1"/>
  <c r="AB527" i="169"/>
  <c r="AA527" i="169"/>
  <c r="U173" i="169"/>
  <c r="AB173" i="169"/>
  <c r="AA173" i="169"/>
  <c r="U2" i="169"/>
  <c r="AD2" i="169" s="1"/>
  <c r="AA2" i="169"/>
  <c r="AB2" i="169"/>
  <c r="U48" i="169"/>
  <c r="AA48" i="169"/>
  <c r="AB48" i="169"/>
  <c r="U293" i="169"/>
  <c r="AB293" i="169"/>
  <c r="AC293" i="169" s="1"/>
  <c r="AA293" i="169"/>
  <c r="U249" i="169"/>
  <c r="AA249" i="169"/>
  <c r="AB249" i="169"/>
  <c r="U548" i="169"/>
  <c r="AB548" i="169"/>
  <c r="AA548" i="169"/>
  <c r="U78" i="169"/>
  <c r="AB78" i="169"/>
  <c r="AA78" i="169"/>
  <c r="U40" i="169"/>
  <c r="AD40" i="169" s="1"/>
  <c r="AA40" i="169"/>
  <c r="AB40" i="169"/>
  <c r="U86" i="169"/>
  <c r="AB86" i="169"/>
  <c r="AA86" i="169"/>
  <c r="U368" i="169"/>
  <c r="AD368" i="169" s="1"/>
  <c r="AB368" i="169"/>
  <c r="AA368" i="169"/>
  <c r="U253" i="169"/>
  <c r="AD253" i="169" s="1"/>
  <c r="AB253" i="169"/>
  <c r="AA253" i="169"/>
  <c r="U305" i="169"/>
  <c r="AA305" i="169"/>
  <c r="AB305" i="169"/>
  <c r="AC305" i="169" s="1"/>
  <c r="U374" i="169"/>
  <c r="AB374" i="169"/>
  <c r="AA374" i="169"/>
  <c r="U27" i="169"/>
  <c r="AB27" i="169"/>
  <c r="AA27" i="169"/>
  <c r="U301" i="169"/>
  <c r="AD301" i="169" s="1"/>
  <c r="AB301" i="169"/>
  <c r="AA301" i="169"/>
  <c r="U34" i="169"/>
  <c r="AD34" i="169" s="1"/>
  <c r="AA34" i="169"/>
  <c r="AB34" i="169"/>
  <c r="U299" i="169"/>
  <c r="AB299" i="169"/>
  <c r="AA299" i="169"/>
  <c r="U346" i="169"/>
  <c r="AC346" i="169" s="1"/>
  <c r="AB346" i="169"/>
  <c r="AA346" i="169"/>
  <c r="U417" i="169"/>
  <c r="AA417" i="169"/>
  <c r="AB417" i="169"/>
  <c r="U235" i="169"/>
  <c r="AB235" i="169"/>
  <c r="AC235" i="169" s="1"/>
  <c r="AA235" i="169"/>
  <c r="U20" i="169"/>
  <c r="AB20" i="169"/>
  <c r="M586" i="169" s="1"/>
  <c r="AA20" i="169"/>
  <c r="U435" i="169"/>
  <c r="AB435" i="169"/>
  <c r="AA435" i="169"/>
  <c r="U153" i="169"/>
  <c r="AD153" i="169" s="1"/>
  <c r="AA153" i="169"/>
  <c r="AB153" i="169"/>
  <c r="U56" i="169"/>
  <c r="AD56" i="169" s="1"/>
  <c r="AA56" i="169"/>
  <c r="AB56" i="169"/>
  <c r="U226" i="169"/>
  <c r="AA226" i="169"/>
  <c r="AB226" i="169"/>
  <c r="AC226" i="169" s="1"/>
  <c r="U353" i="169"/>
  <c r="AD353" i="169" s="1"/>
  <c r="AA353" i="169"/>
  <c r="AB353" i="169"/>
  <c r="U163" i="169"/>
  <c r="AB163" i="169"/>
  <c r="AA163" i="169"/>
  <c r="S358" i="169"/>
  <c r="Z358" i="169" s="1"/>
  <c r="U388" i="169"/>
  <c r="AD388" i="169" s="1"/>
  <c r="AB388" i="169"/>
  <c r="AA388" i="169"/>
  <c r="U483" i="169"/>
  <c r="AD483" i="169" s="1"/>
  <c r="AA483" i="169"/>
  <c r="AB483" i="169"/>
  <c r="V364" i="169"/>
  <c r="U545" i="169"/>
  <c r="AA545" i="169"/>
  <c r="AB545" i="169"/>
  <c r="AC545" i="169" s="1"/>
  <c r="U13" i="169"/>
  <c r="AB13" i="169"/>
  <c r="AA13" i="169"/>
  <c r="U118" i="169"/>
  <c r="AB118" i="169"/>
  <c r="AA118" i="169"/>
  <c r="U425" i="169"/>
  <c r="AD425" i="169" s="1"/>
  <c r="AA425" i="169"/>
  <c r="AB425" i="169"/>
  <c r="U380" i="169"/>
  <c r="AC380" i="169" s="1"/>
  <c r="AB380" i="169"/>
  <c r="AA380" i="169"/>
  <c r="U100" i="169"/>
  <c r="AB100" i="169"/>
  <c r="AA100" i="169"/>
  <c r="S103" i="169"/>
  <c r="Z103" i="169" s="1"/>
  <c r="U398" i="169"/>
  <c r="AB398" i="169"/>
  <c r="AC398" i="169" s="1"/>
  <c r="AA398" i="169"/>
  <c r="U105" i="169"/>
  <c r="AB105" i="169"/>
  <c r="AA105" i="169"/>
  <c r="U295" i="169"/>
  <c r="AD295" i="169" s="1"/>
  <c r="AA295" i="169"/>
  <c r="AB295" i="169"/>
  <c r="U478" i="169"/>
  <c r="AD478" i="169" s="1"/>
  <c r="AB478" i="169"/>
  <c r="AA478" i="169"/>
  <c r="U184" i="169"/>
  <c r="AB184" i="169"/>
  <c r="AA184" i="169"/>
  <c r="W450" i="169"/>
  <c r="X450" i="169" s="1"/>
  <c r="U75" i="169"/>
  <c r="AB75" i="169"/>
  <c r="AC75" i="169" s="1"/>
  <c r="AA75" i="169"/>
  <c r="U420" i="169"/>
  <c r="AB420" i="169"/>
  <c r="AA420" i="169"/>
  <c r="AC29" i="169"/>
  <c r="U276" i="169"/>
  <c r="AD276" i="169" s="1"/>
  <c r="AB276" i="169"/>
  <c r="AA276" i="169"/>
  <c r="U83" i="169"/>
  <c r="AB83" i="169"/>
  <c r="AA83" i="169"/>
  <c r="U462" i="169"/>
  <c r="AB462" i="169"/>
  <c r="AC462" i="169" s="1"/>
  <c r="AA462" i="169"/>
  <c r="U436" i="169"/>
  <c r="AB436" i="169"/>
  <c r="AC436" i="169" s="1"/>
  <c r="AA436" i="169"/>
  <c r="U81" i="169"/>
  <c r="AB81" i="169"/>
  <c r="AA81" i="169"/>
  <c r="U228" i="169"/>
  <c r="AD228" i="169" s="1"/>
  <c r="AB228" i="169"/>
  <c r="AA228" i="169"/>
  <c r="V42" i="169"/>
  <c r="AC231" i="169"/>
  <c r="U326" i="169"/>
  <c r="AB326" i="169"/>
  <c r="AA326" i="169"/>
  <c r="U562" i="169"/>
  <c r="AD562" i="169" s="1"/>
  <c r="AB562" i="169"/>
  <c r="AA562" i="169"/>
  <c r="U520" i="169"/>
  <c r="AD520" i="169" s="1"/>
  <c r="AB520" i="169"/>
  <c r="AA520" i="169"/>
  <c r="AC312" i="169"/>
  <c r="U466" i="169"/>
  <c r="AA466" i="169"/>
  <c r="AB466" i="169"/>
  <c r="AC466" i="169" s="1"/>
  <c r="U10" i="169"/>
  <c r="AA10" i="169"/>
  <c r="AB10" i="169"/>
  <c r="U256" i="169"/>
  <c r="AB256" i="169"/>
  <c r="AA256" i="169"/>
  <c r="U375" i="169"/>
  <c r="AD375" i="169" s="1"/>
  <c r="AA375" i="169"/>
  <c r="AB375" i="169"/>
  <c r="U237" i="169"/>
  <c r="AD237" i="169" s="1"/>
  <c r="AB237" i="169"/>
  <c r="AA237" i="169"/>
  <c r="Q44" i="169"/>
  <c r="U116" i="169"/>
  <c r="AB116" i="169"/>
  <c r="AC116" i="169" s="1"/>
  <c r="AA116" i="169"/>
  <c r="U347" i="169"/>
  <c r="AB347" i="169"/>
  <c r="AA347" i="169"/>
  <c r="U369" i="169"/>
  <c r="AA369" i="169"/>
  <c r="AB369" i="169"/>
  <c r="U264" i="169"/>
  <c r="AD264" i="169" s="1"/>
  <c r="AB264" i="169"/>
  <c r="AA264" i="169"/>
  <c r="U65" i="169"/>
  <c r="AD65" i="169" s="1"/>
  <c r="AB65" i="169"/>
  <c r="AA65" i="169"/>
  <c r="U463" i="169"/>
  <c r="AA463" i="169"/>
  <c r="AB463" i="169"/>
  <c r="AC463" i="169" s="1"/>
  <c r="U401" i="169"/>
  <c r="AD401" i="169" s="1"/>
  <c r="AA401" i="169"/>
  <c r="AB401" i="169"/>
  <c r="AC401" i="169" s="1"/>
  <c r="AD142" i="169"/>
  <c r="AC140" i="169"/>
  <c r="U107" i="169"/>
  <c r="AB107" i="169"/>
  <c r="AA107" i="169"/>
  <c r="U298" i="169"/>
  <c r="AD298" i="169" s="1"/>
  <c r="AB298" i="169"/>
  <c r="AA298" i="169"/>
  <c r="U359" i="169"/>
  <c r="AA359" i="169"/>
  <c r="AB359" i="169"/>
  <c r="U556" i="169"/>
  <c r="AA556" i="169"/>
  <c r="AB556" i="169"/>
  <c r="AC556" i="169" s="1"/>
  <c r="U178" i="169"/>
  <c r="AD178" i="169" s="1"/>
  <c r="AA178" i="169"/>
  <c r="AB178" i="169"/>
  <c r="U95" i="169"/>
  <c r="AA95" i="169"/>
  <c r="AB95" i="169"/>
  <c r="U76" i="169"/>
  <c r="AB76" i="169"/>
  <c r="AA76" i="169"/>
  <c r="U487" i="169"/>
  <c r="AA487" i="169"/>
  <c r="AB487" i="169"/>
  <c r="U550" i="169"/>
  <c r="AD550" i="169" s="1"/>
  <c r="AB550" i="169"/>
  <c r="AA550" i="169"/>
  <c r="U376" i="169"/>
  <c r="AB376" i="169"/>
  <c r="AA376" i="169"/>
  <c r="U45" i="169"/>
  <c r="AB45" i="169"/>
  <c r="AA45" i="169"/>
  <c r="U14" i="169"/>
  <c r="AB14" i="169"/>
  <c r="AC14" i="169" s="1"/>
  <c r="AA14" i="169"/>
  <c r="U428" i="169"/>
  <c r="AB428" i="169"/>
  <c r="AC428" i="169" s="1"/>
  <c r="AA428" i="169"/>
  <c r="U563" i="169"/>
  <c r="AB563" i="169"/>
  <c r="AA563" i="169"/>
  <c r="U390" i="169"/>
  <c r="AD390" i="169" s="1"/>
  <c r="AA390" i="169"/>
  <c r="AB390" i="169"/>
  <c r="U553" i="169"/>
  <c r="AD553" i="169" s="1"/>
  <c r="AA553" i="169"/>
  <c r="AB553" i="169"/>
  <c r="U132" i="169"/>
  <c r="AB132" i="169"/>
  <c r="AA132" i="169"/>
  <c r="U281" i="169"/>
  <c r="AC281" i="169" s="1"/>
  <c r="AA281" i="169"/>
  <c r="AB281" i="169"/>
  <c r="U471" i="169"/>
  <c r="AA471" i="169"/>
  <c r="AB471" i="169"/>
  <c r="U465" i="169"/>
  <c r="AA465" i="169"/>
  <c r="AB465" i="169"/>
  <c r="AC465" i="169" s="1"/>
  <c r="U193" i="169"/>
  <c r="AA193" i="169"/>
  <c r="AB193" i="169"/>
  <c r="U407" i="169"/>
  <c r="AA407" i="169"/>
  <c r="AB407" i="169"/>
  <c r="U309" i="169"/>
  <c r="AD309" i="169" s="1"/>
  <c r="AB309" i="169"/>
  <c r="AA309" i="169"/>
  <c r="U275" i="169"/>
  <c r="AD275" i="169" s="1"/>
  <c r="AB275" i="169"/>
  <c r="AA275" i="169"/>
  <c r="U452" i="169"/>
  <c r="AB452" i="169"/>
  <c r="AA452" i="169"/>
  <c r="U356" i="169"/>
  <c r="AC356" i="169" s="1"/>
  <c r="AB356" i="169"/>
  <c r="AA356" i="169"/>
  <c r="U162" i="169"/>
  <c r="AA162" i="169"/>
  <c r="AB162" i="169"/>
  <c r="U530" i="169"/>
  <c r="AB530" i="169"/>
  <c r="AC530" i="169" s="1"/>
  <c r="AA530" i="169"/>
  <c r="U92" i="169"/>
  <c r="AB92" i="169"/>
  <c r="AC92" i="169" s="1"/>
  <c r="AA92" i="169"/>
  <c r="U135" i="169"/>
  <c r="AA135" i="169"/>
  <c r="AB135" i="169"/>
  <c r="U370" i="169"/>
  <c r="AD370" i="169" s="1"/>
  <c r="AA370" i="169"/>
  <c r="AB370" i="169"/>
  <c r="U521" i="169"/>
  <c r="AD521" i="169" s="1"/>
  <c r="AA521" i="169"/>
  <c r="AB521" i="169"/>
  <c r="U454" i="169"/>
  <c r="AB454" i="169"/>
  <c r="AA454" i="169"/>
  <c r="U480" i="169"/>
  <c r="AD480" i="169" s="1"/>
  <c r="AB480" i="169"/>
  <c r="AA480" i="169"/>
  <c r="U302" i="169"/>
  <c r="AB302" i="169"/>
  <c r="AA302" i="169"/>
  <c r="U469" i="169"/>
  <c r="AB469" i="169"/>
  <c r="AC469" i="169" s="1"/>
  <c r="AA469" i="169"/>
  <c r="U87" i="169"/>
  <c r="AB87" i="169"/>
  <c r="AC87" i="169" s="1"/>
  <c r="AA87" i="169"/>
  <c r="U508" i="169"/>
  <c r="AB508" i="169"/>
  <c r="AA508" i="169"/>
  <c r="U254" i="169"/>
  <c r="AD254" i="169" s="1"/>
  <c r="AB254" i="169"/>
  <c r="AA254" i="169"/>
  <c r="U379" i="169"/>
  <c r="AD379" i="169" s="1"/>
  <c r="AB379" i="169"/>
  <c r="AA379" i="169"/>
  <c r="U176" i="169"/>
  <c r="AB176" i="169"/>
  <c r="AA176" i="169"/>
  <c r="U63" i="169"/>
  <c r="AD63" i="169" s="1"/>
  <c r="AB63" i="169"/>
  <c r="AA63" i="169"/>
  <c r="U234" i="169"/>
  <c r="AB234" i="169"/>
  <c r="AA234" i="169"/>
  <c r="U98" i="169"/>
  <c r="AA98" i="169"/>
  <c r="AB98" i="169"/>
  <c r="AC98" i="169" s="1"/>
  <c r="U12" i="169"/>
  <c r="AB12" i="169"/>
  <c r="AA12" i="169"/>
  <c r="U497" i="169"/>
  <c r="AB497" i="169"/>
  <c r="AA497" i="169"/>
  <c r="AC413" i="169"/>
  <c r="U141" i="169"/>
  <c r="AD141" i="169" s="1"/>
  <c r="AB141" i="169"/>
  <c r="AA141" i="169"/>
  <c r="U90" i="169"/>
  <c r="AA90" i="169"/>
  <c r="AB90" i="169"/>
  <c r="U569" i="169"/>
  <c r="AA569" i="169"/>
  <c r="AB569" i="169"/>
  <c r="AC569" i="169" s="1"/>
  <c r="U213" i="169"/>
  <c r="AB213" i="169"/>
  <c r="AC213" i="169" s="1"/>
  <c r="AA213" i="169"/>
  <c r="U470" i="169"/>
  <c r="AA470" i="169"/>
  <c r="AB470" i="169"/>
  <c r="U122" i="169"/>
  <c r="AD122" i="169" s="1"/>
  <c r="AB122" i="169"/>
  <c r="AA122" i="169"/>
  <c r="U482" i="169"/>
  <c r="AD482" i="169" s="1"/>
  <c r="AA482" i="169"/>
  <c r="AB482" i="169"/>
  <c r="X551" i="169"/>
  <c r="U143" i="169"/>
  <c r="AA143" i="169"/>
  <c r="AB143" i="169"/>
  <c r="U504" i="169"/>
  <c r="AB504" i="169"/>
  <c r="AC504" i="169" s="1"/>
  <c r="AA504" i="169"/>
  <c r="U49" i="169"/>
  <c r="AB49" i="169"/>
  <c r="AA49" i="169"/>
  <c r="U464" i="169"/>
  <c r="AD464" i="169" s="1"/>
  <c r="AB464" i="169"/>
  <c r="AA464" i="169"/>
  <c r="U89" i="169"/>
  <c r="AC89" i="169" s="1"/>
  <c r="AB89" i="169"/>
  <c r="AA89" i="169"/>
  <c r="U357" i="169"/>
  <c r="AB357" i="169"/>
  <c r="AA357" i="169"/>
  <c r="Z450" i="169"/>
  <c r="U47" i="169"/>
  <c r="AB47" i="169"/>
  <c r="AC47" i="169" s="1"/>
  <c r="AA47" i="169"/>
  <c r="U266" i="169"/>
  <c r="AB266" i="169"/>
  <c r="AA266" i="169"/>
  <c r="U426" i="169"/>
  <c r="AD426" i="169" s="1"/>
  <c r="AB426" i="169"/>
  <c r="AA426" i="169"/>
  <c r="U244" i="169"/>
  <c r="AD244" i="169" s="1"/>
  <c r="AB244" i="169"/>
  <c r="AA244" i="169"/>
  <c r="U144" i="169"/>
  <c r="AB144" i="169"/>
  <c r="AA144" i="169"/>
  <c r="U525" i="169"/>
  <c r="AD525" i="169" s="1"/>
  <c r="AB525" i="169"/>
  <c r="AA525" i="169"/>
  <c r="U515" i="169"/>
  <c r="AA515" i="169"/>
  <c r="AB515" i="169"/>
  <c r="U195" i="169"/>
  <c r="AB195" i="169"/>
  <c r="AC195" i="169" s="1"/>
  <c r="AA195" i="169"/>
  <c r="U449" i="169"/>
  <c r="AA449" i="169"/>
  <c r="AB449" i="169"/>
  <c r="U64" i="169"/>
  <c r="AA64" i="169"/>
  <c r="AB64" i="169"/>
  <c r="U15" i="169"/>
  <c r="AC15" i="169" s="1"/>
  <c r="AA15" i="169"/>
  <c r="AB15" i="169"/>
  <c r="U239" i="169"/>
  <c r="AD239" i="169" s="1"/>
  <c r="AA239" i="169"/>
  <c r="AB239" i="169"/>
  <c r="U279" i="169"/>
  <c r="AA279" i="169"/>
  <c r="AB279" i="169"/>
  <c r="AC279" i="169" s="1"/>
  <c r="U415" i="169"/>
  <c r="AD415" i="169" s="1"/>
  <c r="AA415" i="169"/>
  <c r="AB415" i="169"/>
  <c r="AC415" i="169" s="1"/>
  <c r="U5" i="169"/>
  <c r="AB5" i="169"/>
  <c r="AA5" i="169"/>
  <c r="Y546" i="169"/>
  <c r="W304" i="169"/>
  <c r="U129" i="169"/>
  <c r="AD129" i="169" s="1"/>
  <c r="AB129" i="169"/>
  <c r="AA129" i="169"/>
  <c r="U227" i="169"/>
  <c r="AB227" i="169"/>
  <c r="AC227" i="169" s="1"/>
  <c r="AA227" i="169"/>
  <c r="U136" i="169"/>
  <c r="AB136" i="169"/>
  <c r="AC136" i="169" s="1"/>
  <c r="AA136" i="169"/>
  <c r="U113" i="169"/>
  <c r="AB113" i="169"/>
  <c r="M588" i="169" s="1"/>
  <c r="AA113" i="169"/>
  <c r="U242" i="169"/>
  <c r="AA242" i="169"/>
  <c r="AB242" i="169"/>
  <c r="U414" i="169"/>
  <c r="AD414" i="169" s="1"/>
  <c r="AB414" i="169"/>
  <c r="AA414" i="169"/>
  <c r="U479" i="169"/>
  <c r="AC479" i="169" s="1"/>
  <c r="AA479" i="169"/>
  <c r="AB479" i="169"/>
  <c r="U472" i="169"/>
  <c r="AB472" i="169"/>
  <c r="AA472" i="169"/>
  <c r="U52" i="169"/>
  <c r="AD52" i="169" s="1"/>
  <c r="AB52" i="169"/>
  <c r="AA52" i="169"/>
  <c r="U174" i="169"/>
  <c r="AB174" i="169"/>
  <c r="AA174" i="169"/>
  <c r="U145" i="169"/>
  <c r="AB145" i="169"/>
  <c r="AC145" i="169" s="1"/>
  <c r="AA145" i="169"/>
  <c r="U457" i="169"/>
  <c r="AA457" i="169"/>
  <c r="AB457" i="169"/>
  <c r="U183" i="169"/>
  <c r="AA183" i="169"/>
  <c r="AB183" i="169"/>
  <c r="U32" i="169"/>
  <c r="AD32" i="169" s="1"/>
  <c r="AA32" i="169"/>
  <c r="AB32" i="169"/>
  <c r="U534" i="169"/>
  <c r="AD534" i="169" s="1"/>
  <c r="AA534" i="169"/>
  <c r="AB534" i="169"/>
  <c r="U251" i="169"/>
  <c r="AB251" i="169"/>
  <c r="AA251" i="169"/>
  <c r="U230" i="169"/>
  <c r="AB230" i="169"/>
  <c r="AA230" i="169"/>
  <c r="U458" i="169"/>
  <c r="AB458" i="169"/>
  <c r="AA458" i="169"/>
  <c r="U557" i="169"/>
  <c r="AB557" i="169"/>
  <c r="AA557" i="169"/>
  <c r="Z257" i="169"/>
  <c r="U358" i="169"/>
  <c r="AB358" i="169"/>
  <c r="AA358" i="169"/>
  <c r="AC317" i="169"/>
  <c r="AD278" i="169"/>
  <c r="AC278" i="169"/>
  <c r="AC257" i="169"/>
  <c r="AC524" i="169"/>
  <c r="AD130" i="169"/>
  <c r="AD400" i="169"/>
  <c r="AC253" i="169"/>
  <c r="AC450" i="169"/>
  <c r="Z327" i="169"/>
  <c r="Q489" i="169"/>
  <c r="Z150" i="169"/>
  <c r="V450" i="169"/>
  <c r="Q304" i="169"/>
  <c r="Z376" i="169"/>
  <c r="Y421" i="169"/>
  <c r="Z421" i="169" s="1"/>
  <c r="Z389" i="169"/>
  <c r="Z175" i="169"/>
  <c r="AD527" i="169"/>
  <c r="Q245" i="169"/>
  <c r="X245" i="169" s="1"/>
  <c r="Z550" i="169"/>
  <c r="X541" i="169"/>
  <c r="V335" i="169"/>
  <c r="Z124" i="169"/>
  <c r="Z360" i="169"/>
  <c r="Q126" i="169"/>
  <c r="X126" i="169" s="1"/>
  <c r="W245" i="169"/>
  <c r="Q60" i="169"/>
  <c r="X60" i="169" s="1"/>
  <c r="Z422" i="169"/>
  <c r="Q66" i="169"/>
  <c r="X33" i="169"/>
  <c r="V126" i="169"/>
  <c r="AD496" i="169"/>
  <c r="W72" i="169"/>
  <c r="S130" i="169"/>
  <c r="Z130" i="169" s="1"/>
  <c r="Z115" i="169"/>
  <c r="S173" i="169"/>
  <c r="Z173" i="169" s="1"/>
  <c r="Z524" i="169"/>
  <c r="V66" i="169"/>
  <c r="Z22" i="169"/>
  <c r="X212" i="169"/>
  <c r="S178" i="169"/>
  <c r="Z178" i="169" s="1"/>
  <c r="S76" i="169"/>
  <c r="Z76" i="169" s="1"/>
  <c r="Z474" i="169"/>
  <c r="Z188" i="169"/>
  <c r="X2" i="169"/>
  <c r="X140" i="169"/>
  <c r="X354" i="169"/>
  <c r="X220" i="169"/>
  <c r="S2" i="169"/>
  <c r="Y2" i="169"/>
  <c r="X178" i="169"/>
  <c r="X487" i="169"/>
  <c r="X25" i="169"/>
  <c r="X306" i="169"/>
  <c r="X477" i="169"/>
  <c r="X37" i="169"/>
  <c r="X531" i="169"/>
  <c r="X272" i="169"/>
  <c r="X110" i="169"/>
  <c r="S102" i="169"/>
  <c r="Z319" i="169"/>
  <c r="X230" i="169"/>
  <c r="S528" i="169"/>
  <c r="Z528" i="169" s="1"/>
  <c r="Z66" i="169"/>
  <c r="AC422" i="169"/>
  <c r="AC178" i="169"/>
  <c r="Z312" i="169"/>
  <c r="Z60" i="169"/>
  <c r="AD335" i="169"/>
  <c r="Z260" i="169"/>
  <c r="Z232" i="169"/>
  <c r="Z70" i="169"/>
  <c r="Q263" i="169"/>
  <c r="X263" i="169" s="1"/>
  <c r="Q221" i="169"/>
  <c r="X221" i="169" s="1"/>
  <c r="S318" i="169"/>
  <c r="Z318" i="169" s="1"/>
  <c r="S58" i="169"/>
  <c r="Z58" i="169" s="1"/>
  <c r="V88" i="169"/>
  <c r="Q209" i="169"/>
  <c r="X209" i="169" s="1"/>
  <c r="V408" i="169"/>
  <c r="V263" i="169"/>
  <c r="AC550" i="169"/>
  <c r="V221" i="169"/>
  <c r="V209" i="169"/>
  <c r="V572" i="169"/>
  <c r="Z446" i="169"/>
  <c r="AC424" i="169"/>
  <c r="X418" i="169"/>
  <c r="X489" i="169"/>
  <c r="Q413" i="169"/>
  <c r="X413" i="169" s="1"/>
  <c r="X358" i="169"/>
  <c r="X173" i="169"/>
  <c r="X248" i="169"/>
  <c r="AC28" i="169"/>
  <c r="X127" i="169"/>
  <c r="Z517" i="169"/>
  <c r="AD364" i="169"/>
  <c r="X446" i="169"/>
  <c r="Z28" i="169"/>
  <c r="Z354" i="169"/>
  <c r="Z368" i="169"/>
  <c r="X58" i="169"/>
  <c r="V95" i="169"/>
  <c r="X59" i="169"/>
  <c r="Z513" i="169"/>
  <c r="X422" i="169"/>
  <c r="Q334" i="169"/>
  <c r="X334" i="169" s="1"/>
  <c r="X253" i="169"/>
  <c r="X557" i="169"/>
  <c r="X381" i="169"/>
  <c r="W572" i="169"/>
  <c r="X572" i="169" s="1"/>
  <c r="X241" i="169"/>
  <c r="V287" i="169"/>
  <c r="Q424" i="169"/>
  <c r="X424" i="169" s="1"/>
  <c r="V334" i="169"/>
  <c r="X368" i="169"/>
  <c r="Z194" i="169"/>
  <c r="Z439" i="169"/>
  <c r="Z498" i="169"/>
  <c r="Z218" i="169"/>
  <c r="Z29" i="169"/>
  <c r="X61" i="169"/>
  <c r="Z201" i="169"/>
  <c r="X260" i="169"/>
  <c r="Q102" i="169"/>
  <c r="X102" i="169" s="1"/>
  <c r="Z334" i="169"/>
  <c r="Z209" i="169"/>
  <c r="Q328" i="169"/>
  <c r="X328" i="169" s="1"/>
  <c r="V102" i="169"/>
  <c r="Z324" i="169"/>
  <c r="S477" i="169"/>
  <c r="Z477" i="169" s="1"/>
  <c r="W328" i="169"/>
  <c r="Q22" i="169"/>
  <c r="S345" i="169"/>
  <c r="Z345" i="169" s="1"/>
  <c r="Q439" i="169"/>
  <c r="V22" i="169"/>
  <c r="X427" i="169"/>
  <c r="S268" i="169"/>
  <c r="Z268" i="169" s="1"/>
  <c r="AC474" i="169"/>
  <c r="Q496" i="169"/>
  <c r="X496" i="169" s="1"/>
  <c r="W439" i="169"/>
  <c r="S127" i="169"/>
  <c r="Z127" i="169" s="1"/>
  <c r="X124" i="169"/>
  <c r="X335" i="169"/>
  <c r="X188" i="169"/>
  <c r="Z245" i="169"/>
  <c r="Z139" i="169"/>
  <c r="Z418" i="169"/>
  <c r="X400" i="169"/>
  <c r="Z181" i="169"/>
  <c r="X238" i="169"/>
  <c r="X546" i="169"/>
  <c r="Z190" i="169"/>
  <c r="X261" i="169"/>
  <c r="X408" i="169"/>
  <c r="V315" i="169"/>
  <c r="Z230" i="169"/>
  <c r="Z458" i="169"/>
  <c r="X202" i="169"/>
  <c r="Z445" i="169"/>
  <c r="X139" i="169"/>
  <c r="Z541" i="169"/>
  <c r="Z263" i="169"/>
  <c r="X257" i="169"/>
  <c r="X337" i="169"/>
  <c r="X232" i="169"/>
  <c r="Q175" i="169"/>
  <c r="X175" i="169" s="1"/>
  <c r="Z557" i="169"/>
  <c r="Z558" i="169"/>
  <c r="X186" i="169"/>
  <c r="Z489" i="169"/>
  <c r="X513" i="169"/>
  <c r="Z45" i="169"/>
  <c r="X167" i="169"/>
  <c r="X48" i="169"/>
  <c r="X437" i="169"/>
  <c r="Z206" i="169"/>
  <c r="Z220" i="169"/>
  <c r="Z400" i="169"/>
  <c r="Z333" i="169"/>
  <c r="X68" i="169"/>
  <c r="Q95" i="169"/>
  <c r="X155" i="169"/>
  <c r="X82" i="169"/>
  <c r="Z481" i="169"/>
  <c r="V528" i="169"/>
  <c r="Z253" i="169"/>
  <c r="X216" i="169"/>
  <c r="Z315" i="169"/>
  <c r="X527" i="169"/>
  <c r="Q474" i="169"/>
  <c r="X474" i="169" s="1"/>
  <c r="Z37" i="169"/>
  <c r="W528" i="169"/>
  <c r="X528" i="169" s="1"/>
  <c r="Z191" i="169"/>
  <c r="Z495" i="169"/>
  <c r="X491" i="169"/>
  <c r="X130" i="169"/>
  <c r="X458" i="169"/>
  <c r="Z196" i="169"/>
  <c r="Z68" i="169"/>
  <c r="Z527" i="169"/>
  <c r="X327" i="169"/>
  <c r="Z342" i="169"/>
  <c r="S241" i="169"/>
  <c r="Z241" i="169" s="1"/>
  <c r="Q315" i="169"/>
  <c r="X315" i="169" s="1"/>
  <c r="V474" i="169"/>
  <c r="X76" i="169"/>
  <c r="X538" i="169"/>
  <c r="Z292" i="169"/>
  <c r="Z361" i="169"/>
  <c r="Z167" i="169"/>
  <c r="X517" i="169"/>
  <c r="Z437" i="169"/>
  <c r="Z287" i="169"/>
  <c r="Z280" i="169"/>
  <c r="Z366" i="169"/>
  <c r="Z304" i="169"/>
  <c r="X547" i="169"/>
  <c r="Z238" i="169"/>
  <c r="Z546" i="169"/>
  <c r="X181" i="169"/>
  <c r="Z491" i="169"/>
  <c r="AD90" i="169"/>
  <c r="AC90" i="169"/>
  <c r="AD277" i="169"/>
  <c r="AC277" i="169"/>
  <c r="Y56" i="169"/>
  <c r="S56" i="169"/>
  <c r="AD73" i="169"/>
  <c r="AC73" i="169"/>
  <c r="Y158" i="169"/>
  <c r="S158" i="169"/>
  <c r="V305" i="169"/>
  <c r="W305" i="169"/>
  <c r="Q305" i="169"/>
  <c r="V163" i="169"/>
  <c r="W163" i="169"/>
  <c r="Q163" i="169"/>
  <c r="Y16" i="169"/>
  <c r="S16" i="169"/>
  <c r="W146" i="169"/>
  <c r="V146" i="169"/>
  <c r="Q146" i="169"/>
  <c r="V133" i="169"/>
  <c r="W133" i="169"/>
  <c r="Q133" i="169"/>
  <c r="Y41" i="169"/>
  <c r="S41" i="169"/>
  <c r="AD365" i="169"/>
  <c r="AC365" i="169"/>
  <c r="W560" i="169"/>
  <c r="V560" i="169"/>
  <c r="Q560" i="169"/>
  <c r="W480" i="169"/>
  <c r="V480" i="169"/>
  <c r="Q480" i="169"/>
  <c r="Y456" i="169"/>
  <c r="S456" i="169"/>
  <c r="V405" i="169"/>
  <c r="W405" i="169"/>
  <c r="Q405" i="169"/>
  <c r="W235" i="169"/>
  <c r="V235" i="169"/>
  <c r="Q235" i="169"/>
  <c r="V469" i="169"/>
  <c r="W469" i="169"/>
  <c r="Q469" i="169"/>
  <c r="Y207" i="169"/>
  <c r="S207" i="169"/>
  <c r="Y228" i="169"/>
  <c r="S228" i="169"/>
  <c r="Y67" i="169"/>
  <c r="S67" i="169"/>
  <c r="AD99" i="169"/>
  <c r="AC99" i="169"/>
  <c r="AD307" i="169"/>
  <c r="AC307" i="169"/>
  <c r="Y397" i="169"/>
  <c r="S397" i="169"/>
  <c r="W508" i="169"/>
  <c r="V508" i="169"/>
  <c r="Q508" i="169"/>
  <c r="AD511" i="169"/>
  <c r="AC511" i="169"/>
  <c r="Y568" i="169"/>
  <c r="S568" i="169"/>
  <c r="Y313" i="169"/>
  <c r="S313" i="169"/>
  <c r="Y256" i="169"/>
  <c r="S256" i="169"/>
  <c r="Y475" i="169"/>
  <c r="S475" i="169"/>
  <c r="Y78" i="169"/>
  <c r="S78" i="169"/>
  <c r="Y553" i="169"/>
  <c r="S553" i="169"/>
  <c r="Y406" i="169"/>
  <c r="S406" i="169"/>
  <c r="AD227" i="169"/>
  <c r="W356" i="169"/>
  <c r="V356" i="169"/>
  <c r="Q356" i="169"/>
  <c r="AD369" i="169"/>
  <c r="AC369" i="169"/>
  <c r="W134" i="169"/>
  <c r="V134" i="169"/>
  <c r="Q134" i="169"/>
  <c r="Y108" i="169"/>
  <c r="S108" i="169"/>
  <c r="AD529" i="169"/>
  <c r="W362" i="169"/>
  <c r="V362" i="169"/>
  <c r="Q362" i="169"/>
  <c r="Y472" i="169"/>
  <c r="S472" i="169"/>
  <c r="V510" i="169"/>
  <c r="W510" i="169"/>
  <c r="Q510" i="169"/>
  <c r="Y119" i="169"/>
  <c r="S119" i="169"/>
  <c r="AD471" i="169"/>
  <c r="AC471" i="169"/>
  <c r="AD468" i="169"/>
  <c r="AC468" i="169"/>
  <c r="AD359" i="169"/>
  <c r="AC359" i="169"/>
  <c r="Y499" i="169"/>
  <c r="S499" i="169"/>
  <c r="Y269" i="169"/>
  <c r="S269" i="169"/>
  <c r="Y243" i="169"/>
  <c r="S243" i="169"/>
  <c r="W497" i="169"/>
  <c r="V497" i="169"/>
  <c r="Q497" i="169"/>
  <c r="W154" i="169"/>
  <c r="V154" i="169"/>
  <c r="Q154" i="169"/>
  <c r="W18" i="169"/>
  <c r="V18" i="169"/>
  <c r="Q18" i="169"/>
  <c r="W73" i="169"/>
  <c r="V73" i="169"/>
  <c r="Q73" i="169"/>
  <c r="Y566" i="169"/>
  <c r="S566" i="169"/>
  <c r="Y549" i="169"/>
  <c r="S549" i="169"/>
  <c r="W470" i="169"/>
  <c r="V470" i="169"/>
  <c r="Q470" i="169"/>
  <c r="AD299" i="169"/>
  <c r="AC299" i="169"/>
  <c r="AD305" i="169"/>
  <c r="Y482" i="169"/>
  <c r="S482" i="169"/>
  <c r="W92" i="169"/>
  <c r="V92" i="169"/>
  <c r="Q92" i="169"/>
  <c r="AD537" i="169"/>
  <c r="Y163" i="169"/>
  <c r="S163" i="169"/>
  <c r="W9" i="169"/>
  <c r="V9" i="169"/>
  <c r="Q9" i="169"/>
  <c r="AD404" i="169"/>
  <c r="V388" i="169"/>
  <c r="W388" i="169"/>
  <c r="Q388" i="169"/>
  <c r="Y128" i="169"/>
  <c r="S128" i="169"/>
  <c r="Y146" i="169"/>
  <c r="S146" i="169"/>
  <c r="Y393" i="169"/>
  <c r="S393" i="169"/>
  <c r="Z306" i="169"/>
  <c r="W545" i="169"/>
  <c r="V545" i="169"/>
  <c r="Q545" i="169"/>
  <c r="W417" i="169"/>
  <c r="V417" i="169"/>
  <c r="Q417" i="169"/>
  <c r="Y133" i="169"/>
  <c r="S133" i="169"/>
  <c r="V53" i="169"/>
  <c r="W53" i="169"/>
  <c r="Q53" i="169"/>
  <c r="AC24" i="169"/>
  <c r="AD24" i="169"/>
  <c r="X200" i="169"/>
  <c r="AD41" i="169"/>
  <c r="AC41" i="169"/>
  <c r="Y250" i="169"/>
  <c r="S250" i="169"/>
  <c r="X421" i="169"/>
  <c r="AD539" i="169"/>
  <c r="AC539" i="169"/>
  <c r="W429" i="169"/>
  <c r="V429" i="169"/>
  <c r="Q429" i="169"/>
  <c r="Y431" i="169"/>
  <c r="S431" i="169"/>
  <c r="W357" i="169"/>
  <c r="V357" i="169"/>
  <c r="Q357" i="169"/>
  <c r="AD217" i="169"/>
  <c r="AC217" i="169"/>
  <c r="Y548" i="169"/>
  <c r="S548" i="169"/>
  <c r="Z6" i="169"/>
  <c r="Y47" i="169"/>
  <c r="S47" i="169"/>
  <c r="Y85" i="169"/>
  <c r="S85" i="169"/>
  <c r="AD43" i="169"/>
  <c r="AC43" i="169"/>
  <c r="W57" i="169"/>
  <c r="V57" i="169"/>
  <c r="Q57" i="169"/>
  <c r="AD507" i="169"/>
  <c r="Y426" i="169"/>
  <c r="S426" i="169"/>
  <c r="AD560" i="169"/>
  <c r="AC560" i="169"/>
  <c r="V567" i="169"/>
  <c r="W567" i="169"/>
  <c r="Q567" i="169"/>
  <c r="AD433" i="169"/>
  <c r="X292" i="169"/>
  <c r="Y80" i="169"/>
  <c r="S80" i="169"/>
  <c r="Y104" i="169"/>
  <c r="S104" i="169"/>
  <c r="V339" i="169"/>
  <c r="W339" i="169"/>
  <c r="Q339" i="169"/>
  <c r="Y363" i="169"/>
  <c r="S363" i="169"/>
  <c r="AD434" i="169"/>
  <c r="AC434" i="169"/>
  <c r="Z328" i="169"/>
  <c r="W493" i="169"/>
  <c r="V493" i="169"/>
  <c r="Q493" i="169"/>
  <c r="Y97" i="169"/>
  <c r="S97" i="169"/>
  <c r="AD195" i="169"/>
  <c r="X150" i="169"/>
  <c r="Z44" i="169"/>
  <c r="W64" i="169"/>
  <c r="V64" i="169"/>
  <c r="Q64" i="169"/>
  <c r="Y405" i="169"/>
  <c r="S405" i="169"/>
  <c r="V501" i="169"/>
  <c r="W501" i="169"/>
  <c r="Q501" i="169"/>
  <c r="X103" i="169"/>
  <c r="AD235" i="169"/>
  <c r="W410" i="169"/>
  <c r="V410" i="169"/>
  <c r="Q410" i="169"/>
  <c r="W563" i="169"/>
  <c r="V563" i="169"/>
  <c r="Q563" i="169"/>
  <c r="Z61" i="169"/>
  <c r="Z381" i="169"/>
  <c r="Y469" i="169"/>
  <c r="S469" i="169"/>
  <c r="X23" i="169"/>
  <c r="V462" i="169"/>
  <c r="W462" i="169"/>
  <c r="Q462" i="169"/>
  <c r="Y239" i="169"/>
  <c r="S239" i="169"/>
  <c r="X367" i="169"/>
  <c r="X192" i="169"/>
  <c r="Y279" i="169"/>
  <c r="S279" i="169"/>
  <c r="Y329" i="169"/>
  <c r="S329" i="169"/>
  <c r="AD207" i="169"/>
  <c r="AC207" i="169"/>
  <c r="Y415" i="169"/>
  <c r="S415" i="169"/>
  <c r="X231" i="169"/>
  <c r="V378" i="169"/>
  <c r="W378" i="169"/>
  <c r="Q378" i="169"/>
  <c r="X169" i="169"/>
  <c r="X190" i="169"/>
  <c r="Y392" i="169"/>
  <c r="S392" i="169"/>
  <c r="Y252" i="169"/>
  <c r="S252" i="169"/>
  <c r="V67" i="169"/>
  <c r="W67" i="169"/>
  <c r="Q67" i="169"/>
  <c r="Y441" i="169"/>
  <c r="S441" i="169"/>
  <c r="X318" i="169"/>
  <c r="Y390" i="169"/>
  <c r="S390" i="169"/>
  <c r="W562" i="169"/>
  <c r="V562" i="169"/>
  <c r="Q562" i="169"/>
  <c r="S5" i="169"/>
  <c r="Y5" i="169"/>
  <c r="Y552" i="169"/>
  <c r="S552" i="169"/>
  <c r="Y87" i="169"/>
  <c r="S87" i="169"/>
  <c r="V275" i="169"/>
  <c r="W275" i="169"/>
  <c r="Q275" i="169"/>
  <c r="AD246" i="169"/>
  <c r="AC246" i="169"/>
  <c r="Y461" i="169"/>
  <c r="S461" i="169"/>
  <c r="X366" i="169"/>
  <c r="X498" i="169"/>
  <c r="X229" i="169"/>
  <c r="AD397" i="169"/>
  <c r="AC397" i="169"/>
  <c r="W157" i="169"/>
  <c r="V157" i="169"/>
  <c r="Q157" i="169"/>
  <c r="W349" i="169"/>
  <c r="V349" i="169"/>
  <c r="Q349" i="169"/>
  <c r="Y168" i="169"/>
  <c r="S168" i="169"/>
  <c r="AD508" i="169"/>
  <c r="AC508" i="169"/>
  <c r="Z571" i="169"/>
  <c r="V313" i="169"/>
  <c r="W313" i="169"/>
  <c r="Q313" i="169"/>
  <c r="V84" i="169"/>
  <c r="W84" i="169"/>
  <c r="Q84" i="169"/>
  <c r="X88" i="169"/>
  <c r="AD475" i="169"/>
  <c r="AC475" i="169"/>
  <c r="W78" i="169"/>
  <c r="V78" i="169"/>
  <c r="Q78" i="169"/>
  <c r="W553" i="169"/>
  <c r="V553" i="169"/>
  <c r="Q553" i="169"/>
  <c r="V148" i="169"/>
  <c r="W148" i="169"/>
  <c r="Q148" i="169"/>
  <c r="AD219" i="169"/>
  <c r="AC219" i="169"/>
  <c r="X22" i="169"/>
  <c r="X44" i="169"/>
  <c r="W406" i="169"/>
  <c r="V406" i="169"/>
  <c r="Q406" i="169"/>
  <c r="Y34" i="169"/>
  <c r="S34" i="169"/>
  <c r="X111" i="169"/>
  <c r="X342" i="169"/>
  <c r="AD356" i="169"/>
  <c r="W136" i="169"/>
  <c r="V136" i="169"/>
  <c r="Q136" i="169"/>
  <c r="Y134" i="169"/>
  <c r="S134" i="169"/>
  <c r="AD399" i="169"/>
  <c r="AC399" i="169"/>
  <c r="Y529" i="169"/>
  <c r="S529" i="169"/>
  <c r="W554" i="169"/>
  <c r="V554" i="169"/>
  <c r="Q554" i="169"/>
  <c r="X201" i="169"/>
  <c r="AC63" i="169"/>
  <c r="Y362" i="169"/>
  <c r="S362" i="169"/>
  <c r="Y479" i="169"/>
  <c r="S479" i="169"/>
  <c r="V402" i="169"/>
  <c r="W402" i="169"/>
  <c r="Q402" i="169"/>
  <c r="W65" i="169"/>
  <c r="V65" i="169"/>
  <c r="Q65" i="169"/>
  <c r="W500" i="169"/>
  <c r="V500" i="169"/>
  <c r="Q500" i="169"/>
  <c r="X324" i="169"/>
  <c r="Z538" i="169"/>
  <c r="W494" i="169"/>
  <c r="V494" i="169"/>
  <c r="Q494" i="169"/>
  <c r="X287" i="169"/>
  <c r="W463" i="169"/>
  <c r="V463" i="169"/>
  <c r="Q463" i="169"/>
  <c r="Y505" i="169"/>
  <c r="S505" i="169"/>
  <c r="Y510" i="169"/>
  <c r="S510" i="169"/>
  <c r="AD119" i="169"/>
  <c r="AC119" i="169"/>
  <c r="Y12" i="169"/>
  <c r="S12" i="169"/>
  <c r="Z427" i="169"/>
  <c r="V294" i="169"/>
  <c r="W294" i="169"/>
  <c r="Q294" i="169"/>
  <c r="W509" i="169"/>
  <c r="V509" i="169"/>
  <c r="Q509" i="169"/>
  <c r="AD107" i="169"/>
  <c r="AC107" i="169"/>
  <c r="W174" i="169"/>
  <c r="V174" i="169"/>
  <c r="Q174" i="169"/>
  <c r="Y468" i="169"/>
  <c r="S468" i="169"/>
  <c r="Y371" i="169"/>
  <c r="S371" i="169"/>
  <c r="AC298" i="169"/>
  <c r="Y7" i="169"/>
  <c r="S7" i="169"/>
  <c r="W561" i="169"/>
  <c r="V561" i="169"/>
  <c r="Q561" i="169"/>
  <c r="V296" i="169"/>
  <c r="W296" i="169"/>
  <c r="Q296" i="169"/>
  <c r="W183" i="169"/>
  <c r="V183" i="169"/>
  <c r="Q183" i="169"/>
  <c r="AD269" i="169"/>
  <c r="AC269" i="169"/>
  <c r="Y514" i="169"/>
  <c r="S514" i="169"/>
  <c r="W32" i="169"/>
  <c r="V32" i="169"/>
  <c r="Q32" i="169"/>
  <c r="AD243" i="169"/>
  <c r="AC243" i="169"/>
  <c r="AD377" i="169"/>
  <c r="AC377" i="169"/>
  <c r="AD565" i="169"/>
  <c r="AC565" i="169"/>
  <c r="W161" i="169"/>
  <c r="V161" i="169"/>
  <c r="Q161" i="169"/>
  <c r="Y135" i="169"/>
  <c r="S135" i="169"/>
  <c r="AD249" i="169"/>
  <c r="AC249" i="169"/>
  <c r="AD258" i="169"/>
  <c r="AC258" i="169"/>
  <c r="AD80" i="169"/>
  <c r="AD104" i="169"/>
  <c r="AC104" i="169"/>
  <c r="Y295" i="169"/>
  <c r="S295" i="169"/>
  <c r="Y434" i="169"/>
  <c r="S434" i="169"/>
  <c r="AD8" i="169"/>
  <c r="AC8" i="169"/>
  <c r="Y195" i="169"/>
  <c r="S195" i="169"/>
  <c r="AD75" i="169"/>
  <c r="AC286" i="169"/>
  <c r="AD83" i="169"/>
  <c r="AC83" i="169"/>
  <c r="AD438" i="169"/>
  <c r="AC438" i="169"/>
  <c r="W239" i="169"/>
  <c r="V239" i="169"/>
  <c r="Q239" i="169"/>
  <c r="Y444" i="169"/>
  <c r="S444" i="169"/>
  <c r="AD392" i="169"/>
  <c r="AC392" i="169"/>
  <c r="AD252" i="169"/>
  <c r="W390" i="169"/>
  <c r="V390" i="169"/>
  <c r="Q390" i="169"/>
  <c r="V5" i="169"/>
  <c r="Q5" i="169"/>
  <c r="W5" i="169"/>
  <c r="W87" i="169"/>
  <c r="V87" i="169"/>
  <c r="Q87" i="169"/>
  <c r="Y246" i="169"/>
  <c r="S246" i="169"/>
  <c r="W461" i="169"/>
  <c r="V461" i="169"/>
  <c r="Q461" i="169"/>
  <c r="AD10" i="169"/>
  <c r="AC10" i="169"/>
  <c r="Y219" i="169"/>
  <c r="S219" i="169"/>
  <c r="Y63" i="169"/>
  <c r="S63" i="169"/>
  <c r="AD35" i="169"/>
  <c r="AD574" i="169"/>
  <c r="W505" i="169"/>
  <c r="V505" i="169"/>
  <c r="Q505" i="169"/>
  <c r="AD12" i="169"/>
  <c r="AC12" i="169"/>
  <c r="Y294" i="169"/>
  <c r="S294" i="169"/>
  <c r="W107" i="169"/>
  <c r="V107" i="169"/>
  <c r="Q107" i="169"/>
  <c r="Y284" i="169"/>
  <c r="S284" i="169"/>
  <c r="W371" i="169"/>
  <c r="V371" i="169"/>
  <c r="Q371" i="169"/>
  <c r="Y298" i="169"/>
  <c r="S298" i="169"/>
  <c r="W7" i="169"/>
  <c r="V7" i="169"/>
  <c r="Q7" i="169"/>
  <c r="AD54" i="169"/>
  <c r="W514" i="169"/>
  <c r="V514" i="169"/>
  <c r="Q514" i="169"/>
  <c r="W473" i="169"/>
  <c r="V473" i="169"/>
  <c r="Q473" i="169"/>
  <c r="W442" i="169"/>
  <c r="V442" i="169"/>
  <c r="Q442" i="169"/>
  <c r="V147" i="169"/>
  <c r="W147" i="169"/>
  <c r="Q147" i="169"/>
  <c r="Y565" i="169"/>
  <c r="S565" i="169"/>
  <c r="AD355" i="169"/>
  <c r="W141" i="169"/>
  <c r="V141" i="169"/>
  <c r="Q141" i="169"/>
  <c r="W153" i="169"/>
  <c r="V153" i="169"/>
  <c r="Q153" i="169"/>
  <c r="AD215" i="169"/>
  <c r="AC215" i="169"/>
  <c r="Z225" i="169"/>
  <c r="Y442" i="169"/>
  <c r="S442" i="169"/>
  <c r="AD497" i="169"/>
  <c r="AC497" i="169"/>
  <c r="Y147" i="169"/>
  <c r="S147" i="169"/>
  <c r="V565" i="169"/>
  <c r="W565" i="169"/>
  <c r="Q565" i="169"/>
  <c r="Y154" i="169"/>
  <c r="S154" i="169"/>
  <c r="W416" i="169"/>
  <c r="V416" i="169"/>
  <c r="Q416" i="169"/>
  <c r="W262" i="169"/>
  <c r="V262" i="169"/>
  <c r="Q262" i="169"/>
  <c r="Y18" i="169"/>
  <c r="S18" i="169"/>
  <c r="Y289" i="169"/>
  <c r="S289" i="169"/>
  <c r="Y73" i="169"/>
  <c r="S73" i="169"/>
  <c r="W540" i="169"/>
  <c r="V540" i="169"/>
  <c r="Q540" i="169"/>
  <c r="AD566" i="169"/>
  <c r="W430" i="169"/>
  <c r="V430" i="169"/>
  <c r="Q430" i="169"/>
  <c r="AD549" i="169"/>
  <c r="AC549" i="169"/>
  <c r="Y470" i="169"/>
  <c r="S470" i="169"/>
  <c r="Z272" i="169"/>
  <c r="X11" i="169"/>
  <c r="W311" i="169"/>
  <c r="V311" i="169"/>
  <c r="Q311" i="169"/>
  <c r="W488" i="169"/>
  <c r="V488" i="169"/>
  <c r="Q488" i="169"/>
  <c r="AD92" i="169"/>
  <c r="W50" i="169"/>
  <c r="V50" i="169"/>
  <c r="Q50" i="169"/>
  <c r="AD163" i="169"/>
  <c r="AC163" i="169"/>
  <c r="W151" i="169"/>
  <c r="V151" i="169"/>
  <c r="Q151" i="169"/>
  <c r="Y9" i="169"/>
  <c r="S9" i="169"/>
  <c r="Y404" i="169"/>
  <c r="S404" i="169"/>
  <c r="W464" i="169"/>
  <c r="V464" i="169"/>
  <c r="Q464" i="169"/>
  <c r="AD146" i="169"/>
  <c r="AC146" i="169"/>
  <c r="AD393" i="169"/>
  <c r="AC393" i="169"/>
  <c r="Y545" i="169"/>
  <c r="S545" i="169"/>
  <c r="X191" i="169"/>
  <c r="X66" i="169"/>
  <c r="AD133" i="169"/>
  <c r="AC133" i="169"/>
  <c r="Y53" i="169"/>
  <c r="S53" i="169"/>
  <c r="Y123" i="169"/>
  <c r="S123" i="169"/>
  <c r="X495" i="169"/>
  <c r="W516" i="169"/>
  <c r="V516" i="169"/>
  <c r="Q516" i="169"/>
  <c r="Y89" i="169"/>
  <c r="S89" i="169"/>
  <c r="W118" i="169"/>
  <c r="V118" i="169"/>
  <c r="Q118" i="169"/>
  <c r="W555" i="169"/>
  <c r="V555" i="169"/>
  <c r="Q555" i="169"/>
  <c r="AD250" i="169"/>
  <c r="AC250" i="169"/>
  <c r="V149" i="169"/>
  <c r="W149" i="169"/>
  <c r="Q149" i="169"/>
  <c r="W380" i="169"/>
  <c r="V380" i="169"/>
  <c r="Q380" i="169"/>
  <c r="Y429" i="169"/>
  <c r="S429" i="169"/>
  <c r="W374" i="169"/>
  <c r="V374" i="169"/>
  <c r="Q374" i="169"/>
  <c r="AD431" i="169"/>
  <c r="AC431" i="169"/>
  <c r="W120" i="169"/>
  <c r="V120" i="169"/>
  <c r="Q120" i="169"/>
  <c r="AD357" i="169"/>
  <c r="AC357" i="169"/>
  <c r="Y217" i="169"/>
  <c r="S217" i="169"/>
  <c r="Y297" i="169"/>
  <c r="S297" i="169"/>
  <c r="X550" i="169"/>
  <c r="X31" i="169"/>
  <c r="Y521" i="169"/>
  <c r="S521" i="169"/>
  <c r="Z412" i="169"/>
  <c r="AD47" i="169"/>
  <c r="V85" i="169"/>
  <c r="W85" i="169"/>
  <c r="Q85" i="169"/>
  <c r="Y454" i="169"/>
  <c r="S454" i="169"/>
  <c r="Y57" i="169"/>
  <c r="S57" i="169"/>
  <c r="AD152" i="169"/>
  <c r="AC152" i="169"/>
  <c r="W426" i="169"/>
  <c r="V426" i="169"/>
  <c r="Q426" i="169"/>
  <c r="Y560" i="169"/>
  <c r="S560" i="169"/>
  <c r="Y567" i="169"/>
  <c r="S567" i="169"/>
  <c r="Y433" i="169"/>
  <c r="S433" i="169"/>
  <c r="Z409" i="169"/>
  <c r="Y244" i="169"/>
  <c r="S244" i="169"/>
  <c r="W460" i="169"/>
  <c r="V460" i="169"/>
  <c r="Q460" i="169"/>
  <c r="W144" i="169"/>
  <c r="V144" i="169"/>
  <c r="Q144" i="169"/>
  <c r="Y480" i="169"/>
  <c r="S480" i="169"/>
  <c r="Y339" i="169"/>
  <c r="S339" i="169"/>
  <c r="AD363" i="169"/>
  <c r="AC363" i="169"/>
  <c r="AD184" i="169"/>
  <c r="AC184" i="169"/>
  <c r="X255" i="169"/>
  <c r="Y493" i="169"/>
  <c r="S493" i="169"/>
  <c r="AD97" i="169"/>
  <c r="W428" i="169"/>
  <c r="V428" i="169"/>
  <c r="Q428" i="169"/>
  <c r="X558" i="169"/>
  <c r="AD64" i="169"/>
  <c r="AC64" i="169"/>
  <c r="Y501" i="169"/>
  <c r="S501" i="169"/>
  <c r="V283" i="169"/>
  <c r="W283" i="169"/>
  <c r="Q283" i="169"/>
  <c r="Y410" i="169"/>
  <c r="S410" i="169"/>
  <c r="Y563" i="169"/>
  <c r="S563" i="169"/>
  <c r="AD469" i="169"/>
  <c r="X333" i="169"/>
  <c r="Z229" i="169"/>
  <c r="Y462" i="169"/>
  <c r="S462" i="169"/>
  <c r="W459" i="169"/>
  <c r="V459" i="169"/>
  <c r="Q459" i="169"/>
  <c r="AC239" i="169"/>
  <c r="V69" i="169"/>
  <c r="W69" i="169"/>
  <c r="Q69" i="169"/>
  <c r="AD279" i="169"/>
  <c r="Y378" i="169"/>
  <c r="S378" i="169"/>
  <c r="V542" i="169"/>
  <c r="W542" i="169"/>
  <c r="Q542" i="169"/>
  <c r="X45" i="169"/>
  <c r="Z255" i="169"/>
  <c r="W189" i="169"/>
  <c r="V189" i="169"/>
  <c r="Q189" i="169"/>
  <c r="AD67" i="169"/>
  <c r="AC67" i="169"/>
  <c r="AD441" i="169"/>
  <c r="AC441" i="169"/>
  <c r="X389" i="169"/>
  <c r="X412" i="169"/>
  <c r="X164" i="169"/>
  <c r="V395" i="169"/>
  <c r="W395" i="169"/>
  <c r="Q395" i="169"/>
  <c r="Y562" i="169"/>
  <c r="S562" i="169"/>
  <c r="V20" i="169"/>
  <c r="W20" i="169"/>
  <c r="Q20" i="169"/>
  <c r="AD5" i="169"/>
  <c r="AC5" i="169"/>
  <c r="W520" i="169"/>
  <c r="V520" i="169"/>
  <c r="Q520" i="169"/>
  <c r="AD87" i="169"/>
  <c r="Y275" i="169"/>
  <c r="S275" i="169"/>
  <c r="Z199" i="169"/>
  <c r="W160" i="169"/>
  <c r="V160" i="169"/>
  <c r="Q160" i="169"/>
  <c r="AD461" i="169"/>
  <c r="Z88" i="169"/>
  <c r="Z547" i="169"/>
  <c r="Y157" i="169"/>
  <c r="S157" i="169"/>
  <c r="Y349" i="169"/>
  <c r="S349" i="169"/>
  <c r="AC129" i="169"/>
  <c r="Y508" i="169"/>
  <c r="S508" i="169"/>
  <c r="AD313" i="169"/>
  <c r="AD84" i="169"/>
  <c r="AD78" i="169"/>
  <c r="V331" i="169"/>
  <c r="W331" i="169"/>
  <c r="Q331" i="169"/>
  <c r="AD148" i="169"/>
  <c r="AC148" i="169"/>
  <c r="Z42" i="169"/>
  <c r="Z231" i="169"/>
  <c r="Z62" i="169"/>
  <c r="V116" i="169"/>
  <c r="W116" i="169"/>
  <c r="Q116" i="169"/>
  <c r="W34" i="169"/>
  <c r="V34" i="169"/>
  <c r="Q34" i="169"/>
  <c r="W347" i="169"/>
  <c r="V347" i="169"/>
  <c r="Q347" i="169"/>
  <c r="Y356" i="169"/>
  <c r="S356" i="169"/>
  <c r="AD136" i="169"/>
  <c r="W113" i="169"/>
  <c r="V113" i="169"/>
  <c r="Q113" i="169"/>
  <c r="AC134" i="169"/>
  <c r="AD134" i="169"/>
  <c r="W399" i="169"/>
  <c r="V399" i="169"/>
  <c r="Q399" i="169"/>
  <c r="Y554" i="169"/>
  <c r="S554" i="169"/>
  <c r="AD137" i="169"/>
  <c r="AC137" i="169"/>
  <c r="V180" i="169"/>
  <c r="W180" i="169"/>
  <c r="Q180" i="169"/>
  <c r="AD362" i="169"/>
  <c r="AC362" i="169"/>
  <c r="W479" i="169"/>
  <c r="V479" i="169"/>
  <c r="Q479" i="169"/>
  <c r="W543" i="169"/>
  <c r="V543" i="169"/>
  <c r="Q543" i="169"/>
  <c r="Y402" i="169"/>
  <c r="S402" i="169"/>
  <c r="Z261" i="169"/>
  <c r="AD500" i="169"/>
  <c r="AC500" i="169"/>
  <c r="Y281" i="169"/>
  <c r="S281" i="169"/>
  <c r="Z155" i="169"/>
  <c r="Y494" i="169"/>
  <c r="S494" i="169"/>
  <c r="Y463" i="169"/>
  <c r="S463" i="169"/>
  <c r="V394" i="169"/>
  <c r="W394" i="169"/>
  <c r="Q394" i="169"/>
  <c r="AD510" i="169"/>
  <c r="W12" i="169"/>
  <c r="V12" i="169"/>
  <c r="Q12" i="169"/>
  <c r="W172" i="169"/>
  <c r="V172" i="169"/>
  <c r="Q172" i="169"/>
  <c r="Z96" i="169"/>
  <c r="W187" i="169"/>
  <c r="V187" i="169"/>
  <c r="Q187" i="169"/>
  <c r="AD294" i="169"/>
  <c r="AD509" i="169"/>
  <c r="Y174" i="169"/>
  <c r="S174" i="169"/>
  <c r="Y321" i="169"/>
  <c r="S321" i="169"/>
  <c r="AD371" i="169"/>
  <c r="AC371" i="169"/>
  <c r="AD457" i="169"/>
  <c r="AC457" i="169"/>
  <c r="X165" i="169"/>
  <c r="AD7" i="169"/>
  <c r="AC7" i="169"/>
  <c r="Y561" i="169"/>
  <c r="S561" i="169"/>
  <c r="AD296" i="169"/>
  <c r="AC296" i="169"/>
  <c r="W303" i="169"/>
  <c r="V303" i="169"/>
  <c r="Q303" i="169"/>
  <c r="Y183" i="169"/>
  <c r="S183" i="169"/>
  <c r="W447" i="169"/>
  <c r="V447" i="169"/>
  <c r="Q447" i="169"/>
  <c r="Y32" i="169"/>
  <c r="S32" i="169"/>
  <c r="W156" i="169"/>
  <c r="V156" i="169"/>
  <c r="Q156" i="169"/>
  <c r="W71" i="169"/>
  <c r="V71" i="169"/>
  <c r="Q71" i="169"/>
  <c r="AD156" i="169"/>
  <c r="AC156" i="169"/>
  <c r="Y497" i="169"/>
  <c r="S497" i="169"/>
  <c r="Y141" i="169"/>
  <c r="S141" i="169"/>
  <c r="W465" i="169"/>
  <c r="V465" i="169"/>
  <c r="Q465" i="169"/>
  <c r="V404" i="169"/>
  <c r="W404" i="169"/>
  <c r="Q404" i="169"/>
  <c r="AD293" i="169"/>
  <c r="Y138" i="169"/>
  <c r="S138" i="169"/>
  <c r="Y539" i="169"/>
  <c r="S539" i="169"/>
  <c r="AD38" i="169"/>
  <c r="AC38" i="169"/>
  <c r="AD147" i="169"/>
  <c r="W570" i="169"/>
  <c r="V570" i="169"/>
  <c r="Q570" i="169"/>
  <c r="V485" i="169"/>
  <c r="W485" i="169"/>
  <c r="Q485" i="169"/>
  <c r="AD470" i="169"/>
  <c r="AC470" i="169"/>
  <c r="Y92" i="169"/>
  <c r="S92" i="169"/>
  <c r="Y151" i="169"/>
  <c r="S151" i="169"/>
  <c r="Y388" i="169"/>
  <c r="S388" i="169"/>
  <c r="AD53" i="169"/>
  <c r="AC53" i="169"/>
  <c r="Y555" i="169"/>
  <c r="S555" i="169"/>
  <c r="W233" i="169"/>
  <c r="V233" i="169"/>
  <c r="Q233" i="169"/>
  <c r="Y149" i="169"/>
  <c r="S149" i="169"/>
  <c r="AD429" i="169"/>
  <c r="AC429" i="169"/>
  <c r="W217" i="169"/>
  <c r="V217" i="169"/>
  <c r="Q217" i="169"/>
  <c r="V297" i="169"/>
  <c r="W297" i="169"/>
  <c r="Q297" i="169"/>
  <c r="W152" i="169"/>
  <c r="V152" i="169"/>
  <c r="Q152" i="169"/>
  <c r="AD567" i="169"/>
  <c r="AC567" i="169"/>
  <c r="W372" i="169"/>
  <c r="V372" i="169"/>
  <c r="Q372" i="169"/>
  <c r="AD339" i="169"/>
  <c r="AC339" i="169"/>
  <c r="W97" i="169"/>
  <c r="V97" i="169"/>
  <c r="Q97" i="169"/>
  <c r="V420" i="169"/>
  <c r="W420" i="169"/>
  <c r="Q420" i="169"/>
  <c r="AC4" i="169"/>
  <c r="AD4" i="169"/>
  <c r="V329" i="169"/>
  <c r="W329" i="169"/>
  <c r="Q329" i="169"/>
  <c r="V535" i="169"/>
  <c r="W535" i="169"/>
  <c r="Q535" i="169"/>
  <c r="AD160" i="169"/>
  <c r="W129" i="169"/>
  <c r="V129" i="169"/>
  <c r="Q129" i="169"/>
  <c r="Y84" i="169"/>
  <c r="S84" i="169"/>
  <c r="Y148" i="169"/>
  <c r="S148" i="169"/>
  <c r="AD176" i="169"/>
  <c r="AC176" i="169"/>
  <c r="AD554" i="169"/>
  <c r="AC554" i="169"/>
  <c r="Y187" i="169"/>
  <c r="S187" i="169"/>
  <c r="Y509" i="169"/>
  <c r="S509" i="169"/>
  <c r="AD174" i="169"/>
  <c r="AC174" i="169"/>
  <c r="V131" i="169"/>
  <c r="W131" i="169"/>
  <c r="Q131" i="169"/>
  <c r="W457" i="169"/>
  <c r="V457" i="169"/>
  <c r="Q457" i="169"/>
  <c r="W274" i="169"/>
  <c r="V274" i="169"/>
  <c r="Q274" i="169"/>
  <c r="Y296" i="169"/>
  <c r="S296" i="169"/>
  <c r="W77" i="169"/>
  <c r="V77" i="169"/>
  <c r="Q77" i="169"/>
  <c r="Y303" i="169"/>
  <c r="S303" i="169"/>
  <c r="AD385" i="169"/>
  <c r="AC385" i="169"/>
  <c r="Y447" i="169"/>
  <c r="S447" i="169"/>
  <c r="Z551" i="169"/>
  <c r="AD476" i="169"/>
  <c r="AC476" i="169"/>
  <c r="W162" i="169"/>
  <c r="V162" i="169"/>
  <c r="Q162" i="169"/>
  <c r="AD569" i="169"/>
  <c r="Z316" i="169"/>
  <c r="Y570" i="169"/>
  <c r="S570" i="169"/>
  <c r="W435" i="169"/>
  <c r="V435" i="169"/>
  <c r="Q435" i="169"/>
  <c r="Y416" i="169"/>
  <c r="S416" i="169"/>
  <c r="X196" i="169"/>
  <c r="AD262" i="169"/>
  <c r="AC262" i="169"/>
  <c r="Y485" i="169"/>
  <c r="S485" i="169"/>
  <c r="W300" i="169"/>
  <c r="V300" i="169"/>
  <c r="Q300" i="169"/>
  <c r="Y343" i="169"/>
  <c r="S343" i="169"/>
  <c r="W289" i="169"/>
  <c r="V289" i="169"/>
  <c r="Q289" i="169"/>
  <c r="Y226" i="169"/>
  <c r="S226" i="169"/>
  <c r="Y94" i="169"/>
  <c r="S94" i="169"/>
  <c r="Y540" i="169"/>
  <c r="S540" i="169"/>
  <c r="W159" i="169"/>
  <c r="V159" i="169"/>
  <c r="Q159" i="169"/>
  <c r="AD430" i="169"/>
  <c r="Y530" i="169"/>
  <c r="S530" i="169"/>
  <c r="Y282" i="169"/>
  <c r="S282" i="169"/>
  <c r="W122" i="169"/>
  <c r="V122" i="169"/>
  <c r="Q122" i="169"/>
  <c r="Y311" i="169"/>
  <c r="S311" i="169"/>
  <c r="AD143" i="169"/>
  <c r="AC143" i="169"/>
  <c r="Y353" i="169"/>
  <c r="S353" i="169"/>
  <c r="AD50" i="169"/>
  <c r="AC50" i="169"/>
  <c r="X142" i="169"/>
  <c r="AD151" i="169"/>
  <c r="AC151" i="169"/>
  <c r="AD504" i="169"/>
  <c r="Y346" i="169"/>
  <c r="S346" i="169"/>
  <c r="Y464" i="169"/>
  <c r="S464" i="169"/>
  <c r="Y483" i="169"/>
  <c r="S483" i="169"/>
  <c r="AD236" i="169"/>
  <c r="W13" i="169"/>
  <c r="V13" i="169"/>
  <c r="Q13" i="169"/>
  <c r="AD123" i="169"/>
  <c r="AC123" i="169"/>
  <c r="Y121" i="169"/>
  <c r="S121" i="169"/>
  <c r="Y516" i="169"/>
  <c r="S516" i="169"/>
  <c r="Y179" i="169"/>
  <c r="S179" i="169"/>
  <c r="Y453" i="169"/>
  <c r="S453" i="169"/>
  <c r="AD118" i="169"/>
  <c r="AC118" i="169"/>
  <c r="AD555" i="169"/>
  <c r="AC555" i="169"/>
  <c r="Z59" i="169"/>
  <c r="AD149" i="169"/>
  <c r="AC149" i="169"/>
  <c r="Y380" i="169"/>
  <c r="S380" i="169"/>
  <c r="Y203" i="169"/>
  <c r="S203" i="169"/>
  <c r="W79" i="169"/>
  <c r="V79" i="169"/>
  <c r="Q79" i="169"/>
  <c r="AD374" i="169"/>
  <c r="AC374" i="169"/>
  <c r="Y120" i="169"/>
  <c r="S120" i="169"/>
  <c r="Y314" i="169"/>
  <c r="S314" i="169"/>
  <c r="V100" i="169"/>
  <c r="W100" i="169"/>
  <c r="Q100" i="169"/>
  <c r="AD297" i="169"/>
  <c r="AC297" i="169"/>
  <c r="Y27" i="169"/>
  <c r="S27" i="169"/>
  <c r="W266" i="169"/>
  <c r="V266" i="169"/>
  <c r="Q266" i="169"/>
  <c r="AD454" i="169"/>
  <c r="AC454" i="169"/>
  <c r="W398" i="169"/>
  <c r="V398" i="169"/>
  <c r="Q398" i="169"/>
  <c r="Y152" i="169"/>
  <c r="S152" i="169"/>
  <c r="W407" i="169"/>
  <c r="V407" i="169"/>
  <c r="Q407" i="169"/>
  <c r="Y330" i="169"/>
  <c r="S330" i="169"/>
  <c r="Z23" i="169"/>
  <c r="AD372" i="169"/>
  <c r="AC372" i="169"/>
  <c r="W309" i="169"/>
  <c r="V309" i="169"/>
  <c r="Q309" i="169"/>
  <c r="Y460" i="169"/>
  <c r="S460" i="169"/>
  <c r="Y144" i="169"/>
  <c r="S144" i="169"/>
  <c r="AC455" i="169"/>
  <c r="W247" i="169"/>
  <c r="V247" i="169"/>
  <c r="Q247" i="169"/>
  <c r="Y525" i="169"/>
  <c r="S525" i="169"/>
  <c r="Y478" i="169"/>
  <c r="S478" i="169"/>
  <c r="Y106" i="169"/>
  <c r="S106" i="169"/>
  <c r="Y184" i="169"/>
  <c r="S184" i="169"/>
  <c r="Y515" i="169"/>
  <c r="S515" i="169"/>
  <c r="V320" i="169"/>
  <c r="W320" i="169"/>
  <c r="Q320" i="169"/>
  <c r="Y428" i="169"/>
  <c r="S428" i="169"/>
  <c r="Y449" i="169"/>
  <c r="S449" i="169"/>
  <c r="Y443" i="169"/>
  <c r="S443" i="169"/>
  <c r="V403" i="169"/>
  <c r="W403" i="169"/>
  <c r="Q403" i="169"/>
  <c r="AD420" i="169"/>
  <c r="AC420" i="169"/>
  <c r="V340" i="169"/>
  <c r="W340" i="169"/>
  <c r="Q340" i="169"/>
  <c r="AD283" i="169"/>
  <c r="AC283" i="169"/>
  <c r="Y91" i="169"/>
  <c r="S91" i="169"/>
  <c r="Y322" i="169"/>
  <c r="S322" i="169"/>
  <c r="Y459" i="169"/>
  <c r="S459" i="169"/>
  <c r="S4" i="169"/>
  <c r="Y4" i="169"/>
  <c r="AD69" i="169"/>
  <c r="Y451" i="169"/>
  <c r="S451" i="169"/>
  <c r="V436" i="169"/>
  <c r="W436" i="169"/>
  <c r="Q436" i="169"/>
  <c r="Y81" i="169"/>
  <c r="S81" i="169"/>
  <c r="W285" i="169"/>
  <c r="V285" i="169"/>
  <c r="Q285" i="169"/>
  <c r="W267" i="169"/>
  <c r="V267" i="169"/>
  <c r="Q267" i="169"/>
  <c r="AD189" i="169"/>
  <c r="AC189" i="169"/>
  <c r="AD384" i="169"/>
  <c r="AC384" i="169"/>
  <c r="W559" i="169"/>
  <c r="V559" i="169"/>
  <c r="Q559" i="169"/>
  <c r="AD395" i="169"/>
  <c r="V51" i="169"/>
  <c r="W51" i="169"/>
  <c r="Q51" i="169"/>
  <c r="V197" i="169"/>
  <c r="W197" i="169"/>
  <c r="Q197" i="169"/>
  <c r="Y20" i="169"/>
  <c r="S20" i="169"/>
  <c r="Y520" i="169"/>
  <c r="S520" i="169"/>
  <c r="Y535" i="169"/>
  <c r="S535" i="169"/>
  <c r="W484" i="169"/>
  <c r="V484" i="169"/>
  <c r="Q484" i="169"/>
  <c r="Y160" i="169"/>
  <c r="S160" i="169"/>
  <c r="V452" i="169"/>
  <c r="W452" i="169"/>
  <c r="Q452" i="169"/>
  <c r="V117" i="169"/>
  <c r="W117" i="169"/>
  <c r="Q117" i="169"/>
  <c r="Y129" i="169"/>
  <c r="S129" i="169"/>
  <c r="AD512" i="169"/>
  <c r="AC512" i="169"/>
  <c r="Y223" i="169"/>
  <c r="S223" i="169"/>
  <c r="W30" i="169"/>
  <c r="V30" i="169"/>
  <c r="Q30" i="169"/>
  <c r="AD331" i="169"/>
  <c r="AD240" i="169"/>
  <c r="Y170" i="169"/>
  <c r="S170" i="169"/>
  <c r="Z335" i="169"/>
  <c r="Y116" i="169"/>
  <c r="S116" i="169"/>
  <c r="AD432" i="169"/>
  <c r="AC432" i="169"/>
  <c r="Y379" i="169"/>
  <c r="S379" i="169"/>
  <c r="Z221" i="169"/>
  <c r="X29" i="169"/>
  <c r="AD347" i="169"/>
  <c r="AC347" i="169"/>
  <c r="W176" i="169"/>
  <c r="V176" i="169"/>
  <c r="Q176" i="169"/>
  <c r="Y17" i="169"/>
  <c r="S17" i="169"/>
  <c r="AD113" i="169"/>
  <c r="AD288" i="169"/>
  <c r="W242" i="169"/>
  <c r="V242" i="169"/>
  <c r="Q242" i="169"/>
  <c r="Z424" i="169"/>
  <c r="Y137" i="169"/>
  <c r="S137" i="169"/>
  <c r="W519" i="169"/>
  <c r="V519" i="169"/>
  <c r="Q519" i="169"/>
  <c r="Y180" i="169"/>
  <c r="S180" i="169"/>
  <c r="Y234" i="169"/>
  <c r="S234" i="169"/>
  <c r="W564" i="169"/>
  <c r="V564" i="169"/>
  <c r="Q564" i="169"/>
  <c r="Y543" i="169"/>
  <c r="S543" i="169"/>
  <c r="Y98" i="169"/>
  <c r="S98" i="169"/>
  <c r="AD281" i="169"/>
  <c r="X344" i="169"/>
  <c r="Z210" i="169"/>
  <c r="V503" i="169"/>
  <c r="W503" i="169"/>
  <c r="Q503" i="169"/>
  <c r="AD394" i="169"/>
  <c r="AC394" i="169"/>
  <c r="Y19" i="169"/>
  <c r="S19" i="169"/>
  <c r="Y172" i="169"/>
  <c r="S172" i="169"/>
  <c r="V352" i="169"/>
  <c r="W352" i="169"/>
  <c r="Q352" i="169"/>
  <c r="Y52" i="169"/>
  <c r="S52" i="169"/>
  <c r="Z216" i="169"/>
  <c r="V21" i="169"/>
  <c r="W21" i="169"/>
  <c r="Q21" i="169"/>
  <c r="V321" i="169"/>
  <c r="W321" i="169"/>
  <c r="Q321" i="169"/>
  <c r="Y131" i="169"/>
  <c r="S131" i="169"/>
  <c r="Y457" i="169"/>
  <c r="S457" i="169"/>
  <c r="Y274" i="169"/>
  <c r="S274" i="169"/>
  <c r="Y77" i="169"/>
  <c r="S77" i="169"/>
  <c r="Y385" i="169"/>
  <c r="S385" i="169"/>
  <c r="W39" i="169"/>
  <c r="V39" i="169"/>
  <c r="Q39" i="169"/>
  <c r="W171" i="169"/>
  <c r="V171" i="169"/>
  <c r="Q171" i="169"/>
  <c r="Y156" i="169"/>
  <c r="S156" i="169"/>
  <c r="Y299" i="169"/>
  <c r="S299" i="169"/>
  <c r="AD310" i="169"/>
  <c r="AD417" i="169"/>
  <c r="AC417" i="169"/>
  <c r="Y24" i="169"/>
  <c r="S24" i="169"/>
  <c r="W250" i="169"/>
  <c r="V250" i="169"/>
  <c r="Q250" i="169"/>
  <c r="W279" i="169"/>
  <c r="V279" i="169"/>
  <c r="Q279" i="169"/>
  <c r="W569" i="169"/>
  <c r="V569" i="169"/>
  <c r="Q569" i="169"/>
  <c r="Y262" i="169"/>
  <c r="S262" i="169"/>
  <c r="AD289" i="169"/>
  <c r="AC289" i="169"/>
  <c r="W346" i="169"/>
  <c r="V346" i="169"/>
  <c r="Q346" i="169"/>
  <c r="AD545" i="169"/>
  <c r="W123" i="169"/>
  <c r="V123" i="169"/>
  <c r="Q123" i="169"/>
  <c r="W89" i="169"/>
  <c r="V89" i="169"/>
  <c r="Q89" i="169"/>
  <c r="Y374" i="169"/>
  <c r="S374" i="169"/>
  <c r="W27" i="169"/>
  <c r="V27" i="169"/>
  <c r="Q27" i="169"/>
  <c r="AD57" i="169"/>
  <c r="AC57" i="169"/>
  <c r="V330" i="169"/>
  <c r="W330" i="169"/>
  <c r="Q330" i="169"/>
  <c r="AD144" i="169"/>
  <c r="AC144" i="169"/>
  <c r="W184" i="169"/>
  <c r="V184" i="169"/>
  <c r="Q184" i="169"/>
  <c r="W515" i="169"/>
  <c r="V515" i="169"/>
  <c r="Q515" i="169"/>
  <c r="Y64" i="169"/>
  <c r="S64" i="169"/>
  <c r="AD462" i="169"/>
  <c r="AD349" i="169"/>
  <c r="AC349" i="169"/>
  <c r="Z531" i="169"/>
  <c r="Y476" i="169"/>
  <c r="S476" i="169"/>
  <c r="Y162" i="169"/>
  <c r="S162" i="169"/>
  <c r="Y569" i="169"/>
  <c r="S569" i="169"/>
  <c r="Y573" i="169"/>
  <c r="S573" i="169"/>
  <c r="AD570" i="169"/>
  <c r="AC570" i="169"/>
  <c r="Y435" i="169"/>
  <c r="S435" i="169"/>
  <c r="V3" i="169"/>
  <c r="W3" i="169"/>
  <c r="Q3" i="169"/>
  <c r="Y382" i="169"/>
  <c r="S382" i="169"/>
  <c r="AD300" i="169"/>
  <c r="AC300" i="169"/>
  <c r="W343" i="169"/>
  <c r="V343" i="169"/>
  <c r="Q343" i="169"/>
  <c r="W383" i="169"/>
  <c r="V383" i="169"/>
  <c r="Q383" i="169"/>
  <c r="AD226" i="169"/>
  <c r="W14" i="169"/>
  <c r="V14" i="169"/>
  <c r="Q14" i="169"/>
  <c r="Y159" i="169"/>
  <c r="S159" i="169"/>
  <c r="Y213" i="169"/>
  <c r="S213" i="169"/>
  <c r="AD530" i="169"/>
  <c r="W282" i="169"/>
  <c r="V282" i="169"/>
  <c r="Q282" i="169"/>
  <c r="Y122" i="169"/>
  <c r="S122" i="169"/>
  <c r="Z140" i="169"/>
  <c r="V396" i="169"/>
  <c r="W396" i="169"/>
  <c r="Q396" i="169"/>
  <c r="Y143" i="169"/>
  <c r="S143" i="169"/>
  <c r="W185" i="169"/>
  <c r="V185" i="169"/>
  <c r="Q185" i="169"/>
  <c r="Z413" i="169"/>
  <c r="Z31" i="169"/>
  <c r="W125" i="169"/>
  <c r="V125" i="169"/>
  <c r="Q125" i="169"/>
  <c r="Y504" i="169"/>
  <c r="S504" i="169"/>
  <c r="Y49" i="169"/>
  <c r="S49" i="169"/>
  <c r="AD346" i="169"/>
  <c r="W270" i="169"/>
  <c r="V270" i="169"/>
  <c r="Q270" i="169"/>
  <c r="Y236" i="169"/>
  <c r="S236" i="169"/>
  <c r="W411" i="169"/>
  <c r="V411" i="169"/>
  <c r="Q411" i="169"/>
  <c r="Y13" i="169"/>
  <c r="S13" i="169"/>
  <c r="W121" i="169"/>
  <c r="V121" i="169"/>
  <c r="Q121" i="169"/>
  <c r="AD179" i="169"/>
  <c r="AC179" i="169"/>
  <c r="V453" i="169"/>
  <c r="W453" i="169"/>
  <c r="Q453" i="169"/>
  <c r="Y425" i="169"/>
  <c r="S425" i="169"/>
  <c r="Y233" i="169"/>
  <c r="S233" i="169"/>
  <c r="V101" i="169"/>
  <c r="W101" i="169"/>
  <c r="Q101" i="169"/>
  <c r="AD203" i="169"/>
  <c r="AC203" i="169"/>
  <c r="Y79" i="169"/>
  <c r="S79" i="169"/>
  <c r="W224" i="169"/>
  <c r="V224" i="169"/>
  <c r="Q224" i="169"/>
  <c r="W350" i="169"/>
  <c r="V350" i="169"/>
  <c r="Q350" i="169"/>
  <c r="AD314" i="169"/>
  <c r="AC314" i="169"/>
  <c r="AD100" i="169"/>
  <c r="AC100" i="169"/>
  <c r="Y193" i="169"/>
  <c r="S193" i="169"/>
  <c r="V423" i="169"/>
  <c r="W423" i="169"/>
  <c r="Q423" i="169"/>
  <c r="AD27" i="169"/>
  <c r="AC27" i="169"/>
  <c r="Y266" i="169"/>
  <c r="S266" i="169"/>
  <c r="Y490" i="169"/>
  <c r="S490" i="169"/>
  <c r="Y398" i="169"/>
  <c r="S398" i="169"/>
  <c r="Y407" i="169"/>
  <c r="S407" i="169"/>
  <c r="AD330" i="169"/>
  <c r="Y372" i="169"/>
  <c r="S372" i="169"/>
  <c r="Y309" i="169"/>
  <c r="S309" i="169"/>
  <c r="W105" i="169"/>
  <c r="V105" i="169"/>
  <c r="Q105" i="169"/>
  <c r="Z308" i="169"/>
  <c r="Y26" i="169"/>
  <c r="S26" i="169"/>
  <c r="Y455" i="169"/>
  <c r="S455" i="169"/>
  <c r="Y247" i="169"/>
  <c r="S247" i="169"/>
  <c r="Y486" i="169"/>
  <c r="S486" i="169"/>
  <c r="W106" i="169"/>
  <c r="V106" i="169"/>
  <c r="Q106" i="169"/>
  <c r="Y182" i="169"/>
  <c r="S182" i="169"/>
  <c r="AD515" i="169"/>
  <c r="AC515" i="169"/>
  <c r="AD320" i="169"/>
  <c r="W302" i="169"/>
  <c r="V302" i="169"/>
  <c r="Q302" i="169"/>
  <c r="W532" i="169"/>
  <c r="V532" i="169"/>
  <c r="Q532" i="169"/>
  <c r="AD449" i="169"/>
  <c r="AC449" i="169"/>
  <c r="AC443" i="169"/>
  <c r="AD443" i="169"/>
  <c r="Y403" i="169"/>
  <c r="S403" i="169"/>
  <c r="Y420" i="169"/>
  <c r="S420" i="169"/>
  <c r="AD340" i="169"/>
  <c r="V276" i="169"/>
  <c r="W276" i="169"/>
  <c r="Q276" i="169"/>
  <c r="W91" i="169"/>
  <c r="V91" i="169"/>
  <c r="Q91" i="169"/>
  <c r="W114" i="169"/>
  <c r="V114" i="169"/>
  <c r="Q114" i="169"/>
  <c r="AD322" i="169"/>
  <c r="V386" i="169"/>
  <c r="W386" i="169"/>
  <c r="Q386" i="169"/>
  <c r="W112" i="169"/>
  <c r="V112" i="169"/>
  <c r="Q112" i="169"/>
  <c r="V4" i="169"/>
  <c r="W4" i="169"/>
  <c r="Q4" i="169"/>
  <c r="W46" i="169"/>
  <c r="V46" i="169"/>
  <c r="Q46" i="169"/>
  <c r="AD451" i="169"/>
  <c r="AC451" i="169"/>
  <c r="AD436" i="169"/>
  <c r="W109" i="169"/>
  <c r="V109" i="169"/>
  <c r="Q109" i="169"/>
  <c r="W81" i="169"/>
  <c r="V81" i="169"/>
  <c r="Q81" i="169"/>
  <c r="Y285" i="169"/>
  <c r="S285" i="169"/>
  <c r="Y267" i="169"/>
  <c r="S267" i="169"/>
  <c r="V533" i="169"/>
  <c r="W533" i="169"/>
  <c r="Q533" i="169"/>
  <c r="Y384" i="169"/>
  <c r="S384" i="169"/>
  <c r="Y559" i="169"/>
  <c r="S559" i="169"/>
  <c r="W326" i="169"/>
  <c r="V326" i="169"/>
  <c r="Q326" i="169"/>
  <c r="Y51" i="169"/>
  <c r="S51" i="169"/>
  <c r="Y197" i="169"/>
  <c r="S197" i="169"/>
  <c r="V387" i="169"/>
  <c r="W387" i="169"/>
  <c r="Q387" i="169"/>
  <c r="AD535" i="169"/>
  <c r="AC535" i="169"/>
  <c r="AD484" i="169"/>
  <c r="AC484" i="169"/>
  <c r="W290" i="169"/>
  <c r="V290" i="169"/>
  <c r="Q290" i="169"/>
  <c r="W466" i="169"/>
  <c r="V466" i="169"/>
  <c r="Q466" i="169"/>
  <c r="AD452" i="169"/>
  <c r="AC452" i="169"/>
  <c r="Y117" i="169"/>
  <c r="S117" i="169"/>
  <c r="W467" i="169"/>
  <c r="V467" i="169"/>
  <c r="Q467" i="169"/>
  <c r="Y512" i="169"/>
  <c r="S512" i="169"/>
  <c r="AD223" i="169"/>
  <c r="Y30" i="169"/>
  <c r="S30" i="169"/>
  <c r="W375" i="169"/>
  <c r="V375" i="169"/>
  <c r="Q375" i="169"/>
  <c r="W237" i="169"/>
  <c r="V237" i="169"/>
  <c r="Q237" i="169"/>
  <c r="Y240" i="169"/>
  <c r="S240" i="169"/>
  <c r="W170" i="169"/>
  <c r="V170" i="169"/>
  <c r="Q170" i="169"/>
  <c r="W55" i="169"/>
  <c r="V55" i="169"/>
  <c r="Q55" i="169"/>
  <c r="V132" i="169"/>
  <c r="W132" i="169"/>
  <c r="Q132" i="169"/>
  <c r="Y432" i="169"/>
  <c r="S432" i="169"/>
  <c r="V379" i="169"/>
  <c r="W379" i="169"/>
  <c r="Q379" i="169"/>
  <c r="W74" i="169"/>
  <c r="V74" i="169"/>
  <c r="Q74" i="169"/>
  <c r="Y176" i="169"/>
  <c r="S176" i="169"/>
  <c r="W17" i="169"/>
  <c r="V17" i="169"/>
  <c r="Q17" i="169"/>
  <c r="Y288" i="169"/>
  <c r="S288" i="169"/>
  <c r="Y242" i="169"/>
  <c r="S242" i="169"/>
  <c r="V414" i="169"/>
  <c r="W414" i="169"/>
  <c r="Q414" i="169"/>
  <c r="AD519" i="169"/>
  <c r="AC519" i="169"/>
  <c r="W264" i="169"/>
  <c r="V264" i="169"/>
  <c r="Q264" i="169"/>
  <c r="AD234" i="169"/>
  <c r="AC234" i="169"/>
  <c r="W86" i="169"/>
  <c r="V86" i="169"/>
  <c r="Q86" i="169"/>
  <c r="W271" i="169"/>
  <c r="V271" i="169"/>
  <c r="Q271" i="169"/>
  <c r="W98" i="169"/>
  <c r="V98" i="169"/>
  <c r="Q98" i="169"/>
  <c r="Y273" i="169"/>
  <c r="S273" i="169"/>
  <c r="Y503" i="169"/>
  <c r="S503" i="169"/>
  <c r="Y401" i="169"/>
  <c r="S401" i="169"/>
  <c r="AD19" i="169"/>
  <c r="AC19" i="169"/>
  <c r="W166" i="169"/>
  <c r="V166" i="169"/>
  <c r="Q166" i="169"/>
  <c r="Y36" i="169"/>
  <c r="S36" i="169"/>
  <c r="AD352" i="169"/>
  <c r="AC352" i="169"/>
  <c r="Y21" i="169"/>
  <c r="S21" i="169"/>
  <c r="Y145" i="169"/>
  <c r="S145" i="169"/>
  <c r="AD131" i="169"/>
  <c r="AC131" i="169"/>
  <c r="V259" i="169"/>
  <c r="W259" i="169"/>
  <c r="Q259" i="169"/>
  <c r="AD274" i="169"/>
  <c r="AC274" i="169"/>
  <c r="AD77" i="169"/>
  <c r="W536" i="169"/>
  <c r="V536" i="169"/>
  <c r="Q536" i="169"/>
  <c r="V385" i="169"/>
  <c r="W385" i="169"/>
  <c r="Q385" i="169"/>
  <c r="AD39" i="169"/>
  <c r="AC39" i="169"/>
  <c r="W556" i="169"/>
  <c r="V556" i="169"/>
  <c r="Q556" i="169"/>
  <c r="Y71" i="169"/>
  <c r="S71" i="169"/>
  <c r="Z71" i="169" s="1"/>
  <c r="Y171" i="169"/>
  <c r="S171" i="169"/>
  <c r="V534" i="169"/>
  <c r="W534" i="169"/>
  <c r="Q534" i="169"/>
  <c r="Y215" i="169"/>
  <c r="S215" i="169"/>
  <c r="V566" i="169"/>
  <c r="W566" i="169"/>
  <c r="Q566" i="169"/>
  <c r="V549" i="169"/>
  <c r="W549" i="169"/>
  <c r="Q549" i="169"/>
  <c r="W482" i="169"/>
  <c r="V482" i="169"/>
  <c r="Q482" i="169"/>
  <c r="Y391" i="169"/>
  <c r="S391" i="169"/>
  <c r="W431" i="169"/>
  <c r="V431" i="169"/>
  <c r="Q431" i="169"/>
  <c r="Y357" i="169"/>
  <c r="S357" i="169"/>
  <c r="Y43" i="169"/>
  <c r="S43" i="169"/>
  <c r="Y507" i="169"/>
  <c r="S507" i="169"/>
  <c r="V244" i="169"/>
  <c r="W244" i="169"/>
  <c r="Q244" i="169"/>
  <c r="AD323" i="169"/>
  <c r="AC323" i="169"/>
  <c r="AD493" i="169"/>
  <c r="AC493" i="169"/>
  <c r="W415" i="169"/>
  <c r="V415" i="169"/>
  <c r="Q415" i="169"/>
  <c r="AD442" i="169"/>
  <c r="AD416" i="169"/>
  <c r="AC416" i="169"/>
  <c r="AD18" i="169"/>
  <c r="AC18" i="169"/>
  <c r="W226" i="169"/>
  <c r="V226" i="169"/>
  <c r="Q226" i="169"/>
  <c r="AD540" i="169"/>
  <c r="AC540" i="169"/>
  <c r="Y430" i="169"/>
  <c r="S430" i="169"/>
  <c r="AD311" i="169"/>
  <c r="W143" i="169"/>
  <c r="V143" i="169"/>
  <c r="Q143" i="169"/>
  <c r="AD9" i="169"/>
  <c r="AC9" i="169"/>
  <c r="W483" i="169"/>
  <c r="V483" i="169"/>
  <c r="Q483" i="169"/>
  <c r="Y118" i="169"/>
  <c r="S118" i="169"/>
  <c r="AC120" i="169"/>
  <c r="AD85" i="169"/>
  <c r="AC85" i="169"/>
  <c r="AD460" i="169"/>
  <c r="AC460" i="169"/>
  <c r="V455" i="169"/>
  <c r="W455" i="169"/>
  <c r="Q455" i="169"/>
  <c r="W478" i="169"/>
  <c r="V478" i="169"/>
  <c r="Q478" i="169"/>
  <c r="AD501" i="169"/>
  <c r="AC501" i="169"/>
  <c r="AC563" i="169"/>
  <c r="AD563" i="169"/>
  <c r="AC459" i="169"/>
  <c r="Y69" i="169"/>
  <c r="S69" i="169"/>
  <c r="AD378" i="169"/>
  <c r="AC378" i="169"/>
  <c r="V384" i="169"/>
  <c r="W384" i="169"/>
  <c r="Q384" i="169"/>
  <c r="Y395" i="169"/>
  <c r="S395" i="169"/>
  <c r="AD20" i="169"/>
  <c r="AD157" i="169"/>
  <c r="AC157" i="169"/>
  <c r="W512" i="169"/>
  <c r="V512" i="169"/>
  <c r="Q512" i="169"/>
  <c r="W240" i="169"/>
  <c r="V240" i="169"/>
  <c r="Q240" i="169"/>
  <c r="W432" i="169"/>
  <c r="V432" i="169"/>
  <c r="Q432" i="169"/>
  <c r="Y347" i="169"/>
  <c r="S347" i="169"/>
  <c r="Y136" i="169"/>
  <c r="S136" i="169"/>
  <c r="Y113" i="169"/>
  <c r="S113" i="169"/>
  <c r="W288" i="169"/>
  <c r="V288" i="169"/>
  <c r="Q288" i="169"/>
  <c r="Y399" i="169"/>
  <c r="S399" i="169"/>
  <c r="W137" i="169"/>
  <c r="V137" i="169"/>
  <c r="Q137" i="169"/>
  <c r="AD180" i="169"/>
  <c r="Y90" i="169"/>
  <c r="S90" i="169"/>
  <c r="W277" i="169"/>
  <c r="V277" i="169"/>
  <c r="Q277" i="169"/>
  <c r="W523" i="169"/>
  <c r="V523" i="169"/>
  <c r="Q523" i="169"/>
  <c r="AC343" i="169"/>
  <c r="Y383" i="169"/>
  <c r="S383" i="169"/>
  <c r="Y14" i="169"/>
  <c r="S14" i="169"/>
  <c r="X481" i="169"/>
  <c r="AD159" i="169"/>
  <c r="AC159" i="169"/>
  <c r="V213" i="169"/>
  <c r="W213" i="169"/>
  <c r="Q213" i="169"/>
  <c r="W373" i="169"/>
  <c r="V373" i="169"/>
  <c r="Q373" i="169"/>
  <c r="AD396" i="169"/>
  <c r="Y161" i="169"/>
  <c r="S161" i="169"/>
  <c r="W310" i="169"/>
  <c r="V310" i="169"/>
  <c r="Q310" i="169"/>
  <c r="W353" i="169"/>
  <c r="V353" i="169"/>
  <c r="Q353" i="169"/>
  <c r="Y185" i="169"/>
  <c r="S185" i="169"/>
  <c r="Z185" i="169" s="1"/>
  <c r="Y125" i="169"/>
  <c r="S125" i="169"/>
  <c r="X96" i="169"/>
  <c r="W16" i="169"/>
  <c r="V16" i="169"/>
  <c r="Q16" i="169"/>
  <c r="W49" i="169"/>
  <c r="V49" i="169"/>
  <c r="Q49" i="169"/>
  <c r="W93" i="169"/>
  <c r="V93" i="169"/>
  <c r="Q93" i="169"/>
  <c r="Y270" i="169"/>
  <c r="S270" i="169"/>
  <c r="V293" i="169"/>
  <c r="W293" i="169"/>
  <c r="Q293" i="169"/>
  <c r="W135" i="169"/>
  <c r="V135" i="169"/>
  <c r="Q135" i="169"/>
  <c r="Y411" i="169"/>
  <c r="S411" i="169"/>
  <c r="AD13" i="169"/>
  <c r="AC13" i="169"/>
  <c r="AD121" i="169"/>
  <c r="AC121" i="169"/>
  <c r="Y249" i="169"/>
  <c r="S249" i="169"/>
  <c r="AD391" i="169"/>
  <c r="AC391" i="169"/>
  <c r="AD453" i="169"/>
  <c r="AC453" i="169"/>
  <c r="W365" i="169"/>
  <c r="V365" i="169"/>
  <c r="Q365" i="169"/>
  <c r="Y101" i="169"/>
  <c r="S101" i="169"/>
  <c r="AD79" i="169"/>
  <c r="AC79" i="169"/>
  <c r="AD224" i="169"/>
  <c r="Y350" i="169"/>
  <c r="S350" i="169"/>
  <c r="V370" i="169"/>
  <c r="W370" i="169"/>
  <c r="Q370" i="169"/>
  <c r="Y100" i="169"/>
  <c r="S100" i="169"/>
  <c r="AD193" i="169"/>
  <c r="AC193" i="169"/>
  <c r="Y38" i="169"/>
  <c r="S38" i="169"/>
  <c r="AD266" i="169"/>
  <c r="AC266" i="169"/>
  <c r="W490" i="169"/>
  <c r="V490" i="169"/>
  <c r="Q490" i="169"/>
  <c r="X206" i="169"/>
  <c r="AD398" i="169"/>
  <c r="AD544" i="169"/>
  <c r="AC544" i="169"/>
  <c r="AD407" i="169"/>
  <c r="AC407" i="169"/>
  <c r="W258" i="169"/>
  <c r="V258" i="169"/>
  <c r="Q258" i="169"/>
  <c r="AD105" i="169"/>
  <c r="AC105" i="169"/>
  <c r="W26" i="169"/>
  <c r="V26" i="169"/>
  <c r="Q26" i="169"/>
  <c r="V323" i="169"/>
  <c r="W323" i="169"/>
  <c r="Q323" i="169"/>
  <c r="V486" i="169"/>
  <c r="W486" i="169"/>
  <c r="Q486" i="169"/>
  <c r="X522" i="169"/>
  <c r="AD106" i="169"/>
  <c r="AC106" i="169"/>
  <c r="W8" i="169"/>
  <c r="V8" i="169"/>
  <c r="Q8" i="169"/>
  <c r="W182" i="169"/>
  <c r="V182" i="169"/>
  <c r="Q182" i="169"/>
  <c r="W456" i="169"/>
  <c r="V456" i="169"/>
  <c r="Q456" i="169"/>
  <c r="Y320" i="169"/>
  <c r="S320" i="169"/>
  <c r="Y302" i="169"/>
  <c r="S302" i="169"/>
  <c r="AD532" i="169"/>
  <c r="AC532" i="169"/>
  <c r="X6" i="169"/>
  <c r="W449" i="169"/>
  <c r="V449" i="169"/>
  <c r="Q449" i="169"/>
  <c r="W75" i="169"/>
  <c r="V75" i="169"/>
  <c r="Q75" i="169"/>
  <c r="AD403" i="169"/>
  <c r="W286" i="169"/>
  <c r="V286" i="169"/>
  <c r="Q286" i="169"/>
  <c r="Y340" i="169"/>
  <c r="S340" i="169"/>
  <c r="AC276" i="169"/>
  <c r="V83" i="169"/>
  <c r="W83" i="169"/>
  <c r="Q83" i="169"/>
  <c r="AD91" i="169"/>
  <c r="AC91" i="169"/>
  <c r="X524" i="169"/>
  <c r="Y114" i="169"/>
  <c r="S114" i="169"/>
  <c r="W15" i="169"/>
  <c r="V15" i="169"/>
  <c r="Q15" i="169"/>
  <c r="Y386" i="169"/>
  <c r="S386" i="169"/>
  <c r="X345" i="169"/>
  <c r="W438" i="169"/>
  <c r="V438" i="169"/>
  <c r="Q438" i="169"/>
  <c r="Y46" i="169"/>
  <c r="S46" i="169"/>
  <c r="W444" i="169"/>
  <c r="V444" i="169"/>
  <c r="Q444" i="169"/>
  <c r="Y436" i="169"/>
  <c r="S436" i="169"/>
  <c r="Y109" i="169"/>
  <c r="S109" i="169"/>
  <c r="AD81" i="169"/>
  <c r="AC81" i="169"/>
  <c r="V228" i="169"/>
  <c r="W228" i="169"/>
  <c r="Q228" i="169"/>
  <c r="AD285" i="169"/>
  <c r="AC285" i="169"/>
  <c r="AD267" i="169"/>
  <c r="Y533" i="169"/>
  <c r="S533" i="169"/>
  <c r="V99" i="169"/>
  <c r="W99" i="169"/>
  <c r="Q99" i="169"/>
  <c r="AD559" i="169"/>
  <c r="Y326" i="169"/>
  <c r="S326" i="169"/>
  <c r="Y307" i="169"/>
  <c r="S307" i="169"/>
  <c r="Y387" i="169"/>
  <c r="S387" i="169"/>
  <c r="Y484" i="169"/>
  <c r="S484" i="169"/>
  <c r="Y290" i="169"/>
  <c r="S290" i="169"/>
  <c r="Y466" i="169"/>
  <c r="S466" i="169"/>
  <c r="Y10" i="169"/>
  <c r="S10" i="169"/>
  <c r="Y452" i="169"/>
  <c r="S452" i="169"/>
  <c r="X308" i="169"/>
  <c r="AD117" i="169"/>
  <c r="AC117" i="169"/>
  <c r="Y467" i="169"/>
  <c r="S467" i="169"/>
  <c r="W511" i="169"/>
  <c r="V511" i="169"/>
  <c r="Q511" i="169"/>
  <c r="W568" i="169"/>
  <c r="V568" i="169"/>
  <c r="Q568" i="169"/>
  <c r="W254" i="169"/>
  <c r="V254" i="169"/>
  <c r="Q254" i="169"/>
  <c r="W256" i="169"/>
  <c r="V256" i="169"/>
  <c r="Q256" i="169"/>
  <c r="AD30" i="169"/>
  <c r="AC30" i="169"/>
  <c r="Y375" i="169"/>
  <c r="S375" i="169"/>
  <c r="Y237" i="169"/>
  <c r="S237" i="169"/>
  <c r="V338" i="169"/>
  <c r="W338" i="169"/>
  <c r="Q338" i="169"/>
  <c r="Y55" i="169"/>
  <c r="S55" i="169"/>
  <c r="X95" i="169"/>
  <c r="AD132" i="169"/>
  <c r="AC132" i="169"/>
  <c r="V227" i="169"/>
  <c r="W227" i="169"/>
  <c r="Q227" i="169"/>
  <c r="Y74" i="169"/>
  <c r="S74" i="169"/>
  <c r="Y369" i="169"/>
  <c r="S369" i="169"/>
  <c r="AD17" i="169"/>
  <c r="AC17" i="169"/>
  <c r="W40" i="169"/>
  <c r="V40" i="169"/>
  <c r="Q40" i="169"/>
  <c r="W108" i="169"/>
  <c r="V108" i="169"/>
  <c r="Q108" i="169"/>
  <c r="AD242" i="169"/>
  <c r="AC242" i="169"/>
  <c r="Y414" i="169"/>
  <c r="S414" i="169"/>
  <c r="X448" i="169"/>
  <c r="Y519" i="169"/>
  <c r="S519" i="169"/>
  <c r="Y35" i="169"/>
  <c r="S35" i="169"/>
  <c r="Y564" i="169"/>
  <c r="S564" i="169"/>
  <c r="Y86" i="169"/>
  <c r="S86" i="169"/>
  <c r="W574" i="169"/>
  <c r="V574" i="169"/>
  <c r="Q574" i="169"/>
  <c r="Y271" i="169"/>
  <c r="S271" i="169"/>
  <c r="AD98" i="169"/>
  <c r="V273" i="169"/>
  <c r="W273" i="169"/>
  <c r="Q273" i="169"/>
  <c r="W472" i="169"/>
  <c r="V472" i="169"/>
  <c r="Q472" i="169"/>
  <c r="X225" i="169"/>
  <c r="AD503" i="169"/>
  <c r="AC503" i="169"/>
  <c r="V401" i="169"/>
  <c r="W401" i="169"/>
  <c r="Q401" i="169"/>
  <c r="X319" i="169"/>
  <c r="Y166" i="169"/>
  <c r="S166" i="169"/>
  <c r="V471" i="169"/>
  <c r="W471" i="169"/>
  <c r="Q471" i="169"/>
  <c r="Y352" i="169"/>
  <c r="S352" i="169"/>
  <c r="W284" i="169"/>
  <c r="V284" i="169"/>
  <c r="Q284" i="169"/>
  <c r="AD21" i="169"/>
  <c r="AC21" i="169"/>
  <c r="W145" i="169"/>
  <c r="V145" i="169"/>
  <c r="Q145" i="169"/>
  <c r="Y259" i="169"/>
  <c r="S259" i="169"/>
  <c r="W359" i="169"/>
  <c r="V359" i="169"/>
  <c r="Q359" i="169"/>
  <c r="Y54" i="169"/>
  <c r="S54" i="169"/>
  <c r="AD536" i="169"/>
  <c r="AC536" i="169"/>
  <c r="Y39" i="169"/>
  <c r="S39" i="169"/>
  <c r="AD556" i="169"/>
  <c r="AD473" i="169"/>
  <c r="AC473" i="169"/>
  <c r="Y534" i="169"/>
  <c r="S534" i="169"/>
  <c r="W355" i="169"/>
  <c r="V355" i="169"/>
  <c r="Q355" i="169"/>
  <c r="Y153" i="169"/>
  <c r="S153" i="169"/>
  <c r="Y537" i="169"/>
  <c r="S537" i="169"/>
  <c r="AD93" i="169"/>
  <c r="AD548" i="169"/>
  <c r="AC548" i="169"/>
  <c r="W47" i="169"/>
  <c r="V47" i="169"/>
  <c r="Q47" i="169"/>
  <c r="Y544" i="169"/>
  <c r="S544" i="169"/>
  <c r="W363" i="169"/>
  <c r="V363" i="169"/>
  <c r="Q363" i="169"/>
  <c r="Y301" i="169"/>
  <c r="S301" i="169"/>
  <c r="W476" i="169"/>
  <c r="V476" i="169"/>
  <c r="Q476" i="169"/>
  <c r="W573" i="169"/>
  <c r="V573" i="169"/>
  <c r="Q573" i="169"/>
  <c r="AD154" i="169"/>
  <c r="W94" i="169"/>
  <c r="V94" i="169"/>
  <c r="Q94" i="169"/>
  <c r="W530" i="169"/>
  <c r="V530" i="169"/>
  <c r="Q530" i="169"/>
  <c r="Y488" i="169"/>
  <c r="S488" i="169"/>
  <c r="Y50" i="169"/>
  <c r="S50" i="169"/>
  <c r="W504" i="169"/>
  <c r="V504" i="169"/>
  <c r="Q504" i="169"/>
  <c r="V393" i="169"/>
  <c r="W393" i="169"/>
  <c r="Q393" i="169"/>
  <c r="W236" i="169"/>
  <c r="V236" i="169"/>
  <c r="Q236" i="169"/>
  <c r="V179" i="169"/>
  <c r="W179" i="169"/>
  <c r="Q179" i="169"/>
  <c r="W203" i="169"/>
  <c r="V203" i="169"/>
  <c r="Q203" i="169"/>
  <c r="V314" i="169"/>
  <c r="W314" i="169"/>
  <c r="Q314" i="169"/>
  <c r="W521" i="169"/>
  <c r="V521" i="169"/>
  <c r="Q521" i="169"/>
  <c r="W454" i="169"/>
  <c r="V454" i="169"/>
  <c r="Q454" i="169"/>
  <c r="W433" i="169"/>
  <c r="V433" i="169"/>
  <c r="Q433" i="169"/>
  <c r="W525" i="169"/>
  <c r="V525" i="169"/>
  <c r="Q525" i="169"/>
  <c r="AD428" i="169"/>
  <c r="W443" i="169"/>
  <c r="V443" i="169"/>
  <c r="Q443" i="169"/>
  <c r="Y283" i="169"/>
  <c r="S283" i="169"/>
  <c r="V322" i="169"/>
  <c r="W322" i="169"/>
  <c r="Q322" i="169"/>
  <c r="W451" i="169"/>
  <c r="V451" i="169"/>
  <c r="Q451" i="169"/>
  <c r="Y542" i="169"/>
  <c r="S542" i="169"/>
  <c r="Y189" i="169"/>
  <c r="S189" i="169"/>
  <c r="W441" i="169"/>
  <c r="V441" i="169"/>
  <c r="Q441" i="169"/>
  <c r="AD51" i="169"/>
  <c r="W223" i="169"/>
  <c r="V223" i="169"/>
  <c r="Q223" i="169"/>
  <c r="Y331" i="169"/>
  <c r="S331" i="169"/>
  <c r="AD116" i="169"/>
  <c r="W234" i="169"/>
  <c r="V234" i="169"/>
  <c r="Q234" i="169"/>
  <c r="AD543" i="169"/>
  <c r="AC543" i="169"/>
  <c r="AD402" i="169"/>
  <c r="AC402" i="169"/>
  <c r="Y500" i="169"/>
  <c r="S500" i="169"/>
  <c r="V281" i="169"/>
  <c r="W281" i="169"/>
  <c r="Q281" i="169"/>
  <c r="AD494" i="169"/>
  <c r="AD463" i="169"/>
  <c r="Y394" i="169"/>
  <c r="S394" i="169"/>
  <c r="V19" i="169"/>
  <c r="W19" i="169"/>
  <c r="Q19" i="169"/>
  <c r="Z11" i="169"/>
  <c r="V36" i="169"/>
  <c r="W36" i="169"/>
  <c r="Q36" i="169"/>
  <c r="V52" i="169"/>
  <c r="W52" i="169"/>
  <c r="Q52" i="169"/>
  <c r="AD321" i="169"/>
  <c r="AC321" i="169"/>
  <c r="AD183" i="169"/>
  <c r="AC183" i="169"/>
  <c r="X210" i="169"/>
  <c r="AD162" i="169"/>
  <c r="AC162" i="169"/>
  <c r="Y377" i="169"/>
  <c r="S377" i="169"/>
  <c r="AD435" i="169"/>
  <c r="AC435" i="169"/>
  <c r="Y3" i="169"/>
  <c r="S3" i="169"/>
  <c r="X251" i="169"/>
  <c r="W382" i="169"/>
  <c r="V382" i="169"/>
  <c r="Q382" i="169"/>
  <c r="AD465" i="169"/>
  <c r="Y300" i="169"/>
  <c r="S300" i="169"/>
  <c r="X419" i="169"/>
  <c r="W90" i="169"/>
  <c r="V90" i="169"/>
  <c r="Q90" i="169"/>
  <c r="V377" i="169"/>
  <c r="W377" i="169"/>
  <c r="Q377" i="169"/>
  <c r="Z142" i="169"/>
  <c r="Y277" i="169"/>
  <c r="S277" i="169"/>
  <c r="X70" i="169"/>
  <c r="Y523" i="169"/>
  <c r="S523" i="169"/>
  <c r="Y355" i="169"/>
  <c r="S355" i="169"/>
  <c r="AD3" i="169"/>
  <c r="AD382" i="169"/>
  <c r="AC382" i="169"/>
  <c r="Y465" i="169"/>
  <c r="S465" i="169"/>
  <c r="W215" i="169"/>
  <c r="V215" i="169"/>
  <c r="Q215" i="169"/>
  <c r="W56" i="169"/>
  <c r="V56" i="169"/>
  <c r="Q56" i="169"/>
  <c r="AD383" i="169"/>
  <c r="AD14" i="169"/>
  <c r="W158" i="169"/>
  <c r="V158" i="169"/>
  <c r="Q158" i="169"/>
  <c r="AD213" i="169"/>
  <c r="Y373" i="169"/>
  <c r="S373" i="169"/>
  <c r="W299" i="169"/>
  <c r="V299" i="169"/>
  <c r="Q299" i="169"/>
  <c r="Y305" i="169"/>
  <c r="S305" i="169"/>
  <c r="X62" i="169"/>
  <c r="Y396" i="169"/>
  <c r="S396" i="169"/>
  <c r="AD161" i="169"/>
  <c r="Y310" i="169"/>
  <c r="S310" i="169"/>
  <c r="W537" i="169"/>
  <c r="V537" i="169"/>
  <c r="Q537" i="169"/>
  <c r="AD185" i="169"/>
  <c r="AC185" i="169"/>
  <c r="X265" i="169"/>
  <c r="AD16" i="169"/>
  <c r="AC16" i="169"/>
  <c r="AD49" i="169"/>
  <c r="AC49" i="169"/>
  <c r="Y93" i="169"/>
  <c r="S93" i="169"/>
  <c r="Z186" i="169"/>
  <c r="W128" i="169"/>
  <c r="V128" i="169"/>
  <c r="Q128" i="169"/>
  <c r="AC270" i="169"/>
  <c r="Y293" i="169"/>
  <c r="S293" i="169"/>
  <c r="X364" i="169"/>
  <c r="Z337" i="169"/>
  <c r="AD135" i="169"/>
  <c r="AC135" i="169"/>
  <c r="Y417" i="169"/>
  <c r="S417" i="169"/>
  <c r="X409" i="169"/>
  <c r="X115" i="169"/>
  <c r="AD411" i="169"/>
  <c r="AC411" i="169"/>
  <c r="W24" i="169"/>
  <c r="V24" i="169"/>
  <c r="Q24" i="169"/>
  <c r="Z192" i="169"/>
  <c r="W41" i="169"/>
  <c r="V41" i="169"/>
  <c r="Q41" i="169"/>
  <c r="W249" i="169"/>
  <c r="V249" i="169"/>
  <c r="Q249" i="169"/>
  <c r="W391" i="169"/>
  <c r="V391" i="169"/>
  <c r="Q391" i="169"/>
  <c r="W138" i="169"/>
  <c r="V138" i="169"/>
  <c r="Q138" i="169"/>
  <c r="W425" i="169"/>
  <c r="V425" i="169"/>
  <c r="Q425" i="169"/>
  <c r="Y365" i="169"/>
  <c r="S365" i="169"/>
  <c r="W539" i="169"/>
  <c r="V539" i="169"/>
  <c r="Q539" i="169"/>
  <c r="AD101" i="169"/>
  <c r="AC101" i="169"/>
  <c r="X376" i="169"/>
  <c r="Y224" i="169"/>
  <c r="S224" i="169"/>
  <c r="Y370" i="169"/>
  <c r="S370" i="169"/>
  <c r="W548" i="169"/>
  <c r="V548" i="169"/>
  <c r="Q548" i="169"/>
  <c r="Z48" i="169"/>
  <c r="W193" i="169"/>
  <c r="V193" i="169"/>
  <c r="Q193" i="169"/>
  <c r="Y423" i="169"/>
  <c r="S423" i="169"/>
  <c r="W38" i="169"/>
  <c r="V38" i="169"/>
  <c r="Q38" i="169"/>
  <c r="W43" i="169"/>
  <c r="V43" i="169"/>
  <c r="Q43" i="169"/>
  <c r="AD490" i="169"/>
  <c r="AC490" i="169"/>
  <c r="W507" i="169"/>
  <c r="V507" i="169"/>
  <c r="Q507" i="169"/>
  <c r="W544" i="169"/>
  <c r="V544" i="169"/>
  <c r="Q544" i="169"/>
  <c r="X177" i="169"/>
  <c r="Y258" i="169"/>
  <c r="S258" i="169"/>
  <c r="Z25" i="169"/>
  <c r="W80" i="169"/>
  <c r="V80" i="169"/>
  <c r="Q80" i="169"/>
  <c r="Y105" i="169"/>
  <c r="S105" i="169"/>
  <c r="X194" i="169"/>
  <c r="W104" i="169"/>
  <c r="V104" i="169"/>
  <c r="Q104" i="169"/>
  <c r="AD26" i="169"/>
  <c r="AC26" i="169"/>
  <c r="Y323" i="169"/>
  <c r="S323" i="169"/>
  <c r="W295" i="169"/>
  <c r="V295" i="169"/>
  <c r="Q295" i="169"/>
  <c r="AD486" i="169"/>
  <c r="W434" i="169"/>
  <c r="V434" i="169"/>
  <c r="Q434" i="169"/>
  <c r="Y8" i="169"/>
  <c r="S8" i="169"/>
  <c r="AD456" i="169"/>
  <c r="AC456" i="169"/>
  <c r="V195" i="169"/>
  <c r="W195" i="169"/>
  <c r="Q195" i="169"/>
  <c r="AD302" i="169"/>
  <c r="AC302" i="169"/>
  <c r="Y532" i="169"/>
  <c r="S532" i="169"/>
  <c r="Z341" i="169"/>
  <c r="Y75" i="169"/>
  <c r="S75" i="169"/>
  <c r="Y286" i="169"/>
  <c r="S286" i="169"/>
  <c r="Z111" i="169"/>
  <c r="Y235" i="169"/>
  <c r="S235" i="169"/>
  <c r="Y276" i="169"/>
  <c r="S276" i="169"/>
  <c r="Y83" i="169"/>
  <c r="S83" i="169"/>
  <c r="Z177" i="169"/>
  <c r="AD114" i="169"/>
  <c r="AC114" i="169"/>
  <c r="Y15" i="169"/>
  <c r="S15" i="169"/>
  <c r="AD386" i="169"/>
  <c r="AC386" i="169"/>
  <c r="X28" i="169"/>
  <c r="Y438" i="169"/>
  <c r="S438" i="169"/>
  <c r="Y112" i="169"/>
  <c r="S112" i="169"/>
  <c r="Z448" i="169"/>
  <c r="W301" i="169"/>
  <c r="V301" i="169"/>
  <c r="Q301" i="169"/>
  <c r="AD46" i="169"/>
  <c r="AC46" i="169"/>
  <c r="AD444" i="169"/>
  <c r="AC444" i="169"/>
  <c r="W207" i="169"/>
  <c r="V207" i="169"/>
  <c r="Q207" i="169"/>
  <c r="AD109" i="169"/>
  <c r="AC109" i="169"/>
  <c r="Z325" i="169"/>
  <c r="Z165" i="169"/>
  <c r="V392" i="169"/>
  <c r="W392" i="169"/>
  <c r="Q392" i="169"/>
  <c r="W252" i="169"/>
  <c r="V252" i="169"/>
  <c r="Q252" i="169"/>
  <c r="AD533" i="169"/>
  <c r="AC533" i="169"/>
  <c r="Y99" i="169"/>
  <c r="S99" i="169"/>
  <c r="X42" i="169"/>
  <c r="X341" i="169"/>
  <c r="AD326" i="169"/>
  <c r="AC326" i="169"/>
  <c r="W307" i="169"/>
  <c r="V307" i="169"/>
  <c r="Q307" i="169"/>
  <c r="W552" i="169"/>
  <c r="V552" i="169"/>
  <c r="Q552" i="169"/>
  <c r="AD387" i="169"/>
  <c r="W246" i="169"/>
  <c r="V246" i="169"/>
  <c r="Q246" i="169"/>
  <c r="X280" i="169"/>
  <c r="AD290" i="169"/>
  <c r="AC290" i="169"/>
  <c r="AD466" i="169"/>
  <c r="Z169" i="169"/>
  <c r="Z212" i="169"/>
  <c r="Z344" i="169"/>
  <c r="W397" i="169"/>
  <c r="V397" i="169"/>
  <c r="Q397" i="169"/>
  <c r="W10" i="169"/>
  <c r="V10" i="169"/>
  <c r="Q10" i="169"/>
  <c r="W168" i="169"/>
  <c r="V168" i="169"/>
  <c r="Q168" i="169"/>
  <c r="Y511" i="169"/>
  <c r="S511" i="169"/>
  <c r="Y254" i="169"/>
  <c r="S254" i="169"/>
  <c r="AD256" i="169"/>
  <c r="AC256" i="169"/>
  <c r="W475" i="169"/>
  <c r="V475" i="169"/>
  <c r="Q475" i="169"/>
  <c r="X361" i="169"/>
  <c r="Y338" i="169"/>
  <c r="S338" i="169"/>
  <c r="W219" i="169"/>
  <c r="V219" i="169"/>
  <c r="Q219" i="169"/>
  <c r="X72" i="169"/>
  <c r="AD55" i="169"/>
  <c r="X268" i="169"/>
  <c r="X218" i="169"/>
  <c r="Y132" i="169"/>
  <c r="S132" i="169"/>
  <c r="Z132" i="169" s="1"/>
  <c r="Y227" i="169"/>
  <c r="S227" i="169"/>
  <c r="Z522" i="169"/>
  <c r="AD74" i="169"/>
  <c r="AC74" i="169"/>
  <c r="V369" i="169"/>
  <c r="W369" i="169"/>
  <c r="Q369" i="169"/>
  <c r="X312" i="169"/>
  <c r="Y40" i="169"/>
  <c r="S40" i="169"/>
  <c r="AD108" i="169"/>
  <c r="W529" i="169"/>
  <c r="V529" i="169"/>
  <c r="Q529" i="169"/>
  <c r="W63" i="169"/>
  <c r="V63" i="169"/>
  <c r="Q63" i="169"/>
  <c r="Y264" i="169"/>
  <c r="S264" i="169"/>
  <c r="V35" i="169"/>
  <c r="W35" i="169"/>
  <c r="Q35" i="169"/>
  <c r="X571" i="169"/>
  <c r="AD86" i="169"/>
  <c r="AC86" i="169"/>
  <c r="Y574" i="169"/>
  <c r="S574" i="169"/>
  <c r="Y65" i="169"/>
  <c r="S65" i="169"/>
  <c r="Z65" i="169" s="1"/>
  <c r="Z102" i="169"/>
  <c r="X199" i="169"/>
  <c r="AD273" i="169"/>
  <c r="Z82" i="169"/>
  <c r="AD472" i="169"/>
  <c r="AC472" i="169"/>
  <c r="W119" i="169"/>
  <c r="V119" i="169"/>
  <c r="Q119" i="169"/>
  <c r="X325" i="169"/>
  <c r="Y471" i="169"/>
  <c r="S471" i="169"/>
  <c r="Y107" i="169"/>
  <c r="S107" i="169"/>
  <c r="AC284" i="169"/>
  <c r="V468" i="169"/>
  <c r="W468" i="169"/>
  <c r="Q468" i="169"/>
  <c r="AD145" i="169"/>
  <c r="W298" i="169"/>
  <c r="V298" i="169"/>
  <c r="Q298" i="169"/>
  <c r="AD259" i="169"/>
  <c r="AC259" i="169"/>
  <c r="Y359" i="169"/>
  <c r="S359" i="169"/>
  <c r="W54" i="169"/>
  <c r="V54" i="169"/>
  <c r="Q54" i="169"/>
  <c r="W499" i="169"/>
  <c r="V499" i="169"/>
  <c r="Q499" i="169"/>
  <c r="Y536" i="169"/>
  <c r="S536" i="169"/>
  <c r="Z200" i="169"/>
  <c r="W269" i="169"/>
  <c r="V269" i="169"/>
  <c r="Q269" i="169"/>
  <c r="Y556" i="169"/>
  <c r="S556" i="169"/>
  <c r="Y473" i="169"/>
  <c r="S473" i="169"/>
  <c r="V243" i="169"/>
  <c r="W243" i="169"/>
  <c r="Q243" i="169"/>
  <c r="AC534" i="169"/>
  <c r="C27" i="168"/>
  <c r="AC350" i="169" l="1"/>
  <c r="AC564" i="169"/>
  <c r="AC40" i="169"/>
  <c r="AC113" i="169"/>
  <c r="Z303" i="169"/>
  <c r="AC482" i="169"/>
  <c r="AC128" i="169"/>
  <c r="Z128" i="169"/>
  <c r="AC65" i="169"/>
  <c r="AC552" i="169"/>
  <c r="Z2" i="169"/>
  <c r="AC335" i="169"/>
  <c r="AC514" i="169"/>
  <c r="AC240" i="169"/>
  <c r="K582" i="169"/>
  <c r="DK23" i="168" s="1"/>
  <c r="DL23" i="168" s="1"/>
  <c r="DN23" i="168" s="1"/>
  <c r="AC108" i="169"/>
  <c r="AC80" i="169"/>
  <c r="AC483" i="169"/>
  <c r="AD479" i="169"/>
  <c r="AD380" i="169"/>
  <c r="AD94" i="169"/>
  <c r="AC542" i="169"/>
  <c r="AD573" i="169"/>
  <c r="AC34" i="169"/>
  <c r="AC373" i="169"/>
  <c r="AD405" i="169"/>
  <c r="AC525" i="169"/>
  <c r="K586" i="169"/>
  <c r="AC244" i="169"/>
  <c r="AD89" i="169"/>
  <c r="AC56" i="169"/>
  <c r="K583" i="169"/>
  <c r="CA24" i="168" s="1"/>
  <c r="AC247" i="169"/>
  <c r="AC138" i="169"/>
  <c r="AD182" i="169"/>
  <c r="AC275" i="169"/>
  <c r="AC478" i="169"/>
  <c r="AC187" i="169"/>
  <c r="AC233" i="169"/>
  <c r="AC406" i="169"/>
  <c r="AC480" i="169"/>
  <c r="AC338" i="169"/>
  <c r="AC88" i="169"/>
  <c r="AC271" i="169"/>
  <c r="AC520" i="169"/>
  <c r="AC379" i="169"/>
  <c r="Z533" i="169"/>
  <c r="Z320" i="169"/>
  <c r="AC353" i="169"/>
  <c r="AC521" i="169"/>
  <c r="AC410" i="169"/>
  <c r="AC52" i="169"/>
  <c r="AC141" i="169"/>
  <c r="AC168" i="169"/>
  <c r="AD158" i="169"/>
  <c r="Z456" i="169"/>
  <c r="AC44" i="169"/>
  <c r="AC2" i="169"/>
  <c r="I580" i="169"/>
  <c r="AC20" i="169"/>
  <c r="AC516" i="169"/>
  <c r="X116" i="169"/>
  <c r="AC553" i="169"/>
  <c r="AC499" i="169"/>
  <c r="N588" i="169" s="1"/>
  <c r="CB29" i="168" s="1"/>
  <c r="CD29" i="168" s="1"/>
  <c r="AC237" i="169"/>
  <c r="Z288" i="169"/>
  <c r="X387" i="169"/>
  <c r="X403" i="169"/>
  <c r="Z106" i="169"/>
  <c r="Z282" i="169"/>
  <c r="DK24" i="168"/>
  <c r="DL24" i="168" s="1"/>
  <c r="DN24" i="168" s="1"/>
  <c r="CA23" i="168"/>
  <c r="AC76" i="169"/>
  <c r="AD76" i="169"/>
  <c r="AC166" i="169"/>
  <c r="AC505" i="169"/>
  <c r="AC414" i="169"/>
  <c r="AC467" i="169"/>
  <c r="AC426" i="169"/>
  <c r="AC423" i="169"/>
  <c r="K585" i="169"/>
  <c r="X385" i="169"/>
  <c r="AC153" i="169"/>
  <c r="X304" i="169"/>
  <c r="AD251" i="169"/>
  <c r="AC251" i="169"/>
  <c r="AC496" i="169"/>
  <c r="M582" i="169"/>
  <c r="AD408" i="169"/>
  <c r="AC408" i="169"/>
  <c r="AD61" i="169"/>
  <c r="AC61" i="169"/>
  <c r="I588" i="169"/>
  <c r="Z83" i="169"/>
  <c r="AC172" i="169"/>
  <c r="C580" i="169"/>
  <c r="AC561" i="169"/>
  <c r="AC36" i="169"/>
  <c r="AC464" i="169"/>
  <c r="AC32" i="169"/>
  <c r="K584" i="169"/>
  <c r="Z479" i="169"/>
  <c r="K588" i="169"/>
  <c r="AC488" i="169"/>
  <c r="AC103" i="169"/>
  <c r="AD354" i="169"/>
  <c r="AC354" i="169"/>
  <c r="AD127" i="169"/>
  <c r="AC127" i="169"/>
  <c r="AC427" i="169"/>
  <c r="AD427" i="169"/>
  <c r="AC71" i="169"/>
  <c r="AC295" i="169"/>
  <c r="AC254" i="169"/>
  <c r="AC458" i="169"/>
  <c r="AD458" i="169"/>
  <c r="M581" i="169"/>
  <c r="AD95" i="169"/>
  <c r="AC95" i="169"/>
  <c r="AD173" i="169"/>
  <c r="AC173" i="169"/>
  <c r="M584" i="169"/>
  <c r="AD389" i="169"/>
  <c r="AC389" i="169"/>
  <c r="AC446" i="169"/>
  <c r="AD446" i="169"/>
  <c r="M585" i="169"/>
  <c r="AC375" i="169"/>
  <c r="AC125" i="169"/>
  <c r="AC171" i="169"/>
  <c r="E588" i="169"/>
  <c r="AC112" i="169"/>
  <c r="AD247" i="169"/>
  <c r="AC122" i="169"/>
  <c r="AC523" i="169"/>
  <c r="AD71" i="169"/>
  <c r="AC303" i="169"/>
  <c r="AD514" i="169"/>
  <c r="K587" i="169"/>
  <c r="AC390" i="169"/>
  <c r="AC329" i="169"/>
  <c r="AD15" i="169"/>
  <c r="X439" i="169"/>
  <c r="AD358" i="169"/>
  <c r="AC358" i="169"/>
  <c r="AC45" i="169"/>
  <c r="AD45" i="169"/>
  <c r="AD48" i="169"/>
  <c r="AC48" i="169"/>
  <c r="AC412" i="169"/>
  <c r="AD412" i="169"/>
  <c r="AC304" i="169"/>
  <c r="AD304" i="169"/>
  <c r="AC130" i="169"/>
  <c r="AD225" i="169"/>
  <c r="AC225" i="169"/>
  <c r="AC568" i="169"/>
  <c r="AC228" i="169"/>
  <c r="AC170" i="169"/>
  <c r="AC197" i="169"/>
  <c r="E586" i="169"/>
  <c r="AC425" i="169"/>
  <c r="AC447" i="169"/>
  <c r="AD271" i="169"/>
  <c r="AC388" i="169"/>
  <c r="AC370" i="169"/>
  <c r="AD487" i="169"/>
  <c r="AC487" i="169"/>
  <c r="AD96" i="169"/>
  <c r="AC96" i="169"/>
  <c r="AD110" i="169"/>
  <c r="AC110" i="169"/>
  <c r="N582" i="169" s="1"/>
  <c r="CB23" i="168" s="1"/>
  <c r="CD23" i="168" s="1"/>
  <c r="AC364" i="169"/>
  <c r="AC400" i="169"/>
  <c r="CA27" i="168"/>
  <c r="DK27" i="168"/>
  <c r="DL27" i="168" s="1"/>
  <c r="K580" i="169"/>
  <c r="AC264" i="169"/>
  <c r="AC309" i="169"/>
  <c r="AC282" i="169"/>
  <c r="AC485" i="169"/>
  <c r="AC562" i="169"/>
  <c r="AC301" i="169"/>
  <c r="AD230" i="169"/>
  <c r="AC230" i="169"/>
  <c r="M583" i="169"/>
  <c r="AD319" i="169"/>
  <c r="AC319" i="169"/>
  <c r="M580" i="169"/>
  <c r="AD248" i="169"/>
  <c r="AC248" i="169"/>
  <c r="AD557" i="169"/>
  <c r="AC557" i="169"/>
  <c r="I586" i="169"/>
  <c r="X36" i="169"/>
  <c r="K581" i="169"/>
  <c r="Z503" i="169"/>
  <c r="Z79" i="169"/>
  <c r="Z476" i="169"/>
  <c r="AC78" i="169"/>
  <c r="Z404" i="169"/>
  <c r="Z18" i="169"/>
  <c r="AD376" i="169"/>
  <c r="AC376" i="169"/>
  <c r="AC368" i="169"/>
  <c r="AC344" i="169"/>
  <c r="AD344" i="169"/>
  <c r="AC558" i="169"/>
  <c r="AD558" i="169"/>
  <c r="M587" i="169"/>
  <c r="C586" i="169"/>
  <c r="G27" i="168" s="1"/>
  <c r="C588" i="169"/>
  <c r="G29" i="168" s="1"/>
  <c r="C583" i="169"/>
  <c r="G24" i="168" s="1"/>
  <c r="Z511" i="169"/>
  <c r="E584" i="169"/>
  <c r="I581" i="169"/>
  <c r="X438" i="169"/>
  <c r="X478" i="169"/>
  <c r="I585" i="169"/>
  <c r="X109" i="169"/>
  <c r="X46" i="169"/>
  <c r="G21" i="168"/>
  <c r="C585" i="169"/>
  <c r="G26" i="168" s="1"/>
  <c r="C587" i="169"/>
  <c r="G28" i="168" s="1"/>
  <c r="Z469" i="169"/>
  <c r="Z417" i="169"/>
  <c r="Z38" i="169"/>
  <c r="E580" i="169"/>
  <c r="Z299" i="169"/>
  <c r="Z457" i="169"/>
  <c r="E585" i="169"/>
  <c r="Z330" i="169"/>
  <c r="Z179" i="169"/>
  <c r="Z243" i="169"/>
  <c r="E587" i="169"/>
  <c r="I584" i="169"/>
  <c r="Z544" i="169"/>
  <c r="Z74" i="169"/>
  <c r="Z452" i="169"/>
  <c r="Z484" i="169"/>
  <c r="X271" i="169"/>
  <c r="C582" i="169"/>
  <c r="G23" i="168" s="1"/>
  <c r="X289" i="169"/>
  <c r="E581" i="169"/>
  <c r="I583" i="169"/>
  <c r="C584" i="169"/>
  <c r="G25" i="168" s="1"/>
  <c r="E582" i="169"/>
  <c r="Z247" i="169"/>
  <c r="Z233" i="169"/>
  <c r="Z170" i="169"/>
  <c r="C581" i="169"/>
  <c r="G22" i="168" s="1"/>
  <c r="E583" i="169"/>
  <c r="X544" i="169"/>
  <c r="X47" i="169"/>
  <c r="I582" i="169"/>
  <c r="I587" i="169"/>
  <c r="X134" i="169"/>
  <c r="X279" i="169"/>
  <c r="X559" i="169"/>
  <c r="X501" i="169"/>
  <c r="X499" i="169"/>
  <c r="X35" i="169"/>
  <c r="X19" i="169"/>
  <c r="X350" i="169"/>
  <c r="X515" i="169"/>
  <c r="X564" i="169"/>
  <c r="X420" i="169"/>
  <c r="X372" i="169"/>
  <c r="X118" i="169"/>
  <c r="X275" i="169"/>
  <c r="X53" i="169"/>
  <c r="X295" i="169"/>
  <c r="X329" i="169"/>
  <c r="X509" i="169"/>
  <c r="X369" i="169"/>
  <c r="X322" i="169"/>
  <c r="X314" i="169"/>
  <c r="X148" i="169"/>
  <c r="X511" i="169"/>
  <c r="X482" i="169"/>
  <c r="X27" i="169"/>
  <c r="X123" i="169"/>
  <c r="X347" i="169"/>
  <c r="X497" i="169"/>
  <c r="X362" i="169"/>
  <c r="X472" i="169"/>
  <c r="Z271" i="169"/>
  <c r="X40" i="169"/>
  <c r="Z237" i="169"/>
  <c r="Z357" i="169"/>
  <c r="Z382" i="169"/>
  <c r="X274" i="169"/>
  <c r="X410" i="169"/>
  <c r="X77" i="169"/>
  <c r="X457" i="169"/>
  <c r="X63" i="169"/>
  <c r="Z473" i="169"/>
  <c r="Z536" i="169"/>
  <c r="Z359" i="169"/>
  <c r="Z471" i="169"/>
  <c r="Z370" i="169"/>
  <c r="Z411" i="169"/>
  <c r="Z270" i="169"/>
  <c r="X353" i="169"/>
  <c r="X411" i="169"/>
  <c r="Z98" i="169"/>
  <c r="Z137" i="169"/>
  <c r="Z20" i="169"/>
  <c r="X543" i="169"/>
  <c r="X180" i="169"/>
  <c r="X520" i="169"/>
  <c r="Z562" i="169"/>
  <c r="X283" i="169"/>
  <c r="Z57" i="169"/>
  <c r="Z444" i="169"/>
  <c r="Z133" i="169"/>
  <c r="Z338" i="169"/>
  <c r="Z369" i="169"/>
  <c r="Z307" i="169"/>
  <c r="Z485" i="169"/>
  <c r="X394" i="169"/>
  <c r="Z281" i="169"/>
  <c r="Z356" i="169"/>
  <c r="Z157" i="169"/>
  <c r="Z135" i="169"/>
  <c r="Z510" i="169"/>
  <c r="Z362" i="169"/>
  <c r="X468" i="169"/>
  <c r="Z75" i="169"/>
  <c r="X195" i="169"/>
  <c r="Z519" i="169"/>
  <c r="X15" i="169"/>
  <c r="Z161" i="169"/>
  <c r="X288" i="169"/>
  <c r="Z118" i="169"/>
  <c r="X143" i="169"/>
  <c r="Z215" i="169"/>
  <c r="X106" i="169"/>
  <c r="X30" i="169"/>
  <c r="Z295" i="169"/>
  <c r="X161" i="169"/>
  <c r="Z371" i="169"/>
  <c r="Z134" i="169"/>
  <c r="Z392" i="169"/>
  <c r="Z415" i="169"/>
  <c r="X356" i="169"/>
  <c r="Z256" i="169"/>
  <c r="Z50" i="169"/>
  <c r="X228" i="169"/>
  <c r="Z436" i="169"/>
  <c r="X456" i="169"/>
  <c r="X373" i="169"/>
  <c r="X523" i="169"/>
  <c r="X432" i="169"/>
  <c r="X170" i="169"/>
  <c r="X375" i="169"/>
  <c r="Z455" i="169"/>
  <c r="Z309" i="169"/>
  <c r="X423" i="169"/>
  <c r="Z162" i="169"/>
  <c r="Z131" i="169"/>
  <c r="X503" i="169"/>
  <c r="Z428" i="169"/>
  <c r="X309" i="169"/>
  <c r="X407" i="169"/>
  <c r="Z508" i="169"/>
  <c r="Z560" i="169"/>
  <c r="Z147" i="169"/>
  <c r="Z195" i="169"/>
  <c r="Z34" i="169"/>
  <c r="X313" i="169"/>
  <c r="Z123" i="169"/>
  <c r="Z545" i="169"/>
  <c r="X262" i="169"/>
  <c r="Z565" i="169"/>
  <c r="X562" i="169"/>
  <c r="X92" i="169"/>
  <c r="X243" i="169"/>
  <c r="Z227" i="169"/>
  <c r="X451" i="169"/>
  <c r="X443" i="169"/>
  <c r="X433" i="169"/>
  <c r="X145" i="169"/>
  <c r="Z352" i="169"/>
  <c r="X401" i="169"/>
  <c r="Z55" i="169"/>
  <c r="X254" i="169"/>
  <c r="Z326" i="169"/>
  <c r="X182" i="169"/>
  <c r="Z507" i="169"/>
  <c r="Z267" i="169"/>
  <c r="X386" i="169"/>
  <c r="X91" i="169"/>
  <c r="Z420" i="169"/>
  <c r="X343" i="169"/>
  <c r="Z64" i="169"/>
  <c r="Z543" i="169"/>
  <c r="X436" i="169"/>
  <c r="X100" i="169"/>
  <c r="Z174" i="169"/>
  <c r="X85" i="169"/>
  <c r="X87" i="169"/>
  <c r="X545" i="169"/>
  <c r="Z107" i="169"/>
  <c r="X119" i="169"/>
  <c r="Z574" i="169"/>
  <c r="X529" i="169"/>
  <c r="X104" i="169"/>
  <c r="X507" i="169"/>
  <c r="Z93" i="169"/>
  <c r="Z310" i="169"/>
  <c r="Z305" i="169"/>
  <c r="Z523" i="169"/>
  <c r="Z54" i="169"/>
  <c r="X574" i="169"/>
  <c r="Z375" i="169"/>
  <c r="Z302" i="169"/>
  <c r="Z100" i="169"/>
  <c r="Z430" i="169"/>
  <c r="Z401" i="169"/>
  <c r="Z559" i="169"/>
  <c r="Z486" i="169"/>
  <c r="X101" i="169"/>
  <c r="X270" i="169"/>
  <c r="Z504" i="169"/>
  <c r="Z573" i="169"/>
  <c r="Z274" i="169"/>
  <c r="Z443" i="169"/>
  <c r="X79" i="169"/>
  <c r="Z570" i="169"/>
  <c r="Z494" i="169"/>
  <c r="X34" i="169"/>
  <c r="Z410" i="169"/>
  <c r="Z433" i="169"/>
  <c r="X488" i="169"/>
  <c r="X565" i="169"/>
  <c r="X147" i="169"/>
  <c r="X567" i="169"/>
  <c r="X357" i="169"/>
  <c r="X146" i="169"/>
  <c r="Z286" i="169"/>
  <c r="Z365" i="169"/>
  <c r="Z377" i="169"/>
  <c r="X471" i="169"/>
  <c r="X273" i="169"/>
  <c r="Z386" i="169"/>
  <c r="Z125" i="169"/>
  <c r="Z399" i="169"/>
  <c r="Z43" i="169"/>
  <c r="Z36" i="169"/>
  <c r="Z182" i="169"/>
  <c r="Z464" i="169"/>
  <c r="Z311" i="169"/>
  <c r="Z343" i="169"/>
  <c r="Z84" i="169"/>
  <c r="X296" i="169"/>
  <c r="Z505" i="169"/>
  <c r="X84" i="169"/>
  <c r="Z390" i="169"/>
  <c r="Z252" i="169"/>
  <c r="Z406" i="169"/>
  <c r="Z5" i="169"/>
  <c r="X219" i="169"/>
  <c r="X552" i="169"/>
  <c r="X252" i="169"/>
  <c r="X425" i="169"/>
  <c r="X24" i="169"/>
  <c r="X215" i="169"/>
  <c r="X382" i="169"/>
  <c r="X454" i="169"/>
  <c r="X476" i="169"/>
  <c r="X444" i="169"/>
  <c r="X490" i="169"/>
  <c r="X370" i="169"/>
  <c r="X135" i="169"/>
  <c r="X93" i="169"/>
  <c r="X483" i="169"/>
  <c r="X556" i="169"/>
  <c r="X166" i="169"/>
  <c r="X125" i="169"/>
  <c r="X113" i="169"/>
  <c r="X120" i="169"/>
  <c r="X464" i="169"/>
  <c r="X50" i="169"/>
  <c r="X18" i="169"/>
  <c r="X510" i="169"/>
  <c r="X508" i="169"/>
  <c r="Z207" i="169"/>
  <c r="X560" i="169"/>
  <c r="Z41" i="169"/>
  <c r="Z16" i="169"/>
  <c r="Z158" i="169"/>
  <c r="Z323" i="169"/>
  <c r="X249" i="169"/>
  <c r="Z277" i="169"/>
  <c r="X203" i="169"/>
  <c r="Z534" i="169"/>
  <c r="X359" i="169"/>
  <c r="X227" i="169"/>
  <c r="X75" i="169"/>
  <c r="X213" i="169"/>
  <c r="X415" i="169"/>
  <c r="X431" i="169"/>
  <c r="X549" i="169"/>
  <c r="X534" i="169"/>
  <c r="X536" i="169"/>
  <c r="Z242" i="169"/>
  <c r="X4" i="169"/>
  <c r="Z403" i="169"/>
  <c r="Z26" i="169"/>
  <c r="Z372" i="169"/>
  <c r="Z490" i="169"/>
  <c r="X121" i="169"/>
  <c r="Z569" i="169"/>
  <c r="X39" i="169"/>
  <c r="Z77" i="169"/>
  <c r="X321" i="169"/>
  <c r="X320" i="169"/>
  <c r="Z148" i="169"/>
  <c r="X570" i="169"/>
  <c r="X404" i="169"/>
  <c r="Z32" i="169"/>
  <c r="Z183" i="169"/>
  <c r="Z561" i="169"/>
  <c r="Z554" i="169"/>
  <c r="X542" i="169"/>
  <c r="X460" i="169"/>
  <c r="Z567" i="169"/>
  <c r="Z429" i="169"/>
  <c r="Z89" i="169"/>
  <c r="Z53" i="169"/>
  <c r="X540" i="169"/>
  <c r="X141" i="169"/>
  <c r="X505" i="169"/>
  <c r="Z63" i="169"/>
  <c r="X463" i="169"/>
  <c r="X553" i="169"/>
  <c r="X157" i="169"/>
  <c r="X378" i="169"/>
  <c r="X470" i="169"/>
  <c r="Z500" i="169"/>
  <c r="X393" i="169"/>
  <c r="Z488" i="169"/>
  <c r="Z340" i="169"/>
  <c r="X310" i="169"/>
  <c r="Z273" i="169"/>
  <c r="Z176" i="169"/>
  <c r="Z432" i="169"/>
  <c r="Z512" i="169"/>
  <c r="Z384" i="169"/>
  <c r="X276" i="169"/>
  <c r="Z435" i="169"/>
  <c r="Z374" i="169"/>
  <c r="X352" i="169"/>
  <c r="Z172" i="169"/>
  <c r="Z17" i="169"/>
  <c r="Z129" i="169"/>
  <c r="Z160" i="169"/>
  <c r="Z459" i="169"/>
  <c r="Z516" i="169"/>
  <c r="X535" i="169"/>
  <c r="Z92" i="169"/>
  <c r="Z539" i="169"/>
  <c r="Z141" i="169"/>
  <c r="X20" i="169"/>
  <c r="X395" i="169"/>
  <c r="Z501" i="169"/>
  <c r="Z339" i="169"/>
  <c r="Z297" i="169"/>
  <c r="Z298" i="169"/>
  <c r="Z468" i="169"/>
  <c r="X500" i="169"/>
  <c r="Z461" i="169"/>
  <c r="Z87" i="169"/>
  <c r="Z239" i="169"/>
  <c r="Z363" i="169"/>
  <c r="Z548" i="169"/>
  <c r="Z431" i="169"/>
  <c r="Z250" i="169"/>
  <c r="Z313" i="169"/>
  <c r="X469" i="169"/>
  <c r="X133" i="169"/>
  <c r="X163" i="169"/>
  <c r="X246" i="169"/>
  <c r="X193" i="169"/>
  <c r="X539" i="169"/>
  <c r="X441" i="169"/>
  <c r="X49" i="169"/>
  <c r="X466" i="169"/>
  <c r="X302" i="169"/>
  <c r="X383" i="169"/>
  <c r="X285" i="169"/>
  <c r="N587" i="169"/>
  <c r="CB28" i="168" s="1"/>
  <c r="X172" i="169"/>
  <c r="X399" i="169"/>
  <c r="X442" i="169"/>
  <c r="X554" i="169"/>
  <c r="X417" i="169"/>
  <c r="X73" i="169"/>
  <c r="X307" i="169"/>
  <c r="X80" i="169"/>
  <c r="X43" i="169"/>
  <c r="X138" i="169"/>
  <c r="X223" i="169"/>
  <c r="X521" i="169"/>
  <c r="X108" i="169"/>
  <c r="X365" i="169"/>
  <c r="Z40" i="169"/>
  <c r="Z355" i="169"/>
  <c r="X377" i="169"/>
  <c r="X234" i="169"/>
  <c r="X179" i="169"/>
  <c r="X530" i="169"/>
  <c r="Z564" i="169"/>
  <c r="Z109" i="169"/>
  <c r="X286" i="169"/>
  <c r="X449" i="169"/>
  <c r="Z90" i="169"/>
  <c r="Z347" i="169"/>
  <c r="X512" i="169"/>
  <c r="X98" i="169"/>
  <c r="X74" i="169"/>
  <c r="X132" i="169"/>
  <c r="X467" i="169"/>
  <c r="X533" i="169"/>
  <c r="X114" i="169"/>
  <c r="X105" i="169"/>
  <c r="Z49" i="169"/>
  <c r="Z24" i="169"/>
  <c r="Z19" i="169"/>
  <c r="X176" i="169"/>
  <c r="Z379" i="169"/>
  <c r="X117" i="169"/>
  <c r="X484" i="169"/>
  <c r="Z322" i="169"/>
  <c r="Z27" i="169"/>
  <c r="Z121" i="169"/>
  <c r="X159" i="169"/>
  <c r="X435" i="169"/>
  <c r="X152" i="169"/>
  <c r="Z555" i="169"/>
  <c r="X160" i="169"/>
  <c r="Z462" i="169"/>
  <c r="Z480" i="169"/>
  <c r="Z244" i="169"/>
  <c r="Z73" i="169"/>
  <c r="Z434" i="169"/>
  <c r="Z514" i="169"/>
  <c r="X174" i="169"/>
  <c r="X462" i="169"/>
  <c r="Z426" i="169"/>
  <c r="N584" i="169"/>
  <c r="CB25" i="168" s="1"/>
  <c r="CD25" i="168" s="1"/>
  <c r="Z4" i="169"/>
  <c r="X13" i="169"/>
  <c r="X430" i="169"/>
  <c r="X416" i="169"/>
  <c r="X514" i="169"/>
  <c r="X107" i="169"/>
  <c r="Z246" i="169"/>
  <c r="X390" i="169"/>
  <c r="G587" i="169"/>
  <c r="AQ28" i="168" s="1"/>
  <c r="Z7" i="169"/>
  <c r="X67" i="169"/>
  <c r="Z104" i="169"/>
  <c r="Z146" i="169"/>
  <c r="Z475" i="169"/>
  <c r="X405" i="169"/>
  <c r="G585" i="169"/>
  <c r="AQ26" i="168" s="1"/>
  <c r="Z9" i="169"/>
  <c r="G588" i="169"/>
  <c r="AQ29" i="168" s="1"/>
  <c r="Z482" i="169"/>
  <c r="Z566" i="169"/>
  <c r="Z119" i="169"/>
  <c r="Z108" i="169"/>
  <c r="Z568" i="169"/>
  <c r="Z397" i="169"/>
  <c r="Z556" i="169"/>
  <c r="Z99" i="169"/>
  <c r="X392" i="169"/>
  <c r="Z112" i="169"/>
  <c r="Z15" i="169"/>
  <c r="Z276" i="169"/>
  <c r="G586" i="169"/>
  <c r="AQ27" i="168" s="1"/>
  <c r="Z8" i="169"/>
  <c r="Z465" i="169"/>
  <c r="Z300" i="169"/>
  <c r="Z394" i="169"/>
  <c r="X281" i="169"/>
  <c r="Z301" i="169"/>
  <c r="Z537" i="169"/>
  <c r="Z35" i="169"/>
  <c r="Z414" i="169"/>
  <c r="Z467" i="169"/>
  <c r="G584" i="169"/>
  <c r="AQ25" i="168" s="1"/>
  <c r="Z10" i="169"/>
  <c r="Z387" i="169"/>
  <c r="X83" i="169"/>
  <c r="X323" i="169"/>
  <c r="X293" i="169"/>
  <c r="Z14" i="169"/>
  <c r="X455" i="169"/>
  <c r="X244" i="169"/>
  <c r="Z145" i="169"/>
  <c r="Z197" i="169"/>
  <c r="Z285" i="169"/>
  <c r="Z266" i="169"/>
  <c r="Z193" i="169"/>
  <c r="Z425" i="169"/>
  <c r="Z236" i="169"/>
  <c r="Z122" i="169"/>
  <c r="Z213" i="169"/>
  <c r="X330" i="169"/>
  <c r="Z385" i="169"/>
  <c r="X21" i="169"/>
  <c r="Z234" i="169"/>
  <c r="Z223" i="169"/>
  <c r="X197" i="169"/>
  <c r="Z451" i="169"/>
  <c r="X340" i="169"/>
  <c r="Z478" i="169"/>
  <c r="Z314" i="169"/>
  <c r="Z346" i="169"/>
  <c r="Z530" i="169"/>
  <c r="Z540" i="169"/>
  <c r="X12" i="169"/>
  <c r="X294" i="169"/>
  <c r="Z329" i="169"/>
  <c r="Z405" i="169"/>
  <c r="X339" i="169"/>
  <c r="Z80" i="169"/>
  <c r="X9" i="169"/>
  <c r="X299" i="169"/>
  <c r="X297" i="169"/>
  <c r="Z138" i="169"/>
  <c r="Z497" i="169"/>
  <c r="X71" i="169"/>
  <c r="X303" i="169"/>
  <c r="X187" i="169"/>
  <c r="Z463" i="169"/>
  <c r="X479" i="169"/>
  <c r="X189" i="169"/>
  <c r="Z378" i="169"/>
  <c r="X426" i="169"/>
  <c r="Z454" i="169"/>
  <c r="Z217" i="169"/>
  <c r="X380" i="169"/>
  <c r="X151" i="169"/>
  <c r="Z470" i="169"/>
  <c r="Z289" i="169"/>
  <c r="Z154" i="169"/>
  <c r="X371" i="169"/>
  <c r="Z294" i="169"/>
  <c r="X239" i="169"/>
  <c r="X494" i="169"/>
  <c r="X65" i="169"/>
  <c r="X136" i="169"/>
  <c r="X78" i="169"/>
  <c r="X10" i="169"/>
  <c r="X38" i="169"/>
  <c r="X41" i="169"/>
  <c r="X128" i="169"/>
  <c r="X158" i="169"/>
  <c r="G580" i="169"/>
  <c r="AQ21" i="168" s="1"/>
  <c r="Z3" i="169"/>
  <c r="X269" i="169"/>
  <c r="Z254" i="169"/>
  <c r="X397" i="169"/>
  <c r="Z438" i="169"/>
  <c r="Z235" i="169"/>
  <c r="Z532" i="169"/>
  <c r="X434" i="169"/>
  <c r="Z258" i="169"/>
  <c r="X548" i="169"/>
  <c r="Z224" i="169"/>
  <c r="X56" i="169"/>
  <c r="X52" i="169"/>
  <c r="Z189" i="169"/>
  <c r="X504" i="169"/>
  <c r="X573" i="169"/>
  <c r="X363" i="169"/>
  <c r="Z153" i="169"/>
  <c r="Z39" i="169"/>
  <c r="X338" i="169"/>
  <c r="X568" i="169"/>
  <c r="Z466" i="169"/>
  <c r="Z114" i="169"/>
  <c r="X486" i="169"/>
  <c r="Z249" i="169"/>
  <c r="Z383" i="169"/>
  <c r="X277" i="169"/>
  <c r="X137" i="169"/>
  <c r="Z113" i="169"/>
  <c r="Z395" i="169"/>
  <c r="Z69" i="169"/>
  <c r="X259" i="169"/>
  <c r="Z21" i="169"/>
  <c r="X414" i="169"/>
  <c r="Z240" i="169"/>
  <c r="Z30" i="169"/>
  <c r="Z51" i="169"/>
  <c r="X81" i="169"/>
  <c r="Z407" i="169"/>
  <c r="X453" i="169"/>
  <c r="Z143" i="169"/>
  <c r="X282" i="169"/>
  <c r="Z159" i="169"/>
  <c r="X184" i="169"/>
  <c r="Z262" i="169"/>
  <c r="X250" i="169"/>
  <c r="Z156" i="169"/>
  <c r="Z180" i="169"/>
  <c r="X242" i="169"/>
  <c r="Z116" i="169"/>
  <c r="X452" i="169"/>
  <c r="Z535" i="169"/>
  <c r="X267" i="169"/>
  <c r="Z515" i="169"/>
  <c r="Z525" i="169"/>
  <c r="Z144" i="169"/>
  <c r="Z152" i="169"/>
  <c r="X266" i="169"/>
  <c r="Z120" i="169"/>
  <c r="Z203" i="169"/>
  <c r="Z94" i="169"/>
  <c r="Z447" i="169"/>
  <c r="Z509" i="169"/>
  <c r="X97" i="169"/>
  <c r="Z149" i="169"/>
  <c r="Z388" i="169"/>
  <c r="X331" i="169"/>
  <c r="Z275" i="169"/>
  <c r="X459" i="169"/>
  <c r="Z493" i="169"/>
  <c r="X144" i="169"/>
  <c r="Z521" i="169"/>
  <c r="X555" i="169"/>
  <c r="X516" i="169"/>
  <c r="X153" i="169"/>
  <c r="Z219" i="169"/>
  <c r="X32" i="169"/>
  <c r="X183" i="169"/>
  <c r="Z529" i="169"/>
  <c r="Z168" i="169"/>
  <c r="Z552" i="169"/>
  <c r="Z279" i="169"/>
  <c r="X64" i="169"/>
  <c r="Z97" i="169"/>
  <c r="Z85" i="169"/>
  <c r="X429" i="169"/>
  <c r="X388" i="169"/>
  <c r="Z549" i="169"/>
  <c r="X154" i="169"/>
  <c r="Z269" i="169"/>
  <c r="Z553" i="169"/>
  <c r="Z67" i="169"/>
  <c r="X298" i="169"/>
  <c r="X8" i="169"/>
  <c r="X26" i="169"/>
  <c r="X16" i="169"/>
  <c r="X240" i="169"/>
  <c r="X226" i="169"/>
  <c r="X86" i="169"/>
  <c r="X532" i="169"/>
  <c r="X224" i="169"/>
  <c r="Z13" i="169"/>
  <c r="G581" i="169"/>
  <c r="AQ22" i="168" s="1"/>
  <c r="X3" i="169"/>
  <c r="X89" i="169"/>
  <c r="X51" i="169"/>
  <c r="Z81" i="169"/>
  <c r="Z91" i="169"/>
  <c r="Z449" i="169"/>
  <c r="Z453" i="169"/>
  <c r="X122" i="169"/>
  <c r="X300" i="169"/>
  <c r="X162" i="169"/>
  <c r="X129" i="169"/>
  <c r="X485" i="169"/>
  <c r="X311" i="169"/>
  <c r="X473" i="169"/>
  <c r="X461" i="169"/>
  <c r="X561" i="169"/>
  <c r="X406" i="169"/>
  <c r="X563" i="169"/>
  <c r="X235" i="169"/>
  <c r="X480" i="169"/>
  <c r="X54" i="169"/>
  <c r="X207" i="169"/>
  <c r="X391" i="169"/>
  <c r="Z264" i="169"/>
  <c r="X475" i="169"/>
  <c r="X168" i="169"/>
  <c r="X301" i="169"/>
  <c r="Z105" i="169"/>
  <c r="Z423" i="169"/>
  <c r="Z293" i="169"/>
  <c r="X537" i="169"/>
  <c r="Z396" i="169"/>
  <c r="Z373" i="169"/>
  <c r="X90" i="169"/>
  <c r="G583" i="169"/>
  <c r="AQ24" i="168" s="1"/>
  <c r="Z331" i="169"/>
  <c r="Z542" i="169"/>
  <c r="Z283" i="169"/>
  <c r="X525" i="169"/>
  <c r="X236" i="169"/>
  <c r="X94" i="169"/>
  <c r="X355" i="169"/>
  <c r="Z259" i="169"/>
  <c r="X284" i="169"/>
  <c r="Z166" i="169"/>
  <c r="Z86" i="169"/>
  <c r="X256" i="169"/>
  <c r="Z290" i="169"/>
  <c r="X99" i="169"/>
  <c r="Z46" i="169"/>
  <c r="X258" i="169"/>
  <c r="Z350" i="169"/>
  <c r="Z101" i="169"/>
  <c r="Z136" i="169"/>
  <c r="X384" i="169"/>
  <c r="Z391" i="169"/>
  <c r="X566" i="169"/>
  <c r="Z171" i="169"/>
  <c r="X264" i="169"/>
  <c r="X17" i="169"/>
  <c r="X379" i="169"/>
  <c r="X55" i="169"/>
  <c r="X237" i="169"/>
  <c r="Z117" i="169"/>
  <c r="X290" i="169"/>
  <c r="X326" i="169"/>
  <c r="X112" i="169"/>
  <c r="Z398" i="169"/>
  <c r="X185" i="169"/>
  <c r="X396" i="169"/>
  <c r="X14" i="169"/>
  <c r="X346" i="169"/>
  <c r="X569" i="169"/>
  <c r="X171" i="169"/>
  <c r="Z52" i="169"/>
  <c r="X519" i="169"/>
  <c r="Z520" i="169"/>
  <c r="Z184" i="169"/>
  <c r="X247" i="169"/>
  <c r="Z460" i="169"/>
  <c r="X398" i="169"/>
  <c r="Z380" i="169"/>
  <c r="Z483" i="169"/>
  <c r="Z353" i="169"/>
  <c r="Z226" i="169"/>
  <c r="Z416" i="169"/>
  <c r="Z296" i="169"/>
  <c r="X131" i="169"/>
  <c r="Z187" i="169"/>
  <c r="X217" i="169"/>
  <c r="X233" i="169"/>
  <c r="Z151" i="169"/>
  <c r="X465" i="169"/>
  <c r="X156" i="169"/>
  <c r="X447" i="169"/>
  <c r="Z321" i="169"/>
  <c r="Z402" i="169"/>
  <c r="Z349" i="169"/>
  <c r="X69" i="169"/>
  <c r="Z563" i="169"/>
  <c r="X428" i="169"/>
  <c r="X374" i="169"/>
  <c r="X149" i="169"/>
  <c r="Z442" i="169"/>
  <c r="X7" i="169"/>
  <c r="Z284" i="169"/>
  <c r="X5" i="169"/>
  <c r="G582" i="169"/>
  <c r="AQ23" i="168" s="1"/>
  <c r="Z12" i="169"/>
  <c r="X402" i="169"/>
  <c r="X349" i="169"/>
  <c r="Z441" i="169"/>
  <c r="X493" i="169"/>
  <c r="X57" i="169"/>
  <c r="Z47" i="169"/>
  <c r="Z393" i="169"/>
  <c r="Z163" i="169"/>
  <c r="Z499" i="169"/>
  <c r="Z472" i="169"/>
  <c r="Z78" i="169"/>
  <c r="Z228" i="169"/>
  <c r="X305" i="169"/>
  <c r="Z56" i="169"/>
  <c r="C28" i="168"/>
  <c r="N581" i="169" l="1"/>
  <c r="CB22" i="168" s="1"/>
  <c r="CD22" i="168" s="1"/>
  <c r="N586" i="169"/>
  <c r="CB27" i="168" s="1"/>
  <c r="CK28" i="168" s="1"/>
  <c r="K589" i="169"/>
  <c r="N580" i="169"/>
  <c r="CB21" i="168" s="1"/>
  <c r="CD21" i="168" s="1"/>
  <c r="M591" i="169"/>
  <c r="N583" i="169"/>
  <c r="CB24" i="168" s="1"/>
  <c r="CH29" i="168" s="1"/>
  <c r="D11" i="168"/>
  <c r="J19" i="168" s="1"/>
  <c r="CL34" i="168"/>
  <c r="CD28" i="168"/>
  <c r="DU33" i="168"/>
  <c r="DN27" i="168"/>
  <c r="CE27" i="168"/>
  <c r="CM29" i="168"/>
  <c r="CM30" i="168"/>
  <c r="CM31" i="168"/>
  <c r="CM32" i="168"/>
  <c r="CM33" i="168"/>
  <c r="CM34" i="168"/>
  <c r="DQ23" i="168"/>
  <c r="DQ24" i="168"/>
  <c r="DQ25" i="168"/>
  <c r="DQ26" i="168"/>
  <c r="DQ27" i="168"/>
  <c r="DQ28" i="168"/>
  <c r="CM35" i="168"/>
  <c r="CG23" i="168"/>
  <c r="CG24" i="168"/>
  <c r="CG25" i="168"/>
  <c r="CG26" i="168"/>
  <c r="CG27" i="168"/>
  <c r="CG28" i="168"/>
  <c r="DR24" i="168"/>
  <c r="DR25" i="168"/>
  <c r="DR26" i="168"/>
  <c r="DR27" i="168"/>
  <c r="DR28" i="168"/>
  <c r="DR29" i="168"/>
  <c r="DR30" i="168"/>
  <c r="CI25" i="168"/>
  <c r="CI26" i="168"/>
  <c r="CI27" i="168"/>
  <c r="CI28" i="168"/>
  <c r="CI29" i="168"/>
  <c r="CI30" i="168"/>
  <c r="CL28" i="168"/>
  <c r="CL29" i="168"/>
  <c r="CL30" i="168"/>
  <c r="CL31" i="168"/>
  <c r="CL32" i="168"/>
  <c r="CL33" i="168"/>
  <c r="CF22" i="168"/>
  <c r="CI31" i="168"/>
  <c r="CK27" i="168"/>
  <c r="CK29" i="168"/>
  <c r="CK31" i="168"/>
  <c r="CE21" i="168"/>
  <c r="CE22" i="168"/>
  <c r="CE23" i="168"/>
  <c r="CE25" i="168"/>
  <c r="CH26" i="168"/>
  <c r="CH27" i="168"/>
  <c r="CH28" i="168"/>
  <c r="DQ29" i="168"/>
  <c r="DU34" i="168"/>
  <c r="DR31" i="168"/>
  <c r="CM36" i="168"/>
  <c r="CL35" i="168"/>
  <c r="DQ30" i="168"/>
  <c r="CK34" i="168"/>
  <c r="CG30" i="168"/>
  <c r="CI32" i="168"/>
  <c r="CE28" i="168"/>
  <c r="DU27" i="168"/>
  <c r="DU28" i="168"/>
  <c r="DU29" i="168"/>
  <c r="DU30" i="168"/>
  <c r="DU31" i="168"/>
  <c r="DU32" i="168"/>
  <c r="CG29" i="168"/>
  <c r="CC19" i="168"/>
  <c r="F11" i="168"/>
  <c r="N585" i="169"/>
  <c r="CB26" i="168" s="1"/>
  <c r="CA26" i="168"/>
  <c r="DK26" i="168"/>
  <c r="DL26" i="168" s="1"/>
  <c r="DN26" i="168" s="1"/>
  <c r="DK29" i="168"/>
  <c r="DL29" i="168" s="1"/>
  <c r="CA29" i="168"/>
  <c r="DK21" i="168"/>
  <c r="CA21" i="168"/>
  <c r="M589" i="169"/>
  <c r="DK22" i="168"/>
  <c r="DL22" i="168" s="1"/>
  <c r="CA22" i="168"/>
  <c r="DK25" i="168"/>
  <c r="DL25" i="168" s="1"/>
  <c r="DN25" i="168" s="1"/>
  <c r="CA25" i="168"/>
  <c r="DK28" i="168"/>
  <c r="DL28" i="168" s="1"/>
  <c r="CA28" i="168"/>
  <c r="I591" i="169"/>
  <c r="E11" i="168" s="1"/>
  <c r="AS19" i="168" s="1"/>
  <c r="J588" i="169"/>
  <c r="AR29" i="168" s="1"/>
  <c r="C589" i="169"/>
  <c r="F583" i="169"/>
  <c r="H24" i="168" s="1"/>
  <c r="F587" i="169"/>
  <c r="H28" i="168" s="1"/>
  <c r="J28" i="168" s="1"/>
  <c r="F588" i="169"/>
  <c r="H29" i="168" s="1"/>
  <c r="J583" i="169"/>
  <c r="AR24" i="168" s="1"/>
  <c r="AT24" i="168" s="1"/>
  <c r="F585" i="169"/>
  <c r="H26" i="168" s="1"/>
  <c r="F580" i="169"/>
  <c r="H21" i="168" s="1"/>
  <c r="F584" i="169"/>
  <c r="H25" i="168" s="1"/>
  <c r="J25" i="168" s="1"/>
  <c r="J587" i="169"/>
  <c r="AR28" i="168" s="1"/>
  <c r="J582" i="169"/>
  <c r="AR23" i="168" s="1"/>
  <c r="AT23" i="168" s="1"/>
  <c r="J580" i="169"/>
  <c r="AR21" i="168" s="1"/>
  <c r="AT21" i="168" s="1"/>
  <c r="F581" i="169"/>
  <c r="H22" i="168" s="1"/>
  <c r="J581" i="169"/>
  <c r="AR22" i="168" s="1"/>
  <c r="F586" i="169"/>
  <c r="H27" i="168" s="1"/>
  <c r="J27" i="168" s="1"/>
  <c r="J584" i="169"/>
  <c r="AR25" i="168" s="1"/>
  <c r="AT25" i="168" s="1"/>
  <c r="F582" i="169"/>
  <c r="H23" i="168" s="1"/>
  <c r="J23" i="168" s="1"/>
  <c r="J586" i="169"/>
  <c r="AR27" i="168" s="1"/>
  <c r="J585" i="169"/>
  <c r="AR26" i="168" s="1"/>
  <c r="C29" i="168"/>
  <c r="CF28" i="168" l="1"/>
  <c r="K21" i="168"/>
  <c r="AO21" i="168" s="1"/>
  <c r="J21" i="168"/>
  <c r="K22" i="168"/>
  <c r="K23" i="168"/>
  <c r="K24" i="168"/>
  <c r="K25" i="168"/>
  <c r="K26" i="168"/>
  <c r="K27" i="168"/>
  <c r="K28" i="168"/>
  <c r="CF29" i="168"/>
  <c r="CH25" i="168"/>
  <c r="CK32" i="168"/>
  <c r="CF27" i="168"/>
  <c r="CD27" i="168"/>
  <c r="CH24" i="168"/>
  <c r="CF26" i="168"/>
  <c r="CK33" i="168"/>
  <c r="CE26" i="168"/>
  <c r="CK30" i="168"/>
  <c r="CF25" i="168"/>
  <c r="CD24" i="168"/>
  <c r="N589" i="169"/>
  <c r="CF24" i="168"/>
  <c r="CH30" i="168"/>
  <c r="CH31" i="168"/>
  <c r="CE24" i="168"/>
  <c r="CF23" i="168"/>
  <c r="CJ33" i="168"/>
  <c r="CD26" i="168"/>
  <c r="DW36" i="168"/>
  <c r="DN29" i="168"/>
  <c r="DV35" i="168"/>
  <c r="DN28" i="168"/>
  <c r="DP29" i="168"/>
  <c r="DN22" i="168"/>
  <c r="AZ33" i="168"/>
  <c r="AT26" i="168"/>
  <c r="BA34" i="168"/>
  <c r="AT27" i="168"/>
  <c r="BB35" i="168"/>
  <c r="AT28" i="168"/>
  <c r="AV29" i="168"/>
  <c r="AV22" i="168"/>
  <c r="AT22" i="168"/>
  <c r="BC36" i="168"/>
  <c r="AT29" i="168"/>
  <c r="P33" i="168"/>
  <c r="J26" i="168"/>
  <c r="L29" i="168"/>
  <c r="J22" i="168"/>
  <c r="S36" i="168"/>
  <c r="J29" i="168"/>
  <c r="N31" i="168"/>
  <c r="J24" i="168"/>
  <c r="DS25" i="168"/>
  <c r="DS26" i="168"/>
  <c r="DS27" i="168"/>
  <c r="DS28" i="168"/>
  <c r="DS29" i="168"/>
  <c r="DS30" i="168"/>
  <c r="DS31" i="168"/>
  <c r="DT26" i="168"/>
  <c r="DT27" i="168"/>
  <c r="DT28" i="168"/>
  <c r="DT29" i="168"/>
  <c r="DT30" i="168"/>
  <c r="DT31" i="168"/>
  <c r="DT32" i="168"/>
  <c r="DT33" i="168"/>
  <c r="DW29" i="168"/>
  <c r="DW30" i="168"/>
  <c r="DW31" i="168"/>
  <c r="DW32" i="168"/>
  <c r="DW33" i="168"/>
  <c r="DW34" i="168"/>
  <c r="DW35" i="168"/>
  <c r="DP22" i="168"/>
  <c r="DP23" i="168"/>
  <c r="DP24" i="168"/>
  <c r="DP25" i="168"/>
  <c r="DP26" i="168"/>
  <c r="DP27" i="168"/>
  <c r="DP28" i="168"/>
  <c r="DS32" i="168"/>
  <c r="DV28" i="168"/>
  <c r="DV29" i="168"/>
  <c r="DV30" i="168"/>
  <c r="DV31" i="168"/>
  <c r="DV32" i="168"/>
  <c r="DV33" i="168"/>
  <c r="DV34" i="168"/>
  <c r="CJ26" i="168"/>
  <c r="CJ27" i="168"/>
  <c r="CJ28" i="168"/>
  <c r="CJ29" i="168"/>
  <c r="CJ30" i="168"/>
  <c r="CJ31" i="168"/>
  <c r="CJ32" i="168"/>
  <c r="DW37" i="168"/>
  <c r="DV36" i="168"/>
  <c r="DU35" i="168"/>
  <c r="DR32" i="168"/>
  <c r="DT34" i="168"/>
  <c r="DS33" i="168"/>
  <c r="DP30" i="168"/>
  <c r="CM37" i="168"/>
  <c r="CL36" i="168"/>
  <c r="DQ31" i="168"/>
  <c r="CK35" i="168"/>
  <c r="CF30" i="168"/>
  <c r="CG31" i="168"/>
  <c r="CI33" i="168"/>
  <c r="CH32" i="168"/>
  <c r="CE29" i="168"/>
  <c r="CJ34" i="168"/>
  <c r="AU28" i="168"/>
  <c r="AU21" i="168"/>
  <c r="BY21" i="168" s="1"/>
  <c r="BB28" i="168"/>
  <c r="BB29" i="168"/>
  <c r="BB30" i="168"/>
  <c r="BB31" i="168"/>
  <c r="BB32" i="168"/>
  <c r="BB33" i="168"/>
  <c r="BB34" i="168"/>
  <c r="R28" i="168"/>
  <c r="R29" i="168"/>
  <c r="R30" i="168"/>
  <c r="R31" i="168"/>
  <c r="R32" i="168"/>
  <c r="R33" i="168"/>
  <c r="R34" i="168"/>
  <c r="AU29" i="168"/>
  <c r="AX32" i="168"/>
  <c r="AV30" i="168"/>
  <c r="BC37" i="168"/>
  <c r="BB36" i="168"/>
  <c r="BA35" i="168"/>
  <c r="AZ34" i="168"/>
  <c r="AY33" i="168"/>
  <c r="O33" i="168"/>
  <c r="M31" i="168"/>
  <c r="S37" i="168"/>
  <c r="R36" i="168"/>
  <c r="Q35" i="168"/>
  <c r="N32" i="168"/>
  <c r="P34" i="168"/>
  <c r="L30" i="168"/>
  <c r="K29" i="168"/>
  <c r="Q27" i="168"/>
  <c r="Q28" i="168"/>
  <c r="Q29" i="168"/>
  <c r="Q30" i="168"/>
  <c r="Q31" i="168"/>
  <c r="Q32" i="168"/>
  <c r="Q33" i="168"/>
  <c r="O25" i="168"/>
  <c r="O26" i="168"/>
  <c r="O27" i="168"/>
  <c r="O28" i="168"/>
  <c r="O29" i="168"/>
  <c r="O30" i="168"/>
  <c r="O31" i="168"/>
  <c r="R35" i="168"/>
  <c r="M23" i="168"/>
  <c r="M24" i="168"/>
  <c r="M25" i="168"/>
  <c r="M26" i="168"/>
  <c r="M27" i="168"/>
  <c r="M28" i="168"/>
  <c r="M29" i="168"/>
  <c r="AY25" i="168"/>
  <c r="AY26" i="168"/>
  <c r="AY27" i="168"/>
  <c r="AY28" i="168"/>
  <c r="AY29" i="168"/>
  <c r="AY30" i="168"/>
  <c r="AY31" i="168"/>
  <c r="N24" i="168"/>
  <c r="N25" i="168"/>
  <c r="N26" i="168"/>
  <c r="N27" i="168"/>
  <c r="N28" i="168"/>
  <c r="N29" i="168"/>
  <c r="N30" i="168"/>
  <c r="AV23" i="168"/>
  <c r="AV24" i="168"/>
  <c r="AV25" i="168"/>
  <c r="AV26" i="168"/>
  <c r="AV27" i="168"/>
  <c r="AV28" i="168"/>
  <c r="BC29" i="168"/>
  <c r="BC30" i="168"/>
  <c r="BC31" i="168"/>
  <c r="BC32" i="168"/>
  <c r="BC33" i="168"/>
  <c r="BC34" i="168"/>
  <c r="BC35" i="168"/>
  <c r="AZ26" i="168"/>
  <c r="AZ27" i="168"/>
  <c r="AZ28" i="168"/>
  <c r="AZ29" i="168"/>
  <c r="AZ30" i="168"/>
  <c r="AZ31" i="168"/>
  <c r="AZ32" i="168"/>
  <c r="AX24" i="168"/>
  <c r="AX25" i="168"/>
  <c r="AX26" i="168"/>
  <c r="AX27" i="168"/>
  <c r="AX28" i="168"/>
  <c r="AX29" i="168"/>
  <c r="AX30" i="168"/>
  <c r="AX31" i="168"/>
  <c r="AW29" i="168"/>
  <c r="AW37" i="168"/>
  <c r="AW45" i="168"/>
  <c r="AW53" i="168"/>
  <c r="AW23" i="168"/>
  <c r="AW30" i="168"/>
  <c r="AW38" i="168"/>
  <c r="AW46" i="168"/>
  <c r="AW54" i="168"/>
  <c r="AW31" i="168"/>
  <c r="AW39" i="168"/>
  <c r="AW47" i="168"/>
  <c r="AW55" i="168"/>
  <c r="AW24" i="168"/>
  <c r="AW32" i="168"/>
  <c r="AW40" i="168"/>
  <c r="AW48" i="168"/>
  <c r="AW56" i="168"/>
  <c r="AW25" i="168"/>
  <c r="AW33" i="168"/>
  <c r="AW41" i="168"/>
  <c r="AW49" i="168"/>
  <c r="AW57" i="168"/>
  <c r="AW26" i="168"/>
  <c r="AW34" i="168"/>
  <c r="AW42" i="168"/>
  <c r="AW50" i="168"/>
  <c r="AW58" i="168"/>
  <c r="AW27" i="168"/>
  <c r="AW35" i="168"/>
  <c r="AW43" i="168"/>
  <c r="AW51" i="168"/>
  <c r="AW59" i="168"/>
  <c r="AW28" i="168"/>
  <c r="AW36" i="168"/>
  <c r="AW44" i="168"/>
  <c r="AW52" i="168"/>
  <c r="AW60" i="168"/>
  <c r="L22" i="168"/>
  <c r="L23" i="168"/>
  <c r="L24" i="168"/>
  <c r="L25" i="168"/>
  <c r="L26" i="168"/>
  <c r="L27" i="168"/>
  <c r="L28" i="168"/>
  <c r="P26" i="168"/>
  <c r="P27" i="168"/>
  <c r="P28" i="168"/>
  <c r="P29" i="168"/>
  <c r="P30" i="168"/>
  <c r="P31" i="168"/>
  <c r="P32" i="168"/>
  <c r="BA27" i="168"/>
  <c r="BA28" i="168"/>
  <c r="BA29" i="168"/>
  <c r="BA30" i="168"/>
  <c r="BA31" i="168"/>
  <c r="BA32" i="168"/>
  <c r="BA33" i="168"/>
  <c r="AU22" i="168"/>
  <c r="AU23" i="168"/>
  <c r="AU24" i="168"/>
  <c r="AU25" i="168"/>
  <c r="AU26" i="168"/>
  <c r="AU27" i="168"/>
  <c r="S29" i="168"/>
  <c r="S30" i="168"/>
  <c r="S31" i="168"/>
  <c r="S32" i="168"/>
  <c r="S33" i="168"/>
  <c r="S34" i="168"/>
  <c r="S35" i="168"/>
  <c r="O32" i="168"/>
  <c r="Q34" i="168"/>
  <c r="M30" i="168"/>
  <c r="AY32" i="168"/>
  <c r="DL21" i="168"/>
  <c r="DN21" i="168" s="1"/>
  <c r="I21" i="168"/>
  <c r="F589" i="169"/>
  <c r="J589" i="169"/>
  <c r="C30" i="168"/>
  <c r="AP21" i="168" l="1"/>
  <c r="AS21" i="168"/>
  <c r="BZ21" i="168" s="1"/>
  <c r="DO21" i="168"/>
  <c r="ES21" i="168" s="1"/>
  <c r="DM21" i="168" s="1"/>
  <c r="ET21" i="168" s="1"/>
  <c r="DO22" i="168"/>
  <c r="ES22" i="168" s="1"/>
  <c r="DM22" i="168" s="1"/>
  <c r="ET22" i="168" s="1"/>
  <c r="DO23" i="168"/>
  <c r="ES23" i="168" s="1"/>
  <c r="DM23" i="168" s="1"/>
  <c r="ET23" i="168" s="1"/>
  <c r="DO24" i="168"/>
  <c r="ES24" i="168" s="1"/>
  <c r="DM24" i="168" s="1"/>
  <c r="ET24" i="168" s="1"/>
  <c r="DO25" i="168"/>
  <c r="ES25" i="168" s="1"/>
  <c r="DM25" i="168" s="1"/>
  <c r="ET25" i="168" s="1"/>
  <c r="DO26" i="168"/>
  <c r="ES26" i="168" s="1"/>
  <c r="DM26" i="168" s="1"/>
  <c r="ET26" i="168" s="1"/>
  <c r="DO27" i="168"/>
  <c r="ES27" i="168" s="1"/>
  <c r="DM27" i="168" s="1"/>
  <c r="ET27" i="168" s="1"/>
  <c r="DO28" i="168"/>
  <c r="ES28" i="168" s="1"/>
  <c r="DM28" i="168" s="1"/>
  <c r="ET28" i="168" s="1"/>
  <c r="DO29" i="168"/>
  <c r="ES29" i="168" s="1"/>
  <c r="DM29" i="168" s="1"/>
  <c r="ET29" i="168" s="1"/>
  <c r="DQ32" i="168"/>
  <c r="DW38" i="168"/>
  <c r="DV37" i="168"/>
  <c r="DU36" i="168"/>
  <c r="DR33" i="168"/>
  <c r="DT35" i="168"/>
  <c r="DO30" i="168"/>
  <c r="DS34" i="168"/>
  <c r="DP31" i="168"/>
  <c r="CG32" i="168"/>
  <c r="CM38" i="168"/>
  <c r="CL37" i="168"/>
  <c r="CF31" i="168"/>
  <c r="CK36" i="168"/>
  <c r="CI34" i="168"/>
  <c r="CH33" i="168"/>
  <c r="CE30" i="168"/>
  <c r="CJ35" i="168"/>
  <c r="AY34" i="168"/>
  <c r="AU30" i="168"/>
  <c r="AX33" i="168"/>
  <c r="AV31" i="168"/>
  <c r="BC38" i="168"/>
  <c r="BB37" i="168"/>
  <c r="BA36" i="168"/>
  <c r="AZ35" i="168"/>
  <c r="L31" i="168"/>
  <c r="O34" i="168"/>
  <c r="M32" i="168"/>
  <c r="S38" i="168"/>
  <c r="R37" i="168"/>
  <c r="Q36" i="168"/>
  <c r="N33" i="168"/>
  <c r="K30" i="168"/>
  <c r="P35" i="168"/>
  <c r="AO28" i="168"/>
  <c r="AO29" i="168"/>
  <c r="AO27" i="168"/>
  <c r="AO26" i="168"/>
  <c r="AO25" i="168"/>
  <c r="AO24" i="168"/>
  <c r="AO23" i="168"/>
  <c r="AO22" i="168"/>
  <c r="C31" i="168"/>
  <c r="DS35" i="168" l="1"/>
  <c r="DQ33" i="168"/>
  <c r="DW39" i="168"/>
  <c r="DV38" i="168"/>
  <c r="DU37" i="168"/>
  <c r="DT36" i="168"/>
  <c r="DO31" i="168"/>
  <c r="DR34" i="168"/>
  <c r="DP32" i="168"/>
  <c r="CI35" i="168"/>
  <c r="CG33" i="168"/>
  <c r="CJ36" i="168"/>
  <c r="CE31" i="168"/>
  <c r="CL38" i="168"/>
  <c r="CM39" i="168"/>
  <c r="CF32" i="168"/>
  <c r="CK37" i="168"/>
  <c r="CH34" i="168"/>
  <c r="AZ36" i="168"/>
  <c r="AY35" i="168"/>
  <c r="AU31" i="168"/>
  <c r="AX34" i="168"/>
  <c r="AV32" i="168"/>
  <c r="BC39" i="168"/>
  <c r="BB38" i="168"/>
  <c r="BA37" i="168"/>
  <c r="K31" i="168"/>
  <c r="L32" i="168"/>
  <c r="O35" i="168"/>
  <c r="M33" i="168"/>
  <c r="S39" i="168"/>
  <c r="R38" i="168"/>
  <c r="Q37" i="168"/>
  <c r="P36" i="168"/>
  <c r="N34" i="168"/>
  <c r="I29" i="168"/>
  <c r="AP29" i="168" s="1"/>
  <c r="I22" i="168"/>
  <c r="I28" i="168"/>
  <c r="AP28" i="168" s="1"/>
  <c r="I26" i="168"/>
  <c r="AP26" i="168" s="1"/>
  <c r="I25" i="168"/>
  <c r="AP25" i="168" s="1"/>
  <c r="I23" i="168"/>
  <c r="AP23" i="168" s="1"/>
  <c r="I27" i="168"/>
  <c r="AP27" i="168" s="1"/>
  <c r="I24" i="168"/>
  <c r="AP24" i="168" s="1"/>
  <c r="C32" i="168"/>
  <c r="AP22" i="168" l="1"/>
  <c r="DS36" i="168"/>
  <c r="DQ34" i="168"/>
  <c r="DW40" i="168"/>
  <c r="DV39" i="168"/>
  <c r="DU38" i="168"/>
  <c r="DT37" i="168"/>
  <c r="DO32" i="168"/>
  <c r="CJ37" i="168"/>
  <c r="DR35" i="168"/>
  <c r="DP33" i="168"/>
  <c r="CI36" i="168"/>
  <c r="CE32" i="168"/>
  <c r="CG34" i="168"/>
  <c r="CF33" i="168"/>
  <c r="CK38" i="168"/>
  <c r="CH35" i="168"/>
  <c r="CL39" i="168"/>
  <c r="CM40" i="168"/>
  <c r="AZ37" i="168"/>
  <c r="AY36" i="168"/>
  <c r="AU32" i="168"/>
  <c r="AX35" i="168"/>
  <c r="AV33" i="168"/>
  <c r="BC40" i="168"/>
  <c r="BB39" i="168"/>
  <c r="BA38" i="168"/>
  <c r="P37" i="168"/>
  <c r="K32" i="168"/>
  <c r="L33" i="168"/>
  <c r="O36" i="168"/>
  <c r="M34" i="168"/>
  <c r="S40" i="168"/>
  <c r="R39" i="168"/>
  <c r="Q38" i="168"/>
  <c r="N35" i="168"/>
  <c r="C33" i="168"/>
  <c r="DS37" i="168" l="1"/>
  <c r="DQ35" i="168"/>
  <c r="DW41" i="168"/>
  <c r="DV40" i="168"/>
  <c r="DU39" i="168"/>
  <c r="DT38" i="168"/>
  <c r="CJ38" i="168"/>
  <c r="DR36" i="168"/>
  <c r="DP34" i="168"/>
  <c r="CK39" i="168"/>
  <c r="CH36" i="168"/>
  <c r="DO33" i="168"/>
  <c r="CE33" i="168"/>
  <c r="CG35" i="168"/>
  <c r="CI37" i="168"/>
  <c r="CF34" i="168"/>
  <c r="CL40" i="168"/>
  <c r="CM41" i="168"/>
  <c r="BA39" i="168"/>
  <c r="AZ38" i="168"/>
  <c r="AY37" i="168"/>
  <c r="AU33" i="168"/>
  <c r="AX36" i="168"/>
  <c r="AV34" i="168"/>
  <c r="BC41" i="168"/>
  <c r="BB40" i="168"/>
  <c r="N36" i="168"/>
  <c r="P38" i="168"/>
  <c r="K33" i="168"/>
  <c r="L34" i="168"/>
  <c r="O37" i="168"/>
  <c r="M35" i="168"/>
  <c r="S41" i="168"/>
  <c r="R40" i="168"/>
  <c r="Q39" i="168"/>
  <c r="C34" i="168"/>
  <c r="DT39" i="168" l="1"/>
  <c r="DS38" i="168"/>
  <c r="DQ36" i="168"/>
  <c r="DW42" i="168"/>
  <c r="DV41" i="168"/>
  <c r="DU40" i="168"/>
  <c r="CK40" i="168"/>
  <c r="CJ39" i="168"/>
  <c r="DR37" i="168"/>
  <c r="DP35" i="168"/>
  <c r="CM42" i="168"/>
  <c r="CL41" i="168"/>
  <c r="CH37" i="168"/>
  <c r="CF35" i="168"/>
  <c r="DO34" i="168"/>
  <c r="CI38" i="168"/>
  <c r="CE34" i="168"/>
  <c r="CG36" i="168"/>
  <c r="BC42" i="168"/>
  <c r="BB41" i="168"/>
  <c r="BA40" i="168"/>
  <c r="AZ39" i="168"/>
  <c r="AY38" i="168"/>
  <c r="AU34" i="168"/>
  <c r="AX37" i="168"/>
  <c r="AV35" i="168"/>
  <c r="Q40" i="168"/>
  <c r="N37" i="168"/>
  <c r="P39" i="168"/>
  <c r="K34" i="168"/>
  <c r="L35" i="168"/>
  <c r="O38" i="168"/>
  <c r="S42" i="168"/>
  <c r="R41" i="168"/>
  <c r="M36" i="168"/>
  <c r="C35" i="168"/>
  <c r="DR38" i="168" l="1"/>
  <c r="DT40" i="168"/>
  <c r="DP36" i="168"/>
  <c r="DQ37" i="168"/>
  <c r="DW43" i="168"/>
  <c r="DV42" i="168"/>
  <c r="DU41" i="168"/>
  <c r="DS39" i="168"/>
  <c r="CM43" i="168"/>
  <c r="CL42" i="168"/>
  <c r="CK41" i="168"/>
  <c r="CH38" i="168"/>
  <c r="CJ40" i="168"/>
  <c r="CG37" i="168"/>
  <c r="DO35" i="168"/>
  <c r="CE35" i="168"/>
  <c r="CI39" i="168"/>
  <c r="CF36" i="168"/>
  <c r="AV36" i="168"/>
  <c r="BC43" i="168"/>
  <c r="BB42" i="168"/>
  <c r="BA41" i="168"/>
  <c r="AZ40" i="168"/>
  <c r="AY39" i="168"/>
  <c r="AU35" i="168"/>
  <c r="AX38" i="168"/>
  <c r="S43" i="168"/>
  <c r="R42" i="168"/>
  <c r="Q41" i="168"/>
  <c r="N38" i="168"/>
  <c r="P40" i="168"/>
  <c r="K35" i="168"/>
  <c r="L36" i="168"/>
  <c r="O39" i="168"/>
  <c r="M37" i="168"/>
  <c r="C36" i="168"/>
  <c r="DU42" i="168" l="1"/>
  <c r="DR39" i="168"/>
  <c r="DT41" i="168"/>
  <c r="DP37" i="168"/>
  <c r="DQ38" i="168"/>
  <c r="DW44" i="168"/>
  <c r="DV43" i="168"/>
  <c r="DS40" i="168"/>
  <c r="CM44" i="168"/>
  <c r="CL43" i="168"/>
  <c r="CK42" i="168"/>
  <c r="CH39" i="168"/>
  <c r="CJ41" i="168"/>
  <c r="CE36" i="168"/>
  <c r="DO36" i="168"/>
  <c r="CI40" i="168"/>
  <c r="CG38" i="168"/>
  <c r="CF37" i="168"/>
  <c r="AX39" i="168"/>
  <c r="AV37" i="168"/>
  <c r="BC44" i="168"/>
  <c r="BB43" i="168"/>
  <c r="BA42" i="168"/>
  <c r="AZ41" i="168"/>
  <c r="AY40" i="168"/>
  <c r="AU36" i="168"/>
  <c r="M38" i="168"/>
  <c r="K36" i="168"/>
  <c r="S44" i="168"/>
  <c r="R43" i="168"/>
  <c r="Q42" i="168"/>
  <c r="N39" i="168"/>
  <c r="P41" i="168"/>
  <c r="L37" i="168"/>
  <c r="O40" i="168"/>
  <c r="C37" i="168"/>
  <c r="DW45" i="168" l="1"/>
  <c r="DV44" i="168"/>
  <c r="DU43" i="168"/>
  <c r="DR40" i="168"/>
  <c r="DT42" i="168"/>
  <c r="DO37" i="168"/>
  <c r="DP38" i="168"/>
  <c r="DQ39" i="168"/>
  <c r="DS41" i="168"/>
  <c r="CM45" i="168"/>
  <c r="CL44" i="168"/>
  <c r="CK43" i="168"/>
  <c r="CI41" i="168"/>
  <c r="CF38" i="168"/>
  <c r="CJ42" i="168"/>
  <c r="CH40" i="168"/>
  <c r="CE37" i="168"/>
  <c r="CG39" i="168"/>
  <c r="AU37" i="168"/>
  <c r="AX40" i="168"/>
  <c r="AV38" i="168"/>
  <c r="BC45" i="168"/>
  <c r="BB44" i="168"/>
  <c r="BA43" i="168"/>
  <c r="AZ42" i="168"/>
  <c r="AY41" i="168"/>
  <c r="O41" i="168"/>
  <c r="M39" i="168"/>
  <c r="S45" i="168"/>
  <c r="R44" i="168"/>
  <c r="Q43" i="168"/>
  <c r="N40" i="168"/>
  <c r="P42" i="168"/>
  <c r="L38" i="168"/>
  <c r="K37" i="168"/>
  <c r="C38" i="168"/>
  <c r="DQ40" i="168" l="1"/>
  <c r="DW46" i="168"/>
  <c r="DV45" i="168"/>
  <c r="DU44" i="168"/>
  <c r="DR41" i="168"/>
  <c r="DO38" i="168"/>
  <c r="DP39" i="168"/>
  <c r="DT43" i="168"/>
  <c r="CG40" i="168"/>
  <c r="DS42" i="168"/>
  <c r="CM46" i="168"/>
  <c r="CL45" i="168"/>
  <c r="CK44" i="168"/>
  <c r="CI42" i="168"/>
  <c r="CF39" i="168"/>
  <c r="CJ43" i="168"/>
  <c r="CH41" i="168"/>
  <c r="CE38" i="168"/>
  <c r="AY42" i="168"/>
  <c r="AU38" i="168"/>
  <c r="AX41" i="168"/>
  <c r="AV39" i="168"/>
  <c r="BC46" i="168"/>
  <c r="BB45" i="168"/>
  <c r="BA44" i="168"/>
  <c r="AZ43" i="168"/>
  <c r="L39" i="168"/>
  <c r="O42" i="168"/>
  <c r="M40" i="168"/>
  <c r="S46" i="168"/>
  <c r="R45" i="168"/>
  <c r="Q44" i="168"/>
  <c r="N41" i="168"/>
  <c r="K38" i="168"/>
  <c r="P43" i="168"/>
  <c r="C39" i="168"/>
  <c r="DS43" i="168" l="1"/>
  <c r="DQ41" i="168"/>
  <c r="DW47" i="168"/>
  <c r="DV46" i="168"/>
  <c r="DU45" i="168"/>
  <c r="DR42" i="168"/>
  <c r="DO39" i="168"/>
  <c r="DT44" i="168"/>
  <c r="CI43" i="168"/>
  <c r="CG41" i="168"/>
  <c r="CE39" i="168"/>
  <c r="DP40" i="168"/>
  <c r="CM47" i="168"/>
  <c r="CL46" i="168"/>
  <c r="CK45" i="168"/>
  <c r="CF40" i="168"/>
  <c r="CJ44" i="168"/>
  <c r="CH42" i="168"/>
  <c r="AZ44" i="168"/>
  <c r="AY43" i="168"/>
  <c r="AU39" i="168"/>
  <c r="AX42" i="168"/>
  <c r="AV40" i="168"/>
  <c r="BC47" i="168"/>
  <c r="BB46" i="168"/>
  <c r="BA45" i="168"/>
  <c r="K39" i="168"/>
  <c r="L40" i="168"/>
  <c r="O43" i="168"/>
  <c r="M41" i="168"/>
  <c r="S47" i="168"/>
  <c r="R46" i="168"/>
  <c r="Q45" i="168"/>
  <c r="N42" i="168"/>
  <c r="P44" i="168"/>
  <c r="C40" i="168"/>
  <c r="DS44" i="168" l="1"/>
  <c r="DQ42" i="168"/>
  <c r="DW48" i="168"/>
  <c r="DV47" i="168"/>
  <c r="DR43" i="168"/>
  <c r="DO40" i="168"/>
  <c r="DU46" i="168"/>
  <c r="CJ45" i="168"/>
  <c r="DT45" i="168"/>
  <c r="CI44" i="168"/>
  <c r="CG42" i="168"/>
  <c r="CE40" i="168"/>
  <c r="DP41" i="168"/>
  <c r="CM48" i="168"/>
  <c r="CL47" i="168"/>
  <c r="CH43" i="168"/>
  <c r="CK46" i="168"/>
  <c r="CF41" i="168"/>
  <c r="AZ45" i="168"/>
  <c r="AY44" i="168"/>
  <c r="AU40" i="168"/>
  <c r="AX43" i="168"/>
  <c r="AV41" i="168"/>
  <c r="BC48" i="168"/>
  <c r="BB47" i="168"/>
  <c r="BA46" i="168"/>
  <c r="P45" i="168"/>
  <c r="K40" i="168"/>
  <c r="L41" i="168"/>
  <c r="O44" i="168"/>
  <c r="M42" i="168"/>
  <c r="S48" i="168"/>
  <c r="R47" i="168"/>
  <c r="Q46" i="168"/>
  <c r="N43" i="168"/>
  <c r="C41" i="168"/>
  <c r="EE57" i="168" l="1"/>
  <c r="ED56" i="168"/>
  <c r="EF58" i="168"/>
  <c r="EC55" i="168"/>
  <c r="DZ52" i="168"/>
  <c r="DS45" i="168"/>
  <c r="EG59" i="168"/>
  <c r="EB54" i="168"/>
  <c r="DQ43" i="168"/>
  <c r="EA53" i="168"/>
  <c r="DR44" i="168"/>
  <c r="CU57" i="168"/>
  <c r="CV58" i="168"/>
  <c r="DW49" i="168"/>
  <c r="DV48" i="168"/>
  <c r="DO41" i="168"/>
  <c r="CQ53" i="168"/>
  <c r="DX50" i="168"/>
  <c r="DU47" i="168"/>
  <c r="CO51" i="168"/>
  <c r="CJ46" i="168"/>
  <c r="EH60" i="168"/>
  <c r="CT56" i="168"/>
  <c r="DY51" i="168"/>
  <c r="DT46" i="168"/>
  <c r="CS55" i="168"/>
  <c r="BK57" i="168"/>
  <c r="BJ56" i="168"/>
  <c r="CP52" i="168"/>
  <c r="CG43" i="168"/>
  <c r="BL58" i="168"/>
  <c r="CR54" i="168"/>
  <c r="CI45" i="168"/>
  <c r="CE41" i="168"/>
  <c r="CW59" i="168"/>
  <c r="CX60" i="168"/>
  <c r="DP42" i="168"/>
  <c r="CM49" i="168"/>
  <c r="CL48" i="168"/>
  <c r="BM59" i="168"/>
  <c r="CN50" i="168"/>
  <c r="CK47" i="168"/>
  <c r="CF42" i="168"/>
  <c r="CH44" i="168"/>
  <c r="BN60" i="168"/>
  <c r="BD50" i="168"/>
  <c r="BA47" i="168"/>
  <c r="BG53" i="168"/>
  <c r="BE51" i="168"/>
  <c r="AZ46" i="168"/>
  <c r="AY45" i="168"/>
  <c r="BI55" i="168"/>
  <c r="AU41" i="168"/>
  <c r="BF52" i="168"/>
  <c r="AX44" i="168"/>
  <c r="BH54" i="168"/>
  <c r="AV42" i="168"/>
  <c r="BC49" i="168"/>
  <c r="BB48" i="168"/>
  <c r="AA57" i="168"/>
  <c r="AB58" i="168"/>
  <c r="W53" i="168"/>
  <c r="N44" i="168"/>
  <c r="U51" i="168"/>
  <c r="P46" i="168"/>
  <c r="K41" i="168"/>
  <c r="L42" i="168"/>
  <c r="V52" i="168"/>
  <c r="O45" i="168"/>
  <c r="Y55" i="168"/>
  <c r="X54" i="168"/>
  <c r="M43" i="168"/>
  <c r="AC59" i="168"/>
  <c r="Z56" i="168"/>
  <c r="S49" i="168"/>
  <c r="R48" i="168"/>
  <c r="T50" i="168"/>
  <c r="Q47" i="168"/>
  <c r="AD60" i="168"/>
  <c r="C42" i="168"/>
  <c r="DY52" i="168" l="1"/>
  <c r="DT47" i="168"/>
  <c r="EE58" i="168"/>
  <c r="ED57" i="168"/>
  <c r="EF59" i="168"/>
  <c r="EC56" i="168"/>
  <c r="DZ53" i="168"/>
  <c r="DS46" i="168"/>
  <c r="EG60" i="168"/>
  <c r="EA54" i="168"/>
  <c r="DR45" i="168"/>
  <c r="CU58" i="168"/>
  <c r="CN51" i="168"/>
  <c r="CK48" i="168"/>
  <c r="DW50" i="168"/>
  <c r="DV49" i="168"/>
  <c r="DO42" i="168"/>
  <c r="CQ54" i="168"/>
  <c r="DX51" i="168"/>
  <c r="DU48" i="168"/>
  <c r="CO52" i="168"/>
  <c r="CJ47" i="168"/>
  <c r="CT57" i="168"/>
  <c r="BM60" i="168"/>
  <c r="DQ44" i="168"/>
  <c r="BK58" i="168"/>
  <c r="BJ57" i="168"/>
  <c r="CV59" i="168"/>
  <c r="CG44" i="168"/>
  <c r="BL59" i="168"/>
  <c r="EB55" i="168"/>
  <c r="CR55" i="168"/>
  <c r="CI46" i="168"/>
  <c r="CE42" i="168"/>
  <c r="CS56" i="168"/>
  <c r="CF43" i="168"/>
  <c r="DP43" i="168"/>
  <c r="CM50" i="168"/>
  <c r="CL49" i="168"/>
  <c r="CW60" i="168"/>
  <c r="CH45" i="168"/>
  <c r="CP53" i="168"/>
  <c r="BC50" i="168"/>
  <c r="BB49" i="168"/>
  <c r="BD51" i="168"/>
  <c r="BA48" i="168"/>
  <c r="BG54" i="168"/>
  <c r="BE52" i="168"/>
  <c r="AZ47" i="168"/>
  <c r="AY46" i="168"/>
  <c r="BI56" i="168"/>
  <c r="AU42" i="168"/>
  <c r="BF53" i="168"/>
  <c r="AX45" i="168"/>
  <c r="BH55" i="168"/>
  <c r="AV43" i="168"/>
  <c r="Z57" i="168"/>
  <c r="AC60" i="168"/>
  <c r="T51" i="168"/>
  <c r="Q48" i="168"/>
  <c r="L43" i="168"/>
  <c r="AA58" i="168"/>
  <c r="AB59" i="168"/>
  <c r="W54" i="168"/>
  <c r="N45" i="168"/>
  <c r="U52" i="168"/>
  <c r="P47" i="168"/>
  <c r="K42" i="168"/>
  <c r="V53" i="168"/>
  <c r="O46" i="168"/>
  <c r="Y56" i="168"/>
  <c r="M44" i="168"/>
  <c r="X55" i="168"/>
  <c r="S50" i="168"/>
  <c r="R49" i="168"/>
  <c r="C43" i="168"/>
  <c r="EA55" i="168" l="1"/>
  <c r="DR46" i="168"/>
  <c r="DY53" i="168"/>
  <c r="DT48" i="168"/>
  <c r="EE59" i="168"/>
  <c r="ED58" i="168"/>
  <c r="EF60" i="168"/>
  <c r="EC57" i="168"/>
  <c r="DZ54" i="168"/>
  <c r="DS47" i="168"/>
  <c r="DP44" i="168"/>
  <c r="CM51" i="168"/>
  <c r="CL50" i="168"/>
  <c r="CN52" i="168"/>
  <c r="CK49" i="168"/>
  <c r="DW51" i="168"/>
  <c r="DV50" i="168"/>
  <c r="DO43" i="168"/>
  <c r="CQ55" i="168"/>
  <c r="CH46" i="168"/>
  <c r="DX52" i="168"/>
  <c r="DU49" i="168"/>
  <c r="CO53" i="168"/>
  <c r="CJ48" i="168"/>
  <c r="CU59" i="168"/>
  <c r="CT58" i="168"/>
  <c r="DQ45" i="168"/>
  <c r="BK59" i="168"/>
  <c r="BJ58" i="168"/>
  <c r="CG45" i="168"/>
  <c r="BL60" i="168"/>
  <c r="EB56" i="168"/>
  <c r="CR56" i="168"/>
  <c r="CI47" i="168"/>
  <c r="CE43" i="168"/>
  <c r="CF44" i="168"/>
  <c r="CP54" i="168"/>
  <c r="CS57" i="168"/>
  <c r="CV60" i="168"/>
  <c r="BH56" i="168"/>
  <c r="AV44" i="168"/>
  <c r="BC51" i="168"/>
  <c r="BB50" i="168"/>
  <c r="BD52" i="168"/>
  <c r="BA49" i="168"/>
  <c r="BG55" i="168"/>
  <c r="BE53" i="168"/>
  <c r="AZ48" i="168"/>
  <c r="AY47" i="168"/>
  <c r="BI57" i="168"/>
  <c r="AU43" i="168"/>
  <c r="BF54" i="168"/>
  <c r="AX46" i="168"/>
  <c r="S51" i="168"/>
  <c r="R50" i="168"/>
  <c r="K43" i="168"/>
  <c r="Z58" i="168"/>
  <c r="T52" i="168"/>
  <c r="Q49" i="168"/>
  <c r="AA59" i="168"/>
  <c r="AB60" i="168"/>
  <c r="W55" i="168"/>
  <c r="N46" i="168"/>
  <c r="U53" i="168"/>
  <c r="P48" i="168"/>
  <c r="L44" i="168"/>
  <c r="X56" i="168"/>
  <c r="M45" i="168"/>
  <c r="V54" i="168"/>
  <c r="Y57" i="168"/>
  <c r="O47" i="168"/>
  <c r="C44" i="168"/>
  <c r="DX53" i="168" l="1"/>
  <c r="DU50" i="168"/>
  <c r="EA56" i="168"/>
  <c r="DR47" i="168"/>
  <c r="DY54" i="168"/>
  <c r="DT49" i="168"/>
  <c r="EE60" i="168"/>
  <c r="ED59" i="168"/>
  <c r="EC58" i="168"/>
  <c r="DZ55" i="168"/>
  <c r="DS48" i="168"/>
  <c r="DP45" i="168"/>
  <c r="CU60" i="168"/>
  <c r="CR57" i="168"/>
  <c r="CM52" i="168"/>
  <c r="CL51" i="168"/>
  <c r="CN53" i="168"/>
  <c r="CK50" i="168"/>
  <c r="DW52" i="168"/>
  <c r="DV51" i="168"/>
  <c r="DO44" i="168"/>
  <c r="CQ56" i="168"/>
  <c r="CH47" i="168"/>
  <c r="EB57" i="168"/>
  <c r="CP55" i="168"/>
  <c r="CI48" i="168"/>
  <c r="CT59" i="168"/>
  <c r="DQ46" i="168"/>
  <c r="BK60" i="168"/>
  <c r="BJ59" i="168"/>
  <c r="CJ49" i="168"/>
  <c r="CG46" i="168"/>
  <c r="CO54" i="168"/>
  <c r="CE44" i="168"/>
  <c r="CF45" i="168"/>
  <c r="CS58" i="168"/>
  <c r="BF55" i="168"/>
  <c r="AX47" i="168"/>
  <c r="BH57" i="168"/>
  <c r="AV45" i="168"/>
  <c r="BC52" i="168"/>
  <c r="BB51" i="168"/>
  <c r="BD53" i="168"/>
  <c r="BA50" i="168"/>
  <c r="BG56" i="168"/>
  <c r="BE54" i="168"/>
  <c r="AZ49" i="168"/>
  <c r="AY48" i="168"/>
  <c r="BI58" i="168"/>
  <c r="AU44" i="168"/>
  <c r="Y58" i="168"/>
  <c r="X57" i="168"/>
  <c r="M46" i="168"/>
  <c r="S52" i="168"/>
  <c r="R51" i="168"/>
  <c r="Z59" i="168"/>
  <c r="T53" i="168"/>
  <c r="Q50" i="168"/>
  <c r="AA60" i="168"/>
  <c r="W56" i="168"/>
  <c r="N47" i="168"/>
  <c r="K44" i="168"/>
  <c r="U54" i="168"/>
  <c r="P49" i="168"/>
  <c r="L45" i="168"/>
  <c r="V55" i="168"/>
  <c r="O48" i="168"/>
  <c r="C45" i="168"/>
  <c r="DW53" i="168" l="1"/>
  <c r="DV52" i="168"/>
  <c r="DX54" i="168"/>
  <c r="DU51" i="168"/>
  <c r="EA57" i="168"/>
  <c r="DR48" i="168"/>
  <c r="DY55" i="168"/>
  <c r="DT50" i="168"/>
  <c r="DO45" i="168"/>
  <c r="EC59" i="168"/>
  <c r="DZ56" i="168"/>
  <c r="DS49" i="168"/>
  <c r="DP46" i="168"/>
  <c r="ED60" i="168"/>
  <c r="CP56" i="168"/>
  <c r="CR58" i="168"/>
  <c r="CM53" i="168"/>
  <c r="CL52" i="168"/>
  <c r="CN54" i="168"/>
  <c r="CK51" i="168"/>
  <c r="CS59" i="168"/>
  <c r="CH48" i="168"/>
  <c r="CF46" i="168"/>
  <c r="BJ60" i="168"/>
  <c r="CQ57" i="168"/>
  <c r="CT60" i="168"/>
  <c r="EB58" i="168"/>
  <c r="DQ47" i="168"/>
  <c r="CG47" i="168"/>
  <c r="CO55" i="168"/>
  <c r="CI49" i="168"/>
  <c r="CE45" i="168"/>
  <c r="CJ50" i="168"/>
  <c r="BI59" i="168"/>
  <c r="AU45" i="168"/>
  <c r="BF56" i="168"/>
  <c r="AX48" i="168"/>
  <c r="BH58" i="168"/>
  <c r="AV46" i="168"/>
  <c r="BC53" i="168"/>
  <c r="BB52" i="168"/>
  <c r="BD54" i="168"/>
  <c r="BA51" i="168"/>
  <c r="BG57" i="168"/>
  <c r="BE55" i="168"/>
  <c r="AZ50" i="168"/>
  <c r="AY49" i="168"/>
  <c r="V56" i="168"/>
  <c r="O49" i="168"/>
  <c r="Y59" i="168"/>
  <c r="X58" i="168"/>
  <c r="M47" i="168"/>
  <c r="S53" i="168"/>
  <c r="R52" i="168"/>
  <c r="Z60" i="168"/>
  <c r="T54" i="168"/>
  <c r="Q51" i="168"/>
  <c r="W57" i="168"/>
  <c r="N48" i="168"/>
  <c r="U55" i="168"/>
  <c r="P50" i="168"/>
  <c r="L46" i="168"/>
  <c r="K45" i="168"/>
  <c r="C46" i="168"/>
  <c r="EB59" i="168" l="1"/>
  <c r="DQ48" i="168"/>
  <c r="DW54" i="168"/>
  <c r="DV53" i="168"/>
  <c r="DX55" i="168"/>
  <c r="DU52" i="168"/>
  <c r="EA58" i="168"/>
  <c r="DR49" i="168"/>
  <c r="DY56" i="168"/>
  <c r="DT51" i="168"/>
  <c r="DO46" i="168"/>
  <c r="EC60" i="168"/>
  <c r="DZ57" i="168"/>
  <c r="DS50" i="168"/>
  <c r="DP47" i="168"/>
  <c r="CS60" i="168"/>
  <c r="CP57" i="168"/>
  <c r="CR59" i="168"/>
  <c r="CG48" i="168"/>
  <c r="CM54" i="168"/>
  <c r="CL53" i="168"/>
  <c r="CH49" i="168"/>
  <c r="CF47" i="168"/>
  <c r="CK52" i="168"/>
  <c r="CQ58" i="168"/>
  <c r="CN55" i="168"/>
  <c r="CJ51" i="168"/>
  <c r="CO56" i="168"/>
  <c r="CI50" i="168"/>
  <c r="CE46" i="168"/>
  <c r="AY50" i="168"/>
  <c r="BI60" i="168"/>
  <c r="AU46" i="168"/>
  <c r="BF57" i="168"/>
  <c r="AX49" i="168"/>
  <c r="BH59" i="168"/>
  <c r="AV47" i="168"/>
  <c r="BC54" i="168"/>
  <c r="BB53" i="168"/>
  <c r="BD55" i="168"/>
  <c r="BA52" i="168"/>
  <c r="BG58" i="168"/>
  <c r="BE56" i="168"/>
  <c r="AZ51" i="168"/>
  <c r="L47" i="168"/>
  <c r="V57" i="168"/>
  <c r="O50" i="168"/>
  <c r="Y60" i="168"/>
  <c r="X59" i="168"/>
  <c r="M48" i="168"/>
  <c r="S54" i="168"/>
  <c r="R53" i="168"/>
  <c r="T55" i="168"/>
  <c r="Q52" i="168"/>
  <c r="W58" i="168"/>
  <c r="N49" i="168"/>
  <c r="P51" i="168"/>
  <c r="K46" i="168"/>
  <c r="U56" i="168"/>
  <c r="C47" i="168"/>
  <c r="DZ58" i="168" l="1"/>
  <c r="DS51" i="168"/>
  <c r="EB60" i="168"/>
  <c r="DQ49" i="168"/>
  <c r="DW55" i="168"/>
  <c r="DV54" i="168"/>
  <c r="DX56" i="168"/>
  <c r="DU53" i="168"/>
  <c r="DY57" i="168"/>
  <c r="DT52" i="168"/>
  <c r="DO47" i="168"/>
  <c r="DP48" i="168"/>
  <c r="CP58" i="168"/>
  <c r="CI51" i="168"/>
  <c r="CR60" i="168"/>
  <c r="CG49" i="168"/>
  <c r="CO57" i="168"/>
  <c r="CJ52" i="168"/>
  <c r="CE47" i="168"/>
  <c r="EA59" i="168"/>
  <c r="CH50" i="168"/>
  <c r="CF48" i="168"/>
  <c r="CQ59" i="168"/>
  <c r="DR50" i="168"/>
  <c r="CL54" i="168"/>
  <c r="CM55" i="168"/>
  <c r="CK53" i="168"/>
  <c r="CN56" i="168"/>
  <c r="BE57" i="168"/>
  <c r="AZ52" i="168"/>
  <c r="AY51" i="168"/>
  <c r="AU47" i="168"/>
  <c r="BF58" i="168"/>
  <c r="AX50" i="168"/>
  <c r="BH60" i="168"/>
  <c r="AV48" i="168"/>
  <c r="BC55" i="168"/>
  <c r="BB54" i="168"/>
  <c r="BD56" i="168"/>
  <c r="BA53" i="168"/>
  <c r="BG59" i="168"/>
  <c r="K47" i="168"/>
  <c r="L48" i="168"/>
  <c r="V58" i="168"/>
  <c r="O51" i="168"/>
  <c r="X60" i="168"/>
  <c r="M49" i="168"/>
  <c r="S55" i="168"/>
  <c r="R54" i="168"/>
  <c r="T56" i="168"/>
  <c r="Q53" i="168"/>
  <c r="W59" i="168"/>
  <c r="N50" i="168"/>
  <c r="U57" i="168"/>
  <c r="P52" i="168"/>
  <c r="C48" i="168"/>
  <c r="DZ59" i="168" l="1"/>
  <c r="DS52" i="168"/>
  <c r="DQ50" i="168"/>
  <c r="DW56" i="168"/>
  <c r="DV55" i="168"/>
  <c r="DX57" i="168"/>
  <c r="DU54" i="168"/>
  <c r="DY58" i="168"/>
  <c r="DT53" i="168"/>
  <c r="DO48" i="168"/>
  <c r="CO58" i="168"/>
  <c r="CJ53" i="168"/>
  <c r="DP49" i="168"/>
  <c r="CP59" i="168"/>
  <c r="CI52" i="168"/>
  <c r="DR51" i="168"/>
  <c r="CE48" i="168"/>
  <c r="CH51" i="168"/>
  <c r="CF49" i="168"/>
  <c r="CQ60" i="168"/>
  <c r="CM56" i="168"/>
  <c r="CG50" i="168"/>
  <c r="CK54" i="168"/>
  <c r="EA60" i="168"/>
  <c r="CN57" i="168"/>
  <c r="CL55" i="168"/>
  <c r="BG60" i="168"/>
  <c r="BE58" i="168"/>
  <c r="AZ53" i="168"/>
  <c r="AY52" i="168"/>
  <c r="AU48" i="168"/>
  <c r="BF59" i="168"/>
  <c r="AX51" i="168"/>
  <c r="AV49" i="168"/>
  <c r="BC56" i="168"/>
  <c r="BB55" i="168"/>
  <c r="BD57" i="168"/>
  <c r="BA54" i="168"/>
  <c r="U58" i="168"/>
  <c r="P53" i="168"/>
  <c r="K48" i="168"/>
  <c r="L49" i="168"/>
  <c r="V59" i="168"/>
  <c r="O52" i="168"/>
  <c r="M50" i="168"/>
  <c r="S56" i="168"/>
  <c r="R55" i="168"/>
  <c r="W60" i="168"/>
  <c r="N51" i="168"/>
  <c r="T57" i="168"/>
  <c r="Q54" i="168"/>
  <c r="C49" i="168"/>
  <c r="DZ60" i="168" l="1"/>
  <c r="DS53" i="168"/>
  <c r="DQ51" i="168"/>
  <c r="DW57" i="168"/>
  <c r="DV56" i="168"/>
  <c r="DX58" i="168"/>
  <c r="DU55" i="168"/>
  <c r="DY59" i="168"/>
  <c r="DT54" i="168"/>
  <c r="CO59" i="168"/>
  <c r="CJ54" i="168"/>
  <c r="DP50" i="168"/>
  <c r="CN58" i="168"/>
  <c r="CK55" i="168"/>
  <c r="CI53" i="168"/>
  <c r="CP60" i="168"/>
  <c r="CE49" i="168"/>
  <c r="DO49" i="168"/>
  <c r="CF50" i="168"/>
  <c r="CH52" i="168"/>
  <c r="DR52" i="168"/>
  <c r="CM57" i="168"/>
  <c r="CG51" i="168"/>
  <c r="CL56" i="168"/>
  <c r="BD58" i="168"/>
  <c r="BA55" i="168"/>
  <c r="BE59" i="168"/>
  <c r="AZ54" i="168"/>
  <c r="AY53" i="168"/>
  <c r="AU49" i="168"/>
  <c r="BF60" i="168"/>
  <c r="AX52" i="168"/>
  <c r="AV50" i="168"/>
  <c r="BC57" i="168"/>
  <c r="BB56" i="168"/>
  <c r="N52" i="168"/>
  <c r="U59" i="168"/>
  <c r="P54" i="168"/>
  <c r="K49" i="168"/>
  <c r="L50" i="168"/>
  <c r="V60" i="168"/>
  <c r="O53" i="168"/>
  <c r="M51" i="168"/>
  <c r="S57" i="168"/>
  <c r="R56" i="168"/>
  <c r="T58" i="168"/>
  <c r="Q55" i="168"/>
  <c r="C50" i="168"/>
  <c r="DY60" i="168" l="1"/>
  <c r="DT55" i="168"/>
  <c r="DS54" i="168"/>
  <c r="DQ52" i="168"/>
  <c r="DW58" i="168"/>
  <c r="DV57" i="168"/>
  <c r="DX59" i="168"/>
  <c r="DU56" i="168"/>
  <c r="CN59" i="168"/>
  <c r="CK56" i="168"/>
  <c r="CO60" i="168"/>
  <c r="CJ55" i="168"/>
  <c r="DP51" i="168"/>
  <c r="DR53" i="168"/>
  <c r="CM58" i="168"/>
  <c r="CL57" i="168"/>
  <c r="CG52" i="168"/>
  <c r="DO50" i="168"/>
  <c r="CI54" i="168"/>
  <c r="CH53" i="168"/>
  <c r="CE50" i="168"/>
  <c r="CF51" i="168"/>
  <c r="BC58" i="168"/>
  <c r="BB57" i="168"/>
  <c r="BD59" i="168"/>
  <c r="BA56" i="168"/>
  <c r="BE60" i="168"/>
  <c r="AZ55" i="168"/>
  <c r="AY54" i="168"/>
  <c r="AU50" i="168"/>
  <c r="AX53" i="168"/>
  <c r="AV51" i="168"/>
  <c r="T59" i="168"/>
  <c r="Q56" i="168"/>
  <c r="N53" i="168"/>
  <c r="U60" i="168"/>
  <c r="P55" i="168"/>
  <c r="L51" i="168"/>
  <c r="K50" i="168"/>
  <c r="O54" i="168"/>
  <c r="M52" i="168"/>
  <c r="S58" i="168"/>
  <c r="R57" i="168"/>
  <c r="C51" i="168"/>
  <c r="DR54" i="168" l="1"/>
  <c r="DT56" i="168"/>
  <c r="DP52" i="168"/>
  <c r="DQ53" i="168"/>
  <c r="DW59" i="168"/>
  <c r="DV58" i="168"/>
  <c r="DX60" i="168"/>
  <c r="DU57" i="168"/>
  <c r="CM59" i="168"/>
  <c r="CL58" i="168"/>
  <c r="CN60" i="168"/>
  <c r="CK57" i="168"/>
  <c r="CH54" i="168"/>
  <c r="CJ56" i="168"/>
  <c r="DS55" i="168"/>
  <c r="CG53" i="168"/>
  <c r="CI55" i="168"/>
  <c r="CE51" i="168"/>
  <c r="CF52" i="168"/>
  <c r="DO51" i="168"/>
  <c r="AV52" i="168"/>
  <c r="BC59" i="168"/>
  <c r="BB58" i="168"/>
  <c r="BD60" i="168"/>
  <c r="BA57" i="168"/>
  <c r="AZ56" i="168"/>
  <c r="AY55" i="168"/>
  <c r="AU51" i="168"/>
  <c r="AX54" i="168"/>
  <c r="S59" i="168"/>
  <c r="R58" i="168"/>
  <c r="T60" i="168"/>
  <c r="Q57" i="168"/>
  <c r="N54" i="168"/>
  <c r="P56" i="168"/>
  <c r="K51" i="168"/>
  <c r="L52" i="168"/>
  <c r="M53" i="168"/>
  <c r="O55" i="168"/>
  <c r="C52" i="168"/>
  <c r="DU58" i="168" l="1"/>
  <c r="DR55" i="168"/>
  <c r="DT57" i="168"/>
  <c r="DP53" i="168"/>
  <c r="DQ54" i="168"/>
  <c r="DW60" i="168"/>
  <c r="DV59" i="168"/>
  <c r="CM60" i="168"/>
  <c r="CL59" i="168"/>
  <c r="CK58" i="168"/>
  <c r="CH55" i="168"/>
  <c r="DO52" i="168"/>
  <c r="CE52" i="168"/>
  <c r="CJ57" i="168"/>
  <c r="DS56" i="168"/>
  <c r="CG54" i="168"/>
  <c r="CI56" i="168"/>
  <c r="CF53" i="168"/>
  <c r="AX55" i="168"/>
  <c r="AV53" i="168"/>
  <c r="BC60" i="168"/>
  <c r="BB59" i="168"/>
  <c r="BA58" i="168"/>
  <c r="AZ57" i="168"/>
  <c r="AY56" i="168"/>
  <c r="AU52" i="168"/>
  <c r="M54" i="168"/>
  <c r="S60" i="168"/>
  <c r="S61" i="168" s="1"/>
  <c r="R59" i="168"/>
  <c r="Q58" i="168"/>
  <c r="N55" i="168"/>
  <c r="P57" i="168"/>
  <c r="K52" i="168"/>
  <c r="O56" i="168"/>
  <c r="L53" i="168"/>
  <c r="C53" i="168"/>
  <c r="DV60" i="168" l="1"/>
  <c r="DU59" i="168"/>
  <c r="DR56" i="168"/>
  <c r="DT58" i="168"/>
  <c r="DO53" i="168"/>
  <c r="DP54" i="168"/>
  <c r="DQ55" i="168"/>
  <c r="CL60" i="168"/>
  <c r="CK59" i="168"/>
  <c r="CF54" i="168"/>
  <c r="CJ58" i="168"/>
  <c r="DS57" i="168"/>
  <c r="CG55" i="168"/>
  <c r="CI57" i="168"/>
  <c r="CH56" i="168"/>
  <c r="CE53" i="168"/>
  <c r="AU53" i="168"/>
  <c r="AX56" i="168"/>
  <c r="AV54" i="168"/>
  <c r="BB60" i="168"/>
  <c r="BA59" i="168"/>
  <c r="AZ58" i="168"/>
  <c r="AY57" i="168"/>
  <c r="O57" i="168"/>
  <c r="M55" i="168"/>
  <c r="R60" i="168"/>
  <c r="R61" i="168" s="1"/>
  <c r="Q59" i="168"/>
  <c r="N56" i="168"/>
  <c r="P58" i="168"/>
  <c r="L54" i="168"/>
  <c r="K53" i="168"/>
  <c r="C54" i="168"/>
  <c r="DU60" i="168" l="1"/>
  <c r="DR57" i="168"/>
  <c r="DO54" i="168"/>
  <c r="DP55" i="168"/>
  <c r="DQ56" i="168"/>
  <c r="CG56" i="168"/>
  <c r="CK60" i="168"/>
  <c r="CF55" i="168"/>
  <c r="DT59" i="168"/>
  <c r="CJ59" i="168"/>
  <c r="CI58" i="168"/>
  <c r="DS58" i="168"/>
  <c r="CE54" i="168"/>
  <c r="CH57" i="168"/>
  <c r="AY58" i="168"/>
  <c r="AU54" i="168"/>
  <c r="AX57" i="168"/>
  <c r="AV55" i="168"/>
  <c r="BA60" i="168"/>
  <c r="AZ59" i="168"/>
  <c r="L55" i="168"/>
  <c r="O58" i="168"/>
  <c r="M56" i="168"/>
  <c r="Q60" i="168"/>
  <c r="Q61" i="168" s="1"/>
  <c r="N57" i="168"/>
  <c r="P59" i="168"/>
  <c r="K54" i="168"/>
  <c r="C55" i="168"/>
  <c r="DS59" i="168" l="1"/>
  <c r="DR58" i="168"/>
  <c r="DO55" i="168"/>
  <c r="DQ57" i="168"/>
  <c r="CI59" i="168"/>
  <c r="CG57" i="168"/>
  <c r="CH58" i="168"/>
  <c r="CE55" i="168"/>
  <c r="DT60" i="168"/>
  <c r="CF56" i="168"/>
  <c r="DP56" i="168"/>
  <c r="CJ60" i="168"/>
  <c r="AZ60" i="168"/>
  <c r="AY59" i="168"/>
  <c r="AU55" i="168"/>
  <c r="AX58" i="168"/>
  <c r="AV56" i="168"/>
  <c r="K55" i="168"/>
  <c r="L56" i="168"/>
  <c r="O59" i="168"/>
  <c r="M57" i="168"/>
  <c r="P60" i="168"/>
  <c r="P61" i="168" s="1"/>
  <c r="N58" i="168"/>
  <c r="C56" i="168"/>
  <c r="DS60" i="168" l="1"/>
  <c r="DR59" i="168"/>
  <c r="DO56" i="168"/>
  <c r="DQ58" i="168"/>
  <c r="CI60" i="168"/>
  <c r="CH59" i="168"/>
  <c r="CE56" i="168"/>
  <c r="CF57" i="168"/>
  <c r="CG58" i="168"/>
  <c r="DP57" i="168"/>
  <c r="AY60" i="168"/>
  <c r="AU56" i="168"/>
  <c r="AX59" i="168"/>
  <c r="AV57" i="168"/>
  <c r="K56" i="168"/>
  <c r="L57" i="168"/>
  <c r="O60" i="168"/>
  <c r="O61" i="168" s="1"/>
  <c r="M58" i="168"/>
  <c r="N59" i="168"/>
  <c r="C57" i="168"/>
  <c r="DR60" i="168" l="1"/>
  <c r="DO57" i="168"/>
  <c r="DQ59" i="168"/>
  <c r="CG59" i="168"/>
  <c r="CH60" i="168"/>
  <c r="CE57" i="168"/>
  <c r="CF58" i="168"/>
  <c r="DP58" i="168"/>
  <c r="AU57" i="168"/>
  <c r="AX60" i="168"/>
  <c r="AV58" i="168"/>
  <c r="N60" i="168"/>
  <c r="N61" i="168" s="1"/>
  <c r="K57" i="168"/>
  <c r="L58" i="168"/>
  <c r="M59" i="168"/>
  <c r="C58" i="168"/>
  <c r="DQ60" i="168" l="1"/>
  <c r="DO58" i="168"/>
  <c r="DP59" i="168"/>
  <c r="CF59" i="168"/>
  <c r="CE58" i="168"/>
  <c r="CG60" i="168"/>
  <c r="AU58" i="168"/>
  <c r="AV59" i="168"/>
  <c r="L59" i="168"/>
  <c r="K58" i="168"/>
  <c r="M60" i="168"/>
  <c r="M61" i="168" s="1"/>
  <c r="C59" i="168"/>
  <c r="DP60" i="168" l="1"/>
  <c r="DO59" i="168"/>
  <c r="CE59" i="168"/>
  <c r="CF60" i="168"/>
  <c r="AV60" i="168"/>
  <c r="AU59" i="168"/>
  <c r="K59" i="168"/>
  <c r="L60" i="168"/>
  <c r="L61" i="168" s="1"/>
  <c r="C60" i="168"/>
  <c r="DO60" i="168" l="1"/>
  <c r="CE60" i="168"/>
  <c r="AU60" i="168"/>
  <c r="K60" i="168"/>
  <c r="K61" i="168" s="1"/>
  <c r="I9" i="152" l="1"/>
  <c r="I10" i="152"/>
  <c r="I11" i="152"/>
  <c r="I12" i="152"/>
  <c r="I13" i="152"/>
  <c r="I14" i="152"/>
  <c r="I15" i="152"/>
  <c r="I8" i="152"/>
  <c r="G9" i="152"/>
  <c r="H9" i="152" s="1"/>
  <c r="G10" i="152"/>
  <c r="H10" i="152" s="1"/>
  <c r="G11" i="152"/>
  <c r="H11" i="152" s="1"/>
  <c r="G12" i="152"/>
  <c r="H12" i="152" s="1"/>
  <c r="G13" i="152"/>
  <c r="H13" i="152" s="1"/>
  <c r="G14" i="152"/>
  <c r="H14" i="152" s="1"/>
  <c r="G15" i="152"/>
  <c r="H15" i="152" s="1"/>
  <c r="G8" i="152"/>
  <c r="J8" i="152" s="1"/>
  <c r="J9" i="152" s="1"/>
  <c r="E9" i="152"/>
  <c r="E10" i="152"/>
  <c r="E11" i="152"/>
  <c r="E12" i="152"/>
  <c r="E13" i="152"/>
  <c r="E14" i="152"/>
  <c r="E15" i="152"/>
  <c r="E8" i="152"/>
  <c r="Y3" i="149"/>
  <c r="X3" i="149"/>
  <c r="W3" i="149"/>
  <c r="V3" i="149"/>
  <c r="U3" i="149"/>
  <c r="T3" i="149"/>
  <c r="S3" i="149"/>
  <c r="R3" i="149"/>
  <c r="Q3" i="149"/>
  <c r="P3" i="149"/>
  <c r="O3" i="149"/>
  <c r="N3" i="149"/>
  <c r="M3" i="149"/>
  <c r="L3" i="149"/>
  <c r="K3" i="149"/>
  <c r="J3" i="149"/>
  <c r="I3" i="149"/>
  <c r="H3" i="149"/>
  <c r="G3" i="149"/>
  <c r="F3" i="149"/>
  <c r="E3" i="149"/>
  <c r="D3" i="149"/>
  <c r="C3" i="149"/>
  <c r="B3" i="149"/>
  <c r="B3" i="57"/>
  <c r="C3" i="57"/>
  <c r="D3" i="57"/>
  <c r="E3" i="57"/>
  <c r="F3" i="57"/>
  <c r="G3" i="57"/>
  <c r="H3" i="57"/>
  <c r="I3" i="57"/>
  <c r="C3" i="27"/>
  <c r="D3" i="27"/>
  <c r="E3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AD3" i="27"/>
  <c r="AE3" i="27"/>
  <c r="AF3" i="27"/>
  <c r="AG3" i="27"/>
  <c r="AH3" i="27"/>
  <c r="AI3" i="27"/>
  <c r="AJ3" i="27"/>
  <c r="AK3" i="27"/>
  <c r="AL3" i="27"/>
  <c r="AM3" i="27"/>
  <c r="AN3" i="27"/>
  <c r="AO3" i="27"/>
  <c r="AP3" i="27"/>
  <c r="AQ3" i="27"/>
  <c r="AR3" i="27"/>
  <c r="AS3" i="27"/>
  <c r="AT3" i="27"/>
  <c r="AU3" i="27"/>
  <c r="AV3" i="27"/>
  <c r="AW3" i="27"/>
  <c r="AX3" i="27"/>
  <c r="AY3" i="27"/>
  <c r="AZ3" i="27"/>
  <c r="BA3" i="27"/>
  <c r="BB3" i="27"/>
  <c r="BC3" i="27"/>
  <c r="BD3" i="27"/>
  <c r="BE3" i="27"/>
  <c r="BF3" i="27"/>
  <c r="BG3" i="27"/>
  <c r="BH3" i="27"/>
  <c r="BI3" i="27"/>
  <c r="BJ3" i="27"/>
  <c r="BK3" i="27"/>
  <c r="BL3" i="27"/>
  <c r="BM3" i="27"/>
  <c r="BN3" i="27"/>
  <c r="BO3" i="27"/>
  <c r="BP3" i="27"/>
  <c r="BQ3" i="27"/>
  <c r="BR3" i="27"/>
  <c r="BS3" i="27"/>
  <c r="BT3" i="27"/>
  <c r="BU3" i="27"/>
  <c r="BV3" i="27"/>
  <c r="BW3" i="27"/>
  <c r="BX3" i="27"/>
  <c r="B3" i="27"/>
  <c r="J10" i="152" l="1"/>
  <c r="J11" i="152" s="1"/>
  <c r="J12" i="152" s="1"/>
  <c r="J13" i="152" s="1"/>
  <c r="J14" i="152" s="1"/>
  <c r="J15" i="152" s="1"/>
  <c r="H8" i="152"/>
  <c r="BY23" i="168"/>
  <c r="AS23" i="168" s="1"/>
  <c r="BZ23" i="168" s="1"/>
  <c r="BY27" i="168"/>
  <c r="AS27" i="168" s="1"/>
  <c r="BZ27" i="168" s="1"/>
  <c r="BY22" i="168"/>
  <c r="AS22" i="168" s="1"/>
  <c r="BZ22" i="168" s="1"/>
  <c r="BY29" i="168"/>
  <c r="AS29" i="168" s="1"/>
  <c r="BZ29" i="168" s="1"/>
  <c r="BY26" i="168"/>
  <c r="AS26" i="168" s="1"/>
  <c r="BZ26" i="168" s="1"/>
  <c r="BY25" i="168"/>
  <c r="AS25" i="168" s="1"/>
  <c r="BZ25" i="168" s="1"/>
  <c r="BY24" i="168"/>
  <c r="AS24" i="168" s="1"/>
  <c r="BZ24" i="168" s="1"/>
  <c r="BY28" i="168"/>
  <c r="AS28" i="168" s="1"/>
  <c r="BZ28" i="168" s="1"/>
  <c r="DI24" i="168"/>
  <c r="CC24" i="168" s="1"/>
  <c r="DJ24" i="168" s="1"/>
  <c r="DI27" i="168"/>
  <c r="CC27" i="168" s="1"/>
  <c r="DJ27" i="168" s="1"/>
  <c r="DI29" i="168"/>
  <c r="CC29" i="168" s="1"/>
  <c r="DJ29" i="168" s="1"/>
  <c r="DI28" i="168"/>
  <c r="CC28" i="168" s="1"/>
  <c r="DJ28" i="168" s="1"/>
  <c r="DI21" i="168"/>
  <c r="CC21" i="168" s="1"/>
  <c r="DJ21" i="168" s="1"/>
  <c r="DI23" i="168"/>
  <c r="CC23" i="168" s="1"/>
  <c r="DJ23" i="168" s="1"/>
  <c r="DI26" i="168"/>
  <c r="CC26" i="168" s="1"/>
  <c r="DJ26" i="168" s="1"/>
  <c r="DI25" i="168"/>
  <c r="CC25" i="168" s="1"/>
  <c r="DJ25" i="168" s="1"/>
  <c r="DI22" i="168"/>
  <c r="CC22" i="168" s="1"/>
  <c r="DJ22" i="168" s="1"/>
  <c r="B584" i="169"/>
  <c r="H584" i="169" s="1"/>
  <c r="B582" i="169"/>
  <c r="F23" i="168" s="1"/>
  <c r="B583" i="169"/>
  <c r="D583" i="169" s="1"/>
  <c r="B586" i="169"/>
  <c r="H586" i="169" s="1"/>
  <c r="B585" i="169"/>
  <c r="L585" i="169" s="1"/>
  <c r="B587" i="169"/>
  <c r="F28" i="168" s="1"/>
  <c r="H587" i="169"/>
  <c r="B588" i="169"/>
  <c r="D588" i="169" s="1"/>
  <c r="H588" i="169"/>
  <c r="B581" i="169"/>
  <c r="F22" i="168" s="1"/>
  <c r="B580" i="169"/>
  <c r="L580" i="169" s="1"/>
  <c r="H581" i="169" l="1"/>
  <c r="L587" i="169"/>
  <c r="D587" i="169"/>
  <c r="F24" i="168"/>
  <c r="H583" i="169"/>
  <c r="D581" i="169"/>
  <c r="L581" i="169"/>
  <c r="D585" i="169"/>
  <c r="D584" i="169"/>
  <c r="F26" i="168"/>
  <c r="B589" i="169"/>
  <c r="C590" i="169" s="1"/>
  <c r="D580" i="169"/>
  <c r="F27" i="168"/>
  <c r="L586" i="169"/>
  <c r="D586" i="169"/>
  <c r="H580" i="169"/>
  <c r="F21" i="168"/>
  <c r="L582" i="169"/>
  <c r="L588" i="169"/>
  <c r="L584" i="169"/>
  <c r="F29" i="168"/>
  <c r="D582" i="169"/>
  <c r="F25" i="168"/>
  <c r="H585" i="169"/>
  <c r="L583" i="169"/>
  <c r="H582" i="169"/>
  <c r="F61" i="168" l="1"/>
  <c r="D589" i="169"/>
  <c r="D10" i="168"/>
  <c r="I19" i="168" s="1"/>
  <c r="N590" i="169"/>
  <c r="K590" i="169"/>
  <c r="G590" i="169"/>
  <c r="E10" i="168" s="1"/>
  <c r="AR19" i="168" s="1"/>
  <c r="J590" i="169"/>
  <c r="AQ52" i="168" l="1"/>
  <c r="AR52" i="168" s="1"/>
  <c r="AT52" i="168" s="1"/>
  <c r="AQ55" i="168"/>
  <c r="AR55" i="168" s="1"/>
  <c r="AT55" i="168" s="1"/>
  <c r="AQ53" i="168"/>
  <c r="AR53" i="168" s="1"/>
  <c r="AT53" i="168" s="1"/>
  <c r="AQ54" i="168"/>
  <c r="AR54" i="168" s="1"/>
  <c r="AT54" i="168" s="1"/>
  <c r="AQ59" i="168"/>
  <c r="AR59" i="168" s="1"/>
  <c r="AT59" i="168" s="1"/>
  <c r="AQ56" i="168"/>
  <c r="AR56" i="168" s="1"/>
  <c r="AT56" i="168" s="1"/>
  <c r="AQ58" i="168"/>
  <c r="AR58" i="168" s="1"/>
  <c r="AT58" i="168" s="1"/>
  <c r="AQ57" i="168"/>
  <c r="AR57" i="168" s="1"/>
  <c r="AT57" i="168" s="1"/>
  <c r="AQ60" i="168"/>
  <c r="AR60" i="168" s="1"/>
  <c r="AT60" i="168" s="1"/>
  <c r="AQ51" i="168"/>
  <c r="AR51" i="168" s="1"/>
  <c r="AT51" i="168" s="1"/>
  <c r="AQ31" i="168"/>
  <c r="AR31" i="168" s="1"/>
  <c r="AQ39" i="168"/>
  <c r="AR39" i="168" s="1"/>
  <c r="AQ48" i="168"/>
  <c r="AR48" i="168" s="1"/>
  <c r="AQ33" i="168"/>
  <c r="AR33" i="168" s="1"/>
  <c r="AQ40" i="168"/>
  <c r="AR40" i="168" s="1"/>
  <c r="AQ44" i="168"/>
  <c r="AR44" i="168" s="1"/>
  <c r="AQ37" i="168"/>
  <c r="AR37" i="168" s="1"/>
  <c r="AQ38" i="168"/>
  <c r="AR38" i="168" s="1"/>
  <c r="AQ32" i="168"/>
  <c r="AR32" i="168" s="1"/>
  <c r="AQ41" i="168"/>
  <c r="AR41" i="168" s="1"/>
  <c r="AQ45" i="168"/>
  <c r="AR45" i="168" s="1"/>
  <c r="AQ36" i="168"/>
  <c r="AR36" i="168" s="1"/>
  <c r="AQ50" i="168"/>
  <c r="AR50" i="168" s="1"/>
  <c r="AQ46" i="168"/>
  <c r="AR46" i="168" s="1"/>
  <c r="AQ35" i="168"/>
  <c r="AR35" i="168" s="1"/>
  <c r="AQ34" i="168"/>
  <c r="AR34" i="168" s="1"/>
  <c r="AQ30" i="168"/>
  <c r="AQ43" i="168"/>
  <c r="AR43" i="168" s="1"/>
  <c r="AQ49" i="168"/>
  <c r="AR49" i="168" s="1"/>
  <c r="AQ47" i="168"/>
  <c r="AR47" i="168" s="1"/>
  <c r="AQ42" i="168"/>
  <c r="AR42" i="168" s="1"/>
  <c r="CB19" i="168"/>
  <c r="F10" i="168"/>
  <c r="G10" i="168"/>
  <c r="DL19" i="168"/>
  <c r="G57" i="168"/>
  <c r="H57" i="168" s="1"/>
  <c r="J57" i="168" s="1"/>
  <c r="G54" i="168"/>
  <c r="H54" i="168" s="1"/>
  <c r="J54" i="168" s="1"/>
  <c r="G55" i="168"/>
  <c r="H55" i="168" s="1"/>
  <c r="J55" i="168" s="1"/>
  <c r="G53" i="168"/>
  <c r="H53" i="168" s="1"/>
  <c r="J53" i="168" s="1"/>
  <c r="G52" i="168"/>
  <c r="H52" i="168" s="1"/>
  <c r="J52" i="168" s="1"/>
  <c r="G58" i="168"/>
  <c r="H58" i="168" s="1"/>
  <c r="J58" i="168" s="1"/>
  <c r="G56" i="168"/>
  <c r="H56" i="168" s="1"/>
  <c r="J56" i="168" s="1"/>
  <c r="G60" i="168"/>
  <c r="H60" i="168" s="1"/>
  <c r="J60" i="168" s="1"/>
  <c r="G51" i="168"/>
  <c r="H51" i="168" s="1"/>
  <c r="J51" i="168" s="1"/>
  <c r="G59" i="168"/>
  <c r="H59" i="168" s="1"/>
  <c r="J59" i="168" s="1"/>
  <c r="G48" i="168"/>
  <c r="H48" i="168" s="1"/>
  <c r="G45" i="168"/>
  <c r="H45" i="168" s="1"/>
  <c r="G31" i="168"/>
  <c r="H31" i="168" s="1"/>
  <c r="G44" i="168"/>
  <c r="H44" i="168" s="1"/>
  <c r="G38" i="168"/>
  <c r="H38" i="168" s="1"/>
  <c r="G43" i="168"/>
  <c r="H43" i="168" s="1"/>
  <c r="G46" i="168"/>
  <c r="H46" i="168" s="1"/>
  <c r="G32" i="168"/>
  <c r="H32" i="168" s="1"/>
  <c r="G35" i="168"/>
  <c r="H35" i="168" s="1"/>
  <c r="G37" i="168"/>
  <c r="H37" i="168" s="1"/>
  <c r="G36" i="168"/>
  <c r="H36" i="168" s="1"/>
  <c r="G42" i="168"/>
  <c r="H42" i="168" s="1"/>
  <c r="G50" i="168"/>
  <c r="H50" i="168" s="1"/>
  <c r="G39" i="168"/>
  <c r="H39" i="168" s="1"/>
  <c r="G30" i="168"/>
  <c r="G41" i="168"/>
  <c r="H41" i="168" s="1"/>
  <c r="G34" i="168"/>
  <c r="H34" i="168" s="1"/>
  <c r="G33" i="168"/>
  <c r="H33" i="168" s="1"/>
  <c r="G47" i="168"/>
  <c r="H47" i="168" s="1"/>
  <c r="G49" i="168"/>
  <c r="H49" i="168" s="1"/>
  <c r="G40" i="168"/>
  <c r="H40" i="168" s="1"/>
  <c r="J31" i="168" l="1"/>
  <c r="U50" i="168"/>
  <c r="U31" i="168"/>
  <c r="U48" i="168"/>
  <c r="U36" i="168"/>
  <c r="U42" i="168"/>
  <c r="U40" i="168"/>
  <c r="U45" i="168"/>
  <c r="U34" i="168"/>
  <c r="U32" i="168"/>
  <c r="U44" i="168"/>
  <c r="U47" i="168"/>
  <c r="U35" i="168"/>
  <c r="U39" i="168"/>
  <c r="U37" i="168"/>
  <c r="U49" i="168"/>
  <c r="U43" i="168"/>
  <c r="U33" i="168"/>
  <c r="U46" i="168"/>
  <c r="U38" i="168"/>
  <c r="U41" i="168"/>
  <c r="CA51" i="168"/>
  <c r="CB51" i="168" s="1"/>
  <c r="CD51" i="168" s="1"/>
  <c r="CA59" i="168"/>
  <c r="CB59" i="168" s="1"/>
  <c r="CD59" i="168" s="1"/>
  <c r="CA56" i="168"/>
  <c r="CB56" i="168" s="1"/>
  <c r="CD56" i="168" s="1"/>
  <c r="CA54" i="168"/>
  <c r="CB54" i="168" s="1"/>
  <c r="CD54" i="168" s="1"/>
  <c r="CA60" i="168"/>
  <c r="CB60" i="168" s="1"/>
  <c r="CD60" i="168" s="1"/>
  <c r="CA58" i="168"/>
  <c r="CB58" i="168" s="1"/>
  <c r="CD58" i="168" s="1"/>
  <c r="CA55" i="168"/>
  <c r="CB55" i="168" s="1"/>
  <c r="CD55" i="168" s="1"/>
  <c r="CA30" i="168"/>
  <c r="CA52" i="168"/>
  <c r="CB52" i="168" s="1"/>
  <c r="CD52" i="168" s="1"/>
  <c r="CA53" i="168"/>
  <c r="CB53" i="168" s="1"/>
  <c r="CD53" i="168" s="1"/>
  <c r="CA31" i="168"/>
  <c r="CB31" i="168" s="1"/>
  <c r="CA44" i="168"/>
  <c r="CB44" i="168" s="1"/>
  <c r="CA32" i="168"/>
  <c r="CB32" i="168" s="1"/>
  <c r="CA47" i="168"/>
  <c r="CB47" i="168" s="1"/>
  <c r="CA50" i="168"/>
  <c r="CB50" i="168" s="1"/>
  <c r="CA38" i="168"/>
  <c r="CB38" i="168" s="1"/>
  <c r="CA45" i="168"/>
  <c r="CB45" i="168" s="1"/>
  <c r="CA33" i="168"/>
  <c r="CB33" i="168" s="1"/>
  <c r="CA57" i="168"/>
  <c r="CB57" i="168" s="1"/>
  <c r="CD57" i="168" s="1"/>
  <c r="CA35" i="168"/>
  <c r="CB35" i="168" s="1"/>
  <c r="CA36" i="168"/>
  <c r="CB36" i="168" s="1"/>
  <c r="CA46" i="168"/>
  <c r="CB46" i="168" s="1"/>
  <c r="CA34" i="168"/>
  <c r="CB34" i="168" s="1"/>
  <c r="CA42" i="168"/>
  <c r="CB42" i="168" s="1"/>
  <c r="CA43" i="168"/>
  <c r="CB43" i="168" s="1"/>
  <c r="CA49" i="168"/>
  <c r="CB49" i="168" s="1"/>
  <c r="CA40" i="168"/>
  <c r="CB40" i="168" s="1"/>
  <c r="CA41" i="168"/>
  <c r="CB41" i="168" s="1"/>
  <c r="CA37" i="168"/>
  <c r="CB37" i="168" s="1"/>
  <c r="CA48" i="168"/>
  <c r="CB48" i="168" s="1"/>
  <c r="CA39" i="168"/>
  <c r="CB39" i="168" s="1"/>
  <c r="J36" i="168"/>
  <c r="Z55" i="168"/>
  <c r="Z53" i="168"/>
  <c r="Z42" i="168"/>
  <c r="Z45" i="168"/>
  <c r="Z40" i="168"/>
  <c r="Z37" i="168"/>
  <c r="Z47" i="168"/>
  <c r="Z36" i="168"/>
  <c r="Z48" i="168"/>
  <c r="Z52" i="168"/>
  <c r="Z49" i="168"/>
  <c r="Z39" i="168"/>
  <c r="Z44" i="168"/>
  <c r="Z54" i="168"/>
  <c r="Z51" i="168"/>
  <c r="Z50" i="168"/>
  <c r="Z41" i="168"/>
  <c r="Z46" i="168"/>
  <c r="Z38" i="168"/>
  <c r="Z43" i="168"/>
  <c r="AT46" i="168"/>
  <c r="BT59" i="168"/>
  <c r="BT52" i="168"/>
  <c r="BT55" i="168"/>
  <c r="BT50" i="168"/>
  <c r="BT48" i="168"/>
  <c r="BT53" i="168"/>
  <c r="BT46" i="168"/>
  <c r="BT60" i="168"/>
  <c r="BT47" i="168"/>
  <c r="BT54" i="168"/>
  <c r="BT49" i="168"/>
  <c r="BT58" i="168"/>
  <c r="BT57" i="168"/>
  <c r="BT51" i="168"/>
  <c r="BT56" i="168"/>
  <c r="AT42" i="168"/>
  <c r="BP56" i="168"/>
  <c r="BP49" i="168"/>
  <c r="BP50" i="168"/>
  <c r="BP55" i="168"/>
  <c r="BP54" i="168"/>
  <c r="BP48" i="168"/>
  <c r="BP57" i="168"/>
  <c r="BP44" i="168"/>
  <c r="BP53" i="168"/>
  <c r="BP46" i="168"/>
  <c r="BP43" i="168"/>
  <c r="BP45" i="168"/>
  <c r="BP42" i="168"/>
  <c r="BP58" i="168"/>
  <c r="BP60" i="168"/>
  <c r="BP47" i="168"/>
  <c r="BP59" i="168"/>
  <c r="BP51" i="168"/>
  <c r="BP52" i="168"/>
  <c r="J41" i="168"/>
  <c r="AE41" i="168"/>
  <c r="AE60" i="168"/>
  <c r="AE43" i="168"/>
  <c r="AE56" i="168"/>
  <c r="AE58" i="168"/>
  <c r="AE48" i="168"/>
  <c r="AE46" i="168"/>
  <c r="AE50" i="168"/>
  <c r="AE45" i="168"/>
  <c r="AE42" i="168"/>
  <c r="AE55" i="168"/>
  <c r="AE44" i="168"/>
  <c r="AE47" i="168"/>
  <c r="AE57" i="168"/>
  <c r="AE52" i="168"/>
  <c r="AE51" i="168"/>
  <c r="AE49" i="168"/>
  <c r="AE53" i="168"/>
  <c r="AE54" i="168"/>
  <c r="AE59" i="168"/>
  <c r="AI45" i="168"/>
  <c r="J45" i="168"/>
  <c r="AI49" i="168"/>
  <c r="AI56" i="168"/>
  <c r="AI59" i="168"/>
  <c r="AI48" i="168"/>
  <c r="AI46" i="168"/>
  <c r="AI51" i="168"/>
  <c r="AI53" i="168"/>
  <c r="AI52" i="168"/>
  <c r="AI60" i="168"/>
  <c r="AI58" i="168"/>
  <c r="AI55" i="168"/>
  <c r="AI50" i="168"/>
  <c r="AI57" i="168"/>
  <c r="AI47" i="168"/>
  <c r="AI54" i="168"/>
  <c r="Y54" i="168"/>
  <c r="J35" i="168"/>
  <c r="Y35" i="168"/>
  <c r="Y53" i="168"/>
  <c r="Y43" i="168"/>
  <c r="Y45" i="168"/>
  <c r="Y46" i="168"/>
  <c r="Y37" i="168"/>
  <c r="Y50" i="168"/>
  <c r="Y40" i="168"/>
  <c r="Y47" i="168"/>
  <c r="Y42" i="168"/>
  <c r="Y52" i="168"/>
  <c r="Y39" i="168"/>
  <c r="Y44" i="168"/>
  <c r="Y49" i="168"/>
  <c r="Y38" i="168"/>
  <c r="Y36" i="168"/>
  <c r="Y51" i="168"/>
  <c r="Y41" i="168"/>
  <c r="Y48" i="168"/>
  <c r="AT47" i="168"/>
  <c r="BU49" i="168"/>
  <c r="BU51" i="168"/>
  <c r="BU60" i="168"/>
  <c r="BU56" i="168"/>
  <c r="BU59" i="168"/>
  <c r="BU54" i="168"/>
  <c r="BU58" i="168"/>
  <c r="BU53" i="168"/>
  <c r="BU57" i="168"/>
  <c r="BU52" i="168"/>
  <c r="BU48" i="168"/>
  <c r="BU55" i="168"/>
  <c r="BU47" i="168"/>
  <c r="BU50" i="168"/>
  <c r="BG52" i="168"/>
  <c r="AT33" i="168"/>
  <c r="BG50" i="168"/>
  <c r="BG34" i="168"/>
  <c r="BG36" i="168"/>
  <c r="BG49" i="168"/>
  <c r="BG35" i="168"/>
  <c r="BG48" i="168"/>
  <c r="BG33" i="168"/>
  <c r="BG47" i="168"/>
  <c r="BG40" i="168"/>
  <c r="BG37" i="168"/>
  <c r="BG46" i="168"/>
  <c r="BG39" i="168"/>
  <c r="BG43" i="168"/>
  <c r="BG42" i="168"/>
  <c r="BG38" i="168"/>
  <c r="BG41" i="168"/>
  <c r="BG51" i="168"/>
  <c r="BG44" i="168"/>
  <c r="BG45" i="168"/>
  <c r="H30" i="168"/>
  <c r="G61" i="168"/>
  <c r="D9" i="168" s="1"/>
  <c r="BN59" i="168"/>
  <c r="AT40" i="168"/>
  <c r="BN57" i="168"/>
  <c r="BN40" i="168"/>
  <c r="BN41" i="168"/>
  <c r="BN56" i="168"/>
  <c r="BN47" i="168"/>
  <c r="BN55" i="168"/>
  <c r="BN48" i="168"/>
  <c r="BN54" i="168"/>
  <c r="BN46" i="168"/>
  <c r="BN43" i="168"/>
  <c r="BN53" i="168"/>
  <c r="BN42" i="168"/>
  <c r="BN49" i="168"/>
  <c r="BN44" i="168"/>
  <c r="BN58" i="168"/>
  <c r="BN52" i="168"/>
  <c r="BN51" i="168"/>
  <c r="BN50" i="168"/>
  <c r="BN45" i="168"/>
  <c r="AT49" i="168"/>
  <c r="BW50" i="168"/>
  <c r="BW54" i="168"/>
  <c r="BW49" i="168"/>
  <c r="BW56" i="168"/>
  <c r="BW60" i="168"/>
  <c r="BW55" i="168"/>
  <c r="BW59" i="168"/>
  <c r="BW57" i="168"/>
  <c r="BW52" i="168"/>
  <c r="BW51" i="168"/>
  <c r="BW53" i="168"/>
  <c r="BW58" i="168"/>
  <c r="AT48" i="168"/>
  <c r="BV51" i="168"/>
  <c r="BV57" i="168"/>
  <c r="BV49" i="168"/>
  <c r="BV53" i="168"/>
  <c r="BV52" i="168"/>
  <c r="BV48" i="168"/>
  <c r="BV55" i="168"/>
  <c r="BV54" i="168"/>
  <c r="BV60" i="168"/>
  <c r="BV50" i="168"/>
  <c r="BV56" i="168"/>
  <c r="BV59" i="168"/>
  <c r="BV58" i="168"/>
  <c r="J46" i="168"/>
  <c r="AJ46" i="168"/>
  <c r="AJ53" i="168"/>
  <c r="AJ48" i="168"/>
  <c r="AJ50" i="168"/>
  <c r="AJ49" i="168"/>
  <c r="AJ60" i="168"/>
  <c r="AJ56" i="168"/>
  <c r="AJ52" i="168"/>
  <c r="AJ55" i="168"/>
  <c r="AJ59" i="168"/>
  <c r="AJ47" i="168"/>
  <c r="AJ51" i="168"/>
  <c r="AJ54" i="168"/>
  <c r="AJ58" i="168"/>
  <c r="AJ57" i="168"/>
  <c r="AT39" i="168"/>
  <c r="BM58" i="168"/>
  <c r="BM55" i="168"/>
  <c r="BM41" i="168"/>
  <c r="BM54" i="168"/>
  <c r="BM40" i="168"/>
  <c r="BM53" i="168"/>
  <c r="BM39" i="168"/>
  <c r="BM44" i="168"/>
  <c r="BM52" i="168"/>
  <c r="BM47" i="168"/>
  <c r="BM51" i="168"/>
  <c r="BM43" i="168"/>
  <c r="BM57" i="168"/>
  <c r="BM56" i="168"/>
  <c r="BM50" i="168"/>
  <c r="BM49" i="168"/>
  <c r="BM48" i="168"/>
  <c r="BM42" i="168"/>
  <c r="BM46" i="168"/>
  <c r="BM45" i="168"/>
  <c r="AC58" i="168"/>
  <c r="J39" i="168"/>
  <c r="AC39" i="168"/>
  <c r="AC48" i="168"/>
  <c r="AC42" i="168"/>
  <c r="AC40" i="168"/>
  <c r="AC53" i="168"/>
  <c r="AC43" i="168"/>
  <c r="AC55" i="168"/>
  <c r="AC45" i="168"/>
  <c r="AC47" i="168"/>
  <c r="AC52" i="168"/>
  <c r="AC50" i="168"/>
  <c r="AC44" i="168"/>
  <c r="AC41" i="168"/>
  <c r="AC57" i="168"/>
  <c r="AC46" i="168"/>
  <c r="AC51" i="168"/>
  <c r="AC49" i="168"/>
  <c r="AC56" i="168"/>
  <c r="AC54" i="168"/>
  <c r="J43" i="168"/>
  <c r="AG43" i="168"/>
  <c r="AG46" i="168"/>
  <c r="AG49" i="168"/>
  <c r="AG59" i="168"/>
  <c r="AG47" i="168"/>
  <c r="AG51" i="168"/>
  <c r="AG56" i="168"/>
  <c r="AG53" i="168"/>
  <c r="AG54" i="168"/>
  <c r="AG45" i="168"/>
  <c r="AG58" i="168"/>
  <c r="AG60" i="168"/>
  <c r="AG50" i="168"/>
  <c r="AG48" i="168"/>
  <c r="AG44" i="168"/>
  <c r="AG55" i="168"/>
  <c r="AG57" i="168"/>
  <c r="AG52" i="168"/>
  <c r="DK51" i="168"/>
  <c r="DL51" i="168" s="1"/>
  <c r="DN51" i="168" s="1"/>
  <c r="DK53" i="168"/>
  <c r="DL53" i="168" s="1"/>
  <c r="DN53" i="168" s="1"/>
  <c r="DK54" i="168"/>
  <c r="DL54" i="168" s="1"/>
  <c r="DN54" i="168" s="1"/>
  <c r="DK60" i="168"/>
  <c r="DL60" i="168" s="1"/>
  <c r="DN60" i="168" s="1"/>
  <c r="DK57" i="168"/>
  <c r="DL57" i="168" s="1"/>
  <c r="DN57" i="168" s="1"/>
  <c r="DK52" i="168"/>
  <c r="DL52" i="168" s="1"/>
  <c r="DN52" i="168" s="1"/>
  <c r="DK56" i="168"/>
  <c r="DL56" i="168" s="1"/>
  <c r="DN56" i="168" s="1"/>
  <c r="DK58" i="168"/>
  <c r="DL58" i="168" s="1"/>
  <c r="DN58" i="168" s="1"/>
  <c r="DK59" i="168"/>
  <c r="DL59" i="168" s="1"/>
  <c r="DN59" i="168" s="1"/>
  <c r="DK32" i="168"/>
  <c r="DL32" i="168" s="1"/>
  <c r="DK38" i="168"/>
  <c r="DL38" i="168" s="1"/>
  <c r="DK44" i="168"/>
  <c r="DL44" i="168" s="1"/>
  <c r="DK50" i="168"/>
  <c r="DL50" i="168" s="1"/>
  <c r="DK46" i="168"/>
  <c r="DL46" i="168" s="1"/>
  <c r="DK49" i="168"/>
  <c r="DL49" i="168" s="1"/>
  <c r="DK37" i="168"/>
  <c r="DL37" i="168" s="1"/>
  <c r="DK30" i="168"/>
  <c r="DK48" i="168"/>
  <c r="DL48" i="168" s="1"/>
  <c r="DK41" i="168"/>
  <c r="DL41" i="168" s="1"/>
  <c r="DK31" i="168"/>
  <c r="DL31" i="168" s="1"/>
  <c r="DK55" i="168"/>
  <c r="DL55" i="168" s="1"/>
  <c r="DN55" i="168" s="1"/>
  <c r="DK39" i="168"/>
  <c r="DL39" i="168" s="1"/>
  <c r="DK43" i="168"/>
  <c r="DL43" i="168" s="1"/>
  <c r="DK36" i="168"/>
  <c r="DL36" i="168" s="1"/>
  <c r="DK33" i="168"/>
  <c r="DL33" i="168" s="1"/>
  <c r="DK35" i="168"/>
  <c r="DL35" i="168" s="1"/>
  <c r="DK47" i="168"/>
  <c r="DL47" i="168" s="1"/>
  <c r="DK42" i="168"/>
  <c r="DL42" i="168" s="1"/>
  <c r="DK45" i="168"/>
  <c r="DL45" i="168" s="1"/>
  <c r="DK34" i="168"/>
  <c r="DL34" i="168" s="1"/>
  <c r="DK40" i="168"/>
  <c r="DL40" i="168" s="1"/>
  <c r="AR30" i="168"/>
  <c r="AQ61" i="168"/>
  <c r="E9" i="168" s="1"/>
  <c r="AT32" i="168"/>
  <c r="BF51" i="168"/>
  <c r="BF43" i="168"/>
  <c r="BF41" i="168"/>
  <c r="BF50" i="168"/>
  <c r="BF42" i="168"/>
  <c r="BF39" i="168"/>
  <c r="BF49" i="168"/>
  <c r="BF36" i="168"/>
  <c r="BF38" i="168"/>
  <c r="BF48" i="168"/>
  <c r="BF35" i="168"/>
  <c r="BF47" i="168"/>
  <c r="BF34" i="168"/>
  <c r="BF33" i="168"/>
  <c r="BF40" i="168"/>
  <c r="BF32" i="168"/>
  <c r="BF37" i="168"/>
  <c r="BF44" i="168"/>
  <c r="BF46" i="168"/>
  <c r="BF45" i="168"/>
  <c r="AT31" i="168"/>
  <c r="BE50" i="168"/>
  <c r="BE47" i="168"/>
  <c r="BE31" i="168"/>
  <c r="BE46" i="168"/>
  <c r="BE33" i="168"/>
  <c r="BE45" i="168"/>
  <c r="BE38" i="168"/>
  <c r="BE40" i="168"/>
  <c r="BE44" i="168"/>
  <c r="BE39" i="168"/>
  <c r="BE43" i="168"/>
  <c r="BE34" i="168"/>
  <c r="BE32" i="168"/>
  <c r="BE37" i="168"/>
  <c r="BE36" i="168"/>
  <c r="BE35" i="168"/>
  <c r="BE49" i="168"/>
  <c r="BE48" i="168"/>
  <c r="BE42" i="168"/>
  <c r="BE41" i="168"/>
  <c r="AK47" i="168"/>
  <c r="J47" i="168"/>
  <c r="AK52" i="168"/>
  <c r="AK49" i="168"/>
  <c r="AK59" i="168"/>
  <c r="AK56" i="168"/>
  <c r="AK51" i="168"/>
  <c r="AK54" i="168"/>
  <c r="AK58" i="168"/>
  <c r="AK55" i="168"/>
  <c r="AK50" i="168"/>
  <c r="AK53" i="168"/>
  <c r="AK57" i="168"/>
  <c r="AK48" i="168"/>
  <c r="AK60" i="168"/>
  <c r="BR48" i="168"/>
  <c r="BR53" i="168"/>
  <c r="BR60" i="168"/>
  <c r="BR46" i="168"/>
  <c r="BR59" i="168"/>
  <c r="BR47" i="168"/>
  <c r="BR58" i="168"/>
  <c r="BR45" i="168"/>
  <c r="BR49" i="168"/>
  <c r="AT44" i="168"/>
  <c r="BR57" i="168"/>
  <c r="BR52" i="168"/>
  <c r="BR54" i="168"/>
  <c r="BR44" i="168"/>
  <c r="BR50" i="168"/>
  <c r="BR55" i="168"/>
  <c r="BR51" i="168"/>
  <c r="BR56" i="168"/>
  <c r="J37" i="168"/>
  <c r="AA56" i="168"/>
  <c r="AA37" i="168"/>
  <c r="AA43" i="168"/>
  <c r="AA48" i="168"/>
  <c r="AA53" i="168"/>
  <c r="AA40" i="168"/>
  <c r="AA52" i="168"/>
  <c r="AA55" i="168"/>
  <c r="AA38" i="168"/>
  <c r="AA50" i="168"/>
  <c r="AA47" i="168"/>
  <c r="AA42" i="168"/>
  <c r="AA39" i="168"/>
  <c r="AA45" i="168"/>
  <c r="AA44" i="168"/>
  <c r="AA51" i="168"/>
  <c r="AA49" i="168"/>
  <c r="AA41" i="168"/>
  <c r="AA54" i="168"/>
  <c r="AA46" i="168"/>
  <c r="AT43" i="168"/>
  <c r="BQ56" i="168"/>
  <c r="BQ49" i="168"/>
  <c r="BQ55" i="168"/>
  <c r="BQ51" i="168"/>
  <c r="BQ54" i="168"/>
  <c r="BQ53" i="168"/>
  <c r="BQ48" i="168"/>
  <c r="BQ52" i="168"/>
  <c r="BQ60" i="168"/>
  <c r="BQ43" i="168"/>
  <c r="BQ47" i="168"/>
  <c r="BQ45" i="168"/>
  <c r="BQ44" i="168"/>
  <c r="BQ59" i="168"/>
  <c r="BQ57" i="168"/>
  <c r="BQ58" i="168"/>
  <c r="BQ50" i="168"/>
  <c r="BQ46" i="168"/>
  <c r="J40" i="168"/>
  <c r="AD59" i="168"/>
  <c r="AD40" i="168"/>
  <c r="AD56" i="168"/>
  <c r="AD46" i="168"/>
  <c r="AD48" i="168"/>
  <c r="AD53" i="168"/>
  <c r="AD51" i="168"/>
  <c r="AD45" i="168"/>
  <c r="AD42" i="168"/>
  <c r="AD43" i="168"/>
  <c r="AD57" i="168"/>
  <c r="AD55" i="168"/>
  <c r="AD52" i="168"/>
  <c r="AD49" i="168"/>
  <c r="AD47" i="168"/>
  <c r="AD50" i="168"/>
  <c r="AD58" i="168"/>
  <c r="AD54" i="168"/>
  <c r="AD44" i="168"/>
  <c r="AD41" i="168"/>
  <c r="J50" i="168"/>
  <c r="AN59" i="168"/>
  <c r="AN57" i="168"/>
  <c r="AN51" i="168"/>
  <c r="AN50" i="168"/>
  <c r="AN55" i="168"/>
  <c r="AN54" i="168"/>
  <c r="AN60" i="168"/>
  <c r="AN53" i="168"/>
  <c r="AN52" i="168"/>
  <c r="AN58" i="168"/>
  <c r="AN56" i="168"/>
  <c r="J38" i="168"/>
  <c r="AB57" i="168"/>
  <c r="AB38" i="168"/>
  <c r="AB49" i="168"/>
  <c r="AB39" i="168"/>
  <c r="AB41" i="168"/>
  <c r="AB53" i="168"/>
  <c r="AB51" i="168"/>
  <c r="AB56" i="168"/>
  <c r="AB54" i="168"/>
  <c r="AB43" i="168"/>
  <c r="AB48" i="168"/>
  <c r="AB45" i="168"/>
  <c r="AB40" i="168"/>
  <c r="AB52" i="168"/>
  <c r="AB44" i="168"/>
  <c r="AB46" i="168"/>
  <c r="AB50" i="168"/>
  <c r="AB42" i="168"/>
  <c r="AB55" i="168"/>
  <c r="AB47" i="168"/>
  <c r="AT34" i="168"/>
  <c r="BH53" i="168"/>
  <c r="BH48" i="168"/>
  <c r="BH41" i="168"/>
  <c r="BH38" i="168"/>
  <c r="BH47" i="168"/>
  <c r="BH42" i="168"/>
  <c r="BH46" i="168"/>
  <c r="BH40" i="168"/>
  <c r="BH45" i="168"/>
  <c r="BH36" i="168"/>
  <c r="BH52" i="168"/>
  <c r="BH44" i="168"/>
  <c r="BH39" i="168"/>
  <c r="BH34" i="168"/>
  <c r="BH37" i="168"/>
  <c r="BH43" i="168"/>
  <c r="BH51" i="168"/>
  <c r="BH35" i="168"/>
  <c r="BH50" i="168"/>
  <c r="BH49" i="168"/>
  <c r="BL57" i="168"/>
  <c r="AT38" i="168"/>
  <c r="BL56" i="168"/>
  <c r="BL48" i="168"/>
  <c r="BL42" i="168"/>
  <c r="BL55" i="168"/>
  <c r="BL46" i="168"/>
  <c r="BL41" i="168"/>
  <c r="BL54" i="168"/>
  <c r="BL47" i="168"/>
  <c r="BL53" i="168"/>
  <c r="BL40" i="168"/>
  <c r="BL39" i="168"/>
  <c r="BL38" i="168"/>
  <c r="BL45" i="168"/>
  <c r="BL44" i="168"/>
  <c r="BL49" i="168"/>
  <c r="BL52" i="168"/>
  <c r="BL43" i="168"/>
  <c r="BL51" i="168"/>
  <c r="BL50" i="168"/>
  <c r="W52" i="168"/>
  <c r="J33" i="168"/>
  <c r="W33" i="168"/>
  <c r="W50" i="168"/>
  <c r="W40" i="168"/>
  <c r="W42" i="168"/>
  <c r="W47" i="168"/>
  <c r="W34" i="168"/>
  <c r="W39" i="168"/>
  <c r="W45" i="168"/>
  <c r="W49" i="168"/>
  <c r="W46" i="168"/>
  <c r="W36" i="168"/>
  <c r="W41" i="168"/>
  <c r="W51" i="168"/>
  <c r="W37" i="168"/>
  <c r="W48" i="168"/>
  <c r="W38" i="168"/>
  <c r="W43" i="168"/>
  <c r="W35" i="168"/>
  <c r="W44" i="168"/>
  <c r="AT50" i="168"/>
  <c r="BX51" i="168"/>
  <c r="BX53" i="168"/>
  <c r="BX50" i="168"/>
  <c r="BX60" i="168"/>
  <c r="BX57" i="168"/>
  <c r="BX56" i="168"/>
  <c r="BX55" i="168"/>
  <c r="BX58" i="168"/>
  <c r="BX52" i="168"/>
  <c r="BX54" i="168"/>
  <c r="BX59" i="168"/>
  <c r="J34" i="168"/>
  <c r="X53" i="168"/>
  <c r="X40" i="168"/>
  <c r="X34" i="168"/>
  <c r="X50" i="168"/>
  <c r="X44" i="168"/>
  <c r="X41" i="168"/>
  <c r="X36" i="168"/>
  <c r="X46" i="168"/>
  <c r="X51" i="168"/>
  <c r="X38" i="168"/>
  <c r="X43" i="168"/>
  <c r="X48" i="168"/>
  <c r="X45" i="168"/>
  <c r="X49" i="168"/>
  <c r="X37" i="168"/>
  <c r="X47" i="168"/>
  <c r="X35" i="168"/>
  <c r="X39" i="168"/>
  <c r="X42" i="168"/>
  <c r="X52" i="168"/>
  <c r="J48" i="168"/>
  <c r="AL54" i="168"/>
  <c r="AL50" i="168"/>
  <c r="AL53" i="168"/>
  <c r="AL51" i="168"/>
  <c r="AL58" i="168"/>
  <c r="AL60" i="168"/>
  <c r="AL48" i="168"/>
  <c r="AL57" i="168"/>
  <c r="AL52" i="168"/>
  <c r="AL56" i="168"/>
  <c r="AL55" i="168"/>
  <c r="AL49" i="168"/>
  <c r="AL59" i="168"/>
  <c r="AT36" i="168"/>
  <c r="BJ50" i="168"/>
  <c r="BJ36" i="168"/>
  <c r="BJ40" i="168"/>
  <c r="BJ49" i="168"/>
  <c r="BJ43" i="168"/>
  <c r="BJ48" i="168"/>
  <c r="BJ45" i="168"/>
  <c r="BJ47" i="168"/>
  <c r="BJ44" i="168"/>
  <c r="BJ54" i="168"/>
  <c r="BJ46" i="168"/>
  <c r="BJ42" i="168"/>
  <c r="BJ41" i="168"/>
  <c r="BJ55" i="168"/>
  <c r="BJ53" i="168"/>
  <c r="BJ52" i="168"/>
  <c r="BJ51" i="168"/>
  <c r="BJ38" i="168"/>
  <c r="BJ39" i="168"/>
  <c r="BJ37" i="168"/>
  <c r="V51" i="168"/>
  <c r="J32" i="168"/>
  <c r="V32" i="168"/>
  <c r="V46" i="168"/>
  <c r="V43" i="168"/>
  <c r="V38" i="168"/>
  <c r="V35" i="168"/>
  <c r="V33" i="168"/>
  <c r="V45" i="168"/>
  <c r="V50" i="168"/>
  <c r="V37" i="168"/>
  <c r="V42" i="168"/>
  <c r="V48" i="168"/>
  <c r="V34" i="168"/>
  <c r="V44" i="168"/>
  <c r="V49" i="168"/>
  <c r="V40" i="168"/>
  <c r="V47" i="168"/>
  <c r="V36" i="168"/>
  <c r="V41" i="168"/>
  <c r="V39" i="168"/>
  <c r="AT45" i="168"/>
  <c r="BS57" i="168"/>
  <c r="BS47" i="168"/>
  <c r="BS56" i="168"/>
  <c r="BS46" i="168"/>
  <c r="BS55" i="168"/>
  <c r="BS54" i="168"/>
  <c r="BS49" i="168"/>
  <c r="BS45" i="168"/>
  <c r="BS53" i="168"/>
  <c r="BS51" i="168"/>
  <c r="BS52" i="168"/>
  <c r="BS60" i="168"/>
  <c r="BS48" i="168"/>
  <c r="BS59" i="168"/>
  <c r="BS58" i="168"/>
  <c r="BS50" i="168"/>
  <c r="AT41" i="168"/>
  <c r="BO60" i="168"/>
  <c r="BO52" i="168"/>
  <c r="BO44" i="168"/>
  <c r="BO59" i="168"/>
  <c r="BO51" i="168"/>
  <c r="BO47" i="168"/>
  <c r="BO58" i="168"/>
  <c r="BO43" i="168"/>
  <c r="BO50" i="168"/>
  <c r="BO57" i="168"/>
  <c r="BO49" i="168"/>
  <c r="BO56" i="168"/>
  <c r="BO42" i="168"/>
  <c r="BO55" i="168"/>
  <c r="BO54" i="168"/>
  <c r="BO53" i="168"/>
  <c r="BO46" i="168"/>
  <c r="BO41" i="168"/>
  <c r="BO48" i="168"/>
  <c r="BO45" i="168"/>
  <c r="J49" i="168"/>
  <c r="AM49" i="168"/>
  <c r="AM50" i="168"/>
  <c r="AM53" i="168"/>
  <c r="AM57" i="168"/>
  <c r="AM52" i="168"/>
  <c r="AM56" i="168"/>
  <c r="AM59" i="168"/>
  <c r="AM55" i="168"/>
  <c r="AM51" i="168"/>
  <c r="AM58" i="168"/>
  <c r="AM54" i="168"/>
  <c r="AM60" i="168"/>
  <c r="J42" i="168"/>
  <c r="AF57" i="168"/>
  <c r="AF60" i="168"/>
  <c r="AF58" i="168"/>
  <c r="AF55" i="168"/>
  <c r="AF52" i="168"/>
  <c r="AF47" i="168"/>
  <c r="AF44" i="168"/>
  <c r="AF56" i="168"/>
  <c r="AF49" i="168"/>
  <c r="AF50" i="168"/>
  <c r="AF54" i="168"/>
  <c r="AF48" i="168"/>
  <c r="AF42" i="168"/>
  <c r="AF46" i="168"/>
  <c r="AF59" i="168"/>
  <c r="AF53" i="168"/>
  <c r="AF45" i="168"/>
  <c r="AF51" i="168"/>
  <c r="AF43" i="168"/>
  <c r="J44" i="168"/>
  <c r="AH44" i="168"/>
  <c r="AH57" i="168"/>
  <c r="AH54" i="168"/>
  <c r="AH49" i="168"/>
  <c r="AH46" i="168"/>
  <c r="AH52" i="168"/>
  <c r="AH53" i="168"/>
  <c r="AH56" i="168"/>
  <c r="AH58" i="168"/>
  <c r="AH48" i="168"/>
  <c r="AH50" i="168"/>
  <c r="AH59" i="168"/>
  <c r="AH45" i="168"/>
  <c r="AH60" i="168"/>
  <c r="AH51" i="168"/>
  <c r="AH55" i="168"/>
  <c r="AH47" i="168"/>
  <c r="BI54" i="168"/>
  <c r="AT35" i="168"/>
  <c r="BI48" i="168"/>
  <c r="BI42" i="168"/>
  <c r="BI47" i="168"/>
  <c r="BI41" i="168"/>
  <c r="BI46" i="168"/>
  <c r="BI40" i="168"/>
  <c r="BI53" i="168"/>
  <c r="BI45" i="168"/>
  <c r="BI43" i="168"/>
  <c r="BI52" i="168"/>
  <c r="BI44" i="168"/>
  <c r="BI38" i="168"/>
  <c r="BI35" i="168"/>
  <c r="BI37" i="168"/>
  <c r="BI51" i="168"/>
  <c r="BI39" i="168"/>
  <c r="BI36" i="168"/>
  <c r="BI50" i="168"/>
  <c r="BI49" i="168"/>
  <c r="AT37" i="168"/>
  <c r="BK56" i="168"/>
  <c r="BK55" i="168"/>
  <c r="BK47" i="168"/>
  <c r="BK44" i="168"/>
  <c r="BK54" i="168"/>
  <c r="BK40" i="168"/>
  <c r="BK41" i="168"/>
  <c r="BK53" i="168"/>
  <c r="BK46" i="168"/>
  <c r="BK52" i="168"/>
  <c r="BK45" i="168"/>
  <c r="BK51" i="168"/>
  <c r="BK42" i="168"/>
  <c r="BK43" i="168"/>
  <c r="BK39" i="168"/>
  <c r="BK38" i="168"/>
  <c r="BK37" i="168"/>
  <c r="BK50" i="168"/>
  <c r="BK48" i="168"/>
  <c r="BK49" i="168"/>
  <c r="AO52" i="168" l="1"/>
  <c r="I52" i="168" s="1"/>
  <c r="AP52" i="168" s="1"/>
  <c r="AK61" i="168"/>
  <c r="BY57" i="168"/>
  <c r="AS57" i="168" s="1"/>
  <c r="BZ57" i="168" s="1"/>
  <c r="AH61" i="168"/>
  <c r="AJ61" i="168"/>
  <c r="Z61" i="168"/>
  <c r="CD43" i="168"/>
  <c r="DA55" i="168"/>
  <c r="DA52" i="168"/>
  <c r="DA47" i="168"/>
  <c r="DA44" i="168"/>
  <c r="DA56" i="168"/>
  <c r="DA59" i="168"/>
  <c r="DA49" i="168"/>
  <c r="DA54" i="168"/>
  <c r="DA51" i="168"/>
  <c r="DA46" i="168"/>
  <c r="DA43" i="168"/>
  <c r="DA53" i="168"/>
  <c r="DA58" i="168"/>
  <c r="DA48" i="168"/>
  <c r="DA45" i="168"/>
  <c r="DA60" i="168"/>
  <c r="DA50" i="168"/>
  <c r="DA57" i="168"/>
  <c r="AM61" i="168"/>
  <c r="AO57" i="168"/>
  <c r="I57" i="168" s="1"/>
  <c r="AP57" i="168" s="1"/>
  <c r="AD61" i="168"/>
  <c r="BY51" i="168"/>
  <c r="AS51" i="168" s="1"/>
  <c r="BZ51" i="168" s="1"/>
  <c r="DN47" i="168"/>
  <c r="EO54" i="168"/>
  <c r="EO50" i="168"/>
  <c r="EO47" i="168"/>
  <c r="EO57" i="168"/>
  <c r="EO53" i="168"/>
  <c r="EO49" i="168"/>
  <c r="EO60" i="168"/>
  <c r="EO56" i="168"/>
  <c r="EO52" i="168"/>
  <c r="EO59" i="168"/>
  <c r="EO55" i="168"/>
  <c r="EO51" i="168"/>
  <c r="EO58" i="168"/>
  <c r="EO48" i="168"/>
  <c r="EI60" i="168"/>
  <c r="EI42" i="168"/>
  <c r="EI54" i="168"/>
  <c r="DN41" i="168"/>
  <c r="EI57" i="168"/>
  <c r="EI46" i="168"/>
  <c r="EI49" i="168"/>
  <c r="EI53" i="168"/>
  <c r="EI59" i="168"/>
  <c r="EI41" i="168"/>
  <c r="EI45" i="168"/>
  <c r="EI58" i="168"/>
  <c r="EI56" i="168"/>
  <c r="EI52" i="168"/>
  <c r="EI51" i="168"/>
  <c r="EI48" i="168"/>
  <c r="EI43" i="168"/>
  <c r="EI55" i="168"/>
  <c r="EI47" i="168"/>
  <c r="EI44" i="168"/>
  <c r="EI50" i="168"/>
  <c r="EF57" i="168"/>
  <c r="EF56" i="168"/>
  <c r="EF45" i="168"/>
  <c r="EF55" i="168"/>
  <c r="EF52" i="168"/>
  <c r="EF48" i="168"/>
  <c r="EF44" i="168"/>
  <c r="EF41" i="168"/>
  <c r="EF47" i="168"/>
  <c r="EF51" i="168"/>
  <c r="EF54" i="168"/>
  <c r="EF43" i="168"/>
  <c r="DN38" i="168"/>
  <c r="EF46" i="168"/>
  <c r="EF50" i="168"/>
  <c r="EF39" i="168"/>
  <c r="EF38" i="168"/>
  <c r="EF53" i="168"/>
  <c r="EF42" i="168"/>
  <c r="EF49" i="168"/>
  <c r="EF40" i="168"/>
  <c r="CD42" i="168"/>
  <c r="CZ45" i="168"/>
  <c r="CZ50" i="168"/>
  <c r="CZ60" i="168"/>
  <c r="CZ42" i="168"/>
  <c r="CZ52" i="168"/>
  <c r="CZ57" i="168"/>
  <c r="CZ55" i="168"/>
  <c r="CZ44" i="168"/>
  <c r="CZ49" i="168"/>
  <c r="CZ54" i="168"/>
  <c r="CZ59" i="168"/>
  <c r="CZ56" i="168"/>
  <c r="CZ47" i="168"/>
  <c r="CZ51" i="168"/>
  <c r="CZ58" i="168"/>
  <c r="CZ48" i="168"/>
  <c r="CZ46" i="168"/>
  <c r="CZ53" i="168"/>
  <c r="CZ43" i="168"/>
  <c r="CD38" i="168"/>
  <c r="CV57" i="168"/>
  <c r="CV55" i="168"/>
  <c r="CV44" i="168"/>
  <c r="CV40" i="168"/>
  <c r="CV47" i="168"/>
  <c r="CV56" i="168"/>
  <c r="CV39" i="168"/>
  <c r="CV49" i="168"/>
  <c r="CV51" i="168"/>
  <c r="CV54" i="168"/>
  <c r="CV43" i="168"/>
  <c r="CV46" i="168"/>
  <c r="CV48" i="168"/>
  <c r="CV38" i="168"/>
  <c r="CV53" i="168"/>
  <c r="CV50" i="168"/>
  <c r="CV52" i="168"/>
  <c r="CV42" i="168"/>
  <c r="CV41" i="168"/>
  <c r="CV45" i="168"/>
  <c r="CA61" i="168"/>
  <c r="F9" i="168" s="1"/>
  <c r="CB30" i="168"/>
  <c r="DN45" i="168"/>
  <c r="EM53" i="168"/>
  <c r="EM49" i="168"/>
  <c r="EM52" i="168"/>
  <c r="EM56" i="168"/>
  <c r="EM46" i="168"/>
  <c r="EM60" i="168"/>
  <c r="EM48" i="168"/>
  <c r="EM59" i="168"/>
  <c r="EM55" i="168"/>
  <c r="EM51" i="168"/>
  <c r="EM47" i="168"/>
  <c r="EM58" i="168"/>
  <c r="EM54" i="168"/>
  <c r="EM45" i="168"/>
  <c r="EM50" i="168"/>
  <c r="EM57" i="168"/>
  <c r="AF61" i="168"/>
  <c r="DN44" i="168"/>
  <c r="EL47" i="168"/>
  <c r="EL44" i="168"/>
  <c r="EL46" i="168"/>
  <c r="EL59" i="168"/>
  <c r="EL55" i="168"/>
  <c r="EL51" i="168"/>
  <c r="EL48" i="168"/>
  <c r="EL54" i="168"/>
  <c r="EL58" i="168"/>
  <c r="EL53" i="168"/>
  <c r="EL50" i="168"/>
  <c r="EL45" i="168"/>
  <c r="EL57" i="168"/>
  <c r="EL56" i="168"/>
  <c r="EL60" i="168"/>
  <c r="EL52" i="168"/>
  <c r="EL49" i="168"/>
  <c r="BY58" i="168"/>
  <c r="AS58" i="168" s="1"/>
  <c r="BZ58" i="168" s="1"/>
  <c r="AL61" i="168"/>
  <c r="AN61" i="168"/>
  <c r="AO59" i="168"/>
  <c r="I59" i="168" s="1"/>
  <c r="AP59" i="168" s="1"/>
  <c r="EC54" i="168"/>
  <c r="DN35" i="168"/>
  <c r="EC51" i="168"/>
  <c r="EC40" i="168"/>
  <c r="EC43" i="168"/>
  <c r="EC47" i="168"/>
  <c r="EC45" i="168"/>
  <c r="EC35" i="168"/>
  <c r="EC39" i="168"/>
  <c r="EC37" i="168"/>
  <c r="EC50" i="168"/>
  <c r="EC46" i="168"/>
  <c r="EC36" i="168"/>
  <c r="EC42" i="168"/>
  <c r="EC44" i="168"/>
  <c r="EC49" i="168"/>
  <c r="EC53" i="168"/>
  <c r="EC52" i="168"/>
  <c r="EC41" i="168"/>
  <c r="EC48" i="168"/>
  <c r="EC38" i="168"/>
  <c r="DN48" i="168"/>
  <c r="EP54" i="168"/>
  <c r="EP50" i="168"/>
  <c r="EP53" i="168"/>
  <c r="EP57" i="168"/>
  <c r="EP60" i="168"/>
  <c r="EP49" i="168"/>
  <c r="EP52" i="168"/>
  <c r="EP58" i="168"/>
  <c r="EP59" i="168"/>
  <c r="EP56" i="168"/>
  <c r="EP55" i="168"/>
  <c r="EP51" i="168"/>
  <c r="EP48" i="168"/>
  <c r="DN32" i="168"/>
  <c r="DZ51" i="168"/>
  <c r="DZ33" i="168"/>
  <c r="DZ39" i="168"/>
  <c r="DZ50" i="168"/>
  <c r="DZ46" i="168"/>
  <c r="DZ42" i="168"/>
  <c r="DZ38" i="168"/>
  <c r="DZ35" i="168"/>
  <c r="DZ49" i="168"/>
  <c r="DZ45" i="168"/>
  <c r="DZ48" i="168"/>
  <c r="DZ37" i="168"/>
  <c r="DZ40" i="168"/>
  <c r="DZ44" i="168"/>
  <c r="DZ47" i="168"/>
  <c r="DZ36" i="168"/>
  <c r="DZ43" i="168"/>
  <c r="DZ41" i="168"/>
  <c r="DZ34" i="168"/>
  <c r="DZ32" i="168"/>
  <c r="AC61" i="168"/>
  <c r="BY59" i="168"/>
  <c r="AS59" i="168" s="1"/>
  <c r="BZ59" i="168" s="1"/>
  <c r="CW58" i="168"/>
  <c r="CD39" i="168"/>
  <c r="CW51" i="168"/>
  <c r="CW48" i="168"/>
  <c r="CW43" i="168"/>
  <c r="CW40" i="168"/>
  <c r="CW46" i="168"/>
  <c r="CW50" i="168"/>
  <c r="CW55" i="168"/>
  <c r="CW42" i="168"/>
  <c r="CW47" i="168"/>
  <c r="CW53" i="168"/>
  <c r="CW57" i="168"/>
  <c r="CW39" i="168"/>
  <c r="CW52" i="168"/>
  <c r="CW49" i="168"/>
  <c r="CW54" i="168"/>
  <c r="CW56" i="168"/>
  <c r="CW45" i="168"/>
  <c r="CW41" i="168"/>
  <c r="CW44" i="168"/>
  <c r="CR53" i="168"/>
  <c r="CD34" i="168"/>
  <c r="CR41" i="168"/>
  <c r="CR51" i="168"/>
  <c r="CR48" i="168"/>
  <c r="CR43" i="168"/>
  <c r="CR45" i="168"/>
  <c r="CR35" i="168"/>
  <c r="CR49" i="168"/>
  <c r="CR37" i="168"/>
  <c r="CR50" i="168"/>
  <c r="CR47" i="168"/>
  <c r="CR40" i="168"/>
  <c r="CR42" i="168"/>
  <c r="CR39" i="168"/>
  <c r="CR52" i="168"/>
  <c r="CR36" i="168"/>
  <c r="CR34" i="168"/>
  <c r="CR46" i="168"/>
  <c r="CR38" i="168"/>
  <c r="CR44" i="168"/>
  <c r="DH55" i="168"/>
  <c r="DH57" i="168"/>
  <c r="DH53" i="168"/>
  <c r="DH60" i="168"/>
  <c r="DH52" i="168"/>
  <c r="DH56" i="168"/>
  <c r="DH59" i="168"/>
  <c r="CD50" i="168"/>
  <c r="DH51" i="168"/>
  <c r="DH50" i="168"/>
  <c r="DH54" i="168"/>
  <c r="DH58" i="168"/>
  <c r="DN50" i="168"/>
  <c r="ER54" i="168"/>
  <c r="ER57" i="168"/>
  <c r="ER53" i="168"/>
  <c r="ER60" i="168"/>
  <c r="ER52" i="168"/>
  <c r="ER56" i="168"/>
  <c r="ER59" i="168"/>
  <c r="ER51" i="168"/>
  <c r="ER55" i="168"/>
  <c r="ER58" i="168"/>
  <c r="ER50" i="168"/>
  <c r="AO54" i="168"/>
  <c r="I54" i="168" s="1"/>
  <c r="AP54" i="168" s="1"/>
  <c r="AI61" i="168"/>
  <c r="X61" i="168"/>
  <c r="BY53" i="168"/>
  <c r="AS53" i="168" s="1"/>
  <c r="BZ53" i="168" s="1"/>
  <c r="EA52" i="168"/>
  <c r="DN33" i="168"/>
  <c r="EA44" i="168"/>
  <c r="EA49" i="168"/>
  <c r="EA36" i="168"/>
  <c r="EA41" i="168"/>
  <c r="EA39" i="168"/>
  <c r="EA51" i="168"/>
  <c r="EA33" i="168"/>
  <c r="EA38" i="168"/>
  <c r="EA43" i="168"/>
  <c r="EA48" i="168"/>
  <c r="EA46" i="168"/>
  <c r="EA35" i="168"/>
  <c r="EA47" i="168"/>
  <c r="EA50" i="168"/>
  <c r="EA45" i="168"/>
  <c r="EA37" i="168"/>
  <c r="EA42" i="168"/>
  <c r="EA34" i="168"/>
  <c r="EA40" i="168"/>
  <c r="DL30" i="168"/>
  <c r="DK61" i="168"/>
  <c r="G9" i="168" s="1"/>
  <c r="BY52" i="168"/>
  <c r="AS52" i="168" s="1"/>
  <c r="BZ52" i="168" s="1"/>
  <c r="CD48" i="168"/>
  <c r="DF48" i="168"/>
  <c r="DF55" i="168"/>
  <c r="DF51" i="168"/>
  <c r="DF54" i="168"/>
  <c r="DF58" i="168"/>
  <c r="DF53" i="168"/>
  <c r="DF57" i="168"/>
  <c r="DF60" i="168"/>
  <c r="DF50" i="168"/>
  <c r="DF52" i="168"/>
  <c r="DF56" i="168"/>
  <c r="DF59" i="168"/>
  <c r="DF49" i="168"/>
  <c r="DD48" i="168"/>
  <c r="DD51" i="168"/>
  <c r="DD47" i="168"/>
  <c r="DD58" i="168"/>
  <c r="DD54" i="168"/>
  <c r="DD50" i="168"/>
  <c r="CD46" i="168"/>
  <c r="DD46" i="168"/>
  <c r="DD57" i="168"/>
  <c r="DD53" i="168"/>
  <c r="DD60" i="168"/>
  <c r="DD56" i="168"/>
  <c r="DD55" i="168"/>
  <c r="DD52" i="168"/>
  <c r="DD59" i="168"/>
  <c r="DD49" i="168"/>
  <c r="CD47" i="168"/>
  <c r="DE51" i="168"/>
  <c r="DE47" i="168"/>
  <c r="DE58" i="168"/>
  <c r="DE50" i="168"/>
  <c r="DE57" i="168"/>
  <c r="DE54" i="168"/>
  <c r="DE53" i="168"/>
  <c r="DE49" i="168"/>
  <c r="DE52" i="168"/>
  <c r="DE56" i="168"/>
  <c r="DE60" i="168"/>
  <c r="DE59" i="168"/>
  <c r="DE48" i="168"/>
  <c r="DE55" i="168"/>
  <c r="DN42" i="168"/>
  <c r="EJ46" i="168"/>
  <c r="EJ43" i="168"/>
  <c r="EJ53" i="168"/>
  <c r="EJ58" i="168"/>
  <c r="EJ45" i="168"/>
  <c r="EJ50" i="168"/>
  <c r="EJ47" i="168"/>
  <c r="EJ60" i="168"/>
  <c r="EJ42" i="168"/>
  <c r="EJ48" i="168"/>
  <c r="EJ52" i="168"/>
  <c r="EJ57" i="168"/>
  <c r="EJ56" i="168"/>
  <c r="EJ44" i="168"/>
  <c r="EJ54" i="168"/>
  <c r="EJ59" i="168"/>
  <c r="EJ51" i="168"/>
  <c r="EJ49" i="168"/>
  <c r="EJ55" i="168"/>
  <c r="V61" i="168"/>
  <c r="AA61" i="168"/>
  <c r="BY50" i="168"/>
  <c r="AS50" i="168" s="1"/>
  <c r="BZ50" i="168" s="1"/>
  <c r="BD35" i="168"/>
  <c r="BY35" i="168" s="1"/>
  <c r="BD37" i="168"/>
  <c r="BY37" i="168" s="1"/>
  <c r="AS37" i="168" s="1"/>
  <c r="BZ37" i="168" s="1"/>
  <c r="BD39" i="168"/>
  <c r="BY39" i="168" s="1"/>
  <c r="AS39" i="168" s="1"/>
  <c r="BZ39" i="168" s="1"/>
  <c r="BD31" i="168"/>
  <c r="BY31" i="168" s="1"/>
  <c r="AS31" i="168" s="1"/>
  <c r="BZ31" i="168" s="1"/>
  <c r="BD49" i="168"/>
  <c r="BY49" i="168" s="1"/>
  <c r="BD45" i="168"/>
  <c r="BY45" i="168" s="1"/>
  <c r="AS45" i="168" s="1"/>
  <c r="BZ45" i="168" s="1"/>
  <c r="BD44" i="168"/>
  <c r="BY44" i="168" s="1"/>
  <c r="AS44" i="168" s="1"/>
  <c r="BZ44" i="168" s="1"/>
  <c r="BD42" i="168"/>
  <c r="BY42" i="168" s="1"/>
  <c r="AS42" i="168" s="1"/>
  <c r="BZ42" i="168" s="1"/>
  <c r="BD40" i="168"/>
  <c r="BY40" i="168" s="1"/>
  <c r="AS40" i="168" s="1"/>
  <c r="BZ40" i="168" s="1"/>
  <c r="BD48" i="168"/>
  <c r="BY48" i="168" s="1"/>
  <c r="AS48" i="168" s="1"/>
  <c r="BZ48" i="168" s="1"/>
  <c r="BD47" i="168"/>
  <c r="BY47" i="168" s="1"/>
  <c r="AS47" i="168" s="1"/>
  <c r="BZ47" i="168" s="1"/>
  <c r="AT30" i="168"/>
  <c r="BD34" i="168"/>
  <c r="BY34" i="168" s="1"/>
  <c r="AS34" i="168" s="1"/>
  <c r="BZ34" i="168" s="1"/>
  <c r="BD32" i="168"/>
  <c r="BY32" i="168" s="1"/>
  <c r="AS32" i="168" s="1"/>
  <c r="BZ32" i="168" s="1"/>
  <c r="BD46" i="168"/>
  <c r="BY46" i="168" s="1"/>
  <c r="AS46" i="168" s="1"/>
  <c r="BZ46" i="168" s="1"/>
  <c r="BD33" i="168"/>
  <c r="BY33" i="168" s="1"/>
  <c r="AS33" i="168" s="1"/>
  <c r="BZ33" i="168" s="1"/>
  <c r="BD38" i="168"/>
  <c r="BY38" i="168" s="1"/>
  <c r="BD36" i="168"/>
  <c r="BY36" i="168" s="1"/>
  <c r="AS36" i="168" s="1"/>
  <c r="BZ36" i="168" s="1"/>
  <c r="BD41" i="168"/>
  <c r="BY41" i="168" s="1"/>
  <c r="AS41" i="168" s="1"/>
  <c r="BZ41" i="168" s="1"/>
  <c r="BD43" i="168"/>
  <c r="BY43" i="168" s="1"/>
  <c r="AS43" i="168" s="1"/>
  <c r="BZ43" i="168" s="1"/>
  <c r="BD30" i="168"/>
  <c r="BY30" i="168" s="1"/>
  <c r="AR61" i="168"/>
  <c r="E12" i="168" s="1"/>
  <c r="DN36" i="168"/>
  <c r="ED55" i="168"/>
  <c r="ED54" i="168"/>
  <c r="ED51" i="168"/>
  <c r="ED47" i="168"/>
  <c r="ED53" i="168"/>
  <c r="ED43" i="168"/>
  <c r="ED46" i="168"/>
  <c r="ED50" i="168"/>
  <c r="ED37" i="168"/>
  <c r="ED42" i="168"/>
  <c r="ED39" i="168"/>
  <c r="ED45" i="168"/>
  <c r="ED49" i="168"/>
  <c r="ED52" i="168"/>
  <c r="ED41" i="168"/>
  <c r="ED38" i="168"/>
  <c r="ED44" i="168"/>
  <c r="ED36" i="168"/>
  <c r="ED48" i="168"/>
  <c r="ED40" i="168"/>
  <c r="DN37" i="168"/>
  <c r="EE56" i="168"/>
  <c r="EE40" i="168"/>
  <c r="EE45" i="168"/>
  <c r="EE50" i="168"/>
  <c r="EE55" i="168"/>
  <c r="EE37" i="168"/>
  <c r="EE43" i="168"/>
  <c r="EE47" i="168"/>
  <c r="EE52" i="168"/>
  <c r="EE42" i="168"/>
  <c r="EE39" i="168"/>
  <c r="EE51" i="168"/>
  <c r="EE54" i="168"/>
  <c r="EE49" i="168"/>
  <c r="EE46" i="168"/>
  <c r="EE44" i="168"/>
  <c r="EE41" i="168"/>
  <c r="EE48" i="168"/>
  <c r="EE38" i="168"/>
  <c r="EE53" i="168"/>
  <c r="AO58" i="168"/>
  <c r="I58" i="168" s="1"/>
  <c r="AP58" i="168" s="1"/>
  <c r="AS49" i="168"/>
  <c r="BZ49" i="168" s="1"/>
  <c r="CD37" i="168"/>
  <c r="CU56" i="168"/>
  <c r="CU46" i="168"/>
  <c r="CU43" i="168"/>
  <c r="CU38" i="168"/>
  <c r="CU50" i="168"/>
  <c r="CU55" i="168"/>
  <c r="CU53" i="168"/>
  <c r="CU42" i="168"/>
  <c r="CU48" i="168"/>
  <c r="CU45" i="168"/>
  <c r="CU49" i="168"/>
  <c r="CU47" i="168"/>
  <c r="CU37" i="168"/>
  <c r="CU40" i="168"/>
  <c r="CU52" i="168"/>
  <c r="CU51" i="168"/>
  <c r="CU41" i="168"/>
  <c r="CU39" i="168"/>
  <c r="CU54" i="168"/>
  <c r="CU44" i="168"/>
  <c r="CT55" i="168"/>
  <c r="CD36" i="168"/>
  <c r="CT38" i="168"/>
  <c r="CT43" i="168"/>
  <c r="CT53" i="168"/>
  <c r="CT50" i="168"/>
  <c r="CT40" i="168"/>
  <c r="CT45" i="168"/>
  <c r="CT42" i="168"/>
  <c r="CT48" i="168"/>
  <c r="CT37" i="168"/>
  <c r="CT49" i="168"/>
  <c r="CT39" i="168"/>
  <c r="CT52" i="168"/>
  <c r="CT47" i="168"/>
  <c r="CT44" i="168"/>
  <c r="CT46" i="168"/>
  <c r="CT36" i="168"/>
  <c r="CT51" i="168"/>
  <c r="CT41" i="168"/>
  <c r="CT54" i="168"/>
  <c r="CD32" i="168"/>
  <c r="CP51" i="168"/>
  <c r="CP47" i="168"/>
  <c r="CP44" i="168"/>
  <c r="CP41" i="168"/>
  <c r="CP40" i="168"/>
  <c r="CP36" i="168"/>
  <c r="CP39" i="168"/>
  <c r="CP43" i="168"/>
  <c r="CP32" i="168"/>
  <c r="CP35" i="168"/>
  <c r="CP33" i="168"/>
  <c r="CP46" i="168"/>
  <c r="CP50" i="168"/>
  <c r="CP38" i="168"/>
  <c r="CP42" i="168"/>
  <c r="CP49" i="168"/>
  <c r="CP48" i="168"/>
  <c r="CP45" i="168"/>
  <c r="CP37" i="168"/>
  <c r="CP34" i="168"/>
  <c r="U61" i="168"/>
  <c r="CD33" i="168"/>
  <c r="CQ52" i="168"/>
  <c r="CQ34" i="168"/>
  <c r="CQ46" i="168"/>
  <c r="CQ36" i="168"/>
  <c r="CQ49" i="168"/>
  <c r="CQ38" i="168"/>
  <c r="CQ44" i="168"/>
  <c r="CQ41" i="168"/>
  <c r="CQ45" i="168"/>
  <c r="CQ35" i="168"/>
  <c r="CQ33" i="168"/>
  <c r="CQ43" i="168"/>
  <c r="CQ48" i="168"/>
  <c r="CQ51" i="168"/>
  <c r="CQ40" i="168"/>
  <c r="CQ37" i="168"/>
  <c r="CQ39" i="168"/>
  <c r="CQ50" i="168"/>
  <c r="CQ47" i="168"/>
  <c r="CQ42" i="168"/>
  <c r="AB61" i="168"/>
  <c r="DY50" i="168"/>
  <c r="DN31" i="168"/>
  <c r="DY49" i="168"/>
  <c r="DY31" i="168"/>
  <c r="DY34" i="168"/>
  <c r="DY46" i="168"/>
  <c r="DY33" i="168"/>
  <c r="DY38" i="168"/>
  <c r="DY35" i="168"/>
  <c r="DY48" i="168"/>
  <c r="DY45" i="168"/>
  <c r="DY40" i="168"/>
  <c r="DY37" i="168"/>
  <c r="DY32" i="168"/>
  <c r="DY44" i="168"/>
  <c r="DY42" i="168"/>
  <c r="DY41" i="168"/>
  <c r="DY47" i="168"/>
  <c r="DY39" i="168"/>
  <c r="DY36" i="168"/>
  <c r="DY43" i="168"/>
  <c r="AS35" i="168"/>
  <c r="BZ35" i="168" s="1"/>
  <c r="BY55" i="168"/>
  <c r="AS55" i="168" s="1"/>
  <c r="BZ55" i="168" s="1"/>
  <c r="AO53" i="168"/>
  <c r="I53" i="168" s="1"/>
  <c r="AP53" i="168" s="1"/>
  <c r="W61" i="168"/>
  <c r="AO56" i="168"/>
  <c r="I56" i="168" s="1"/>
  <c r="AP56" i="168" s="1"/>
  <c r="EH59" i="168"/>
  <c r="DN40" i="168"/>
  <c r="EH58" i="168"/>
  <c r="EH47" i="168"/>
  <c r="EH44" i="168"/>
  <c r="EH57" i="168"/>
  <c r="EH54" i="168"/>
  <c r="EH49" i="168"/>
  <c r="EH46" i="168"/>
  <c r="EH41" i="168"/>
  <c r="EH53" i="168"/>
  <c r="EH50" i="168"/>
  <c r="EH56" i="168"/>
  <c r="EH45" i="168"/>
  <c r="EH43" i="168"/>
  <c r="EH48" i="168"/>
  <c r="EH52" i="168"/>
  <c r="EH51" i="168"/>
  <c r="EH40" i="168"/>
  <c r="EH55" i="168"/>
  <c r="EH42" i="168"/>
  <c r="DN43" i="168"/>
  <c r="EK58" i="168"/>
  <c r="EK57" i="168"/>
  <c r="EK54" i="168"/>
  <c r="EK51" i="168"/>
  <c r="EK46" i="168"/>
  <c r="EK50" i="168"/>
  <c r="EK53" i="168"/>
  <c r="EK49" i="168"/>
  <c r="EK45" i="168"/>
  <c r="EK43" i="168"/>
  <c r="EK56" i="168"/>
  <c r="EK60" i="168"/>
  <c r="EK48" i="168"/>
  <c r="EK52" i="168"/>
  <c r="EK55" i="168"/>
  <c r="EK47" i="168"/>
  <c r="EK44" i="168"/>
  <c r="EK59" i="168"/>
  <c r="DN49" i="168"/>
  <c r="EQ55" i="168"/>
  <c r="EQ50" i="168"/>
  <c r="EQ54" i="168"/>
  <c r="EQ57" i="168"/>
  <c r="EQ53" i="168"/>
  <c r="EQ49" i="168"/>
  <c r="EQ60" i="168"/>
  <c r="EQ52" i="168"/>
  <c r="EQ59" i="168"/>
  <c r="EQ56" i="168"/>
  <c r="EQ51" i="168"/>
  <c r="EQ58" i="168"/>
  <c r="Y61" i="168"/>
  <c r="AO60" i="168"/>
  <c r="I60" i="168" s="1"/>
  <c r="AP60" i="168" s="1"/>
  <c r="CD41" i="168"/>
  <c r="CY54" i="168"/>
  <c r="CY58" i="168"/>
  <c r="CY53" i="168"/>
  <c r="CY50" i="168"/>
  <c r="CY48" i="168"/>
  <c r="CY45" i="168"/>
  <c r="CY42" i="168"/>
  <c r="CY52" i="168"/>
  <c r="CY57" i="168"/>
  <c r="CY44" i="168"/>
  <c r="CY49" i="168"/>
  <c r="CY60" i="168"/>
  <c r="CY55" i="168"/>
  <c r="CY59" i="168"/>
  <c r="CY41" i="168"/>
  <c r="CY46" i="168"/>
  <c r="CY51" i="168"/>
  <c r="CY43" i="168"/>
  <c r="CY56" i="168"/>
  <c r="CY47" i="168"/>
  <c r="CD35" i="168"/>
  <c r="CS51" i="168"/>
  <c r="CS40" i="168"/>
  <c r="CS43" i="168"/>
  <c r="CS47" i="168"/>
  <c r="CS54" i="168"/>
  <c r="CS37" i="168"/>
  <c r="CS35" i="168"/>
  <c r="CS39" i="168"/>
  <c r="CS53" i="168"/>
  <c r="CS50" i="168"/>
  <c r="CS46" i="168"/>
  <c r="CS52" i="168"/>
  <c r="CS42" i="168"/>
  <c r="CS36" i="168"/>
  <c r="CS49" i="168"/>
  <c r="CS48" i="168"/>
  <c r="CS38" i="168"/>
  <c r="CS45" i="168"/>
  <c r="CS44" i="168"/>
  <c r="CS41" i="168"/>
  <c r="CD44" i="168"/>
  <c r="DB50" i="168"/>
  <c r="DB54" i="168"/>
  <c r="DB49" i="168"/>
  <c r="DB46" i="168"/>
  <c r="DB58" i="168"/>
  <c r="DB53" i="168"/>
  <c r="DB51" i="168"/>
  <c r="DB57" i="168"/>
  <c r="DB45" i="168"/>
  <c r="DB56" i="168"/>
  <c r="DB60" i="168"/>
  <c r="DB48" i="168"/>
  <c r="DB52" i="168"/>
  <c r="DB55" i="168"/>
  <c r="DB47" i="168"/>
  <c r="DB44" i="168"/>
  <c r="DB59" i="168"/>
  <c r="AO50" i="168"/>
  <c r="AO55" i="168"/>
  <c r="I55" i="168" s="1"/>
  <c r="AP55" i="168" s="1"/>
  <c r="CD49" i="168"/>
  <c r="DG52" i="168"/>
  <c r="DG49" i="168"/>
  <c r="DG59" i="168"/>
  <c r="DG51" i="168"/>
  <c r="DG56" i="168"/>
  <c r="DG58" i="168"/>
  <c r="DG55" i="168"/>
  <c r="DG50" i="168"/>
  <c r="DG54" i="168"/>
  <c r="DG57" i="168"/>
  <c r="DG53" i="168"/>
  <c r="DG60" i="168"/>
  <c r="BY56" i="168"/>
  <c r="AS56" i="168" s="1"/>
  <c r="BZ56" i="168" s="1"/>
  <c r="CD45" i="168"/>
  <c r="DC45" i="168"/>
  <c r="DC49" i="168"/>
  <c r="DC60" i="168"/>
  <c r="DC56" i="168"/>
  <c r="DC52" i="168"/>
  <c r="DC55" i="168"/>
  <c r="DC59" i="168"/>
  <c r="DC54" i="168"/>
  <c r="DC51" i="168"/>
  <c r="DC48" i="168"/>
  <c r="DC47" i="168"/>
  <c r="DC58" i="168"/>
  <c r="DC46" i="168"/>
  <c r="DC53" i="168"/>
  <c r="DC50" i="168"/>
  <c r="DC57" i="168"/>
  <c r="BY54" i="168"/>
  <c r="AS54" i="168" s="1"/>
  <c r="BZ54" i="168" s="1"/>
  <c r="BY60" i="168"/>
  <c r="AS60" i="168" s="1"/>
  <c r="BZ60" i="168" s="1"/>
  <c r="AO51" i="168"/>
  <c r="I51" i="168" s="1"/>
  <c r="AP51" i="168" s="1"/>
  <c r="AS38" i="168"/>
  <c r="BZ38" i="168" s="1"/>
  <c r="I50" i="168"/>
  <c r="AP50" i="168" s="1"/>
  <c r="EB53" i="168"/>
  <c r="DN34" i="168"/>
  <c r="EB34" i="168"/>
  <c r="EB45" i="168"/>
  <c r="EB50" i="168"/>
  <c r="EB37" i="168"/>
  <c r="EB35" i="168"/>
  <c r="EB48" i="168"/>
  <c r="EB52" i="168"/>
  <c r="EB40" i="168"/>
  <c r="EB44" i="168"/>
  <c r="EB47" i="168"/>
  <c r="EB36" i="168"/>
  <c r="EB42" i="168"/>
  <c r="EB39" i="168"/>
  <c r="EB51" i="168"/>
  <c r="EB41" i="168"/>
  <c r="EB49" i="168"/>
  <c r="EB46" i="168"/>
  <c r="EB38" i="168"/>
  <c r="EB43" i="168"/>
  <c r="DN39" i="168"/>
  <c r="EG58" i="168"/>
  <c r="ES58" i="168" s="1"/>
  <c r="DM58" i="168" s="1"/>
  <c r="ET58" i="168" s="1"/>
  <c r="EG41" i="168"/>
  <c r="EG45" i="168"/>
  <c r="EG42" i="168"/>
  <c r="EG40" i="168"/>
  <c r="EG52" i="168"/>
  <c r="EG55" i="168"/>
  <c r="EG44" i="168"/>
  <c r="EG47" i="168"/>
  <c r="EG51" i="168"/>
  <c r="EG57" i="168"/>
  <c r="EG39" i="168"/>
  <c r="EG43" i="168"/>
  <c r="EG56" i="168"/>
  <c r="EG54" i="168"/>
  <c r="EG50" i="168"/>
  <c r="EG53" i="168"/>
  <c r="EG49" i="168"/>
  <c r="EG48" i="168"/>
  <c r="EG46" i="168"/>
  <c r="DN46" i="168"/>
  <c r="EN56" i="168"/>
  <c r="EN52" i="168"/>
  <c r="EN48" i="168"/>
  <c r="EN59" i="168"/>
  <c r="EN55" i="168"/>
  <c r="EN47" i="168"/>
  <c r="EN58" i="168"/>
  <c r="EN54" i="168"/>
  <c r="EN51" i="168"/>
  <c r="EN57" i="168"/>
  <c r="EN46" i="168"/>
  <c r="EN60" i="168"/>
  <c r="EN50" i="168"/>
  <c r="EN53" i="168"/>
  <c r="EN49" i="168"/>
  <c r="AG61" i="168"/>
  <c r="T31" i="168"/>
  <c r="AO31" i="168" s="1"/>
  <c r="I31" i="168" s="1"/>
  <c r="AP31" i="168" s="1"/>
  <c r="T41" i="168"/>
  <c r="AO41" i="168" s="1"/>
  <c r="I41" i="168" s="1"/>
  <c r="AP41" i="168" s="1"/>
  <c r="T39" i="168"/>
  <c r="AO39" i="168" s="1"/>
  <c r="I39" i="168" s="1"/>
  <c r="AP39" i="168" s="1"/>
  <c r="T32" i="168"/>
  <c r="AO32" i="168" s="1"/>
  <c r="I32" i="168" s="1"/>
  <c r="AP32" i="168" s="1"/>
  <c r="T44" i="168"/>
  <c r="AO44" i="168" s="1"/>
  <c r="I44" i="168" s="1"/>
  <c r="AP44" i="168" s="1"/>
  <c r="T33" i="168"/>
  <c r="AO33" i="168" s="1"/>
  <c r="I33" i="168" s="1"/>
  <c r="AP33" i="168" s="1"/>
  <c r="T48" i="168"/>
  <c r="AO48" i="168" s="1"/>
  <c r="I48" i="168" s="1"/>
  <c r="AP48" i="168" s="1"/>
  <c r="T34" i="168"/>
  <c r="AO34" i="168" s="1"/>
  <c r="I34" i="168" s="1"/>
  <c r="AP34" i="168" s="1"/>
  <c r="T38" i="168"/>
  <c r="AO38" i="168" s="1"/>
  <c r="I38" i="168" s="1"/>
  <c r="AP38" i="168" s="1"/>
  <c r="T49" i="168"/>
  <c r="AO49" i="168" s="1"/>
  <c r="I49" i="168" s="1"/>
  <c r="AP49" i="168" s="1"/>
  <c r="T36" i="168"/>
  <c r="AO36" i="168" s="1"/>
  <c r="I36" i="168" s="1"/>
  <c r="AP36" i="168" s="1"/>
  <c r="T43" i="168"/>
  <c r="AO43" i="168" s="1"/>
  <c r="I43" i="168" s="1"/>
  <c r="AP43" i="168" s="1"/>
  <c r="T45" i="168"/>
  <c r="AO45" i="168" s="1"/>
  <c r="I45" i="168" s="1"/>
  <c r="AP45" i="168" s="1"/>
  <c r="T37" i="168"/>
  <c r="AO37" i="168" s="1"/>
  <c r="I37" i="168" s="1"/>
  <c r="AP37" i="168" s="1"/>
  <c r="T42" i="168"/>
  <c r="AO42" i="168" s="1"/>
  <c r="I42" i="168" s="1"/>
  <c r="AP42" i="168" s="1"/>
  <c r="T40" i="168"/>
  <c r="AO40" i="168" s="1"/>
  <c r="I40" i="168" s="1"/>
  <c r="AP40" i="168" s="1"/>
  <c r="T46" i="168"/>
  <c r="AO46" i="168" s="1"/>
  <c r="I46" i="168" s="1"/>
  <c r="AP46" i="168" s="1"/>
  <c r="T35" i="168"/>
  <c r="AO35" i="168" s="1"/>
  <c r="I35" i="168" s="1"/>
  <c r="AP35" i="168" s="1"/>
  <c r="T30" i="168"/>
  <c r="T47" i="168"/>
  <c r="AO47" i="168" s="1"/>
  <c r="I47" i="168" s="1"/>
  <c r="AP47" i="168" s="1"/>
  <c r="H61" i="168"/>
  <c r="D12" i="168" s="1"/>
  <c r="J30" i="168"/>
  <c r="AE61" i="168"/>
  <c r="CX59" i="168"/>
  <c r="CX44" i="168"/>
  <c r="CX41" i="168"/>
  <c r="CX55" i="168"/>
  <c r="CX51" i="168"/>
  <c r="CX56" i="168"/>
  <c r="CD40" i="168"/>
  <c r="CX54" i="168"/>
  <c r="CX43" i="168"/>
  <c r="CX48" i="168"/>
  <c r="CX47" i="168"/>
  <c r="CX58" i="168"/>
  <c r="CX46" i="168"/>
  <c r="CX50" i="168"/>
  <c r="CX53" i="168"/>
  <c r="CX42" i="168"/>
  <c r="CX40" i="168"/>
  <c r="CX49" i="168"/>
  <c r="CX45" i="168"/>
  <c r="CX52" i="168"/>
  <c r="CX57" i="168"/>
  <c r="CO50" i="168"/>
  <c r="CD31" i="168"/>
  <c r="CO40" i="168"/>
  <c r="CO42" i="168"/>
  <c r="CO32" i="168"/>
  <c r="CO45" i="168"/>
  <c r="CO41" i="168"/>
  <c r="CO37" i="168"/>
  <c r="CO35" i="168"/>
  <c r="CO47" i="168"/>
  <c r="CO44" i="168"/>
  <c r="CO39" i="168"/>
  <c r="CO36" i="168"/>
  <c r="CO31" i="168"/>
  <c r="CO34" i="168"/>
  <c r="CO48" i="168"/>
  <c r="CO46" i="168"/>
  <c r="CO38" i="168"/>
  <c r="CO49" i="168"/>
  <c r="CO43" i="168"/>
  <c r="CO33" i="168"/>
  <c r="AS30" i="168" l="1"/>
  <c r="ES59" i="168"/>
  <c r="DM59" i="168" s="1"/>
  <c r="ET59" i="168" s="1"/>
  <c r="CN49" i="168"/>
  <c r="DI49" i="168" s="1"/>
  <c r="CN47" i="168"/>
  <c r="DI47" i="168" s="1"/>
  <c r="CN30" i="168"/>
  <c r="DI30" i="168" s="1"/>
  <c r="CN48" i="168"/>
  <c r="DI48" i="168" s="1"/>
  <c r="CN44" i="168"/>
  <c r="DI44" i="168" s="1"/>
  <c r="CC44" i="168" s="1"/>
  <c r="DJ44" i="168" s="1"/>
  <c r="CD30" i="168"/>
  <c r="CC30" i="168" s="1"/>
  <c r="CN33" i="168"/>
  <c r="DI33" i="168" s="1"/>
  <c r="CC33" i="168" s="1"/>
  <c r="DJ33" i="168" s="1"/>
  <c r="CN31" i="168"/>
  <c r="DI31" i="168" s="1"/>
  <c r="CC31" i="168" s="1"/>
  <c r="DJ31" i="168" s="1"/>
  <c r="CN45" i="168"/>
  <c r="DI45" i="168" s="1"/>
  <c r="CC45" i="168" s="1"/>
  <c r="DJ45" i="168" s="1"/>
  <c r="CN32" i="168"/>
  <c r="DI32" i="168" s="1"/>
  <c r="CC32" i="168" s="1"/>
  <c r="DJ32" i="168" s="1"/>
  <c r="CN38" i="168"/>
  <c r="DI38" i="168" s="1"/>
  <c r="CN42" i="168"/>
  <c r="DI42" i="168" s="1"/>
  <c r="CC42" i="168" s="1"/>
  <c r="DJ42" i="168" s="1"/>
  <c r="CB61" i="168"/>
  <c r="F12" i="168" s="1"/>
  <c r="CN34" i="168"/>
  <c r="DI34" i="168" s="1"/>
  <c r="CC34" i="168" s="1"/>
  <c r="DJ34" i="168" s="1"/>
  <c r="CN41" i="168"/>
  <c r="DI41" i="168" s="1"/>
  <c r="CC41" i="168" s="1"/>
  <c r="DJ41" i="168" s="1"/>
  <c r="CN39" i="168"/>
  <c r="DI39" i="168" s="1"/>
  <c r="CC39" i="168" s="1"/>
  <c r="DJ39" i="168" s="1"/>
  <c r="CN40" i="168"/>
  <c r="DI40" i="168" s="1"/>
  <c r="CN46" i="168"/>
  <c r="DI46" i="168" s="1"/>
  <c r="CC46" i="168" s="1"/>
  <c r="DJ46" i="168" s="1"/>
  <c r="CN35" i="168"/>
  <c r="DI35" i="168" s="1"/>
  <c r="CN43" i="168"/>
  <c r="DI43" i="168" s="1"/>
  <c r="CC43" i="168" s="1"/>
  <c r="DJ43" i="168" s="1"/>
  <c r="CN37" i="168"/>
  <c r="DI37" i="168" s="1"/>
  <c r="CC37" i="168" s="1"/>
  <c r="DJ37" i="168" s="1"/>
  <c r="CN36" i="168"/>
  <c r="DI36" i="168" s="1"/>
  <c r="CC36" i="168" s="1"/>
  <c r="DJ36" i="168" s="1"/>
  <c r="ES52" i="168"/>
  <c r="DM52" i="168" s="1"/>
  <c r="ET52" i="168" s="1"/>
  <c r="ES54" i="168"/>
  <c r="DM54" i="168" s="1"/>
  <c r="ET54" i="168" s="1"/>
  <c r="ES60" i="168"/>
  <c r="DM60" i="168" s="1"/>
  <c r="ET60" i="168" s="1"/>
  <c r="DI59" i="168"/>
  <c r="CC59" i="168" s="1"/>
  <c r="DJ59" i="168" s="1"/>
  <c r="CC35" i="168"/>
  <c r="DJ35" i="168" s="1"/>
  <c r="DI52" i="168"/>
  <c r="CC52" i="168" s="1"/>
  <c r="DJ52" i="168" s="1"/>
  <c r="DI55" i="168"/>
  <c r="CC55" i="168" s="1"/>
  <c r="DJ55" i="168" s="1"/>
  <c r="CC49" i="168"/>
  <c r="DJ49" i="168" s="1"/>
  <c r="DI60" i="168"/>
  <c r="CC60" i="168" s="1"/>
  <c r="DJ60" i="168" s="1"/>
  <c r="CC48" i="168"/>
  <c r="DJ48" i="168" s="1"/>
  <c r="DX37" i="168"/>
  <c r="ES37" i="168" s="1"/>
  <c r="DX34" i="168"/>
  <c r="ES34" i="168" s="1"/>
  <c r="DX48" i="168"/>
  <c r="ES48" i="168" s="1"/>
  <c r="DN30" i="168"/>
  <c r="DX30" i="168"/>
  <c r="ES30" i="168" s="1"/>
  <c r="DX35" i="168"/>
  <c r="ES35" i="168" s="1"/>
  <c r="DM35" i="168" s="1"/>
  <c r="ET35" i="168" s="1"/>
  <c r="DX49" i="168"/>
  <c r="ES49" i="168" s="1"/>
  <c r="DM49" i="168" s="1"/>
  <c r="ET49" i="168" s="1"/>
  <c r="DX36" i="168"/>
  <c r="ES36" i="168" s="1"/>
  <c r="DM36" i="168" s="1"/>
  <c r="ET36" i="168" s="1"/>
  <c r="DX45" i="168"/>
  <c r="ES45" i="168" s="1"/>
  <c r="DM45" i="168" s="1"/>
  <c r="ET45" i="168" s="1"/>
  <c r="DX42" i="168"/>
  <c r="ES42" i="168" s="1"/>
  <c r="DM42" i="168" s="1"/>
  <c r="ET42" i="168" s="1"/>
  <c r="DX33" i="168"/>
  <c r="ES33" i="168" s="1"/>
  <c r="DX32" i="168"/>
  <c r="ES32" i="168" s="1"/>
  <c r="DM32" i="168" s="1"/>
  <c r="ET32" i="168" s="1"/>
  <c r="DX47" i="168"/>
  <c r="ES47" i="168" s="1"/>
  <c r="DM47" i="168" s="1"/>
  <c r="ET47" i="168" s="1"/>
  <c r="DX43" i="168"/>
  <c r="ES43" i="168" s="1"/>
  <c r="DM43" i="168" s="1"/>
  <c r="ET43" i="168" s="1"/>
  <c r="DX46" i="168"/>
  <c r="ES46" i="168" s="1"/>
  <c r="DM46" i="168" s="1"/>
  <c r="ET46" i="168" s="1"/>
  <c r="DX44" i="168"/>
  <c r="ES44" i="168" s="1"/>
  <c r="DM44" i="168" s="1"/>
  <c r="ET44" i="168" s="1"/>
  <c r="DL61" i="168"/>
  <c r="G12" i="168" s="1"/>
  <c r="DX40" i="168"/>
  <c r="ES40" i="168" s="1"/>
  <c r="DX38" i="168"/>
  <c r="ES38" i="168" s="1"/>
  <c r="DM38" i="168" s="1"/>
  <c r="ET38" i="168" s="1"/>
  <c r="DX41" i="168"/>
  <c r="ES41" i="168" s="1"/>
  <c r="DM41" i="168" s="1"/>
  <c r="ET41" i="168" s="1"/>
  <c r="DX31" i="168"/>
  <c r="ES31" i="168" s="1"/>
  <c r="DM31" i="168" s="1"/>
  <c r="ET31" i="168" s="1"/>
  <c r="DX39" i="168"/>
  <c r="ES39" i="168" s="1"/>
  <c r="DM39" i="168" s="1"/>
  <c r="ET39" i="168" s="1"/>
  <c r="DM48" i="168"/>
  <c r="ET48" i="168" s="1"/>
  <c r="ES57" i="168"/>
  <c r="DM57" i="168" s="1"/>
  <c r="ET57" i="168" s="1"/>
  <c r="DI50" i="168"/>
  <c r="CC50" i="168" s="1"/>
  <c r="DJ50" i="168" s="1"/>
  <c r="CC40" i="168"/>
  <c r="DJ40" i="168" s="1"/>
  <c r="DI51" i="168"/>
  <c r="CC51" i="168" s="1"/>
  <c r="DJ51" i="168" s="1"/>
  <c r="ES51" i="168"/>
  <c r="DM51" i="168" s="1"/>
  <c r="ET51" i="168" s="1"/>
  <c r="DM37" i="168"/>
  <c r="ET37" i="168" s="1"/>
  <c r="DI58" i="168"/>
  <c r="CC58" i="168" s="1"/>
  <c r="DJ58" i="168" s="1"/>
  <c r="J61" i="168"/>
  <c r="DM34" i="168"/>
  <c r="ET34" i="168" s="1"/>
  <c r="DI54" i="168"/>
  <c r="CC54" i="168" s="1"/>
  <c r="DJ54" i="168" s="1"/>
  <c r="ES50" i="168"/>
  <c r="DM50" i="168" s="1"/>
  <c r="ET50" i="168" s="1"/>
  <c r="CC47" i="168"/>
  <c r="DJ47" i="168" s="1"/>
  <c r="DI57" i="168"/>
  <c r="CC57" i="168" s="1"/>
  <c r="DJ57" i="168" s="1"/>
  <c r="AS61" i="168"/>
  <c r="E13" i="168" s="1"/>
  <c r="E14" i="168" s="1"/>
  <c r="E15" i="168" s="1"/>
  <c r="BZ30" i="168"/>
  <c r="BZ61" i="168" s="1"/>
  <c r="DM33" i="168"/>
  <c r="ET33" i="168" s="1"/>
  <c r="AO30" i="168"/>
  <c r="AO61" i="168" s="1"/>
  <c r="T61" i="168"/>
  <c r="ES55" i="168"/>
  <c r="DM55" i="168" s="1"/>
  <c r="ET55" i="168" s="1"/>
  <c r="ES53" i="168"/>
  <c r="DM53" i="168" s="1"/>
  <c r="ET53" i="168" s="1"/>
  <c r="DM40" i="168"/>
  <c r="ET40" i="168" s="1"/>
  <c r="DI56" i="168"/>
  <c r="CC56" i="168" s="1"/>
  <c r="DJ56" i="168" s="1"/>
  <c r="ES56" i="168"/>
  <c r="DM56" i="168" s="1"/>
  <c r="ET56" i="168" s="1"/>
  <c r="DI53" i="168"/>
  <c r="CC53" i="168" s="1"/>
  <c r="DJ53" i="168" s="1"/>
  <c r="CC38" i="168"/>
  <c r="DJ38" i="168" s="1"/>
  <c r="DM30" i="168" l="1"/>
  <c r="CC61" i="168"/>
  <c r="DJ30" i="168"/>
  <c r="I30" i="168"/>
  <c r="ET30" i="168"/>
  <c r="ET61" i="168" s="1"/>
  <c r="DM61" i="168"/>
  <c r="G13" i="168" s="1"/>
  <c r="G14" i="168" s="1"/>
  <c r="G15" i="168" s="1"/>
  <c r="I61" i="168" l="1"/>
  <c r="D13" i="168" s="1"/>
  <c r="D14" i="168" s="1"/>
  <c r="D15" i="168" s="1"/>
  <c r="AP30" i="168"/>
  <c r="F13" i="168"/>
  <c r="F14" i="168" s="1"/>
  <c r="F15" i="168" s="1"/>
  <c r="DJ61" i="16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5BB410-D171-49FC-81C0-DBF07A7821BD}" keepAlive="1" name="Query - OAM_Eligible_Stock_2000" description="Connection to the 'OAM_Eligible_Stock_2000' query in the workbook." type="5" refreshedVersion="0" background="1">
    <dbPr connection="Provider=Microsoft.Mashup.OleDb.1;Data Source=$Workbook$;Location=OAM_Eligible_Stock_2000;Extended Properties=&quot;&quot;" command="SELECT * FROM [OAM_Eligible_Stock_2000]"/>
  </connection>
  <connection id="2" xr16:uid="{77A63ABA-5F8B-4297-9E30-2157466E6E82}" keepAlive="1" name="Query - OAM_Eligible_Stock_2001" description="Connection to the 'OAM_Eligible_Stock_2001' query in the workbook." type="5" refreshedVersion="0" background="1">
    <dbPr connection="Provider=Microsoft.Mashup.OleDb.1;Data Source=$Workbook$;Location=OAM_Eligible_Stock_2001;Extended Properties=&quot;&quot;" command="SELECT * FROM [OAM_Eligible_Stock_2001]"/>
  </connection>
  <connection id="3" xr16:uid="{F0857E4B-CC3B-45D9-89D2-81428336F662}" keepAlive="1" name="Query - OAM_Eligible_Stock_2002" description="Connection to the 'OAM_Eligible_Stock_2002' query in the workbook." type="5" refreshedVersion="0" background="1">
    <dbPr connection="Provider=Microsoft.Mashup.OleDb.1;Data Source=$Workbook$;Location=OAM_Eligible_Stock_2002;Extended Properties=&quot;&quot;" command="SELECT * FROM [OAM_Eligible_Stock_2002]"/>
  </connection>
  <connection id="4" xr16:uid="{F03C963F-0142-46C2-B0B8-5EE10413ADAA}" keepAlive="1" name="Query - OAM_Eligible_Stock_2003" description="Connection to the 'OAM_Eligible_Stock_2003' query in the workbook." type="5" refreshedVersion="0" background="1">
    <dbPr connection="Provider=Microsoft.Mashup.OleDb.1;Data Source=$Workbook$;Location=OAM_Eligible_Stock_2003;Extended Properties=&quot;&quot;" command="SELECT * FROM [OAM_Eligible_Stock_2003]"/>
  </connection>
  <connection id="5" xr16:uid="{2A6B1B6E-A6B1-4A78-BDA1-4AAA6646724D}" keepAlive="1" name="Query - OAM_Eligible_Stock_2004" description="Connection to the 'OAM_Eligible_Stock_2004' query in the workbook." type="5" refreshedVersion="0" background="1">
    <dbPr connection="Provider=Microsoft.Mashup.OleDb.1;Data Source=$Workbook$;Location=OAM_Eligible_Stock_2004;Extended Properties=&quot;&quot;" command="SELECT * FROM [OAM_Eligible_Stock_2004]"/>
  </connection>
  <connection id="6" xr16:uid="{3A25FAAE-5351-4E44-A542-1EDA4EB20964}" keepAlive="1" name="Query - OAM_Eligible_Stock_2005" description="Connection to the 'OAM_Eligible_Stock_2005' query in the workbook." type="5" refreshedVersion="0" background="1">
    <dbPr connection="Provider=Microsoft.Mashup.OleDb.1;Data Source=$Workbook$;Location=OAM_Eligible_Stock_2005;Extended Properties=&quot;&quot;" command="SELECT * FROM [OAM_Eligible_Stock_2005]"/>
  </connection>
  <connection id="7" xr16:uid="{A6BBB9B0-B7FE-4E3C-9450-FF6F886FCC3B}" keepAlive="1" name="Query - OAM_Eligible_Stock_2006" description="Connection to the 'OAM_Eligible_Stock_2006' query in the workbook." type="5" refreshedVersion="0" background="1">
    <dbPr connection="Provider=Microsoft.Mashup.OleDb.1;Data Source=$Workbook$;Location=OAM_Eligible_Stock_2006;Extended Properties=&quot;&quot;" command="SELECT * FROM [OAM_Eligible_Stock_2006]"/>
  </connection>
  <connection id="8" xr16:uid="{DB5D9BCA-BFCE-4F44-A8D6-A64B04B3330F}" keepAlive="1" name="Query - OAM_Eligible_Stock_2008" description="Connection to the 'OAM_Eligible_Stock_2008' query in the workbook." type="5" refreshedVersion="0" background="1">
    <dbPr connection="Provider=Microsoft.Mashup.OleDb.1;Data Source=$Workbook$;Location=OAM_Eligible_Stock_2008;Extended Properties=&quot;&quot;" command="SELECT * FROM [OAM_Eligible_Stock_2008]"/>
  </connection>
  <connection id="9" xr16:uid="{417492A4-B209-40F5-980B-22B34E952553}" keepAlive="1" name="Query - OAM_Eligible_Stock_2016" description="Connection to the 'OAM_Eligible_Stock_2016' query in the workbook." type="5" refreshedVersion="0" background="1">
    <dbPr connection="Provider=Microsoft.Mashup.OleDb.1;Data Source=$Workbook$;Location=OAM_Eligible_Stock_2016;Extended Properties=&quot;&quot;" command="SELECT * FROM [OAM_Eligible_Stock_2016]"/>
  </connection>
  <connection id="10" xr16:uid="{62F56CD8-CC4D-46DA-B57C-D938D365F69C}" keepAlive="1" name="Query - OAM_Eligible_Stock_2018" description="Connection to the 'OAM_Eligible_Stock_2018' query in the workbook." type="5" refreshedVersion="0" background="1">
    <dbPr connection="Provider=Microsoft.Mashup.OleDb.1;Data Source=$Workbook$;Location=OAM_Eligible_Stock_2018;Extended Properties=&quot;&quot;" command="SELECT * FROM [OAM_Eligible_Stock_2018]"/>
  </connection>
  <connection id="11" xr16:uid="{517E1BE9-D663-4E56-8680-9233CDA4B0AE}" keepAlive="1" name="Query - OAM_Eligible_Stock_2019" description="Connection to the 'OAM_Eligible_Stock_2019' query in the workbook." type="5" refreshedVersion="0" background="1">
    <dbPr connection="Provider=Microsoft.Mashup.OleDb.1;Data Source=$Workbook$;Location=OAM_Eligible_Stock_2019;Extended Properties=&quot;&quot;" command="SELECT * FROM [OAM_Eligible_Stock_2019]"/>
  </connection>
  <connection id="12" xr16:uid="{A668AD5C-4F70-41D3-AE97-00FB9BA83711}" keepAlive="1" name="Query - OAM_Eligible_Stock_2020" description="Connection to the 'OAM_Eligible_Stock_2020' query in the workbook." type="5" refreshedVersion="0" background="1">
    <dbPr connection="Provider=Microsoft.Mashup.OleDb.1;Data Source=$Workbook$;Location=OAM_Eligible_Stock_2020;Extended Properties=&quot;&quot;" command="SELECT * FROM [OAM_Eligible_Stock_2020]"/>
  </connection>
  <connection id="13" xr16:uid="{E3D4EA69-6D9E-4D63-B843-327E68BFE858}" keepAlive="1" name="Query - OAM_Eligible_Stock_2022" description="Connection to the 'OAM_Eligible_Stock_2022' query in the workbook." type="5" refreshedVersion="0" background="1">
    <dbPr connection="Provider=Microsoft.Mashup.OleDb.1;Data Source=$Workbook$;Location=OAM_Eligible_Stock_2022;Extended Properties=&quot;&quot;" command="SELECT * FROM [OAM_Eligible_Stock_2022]"/>
  </connection>
  <connection id="14" xr16:uid="{779BEE72-9A12-421F-832A-4AB7DBF063EA}" keepAlive="1" name="Query - Outgrowers_Clean_NDVI_Median_2018" description="Connection to the 'Outgrowers_Clean_NDVI_Median_2018' query in the workbook." type="5" refreshedVersion="0" background="1">
    <dbPr connection="Provider=Microsoft.Mashup.OleDb.1;Data Source=$Workbook$;Location=Outgrowers_Clean_NDVI_Median_2018;Extended Properties=&quot;&quot;" command="SELECT * FROM [Outgrowers_Clean_NDVI_Median_2018]"/>
  </connection>
  <connection id="15" xr16:uid="{BBA9E7EC-56FD-4F94-837B-4E2460F4AE8D}" keepAlive="1" name="Query - Outgrowers_Clean_NDVI_Median_2019" description="Connection to the 'Outgrowers_Clean_NDVI_Median_2019' query in the workbook." type="5" refreshedVersion="0" background="1">
    <dbPr connection="Provider=Microsoft.Mashup.OleDb.1;Data Source=$Workbook$;Location=Outgrowers_Clean_NDVI_Median_2019;Extended Properties=&quot;&quot;" command="SELECT * FROM [Outgrowers_Clean_NDVI_Median_2019]"/>
  </connection>
  <connection id="16" xr16:uid="{57334426-EBB1-4E0B-AC7A-A99E370C1217}" keepAlive="1" name="Query - Outgrowers_Clean_NDVI_Median_2020" description="Connection to the 'Outgrowers_Clean_NDVI_Median_2020' query in the workbook." type="5" refreshedVersion="0" background="1">
    <dbPr connection="Provider=Microsoft.Mashup.OleDb.1;Data Source=$Workbook$;Location=Outgrowers_Clean_NDVI_Median_2020;Extended Properties=&quot;&quot;" command="SELECT * FROM [Outgrowers_Clean_NDVI_Median_2020]"/>
  </connection>
  <connection id="17" xr16:uid="{D3175742-30AD-4204-9A60-110F2C1D5F84}" keepAlive="1" name="Query - Outgrowers_Clean_NDVI_Median_2021" description="Connection to the 'Outgrowers_Clean_NDVI_Median_2021' query in the workbook." type="5" refreshedVersion="0" background="1">
    <dbPr connection="Provider=Microsoft.Mashup.OleDb.1;Data Source=$Workbook$;Location=Outgrowers_Clean_NDVI_Median_2021;Extended Properties=&quot;&quot;" command="SELECT * FROM [Outgrowers_Clean_NDVI_Median_2021]"/>
  </connection>
  <connection id="18" xr16:uid="{1D67A30E-A31E-4A22-B4E0-9679B5AF7F8A}" keepAlive="1" name="Query - Outgrowers_Clean_NDVI_Median_2022" description="Connection to the 'Outgrowers_Clean_NDVI_Median_2022' query in the workbook." type="5" refreshedVersion="0" background="1">
    <dbPr connection="Provider=Microsoft.Mashup.OleDb.1;Data Source=$Workbook$;Location=Outgrowers_Clean_NDVI_Median_2022;Extended Properties=&quot;&quot;" command="SELECT * FROM [Outgrowers_Clean_NDVI_Median_2022]"/>
  </connection>
  <connection id="19" xr16:uid="{BDF619BD-4741-4BF2-ACC4-B2D09C0FF6AB}" keepAlive="1" name="Query - Outgrowers_Clean_NDVI_Median_2023" description="Connection to the 'Outgrowers_Clean_NDVI_Median_2023' query in the workbook." type="5" refreshedVersion="0" background="1">
    <dbPr connection="Provider=Microsoft.Mashup.OleDb.1;Data Source=$Workbook$;Location=Outgrowers_Clean_NDVI_Median_2023;Extended Properties=&quot;&quot;" command="SELECT * FROM [Outgrowers_Clean_NDVI_Median_2023]"/>
  </connection>
  <connection id="20" xr16:uid="{4F392A7F-3861-45E6-9290-5478C7F26313}" keepAlive="1" name="Query - Outgrowers_Clean_NDVI_Median_2024" description="Connection to the 'Outgrowers_Clean_NDVI_Median_2024' query in the workbook." type="5" refreshedVersion="0" background="1">
    <dbPr connection="Provider=Microsoft.Mashup.OleDb.1;Data Source=$Workbook$;Location=Outgrowers_Clean_NDVI_Median_2024;Extended Properties=&quot;&quot;" command="SELECT * FROM [Outgrowers_Clean_NDVI_Median_2024]"/>
  </connection>
  <connection id="21" xr16:uid="{C7D98CB0-8C19-413D-853C-C3F03104CDD4}" keepAlive="1" name="Query - Outgrowers_Clean_NDVI_Median_2025" description="Connection to the 'Outgrowers_Clean_NDVI_Median_2025' query in the workbook." type="5" refreshedVersion="0" background="1">
    <dbPr connection="Provider=Microsoft.Mashup.OleDb.1;Data Source=$Workbook$;Location=Outgrowers_Clean_NDVI_Median_2025;Extended Properties=&quot;&quot;" command="SELECT * FROM [Outgrowers_Clean_NDVI_Median_2025]"/>
  </connection>
  <connection id="22" xr16:uid="{2BC34401-E8A1-4B9E-BE01-F394AF06CF57}" keepAlive="1" name="Query - Outgrowers_Clean_Stock_Stats_2000" description="Connection to the 'Outgrowers_Clean_Stock_Stats_2000' query in the workbook." type="5" refreshedVersion="0" background="1">
    <dbPr connection="Provider=Microsoft.Mashup.OleDb.1;Data Source=$Workbook$;Location=Outgrowers_Clean_Stock_Stats_2000;Extended Properties=&quot;&quot;" command="SELECT * FROM [Outgrowers_Clean_Stock_Stats_2000]"/>
  </connection>
  <connection id="23" xr16:uid="{B5C2256F-3831-4B7B-AC28-D7D5F713A426}" keepAlive="1" name="Query - Outgrowers_Clean_Stock_Stats_2001" description="Connection to the 'Outgrowers_Clean_Stock_Stats_2001' query in the workbook." type="5" refreshedVersion="0" background="1">
    <dbPr connection="Provider=Microsoft.Mashup.OleDb.1;Data Source=$Workbook$;Location=Outgrowers_Clean_Stock_Stats_2001;Extended Properties=&quot;&quot;" command="SELECT * FROM [Outgrowers_Clean_Stock_Stats_2001]"/>
  </connection>
  <connection id="24" xr16:uid="{D4560EA1-9477-43ED-B9AA-33D262175C3F}" keepAlive="1" name="Query - Outgrowers_Clean_Stock_Stats_2002" description="Connection to the 'Outgrowers_Clean_Stock_Stats_2002' query in the workbook." type="5" refreshedVersion="0" background="1">
    <dbPr connection="Provider=Microsoft.Mashup.OleDb.1;Data Source=$Workbook$;Location=Outgrowers_Clean_Stock_Stats_2002;Extended Properties=&quot;&quot;" command="SELECT * FROM [Outgrowers_Clean_Stock_Stats_2002]"/>
  </connection>
  <connection id="25" xr16:uid="{05779A89-D63C-40C4-BD82-5F82D20DB28A}" keepAlive="1" name="Query - Outgrowers_Clean_Stock_Stats_2003" description="Connection to the 'Outgrowers_Clean_Stock_Stats_2003' query in the workbook." type="5" refreshedVersion="0" background="1">
    <dbPr connection="Provider=Microsoft.Mashup.OleDb.1;Data Source=$Workbook$;Location=Outgrowers_Clean_Stock_Stats_2003;Extended Properties=&quot;&quot;" command="SELECT * FROM [Outgrowers_Clean_Stock_Stats_2003]"/>
  </connection>
  <connection id="26" xr16:uid="{0A99B063-F45A-4FC6-903A-B1410F9AE33B}" keepAlive="1" name="Query - Outgrowers_Clean_Stock_Stats_2004" description="Connection to the 'Outgrowers_Clean_Stock_Stats_2004' query in the workbook." type="5" refreshedVersion="0" background="1">
    <dbPr connection="Provider=Microsoft.Mashup.OleDb.1;Data Source=$Workbook$;Location=Outgrowers_Clean_Stock_Stats_2004;Extended Properties=&quot;&quot;" command="SELECT * FROM [Outgrowers_Clean_Stock_Stats_2004]"/>
  </connection>
  <connection id="27" xr16:uid="{D2118718-815E-4B60-99B9-55A58249B11C}" keepAlive="1" name="Query - Outgrowers_Clean_Stock_Stats_2005" description="Connection to the 'Outgrowers_Clean_Stock_Stats_2005' query in the workbook." type="5" refreshedVersion="0" background="1">
    <dbPr connection="Provider=Microsoft.Mashup.OleDb.1;Data Source=$Workbook$;Location=Outgrowers_Clean_Stock_Stats_2005;Extended Properties=&quot;&quot;" command="SELECT * FROM [Outgrowers_Clean_Stock_Stats_2005]"/>
  </connection>
  <connection id="28" xr16:uid="{7384DF6D-8CB8-486D-B807-8A573B1BEC8F}" keepAlive="1" name="Query - Outgrowers_Clean_Stock_Stats_2006" description="Connection to the 'Outgrowers_Clean_Stock_Stats_2006' query in the workbook." type="5" refreshedVersion="0" background="1">
    <dbPr connection="Provider=Microsoft.Mashup.OleDb.1;Data Source=$Workbook$;Location=Outgrowers_Clean_Stock_Stats_2006;Extended Properties=&quot;&quot;" command="SELECT * FROM [Outgrowers_Clean_Stock_Stats_2006]"/>
  </connection>
  <connection id="29" xr16:uid="{BE9A0C53-A9BE-4063-9FC9-9EF840F3F96F}" keepAlive="1" name="Query - Outgrowers_Clean_Stock_Stats_2007" description="Connection to the 'Outgrowers_Clean_Stock_Stats_2007' query in the workbook." type="5" refreshedVersion="0" background="1">
    <dbPr connection="Provider=Microsoft.Mashup.OleDb.1;Data Source=$Workbook$;Location=Outgrowers_Clean_Stock_Stats_2007;Extended Properties=&quot;&quot;" command="SELECT * FROM [Outgrowers_Clean_Stock_Stats_2007]"/>
  </connection>
  <connection id="30" xr16:uid="{ADD6870E-A1CA-4E5C-B9CE-56E2FFA9191E}" keepAlive="1" name="Query - Outgrowers_Clean_Stock_Stats_2008" description="Connection to the 'Outgrowers_Clean_Stock_Stats_2008' query in the workbook." type="5" refreshedVersion="0" background="1">
    <dbPr connection="Provider=Microsoft.Mashup.OleDb.1;Data Source=$Workbook$;Location=Outgrowers_Clean_Stock_Stats_2008;Extended Properties=&quot;&quot;" command="SELECT * FROM [Outgrowers_Clean_Stock_Stats_2008]"/>
  </connection>
  <connection id="31" xr16:uid="{374553D7-3F51-4604-B0F0-FCCA1B3B7BCC}" keepAlive="1" name="Query - Outgrowers_Clean_Stock_Stats_2009" description="Connection to the 'Outgrowers_Clean_Stock_Stats_2009' query in the workbook." type="5" refreshedVersion="0" background="1">
    <dbPr connection="Provider=Microsoft.Mashup.OleDb.1;Data Source=$Workbook$;Location=Outgrowers_Clean_Stock_Stats_2009;Extended Properties=&quot;&quot;" command="SELECT * FROM [Outgrowers_Clean_Stock_Stats_2009]"/>
  </connection>
  <connection id="32" xr16:uid="{81C376E6-C7B3-4D17-8ECB-F3DB620A48CF}" keepAlive="1" name="Query - Outgrowers_Clean_Stock_Stats_2010" description="Connection to the 'Outgrowers_Clean_Stock_Stats_2010' query in the workbook." type="5" refreshedVersion="0" background="1">
    <dbPr connection="Provider=Microsoft.Mashup.OleDb.1;Data Source=$Workbook$;Location=Outgrowers_Clean_Stock_Stats_2010;Extended Properties=&quot;&quot;" command="SELECT * FROM [Outgrowers_Clean_Stock_Stats_2010]"/>
  </connection>
  <connection id="33" xr16:uid="{59451EE5-EE4A-47AB-BFC6-089E6E62D61C}" keepAlive="1" name="Query - Outgrowers_Clean_Stock_Stats_2011" description="Connection to the 'Outgrowers_Clean_Stock_Stats_2011' query in the workbook." type="5" refreshedVersion="0" background="1">
    <dbPr connection="Provider=Microsoft.Mashup.OleDb.1;Data Source=$Workbook$;Location=Outgrowers_Clean_Stock_Stats_2011;Extended Properties=&quot;&quot;" command="SELECT * FROM [Outgrowers_Clean_Stock_Stats_2011]"/>
  </connection>
  <connection id="34" xr16:uid="{AD3A713C-8AA7-4CC7-B347-B4F495F16948}" keepAlive="1" name="Query - Outgrowers_Clean_Stock_Stats_2012" description="Connection to the 'Outgrowers_Clean_Stock_Stats_2012' query in the workbook." type="5" refreshedVersion="0" background="1">
    <dbPr connection="Provider=Microsoft.Mashup.OleDb.1;Data Source=$Workbook$;Location=Outgrowers_Clean_Stock_Stats_2012;Extended Properties=&quot;&quot;" command="SELECT * FROM [Outgrowers_Clean_Stock_Stats_2012]"/>
  </connection>
  <connection id="35" xr16:uid="{3C1E5CEA-54A7-4435-B801-8CB18A286390}" keepAlive="1" name="Query - Outgrowers_Clean_Stock_Stats_2013" description="Connection to the 'Outgrowers_Clean_Stock_Stats_2013' query in the workbook." type="5" refreshedVersion="0" background="1">
    <dbPr connection="Provider=Microsoft.Mashup.OleDb.1;Data Source=$Workbook$;Location=Outgrowers_Clean_Stock_Stats_2013;Extended Properties=&quot;&quot;" command="SELECT * FROM [Outgrowers_Clean_Stock_Stats_2013]"/>
  </connection>
  <connection id="36" xr16:uid="{6086A610-6167-4835-B253-0FD1B01B6DB4}" keepAlive="1" name="Query - Outgrowers_Clean_Stock_Stats_2014" description="Connection to the 'Outgrowers_Clean_Stock_Stats_2014' query in the workbook." type="5" refreshedVersion="0" background="1">
    <dbPr connection="Provider=Microsoft.Mashup.OleDb.1;Data Source=$Workbook$;Location=Outgrowers_Clean_Stock_Stats_2014;Extended Properties=&quot;&quot;" command="SELECT * FROM [Outgrowers_Clean_Stock_Stats_2014]"/>
  </connection>
  <connection id="37" xr16:uid="{38230761-902B-4ED3-99FC-454B64D479A0}" keepAlive="1" name="Query - Outgrowers_Clean_Stock_Stats_2015" description="Connection to the 'Outgrowers_Clean_Stock_Stats_2015' query in the workbook." type="5" refreshedVersion="0" background="1">
    <dbPr connection="Provider=Microsoft.Mashup.OleDb.1;Data Source=$Workbook$;Location=Outgrowers_Clean_Stock_Stats_2015;Extended Properties=&quot;&quot;" command="SELECT * FROM [Outgrowers_Clean_Stock_Stats_2015]"/>
  </connection>
  <connection id="38" xr16:uid="{22E032E8-15A3-402A-9F8E-61A9FB91E4E3}" keepAlive="1" name="Query - Outgrowers_Clean_Stock_Stats_2016" description="Connection to the 'Outgrowers_Clean_Stock_Stats_2016' query in the workbook." type="5" refreshedVersion="0" background="1">
    <dbPr connection="Provider=Microsoft.Mashup.OleDb.1;Data Source=$Workbook$;Location=Outgrowers_Clean_Stock_Stats_2016;Extended Properties=&quot;&quot;" command="SELECT * FROM [Outgrowers_Clean_Stock_Stats_2016]"/>
  </connection>
  <connection id="39" xr16:uid="{86A89107-58B0-4CED-B9E9-B0B3DD291747}" keepAlive="1" name="Query - Outgrowers_Clean_Stock_Stats_2017" description="Connection to the 'Outgrowers_Clean_Stock_Stats_2017' query in the workbook." type="5" refreshedVersion="0" background="1">
    <dbPr connection="Provider=Microsoft.Mashup.OleDb.1;Data Source=$Workbook$;Location=Outgrowers_Clean_Stock_Stats_2017;Extended Properties=&quot;&quot;" command="SELECT * FROM [Outgrowers_Clean_Stock_Stats_2017]"/>
  </connection>
  <connection id="40" xr16:uid="{114E3C4D-2F91-4FEB-A8F5-93D5A8C17C2A}" keepAlive="1" name="Query - Outgrowers_Clean_Stock_Stats_2018" description="Connection to the 'Outgrowers_Clean_Stock_Stats_2018' query in the workbook." type="5" refreshedVersion="0" background="1">
    <dbPr connection="Provider=Microsoft.Mashup.OleDb.1;Data Source=$Workbook$;Location=Outgrowers_Clean_Stock_Stats_2018;Extended Properties=&quot;&quot;" command="SELECT * FROM [Outgrowers_Clean_Stock_Stats_2018]"/>
  </connection>
  <connection id="41" xr16:uid="{08437AF5-50F4-4E42-9BB9-1030900B6871}" keepAlive="1" name="Query - Outgrowers_Clean_Stock_Stats_2019" description="Connection to the 'Outgrowers_Clean_Stock_Stats_2019' query in the workbook." type="5" refreshedVersion="0" background="1">
    <dbPr connection="Provider=Microsoft.Mashup.OleDb.1;Data Source=$Workbook$;Location=Outgrowers_Clean_Stock_Stats_2019;Extended Properties=&quot;&quot;" command="SELECT * FROM [Outgrowers_Clean_Stock_Stats_2019]"/>
  </connection>
  <connection id="42" xr16:uid="{2BBA68D7-9CD7-4765-A2A8-3CDD6CBA6057}" keepAlive="1" name="Query - Outgrowers_Clean_Stock_Stats_2020" description="Connection to the 'Outgrowers_Clean_Stock_Stats_2020' query in the workbook." type="5" refreshedVersion="0" background="1">
    <dbPr connection="Provider=Microsoft.Mashup.OleDb.1;Data Source=$Workbook$;Location=Outgrowers_Clean_Stock_Stats_2020;Extended Properties=&quot;&quot;" command="SELECT * FROM [Outgrowers_Clean_Stock_Stats_2020]"/>
  </connection>
  <connection id="43" xr16:uid="{B89CCBA9-E0C7-41C3-B0E9-B337BF7085B2}" keepAlive="1" name="Query - Outgrowers_Clean_Stock_Stats_2021" description="Connection to the 'Outgrowers_Clean_Stock_Stats_2021' query in the workbook." type="5" refreshedVersion="0" background="1">
    <dbPr connection="Provider=Microsoft.Mashup.OleDb.1;Data Source=$Workbook$;Location=Outgrowers_Clean_Stock_Stats_2021;Extended Properties=&quot;&quot;" command="SELECT * FROM [Outgrowers_Clean_Stock_Stats_2021]"/>
  </connection>
  <connection id="44" xr16:uid="{695B6733-33AE-4405-A4B4-C3EAA8466203}" keepAlive="1" name="Query - Outgrowers_Clean_Stock_Stats_2022" description="Connection to the 'Outgrowers_Clean_Stock_Stats_2022' query in the workbook." type="5" refreshedVersion="0" background="1">
    <dbPr connection="Provider=Microsoft.Mashup.OleDb.1;Data Source=$Workbook$;Location=Outgrowers_Clean_Stock_Stats_2022;Extended Properties=&quot;&quot;" command="SELECT * FROM [Outgrowers_Clean_Stock_Stats_2022]"/>
  </connection>
  <connection id="45" xr16:uid="{54CCB5BE-1E03-42E6-8BE8-68D9B9C8B8A8}" keepAlive="1" name="Query - Outgrowers_Clean_Stock_Stats_2023" description="Connection to the 'Outgrowers_Clean_Stock_Stats_2023' query in the workbook." type="5" refreshedVersion="0" background="1">
    <dbPr connection="Provider=Microsoft.Mashup.OleDb.1;Data Source=$Workbook$;Location=Outgrowers_Clean_Stock_Stats_2023;Extended Properties=&quot;&quot;" command="SELECT * FROM [Outgrowers_Clean_Stock_Stats_2023]"/>
  </connection>
  <connection id="46" xr16:uid="{AC0BADA5-7DD4-4972-B34C-A1485B8CA3EF}" keepAlive="1" name="Query - Outgrowers_Clean_Stock_Stats_2024" description="Connection to the 'Outgrowers_Clean_Stock_Stats_2024' query in the workbook." type="5" refreshedVersion="0" background="1">
    <dbPr connection="Provider=Microsoft.Mashup.OleDb.1;Data Source=$Workbook$;Location=Outgrowers_Clean_Stock_Stats_2024;Extended Properties=&quot;&quot;" command="SELECT * FROM [Outgrowers_Clean_Stock_Stats_2024]"/>
  </connection>
  <connection id="47" xr16:uid="{92DC234A-A321-470A-BFEF-2E4DB89C059C}" keepAlive="1" name="Query - Outgrowers_Eligible_Stock_2000" description="Connection to the 'Outgrowers_Eligible_Stock_2000' query in the workbook." type="5" refreshedVersion="0" background="1">
    <dbPr connection="Provider=Microsoft.Mashup.OleDb.1;Data Source=$Workbook$;Location=Outgrowers_Eligible_Stock_2000;Extended Properties=&quot;&quot;" command="SELECT * FROM [Outgrowers_Eligible_Stock_2000]"/>
  </connection>
  <connection id="48" xr16:uid="{F6EE98A0-00B9-485F-8434-10C4110EC3F9}" keepAlive="1" name="Query - Outgrowers_Eligible_Stock_2001" description="Connection to the 'Outgrowers_Eligible_Stock_2001' query in the workbook." type="5" refreshedVersion="0" background="1">
    <dbPr connection="Provider=Microsoft.Mashup.OleDb.1;Data Source=$Workbook$;Location=Outgrowers_Eligible_Stock_2001;Extended Properties=&quot;&quot;" command="SELECT * FROM [Outgrowers_Eligible_Stock_2001]"/>
  </connection>
  <connection id="49" xr16:uid="{4978F931-D846-41D3-BB35-E270431B5600}" keepAlive="1" name="Query - Outgrowers_Eligible_Stock_2002" description="Connection to the 'Outgrowers_Eligible_Stock_2002' query in the workbook." type="5" refreshedVersion="0" background="1">
    <dbPr connection="Provider=Microsoft.Mashup.OleDb.1;Data Source=$Workbook$;Location=Outgrowers_Eligible_Stock_2002;Extended Properties=&quot;&quot;" command="SELECT * FROM [Outgrowers_Eligible_Stock_2002]"/>
  </connection>
  <connection id="50" xr16:uid="{8542D94F-6462-4E3E-A079-AFF50CA0FC09}" keepAlive="1" name="Query - Outgrowers_Eligible_Stock_2003" description="Connection to the 'Outgrowers_Eligible_Stock_2003' query in the workbook." type="5" refreshedVersion="0" background="1">
    <dbPr connection="Provider=Microsoft.Mashup.OleDb.1;Data Source=$Workbook$;Location=Outgrowers_Eligible_Stock_2003;Extended Properties=&quot;&quot;" command="SELECT * FROM [Outgrowers_Eligible_Stock_2003]"/>
  </connection>
  <connection id="51" xr16:uid="{4FECA753-2FB2-43FD-A60D-EC0801CAF8AD}" keepAlive="1" name="Query - Outgrowers_Eligible_Stock_2004" description="Connection to the 'Outgrowers_Eligible_Stock_2004' query in the workbook." type="5" refreshedVersion="0" background="1">
    <dbPr connection="Provider=Microsoft.Mashup.OleDb.1;Data Source=$Workbook$;Location=Outgrowers_Eligible_Stock_2004;Extended Properties=&quot;&quot;" command="SELECT * FROM [Outgrowers_Eligible_Stock_2004]"/>
  </connection>
  <connection id="52" xr16:uid="{35A1A550-C23F-489C-A809-3A96159E7773}" keepAlive="1" name="Query - Outgrowers_Eligible_Stock_2005" description="Connection to the 'Outgrowers_Eligible_Stock_2005' query in the workbook." type="5" refreshedVersion="0" background="1">
    <dbPr connection="Provider=Microsoft.Mashup.OleDb.1;Data Source=$Workbook$;Location=Outgrowers_Eligible_Stock_2005;Extended Properties=&quot;&quot;" command="SELECT * FROM [Outgrowers_Eligible_Stock_2005]"/>
  </connection>
  <connection id="53" xr16:uid="{ACE26B70-FECA-41C7-9B76-B19568DCA85E}" keepAlive="1" name="Query - Outgrowers_Eligible_Stock_2006" description="Connection to the 'Outgrowers_Eligible_Stock_2006' query in the workbook." type="5" refreshedVersion="8" background="1" saveData="1">
    <dbPr connection="Provider=Microsoft.Mashup.OleDb.1;Data Source=$Workbook$;Location=Outgrowers_Eligible_Stock_2006;Extended Properties=&quot;&quot;" command="SELECT * FROM [Outgrowers_Eligible_Stock_2006]"/>
  </connection>
  <connection id="54" xr16:uid="{C4290957-576C-4BC0-8821-F90E900D5BD1}" keepAlive="1" name="Query - Outgrowers_Eligible_Stock_2007" description="Connection to the 'Outgrowers_Eligible_Stock_2007' query in the workbook." type="5" refreshedVersion="0" background="1">
    <dbPr connection="Provider=Microsoft.Mashup.OleDb.1;Data Source=$Workbook$;Location=Outgrowers_Eligible_Stock_2007;Extended Properties=&quot;&quot;" command="SELECT * FROM [Outgrowers_Eligible_Stock_2007]"/>
  </connection>
  <connection id="55" xr16:uid="{F0A0BEAB-FA62-4E41-BE9F-AD527AB55A21}" keepAlive="1" name="Query - Outgrowers_Eligible_Stock_2008" description="Connection to the 'Outgrowers_Eligible_Stock_2008' query in the workbook." type="5" refreshedVersion="0" background="1">
    <dbPr connection="Provider=Microsoft.Mashup.OleDb.1;Data Source=$Workbook$;Location=Outgrowers_Eligible_Stock_2008;Extended Properties=&quot;&quot;" command="SELECT * FROM [Outgrowers_Eligible_Stock_2008]"/>
  </connection>
  <connection id="56" xr16:uid="{B435E60F-E722-4C3A-8E83-A0E4FD36D623}" keepAlive="1" name="Query - Outgrowers_Eligible_Stock_2009" description="Connection to the 'Outgrowers_Eligible_Stock_2009' query in the workbook." type="5" refreshedVersion="0" background="1">
    <dbPr connection="Provider=Microsoft.Mashup.OleDb.1;Data Source=$Workbook$;Location=Outgrowers_Eligible_Stock_2009;Extended Properties=&quot;&quot;" command="SELECT * FROM [Outgrowers_Eligible_Stock_2009]"/>
  </connection>
  <connection id="57" xr16:uid="{820EA013-AFE6-4D8E-ABC6-17B7EA7DC6C3}" keepAlive="1" name="Query - Outgrowers_Eligible_Stock_2010" description="Connection to the 'Outgrowers_Eligible_Stock_2010' query in the workbook." type="5" refreshedVersion="0" background="1">
    <dbPr connection="Provider=Microsoft.Mashup.OleDb.1;Data Source=$Workbook$;Location=Outgrowers_Eligible_Stock_2010;Extended Properties=&quot;&quot;" command="SELECT * FROM [Outgrowers_Eligible_Stock_2010]"/>
  </connection>
  <connection id="58" xr16:uid="{67466B02-DBBA-4886-B5F7-9214B96ADE2E}" keepAlive="1" name="Query - Outgrowers_Eligible_Stock_2011" description="Connection to the 'Outgrowers_Eligible_Stock_2011' query in the workbook." type="5" refreshedVersion="0" background="1">
    <dbPr connection="Provider=Microsoft.Mashup.OleDb.1;Data Source=$Workbook$;Location=Outgrowers_Eligible_Stock_2011;Extended Properties=&quot;&quot;" command="SELECT * FROM [Outgrowers_Eligible_Stock_2011]"/>
  </connection>
  <connection id="59" xr16:uid="{B71A87A3-64E4-4324-8B91-89C223C920E2}" keepAlive="1" name="Query - Outgrowers_Eligible_Stock_2012" description="Connection to the 'Outgrowers_Eligible_Stock_2012' query in the workbook." type="5" refreshedVersion="0" background="1">
    <dbPr connection="Provider=Microsoft.Mashup.OleDb.1;Data Source=$Workbook$;Location=Outgrowers_Eligible_Stock_2012;Extended Properties=&quot;&quot;" command="SELECT * FROM [Outgrowers_Eligible_Stock_2012]"/>
  </connection>
  <connection id="60" xr16:uid="{05B4B821-7A71-41C6-97B6-91643DA50177}" keepAlive="1" name="Query - Outgrowers_Eligible_Stock_2013" description="Connection to the 'Outgrowers_Eligible_Stock_2013' query in the workbook." type="5" refreshedVersion="0" background="1">
    <dbPr connection="Provider=Microsoft.Mashup.OleDb.1;Data Source=$Workbook$;Location=Outgrowers_Eligible_Stock_2013;Extended Properties=&quot;&quot;" command="SELECT * FROM [Outgrowers_Eligible_Stock_2013]"/>
  </connection>
  <connection id="61" xr16:uid="{AAD4C453-707C-447A-A7C9-92A9DF169078}" keepAlive="1" name="Query - Outgrowers_Eligible_Stock_2014" description="Connection to the 'Outgrowers_Eligible_Stock_2014' query in the workbook." type="5" refreshedVersion="0" background="1">
    <dbPr connection="Provider=Microsoft.Mashup.OleDb.1;Data Source=$Workbook$;Location=Outgrowers_Eligible_Stock_2014;Extended Properties=&quot;&quot;" command="SELECT * FROM [Outgrowers_Eligible_Stock_2014]"/>
  </connection>
  <connection id="62" xr16:uid="{71D801F1-F862-47E1-864C-215E8D5FAC52}" keepAlive="1" name="Query - Outgrowers_Eligible_Stock_2015" description="Connection to the 'Outgrowers_Eligible_Stock_2015' query in the workbook." type="5" refreshedVersion="0" background="1">
    <dbPr connection="Provider=Microsoft.Mashup.OleDb.1;Data Source=$Workbook$;Location=Outgrowers_Eligible_Stock_2015;Extended Properties=&quot;&quot;" command="SELECT * FROM [Outgrowers_Eligible_Stock_2015]"/>
  </connection>
  <connection id="63" xr16:uid="{EBAEDDF2-A74A-42BF-B41D-BD4184EB261F}" keepAlive="1" name="Query - Outgrowers_Eligible_Stock_2016" description="Connection to the 'Outgrowers_Eligible_Stock_2016' query in the workbook." type="5" refreshedVersion="0" background="1">
    <dbPr connection="Provider=Microsoft.Mashup.OleDb.1;Data Source=$Workbook$;Location=Outgrowers_Eligible_Stock_2016;Extended Properties=&quot;&quot;" command="SELECT * FROM [Outgrowers_Eligible_Stock_2016]"/>
  </connection>
  <connection id="64" xr16:uid="{26326C02-3C1A-4FD0-A8AE-BD8D6A822DAF}" keepAlive="1" name="Query - Outgrowers_Eligible_Stock_2017" description="Connection to the 'Outgrowers_Eligible_Stock_2017' query in the workbook." type="5" refreshedVersion="0" background="1">
    <dbPr connection="Provider=Microsoft.Mashup.OleDb.1;Data Source=$Workbook$;Location=Outgrowers_Eligible_Stock_2017;Extended Properties=&quot;&quot;" command="SELECT * FROM [Outgrowers_Eligible_Stock_2017]"/>
  </connection>
  <connection id="65" xr16:uid="{ADB07FFB-2BF2-4382-97D9-4E1F2F755F97}" keepAlive="1" name="Query - Outgrowers_Eligible_Stock_2017 (2)" description="Connection to the 'Outgrowers_Eligible_Stock_2017 (2)' query in the workbook." type="5" refreshedVersion="0" background="1">
    <dbPr connection="Provider=Microsoft.Mashup.OleDb.1;Data Source=$Workbook$;Location=&quot;Outgrowers_Eligible_Stock_2017 (2)&quot;;Extended Properties=&quot;&quot;" command="SELECT * FROM [Outgrowers_Eligible_Stock_2017 (2)]"/>
  </connection>
  <connection id="66" xr16:uid="{BBB0ED08-FE22-4E0C-AF5F-25F3A2418032}" keepAlive="1" name="Query - Outgrowers_Eligible_Stock_2018" description="Connection to the 'Outgrowers_Eligible_Stock_2018' query in the workbook." type="5" refreshedVersion="0" background="1">
    <dbPr connection="Provider=Microsoft.Mashup.OleDb.1;Data Source=$Workbook$;Location=Outgrowers_Eligible_Stock_2018;Extended Properties=&quot;&quot;" command="SELECT * FROM [Outgrowers_Eligible_Stock_2018]"/>
  </connection>
  <connection id="67" xr16:uid="{B6263521-205B-4329-B8F1-8C2C8C67284B}" keepAlive="1" name="Query - Outgrowers_Eligible_Stock_2019" description="Connection to the 'Outgrowers_Eligible_Stock_2019' query in the workbook." type="5" refreshedVersion="0" background="1">
    <dbPr connection="Provider=Microsoft.Mashup.OleDb.1;Data Source=$Workbook$;Location=Outgrowers_Eligible_Stock_2019;Extended Properties=&quot;&quot;" command="SELECT * FROM [Outgrowers_Eligible_Stock_2019]"/>
  </connection>
  <connection id="68" xr16:uid="{4F654BD2-C329-429F-BFB0-4789F631C8A2}" keepAlive="1" name="Query - Outgrowers_Eligible_Stock_2020" description="Connection to the 'Outgrowers_Eligible_Stock_2020' query in the workbook." type="5" refreshedVersion="0" background="1">
    <dbPr connection="Provider=Microsoft.Mashup.OleDb.1;Data Source=$Workbook$;Location=Outgrowers_Eligible_Stock_2020;Extended Properties=&quot;&quot;" command="SELECT * FROM [Outgrowers_Eligible_Stock_2020]"/>
  </connection>
  <connection id="69" xr16:uid="{F9C134B8-AE8D-42DD-816B-CCA8BC0673E4}" keepAlive="1" name="Query - Outgrowers_Eligible_Stock_2021" description="Connection to the 'Outgrowers_Eligible_Stock_2021' query in the workbook." type="5" refreshedVersion="0" background="1">
    <dbPr connection="Provider=Microsoft.Mashup.OleDb.1;Data Source=$Workbook$;Location=Outgrowers_Eligible_Stock_2021;Extended Properties=&quot;&quot;" command="SELECT * FROM [Outgrowers_Eligible_Stock_2021]"/>
  </connection>
  <connection id="70" xr16:uid="{7C01F043-2814-4AB6-86BC-8C80E09DEE20}" keepAlive="1" name="Query - Outgrowers_Eligible_Stock_2022" description="Connection to the 'Outgrowers_Eligible_Stock_2022' query in the workbook." type="5" refreshedVersion="0" background="1">
    <dbPr connection="Provider=Microsoft.Mashup.OleDb.1;Data Source=$Workbook$;Location=Outgrowers_Eligible_Stock_2022;Extended Properties=&quot;&quot;" command="SELECT * FROM [Outgrowers_Eligible_Stock_2022]"/>
  </connection>
  <connection id="71" xr16:uid="{70ED27A0-D244-48D2-9B5E-B77F42C66284}" keepAlive="1" name="Query - Outgrowers_Eligible_Stock_2023" description="Connection to the 'Outgrowers_Eligible_Stock_2023' query in the workbook." type="5" refreshedVersion="8" background="1" saveData="1">
    <dbPr connection="Provider=Microsoft.Mashup.OleDb.1;Data Source=$Workbook$;Location=Outgrowers_Eligible_Stock_2023;Extended Properties=&quot;&quot;" command="SELECT * FROM [Outgrowers_Eligible_Stock_2023]"/>
  </connection>
  <connection id="72" xr16:uid="{A1F7A7D5-BB50-4601-B89E-184ACA035A8A}" keepAlive="1" name="Query - Outgrowers_Eligible_Stock_2024" description="Connection to the 'Outgrowers_Eligible_Stock_2024' query in the workbook." type="5" refreshedVersion="0" background="1">
    <dbPr connection="Provider=Microsoft.Mashup.OleDb.1;Data Source=$Workbook$;Location=Outgrowers_Eligible_Stock_2024;Extended Properties=&quot;&quot;" command="SELECT * FROM [Outgrowers_Eligible_Stock_2024]"/>
  </connection>
  <connection id="73" xr16:uid="{C22BDCDE-4541-496E-A08B-0C52744C7236}" keepAlive="1" name="Query - Outgrowers_NOF2017_TabArea_ConsensusNOWOODY" description="Connection to the 'Outgrowers_NOF2017_TabArea_ConsensusNOWOODY' query in the workbook." type="5" refreshedVersion="0" background="1">
    <dbPr connection="Provider=Microsoft.Mashup.OleDb.1;Data Source=$Workbook$;Location=Outgrowers_NOF2017_TabArea_ConsensusNOWOODY;Extended Properties=&quot;&quot;" command="SELECT * FROM [Outgrowers_NOF2017_TabArea_ConsensusNOWOODY]"/>
  </connection>
  <connection id="74" xr16:uid="{0617DB41-E9FC-41C6-BF53-A225A02DB32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75" xr16:uid="{1C7AEA4A-9E68-462C-B65F-572D5E89CF4F}" keepAlive="1" name="Query - UG_OG_Clip2017_Crop2018_TabulateStats" description="Connection to the 'UG_OG_Clip2017_Crop2018_TabulateStats' query in the workbook." type="5" refreshedVersion="0" background="1">
    <dbPr connection="Provider=Microsoft.Mashup.OleDb.1;Data Source=$Workbook$;Location=UG_OG_Clip2017_Crop2018_TabulateStats;Extended Properties=&quot;&quot;" command="SELECT * FROM [UG_OG_Clip2017_Crop2018_TabulateStats]"/>
  </connection>
  <connection id="76" xr16:uid="{32C2E37E-A64B-4A11-9DA9-D123E76CD56B}" keepAlive="1" name="Query - UG_Tausi_Stock_30m_Outgrowers_Clean_Distribution" description="Connection to the 'UG_Tausi_Stock_30m_Outgrowers_Clean_Distribution' query in the workbook." type="5" refreshedVersion="8" background="1" saveData="1">
    <dbPr connection="Provider=Microsoft.Mashup.OleDb.1;Data Source=$Workbook$;Location=UG_Tausi_Stock_30m_Outgrowers_Clean_Distribution;Extended Properties=&quot;&quot;" command="SELECT * FROM [UG_Tausi_Stock_30m_Outgrowers_Clean_Distribution]"/>
  </connection>
</connections>
</file>

<file path=xl/sharedStrings.xml><?xml version="1.0" encoding="utf-8"?>
<sst xmlns="http://schemas.openxmlformats.org/spreadsheetml/2006/main" count="6451" uniqueCount="949">
  <si>
    <t>LNAME</t>
  </si>
  <si>
    <t>MIN</t>
  </si>
  <si>
    <t>MAX</t>
  </si>
  <si>
    <t>MEAN</t>
  </si>
  <si>
    <t>25123a</t>
  </si>
  <si>
    <t>02143a</t>
  </si>
  <si>
    <t>56225a</t>
  </si>
  <si>
    <t>25179a</t>
  </si>
  <si>
    <t>25179b</t>
  </si>
  <si>
    <t>126157a</t>
  </si>
  <si>
    <t>90358a</t>
  </si>
  <si>
    <t>03101c</t>
  </si>
  <si>
    <t>170328a</t>
  </si>
  <si>
    <t>79145b</t>
  </si>
  <si>
    <t>220247a</t>
  </si>
  <si>
    <t>88330a</t>
  </si>
  <si>
    <t>90318a</t>
  </si>
  <si>
    <t>04167a</t>
  </si>
  <si>
    <t>53228a</t>
  </si>
  <si>
    <t>183326a</t>
  </si>
  <si>
    <t>90305a</t>
  </si>
  <si>
    <t>88323a</t>
  </si>
  <si>
    <t>121124a</t>
  </si>
  <si>
    <t>50175a</t>
  </si>
  <si>
    <t>89308a</t>
  </si>
  <si>
    <t>89308b</t>
  </si>
  <si>
    <t>183319b</t>
  </si>
  <si>
    <t>93319a</t>
  </si>
  <si>
    <t>90325a</t>
  </si>
  <si>
    <t>90325b</t>
  </si>
  <si>
    <t>217164j</t>
  </si>
  <si>
    <t>221164i</t>
  </si>
  <si>
    <t>220164g</t>
  </si>
  <si>
    <t>217164c</t>
  </si>
  <si>
    <t>81137a</t>
  </si>
  <si>
    <t>29118a</t>
  </si>
  <si>
    <t>77139b</t>
  </si>
  <si>
    <t>74129a</t>
  </si>
  <si>
    <t>91303a</t>
  </si>
  <si>
    <t>214127a</t>
  </si>
  <si>
    <t>214127b</t>
  </si>
  <si>
    <t>51241a</t>
  </si>
  <si>
    <t>50149a</t>
  </si>
  <si>
    <t>34168f</t>
  </si>
  <si>
    <t>113003b</t>
  </si>
  <si>
    <t>126159c</t>
  </si>
  <si>
    <t>191206a</t>
  </si>
  <si>
    <t>118352a</t>
  </si>
  <si>
    <t>11148a</t>
  </si>
  <si>
    <t>90330a</t>
  </si>
  <si>
    <t>191237a</t>
  </si>
  <si>
    <t>06141a</t>
  </si>
  <si>
    <t>90302a</t>
  </si>
  <si>
    <t>214126a</t>
  </si>
  <si>
    <t>63180a</t>
  </si>
  <si>
    <t>22115a</t>
  </si>
  <si>
    <t>192209a</t>
  </si>
  <si>
    <t>113125c</t>
  </si>
  <si>
    <t>113178d</t>
  </si>
  <si>
    <t>121125b</t>
  </si>
  <si>
    <t>98154a</t>
  </si>
  <si>
    <t>215161a</t>
  </si>
  <si>
    <t>04116d</t>
  </si>
  <si>
    <t>91322a</t>
  </si>
  <si>
    <t>93364a</t>
  </si>
  <si>
    <t>183317a</t>
  </si>
  <si>
    <t>174312a</t>
  </si>
  <si>
    <t>119357a</t>
  </si>
  <si>
    <t>25121a</t>
  </si>
  <si>
    <t>135132b</t>
  </si>
  <si>
    <t>135132a</t>
  </si>
  <si>
    <t>74131c</t>
  </si>
  <si>
    <t>191214a</t>
  </si>
  <si>
    <t>81136a</t>
  </si>
  <si>
    <t>193225a</t>
  </si>
  <si>
    <t>191207a</t>
  </si>
  <si>
    <t>152248a</t>
  </si>
  <si>
    <t>192224a</t>
  </si>
  <si>
    <t>191208a</t>
  </si>
  <si>
    <t>06111c</t>
  </si>
  <si>
    <t>06111d</t>
  </si>
  <si>
    <t>191213a</t>
  </si>
  <si>
    <t>191213b</t>
  </si>
  <si>
    <t>91314a</t>
  </si>
  <si>
    <t>91314b</t>
  </si>
  <si>
    <t>91314c</t>
  </si>
  <si>
    <t>11186a</t>
  </si>
  <si>
    <t>119356a</t>
  </si>
  <si>
    <t>119356b</t>
  </si>
  <si>
    <t>88355a</t>
  </si>
  <si>
    <t>216346a</t>
  </si>
  <si>
    <t>91316a</t>
  </si>
  <si>
    <t>89354a</t>
  </si>
  <si>
    <t>03104b</t>
  </si>
  <si>
    <t>53229a</t>
  </si>
  <si>
    <t>06156a</t>
  </si>
  <si>
    <t>06156b</t>
  </si>
  <si>
    <t>03142a</t>
  </si>
  <si>
    <t>03142b</t>
  </si>
  <si>
    <t>191218a</t>
  </si>
  <si>
    <t>58250a</t>
  </si>
  <si>
    <t>204222a</t>
  </si>
  <si>
    <t>183310a</t>
  </si>
  <si>
    <t>53230b</t>
  </si>
  <si>
    <t>56230a</t>
  </si>
  <si>
    <t>57246a</t>
  </si>
  <si>
    <t>191235a</t>
  </si>
  <si>
    <t>74133a</t>
  </si>
  <si>
    <t>191215a</t>
  </si>
  <si>
    <t>04117b</t>
  </si>
  <si>
    <t>04117c</t>
  </si>
  <si>
    <t>08117d</t>
  </si>
  <si>
    <t>08117e</t>
  </si>
  <si>
    <t>50152b</t>
  </si>
  <si>
    <t>191236a</t>
  </si>
  <si>
    <t>53231a</t>
  </si>
  <si>
    <t>74134b</t>
  </si>
  <si>
    <t>74134c</t>
  </si>
  <si>
    <t>152242b</t>
  </si>
  <si>
    <t>152242a</t>
  </si>
  <si>
    <t>152242c</t>
  </si>
  <si>
    <t>192240a</t>
  </si>
  <si>
    <t>183357b</t>
  </si>
  <si>
    <t>90347a</t>
  </si>
  <si>
    <t>90347b</t>
  </si>
  <si>
    <t>29119a</t>
  </si>
  <si>
    <t>74135a</t>
  </si>
  <si>
    <t>74135b</t>
  </si>
  <si>
    <t>81138a</t>
  </si>
  <si>
    <t>79144a</t>
  </si>
  <si>
    <t>20108c</t>
  </si>
  <si>
    <t>01108b</t>
  </si>
  <si>
    <t>174311a</t>
  </si>
  <si>
    <t>83176a</t>
  </si>
  <si>
    <t>07112a</t>
  </si>
  <si>
    <t>07112b</t>
  </si>
  <si>
    <t>121112d</t>
  </si>
  <si>
    <t>70112e</t>
  </si>
  <si>
    <t>212324a</t>
  </si>
  <si>
    <t>91315a</t>
  </si>
  <si>
    <t>174315b</t>
  </si>
  <si>
    <t>26120a</t>
  </si>
  <si>
    <t>74130a</t>
  </si>
  <si>
    <t>83153a</t>
  </si>
  <si>
    <t>25122a</t>
  </si>
  <si>
    <t>83177a</t>
  </si>
  <si>
    <t>04110a</t>
  </si>
  <si>
    <t>213110b</t>
  </si>
  <si>
    <t>06105c</t>
  </si>
  <si>
    <t>182165a</t>
  </si>
  <si>
    <t>192211a</t>
  </si>
  <si>
    <t>10171a</t>
  </si>
  <si>
    <t>201220a</t>
  </si>
  <si>
    <t>192210a</t>
  </si>
  <si>
    <t>22162a</t>
  </si>
  <si>
    <t>93363a</t>
  </si>
  <si>
    <t>93360a</t>
  </si>
  <si>
    <t>183330f</t>
  </si>
  <si>
    <t>89330b</t>
  </si>
  <si>
    <t>89330c</t>
  </si>
  <si>
    <t>89330d</t>
  </si>
  <si>
    <t>170365a</t>
  </si>
  <si>
    <t>22002b</t>
  </si>
  <si>
    <t>17172a</t>
  </si>
  <si>
    <t>214128a</t>
  </si>
  <si>
    <t>89355a</t>
  </si>
  <si>
    <t>89304a</t>
  </si>
  <si>
    <t>126184b</t>
  </si>
  <si>
    <t>126184a</t>
  </si>
  <si>
    <t>01106b</t>
  </si>
  <si>
    <t>01106a</t>
  </si>
  <si>
    <t>84160a</t>
  </si>
  <si>
    <t>119321a</t>
  </si>
  <si>
    <t>191216a</t>
  </si>
  <si>
    <t>191216b</t>
  </si>
  <si>
    <t>174307a</t>
  </si>
  <si>
    <t>90301a</t>
  </si>
  <si>
    <t>212301b</t>
  </si>
  <si>
    <t>25122b</t>
  </si>
  <si>
    <t>25122c</t>
  </si>
  <si>
    <t>218182a</t>
  </si>
  <si>
    <t>01107c</t>
  </si>
  <si>
    <t>50150a</t>
  </si>
  <si>
    <t>02140d</t>
  </si>
  <si>
    <t>02140e</t>
  </si>
  <si>
    <t>03183a</t>
  </si>
  <si>
    <t>83102a</t>
  </si>
  <si>
    <t>89370a</t>
  </si>
  <si>
    <t>92070a</t>
  </si>
  <si>
    <t>119356c</t>
  </si>
  <si>
    <t>119357c</t>
  </si>
  <si>
    <t>174307b</t>
  </si>
  <si>
    <t>174334c</t>
  </si>
  <si>
    <t>183320d</t>
  </si>
  <si>
    <t>183366a</t>
  </si>
  <si>
    <t>183371a</t>
  </si>
  <si>
    <t>183379a</t>
  </si>
  <si>
    <t>02116b</t>
  </si>
  <si>
    <t>02116c</t>
  </si>
  <si>
    <t>02140a</t>
  </si>
  <si>
    <t>02143b</t>
  </si>
  <si>
    <t>02143c</t>
  </si>
  <si>
    <t>02163a</t>
  </si>
  <si>
    <t>03101b</t>
  </si>
  <si>
    <t>03142d</t>
  </si>
  <si>
    <t>03194a</t>
  </si>
  <si>
    <t>03195a</t>
  </si>
  <si>
    <t>03196a</t>
  </si>
  <si>
    <t>03196b</t>
  </si>
  <si>
    <t>03197a</t>
  </si>
  <si>
    <t>03197b</t>
  </si>
  <si>
    <t>03198a</t>
  </si>
  <si>
    <t>03199a</t>
  </si>
  <si>
    <t>04192b</t>
  </si>
  <si>
    <t>011104a</t>
  </si>
  <si>
    <t>011105a</t>
  </si>
  <si>
    <t>011106a</t>
  </si>
  <si>
    <t>011128a</t>
  </si>
  <si>
    <t>19111a</t>
  </si>
  <si>
    <t>22191a</t>
  </si>
  <si>
    <t>22191b</t>
  </si>
  <si>
    <t>22192a</t>
  </si>
  <si>
    <t>25190a</t>
  </si>
  <si>
    <t>29118b</t>
  </si>
  <si>
    <t>29185a</t>
  </si>
  <si>
    <t>031120a</t>
  </si>
  <si>
    <t>031121a</t>
  </si>
  <si>
    <t>031122a</t>
  </si>
  <si>
    <t>48257a</t>
  </si>
  <si>
    <t>83140a</t>
  </si>
  <si>
    <t>83197a</t>
  </si>
  <si>
    <t>111100a</t>
  </si>
  <si>
    <t>121108a</t>
  </si>
  <si>
    <t>182153a</t>
  </si>
  <si>
    <t>741101a</t>
  </si>
  <si>
    <t>811123a</t>
  </si>
  <si>
    <t>1231102a</t>
  </si>
  <si>
    <t>1261126a</t>
  </si>
  <si>
    <t>1261129a</t>
  </si>
  <si>
    <t>1261129b</t>
  </si>
  <si>
    <t>1801109a</t>
  </si>
  <si>
    <t>02254a</t>
  </si>
  <si>
    <t>26120b</t>
  </si>
  <si>
    <t>53256a</t>
  </si>
  <si>
    <t>57202c</t>
  </si>
  <si>
    <t>57256a</t>
  </si>
  <si>
    <t>152255b</t>
  </si>
  <si>
    <t>162207b</t>
  </si>
  <si>
    <t>192244b</t>
  </si>
  <si>
    <t>192251a</t>
  </si>
  <si>
    <t>193252a</t>
  </si>
  <si>
    <t>193253a</t>
  </si>
  <si>
    <t>222247b</t>
  </si>
  <si>
    <t>02109a</t>
  </si>
  <si>
    <t>02109b</t>
  </si>
  <si>
    <t>03103a</t>
  </si>
  <si>
    <t>04155a</t>
  </si>
  <si>
    <t>04173a</t>
  </si>
  <si>
    <t>021130a</t>
  </si>
  <si>
    <t>25188a</t>
  </si>
  <si>
    <t>25189a</t>
  </si>
  <si>
    <t>29187a</t>
  </si>
  <si>
    <t>34170e</t>
  </si>
  <si>
    <t>50174b</t>
  </si>
  <si>
    <t>57202b</t>
  </si>
  <si>
    <t>92329a</t>
  </si>
  <si>
    <t>113112c</t>
  </si>
  <si>
    <t>123193a</t>
  </si>
  <si>
    <t>174327a</t>
  </si>
  <si>
    <t>183310b</t>
  </si>
  <si>
    <t>183330a</t>
  </si>
  <si>
    <t>191238a</t>
  </si>
  <si>
    <t>192212a</t>
  </si>
  <si>
    <t>192223b</t>
  </si>
  <si>
    <t>193203b</t>
  </si>
  <si>
    <t>193234a</t>
  </si>
  <si>
    <t>198204a</t>
  </si>
  <si>
    <t>200251a</t>
  </si>
  <si>
    <t>204205a</t>
  </si>
  <si>
    <t>209201a</t>
  </si>
  <si>
    <t>217164b</t>
  </si>
  <si>
    <t>218164d</t>
  </si>
  <si>
    <t>221193b</t>
  </si>
  <si>
    <t>291103b</t>
  </si>
  <si>
    <t>291125a</t>
  </si>
  <si>
    <t>781124a</t>
  </si>
  <si>
    <t>2141107a</t>
  </si>
  <si>
    <t>06006a</t>
  </si>
  <si>
    <t>02005a</t>
  </si>
  <si>
    <t>06002b</t>
  </si>
  <si>
    <t>07004a</t>
  </si>
  <si>
    <t>04005a</t>
  </si>
  <si>
    <t>27001a</t>
  </si>
  <si>
    <t>11003a</t>
  </si>
  <si>
    <t>31001a</t>
  </si>
  <si>
    <t>31001b</t>
  </si>
  <si>
    <t>31001c</t>
  </si>
  <si>
    <t>31001e</t>
  </si>
  <si>
    <t>31001f</t>
  </si>
  <si>
    <t>31001h</t>
  </si>
  <si>
    <t>42001c</t>
  </si>
  <si>
    <t>42001d</t>
  </si>
  <si>
    <t>52001a</t>
  </si>
  <si>
    <t>51003a</t>
  </si>
  <si>
    <t>54001a</t>
  </si>
  <si>
    <t>51005a</t>
  </si>
  <si>
    <t>51002a</t>
  </si>
  <si>
    <t>51002b</t>
  </si>
  <si>
    <t>54002a</t>
  </si>
  <si>
    <t>54003a</t>
  </si>
  <si>
    <t>59001a</t>
  </si>
  <si>
    <t>61001b</t>
  </si>
  <si>
    <t>67001a</t>
  </si>
  <si>
    <t>67002a</t>
  </si>
  <si>
    <t>65003a</t>
  </si>
  <si>
    <t>75002a</t>
  </si>
  <si>
    <t>65007b</t>
  </si>
  <si>
    <t>01010c</t>
  </si>
  <si>
    <t>86001a</t>
  </si>
  <si>
    <t>88003a</t>
  </si>
  <si>
    <t>88004a</t>
  </si>
  <si>
    <t>88006a</t>
  </si>
  <si>
    <t>90002a</t>
  </si>
  <si>
    <t>89006a</t>
  </si>
  <si>
    <t>93001a</t>
  </si>
  <si>
    <t>96003a</t>
  </si>
  <si>
    <t>95003a</t>
  </si>
  <si>
    <t>10004a</t>
  </si>
  <si>
    <t>104001a</t>
  </si>
  <si>
    <t>44005a</t>
  </si>
  <si>
    <t>98001a</t>
  </si>
  <si>
    <t>01002b</t>
  </si>
  <si>
    <t>04006a</t>
  </si>
  <si>
    <t>113001a</t>
  </si>
  <si>
    <t>117001a</t>
  </si>
  <si>
    <t>13003a</t>
  </si>
  <si>
    <t>01013a</t>
  </si>
  <si>
    <t>113002a</t>
  </si>
  <si>
    <t>118001c</t>
  </si>
  <si>
    <t>88026a</t>
  </si>
  <si>
    <t>88026b</t>
  </si>
  <si>
    <t>120001a</t>
  </si>
  <si>
    <t>19004a</t>
  </si>
  <si>
    <t>22005a</t>
  </si>
  <si>
    <t>22006a</t>
  </si>
  <si>
    <t>22006b</t>
  </si>
  <si>
    <t>88012a</t>
  </si>
  <si>
    <t>88012b</t>
  </si>
  <si>
    <t>88012c</t>
  </si>
  <si>
    <t>88012d</t>
  </si>
  <si>
    <t>90006a</t>
  </si>
  <si>
    <t>90006b</t>
  </si>
  <si>
    <t>10001b</t>
  </si>
  <si>
    <t>124001a</t>
  </si>
  <si>
    <t>127001b</t>
  </si>
  <si>
    <t>34003a</t>
  </si>
  <si>
    <t>46002a</t>
  </si>
  <si>
    <t>83003a</t>
  </si>
  <si>
    <t>126003a</t>
  </si>
  <si>
    <t>134001a</t>
  </si>
  <si>
    <t>135001a</t>
  </si>
  <si>
    <t>136001a</t>
  </si>
  <si>
    <t>136001b</t>
  </si>
  <si>
    <t>136001c</t>
  </si>
  <si>
    <t>31002a</t>
  </si>
  <si>
    <t>31001i</t>
  </si>
  <si>
    <t>42004a</t>
  </si>
  <si>
    <t>16002a</t>
  </si>
  <si>
    <t>16002b</t>
  </si>
  <si>
    <t>31004a</t>
  </si>
  <si>
    <t>31005a</t>
  </si>
  <si>
    <t>31006a</t>
  </si>
  <si>
    <t>31003a</t>
  </si>
  <si>
    <t>100005a</t>
  </si>
  <si>
    <t>149001a</t>
  </si>
  <si>
    <t>99002a</t>
  </si>
  <si>
    <t>05003a</t>
  </si>
  <si>
    <t>153001a</t>
  </si>
  <si>
    <t>154001a</t>
  </si>
  <si>
    <t>155001a</t>
  </si>
  <si>
    <t>156001a</t>
  </si>
  <si>
    <t>159001a</t>
  </si>
  <si>
    <t>161001b</t>
  </si>
  <si>
    <t>161002b</t>
  </si>
  <si>
    <t>02010a</t>
  </si>
  <si>
    <t>02011a</t>
  </si>
  <si>
    <t>61007a</t>
  </si>
  <si>
    <t>04001c</t>
  </si>
  <si>
    <t>08003a</t>
  </si>
  <si>
    <t>92002a</t>
  </si>
  <si>
    <t>170001a</t>
  </si>
  <si>
    <t>170002a</t>
  </si>
  <si>
    <t>119004a</t>
  </si>
  <si>
    <t>169005a</t>
  </si>
  <si>
    <t>169005b</t>
  </si>
  <si>
    <t>169007a</t>
  </si>
  <si>
    <t>170003a</t>
  </si>
  <si>
    <t>174002a</t>
  </si>
  <si>
    <t>174003a</t>
  </si>
  <si>
    <t>175001a</t>
  </si>
  <si>
    <t>175002a</t>
  </si>
  <si>
    <t>02012a</t>
  </si>
  <si>
    <t>141002a</t>
  </si>
  <si>
    <t>177001a</t>
  </si>
  <si>
    <t>178001a</t>
  </si>
  <si>
    <t>31008b</t>
  </si>
  <si>
    <t>15004a</t>
  </si>
  <si>
    <t>180001a</t>
  </si>
  <si>
    <t>181001a</t>
  </si>
  <si>
    <t>22007a</t>
  </si>
  <si>
    <t>67007a</t>
  </si>
  <si>
    <t>67008a</t>
  </si>
  <si>
    <t>67010a</t>
  </si>
  <si>
    <t>67011a</t>
  </si>
  <si>
    <t>83005a</t>
  </si>
  <si>
    <t>83005b</t>
  </si>
  <si>
    <t>67012a</t>
  </si>
  <si>
    <t>67015a</t>
  </si>
  <si>
    <t>67017a</t>
  </si>
  <si>
    <t>67018a</t>
  </si>
  <si>
    <t>67019a</t>
  </si>
  <si>
    <t>67009a</t>
  </si>
  <si>
    <t>03005a</t>
  </si>
  <si>
    <t>15007a</t>
  </si>
  <si>
    <t>15007b</t>
  </si>
  <si>
    <t>161004a</t>
  </si>
  <si>
    <t>07007a</t>
  </si>
  <si>
    <t>09002a</t>
  </si>
  <si>
    <t>118007a</t>
  </si>
  <si>
    <t>118007b</t>
  </si>
  <si>
    <t>169001a</t>
  </si>
  <si>
    <t>169008a</t>
  </si>
  <si>
    <t>183001a</t>
  </si>
  <si>
    <t>183001b</t>
  </si>
  <si>
    <t>183001c</t>
  </si>
  <si>
    <t>183001d</t>
  </si>
  <si>
    <t>185001a</t>
  </si>
  <si>
    <t>186001a</t>
  </si>
  <si>
    <t>190001b</t>
  </si>
  <si>
    <t>190001c</t>
  </si>
  <si>
    <t>90009a</t>
  </si>
  <si>
    <t>90010a</t>
  </si>
  <si>
    <t>91003a</t>
  </si>
  <si>
    <t>03006a</t>
  </si>
  <si>
    <t>03006b</t>
  </si>
  <si>
    <t>136002a</t>
  </si>
  <si>
    <t>53002a</t>
  </si>
  <si>
    <t>53003a</t>
  </si>
  <si>
    <t>57005a</t>
  </si>
  <si>
    <t>57006a</t>
  </si>
  <si>
    <t>57007a</t>
  </si>
  <si>
    <t>58005a</t>
  </si>
  <si>
    <t>191002a</t>
  </si>
  <si>
    <t>191003a</t>
  </si>
  <si>
    <t>191004a</t>
  </si>
  <si>
    <t>191006a</t>
  </si>
  <si>
    <t>191009a</t>
  </si>
  <si>
    <t>192001a</t>
  </si>
  <si>
    <t>193001a</t>
  </si>
  <si>
    <t>193002b</t>
  </si>
  <si>
    <t>193004a</t>
  </si>
  <si>
    <t>201001b</t>
  </si>
  <si>
    <t>202001a</t>
  </si>
  <si>
    <t>203002a</t>
  </si>
  <si>
    <t>204001a</t>
  </si>
  <si>
    <t>207001a</t>
  </si>
  <si>
    <t>208001a</t>
  </si>
  <si>
    <t>67014a</t>
  </si>
  <si>
    <t>69001a</t>
  </si>
  <si>
    <t>67013a</t>
  </si>
  <si>
    <t>89014b</t>
  </si>
  <si>
    <t>01011a</t>
  </si>
  <si>
    <t>07005a</t>
  </si>
  <si>
    <t>118004a</t>
  </si>
  <si>
    <t>126001a</t>
  </si>
  <si>
    <t>89015a</t>
  </si>
  <si>
    <t>03001c</t>
  </si>
  <si>
    <t>196001a</t>
  </si>
  <si>
    <t>42001e</t>
  </si>
  <si>
    <t>55008a</t>
  </si>
  <si>
    <t>110001a</t>
  </si>
  <si>
    <t>10001c</t>
  </si>
  <si>
    <t>44007a</t>
  </si>
  <si>
    <t>100005b</t>
  </si>
  <si>
    <t>149002a</t>
  </si>
  <si>
    <t>166001a</t>
  </si>
  <si>
    <t>73004a</t>
  </si>
  <si>
    <t>166006a</t>
  </si>
  <si>
    <t>166006b</t>
  </si>
  <si>
    <t>166007b</t>
  </si>
  <si>
    <t>206001a</t>
  </si>
  <si>
    <t>32001a</t>
  </si>
  <si>
    <t>99003b</t>
  </si>
  <si>
    <t>89332a</t>
  </si>
  <si>
    <t>174301e</t>
  </si>
  <si>
    <t>191214c</t>
  </si>
  <si>
    <t>34168a</t>
  </si>
  <si>
    <t>83168a</t>
  </si>
  <si>
    <t>183310c</t>
  </si>
  <si>
    <t>67005a</t>
  </si>
  <si>
    <t>83177b</t>
  </si>
  <si>
    <t>811123b</t>
  </si>
  <si>
    <t>04155b</t>
  </si>
  <si>
    <t>111001a</t>
  </si>
  <si>
    <t>61008a</t>
  </si>
  <si>
    <t>179001a</t>
  </si>
  <si>
    <t>781127a</t>
  </si>
  <si>
    <t>2251100a</t>
  </si>
  <si>
    <t>03111b</t>
  </si>
  <si>
    <t>03183b</t>
  </si>
  <si>
    <t>03195b</t>
  </si>
  <si>
    <t>031140a</t>
  </si>
  <si>
    <t>031141a</t>
  </si>
  <si>
    <t>57239b</t>
  </si>
  <si>
    <t>83125e</t>
  </si>
  <si>
    <t>89354b</t>
  </si>
  <si>
    <t>89376a</t>
  </si>
  <si>
    <t>90077a</t>
  </si>
  <si>
    <t>90357c</t>
  </si>
  <si>
    <t>90381a</t>
  </si>
  <si>
    <t>90382a</t>
  </si>
  <si>
    <t>90387a</t>
  </si>
  <si>
    <t>93395a</t>
  </si>
  <si>
    <t>116116i</t>
  </si>
  <si>
    <t>118390a</t>
  </si>
  <si>
    <t>118391a</t>
  </si>
  <si>
    <t>118392a</t>
  </si>
  <si>
    <t>118394a</t>
  </si>
  <si>
    <t>119330b</t>
  </si>
  <si>
    <t>122397a</t>
  </si>
  <si>
    <t>122397b</t>
  </si>
  <si>
    <t>170312c</t>
  </si>
  <si>
    <t>170387a</t>
  </si>
  <si>
    <t>170387b</t>
  </si>
  <si>
    <t>174010a</t>
  </si>
  <si>
    <t>174327b</t>
  </si>
  <si>
    <t>174334d</t>
  </si>
  <si>
    <t>174365b</t>
  </si>
  <si>
    <t>175396c</t>
  </si>
  <si>
    <t>182197a</t>
  </si>
  <si>
    <t>183380a</t>
  </si>
  <si>
    <t>188398c</t>
  </si>
  <si>
    <t>189398a</t>
  </si>
  <si>
    <t>189398b</t>
  </si>
  <si>
    <t>191208b</t>
  </si>
  <si>
    <t>191208c</t>
  </si>
  <si>
    <t>191214d</t>
  </si>
  <si>
    <t>191255c</t>
  </si>
  <si>
    <t>191257a</t>
  </si>
  <si>
    <t>191258a</t>
  </si>
  <si>
    <t>191259a</t>
  </si>
  <si>
    <t>192249a</t>
  </si>
  <si>
    <t>192252a</t>
  </si>
  <si>
    <t>192253a</t>
  </si>
  <si>
    <t>201142a</t>
  </si>
  <si>
    <t>201254a</t>
  </si>
  <si>
    <t>201255a</t>
  </si>
  <si>
    <t>201256a</t>
  </si>
  <si>
    <t>207241b</t>
  </si>
  <si>
    <t>207250a</t>
  </si>
  <si>
    <t>391140a</t>
  </si>
  <si>
    <t>731138a</t>
  </si>
  <si>
    <t>811141a</t>
  </si>
  <si>
    <t>831136a</t>
  </si>
  <si>
    <t>851135a</t>
  </si>
  <si>
    <t>851135b</t>
  </si>
  <si>
    <t>1261131a</t>
  </si>
  <si>
    <t>1341137a</t>
  </si>
  <si>
    <t>1341137b</t>
  </si>
  <si>
    <t>1941124a</t>
  </si>
  <si>
    <t>2231130b</t>
  </si>
  <si>
    <t>2231143a</t>
  </si>
  <si>
    <t>1261132a</t>
  </si>
  <si>
    <t>03110a</t>
  </si>
  <si>
    <t>175396a</t>
  </si>
  <si>
    <t>53226a</t>
  </si>
  <si>
    <t>74134a</t>
  </si>
  <si>
    <t>88334a</t>
  </si>
  <si>
    <t>183330e</t>
  </si>
  <si>
    <t>90367a</t>
  </si>
  <si>
    <t>031100a</t>
  </si>
  <si>
    <t>118001a</t>
  </si>
  <si>
    <t>90008a</t>
  </si>
  <si>
    <t>34168c</t>
  </si>
  <si>
    <t>91386a</t>
  </si>
  <si>
    <t>118001e</t>
  </si>
  <si>
    <t>126184c</t>
  </si>
  <si>
    <t>170328b</t>
  </si>
  <si>
    <t>2231134a</t>
  </si>
  <si>
    <t>2231144a</t>
  </si>
  <si>
    <t>204221a</t>
  </si>
  <si>
    <t>123159d</t>
  </si>
  <si>
    <t>191214e</t>
  </si>
  <si>
    <t>04001b</t>
  </si>
  <si>
    <t>118070b</t>
  </si>
  <si>
    <t>89390a</t>
  </si>
  <si>
    <t>118001f</t>
  </si>
  <si>
    <t>118393a</t>
  </si>
  <si>
    <t>115001b</t>
  </si>
  <si>
    <t>08166a</t>
  </si>
  <si>
    <t>Year</t>
  </si>
  <si>
    <t>RawPixelCount</t>
  </si>
  <si>
    <t>RawArea_ha</t>
  </si>
  <si>
    <t>CleanPixelCount</t>
  </si>
  <si>
    <t>CleanArea_ha</t>
  </si>
  <si>
    <t>LossRate_%</t>
  </si>
  <si>
    <t>PctRemoved_%</t>
  </si>
  <si>
    <t>Pixel Size</t>
  </si>
  <si>
    <t>Pixel HA</t>
  </si>
  <si>
    <t>After MMU ≥0.5 ha filtering (count)</t>
  </si>
  <si>
    <t>Unfiltered Hansen signal (count)</t>
  </si>
  <si>
    <t>After MMU ≥0.5 ha filtering (ha)</t>
  </si>
  <si>
    <t>Unfiltered Hansen signal (ha)</t>
  </si>
  <si>
    <t>CleanArea_ha ÷ InitialForestArea × 100</t>
  </si>
  <si>
    <t>PctRemoved_% = (1 - (CleanPixelCount / RawPixelCount)) × 100</t>
  </si>
  <si>
    <t xml:space="preserve"> </t>
  </si>
  <si>
    <t>InitialForestArea_ha</t>
  </si>
  <si>
    <t>FOREST LEAKAGE 2017</t>
  </si>
  <si>
    <t>CumulativeCleanArea_ha</t>
  </si>
  <si>
    <t>running sum since 2017</t>
  </si>
  <si>
    <t>% Removed (MMU)</t>
  </si>
  <si>
    <t>Loss Rate (%)</t>
  </si>
  <si>
    <t>Clean Area (ha)</t>
  </si>
  <si>
    <t>Raw Pixels</t>
  </si>
  <si>
    <t>Raw Area (ha)</t>
  </si>
  <si>
    <t>Clean Pixels</t>
  </si>
  <si>
    <t>Initial Forest Area (ha)</t>
  </si>
  <si>
    <t>Lname</t>
  </si>
  <si>
    <t>2018_NonCropland</t>
  </si>
  <si>
    <t>2018_Crops_LOWConfidence</t>
  </si>
  <si>
    <t>2018_Crops_MEDConfidence</t>
  </si>
  <si>
    <t>2018_Crops_HIGHConfidence</t>
  </si>
  <si>
    <t>2019_NonCropland</t>
  </si>
  <si>
    <t>2019_Crops_LOWConfidence</t>
  </si>
  <si>
    <t>2019_Crops_MEDConfidence</t>
  </si>
  <si>
    <t>2019_Crops_HIGHConfidence</t>
  </si>
  <si>
    <t>2020_NonCropland</t>
  </si>
  <si>
    <t>2020_Crops_LOWConfidence</t>
  </si>
  <si>
    <t>2020_Crops_MEDConfidence</t>
  </si>
  <si>
    <t>2020_Crops_HIGHConfidence</t>
  </si>
  <si>
    <t>2021_NonCropland</t>
  </si>
  <si>
    <t>2021_Crops_LOWConfidence</t>
  </si>
  <si>
    <t>2021_Crops_MEDConfidence</t>
  </si>
  <si>
    <t>2021_Crops_HIGHConfidence</t>
  </si>
  <si>
    <t>2022_NonCropland</t>
  </si>
  <si>
    <t>2022_Crops_LOWConfidence</t>
  </si>
  <si>
    <t>2022_Crops_MEDConfidence</t>
  </si>
  <si>
    <t>2022_Crops_HIGHConfidence</t>
  </si>
  <si>
    <t>2023_NonCropland</t>
  </si>
  <si>
    <t>2023_Crops_LOWConfidence</t>
  </si>
  <si>
    <t>2023_Crops_MEDConfidence</t>
  </si>
  <si>
    <t>2023_Crops_HIGHConfidence</t>
  </si>
  <si>
    <t>2024_NonCropland</t>
  </si>
  <si>
    <t>2024_Crops_LOWConfidence</t>
  </si>
  <si>
    <t>2024_Crops_MEDConfidence</t>
  </si>
  <si>
    <t>2024_Crops_HIGHConfidence</t>
  </si>
  <si>
    <t>Euc</t>
  </si>
  <si>
    <t>Pine</t>
  </si>
  <si>
    <t>MU_ID</t>
  </si>
  <si>
    <t>LID</t>
  </si>
  <si>
    <t>YPE</t>
  </si>
  <si>
    <t>Woodlot_ID</t>
  </si>
  <si>
    <t>Genus</t>
  </si>
  <si>
    <t>Age_Class</t>
  </si>
  <si>
    <t>2018_SUM</t>
  </si>
  <si>
    <t>2019_SUM</t>
  </si>
  <si>
    <t>2020_SUM</t>
  </si>
  <si>
    <t>2021_SUM</t>
  </si>
  <si>
    <t>2022_SUM</t>
  </si>
  <si>
    <t>2023_SUM</t>
  </si>
  <si>
    <t>2024_SUM</t>
  </si>
  <si>
    <t>TOTAL</t>
  </si>
  <si>
    <t>Percentage</t>
  </si>
  <si>
    <t>2017_NonCropland</t>
  </si>
  <si>
    <t>2017_Crops_LOWConfidence</t>
  </si>
  <si>
    <t>2017_Crops_MEDConfidence</t>
  </si>
  <si>
    <t>2017_Crops_HIGHConfidence</t>
  </si>
  <si>
    <t>2017_SUM</t>
  </si>
  <si>
    <t>2017_HighConfPercentage</t>
  </si>
  <si>
    <t>2018_HighConfPercentage</t>
  </si>
  <si>
    <t>2019_HighConfPercentage</t>
  </si>
  <si>
    <t>2020_HighConfPercentage</t>
  </si>
  <si>
    <t>2021_HighConfPercentage</t>
  </si>
  <si>
    <t>2022_HighConfPercentage</t>
  </si>
  <si>
    <t>2023_HighConfPercentage</t>
  </si>
  <si>
    <t>2024_HighConfPercentage</t>
  </si>
  <si>
    <t>LNAME2</t>
  </si>
  <si>
    <t>NonCropland</t>
  </si>
  <si>
    <t>ha</t>
  </si>
  <si>
    <t>Year_Prior</t>
  </si>
  <si>
    <t>Cropland_HIGH_Percent</t>
  </si>
  <si>
    <t>217164a</t>
  </si>
  <si>
    <t>Effective_Area_ha</t>
  </si>
  <si>
    <t>Year_Used</t>
  </si>
  <si>
    <t>Total_Area_m2</t>
  </si>
  <si>
    <t>Displacement_Rate</t>
  </si>
  <si>
    <t>Planted_Year_ha</t>
  </si>
  <si>
    <t>CF</t>
  </si>
  <si>
    <t>% LAND DISPLACED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</si>
  <si>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</si>
  <si>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</si>
  <si>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</si>
  <si>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</si>
  <si>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</si>
  <si>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</si>
  <si>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</si>
  <si>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</si>
  <si>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</si>
  <si>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</si>
  <si>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</si>
  <si>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</si>
  <si>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</si>
  <si>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</si>
  <si>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</si>
  <si>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</si>
  <si>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</si>
  <si>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</si>
  <si>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</si>
  <si>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</si>
  <si>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</si>
  <si>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</si>
  <si>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</si>
  <si>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</si>
  <si>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</si>
  <si>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</si>
  <si>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</si>
  <si>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</si>
  <si>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</si>
  <si>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</si>
  <si>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Year Planting</t>
  </si>
  <si>
    <t>NFC Project tCO2</t>
  </si>
  <si>
    <t>% LK(t) tC02</t>
  </si>
  <si>
    <t xml:space="preserve">Total </t>
  </si>
  <si>
    <t>NonCropland_m2</t>
  </si>
  <si>
    <t>Crops_HIGH_m2</t>
  </si>
  <si>
    <t>Crops_MED_m2</t>
  </si>
  <si>
    <t>Crops_LOW_m2</t>
  </si>
  <si>
    <t>Cropland_HIGH_ha</t>
  </si>
  <si>
    <t>Cropland_HIGHMED_Percent</t>
  </si>
  <si>
    <t>Cropland_HIGHMED_ha</t>
  </si>
  <si>
    <t>Cropland_ALL_Percent</t>
  </si>
  <si>
    <t>Cropland_ALL_ha</t>
  </si>
  <si>
    <t>Displacement_Rate_HIGH (base case: 15-40% tiered)</t>
  </si>
  <si>
    <t>Leakage_Area_HIGH_ha (base)</t>
  </si>
  <si>
    <t>Classification_HIGH (base)</t>
  </si>
  <si>
    <t xml:space="preserve">Displacement_Rate_HIGHMED </t>
  </si>
  <si>
    <t>Displacement_Rate_AL</t>
  </si>
  <si>
    <t>YearPrior_Total_Check</t>
  </si>
  <si>
    <t>Leakage_Area_ALL_ha (scenario_3)</t>
  </si>
  <si>
    <t>LK_Area_All (worst case)</t>
  </si>
  <si>
    <t>Leakage_Area_HIGHMED_ha (scenario 2)</t>
  </si>
  <si>
    <t>Base Case</t>
  </si>
  <si>
    <t>Total_HIGH_Cropland (ha)</t>
  </si>
  <si>
    <t>%_High_Cropland</t>
  </si>
  <si>
    <t>Croplands_Hight_%</t>
  </si>
  <si>
    <t>Total_Area_ha</t>
  </si>
  <si>
    <t>Total_Leakage_Area (ha)</t>
  </si>
  <si>
    <t>Scenario 2</t>
  </si>
  <si>
    <t>Total_HIGHMID_Cropland (ha)</t>
  </si>
  <si>
    <t>Scenario 3</t>
  </si>
  <si>
    <t>Total ALL cropland (ha)</t>
  </si>
  <si>
    <t>%_ALL_Cropland</t>
  </si>
  <si>
    <t>Total leakage area (ha)</t>
  </si>
  <si>
    <t>Displacement rate</t>
  </si>
  <si>
    <t>Displacement_rate</t>
  </si>
  <si>
    <t>Classification_ALL (based on ALL cropland %):</t>
  </si>
  <si>
    <t>%_HighMID_Cropland</t>
  </si>
  <si>
    <t>OID</t>
  </si>
  <si>
    <t>AREA_HA</t>
  </si>
  <si>
    <t>Area of Forest in 2017 within the plot (HA)</t>
  </si>
  <si>
    <t>Area of Non Forest in 2017 within the plot (HA)</t>
  </si>
  <si>
    <t>Total before removing the forest from 2017 Chloris analysis (HA)</t>
  </si>
  <si>
    <t>Totals</t>
  </si>
  <si>
    <t>Outgorwers_ha</t>
  </si>
  <si>
    <t>Active_Croplands</t>
  </si>
  <si>
    <t>Active Cropland</t>
  </si>
  <si>
    <t>% Area_Cropland</t>
  </si>
  <si>
    <t>Active_Cropland</t>
  </si>
  <si>
    <t>%Area_Cropland</t>
  </si>
  <si>
    <t>Base Scenario High Confidence</t>
  </si>
  <si>
    <t>Worst Case</t>
  </si>
  <si>
    <t>Total_LK_tCO2</t>
  </si>
  <si>
    <t>%_LK_Project_tCO2</t>
  </si>
  <si>
    <t>Base_High_Confidence</t>
  </si>
  <si>
    <t>Sc2_HighMed</t>
  </si>
  <si>
    <t>Sc3_ALL</t>
  </si>
  <si>
    <t>Sc3_ALL_100%Disp</t>
  </si>
  <si>
    <t>Weighted Rate</t>
  </si>
  <si>
    <t>Total_Active_Cropland_ha</t>
  </si>
  <si>
    <t>%_Displacement_Rate</t>
  </si>
  <si>
    <t>Total_LK_Area_ha</t>
  </si>
  <si>
    <t>%_Active_Cropland_Area</t>
  </si>
  <si>
    <t>Above_10%</t>
  </si>
  <si>
    <t>Assumptions</t>
  </si>
  <si>
    <t>Description of the project; factors and default values used in the calculations</t>
  </si>
  <si>
    <t>LKG_Calculations</t>
  </si>
  <si>
    <t>LKG_Data_Assessment</t>
  </si>
  <si>
    <t>Parcel‑level input table containing cropland class areas, displacement factors, and annual leakage calculations.</t>
  </si>
  <si>
    <t>Outgrowers_AGB</t>
  </si>
  <si>
    <t>Outgrowers_NDVI_ALL</t>
  </si>
  <si>
    <t>Leakage_Loss_Rate</t>
  </si>
  <si>
    <t>Annual forest‑loss rates (Hansen-based) inside the 5 km buffer used to confirm absence of project‑driven deforestation leakage.</t>
  </si>
  <si>
    <t>Outgrowers_Areas</t>
  </si>
  <si>
    <t>Above‑ground biomass (AGB) time series per outgrower plot used to identify and mask woody/forest areas (&gt;80 t/ha, &gt;250 t/ha) prior to eligibility.</t>
  </si>
  <si>
    <t>Full NDVI statistics (min/max/mean) for each outgrower plot across years used to detect cropland vegetation signatures.</t>
  </si>
  <si>
    <t>Final cleaned outgrower planting polygons with forested pixels (AGB ≥250 t/ha) erased using Chloris AGB to ensure only eligible non‑forest areas remain.</t>
  </si>
  <si>
    <t>Baseline land‑use classification for each outgrower plot using the year prior to planting (or same year for 2017), integrating NDVI, DynamicWorld, ESRI, and AGB to identify high‑confidence cropland.</t>
  </si>
  <si>
    <t>Outgrower_Baseline</t>
  </si>
  <si>
    <t>Leakage model applying biomass/SOC assumptions to estimate leakage area and tCO₂ per year</t>
  </si>
  <si>
    <t>PROJECT INFORMATION AND ASSUMPTIONS</t>
  </si>
  <si>
    <t>Project Name</t>
  </si>
  <si>
    <t>Project Location</t>
  </si>
  <si>
    <t>Project Start Year</t>
  </si>
  <si>
    <t>Project Size (ha)</t>
  </si>
  <si>
    <t>Crediting Period</t>
  </si>
  <si>
    <t>VCS Project Type</t>
  </si>
  <si>
    <t>Methodology</t>
  </si>
  <si>
    <t>Variable</t>
  </si>
  <si>
    <t>Value</t>
  </si>
  <si>
    <t>Units</t>
  </si>
  <si>
    <t>%</t>
  </si>
  <si>
    <t>year</t>
  </si>
  <si>
    <t>SOC_ref</t>
  </si>
  <si>
    <t>t C/ha</t>
  </si>
  <si>
    <t>b_tree</t>
  </si>
  <si>
    <t>b_shrub</t>
  </si>
  <si>
    <t>R_tree</t>
  </si>
  <si>
    <t>ratio</t>
  </si>
  <si>
    <t>R_shrub</t>
  </si>
  <si>
    <t>0.40</t>
  </si>
  <si>
    <t>CO₂_factor</t>
  </si>
  <si>
    <t>f_mgp</t>
  </si>
  <si>
    <t>f_inp</t>
  </si>
  <si>
    <t>f_lud</t>
  </si>
  <si>
    <t>f_mgd</t>
  </si>
  <si>
    <t>f_ind</t>
  </si>
  <si>
    <t>Description</t>
  </si>
  <si>
    <t>Literature Reference</t>
  </si>
  <si>
    <t>t C / t biomass</t>
  </si>
  <si>
    <t>t/ha</t>
  </si>
  <si>
    <t>t CO₂/t C</t>
  </si>
  <si>
    <t>Carbon fraction of dry biomass</t>
  </si>
  <si>
    <t>Root:shoot ratio for shrubs</t>
  </si>
  <si>
    <t>f_lup</t>
  </si>
  <si>
    <t>SOC factor for moderately degraded grassland management</t>
  </si>
  <si>
    <t>SOC factor for low/medium input levels before displacement</t>
  </si>
  <si>
    <t>SOC factor for full tillage after displacement</t>
  </si>
  <si>
    <t>SOC factor for low/medium inputs after displacement</t>
  </si>
  <si>
    <t>Cropland_High</t>
  </si>
  <si>
    <t>m²</t>
  </si>
  <si>
    <t>Cropland_Med</t>
  </si>
  <si>
    <t>Cropland_Low</t>
  </si>
  <si>
    <t>Baseline_Year</t>
  </si>
  <si>
    <t>YYYY</t>
  </si>
  <si>
    <t>Displacement_Rate_High</t>
  </si>
  <si>
    <t>fraction</t>
  </si>
  <si>
    <t>Displacement_Rate_Medium</t>
  </si>
  <si>
    <t>0.30</t>
  </si>
  <si>
    <t>Displacement_Rate_Low</t>
  </si>
  <si>
    <t>0.20</t>
  </si>
  <si>
    <t>Displacement_Rate_VeryLow</t>
  </si>
  <si>
    <t>0.15</t>
  </si>
  <si>
    <t>Cropland_%</t>
  </si>
  <si>
    <t>calculated</t>
  </si>
  <si>
    <t>Effective_Area</t>
  </si>
  <si>
    <t>Leakage_ha</t>
  </si>
  <si>
    <t>ΔC_biomass</t>
  </si>
  <si>
    <t>ΔSOC</t>
  </si>
  <si>
    <t>Leakage_tCO₂</t>
  </si>
  <si>
    <t>t CO₂</t>
  </si>
  <si>
    <t>Hansen_LossYear</t>
  </si>
  <si>
    <t>Initial_Forest_Area</t>
  </si>
  <si>
    <t>IPCC (2006) Guidelines for National Greenhouse Gas Inventories, Vol. 4, Chapter 4; AR-AM-TOOL15 v1</t>
  </si>
  <si>
    <t>Reference SOC stock for degraded grassland (0-30cm depth, Sub-Saharan Africa)</t>
  </si>
  <si>
    <t>IPCC (2006) Vol. 4, Chapter 2, Table 2.3; Zomer et al. (2017) SoilGrids250m</t>
  </si>
  <si>
    <t>Above-ground tree biomass in receiving land (degraded grassland baseline)</t>
  </si>
  <si>
    <t>AR-AM-TOOL15 v1; Field verification</t>
  </si>
  <si>
    <t>Above-ground shrub biomass for degraded shrubland</t>
  </si>
  <si>
    <t>IPCC (2006) Vol. 4, Chapter 6; Mokany et al. (2006) Global Ecology and Biogeography 15:395-404</t>
  </si>
  <si>
    <t>Root:shoot ratio for trees (tropical dry forests)</t>
  </si>
  <si>
    <t>AR-AM-TOOL15 v1; IPCC (2006) Vol. 4, Chapter 4, Table 4.4</t>
  </si>
  <si>
    <t>Mokany et al. (2006); IPCC (2006) Vol. 4, Chapter 6, Table 6.1</t>
  </si>
  <si>
    <t>Carbon-to-CO₂ molecular weight conversion (44/12)</t>
  </si>
  <si>
    <t>Standard stoichiometric ratio</t>
  </si>
  <si>
    <t>-</t>
  </si>
  <si>
    <t>SOC factor for pre-displacement land-use (grassland)</t>
  </si>
  <si>
    <t>IPCC (2006) Vol. 4, Chapter 2, Table 2.3</t>
  </si>
  <si>
    <t>IPCC (2006) Vol. 4, Chapter 6, Table 6.2</t>
  </si>
  <si>
    <t>IPCC (2006) Vol. 4, Chapter 5, Table 5.5</t>
  </si>
  <si>
    <t>SOC factor for long-term annual crops as post-displacement land use</t>
  </si>
  <si>
    <t>IPCC (2006) Vol. 4, Chapter 2, Table 2.3 (Cropland, Sub-Saharan Africa)</t>
  </si>
  <si>
    <t>IPCC (2006) Vol. 4, Chapter 5, Table 5.5 (Full tillage baseline)</t>
  </si>
  <si>
    <t>IPCC (2006) Vol. 4, Chapter 5, Table 5.5 (Medium input, tropical)</t>
  </si>
  <si>
    <t>Applied when cropland 30-50% of plot area</t>
  </si>
  <si>
    <t>Applied when cropland 10-30% of plot area</t>
  </si>
  <si>
    <t>Applied when cropland &lt;10% of plot area</t>
  </si>
  <si>
    <t>Weighted_Displacement</t>
  </si>
  <si>
    <t>0.27</t>
  </si>
  <si>
    <t>Area-weighted average displacement rate across all plots</t>
  </si>
  <si>
    <t>Calculated from plot-level classification and tiered rates</t>
  </si>
  <si>
    <t>plot-specific</t>
  </si>
  <si>
    <t>High-confidence cropland (NDVI + Dynamic World + ESRI + woody mask agreement)</t>
  </si>
  <si>
    <t>Medium-confidence cropland (agreement across ≥2 datasets)</t>
  </si>
  <si>
    <t>Multi-dataset consensus classification</t>
  </si>
  <si>
    <t>Low-confidence cropland (single-dataset detection)</t>
  </si>
  <si>
    <t>NDVI-based cropland classification</t>
  </si>
  <si>
    <t>Non-cropland or woody AGB &gt;80 t/ha</t>
  </si>
  <si>
    <t>AGB_woody_threshold</t>
  </si>
  <si>
    <t>AGB threshold to identify woody vegetation (forest/dense shrubland)</t>
  </si>
  <si>
    <t>AGB_forest_threshold</t>
  </si>
  <si>
    <t>AGB threshold used to exclude forest from outgrower plot areas</t>
  </si>
  <si>
    <t>Year -1 or Year 0</t>
  </si>
  <si>
    <t>Year prior to planting (Year -1) when data available; enrollment year (Year 0) for 2017 cohort or data gaps</t>
  </si>
  <si>
    <t>AR-AM-TOOL15 temporal baseline requirements</t>
  </si>
  <si>
    <t>Cropland share of plot area used to assign tiered displacement rate</t>
  </si>
  <si>
    <t>Derived from multi-dataset classification (HIGH confidence cropland / total plot area)</t>
  </si>
  <si>
    <t>Total plot area available for land-use analysis</t>
  </si>
  <si>
    <t>Ground-truthed plot boundaries (GPS coordinates)</t>
  </si>
  <si>
    <t>Displaced cropland area = Effective_Area × Cropland_% × Displacement_Rate</t>
  </si>
  <si>
    <t>AR-AM-TOOL15 § 5.1 methodology</t>
  </si>
  <si>
    <t>Biomass carbon change in receiving land (displaced cropland → degraded grassland)</t>
  </si>
  <si>
    <t>AR-AM-TOOL15 Equation 5: CF × [(b_tree + b_shrub) × (1 + R)]</t>
  </si>
  <si>
    <t>SOC change due to land-use transition (cropland → grassland) over 20 years</t>
  </si>
  <si>
    <t>AR-AM-TOOL15 + IPCC (2006) SOC stock change methodology</t>
  </si>
  <si>
    <t>Total leakage emissions = Leakage_ha × (ΔC_biomass + ΔSOC) × 3.667</t>
  </si>
  <si>
    <t>AR-AM-TOOL15 Equation 4</t>
  </si>
  <si>
    <t>2017 forest baseline in 5 km leakage buffer (AGB ≥80 t/ha)</t>
  </si>
  <si>
    <t>2017-2024</t>
  </si>
  <si>
    <t>Annual forest-loss detections from Hansen Global Forest Change</t>
  </si>
  <si>
    <t>Sentinel-2 NDVI (ESA Copernicus, 10m); Dynamic World V1 (Brown et al. 2022); ESRI Land Cover 2017-2023 (Karra et al. 2021)</t>
  </si>
  <si>
    <t>Chloris AGB (Brandt et al. 2018; McNicol et al. 2018)</t>
  </si>
  <si>
    <t>IPCC (2006) forest definition; Chloris AGB v1.2 (30m, 2007-2017)</t>
  </si>
  <si>
    <t>Hansen GFC forest definition (≥25% canopy cover); conservative threshold for dryland forests</t>
  </si>
  <si>
    <t>Chloris AGB (Brandt et al. 2018); 5 km buffer per AR-AM-TOOL15 § 5.2</t>
  </si>
  <si>
    <r>
      <t>Searchinger et al. (2008) </t>
    </r>
    <r>
      <rPr>
        <i/>
        <sz val="10"/>
        <color rgb="FF1F2328"/>
        <rFont val="Calibri"/>
        <family val="2"/>
      </rPr>
      <t>Science</t>
    </r>
    <r>
      <rPr>
        <sz val="10"/>
        <color rgb="FF1F2328"/>
        <rFont val="Calibri"/>
        <family val="2"/>
      </rPr>
      <t> 319:1238-1240; Oliveira et al. (2021) </t>
    </r>
    <r>
      <rPr>
        <i/>
        <sz val="10"/>
        <color rgb="FF1F2328"/>
        <rFont val="Calibri"/>
        <family val="2"/>
      </rPr>
      <t>Nature Sustainability</t>
    </r>
    <r>
      <rPr>
        <sz val="10"/>
        <color rgb="FF1F2328"/>
        <rFont val="Calibri"/>
        <family val="2"/>
      </rPr>
      <t> 4:301-309</t>
    </r>
  </si>
  <si>
    <r>
      <t>Arima et al. (2011) </t>
    </r>
    <r>
      <rPr>
        <i/>
        <sz val="10"/>
        <color rgb="FF1F2328"/>
        <rFont val="Calibri"/>
        <family val="2"/>
      </rPr>
      <t>PNAS</t>
    </r>
    <r>
      <rPr>
        <sz val="10"/>
        <color rgb="FF1F2328"/>
        <rFont val="Calibri"/>
        <family val="2"/>
      </rPr>
      <t> 108(16):6460-6465; Conservative assumption</t>
    </r>
  </si>
  <si>
    <r>
      <t>Conservative assumption based on low land-use intensity; Murray et al. (2009) </t>
    </r>
    <r>
      <rPr>
        <i/>
        <sz val="10"/>
        <color rgb="FF1F2328"/>
        <rFont val="Calibri"/>
        <family val="2"/>
      </rPr>
      <t>Energy Policy</t>
    </r>
    <r>
      <rPr>
        <sz val="10"/>
        <color rgb="FF1F2328"/>
        <rFont val="Calibri"/>
        <family val="2"/>
      </rPr>
      <t> 37:1334-1344</t>
    </r>
  </si>
  <si>
    <r>
      <t>Hansen et al. (2013) </t>
    </r>
    <r>
      <rPr>
        <i/>
        <sz val="10"/>
        <color rgb="FF1F2328"/>
        <rFont val="Calibri"/>
        <family val="2"/>
      </rPr>
      <t>Science</t>
    </r>
    <r>
      <rPr>
        <sz val="10"/>
        <color rgb="FF1F2328"/>
        <rFont val="Calibri"/>
        <family val="2"/>
      </rPr>
      <t> 342:850-853; GFC v1.11 (30m resolution)</t>
    </r>
  </si>
  <si>
    <r>
      <t>Meyfroidt, P., &amp; Lambin, E.F. (2011). Global forest transition: prospects for an end to deforestation. </t>
    </r>
    <r>
      <rPr>
        <i/>
        <sz val="7"/>
        <color rgb="FF1F2328"/>
        <rFont val="Segoe UI"/>
        <family val="2"/>
      </rPr>
      <t>Proceedings of the National Academy of Sciences</t>
    </r>
    <r>
      <rPr>
        <sz val="7"/>
        <color rgb="FF1F2328"/>
        <rFont val="Segoe UI"/>
        <family val="2"/>
      </rPr>
      <t>, 108(16), 6235-6240.</t>
    </r>
    <r>
      <rPr>
        <sz val="10"/>
        <color rgb="FF1F2328"/>
        <rFont val="Calibri"/>
        <family val="2"/>
      </rPr>
      <t xml:space="preserve"> Gan, J., &amp; McCarl, B.A. (2007). Measuring transnational leakage of forest conservation. Ecological Economics, 64(2), 423-432. Murray, B.C., McCarl, B.A., &amp; Lee, H.C. (2004). Estimating leakage from forest carbon sequestration programs. Land Economics, 80(1), 109-124.</t>
    </r>
  </si>
  <si>
    <r>
      <t>Applied when cropland occupies ≥50% of enrolled plot area. Represents </t>
    </r>
    <r>
      <rPr>
        <sz val="7"/>
        <color rgb="FF1F2328"/>
        <rFont val="Segoe UI"/>
        <family val="2"/>
      </rPr>
      <t>high land-use intensity</t>
    </r>
    <r>
      <rPr>
        <sz val="7"/>
        <color rgb="FF1F2328"/>
        <rFont val="Segoe UI"/>
        <family val="2"/>
      </rPr>
      <t> where farming is the primary economic activity and household food security is more dependent on the plot. Assumes 40% of displaced agricultural activity shifts to other land (60% absorbed through intensification, off-farm income, or intercropping with project trees).</t>
    </r>
  </si>
  <si>
    <t>Leakage Outgrower Calculation</t>
  </si>
  <si>
    <r>
      <t xml:space="preserve">Area </t>
    </r>
    <r>
      <rPr>
        <b/>
        <i/>
        <sz val="10"/>
        <color rgb="FF000000"/>
        <rFont val="Calibri"/>
        <family val="2"/>
      </rPr>
      <t>disp, t</t>
    </r>
  </si>
  <si>
    <r>
      <t>LK (</t>
    </r>
    <r>
      <rPr>
        <b/>
        <i/>
        <sz val="10"/>
        <color rgb="FF000000"/>
        <rFont val="Calibri"/>
        <family val="2"/>
      </rPr>
      <t>agric, t)</t>
    </r>
    <r>
      <rPr>
        <b/>
        <sz val="10"/>
        <color rgb="FF000000"/>
        <rFont val="Calibri"/>
        <family val="2"/>
      </rPr>
      <t xml:space="preserve"> tCO2</t>
    </r>
  </si>
  <si>
    <r>
      <t>∆C(</t>
    </r>
    <r>
      <rPr>
        <b/>
        <i/>
        <sz val="10"/>
        <color rgb="FF000000"/>
        <rFont val="Calibri"/>
        <family val="2"/>
      </rPr>
      <t xml:space="preserve"> biomass,t)</t>
    </r>
    <r>
      <rPr>
        <b/>
        <sz val="10"/>
        <color rgb="FF000000"/>
        <rFont val="Calibri"/>
        <family val="2"/>
      </rPr>
      <t xml:space="preserve"> tC</t>
    </r>
  </si>
  <si>
    <r>
      <t xml:space="preserve">∆SOC </t>
    </r>
    <r>
      <rPr>
        <b/>
        <i/>
        <sz val="10"/>
        <color rgb="FF000000"/>
        <rFont val="Calibri"/>
        <family val="2"/>
      </rPr>
      <t>luc</t>
    </r>
    <r>
      <rPr>
        <b/>
        <sz val="10"/>
        <color rgb="FF000000"/>
        <rFont val="Calibri"/>
        <family val="2"/>
      </rPr>
      <t xml:space="preserve"> tC</t>
    </r>
  </si>
  <si>
    <r>
      <t xml:space="preserve"> ∆SOC (</t>
    </r>
    <r>
      <rPr>
        <b/>
        <i/>
        <sz val="10"/>
        <color rgb="FF000000"/>
        <rFont val="Calibri"/>
        <family val="2"/>
      </rPr>
      <t>luc,t)</t>
    </r>
    <r>
      <rPr>
        <b/>
        <sz val="10"/>
        <color rgb="FF000000"/>
        <rFont val="Calibri"/>
        <family val="2"/>
      </rPr>
      <t xml:space="preserve"> tC</t>
    </r>
  </si>
  <si>
    <t>Table 2</t>
  </si>
  <si>
    <t>Table 1</t>
  </si>
  <si>
    <t xml:space="preserve">Deforestation Leakage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</si>
</sst>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%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rgb="FF1F2328"/>
      <name val="Segoe UI"/>
      <family val="2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7"/>
      <color rgb="FF1F2328"/>
      <name val="Segoe U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3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3"/>
      <name val="Calibri"/>
      <family val="2"/>
    </font>
    <font>
      <sz val="10"/>
      <color rgb="FF1F2328"/>
      <name val="Calibri"/>
      <family val="2"/>
    </font>
    <font>
      <sz val="10"/>
      <color rgb="FF1F2328"/>
      <name val="Calibri"/>
      <family val="2"/>
    </font>
    <font>
      <i/>
      <sz val="10"/>
      <color rgb="FF1F2328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B050"/>
      <name val="Calibri"/>
      <family val="2"/>
    </font>
    <font>
      <sz val="10"/>
      <color rgb="FFFF0000"/>
      <name val="Calibri"/>
      <family val="2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10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B39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7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27" applyNumberFormat="0" applyFill="0" applyAlignment="0" applyProtection="0"/>
    <xf numFmtId="0" fontId="4" fillId="0" borderId="0" applyNumberForma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5" fillId="13" borderId="0" xfId="4" applyFont="1" applyFill="1" applyBorder="1" applyAlignment="1">
      <alignment horizontal="left" vertical="center" indent="1"/>
    </xf>
    <xf numFmtId="0" fontId="7" fillId="0" borderId="23" xfId="4" applyFont="1" applyBorder="1" applyAlignment="1">
      <alignment vertical="center"/>
    </xf>
    <xf numFmtId="0" fontId="0" fillId="0" borderId="20" xfId="0" applyBorder="1"/>
    <xf numFmtId="0" fontId="7" fillId="0" borderId="29" xfId="4" applyFont="1" applyBorder="1" applyAlignment="1">
      <alignment vertical="center"/>
    </xf>
    <xf numFmtId="0" fontId="0" fillId="0" borderId="21" xfId="0" applyBorder="1"/>
    <xf numFmtId="0" fontId="7" fillId="0" borderId="15" xfId="4" applyFont="1" applyBorder="1" applyAlignment="1">
      <alignment vertical="center"/>
    </xf>
    <xf numFmtId="0" fontId="0" fillId="0" borderId="30" xfId="0" applyBorder="1"/>
    <xf numFmtId="0" fontId="0" fillId="0" borderId="22" xfId="0" applyBorder="1"/>
    <xf numFmtId="0" fontId="9" fillId="0" borderId="0" xfId="0" applyFont="1"/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left" indent="1"/>
    </xf>
    <xf numFmtId="0" fontId="16" fillId="13" borderId="0" xfId="4" applyFont="1" applyFill="1" applyBorder="1" applyAlignment="1">
      <alignment horizontal="left" vertical="center" indent="1"/>
    </xf>
    <xf numFmtId="0" fontId="18" fillId="15" borderId="0" xfId="0" applyFont="1" applyFill="1" applyAlignment="1">
      <alignment vertical="center" wrapText="1"/>
    </xf>
    <xf numFmtId="0" fontId="19" fillId="15" borderId="0" xfId="0" applyFont="1" applyFill="1" applyAlignment="1">
      <alignment vertical="center" wrapText="1"/>
    </xf>
    <xf numFmtId="0" fontId="15" fillId="14" borderId="0" xfId="0" applyFont="1" applyFill="1"/>
    <xf numFmtId="0" fontId="18" fillId="16" borderId="0" xfId="0" applyFont="1" applyFill="1" applyAlignment="1">
      <alignment vertical="center" wrapText="1"/>
    </xf>
    <xf numFmtId="0" fontId="19" fillId="16" borderId="0" xfId="0" applyFont="1" applyFill="1" applyAlignment="1">
      <alignment vertical="center" wrapText="1"/>
    </xf>
    <xf numFmtId="0" fontId="22" fillId="13" borderId="0" xfId="4" applyFont="1" applyFill="1" applyBorder="1" applyAlignment="1">
      <alignment horizontal="left" vertical="center" indent="1"/>
    </xf>
    <xf numFmtId="2" fontId="15" fillId="0" borderId="0" xfId="0" applyNumberFormat="1" applyFont="1" applyAlignment="1">
      <alignment horizontal="right"/>
    </xf>
    <xf numFmtId="2" fontId="17" fillId="0" borderId="0" xfId="4" applyNumberFormat="1" applyFont="1" applyBorder="1" applyAlignment="1">
      <alignment horizontal="right" vertical="center"/>
    </xf>
    <xf numFmtId="2" fontId="16" fillId="13" borderId="0" xfId="4" applyNumberFormat="1" applyFont="1" applyFill="1" applyBorder="1" applyAlignment="1">
      <alignment horizontal="right" vertical="center"/>
    </xf>
    <xf numFmtId="2" fontId="19" fillId="15" borderId="0" xfId="0" applyNumberFormat="1" applyFont="1" applyFill="1" applyAlignment="1">
      <alignment horizontal="right" vertical="center" wrapText="1"/>
    </xf>
    <xf numFmtId="2" fontId="19" fillId="16" borderId="0" xfId="0" applyNumberFormat="1" applyFont="1" applyFill="1" applyAlignment="1">
      <alignment horizontal="right" vertical="center" wrapText="1"/>
    </xf>
    <xf numFmtId="43" fontId="19" fillId="15" borderId="0" xfId="1" applyFont="1" applyFill="1" applyAlignment="1">
      <alignment horizontal="right" vertical="center" wrapText="1"/>
    </xf>
    <xf numFmtId="43" fontId="19" fillId="16" borderId="0" xfId="1" applyFont="1" applyFill="1" applyAlignment="1">
      <alignment horizontal="right" vertical="center" wrapText="1"/>
    </xf>
    <xf numFmtId="0" fontId="3" fillId="0" borderId="27" xfId="3" applyAlignment="1"/>
    <xf numFmtId="2" fontId="9" fillId="0" borderId="0" xfId="0" applyNumberFormat="1" applyFont="1"/>
    <xf numFmtId="2" fontId="15" fillId="0" borderId="0" xfId="0" applyNumberFormat="1" applyFont="1"/>
    <xf numFmtId="165" fontId="9" fillId="0" borderId="0" xfId="2" applyNumberFormat="1" applyFont="1"/>
    <xf numFmtId="9" fontId="9" fillId="0" borderId="0" xfId="2" applyFont="1"/>
    <xf numFmtId="2" fontId="21" fillId="0" borderId="0" xfId="0" applyNumberFormat="1" applyFont="1"/>
    <xf numFmtId="165" fontId="21" fillId="0" borderId="0" xfId="2" applyNumberFormat="1" applyFont="1" applyFill="1"/>
    <xf numFmtId="0" fontId="23" fillId="0" borderId="0" xfId="0" applyFont="1"/>
    <xf numFmtId="9" fontId="21" fillId="0" borderId="0" xfId="2" applyFont="1" applyFill="1"/>
    <xf numFmtId="165" fontId="15" fillId="0" borderId="0" xfId="2" applyNumberFormat="1" applyFont="1"/>
    <xf numFmtId="9" fontId="15" fillId="0" borderId="0" xfId="2" applyFont="1"/>
    <xf numFmtId="0" fontId="16" fillId="13" borderId="28" xfId="0" applyFont="1" applyFill="1" applyBorder="1" applyAlignment="1">
      <alignment horizontal="left" vertical="center"/>
    </xf>
    <xf numFmtId="43" fontId="15" fillId="0" borderId="9" xfId="1" applyFont="1" applyBorder="1" applyAlignment="1">
      <alignment horizontal="right"/>
    </xf>
    <xf numFmtId="43" fontId="15" fillId="0" borderId="9" xfId="1" applyFont="1" applyFill="1" applyBorder="1" applyAlignment="1">
      <alignment horizontal="right"/>
    </xf>
    <xf numFmtId="2" fontId="15" fillId="0" borderId="9" xfId="0" applyNumberFormat="1" applyFont="1" applyBorder="1" applyAlignment="1">
      <alignment horizontal="right"/>
    </xf>
    <xf numFmtId="10" fontId="15" fillId="0" borderId="9" xfId="2" applyNumberFormat="1" applyFont="1" applyBorder="1" applyAlignment="1">
      <alignment horizontal="right"/>
    </xf>
    <xf numFmtId="10" fontId="15" fillId="0" borderId="9" xfId="2" applyNumberFormat="1" applyFont="1" applyFill="1" applyBorder="1" applyAlignment="1">
      <alignment horizontal="right"/>
    </xf>
    <xf numFmtId="9" fontId="15" fillId="0" borderId="9" xfId="2" applyFont="1" applyBorder="1" applyAlignment="1">
      <alignment horizontal="right"/>
    </xf>
    <xf numFmtId="2" fontId="24" fillId="0" borderId="9" xfId="0" applyNumberFormat="1" applyFont="1" applyBorder="1" applyAlignment="1">
      <alignment horizontal="right"/>
    </xf>
    <xf numFmtId="2" fontId="25" fillId="0" borderId="9" xfId="0" applyNumberFormat="1" applyFont="1" applyBorder="1" applyAlignment="1">
      <alignment horizontal="right"/>
    </xf>
    <xf numFmtId="10" fontId="21" fillId="0" borderId="0" xfId="2" applyNumberFormat="1" applyFont="1"/>
    <xf numFmtId="10" fontId="16" fillId="13" borderId="28" xfId="2" applyNumberFormat="1" applyFont="1" applyFill="1" applyBorder="1" applyAlignment="1">
      <alignment horizontal="left" vertical="center"/>
    </xf>
    <xf numFmtId="10" fontId="26" fillId="3" borderId="16" xfId="2" applyNumberFormat="1" applyFont="1" applyFill="1" applyBorder="1"/>
    <xf numFmtId="10" fontId="26" fillId="3" borderId="17" xfId="2" applyNumberFormat="1" applyFont="1" applyFill="1" applyBorder="1"/>
    <xf numFmtId="10" fontId="21" fillId="3" borderId="17" xfId="2" applyNumberFormat="1" applyFont="1" applyFill="1" applyBorder="1"/>
    <xf numFmtId="165" fontId="21" fillId="3" borderId="18" xfId="2" applyNumberFormat="1" applyFont="1" applyFill="1" applyBorder="1"/>
    <xf numFmtId="10" fontId="26" fillId="4" borderId="25" xfId="2" applyNumberFormat="1" applyFont="1" applyFill="1" applyBorder="1"/>
    <xf numFmtId="10" fontId="26" fillId="4" borderId="2" xfId="2" applyNumberFormat="1" applyFont="1" applyFill="1" applyBorder="1"/>
    <xf numFmtId="10" fontId="21" fillId="4" borderId="2" xfId="2" applyNumberFormat="1" applyFont="1" applyFill="1" applyBorder="1"/>
    <xf numFmtId="165" fontId="21" fillId="4" borderId="3" xfId="2" applyNumberFormat="1" applyFont="1" applyFill="1" applyBorder="1"/>
    <xf numFmtId="10" fontId="26" fillId="4" borderId="1" xfId="2" applyNumberFormat="1" applyFont="1" applyFill="1" applyBorder="1"/>
    <xf numFmtId="9" fontId="21" fillId="4" borderId="3" xfId="2" applyFont="1" applyFill="1" applyBorder="1"/>
    <xf numFmtId="2" fontId="26" fillId="2" borderId="9" xfId="0" applyNumberFormat="1" applyFont="1" applyFill="1" applyBorder="1"/>
    <xf numFmtId="2" fontId="26" fillId="2" borderId="9" xfId="1" applyNumberFormat="1" applyFont="1" applyFill="1" applyBorder="1"/>
    <xf numFmtId="2" fontId="26" fillId="5" borderId="11" xfId="0" applyNumberFormat="1" applyFont="1" applyFill="1" applyBorder="1"/>
    <xf numFmtId="2" fontId="26" fillId="5" borderId="12" xfId="0" applyNumberFormat="1" applyFont="1" applyFill="1" applyBorder="1"/>
    <xf numFmtId="2" fontId="26" fillId="6" borderId="13" xfId="0" applyNumberFormat="1" applyFont="1" applyFill="1" applyBorder="1"/>
    <xf numFmtId="2" fontId="26" fillId="6" borderId="9" xfId="2" applyNumberFormat="1" applyFont="1" applyFill="1" applyBorder="1"/>
    <xf numFmtId="2" fontId="26" fillId="6" borderId="9" xfId="0" applyNumberFormat="1" applyFont="1" applyFill="1" applyBorder="1"/>
    <xf numFmtId="2" fontId="26" fillId="6" borderId="11" xfId="0" applyNumberFormat="1" applyFont="1" applyFill="1" applyBorder="1"/>
    <xf numFmtId="2" fontId="26" fillId="7" borderId="13" xfId="0" applyNumberFormat="1" applyFont="1" applyFill="1" applyBorder="1"/>
    <xf numFmtId="2" fontId="26" fillId="7" borderId="9" xfId="0" applyNumberFormat="1" applyFont="1" applyFill="1" applyBorder="1"/>
    <xf numFmtId="165" fontId="26" fillId="7" borderId="14" xfId="2" applyNumberFormat="1" applyFont="1" applyFill="1" applyBorder="1"/>
    <xf numFmtId="2" fontId="26" fillId="8" borderId="25" xfId="0" applyNumberFormat="1" applyFont="1" applyFill="1" applyBorder="1"/>
    <xf numFmtId="2" fontId="26" fillId="8" borderId="9" xfId="0" applyNumberFormat="1" applyFont="1" applyFill="1" applyBorder="1"/>
    <xf numFmtId="165" fontId="26" fillId="8" borderId="14" xfId="2" applyNumberFormat="1" applyFont="1" applyFill="1" applyBorder="1"/>
    <xf numFmtId="2" fontId="26" fillId="8" borderId="13" xfId="0" applyNumberFormat="1" applyFont="1" applyFill="1" applyBorder="1"/>
    <xf numFmtId="9" fontId="26" fillId="8" borderId="14" xfId="2" applyFont="1" applyFill="1" applyBorder="1"/>
    <xf numFmtId="1" fontId="15" fillId="0" borderId="9" xfId="0" applyNumberFormat="1" applyFont="1" applyBorder="1" applyAlignment="1">
      <alignment horizontal="left"/>
    </xf>
    <xf numFmtId="2" fontId="15" fillId="0" borderId="9" xfId="1" applyNumberFormat="1" applyFont="1" applyFill="1" applyBorder="1"/>
    <xf numFmtId="2" fontId="15" fillId="0" borderId="11" xfId="0" applyNumberFormat="1" applyFont="1" applyBorder="1"/>
    <xf numFmtId="2" fontId="15" fillId="0" borderId="12" xfId="0" applyNumberFormat="1" applyFont="1" applyBorder="1"/>
    <xf numFmtId="2" fontId="15" fillId="0" borderId="13" xfId="0" applyNumberFormat="1" applyFont="1" applyBorder="1"/>
    <xf numFmtId="43" fontId="15" fillId="0" borderId="9" xfId="1" applyFont="1" applyFill="1" applyBorder="1"/>
    <xf numFmtId="2" fontId="15" fillId="0" borderId="9" xfId="0" applyNumberFormat="1" applyFont="1" applyBorder="1"/>
    <xf numFmtId="165" fontId="15" fillId="0" borderId="11" xfId="2" applyNumberFormat="1" applyFont="1" applyFill="1" applyBorder="1"/>
    <xf numFmtId="165" fontId="15" fillId="2" borderId="14" xfId="2" applyNumberFormat="1" applyFont="1" applyFill="1" applyBorder="1"/>
    <xf numFmtId="2" fontId="15" fillId="2" borderId="25" xfId="2" applyNumberFormat="1" applyFont="1" applyFill="1" applyBorder="1"/>
    <xf numFmtId="2" fontId="15" fillId="0" borderId="25" xfId="0" applyNumberFormat="1" applyFont="1" applyBorder="1"/>
    <xf numFmtId="2" fontId="15" fillId="2" borderId="12" xfId="2" applyNumberFormat="1" applyFont="1" applyFill="1" applyBorder="1"/>
    <xf numFmtId="9" fontId="15" fillId="2" borderId="14" xfId="2" applyFont="1" applyFill="1" applyBorder="1"/>
    <xf numFmtId="1" fontId="15" fillId="9" borderId="9" xfId="0" applyNumberFormat="1" applyFont="1" applyFill="1" applyBorder="1" applyAlignment="1">
      <alignment horizontal="left"/>
    </xf>
    <xf numFmtId="2" fontId="15" fillId="9" borderId="9" xfId="1" applyNumberFormat="1" applyFont="1" applyFill="1" applyBorder="1"/>
    <xf numFmtId="2" fontId="15" fillId="9" borderId="11" xfId="0" applyNumberFormat="1" applyFont="1" applyFill="1" applyBorder="1"/>
    <xf numFmtId="2" fontId="15" fillId="9" borderId="0" xfId="0" applyNumberFormat="1" applyFont="1" applyFill="1"/>
    <xf numFmtId="1" fontId="15" fillId="0" borderId="19" xfId="0" applyNumberFormat="1" applyFont="1" applyBorder="1" applyAlignment="1">
      <alignment horizontal="left"/>
    </xf>
    <xf numFmtId="2" fontId="15" fillId="0" borderId="19" xfId="1" applyNumberFormat="1" applyFont="1" applyFill="1" applyBorder="1"/>
    <xf numFmtId="2" fontId="15" fillId="0" borderId="23" xfId="0" applyNumberFormat="1" applyFont="1" applyBorder="1"/>
    <xf numFmtId="2" fontId="15" fillId="0" borderId="24" xfId="0" applyNumberFormat="1" applyFont="1" applyBorder="1"/>
    <xf numFmtId="165" fontId="15" fillId="0" borderId="23" xfId="2" applyNumberFormat="1" applyFont="1" applyFill="1" applyBorder="1"/>
    <xf numFmtId="2" fontId="26" fillId="11" borderId="11" xfId="0" applyNumberFormat="1" applyFont="1" applyFill="1" applyBorder="1"/>
    <xf numFmtId="2" fontId="15" fillId="11" borderId="12" xfId="0" applyNumberFormat="1" applyFont="1" applyFill="1" applyBorder="1"/>
    <xf numFmtId="2" fontId="28" fillId="11" borderId="12" xfId="1" applyNumberFormat="1" applyFont="1" applyFill="1" applyBorder="1"/>
    <xf numFmtId="2" fontId="15" fillId="12" borderId="12" xfId="0" applyNumberFormat="1" applyFont="1" applyFill="1" applyBorder="1"/>
    <xf numFmtId="2" fontId="15" fillId="11" borderId="13" xfId="0" applyNumberFormat="1" applyFont="1" applyFill="1" applyBorder="1"/>
    <xf numFmtId="9" fontId="15" fillId="0" borderId="11" xfId="2" applyFont="1" applyFill="1" applyBorder="1"/>
    <xf numFmtId="2" fontId="15" fillId="0" borderId="31" xfId="1" applyNumberFormat="1" applyFont="1" applyFill="1" applyBorder="1"/>
    <xf numFmtId="2" fontId="15" fillId="0" borderId="32" xfId="1" applyNumberFormat="1" applyFont="1" applyFill="1" applyBorder="1"/>
    <xf numFmtId="2" fontId="15" fillId="11" borderId="32" xfId="0" applyNumberFormat="1" applyFont="1" applyFill="1" applyBorder="1"/>
    <xf numFmtId="165" fontId="15" fillId="11" borderId="33" xfId="2" applyNumberFormat="1" applyFont="1" applyFill="1" applyBorder="1"/>
    <xf numFmtId="2" fontId="15" fillId="11" borderId="25" xfId="0" applyNumberFormat="1" applyFont="1" applyFill="1" applyBorder="1"/>
    <xf numFmtId="165" fontId="15" fillId="11" borderId="25" xfId="2" applyNumberFormat="1" applyFont="1" applyFill="1" applyBorder="1"/>
    <xf numFmtId="2" fontId="15" fillId="0" borderId="26" xfId="0" applyNumberFormat="1" applyFont="1" applyBorder="1"/>
    <xf numFmtId="0" fontId="14" fillId="0" borderId="27" xfId="3" applyFont="1" applyAlignment="1"/>
    <xf numFmtId="2" fontId="9" fillId="0" borderId="0" xfId="2" applyNumberFormat="1" applyFont="1"/>
    <xf numFmtId="164" fontId="9" fillId="0" borderId="0" xfId="0" applyNumberFormat="1" applyFont="1"/>
    <xf numFmtId="0" fontId="10" fillId="0" borderId="0" xfId="0" applyFont="1"/>
    <xf numFmtId="2" fontId="16" fillId="18" borderId="0" xfId="0" applyNumberFormat="1" applyFont="1" applyFill="1"/>
    <xf numFmtId="1" fontId="5" fillId="18" borderId="10" xfId="0" applyNumberFormat="1" applyFont="1" applyFill="1" applyBorder="1" applyAlignment="1">
      <alignment horizontal="right"/>
    </xf>
    <xf numFmtId="0" fontId="5" fillId="13" borderId="34" xfId="0" applyFont="1" applyFill="1" applyBorder="1"/>
    <xf numFmtId="9" fontId="9" fillId="0" borderId="0" xfId="2" applyFont="1" applyBorder="1"/>
    <xf numFmtId="10" fontId="9" fillId="0" borderId="0" xfId="0" applyNumberFormat="1" applyFont="1"/>
    <xf numFmtId="165" fontId="9" fillId="0" borderId="0" xfId="2" applyNumberFormat="1" applyFont="1" applyBorder="1"/>
    <xf numFmtId="9" fontId="9" fillId="0" borderId="0" xfId="2" applyFont="1" applyFill="1" applyBorder="1"/>
    <xf numFmtId="165" fontId="9" fillId="0" borderId="0" xfId="2" applyNumberFormat="1" applyFont="1" applyFill="1" applyBorder="1"/>
    <xf numFmtId="10" fontId="9" fillId="0" borderId="0" xfId="2" applyNumberFormat="1" applyFont="1" applyFill="1" applyBorder="1"/>
    <xf numFmtId="0" fontId="9" fillId="10" borderId="12" xfId="0" applyFont="1" applyFill="1" applyBorder="1"/>
    <xf numFmtId="2" fontId="9" fillId="10" borderId="12" xfId="0" applyNumberFormat="1" applyFont="1" applyFill="1" applyBorder="1"/>
    <xf numFmtId="9" fontId="9" fillId="10" borderId="12" xfId="2" applyFont="1" applyFill="1" applyBorder="1"/>
    <xf numFmtId="9" fontId="9" fillId="10" borderId="12" xfId="0" applyNumberFormat="1" applyFont="1" applyFill="1" applyBorder="1"/>
    <xf numFmtId="1" fontId="5" fillId="18" borderId="1" xfId="0" applyNumberFormat="1" applyFont="1" applyFill="1" applyBorder="1" applyAlignment="1">
      <alignment horizontal="right"/>
    </xf>
    <xf numFmtId="1" fontId="5" fillId="18" borderId="2" xfId="0" applyNumberFormat="1" applyFont="1" applyFill="1" applyBorder="1" applyAlignment="1">
      <alignment horizontal="right"/>
    </xf>
    <xf numFmtId="1" fontId="5" fillId="18" borderId="3" xfId="0" applyNumberFormat="1" applyFont="1" applyFill="1" applyBorder="1" applyAlignment="1">
      <alignment horizontal="right"/>
    </xf>
    <xf numFmtId="2" fontId="9" fillId="0" borderId="4" xfId="0" applyNumberFormat="1" applyFont="1" applyBorder="1"/>
    <xf numFmtId="2" fontId="9" fillId="0" borderId="5" xfId="0" applyNumberFormat="1" applyFont="1" applyBorder="1"/>
    <xf numFmtId="2" fontId="9" fillId="10" borderId="35" xfId="0" applyNumberFormat="1" applyFont="1" applyFill="1" applyBorder="1"/>
    <xf numFmtId="2" fontId="9" fillId="10" borderId="36" xfId="0" applyNumberFormat="1" applyFont="1" applyFill="1" applyBorder="1"/>
    <xf numFmtId="10" fontId="9" fillId="10" borderId="37" xfId="2" applyNumberFormat="1" applyFont="1" applyFill="1" applyBorder="1"/>
    <xf numFmtId="10" fontId="9" fillId="10" borderId="38" xfId="0" applyNumberFormat="1" applyFont="1" applyFill="1" applyBorder="1"/>
    <xf numFmtId="10" fontId="9" fillId="10" borderId="39" xfId="2" applyNumberFormat="1" applyFont="1" applyFill="1" applyBorder="1"/>
    <xf numFmtId="0" fontId="9" fillId="10" borderId="0" xfId="0" applyFont="1" applyFill="1"/>
    <xf numFmtId="0" fontId="10" fillId="19" borderId="0" xfId="0" applyFont="1" applyFill="1"/>
    <xf numFmtId="0" fontId="9" fillId="19" borderId="0" xfId="0" applyFont="1" applyFill="1"/>
    <xf numFmtId="0" fontId="9" fillId="17" borderId="0" xfId="0" applyFont="1" applyFill="1"/>
    <xf numFmtId="0" fontId="9" fillId="0" borderId="5" xfId="0" applyFont="1" applyBorder="1"/>
    <xf numFmtId="0" fontId="9" fillId="10" borderId="36" xfId="0" applyFont="1" applyFill="1" applyBorder="1"/>
    <xf numFmtId="9" fontId="9" fillId="10" borderId="37" xfId="2" applyFont="1" applyFill="1" applyBorder="1"/>
    <xf numFmtId="0" fontId="9" fillId="10" borderId="38" xfId="0" applyFont="1" applyFill="1" applyBorder="1"/>
    <xf numFmtId="165" fontId="9" fillId="10" borderId="39" xfId="2" applyNumberFormat="1" applyFont="1" applyFill="1" applyBorder="1"/>
    <xf numFmtId="0" fontId="0" fillId="0" borderId="5" xfId="0" applyBorder="1"/>
    <xf numFmtId="0" fontId="0" fillId="0" borderId="4" xfId="0" applyBorder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18" borderId="0" xfId="0" applyFont="1" applyFill="1"/>
    <xf numFmtId="0" fontId="6" fillId="18" borderId="5" xfId="0" applyFont="1" applyFill="1" applyBorder="1"/>
    <xf numFmtId="0" fontId="6" fillId="18" borderId="4" xfId="0" applyFont="1" applyFill="1" applyBorder="1"/>
    <xf numFmtId="1" fontId="6" fillId="18" borderId="0" xfId="0" applyNumberFormat="1" applyFont="1" applyFill="1"/>
    <xf numFmtId="2" fontId="0" fillId="0" borderId="0" xfId="0" applyNumberFormat="1"/>
    <xf numFmtId="0" fontId="5" fillId="18" borderId="0" xfId="0" applyFont="1" applyFill="1"/>
    <xf numFmtId="2" fontId="5" fillId="18" borderId="0" xfId="0" applyNumberFormat="1" applyFont="1" applyFill="1"/>
    <xf numFmtId="1" fontId="9" fillId="0" borderId="0" xfId="0" applyNumberFormat="1" applyFont="1"/>
    <xf numFmtId="1" fontId="12" fillId="0" borderId="0" xfId="0" applyNumberFormat="1" applyFont="1"/>
    <xf numFmtId="2" fontId="12" fillId="0" borderId="0" xfId="0" applyNumberFormat="1" applyFont="1"/>
    <xf numFmtId="0" fontId="29" fillId="0" borderId="0" xfId="0" applyFont="1"/>
    <xf numFmtId="1" fontId="30" fillId="18" borderId="0" xfId="0" applyNumberFormat="1" applyFont="1" applyFill="1"/>
    <xf numFmtId="2" fontId="30" fillId="18" borderId="0" xfId="0" applyNumberFormat="1" applyFont="1" applyFill="1"/>
    <xf numFmtId="0" fontId="30" fillId="18" borderId="0" xfId="0" applyFont="1" applyFill="1"/>
    <xf numFmtId="1" fontId="13" fillId="18" borderId="0" xfId="0" applyNumberFormat="1" applyFont="1" applyFill="1"/>
    <xf numFmtId="1" fontId="13" fillId="18" borderId="0" xfId="0" applyNumberFormat="1" applyFont="1" applyFill="1" applyAlignment="1">
      <alignment vertical="center"/>
    </xf>
    <xf numFmtId="2" fontId="13" fillId="18" borderId="0" xfId="0" applyNumberFormat="1" applyFont="1" applyFill="1"/>
    <xf numFmtId="0" fontId="13" fillId="18" borderId="0" xfId="0" applyFont="1" applyFill="1"/>
    <xf numFmtId="1" fontId="8" fillId="18" borderId="0" xfId="0" applyNumberFormat="1" applyFont="1" applyFill="1" applyAlignment="1">
      <alignment vertical="center"/>
    </xf>
  </cellXfs>
  <cellStyles count="5">
    <cellStyle name="Comma" xfId="1" builtinId="3"/>
    <cellStyle name="Heading 1" xfId="3" builtinId="16"/>
    <cellStyle name="Heading 4" xfId="4" builtinId="19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colors>
    <mruColors>
      <color rgb="FFFFD37F"/>
      <color rgb="FFA87000"/>
      <color rgb="FFE69800"/>
      <color rgb="FF1D6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Leakage_Loss_Rate!$G$7</c:f>
              <c:strCache>
                <c:ptCount val="1"/>
                <c:pt idx="0">
                  <c:v>Clean Area (ha)</c:v>
                </c:pt>
              </c:strCache>
            </c:strRef>
          </c:tx>
          <c:spPr>
            <a:solidFill>
              <a:srgbClr val="1D6F8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Leakage_Loss_Rate!$B$8:$B$15</c:f>
              <c:numCache>
                <c:formatCode>0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Leakage_Loss_Rate!$G$8:$G$15</c:f>
              <c:numCache>
                <c:formatCode>0</c:formatCode>
                <c:ptCount val="8"/>
                <c:pt idx="0">
                  <c:v>95.039999999999992</c:v>
                </c:pt>
                <c:pt idx="1">
                  <c:v>190.70999999999998</c:v>
                </c:pt>
                <c:pt idx="2">
                  <c:v>184.23</c:v>
                </c:pt>
                <c:pt idx="3">
                  <c:v>193.59</c:v>
                </c:pt>
                <c:pt idx="4">
                  <c:v>499.85999999999996</c:v>
                </c:pt>
                <c:pt idx="5">
                  <c:v>330.21</c:v>
                </c:pt>
                <c:pt idx="6">
                  <c:v>447.84</c:v>
                </c:pt>
                <c:pt idx="7">
                  <c:v>671.57999999999993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B-4E50-B6A4-9B657764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395504"/>
        <c:axId val="888394064"/>
      </c:barChart>
      <c:catAx>
        <c:axId val="888395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94064"/>
        <c:crosses val="autoZero"/>
        <c:auto val="1"/>
        <c:lblAlgn val="ctr"/>
        <c:lblOffset val="100"/>
        <c:noMultiLvlLbl val="0"/>
      </c:catAx>
      <c:valAx>
        <c:axId val="8883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 i="0">
                    <a:effectLst/>
                  </a:rPr>
                  <a:t>Clean Forest Loss ≥0.5 ha (2017–2024)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9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0" i="0">
                <a:effectLst/>
              </a:rPr>
              <a:t>Annual Forest Loss Rate – Leakage Zone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GB" b="0" i="0">
                <a:effectLst/>
              </a:rPr>
              <a:t>(vs. 2017 Baseline Forest, ≥0.5 ha patches)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Leakage_Loss_Rate!$H$7</c:f>
              <c:strCache>
                <c:ptCount val="1"/>
                <c:pt idx="0">
                  <c:v>Loss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Leakage_Loss_Rate!$B$8:$B$15</c:f>
              <c:numCache>
                <c:formatCode>0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Leakage_Loss_Rate!$H$8:$H$15</c:f>
              <c:numCache>
                <c:formatCode>0.00</c:formatCode>
                <c:ptCount val="8"/>
                <c:pt idx="0">
                  <c:v>0.45393322825619714</c:v>
                </c:pt>
                <c:pt idx="1">
                  <c:v>0.9108754835936379</c:v>
                </c:pt>
                <c:pt idx="2">
                  <c:v>0.8799254907579882</c:v>
                </c:pt>
                <c:pt idx="3">
                  <c:v>0.92463103596503793</c:v>
                </c:pt>
                <c:pt idx="4">
                  <c:v>2.3874480584610973</c:v>
                </c:pt>
                <c:pt idx="5">
                  <c:v>1.5771600515833213</c:v>
                </c:pt>
                <c:pt idx="6">
                  <c:v>2.1389883937526863</c:v>
                </c:pt>
                <c:pt idx="7">
                  <c:v>3.2076228686058172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C-48A7-97F8-E104C4C54C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4747840"/>
        <c:axId val="1394748320"/>
      </c:lineChart>
      <c:catAx>
        <c:axId val="139474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48320"/>
        <c:crosses val="autoZero"/>
        <c:auto val="1"/>
        <c:lblAlgn val="ctr"/>
        <c:lblOffset val="100"/>
        <c:noMultiLvlLbl val="0"/>
      </c:catAx>
      <c:valAx>
        <c:axId val="13947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AGB Distribution (2017 - Pre-Project Condition)</a:t>
            </a:r>
            <a:endParaRPr lang="en-GB" sz="1400">
              <a:effectLst/>
            </a:endParaRPr>
          </a:p>
        </cx:rich>
      </cx:tx>
    </cx:title>
    <cx:plotArea>
      <cx:plotAreaRegion>
        <cx:series layoutId="clusteredColumn" uniqueId="{E129587D-CC6E-47CA-B0E3-BC4A3E15C6EF}">
          <cx:tx>
            <cx:txData>
              <cx:f>_xlchart.v1.0</cx:f>
              <cx:v>MEAN_2017</cx:v>
            </cx:txData>
          </cx:tx>
          <cx:spPr>
            <a:solidFill>
              <a:schemeClr val="accent6">
                <a:lumMod val="75000"/>
              </a:schemeClr>
            </a:solidFill>
          </cx:spPr>
          <cx:dataId val="0"/>
          <cx:layoutPr>
            <cx:binning intervalClosed="r" overflow="100">
              <cx:binSize val="5"/>
            </cx:binning>
          </cx:layoutPr>
        </cx:series>
      </cx:plotAreaRegion>
      <cx:axis id="0">
        <cx:catScaling gapWidth="0.0199999996"/>
        <cx:title>
          <cx:tx>
            <cx:txData>
              <cx:v>AGB Bins = 5 t/ha; Overflow bin = 100 t/ha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fontAlgn="t"/>
              <a:r>
                <a:rPr lang="en-GB" sz="900" b="0" i="0">
                  <a:effectLst/>
                </a:rPr>
                <a:t>AGB Bins = 5 t/ha; Overflow bin = 100 t/ha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  <cx:data id="3">
      <cx:numDim type="val">
        <cx:f>_xlchart.v1.9</cx:f>
      </cx:numDim>
    </cx:data>
    <cx:data id="4">
      <cx:numDim type="val">
        <cx:f>_xlchart.v1.11</cx:f>
      </cx:numDim>
    </cx:data>
    <cx:data id="5">
      <cx:numDim type="val">
        <cx:f>_xlchart.v1.13</cx:f>
      </cx:numDim>
    </cx:data>
    <cx:data id="6">
      <cx:numDim type="val">
        <cx:f>_xlchart.v1.15</cx:f>
      </cx:numDim>
    </cx:data>
    <cx:data id="7">
      <cx:numDim type="val">
        <cx:f>_xlchart.v1.17</cx:f>
      </cx:numDim>
    </cx:data>
  </cx:chartData>
  <cx:chart>
    <cx:title pos="t" align="ctr" overlay="0">
      <cx:tx>
        <cx:txData>
          <cx:v>NDVI Trends Across Outgrower Plots (2018–2025)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fontAlgn="t"/>
          <a:r>
            <a:rPr lang="en-GB" sz="1400" b="0" i="0">
              <a:effectLst/>
            </a:rPr>
            <a:t>NDVI Trends Across Outgrower Plots (2018–2025)</a:t>
          </a:r>
        </a:p>
      </cx:txPr>
    </cx:title>
    <cx:plotArea>
      <cx:plotAreaRegion>
        <cx:series layoutId="boxWhisker" uniqueId="{32FB8EE4-4AB0-46C7-BB22-B12573C0C5C5}">
          <cx:tx>
            <cx:txData>
              <cx:f>_xlchart.v1.2</cx:f>
              <cx:v>MEAN_2018</cx:v>
            </cx:txData>
          </cx:tx>
          <cx:dataId val="0"/>
          <cx:layoutPr>
            <cx:visibility meanLine="0" meanMarker="0" nonoutliers="0" outliers="0"/>
            <cx:statistics quartileMethod="exclusive"/>
          </cx:layoutPr>
        </cx:series>
        <cx:series layoutId="boxWhisker" uniqueId="{4A9C2306-55DC-45CE-8FB7-1FE9D3021CFF}">
          <cx:tx>
            <cx:txData>
              <cx:f>_xlchart.v1.4</cx:f>
              <cx:v>MEAN_2019</cx:v>
            </cx:txData>
          </cx:tx>
          <cx:dataId val="1"/>
          <cx:layoutPr>
            <cx:visibility meanLine="0" meanMarker="0" nonoutliers="0" outliers="0"/>
            <cx:statistics quartileMethod="exclusive"/>
          </cx:layoutPr>
        </cx:series>
        <cx:series layoutId="boxWhisker" uniqueId="{F8C7C572-5C1C-4642-9C5E-977E80635017}">
          <cx:tx>
            <cx:txData>
              <cx:f>_xlchart.v1.6</cx:f>
              <cx:v>MEAN_2020</cx:v>
            </cx:txData>
          </cx:tx>
          <cx:dataId val="2"/>
          <cx:layoutPr>
            <cx:visibility meanLine="0" meanMarker="0" nonoutliers="0" outliers="0"/>
            <cx:statistics quartileMethod="exclusive"/>
          </cx:layoutPr>
        </cx:series>
        <cx:series layoutId="boxWhisker" uniqueId="{8933DE4C-4171-48C8-9777-DF83447A743F}">
          <cx:tx>
            <cx:txData>
              <cx:f>_xlchart.v1.8</cx:f>
              <cx:v>MEAN_2021</cx:v>
            </cx:txData>
          </cx:tx>
          <cx:dataId val="3"/>
          <cx:layoutPr>
            <cx:visibility meanLine="0" meanMarker="0" nonoutliers="0" outliers="0"/>
            <cx:statistics quartileMethod="exclusive"/>
          </cx:layoutPr>
        </cx:series>
        <cx:series layoutId="boxWhisker" uniqueId="{94BB6215-4F85-4ED2-98A6-C858E2F3A250}">
          <cx:tx>
            <cx:txData>
              <cx:f>_xlchart.v1.10</cx:f>
              <cx:v>MEAN_2022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C5CEC88-2977-4A20-80B5-A14B1D0EE195}">
          <cx:tx>
            <cx:txData>
              <cx:f>_xlchart.v1.12</cx:f>
              <cx:v>MEAN_2023</cx:v>
            </cx:txData>
          </cx:tx>
          <cx:dataId val="5"/>
          <cx:layoutPr>
            <cx:visibility meanLine="0" meanMarker="0" nonoutliers="0" outliers="0"/>
            <cx:statistics quartileMethod="exclusive"/>
          </cx:layoutPr>
        </cx:series>
        <cx:series layoutId="boxWhisker" uniqueId="{9E7812E6-1BEB-479B-9E0F-790EA2A43946}">
          <cx:tx>
            <cx:txData>
              <cx:f>_xlchart.v1.14</cx:f>
              <cx:v>MEAN_2024</cx:v>
            </cx:txData>
          </cx:tx>
          <cx:dataId val="6"/>
          <cx:layoutPr>
            <cx:visibility meanLine="0" meanMarker="0" nonoutliers="0" outliers="0"/>
            <cx:statistics quartileMethod="exclusive"/>
          </cx:layoutPr>
        </cx:series>
        <cx:series layoutId="boxWhisker" uniqueId="{B23A3A63-EB0B-403F-88B2-E17023DF5571}">
          <cx:tx>
            <cx:txData>
              <cx:f>_xlchart.v1.16</cx:f>
              <cx:v>MEAN_2025</cx:v>
            </cx:txData>
          </cx:tx>
          <cx:dataId val="7"/>
          <cx:layoutPr>
            <cx:visibility meanLine="0" meanMarker="0" nonoutliers="0" outliers="0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NDVI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NDVI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593</xdr:colOff>
      <xdr:row>1</xdr:row>
      <xdr:rowOff>159722</xdr:rowOff>
    </xdr:from>
    <xdr:to>
      <xdr:col>4</xdr:col>
      <xdr:colOff>76138</xdr:colOff>
      <xdr:row>4</xdr:row>
      <xdr:rowOff>84554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711F2-4385-44FF-B5B8-29633C87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357" y="353686"/>
          <a:ext cx="2832599" cy="413007"/>
        </a:xfrm>
        <a:prstGeom prst="rect">
          <a:avLst/>
        </a:prstGeom>
      </xdr:spPr>
    </xdr:pic>
    <xdr:clientData/>
  </xdr:twoCellAnchor>
  <xdr:twoCellAnchor editAs="oneCell">
    <xdr:from>
      <xdr:col>4</xdr:col>
      <xdr:colOff>225333</xdr:colOff>
      <xdr:row>1</xdr:row>
      <xdr:rowOff>105000</xdr:rowOff>
    </xdr:from>
    <xdr:to>
      <xdr:col>7</xdr:col>
      <xdr:colOff>1197589</xdr:colOff>
      <xdr:row>4</xdr:row>
      <xdr:rowOff>150342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3B9B3-0791-43D6-B25C-370D094F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1151" y="298964"/>
          <a:ext cx="4651727" cy="530251"/>
        </a:xfrm>
        <a:prstGeom prst="rect">
          <a:avLst/>
        </a:prstGeom>
      </xdr:spPr>
    </xdr:pic>
    <xdr:clientData/>
  </xdr:twoCellAnchor>
  <xdr:twoCellAnchor editAs="oneCell">
    <xdr:from>
      <xdr:col>7</xdr:col>
      <xdr:colOff>1394855</xdr:colOff>
      <xdr:row>1</xdr:row>
      <xdr:rowOff>3661</xdr:rowOff>
    </xdr:from>
    <xdr:to>
      <xdr:col>41</xdr:col>
      <xdr:colOff>942661</xdr:colOff>
      <xdr:row>4</xdr:row>
      <xdr:rowOff>32791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1FA7-B41E-4A7B-9458-A271F1B7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9055" y="197625"/>
          <a:ext cx="4830049" cy="516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152400</xdr:colOff>
      <xdr:row>594</xdr:row>
      <xdr:rowOff>71437</xdr:rowOff>
    </xdr:from>
    <xdr:to>
      <xdr:col>52</xdr:col>
      <xdr:colOff>333375</xdr:colOff>
      <xdr:row>617</xdr:row>
      <xdr:rowOff>114301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F9926A-37E0-31A7-3B6D-8D6D15CA3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77180" y="108699980"/>
              <a:ext cx="7636601" cy="4251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550</xdr:row>
      <xdr:rowOff>71436</xdr:rowOff>
    </xdr:from>
    <xdr:to>
      <xdr:col>20</xdr:col>
      <xdr:colOff>476250</xdr:colOff>
      <xdr:row>572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A7A24-C994-3E8E-5E81-B34DAEA5A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40239" y="100653259"/>
              <a:ext cx="6667500" cy="4136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20</xdr:row>
      <xdr:rowOff>190500</xdr:rowOff>
    </xdr:from>
    <xdr:to>
      <xdr:col>11</xdr:col>
      <xdr:colOff>609600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C883B-E0D0-2CD0-F0D3-43FF8D6E1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21</xdr:row>
      <xdr:rowOff>80962</xdr:rowOff>
    </xdr:from>
    <xdr:to>
      <xdr:col>7</xdr:col>
      <xdr:colOff>38100</xdr:colOff>
      <xdr:row>40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8A50B-7CA9-7129-F223-7FF6B0F40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D6438-5BC2-41D1-9FCF-0F89842EBC3D}" name="Table22" displayName="Table22" ref="A1:AV574" totalsRowShown="0" headerRowDxfId="51" dataDxfId="50" tableBorderDxfId="49">
  <autoFilter ref="A1:AV574" xr:uid="{6A7D6438-5BC2-41D1-9FCF-0F89842EBC3D}"/>
  <tableColumns count="48">
    <tableColumn id="1" xr3:uid="{3911BDF6-F0AC-45CC-BC9D-4C5363137AB7}" name="Lname" dataDxfId="48"/>
    <tableColumn id="2" xr3:uid="{4B18EE5B-6CE7-439B-A639-57AE34C42881}" name="MU_ID" dataDxfId="47"/>
    <tableColumn id="3" xr3:uid="{323773E9-3F81-47C4-AB43-F7B2CEA3CB38}" name="LNAME2" dataDxfId="46"/>
    <tableColumn id="4" xr3:uid="{49B1F2ED-650E-4FD7-BF3C-2B5066767964}" name="LID" dataDxfId="45"/>
    <tableColumn id="5" xr3:uid="{45E35618-AF7C-45D7-9A5A-B93DD3352CAD}" name="YPE" dataDxfId="44"/>
    <tableColumn id="6" xr3:uid="{A5DE972C-D5D0-42A1-BAD6-431CF021B44F}" name="Woodlot_ID" dataDxfId="43"/>
    <tableColumn id="7" xr3:uid="{61550354-2D9D-4787-A495-F5E909007D32}" name="Genus" dataDxfId="42"/>
    <tableColumn id="8" xr3:uid="{DF1BE692-5139-4A17-BFE1-6110BE372B21}" name="Age_Class" dataDxfId="41"/>
    <tableColumn id="9" xr3:uid="{140628F7-986C-4409-97A0-71ABB6CEC637}" name="2017_NonCropland" dataDxfId="40"/>
    <tableColumn id="10" xr3:uid="{874637D8-99CA-4B98-927A-0F205CC36D29}" name="2017_Crops_LOWConfidence" dataDxfId="39"/>
    <tableColumn id="11" xr3:uid="{E2779879-EE46-4F18-A925-F1781D31F047}" name="2017_Crops_MEDConfidence" dataDxfId="38"/>
    <tableColumn id="12" xr3:uid="{0768BCD7-A0F6-4F99-A5AF-4AE4FDBABD01}" name="2017_Crops_HIGHConfidence" dataDxfId="37"/>
    <tableColumn id="13" xr3:uid="{85367957-EA07-4F22-8E49-2D3C72DE14D4}" name="2017_SUM" dataDxfId="36">
      <calculatedColumnFormula>SUM(I2:L2)</calculatedColumnFormula>
    </tableColumn>
    <tableColumn id="14" xr3:uid="{888FC608-2E99-4448-9223-0A52ABF6A75C}" name="2018_NonCropland" dataDxfId="35"/>
    <tableColumn id="15" xr3:uid="{3243DF42-424A-4864-82C2-4F1328E002FC}" name="2018_Crops_LOWConfidence" dataDxfId="34"/>
    <tableColumn id="16" xr3:uid="{DD8CFF19-079B-4029-A556-1EAD0CC7DF5F}" name="2018_Crops_MEDConfidence" dataDxfId="33"/>
    <tableColumn id="17" xr3:uid="{60FA8702-EAAF-45CC-B305-A3478709E7C7}" name="2018_Crops_HIGHConfidence" dataDxfId="32"/>
    <tableColumn id="18" xr3:uid="{AD577C28-E8FC-4284-A541-F32878D0674F}" name="2018_SUM" dataDxfId="31">
      <calculatedColumnFormula>SUM(N2:Q2)</calculatedColumnFormula>
    </tableColumn>
    <tableColumn id="19" xr3:uid="{05BB55DE-C0EC-42BF-A63F-CAA8CB2930E9}" name="2019_NonCropland" dataDxfId="30"/>
    <tableColumn id="20" xr3:uid="{0897D076-BB23-4C77-A79B-D85B46A5EE6E}" name="2019_Crops_LOWConfidence" dataDxfId="29"/>
    <tableColumn id="21" xr3:uid="{6675D8D0-4AE3-49F4-89A5-198AA9355302}" name="2019_Crops_MEDConfidence" dataDxfId="28"/>
    <tableColumn id="22" xr3:uid="{BCDA07E3-8E61-4A52-95F6-4FEE79A7436F}" name="2019_Crops_HIGHConfidence" dataDxfId="27"/>
    <tableColumn id="23" xr3:uid="{B3CA50C0-DF83-47F5-8559-475AE0076095}" name="2019_SUM" dataDxfId="26">
      <calculatedColumnFormula>SUM(S2:V2)</calculatedColumnFormula>
    </tableColumn>
    <tableColumn id="24" xr3:uid="{3353B520-6F63-4AFB-A0E6-A13335BF4E0A}" name="2020_NonCropland" dataDxfId="25"/>
    <tableColumn id="25" xr3:uid="{F40999A6-35F8-479F-AD16-F1AE355B80ED}" name="2020_Crops_LOWConfidence" dataDxfId="24"/>
    <tableColumn id="26" xr3:uid="{944EC83F-F0ED-47D5-998D-EB94925321BD}" name="2020_Crops_MEDConfidence" dataDxfId="23"/>
    <tableColumn id="27" xr3:uid="{85C49966-5FBA-4E6D-AFDD-E0E6D0B2A8E2}" name="2020_Crops_HIGHConfidence" dataDxfId="22"/>
    <tableColumn id="28" xr3:uid="{AF0F45D8-EE7B-4BEA-86D3-BB296149501B}" name="2020_SUM" dataDxfId="21">
      <calculatedColumnFormula>SUM(X2:AA2)</calculatedColumnFormula>
    </tableColumn>
    <tableColumn id="29" xr3:uid="{D3204402-508B-47BF-86FC-746719530EE3}" name="2021_NonCropland" dataDxfId="20"/>
    <tableColumn id="30" xr3:uid="{8B75C1CF-5583-422F-9582-1ABEB46F8BA0}" name="2021_Crops_LOWConfidence" dataDxfId="19"/>
    <tableColumn id="31" xr3:uid="{2A67EC24-3CC4-497A-977F-6C38105D712E}" name="2021_Crops_MEDConfidence" dataDxfId="18"/>
    <tableColumn id="32" xr3:uid="{3E68A1D3-4262-413F-B42E-55D861B700F9}" name="2021_Crops_HIGHConfidence" dataDxfId="17"/>
    <tableColumn id="33" xr3:uid="{84A12A51-9583-4A43-84AF-FE8FBA7CE4CC}" name="2021_SUM" dataDxfId="16">
      <calculatedColumnFormula>SUM(AC2:AF2)</calculatedColumnFormula>
    </tableColumn>
    <tableColumn id="34" xr3:uid="{37162073-529B-40B1-8E47-28A87B4EB920}" name="2022_NonCropland" dataDxfId="15"/>
    <tableColumn id="35" xr3:uid="{6AA818C6-A251-40DB-BD00-41FEA9D2D9B0}" name="2022_Crops_LOWConfidence" dataDxfId="14"/>
    <tableColumn id="36" xr3:uid="{EA5A0EDF-1DF6-4933-A820-F123D976F4B7}" name="2022_Crops_MEDConfidence" dataDxfId="13"/>
    <tableColumn id="37" xr3:uid="{2460B234-BDDE-4951-81E5-D72D429CC2CA}" name="2022_Crops_HIGHConfidence" dataDxfId="12"/>
    <tableColumn id="38" xr3:uid="{9A22A296-B5BA-4DA1-91D3-F264180D8B7B}" name="2022_SUM" dataDxfId="11">
      <calculatedColumnFormula>SUM(AH2:AK2)</calculatedColumnFormula>
    </tableColumn>
    <tableColumn id="39" xr3:uid="{1A6E2576-3B16-4783-A54D-CF36177EF65D}" name="2023_NonCropland" dataDxfId="10"/>
    <tableColumn id="40" xr3:uid="{7F5BFED7-9390-410D-8470-CE61C9116D49}" name="2023_Crops_LOWConfidence" dataDxfId="9"/>
    <tableColumn id="41" xr3:uid="{F43F7392-0633-4233-9479-3B909542059A}" name="2023_Crops_MEDConfidence" dataDxfId="8"/>
    <tableColumn id="42" xr3:uid="{F3156228-C78F-4352-8D6A-8BA54E66FBB7}" name="2023_Crops_HIGHConfidence" dataDxfId="7"/>
    <tableColumn id="43" xr3:uid="{11B061B2-E63E-4454-8BD0-0ED85BDEBFAF}" name="2023_SUM" dataDxfId="6">
      <calculatedColumnFormula>SUM(AM2:AP2)</calculatedColumnFormula>
    </tableColumn>
    <tableColumn id="44" xr3:uid="{3B1788DA-919D-40DF-A09A-996005F0D82A}" name="2024_NonCropland" dataDxfId="5"/>
    <tableColumn id="45" xr3:uid="{6732265F-5B38-4827-9B29-819657F282B6}" name="2024_Crops_LOWConfidence" dataDxfId="4"/>
    <tableColumn id="46" xr3:uid="{D0B19655-A141-4031-BDD2-C1B345413CBE}" name="2024_Crops_MEDConfidence" dataDxfId="3"/>
    <tableColumn id="47" xr3:uid="{EDFBC43F-D6C5-427C-B73B-767FA53EB268}" name="2024_Crops_HIGHConfidence" dataDxfId="2"/>
    <tableColumn id="48" xr3:uid="{514BC195-9C7A-4BE4-8F8E-A066E0C27413}" name="2024_SUM" dataDxfId="1">
      <calculatedColumnFormula>SUM(AR2:AU2)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4B80-4DFE-459B-B29B-1EF7FF0D38D3}">
  <dimension ref="A1:R8"/>
  <sheetViews>
    <sheetView workbookViewId="0">
      <selection activeCell="B14" sqref="B14"/>
    </sheetView>
  </sheetViews>
  <sheetFormatPr defaultRowHeight="14.6" x14ac:dyDescent="0.4"/>
  <cols>
    <col min="1" max="1" width="21.23046875" bestFit="1" customWidth="1"/>
  </cols>
  <sheetData>
    <row r="1" spans="1:18" x14ac:dyDescent="0.4">
      <c r="A1" s="3" t="s">
        <v>793</v>
      </c>
      <c r="B1" s="4" t="s">
        <v>794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5"/>
    </row>
    <row r="2" spans="1:18" x14ac:dyDescent="0.4">
      <c r="A2" s="3" t="s">
        <v>795</v>
      </c>
      <c r="B2" s="6" t="s">
        <v>808</v>
      </c>
      <c r="R2" s="7"/>
    </row>
    <row r="3" spans="1:18" x14ac:dyDescent="0.4">
      <c r="A3" s="3" t="s">
        <v>796</v>
      </c>
      <c r="B3" s="6" t="s">
        <v>797</v>
      </c>
      <c r="R3" s="7"/>
    </row>
    <row r="4" spans="1:18" x14ac:dyDescent="0.4">
      <c r="A4" s="3" t="s">
        <v>807</v>
      </c>
      <c r="B4" s="6" t="s">
        <v>806</v>
      </c>
      <c r="R4" s="7"/>
    </row>
    <row r="5" spans="1:18" x14ac:dyDescent="0.4">
      <c r="A5" s="3" t="s">
        <v>802</v>
      </c>
      <c r="B5" s="6" t="s">
        <v>805</v>
      </c>
      <c r="R5" s="7"/>
    </row>
    <row r="6" spans="1:18" x14ac:dyDescent="0.4">
      <c r="A6" s="3" t="s">
        <v>798</v>
      </c>
      <c r="B6" s="6" t="s">
        <v>803</v>
      </c>
      <c r="R6" s="7"/>
    </row>
    <row r="7" spans="1:18" x14ac:dyDescent="0.4">
      <c r="A7" s="3" t="s">
        <v>799</v>
      </c>
      <c r="B7" s="6" t="s">
        <v>804</v>
      </c>
      <c r="R7" s="7"/>
    </row>
    <row r="8" spans="1:18" x14ac:dyDescent="0.4">
      <c r="A8" s="3" t="s">
        <v>800</v>
      </c>
      <c r="B8" s="8" t="s">
        <v>801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BACB-5A14-4CEA-858F-7FDFAACBF574}">
  <dimension ref="A1:E44"/>
  <sheetViews>
    <sheetView tabSelected="1" workbookViewId="0">
      <selection activeCell="B3" sqref="B3"/>
    </sheetView>
  </sheetViews>
  <sheetFormatPr defaultColWidth="8.69140625" defaultRowHeight="29.6" customHeight="1" x14ac:dyDescent="0.35"/>
  <cols>
    <col min="1" max="1" width="18.69140625" style="14" customWidth="1"/>
    <col min="2" max="2" width="12.4609375" style="22" bestFit="1" customWidth="1"/>
    <col min="3" max="3" width="12.69140625" style="13" customWidth="1"/>
    <col min="4" max="4" width="69.3828125" style="13" customWidth="1"/>
    <col min="5" max="5" width="51.84375" style="13" bestFit="1" customWidth="1"/>
    <col min="6" max="16384" width="8.69140625" style="13"/>
  </cols>
  <sheetData>
    <row r="1" spans="1:5" ht="29.6" customHeight="1" thickBot="1" x14ac:dyDescent="0.6">
      <c r="A1" s="29" t="s">
        <v>809</v>
      </c>
      <c r="B1" s="29"/>
      <c r="C1" s="29"/>
      <c r="D1" s="29"/>
    </row>
    <row r="2" spans="1:5" ht="29.6" customHeight="1" thickTop="1" x14ac:dyDescent="0.35"/>
    <row r="3" spans="1:5" ht="12.9" x14ac:dyDescent="0.35">
      <c r="A3" s="15" t="s">
        <v>810</v>
      </c>
      <c r="B3" s="23"/>
    </row>
    <row r="4" spans="1:5" ht="12.9" x14ac:dyDescent="0.35">
      <c r="A4" s="15" t="s">
        <v>811</v>
      </c>
      <c r="B4" s="23"/>
    </row>
    <row r="5" spans="1:5" ht="12.9" x14ac:dyDescent="0.35">
      <c r="A5" s="15" t="s">
        <v>812</v>
      </c>
      <c r="B5" s="23"/>
    </row>
    <row r="6" spans="1:5" ht="12.9" x14ac:dyDescent="0.35">
      <c r="A6" s="15" t="s">
        <v>813</v>
      </c>
      <c r="B6" s="23"/>
    </row>
    <row r="7" spans="1:5" ht="12.9" x14ac:dyDescent="0.35">
      <c r="A7" s="15" t="s">
        <v>814</v>
      </c>
      <c r="B7" s="23">
        <v>30</v>
      </c>
    </row>
    <row r="8" spans="1:5" ht="12.9" x14ac:dyDescent="0.35">
      <c r="A8" s="15" t="s">
        <v>815</v>
      </c>
      <c r="B8" s="23"/>
    </row>
    <row r="9" spans="1:5" ht="12.9" x14ac:dyDescent="0.35">
      <c r="A9" s="15" t="s">
        <v>816</v>
      </c>
      <c r="B9" s="23"/>
    </row>
    <row r="11" spans="1:5" ht="29.6" customHeight="1" x14ac:dyDescent="0.35">
      <c r="A11" s="15" t="s">
        <v>817</v>
      </c>
      <c r="B11" s="24" t="s">
        <v>818</v>
      </c>
      <c r="C11" s="15" t="s">
        <v>819</v>
      </c>
      <c r="D11" s="15" t="s">
        <v>836</v>
      </c>
      <c r="E11" s="21" t="s">
        <v>837</v>
      </c>
    </row>
    <row r="12" spans="1:5" s="18" customFormat="1" ht="29.6" customHeight="1" x14ac:dyDescent="0.35">
      <c r="A12" s="16" t="s">
        <v>697</v>
      </c>
      <c r="B12" s="25">
        <v>0.47</v>
      </c>
      <c r="C12" s="17" t="s">
        <v>838</v>
      </c>
      <c r="D12" s="17" t="s">
        <v>841</v>
      </c>
      <c r="E12" s="17" t="s">
        <v>872</v>
      </c>
    </row>
    <row r="13" spans="1:5" ht="29.6" customHeight="1" x14ac:dyDescent="0.35">
      <c r="A13" s="19" t="s">
        <v>822</v>
      </c>
      <c r="B13" s="26">
        <v>47</v>
      </c>
      <c r="C13" s="20" t="s">
        <v>823</v>
      </c>
      <c r="D13" s="20" t="s">
        <v>873</v>
      </c>
      <c r="E13" s="20" t="s">
        <v>874</v>
      </c>
    </row>
    <row r="14" spans="1:5" ht="29.6" customHeight="1" x14ac:dyDescent="0.35">
      <c r="A14" s="16" t="s">
        <v>824</v>
      </c>
      <c r="B14" s="25">
        <v>120</v>
      </c>
      <c r="C14" s="17" t="s">
        <v>839</v>
      </c>
      <c r="D14" s="17" t="s">
        <v>875</v>
      </c>
      <c r="E14" s="17" t="s">
        <v>876</v>
      </c>
    </row>
    <row r="15" spans="1:5" ht="29.6" customHeight="1" x14ac:dyDescent="0.35">
      <c r="A15" s="19" t="s">
        <v>825</v>
      </c>
      <c r="B15" s="26">
        <v>6</v>
      </c>
      <c r="C15" s="20" t="s">
        <v>839</v>
      </c>
      <c r="D15" s="20" t="s">
        <v>877</v>
      </c>
      <c r="E15" s="20" t="s">
        <v>878</v>
      </c>
    </row>
    <row r="16" spans="1:5" ht="29.6" customHeight="1" x14ac:dyDescent="0.35">
      <c r="A16" s="16" t="s">
        <v>826</v>
      </c>
      <c r="B16" s="27">
        <v>0.25</v>
      </c>
      <c r="C16" s="17" t="s">
        <v>827</v>
      </c>
      <c r="D16" s="17" t="s">
        <v>879</v>
      </c>
      <c r="E16" s="17" t="s">
        <v>880</v>
      </c>
    </row>
    <row r="17" spans="1:5" ht="29.6" customHeight="1" x14ac:dyDescent="0.35">
      <c r="A17" s="19" t="s">
        <v>828</v>
      </c>
      <c r="B17" s="28">
        <v>0.4</v>
      </c>
      <c r="C17" s="20" t="s">
        <v>827</v>
      </c>
      <c r="D17" s="20" t="s">
        <v>842</v>
      </c>
      <c r="E17" s="20" t="s">
        <v>881</v>
      </c>
    </row>
    <row r="18" spans="1:5" ht="29.6" customHeight="1" x14ac:dyDescent="0.35">
      <c r="A18" s="16" t="s">
        <v>830</v>
      </c>
      <c r="B18" s="25">
        <f>44/12</f>
        <v>3.6666666666666665</v>
      </c>
      <c r="C18" s="17" t="s">
        <v>840</v>
      </c>
      <c r="D18" s="17" t="s">
        <v>882</v>
      </c>
      <c r="E18" s="17" t="s">
        <v>883</v>
      </c>
    </row>
    <row r="19" spans="1:5" ht="29.6" customHeight="1" x14ac:dyDescent="0.35">
      <c r="A19" s="19" t="s">
        <v>843</v>
      </c>
      <c r="B19" s="26">
        <v>1</v>
      </c>
      <c r="C19" s="20" t="s">
        <v>884</v>
      </c>
      <c r="D19" s="20" t="s">
        <v>885</v>
      </c>
      <c r="E19" s="20" t="s">
        <v>886</v>
      </c>
    </row>
    <row r="20" spans="1:5" ht="29.6" customHeight="1" x14ac:dyDescent="0.35">
      <c r="A20" s="16" t="s">
        <v>831</v>
      </c>
      <c r="B20" s="25">
        <v>0.97</v>
      </c>
      <c r="C20" s="17" t="s">
        <v>884</v>
      </c>
      <c r="D20" s="17" t="s">
        <v>844</v>
      </c>
      <c r="E20" s="17" t="s">
        <v>887</v>
      </c>
    </row>
    <row r="21" spans="1:5" ht="29.6" customHeight="1" x14ac:dyDescent="0.35">
      <c r="A21" s="19" t="s">
        <v>832</v>
      </c>
      <c r="B21" s="26">
        <v>1</v>
      </c>
      <c r="C21" s="20" t="s">
        <v>884</v>
      </c>
      <c r="D21" s="20" t="s">
        <v>845</v>
      </c>
      <c r="E21" s="20" t="s">
        <v>888</v>
      </c>
    </row>
    <row r="22" spans="1:5" ht="29.6" customHeight="1" x14ac:dyDescent="0.35">
      <c r="A22" s="16" t="s">
        <v>833</v>
      </c>
      <c r="B22" s="25">
        <v>0.48</v>
      </c>
      <c r="C22" s="17" t="s">
        <v>884</v>
      </c>
      <c r="D22" s="17" t="s">
        <v>889</v>
      </c>
      <c r="E22" s="17" t="s">
        <v>890</v>
      </c>
    </row>
    <row r="23" spans="1:5" ht="29.6" customHeight="1" x14ac:dyDescent="0.35">
      <c r="A23" s="19" t="s">
        <v>834</v>
      </c>
      <c r="B23" s="26">
        <v>1</v>
      </c>
      <c r="C23" s="20" t="s">
        <v>884</v>
      </c>
      <c r="D23" s="20" t="s">
        <v>846</v>
      </c>
      <c r="E23" s="20" t="s">
        <v>891</v>
      </c>
    </row>
    <row r="24" spans="1:5" ht="29.6" customHeight="1" x14ac:dyDescent="0.35">
      <c r="A24" s="16" t="s">
        <v>835</v>
      </c>
      <c r="B24" s="25">
        <v>0.92</v>
      </c>
      <c r="C24" s="17" t="s">
        <v>884</v>
      </c>
      <c r="D24" s="17" t="s">
        <v>847</v>
      </c>
      <c r="E24" s="17" t="s">
        <v>892</v>
      </c>
    </row>
    <row r="25" spans="1:5" ht="90" x14ac:dyDescent="0.35">
      <c r="A25" s="19" t="s">
        <v>854</v>
      </c>
      <c r="B25" s="26" t="s">
        <v>829</v>
      </c>
      <c r="C25" s="20" t="s">
        <v>855</v>
      </c>
      <c r="D25" s="17" t="s">
        <v>939</v>
      </c>
      <c r="E25" s="17" t="s">
        <v>938</v>
      </c>
    </row>
    <row r="26" spans="1:5" ht="29.6" customHeight="1" x14ac:dyDescent="0.35">
      <c r="A26" s="16" t="s">
        <v>856</v>
      </c>
      <c r="B26" s="25" t="s">
        <v>857</v>
      </c>
      <c r="C26" s="17" t="s">
        <v>855</v>
      </c>
      <c r="D26" s="17" t="s">
        <v>893</v>
      </c>
      <c r="E26" s="17" t="s">
        <v>934</v>
      </c>
    </row>
    <row r="27" spans="1:5" ht="29.6" customHeight="1" x14ac:dyDescent="0.35">
      <c r="A27" s="19" t="s">
        <v>858</v>
      </c>
      <c r="B27" s="26" t="s">
        <v>859</v>
      </c>
      <c r="C27" s="20" t="s">
        <v>855</v>
      </c>
      <c r="D27" s="20" t="s">
        <v>894</v>
      </c>
      <c r="E27" s="20" t="s">
        <v>935</v>
      </c>
    </row>
    <row r="28" spans="1:5" ht="29.6" customHeight="1" x14ac:dyDescent="0.35">
      <c r="A28" s="16" t="s">
        <v>860</v>
      </c>
      <c r="B28" s="25" t="s">
        <v>861</v>
      </c>
      <c r="C28" s="17" t="s">
        <v>855</v>
      </c>
      <c r="D28" s="17" t="s">
        <v>895</v>
      </c>
      <c r="E28" s="17" t="s">
        <v>936</v>
      </c>
    </row>
    <row r="29" spans="1:5" ht="29.6" customHeight="1" x14ac:dyDescent="0.35">
      <c r="A29" s="19" t="s">
        <v>896</v>
      </c>
      <c r="B29" s="26" t="s">
        <v>897</v>
      </c>
      <c r="C29" s="20" t="s">
        <v>855</v>
      </c>
      <c r="D29" s="20" t="s">
        <v>898</v>
      </c>
      <c r="E29" s="20" t="s">
        <v>899</v>
      </c>
    </row>
    <row r="30" spans="1:5" ht="29.6" customHeight="1" x14ac:dyDescent="0.35">
      <c r="A30" s="16" t="s">
        <v>848</v>
      </c>
      <c r="B30" s="25" t="s">
        <v>900</v>
      </c>
      <c r="C30" s="17" t="s">
        <v>849</v>
      </c>
      <c r="D30" s="17" t="s">
        <v>901</v>
      </c>
      <c r="E30" s="17" t="s">
        <v>929</v>
      </c>
    </row>
    <row r="31" spans="1:5" ht="29.6" customHeight="1" x14ac:dyDescent="0.35">
      <c r="A31" s="19" t="s">
        <v>850</v>
      </c>
      <c r="B31" s="26" t="s">
        <v>900</v>
      </c>
      <c r="C31" s="20" t="s">
        <v>849</v>
      </c>
      <c r="D31" s="20" t="s">
        <v>902</v>
      </c>
      <c r="E31" s="20" t="s">
        <v>903</v>
      </c>
    </row>
    <row r="32" spans="1:5" ht="29.6" customHeight="1" x14ac:dyDescent="0.35">
      <c r="A32" s="16" t="s">
        <v>851</v>
      </c>
      <c r="B32" s="25" t="s">
        <v>900</v>
      </c>
      <c r="C32" s="17" t="s">
        <v>849</v>
      </c>
      <c r="D32" s="17" t="s">
        <v>904</v>
      </c>
      <c r="E32" s="17" t="s">
        <v>905</v>
      </c>
    </row>
    <row r="33" spans="1:5" ht="29.6" customHeight="1" x14ac:dyDescent="0.35">
      <c r="A33" s="19" t="s">
        <v>687</v>
      </c>
      <c r="B33" s="26" t="s">
        <v>900</v>
      </c>
      <c r="C33" s="20" t="s">
        <v>849</v>
      </c>
      <c r="D33" s="20" t="s">
        <v>906</v>
      </c>
      <c r="E33" s="20" t="s">
        <v>930</v>
      </c>
    </row>
    <row r="34" spans="1:5" ht="29.6" customHeight="1" x14ac:dyDescent="0.35">
      <c r="A34" s="16" t="s">
        <v>907</v>
      </c>
      <c r="B34" s="25">
        <v>80</v>
      </c>
      <c r="C34" s="17" t="s">
        <v>839</v>
      </c>
      <c r="D34" s="17" t="s">
        <v>908</v>
      </c>
      <c r="E34" s="17" t="s">
        <v>931</v>
      </c>
    </row>
    <row r="35" spans="1:5" ht="29.6" customHeight="1" x14ac:dyDescent="0.35">
      <c r="A35" s="19" t="s">
        <v>909</v>
      </c>
      <c r="B35" s="26">
        <v>250</v>
      </c>
      <c r="C35" s="20" t="s">
        <v>839</v>
      </c>
      <c r="D35" s="20" t="s">
        <v>910</v>
      </c>
      <c r="E35" s="20" t="s">
        <v>932</v>
      </c>
    </row>
    <row r="36" spans="1:5" ht="29.6" customHeight="1" x14ac:dyDescent="0.35">
      <c r="A36" s="16" t="s">
        <v>852</v>
      </c>
      <c r="B36" s="25" t="s">
        <v>911</v>
      </c>
      <c r="C36" s="17" t="s">
        <v>853</v>
      </c>
      <c r="D36" s="17" t="s">
        <v>912</v>
      </c>
      <c r="E36" s="17" t="s">
        <v>913</v>
      </c>
    </row>
    <row r="37" spans="1:5" ht="29.6" customHeight="1" x14ac:dyDescent="0.35">
      <c r="A37" s="19" t="s">
        <v>862</v>
      </c>
      <c r="B37" s="26" t="s">
        <v>863</v>
      </c>
      <c r="C37" s="20" t="s">
        <v>820</v>
      </c>
      <c r="D37" s="20" t="s">
        <v>914</v>
      </c>
      <c r="E37" s="20" t="s">
        <v>915</v>
      </c>
    </row>
    <row r="38" spans="1:5" ht="29.6" customHeight="1" x14ac:dyDescent="0.35">
      <c r="A38" s="16" t="s">
        <v>864</v>
      </c>
      <c r="B38" s="25" t="s">
        <v>900</v>
      </c>
      <c r="C38" s="17" t="s">
        <v>688</v>
      </c>
      <c r="D38" s="17" t="s">
        <v>916</v>
      </c>
      <c r="E38" s="17" t="s">
        <v>917</v>
      </c>
    </row>
    <row r="39" spans="1:5" ht="29.6" customHeight="1" x14ac:dyDescent="0.35">
      <c r="A39" s="19" t="s">
        <v>865</v>
      </c>
      <c r="B39" s="26" t="s">
        <v>863</v>
      </c>
      <c r="C39" s="20" t="s">
        <v>688</v>
      </c>
      <c r="D39" s="20" t="s">
        <v>918</v>
      </c>
      <c r="E39" s="20" t="s">
        <v>919</v>
      </c>
    </row>
    <row r="40" spans="1:5" ht="29.6" customHeight="1" x14ac:dyDescent="0.35">
      <c r="A40" s="16" t="s">
        <v>866</v>
      </c>
      <c r="B40" s="25" t="s">
        <v>863</v>
      </c>
      <c r="C40" s="17" t="s">
        <v>823</v>
      </c>
      <c r="D40" s="17" t="s">
        <v>920</v>
      </c>
      <c r="E40" s="17" t="s">
        <v>921</v>
      </c>
    </row>
    <row r="41" spans="1:5" ht="29.6" customHeight="1" x14ac:dyDescent="0.35">
      <c r="A41" s="19" t="s">
        <v>867</v>
      </c>
      <c r="B41" s="26" t="s">
        <v>863</v>
      </c>
      <c r="C41" s="20" t="s">
        <v>823</v>
      </c>
      <c r="D41" s="20" t="s">
        <v>922</v>
      </c>
      <c r="E41" s="20" t="s">
        <v>923</v>
      </c>
    </row>
    <row r="42" spans="1:5" ht="29.6" customHeight="1" x14ac:dyDescent="0.35">
      <c r="A42" s="16" t="s">
        <v>868</v>
      </c>
      <c r="B42" s="25" t="s">
        <v>863</v>
      </c>
      <c r="C42" s="17" t="s">
        <v>869</v>
      </c>
      <c r="D42" s="17" t="s">
        <v>924</v>
      </c>
      <c r="E42" s="17" t="s">
        <v>925</v>
      </c>
    </row>
    <row r="43" spans="1:5" ht="29.6" customHeight="1" x14ac:dyDescent="0.35">
      <c r="A43" s="19" t="s">
        <v>871</v>
      </c>
      <c r="B43" s="26">
        <v>20.937000000000001</v>
      </c>
      <c r="C43" s="20" t="s">
        <v>688</v>
      </c>
      <c r="D43" s="20" t="s">
        <v>926</v>
      </c>
      <c r="E43" s="20" t="s">
        <v>933</v>
      </c>
    </row>
    <row r="44" spans="1:5" ht="29.6" customHeight="1" x14ac:dyDescent="0.35">
      <c r="A44" s="16" t="s">
        <v>870</v>
      </c>
      <c r="B44" s="25" t="s">
        <v>927</v>
      </c>
      <c r="C44" s="17" t="s">
        <v>821</v>
      </c>
      <c r="D44" s="17" t="s">
        <v>928</v>
      </c>
      <c r="E44" s="17" t="s">
        <v>937</v>
      </c>
    </row>
  </sheetData>
  <dataValidations count="2">
    <dataValidation type="list" allowBlank="1" showInputMessage="1" showErrorMessage="1" sqref="B7" xr:uid="{3DA1DAE6-CF98-4483-903B-20B2359F7B50}">
      <formula1>"30,40,60"</formula1>
    </dataValidation>
    <dataValidation type="list" allowBlank="1" showInputMessage="1" showErrorMessage="1" sqref="E3:E4" xr:uid="{4821AF6B-57CA-4E2D-9F1B-2E8BF4ED0DEC}">
      <formula1>"$E$3:$E$4"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68D1-6184-420D-AC69-B9F9460D7A6B}">
  <dimension ref="A1:ET63"/>
  <sheetViews>
    <sheetView zoomScale="110" zoomScaleNormal="110" workbookViewId="0">
      <selection activeCell="E1" sqref="E1"/>
    </sheetView>
  </sheetViews>
  <sheetFormatPr defaultColWidth="8.84375" defaultRowHeight="12.9" outlineLevelCol="1" x14ac:dyDescent="0.35"/>
  <cols>
    <col min="1" max="2" width="3.53515625" style="31" customWidth="1"/>
    <col min="3" max="3" width="21.4609375" style="31" bestFit="1" customWidth="1"/>
    <col min="4" max="4" width="17.53515625" style="31" customWidth="1"/>
    <col min="5" max="5" width="17.3046875" style="31" bestFit="1" customWidth="1"/>
    <col min="6" max="6" width="17.765625" style="31" bestFit="1" customWidth="1"/>
    <col min="7" max="7" width="16.765625" style="31" bestFit="1" customWidth="1"/>
    <col min="8" max="8" width="24.84375" style="31" customWidth="1"/>
    <col min="9" max="9" width="16.4609375" style="31" customWidth="1"/>
    <col min="10" max="10" width="17.69140625" style="31" customWidth="1"/>
    <col min="11" max="13" width="12.3046875" style="31" hidden="1" customWidth="1" outlineLevel="1"/>
    <col min="14" max="39" width="11.3046875" style="31" hidden="1" customWidth="1" outlineLevel="1"/>
    <col min="40" max="40" width="8.15234375" style="31" hidden="1" customWidth="1" outlineLevel="1"/>
    <col min="41" max="41" width="15.765625" style="31" bestFit="1" customWidth="1" collapsed="1"/>
    <col min="42" max="42" width="18.3046875" style="31" customWidth="1"/>
    <col min="43" max="43" width="14.15234375" style="31" bestFit="1" customWidth="1"/>
    <col min="44" max="44" width="12.69140625" style="31" bestFit="1" customWidth="1"/>
    <col min="45" max="45" width="15.15234375" style="31" bestFit="1" customWidth="1"/>
    <col min="46" max="46" width="17.765625" style="31" bestFit="1" customWidth="1"/>
    <col min="47" max="76" width="9.23046875" style="31" hidden="1" customWidth="1" outlineLevel="1"/>
    <col min="77" max="77" width="13.3046875" style="31" customWidth="1" collapsed="1"/>
    <col min="78" max="78" width="11.07421875" style="38" bestFit="1" customWidth="1"/>
    <col min="79" max="79" width="14.61328125" style="31" bestFit="1" customWidth="1"/>
    <col min="80" max="80" width="14.84375" style="31" customWidth="1"/>
    <col min="81" max="81" width="17.07421875" style="31" bestFit="1" customWidth="1"/>
    <col min="82" max="82" width="17.765625" style="31" bestFit="1" customWidth="1"/>
    <col min="83" max="91" width="11.23046875" style="31" hidden="1" customWidth="1" outlineLevel="1"/>
    <col min="92" max="112" width="6.3046875" style="31" hidden="1" customWidth="1" outlineLevel="1"/>
    <col min="113" max="113" width="14.07421875" style="31" customWidth="1" collapsed="1"/>
    <col min="114" max="114" width="10.84375" style="38" bestFit="1" customWidth="1"/>
    <col min="115" max="115" width="14.765625" style="31" bestFit="1" customWidth="1"/>
    <col min="116" max="116" width="14.84375" style="31" bestFit="1" customWidth="1"/>
    <col min="117" max="117" width="17.23046875" style="31" bestFit="1" customWidth="1"/>
    <col min="118" max="118" width="18" style="31" bestFit="1" customWidth="1"/>
    <col min="119" max="148" width="8.84375" style="31" hidden="1" customWidth="1" outlineLevel="1"/>
    <col min="149" max="149" width="8.84375" style="31" collapsed="1"/>
    <col min="150" max="150" width="8.84375" style="39"/>
    <col min="151" max="16384" width="8.84375" style="31"/>
  </cols>
  <sheetData>
    <row r="1" spans="1:41" s="11" customFormat="1" ht="15" thickBot="1" x14ac:dyDescent="0.45">
      <c r="A1" s="112" t="s">
        <v>940</v>
      </c>
      <c r="B1" s="112"/>
      <c r="C1" s="112"/>
      <c r="D1" s="112"/>
    </row>
    <row r="2" spans="1:41" ht="13.3" thickTop="1" x14ac:dyDescent="0.35"/>
    <row r="7" spans="1:41" x14ac:dyDescent="0.35">
      <c r="C7" s="34" t="s">
        <v>947</v>
      </c>
    </row>
    <row r="8" spans="1:41" x14ac:dyDescent="0.35">
      <c r="D8" s="40" t="s">
        <v>783</v>
      </c>
      <c r="E8" s="40" t="s">
        <v>784</v>
      </c>
      <c r="F8" s="40" t="s">
        <v>785</v>
      </c>
      <c r="G8" s="40" t="s">
        <v>786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x14ac:dyDescent="0.35">
      <c r="C9" s="40" t="s">
        <v>788</v>
      </c>
      <c r="D9" s="41">
        <f>G61</f>
        <v>206.416509773684</v>
      </c>
      <c r="E9" s="42">
        <f>AQ61</f>
        <v>799.59841311112382</v>
      </c>
      <c r="F9" s="41">
        <f>CA61</f>
        <v>2596.2403489833614</v>
      </c>
      <c r="G9" s="43">
        <f>DK61</f>
        <v>2596.2403489833614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x14ac:dyDescent="0.35">
      <c r="C10" s="40" t="s">
        <v>791</v>
      </c>
      <c r="D10" s="44">
        <f>LKG_Data_Assessment!C590</f>
        <v>2.7559789821222511E-2</v>
      </c>
      <c r="E10" s="45">
        <f>LKG_Data_Assessment!G590</f>
        <v>0.10675872889667022</v>
      </c>
      <c r="F10" s="44">
        <f>LKG_Data_Assessment!K590</f>
        <v>0.34663815613299798</v>
      </c>
      <c r="G10" s="44">
        <f>LKG_Data_Assessment!K590</f>
        <v>0.34663815613299798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x14ac:dyDescent="0.35">
      <c r="C11" s="40" t="s">
        <v>789</v>
      </c>
      <c r="D11" s="44">
        <f>LKG_Data_Assessment!E591</f>
        <v>0.26631588087221492</v>
      </c>
      <c r="E11" s="45">
        <f>LKG_Data_Assessment!I591</f>
        <v>0.34298030558268566</v>
      </c>
      <c r="F11" s="44">
        <f>LKG_Data_Assessment!M591</f>
        <v>0.36004538798142827</v>
      </c>
      <c r="G11" s="46">
        <v>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x14ac:dyDescent="0.35">
      <c r="C12" s="40" t="s">
        <v>790</v>
      </c>
      <c r="D12" s="41">
        <f>H61</f>
        <v>64.009103333332916</v>
      </c>
      <c r="E12" s="42">
        <f>AR61</f>
        <v>273.85930071369154</v>
      </c>
      <c r="F12" s="41">
        <f>CB61</f>
        <v>928.25594057851697</v>
      </c>
      <c r="G12" s="41">
        <f>DL61</f>
        <v>2596.2403489833614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x14ac:dyDescent="0.35">
      <c r="C13" s="40" t="s">
        <v>781</v>
      </c>
      <c r="D13" s="41">
        <f>I61</f>
        <v>24375.306553261053</v>
      </c>
      <c r="E13" s="42">
        <f>AS61</f>
        <v>104964.27405580043</v>
      </c>
      <c r="F13" s="41">
        <f>CC61</f>
        <v>354243.55281289067</v>
      </c>
      <c r="G13" s="41">
        <f>DM61</f>
        <v>990933.6818935544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1" x14ac:dyDescent="0.35">
      <c r="C14" s="40" t="s">
        <v>782</v>
      </c>
      <c r="D14" s="44">
        <f>D13/E61</f>
        <v>8.7204480631569731E-3</v>
      </c>
      <c r="E14" s="44">
        <f>E13/E61</f>
        <v>3.7551753385769188E-2</v>
      </c>
      <c r="F14" s="44">
        <f>F13/E61</f>
        <v>0.12673327809285473</v>
      </c>
      <c r="G14" s="44">
        <f>G13/E61</f>
        <v>0.3545139294188514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 x14ac:dyDescent="0.35">
      <c r="C15" s="40" t="s">
        <v>792</v>
      </c>
      <c r="D15" s="47" t="str">
        <f>IF(D14&gt;=0.1,"Above","Negligible")</f>
        <v>Negligible</v>
      </c>
      <c r="E15" s="47" t="str">
        <f>IF(E14&gt;=0.1,"Above","Negligible")</f>
        <v>Negligible</v>
      </c>
      <c r="F15" s="48" t="str">
        <f>IF(F14&gt;=0.1,"Above","Negligible")</f>
        <v>Above</v>
      </c>
      <c r="G15" s="48" t="str">
        <f>IF(G14&gt;=0.1,"Above","Negligible")</f>
        <v>Above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8" spans="3:150" s="34" customFormat="1" ht="13.3" thickBot="1" x14ac:dyDescent="0.4">
      <c r="I18" s="34" t="s">
        <v>776</v>
      </c>
      <c r="J18" s="34" t="s">
        <v>698</v>
      </c>
      <c r="AR18" s="34" t="s">
        <v>776</v>
      </c>
      <c r="AS18" s="34" t="s">
        <v>698</v>
      </c>
      <c r="BZ18" s="35"/>
      <c r="CB18" s="34" t="s">
        <v>778</v>
      </c>
      <c r="CC18" s="34" t="s">
        <v>698</v>
      </c>
      <c r="CD18" s="36"/>
      <c r="DJ18" s="35"/>
      <c r="DL18" s="34" t="s">
        <v>778</v>
      </c>
      <c r="DM18" s="34" t="s">
        <v>698</v>
      </c>
      <c r="DN18" s="36"/>
      <c r="ET18" s="37"/>
    </row>
    <row r="19" spans="3:150" s="49" customFormat="1" x14ac:dyDescent="0.35">
      <c r="H19" s="40" t="s">
        <v>779</v>
      </c>
      <c r="I19" s="50">
        <f>D10</f>
        <v>2.7559789821222511E-2</v>
      </c>
      <c r="J19" s="50">
        <f>D11</f>
        <v>0.26631588087221492</v>
      </c>
      <c r="K19" s="40" t="s">
        <v>699</v>
      </c>
      <c r="L19" s="40" t="s">
        <v>700</v>
      </c>
      <c r="M19" s="40" t="s">
        <v>701</v>
      </c>
      <c r="N19" s="40" t="s">
        <v>702</v>
      </c>
      <c r="O19" s="40" t="s">
        <v>703</v>
      </c>
      <c r="P19" s="40" t="s">
        <v>704</v>
      </c>
      <c r="Q19" s="40" t="s">
        <v>705</v>
      </c>
      <c r="R19" s="40" t="s">
        <v>706</v>
      </c>
      <c r="S19" s="40" t="s">
        <v>707</v>
      </c>
      <c r="T19" s="40" t="s">
        <v>708</v>
      </c>
      <c r="U19" s="40" t="s">
        <v>709</v>
      </c>
      <c r="V19" s="40" t="s">
        <v>710</v>
      </c>
      <c r="W19" s="40" t="s">
        <v>711</v>
      </c>
      <c r="X19" s="40" t="s">
        <v>712</v>
      </c>
      <c r="Y19" s="40" t="s">
        <v>713</v>
      </c>
      <c r="Z19" s="40" t="s">
        <v>714</v>
      </c>
      <c r="AA19" s="40" t="s">
        <v>715</v>
      </c>
      <c r="AB19" s="40" t="s">
        <v>716</v>
      </c>
      <c r="AC19" s="40" t="s">
        <v>717</v>
      </c>
      <c r="AD19" s="40" t="s">
        <v>718</v>
      </c>
      <c r="AE19" s="40" t="s">
        <v>719</v>
      </c>
      <c r="AF19" s="40" t="s">
        <v>720</v>
      </c>
      <c r="AG19" s="40" t="s">
        <v>721</v>
      </c>
      <c r="AH19" s="40" t="s">
        <v>722</v>
      </c>
      <c r="AI19" s="40" t="s">
        <v>723</v>
      </c>
      <c r="AJ19" s="40" t="s">
        <v>724</v>
      </c>
      <c r="AK19" s="40" t="s">
        <v>725</v>
      </c>
      <c r="AL19" s="40" t="s">
        <v>726</v>
      </c>
      <c r="AM19" s="40" t="s">
        <v>727</v>
      </c>
      <c r="AN19" s="40" t="s">
        <v>728</v>
      </c>
      <c r="AO19" s="40"/>
      <c r="AP19" s="40"/>
      <c r="AQ19" s="51" t="s">
        <v>757</v>
      </c>
      <c r="AR19" s="52">
        <f>E10</f>
        <v>0.10675872889667022</v>
      </c>
      <c r="AS19" s="53">
        <f>E11</f>
        <v>0.34298030558268566</v>
      </c>
      <c r="AT19" s="53"/>
      <c r="AU19" s="53" t="s">
        <v>699</v>
      </c>
      <c r="AV19" s="53" t="s">
        <v>700</v>
      </c>
      <c r="AW19" s="53" t="s">
        <v>701</v>
      </c>
      <c r="AX19" s="53" t="s">
        <v>702</v>
      </c>
      <c r="AY19" s="53" t="s">
        <v>703</v>
      </c>
      <c r="AZ19" s="53" t="s">
        <v>704</v>
      </c>
      <c r="BA19" s="53" t="s">
        <v>705</v>
      </c>
      <c r="BB19" s="53" t="s">
        <v>706</v>
      </c>
      <c r="BC19" s="53" t="s">
        <v>707</v>
      </c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4"/>
      <c r="CA19" s="55" t="s">
        <v>759</v>
      </c>
      <c r="CB19" s="56">
        <f>LKG_Data_Assessment!K590</f>
        <v>0.34663815613299798</v>
      </c>
      <c r="CC19" s="57">
        <f>LKG_Data_Assessment!M591</f>
        <v>0.36004538798142827</v>
      </c>
      <c r="CD19" s="57"/>
      <c r="CE19" s="57" t="s">
        <v>699</v>
      </c>
      <c r="CF19" s="57" t="s">
        <v>700</v>
      </c>
      <c r="CG19" s="57" t="s">
        <v>701</v>
      </c>
      <c r="CH19" s="57" t="s">
        <v>702</v>
      </c>
      <c r="CI19" s="57" t="s">
        <v>703</v>
      </c>
      <c r="CJ19" s="57" t="s">
        <v>704</v>
      </c>
      <c r="CK19" s="57" t="s">
        <v>705</v>
      </c>
      <c r="CL19" s="57" t="s">
        <v>706</v>
      </c>
      <c r="CM19" s="57" t="s">
        <v>707</v>
      </c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8"/>
      <c r="DK19" s="59" t="s">
        <v>780</v>
      </c>
      <c r="DL19" s="59">
        <f>LKG_Data_Assessment!K590</f>
        <v>0.34663815613299798</v>
      </c>
      <c r="DM19" s="57">
        <f>G11</f>
        <v>1</v>
      </c>
      <c r="DN19" s="57"/>
      <c r="DO19" s="57" t="s">
        <v>699</v>
      </c>
      <c r="DP19" s="57" t="s">
        <v>700</v>
      </c>
      <c r="DQ19" s="57" t="s">
        <v>701</v>
      </c>
      <c r="DR19" s="57" t="s">
        <v>702</v>
      </c>
      <c r="DS19" s="57" t="s">
        <v>703</v>
      </c>
      <c r="DT19" s="57" t="s">
        <v>704</v>
      </c>
      <c r="DU19" s="57" t="s">
        <v>705</v>
      </c>
      <c r="DV19" s="57" t="s">
        <v>706</v>
      </c>
      <c r="DW19" s="57" t="s">
        <v>707</v>
      </c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60"/>
    </row>
    <row r="20" spans="3:150" x14ac:dyDescent="0.35">
      <c r="C20" s="61" t="s">
        <v>729</v>
      </c>
      <c r="D20" s="61" t="s">
        <v>600</v>
      </c>
      <c r="E20" s="62" t="s">
        <v>730</v>
      </c>
      <c r="F20" s="63" t="s">
        <v>773</v>
      </c>
      <c r="G20" s="64" t="s">
        <v>774</v>
      </c>
      <c r="H20" s="65" t="s">
        <v>941</v>
      </c>
      <c r="I20" s="66" t="s">
        <v>942</v>
      </c>
      <c r="J20" s="67" t="s">
        <v>943</v>
      </c>
      <c r="K20" s="67" t="s">
        <v>944</v>
      </c>
      <c r="L20" s="67" t="s">
        <v>944</v>
      </c>
      <c r="M20" s="67" t="s">
        <v>944</v>
      </c>
      <c r="N20" s="67" t="s">
        <v>944</v>
      </c>
      <c r="O20" s="67" t="s">
        <v>944</v>
      </c>
      <c r="P20" s="67" t="s">
        <v>944</v>
      </c>
      <c r="Q20" s="67" t="s">
        <v>944</v>
      </c>
      <c r="R20" s="67" t="s">
        <v>944</v>
      </c>
      <c r="S20" s="67" t="s">
        <v>944</v>
      </c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 t="s">
        <v>945</v>
      </c>
      <c r="AP20" s="68" t="s">
        <v>731</v>
      </c>
      <c r="AQ20" s="69" t="s">
        <v>775</v>
      </c>
      <c r="AR20" s="70" t="s">
        <v>941</v>
      </c>
      <c r="AS20" s="70" t="s">
        <v>942</v>
      </c>
      <c r="AT20" s="70" t="s">
        <v>943</v>
      </c>
      <c r="AU20" s="70" t="s">
        <v>944</v>
      </c>
      <c r="AV20" s="70" t="s">
        <v>944</v>
      </c>
      <c r="AW20" s="70" t="s">
        <v>944</v>
      </c>
      <c r="AX20" s="70" t="s">
        <v>944</v>
      </c>
      <c r="AY20" s="70" t="s">
        <v>944</v>
      </c>
      <c r="AZ20" s="70" t="s">
        <v>944</v>
      </c>
      <c r="BA20" s="70" t="s">
        <v>944</v>
      </c>
      <c r="BB20" s="70" t="s">
        <v>944</v>
      </c>
      <c r="BC20" s="70" t="s">
        <v>944</v>
      </c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 t="s">
        <v>945</v>
      </c>
      <c r="BZ20" s="71" t="s">
        <v>731</v>
      </c>
      <c r="CA20" s="72" t="s">
        <v>777</v>
      </c>
      <c r="CB20" s="72" t="s">
        <v>941</v>
      </c>
      <c r="CC20" s="73" t="s">
        <v>942</v>
      </c>
      <c r="CD20" s="73" t="s">
        <v>943</v>
      </c>
      <c r="CE20" s="73" t="s">
        <v>944</v>
      </c>
      <c r="CF20" s="73" t="s">
        <v>944</v>
      </c>
      <c r="CG20" s="73" t="s">
        <v>944</v>
      </c>
      <c r="CH20" s="73" t="s">
        <v>944</v>
      </c>
      <c r="CI20" s="73" t="s">
        <v>944</v>
      </c>
      <c r="CJ20" s="73" t="s">
        <v>944</v>
      </c>
      <c r="CK20" s="73" t="s">
        <v>944</v>
      </c>
      <c r="CL20" s="73" t="s">
        <v>944</v>
      </c>
      <c r="CM20" s="73" t="s">
        <v>944</v>
      </c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 t="s">
        <v>945</v>
      </c>
      <c r="DJ20" s="74" t="s">
        <v>731</v>
      </c>
      <c r="DK20" s="75" t="s">
        <v>777</v>
      </c>
      <c r="DL20" s="75" t="s">
        <v>941</v>
      </c>
      <c r="DM20" s="73" t="s">
        <v>942</v>
      </c>
      <c r="DN20" s="73" t="s">
        <v>943</v>
      </c>
      <c r="DO20" s="73" t="s">
        <v>944</v>
      </c>
      <c r="DP20" s="73" t="s">
        <v>944</v>
      </c>
      <c r="DQ20" s="73" t="s">
        <v>944</v>
      </c>
      <c r="DR20" s="73" t="s">
        <v>944</v>
      </c>
      <c r="DS20" s="73" t="s">
        <v>944</v>
      </c>
      <c r="DT20" s="73" t="s">
        <v>944</v>
      </c>
      <c r="DU20" s="73" t="s">
        <v>944</v>
      </c>
      <c r="DV20" s="73" t="s">
        <v>944</v>
      </c>
      <c r="DW20" s="73" t="s">
        <v>944</v>
      </c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 t="s">
        <v>945</v>
      </c>
      <c r="ET20" s="76" t="s">
        <v>731</v>
      </c>
    </row>
    <row r="21" spans="3:150" x14ac:dyDescent="0.35">
      <c r="C21" s="77">
        <v>1</v>
      </c>
      <c r="D21" s="77">
        <f t="shared" ref="D21:D23" si="0">D22-1</f>
        <v>2017</v>
      </c>
      <c r="E21" s="78">
        <v>53051.812508057505</v>
      </c>
      <c r="F21" s="79">
        <f>LKG_Data_Assessment!B580</f>
        <v>334.20791800000001</v>
      </c>
      <c r="G21" s="80">
        <f>LKG_Data_Assessment!C580</f>
        <v>1.7334636838859345</v>
      </c>
      <c r="H21" s="81">
        <f>LKG_Data_Assessment!F580</f>
        <v>0.31371996105746647</v>
      </c>
      <c r="I21" s="78">
        <f>Assumptions!$B$18*(J21+AO21)</f>
        <v>95.176062705917971</v>
      </c>
      <c r="J21" s="82">
        <f>(1.1*Assumptions!$B$14*(1+Assumptions!$B$16)+Assumptions!$B$15*(1+Assumptions!$B$17))*Assumptions!$B$12*$H21</f>
        <v>25.567549386261405</v>
      </c>
      <c r="K21" s="83">
        <f>IF($C21&lt;=20,Assumptions!$B$13*(Assumptions!$B$19*Assumptions!$B$20*Assumptions!$B$21-Assumptions!$B$22*Assumptions!$B$23*Assumptions!$B$24)*$H$21/20,0)</f>
        <v>0.38955862444349837</v>
      </c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78">
        <f>SUM(K21:AN21)</f>
        <v>0.38955862444349837</v>
      </c>
      <c r="AP21" s="84">
        <f>I21/E21</f>
        <v>1.7940209430443615E-3</v>
      </c>
      <c r="AQ21" s="81">
        <f>LKG_Data_Assessment!G580</f>
        <v>25.787510944491142</v>
      </c>
      <c r="AR21" s="83">
        <f>LKG_Data_Assessment!J580</f>
        <v>8.9450438490303359</v>
      </c>
      <c r="AS21" s="78">
        <f>Assumptions!$B$18*(AT21+BY21)</f>
        <v>2713.7388753103542</v>
      </c>
      <c r="AT21" s="78">
        <f>(1.1*Assumptions!$B$14*(1+Assumptions!$B$16)+Assumptions!$B$15*(1+Assumptions!$B$17))*Assumptions!$B$12*$AR21</f>
        <v>729.00318360827441</v>
      </c>
      <c r="AU21" s="83">
        <f>IF($C21&lt;=20,Assumptions!$B$13*(Assumptions!$B$19*Assumptions!$B$20*Assumptions!$B$21-Assumptions!$B$22*Assumptions!$B$23*Assumptions!$B$24)*$AR$21/20,0)</f>
        <v>11.107418749094929</v>
      </c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78">
        <f>SUM(AU21:BX21)</f>
        <v>11.107418749094929</v>
      </c>
      <c r="BZ21" s="85">
        <f>AS21/E21</f>
        <v>5.1152613775414212E-2</v>
      </c>
      <c r="CA21" s="86">
        <f>LKG_Data_Assessment!K580</f>
        <v>102.07925094532763</v>
      </c>
      <c r="CB21" s="87">
        <f>LKG_Data_Assessment!N580</f>
        <v>32.692330275450566</v>
      </c>
      <c r="CC21" s="78">
        <f>Assumptions!$B$18*(CD21+DI21)</f>
        <v>9918.1679922779986</v>
      </c>
      <c r="CD21" s="78">
        <f>(1.1*Assumptions!$B$14*(1+Assumptions!$B$16)+Assumptions!$B$15*(1+Assumptions!$B$17))*Assumptions!$B$12*$CB21</f>
        <v>2664.3595327886705</v>
      </c>
      <c r="CE21" s="83">
        <f>IF($C21&lt;=20,Assumptions!$B$13*(Assumptions!$B$19*Assumptions!$B$20*Assumptions!$B$21-Assumptions!$B$22*Assumptions!$B$23*Assumptions!$B$24)*$CB$21/20,0)</f>
        <v>40.595374196237984</v>
      </c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78">
        <f>SUM(CE21:$DH$21)</f>
        <v>40.595374196237984</v>
      </c>
      <c r="DJ21" s="85">
        <f>CC21/$E21</f>
        <v>0.18695248142128279</v>
      </c>
      <c r="DK21" s="88">
        <f>LKG_Data_Assessment!K580</f>
        <v>102.07925094532763</v>
      </c>
      <c r="DL21" s="81">
        <f t="shared" ref="DL21:DL60" si="1">$DM$19*DK21</f>
        <v>102.07925094532763</v>
      </c>
      <c r="DM21" s="78">
        <f>Assumptions!$B$18*(DN21+ES21)</f>
        <v>30968.705836240926</v>
      </c>
      <c r="DN21" s="78">
        <f>(1.1*Assumptions!$B$14*(1+Assumptions!$B$16)+Assumptions!$B$15*(1+Assumptions!$B$17))*Assumptions!$B$12*DL21</f>
        <v>8319.2547935423117</v>
      </c>
      <c r="DO21" s="83">
        <f>IF($C21&lt;=20,Assumptions!$B$13*(Assumptions!$B$19*Assumptions!$B$20*Assumptions!$B$21-Assumptions!$B$22*Assumptions!$B$23*Assumptions!$B$24)*$DL$21/20,0)</f>
        <v>126.75588906885112</v>
      </c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78">
        <f>SUM(DO21:ER21)</f>
        <v>126.75588906885112</v>
      </c>
      <c r="ET21" s="89">
        <f>DM21/$E21</f>
        <v>0.58374453901150691</v>
      </c>
    </row>
    <row r="22" spans="3:150" x14ac:dyDescent="0.35">
      <c r="C22" s="77">
        <f>C21+1</f>
        <v>2</v>
      </c>
      <c r="D22" s="77">
        <f t="shared" si="0"/>
        <v>2018</v>
      </c>
      <c r="E22" s="78">
        <v>67463.379009085853</v>
      </c>
      <c r="F22" s="79">
        <f>LKG_Data_Assessment!B581</f>
        <v>202.22346099999999</v>
      </c>
      <c r="G22" s="80">
        <f>LKG_Data_Assessment!C581</f>
        <v>0.55814071857453773</v>
      </c>
      <c r="H22" s="81">
        <f>LKG_Data_Assessment!F581</f>
        <v>0.2341111161620229</v>
      </c>
      <c r="I22" s="78">
        <f>Assumptions!$B$18*(J22+AO22)</f>
        <v>72.452788858263247</v>
      </c>
      <c r="J22" s="82">
        <f>(1.1*Assumptions!$B$14*(1+Assumptions!$B$16)+Assumptions!$B$15*(1+Assumptions!$B$17))*Assumptions!$B$12*$H22</f>
        <v>19.079587744972542</v>
      </c>
      <c r="K22" s="83">
        <f>IF($C22&lt;=20,Assumptions!$B$13*(Assumptions!$B$19*Assumptions!$B$20*Assumptions!$B$21-Assumptions!$B$22*Assumptions!$B$23*Assumptions!$B$24)*$H$21/20,0)</f>
        <v>0.38955862444349837</v>
      </c>
      <c r="L22" s="83">
        <f>IF($C21&lt;=20,Assumptions!$B$13*(Assumptions!$B$19*Assumptions!$B$20*Assumptions!$B$21-Assumptions!$B$22*Assumptions!$B$23*Assumptions!$B$24)*$H$22/20,0)</f>
        <v>0.29070513738303028</v>
      </c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78">
        <f>SUM(K22:AN22)</f>
        <v>0.68026376182652859</v>
      </c>
      <c r="AP22" s="84">
        <f>I22/E22</f>
        <v>1.0739573072452453E-3</v>
      </c>
      <c r="AQ22" s="81">
        <f>LKG_Data_Assessment!G581</f>
        <v>4.7075596716457415</v>
      </c>
      <c r="AR22" s="83">
        <f>LKG_Data_Assessment!J581</f>
        <v>1.6048813501884798</v>
      </c>
      <c r="AS22" s="78">
        <f>Assumptions!$B$18*(AT22+BY22)</f>
        <v>527.61457611330854</v>
      </c>
      <c r="AT22" s="78">
        <f>(1.1*Assumptions!$B$14*(1+Assumptions!$B$16)+Assumptions!$B$15*(1+Assumptions!$B$17))*Assumptions!$B$12*$AR22</f>
        <v>130.79462027766073</v>
      </c>
      <c r="AU22" s="83">
        <f>IF($C22&lt;=20,Assumptions!$B$13*(Assumptions!$B$19*Assumptions!$B$20*Assumptions!$B$21-Assumptions!$B$22*Assumptions!$B$23*Assumptions!$B$24)*$AR$21/20,0)</f>
        <v>11.107418749094929</v>
      </c>
      <c r="AV22" s="83">
        <f>IF($C21&lt;=20,Assumptions!$B$13*(Assumptions!$B$19*Assumptions!$B$20*Assumptions!$B$21-Assumptions!$B$22*Assumptions!$B$23*Assumptions!$B$24)*$AR$22/20,0)</f>
        <v>1.9928453677830427</v>
      </c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78">
        <f t="shared" ref="BY22:BY60" si="2">SUM(AU22:BX22)</f>
        <v>13.100264116877971</v>
      </c>
      <c r="BZ22" s="85">
        <f t="shared" ref="BZ22:BZ60" si="3">AS22/E22</f>
        <v>7.8207552580823198E-3</v>
      </c>
      <c r="CA22" s="86">
        <f>LKG_Data_Assessment!K581</f>
        <v>16.276715944086899</v>
      </c>
      <c r="CB22" s="87">
        <f>LKG_Data_Assessment!N581</f>
        <v>5.642911405410616</v>
      </c>
      <c r="CC22" s="78">
        <f>Assumptions!$B$18*(CD22+DI22)</f>
        <v>1860.7907879841389</v>
      </c>
      <c r="CD22" s="78">
        <f>(1.1*Assumptions!$B$14*(1+Assumptions!$B$16)+Assumptions!$B$15*(1+Assumptions!$B$17))*Assumptions!$B$12*$CB22</f>
        <v>459.8859937181544</v>
      </c>
      <c r="CE22" s="83">
        <f>IF($C22&lt;=20,Assumptions!$B$13*(Assumptions!$B$19*Assumptions!$B$20*Assumptions!$B$21-Assumptions!$B$22*Assumptions!$B$23*Assumptions!$B$24)*$CB$21/20,0)</f>
        <v>40.595374196237984</v>
      </c>
      <c r="CF22" s="83">
        <f>IF($C21&lt;=20,Assumptions!$B$13*(Assumptions!$B$19*Assumptions!$B$20*Assumptions!$B$21-Assumptions!$B$22*Assumptions!$B$23*Assumptions!$B$24)*$CB$22/20,0)</f>
        <v>7.007028808554578</v>
      </c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78">
        <f t="shared" ref="DI22:DI60" si="4">SUM(CE22:DH22)</f>
        <v>47.602403004792563</v>
      </c>
      <c r="DJ22" s="85">
        <f t="shared" ref="DJ22:DJ60" si="5">CC22/$E22</f>
        <v>2.7582235211395665E-2</v>
      </c>
      <c r="DK22" s="88">
        <f>LKG_Data_Assessment!K581</f>
        <v>16.276715944086899</v>
      </c>
      <c r="DL22" s="81">
        <f t="shared" si="1"/>
        <v>16.276715944086899</v>
      </c>
      <c r="DM22" s="78">
        <f>Assumptions!$B$18*(DN22+ES22)</f>
        <v>5402.7861592336703</v>
      </c>
      <c r="DN22" s="78">
        <f>(1.1*Assumptions!$B$14*(1+Assumptions!$B$16)+Assumptions!$B$15*(1+Assumptions!$B$17))*Assumptions!$B$12*DL22</f>
        <v>1326.5197960111941</v>
      </c>
      <c r="DO22" s="83">
        <f>IF($C22&lt;=20,Assumptions!$B$13*(Assumptions!$B$19*Assumptions!$B$20*Assumptions!$B$21-Assumptions!$B$22*Assumptions!$B$23*Assumptions!$B$24)*$DL$21/20,0)</f>
        <v>126.75588906885112</v>
      </c>
      <c r="DP22" s="83">
        <f>IF($C21&lt;=20,Assumptions!$B$13*(Assumptions!$B$19*Assumptions!$B$20*Assumptions!$B$21-Assumptions!$B$22*Assumptions!$B$23*Assumptions!$B$24)*$DL$22/20,0)</f>
        <v>20.211449256410464</v>
      </c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78">
        <f t="shared" ref="ES22:ES60" si="6">SUM(DO22:ER22)</f>
        <v>146.96733832526158</v>
      </c>
      <c r="ET22" s="89">
        <f t="shared" ref="ET22:ET60" si="7">DM22/$E22</f>
        <v>8.0084725055144843E-2</v>
      </c>
    </row>
    <row r="23" spans="3:150" x14ac:dyDescent="0.35">
      <c r="C23" s="77">
        <f t="shared" ref="C23:D38" si="8">C22+1</f>
        <v>3</v>
      </c>
      <c r="D23" s="77">
        <f t="shared" si="0"/>
        <v>2019</v>
      </c>
      <c r="E23" s="78">
        <v>78224.247063288713</v>
      </c>
      <c r="F23" s="79">
        <f>LKG_Data_Assessment!B582</f>
        <v>183.59465999999998</v>
      </c>
      <c r="G23" s="80">
        <f>LKG_Data_Assessment!C582</f>
        <v>1.5075567114279489</v>
      </c>
      <c r="H23" s="81">
        <f>LKG_Data_Assessment!F582</f>
        <v>1.3233875362437415</v>
      </c>
      <c r="I23" s="78">
        <f>Assumptions!$B$18*(J23+AO23)</f>
        <v>403.98234957620565</v>
      </c>
      <c r="J23" s="82">
        <f>(1.1*Assumptions!$B$14*(1+Assumptions!$B$16)+Assumptions!$B$15*(1+Assumptions!$B$17))*Assumptions!$B$12*$H23</f>
        <v>107.85343742879245</v>
      </c>
      <c r="K23" s="83">
        <f>IF($C23&lt;=20,Assumptions!$B$13*(Assumptions!$B$19*Assumptions!$B$20*Assumptions!$B$21-Assumptions!$B$22*Assumptions!$B$23*Assumptions!$B$24)*$H$21/20,0)</f>
        <v>0.38955862444349837</v>
      </c>
      <c r="L23" s="83">
        <f>IF($C22&lt;=20,Assumptions!$B$13*(Assumptions!$B$19*Assumptions!$B$20*Assumptions!$B$21-Assumptions!$B$22*Assumptions!$B$23*Assumptions!$B$24)*$H$22/20,0)</f>
        <v>0.29070513738303028</v>
      </c>
      <c r="M23" s="83">
        <f>IF($C21&lt;=20,Assumptions!$B$13*(Assumptions!$B$19*Assumptions!$B$20*Assumptions!$B$21-Assumptions!$B$22*Assumptions!$B$23*Assumptions!$B$24)*$H$23/20,0)</f>
        <v>1.6433032392553035</v>
      </c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78">
        <f t="shared" ref="AO23:AO60" si="9">SUM(K23:AN23)</f>
        <v>2.3235670010818321</v>
      </c>
      <c r="AP23" s="84">
        <f t="shared" ref="AP23:AP60" si="10">I23/E23</f>
        <v>5.164413397924515E-3</v>
      </c>
      <c r="AQ23" s="81">
        <f>LKG_Data_Assessment!G582</f>
        <v>14.691967664563794</v>
      </c>
      <c r="AR23" s="83">
        <f>LKG_Data_Assessment!J582</f>
        <v>5.3781283307209709</v>
      </c>
      <c r="AS23" s="78">
        <f>Assumptions!$B$18*(AT23+BY23)</f>
        <v>1679.6457475870054</v>
      </c>
      <c r="AT23" s="78">
        <f>(1.1*Assumptions!$B$14*(1+Assumptions!$B$16)+Assumptions!$B$15*(1+Assumptions!$B$17))*Assumptions!$B$12*$AR23</f>
        <v>438.30670269709771</v>
      </c>
      <c r="AU23" s="83">
        <f>IF($C23&lt;=20,Assumptions!$B$13*(Assumptions!$B$19*Assumptions!$B$20*Assumptions!$B$21-Assumptions!$B$22*Assumptions!$B$23*Assumptions!$B$24)*$AR$21/20,0)</f>
        <v>11.107418749094929</v>
      </c>
      <c r="AV23" s="83">
        <f>IF($C22&lt;=20,Assumptions!$B$13*(Assumptions!$B$19*Assumptions!$B$20*Assumptions!$B$21-Assumptions!$B$22*Assumptions!$B$23*Assumptions!$B$24)*$AR$22/20,0)</f>
        <v>1.9928453677830427</v>
      </c>
      <c r="AW23" s="83">
        <f>IF($C321&lt;=20,Assumptions!$B$13*(Assumptions!$B$19*Assumptions!$B$20*Assumptions!$B$21-Assumptions!$B$22*Assumptions!$B$23*Assumptions!$B$24)*$AR$23/20,0)</f>
        <v>6.6782370733894583</v>
      </c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78">
        <f t="shared" si="2"/>
        <v>19.778501190267431</v>
      </c>
      <c r="BZ23" s="85">
        <f t="shared" si="3"/>
        <v>2.147218810847816E-2</v>
      </c>
      <c r="CA23" s="86">
        <f>LKG_Data_Assessment!K582</f>
        <v>27.240674618497355</v>
      </c>
      <c r="CB23" s="87">
        <f>LKG_Data_Assessment!N582</f>
        <v>10.020554439602858</v>
      </c>
      <c r="CC23" s="78">
        <f>Assumptions!$B$18*(CD23+DI23)</f>
        <v>3214.5683973090554</v>
      </c>
      <c r="CD23" s="78">
        <f>(1.1*Assumptions!$B$14*(1+Assumptions!$B$16)+Assumptions!$B$15*(1+Assumptions!$B$17))*Assumptions!$B$12*$CB23</f>
        <v>816.65514571875372</v>
      </c>
      <c r="CE23" s="83">
        <f>IF($C23&lt;=20,Assumptions!$B$13*(Assumptions!$B$19*Assumptions!$B$20*Assumptions!$B$21-Assumptions!$B$22*Assumptions!$B$23*Assumptions!$B$24)*$CB$21/20,0)</f>
        <v>40.595374196237984</v>
      </c>
      <c r="CF23" s="83">
        <f>IF($C22&lt;=20,Assumptions!$B$13*(Assumptions!$B$19*Assumptions!$B$20*Assumptions!$B$21-Assumptions!$B$22*Assumptions!$B$23*Assumptions!$B$24)*$CB$22/20,0)</f>
        <v>7.007028808554578</v>
      </c>
      <c r="CG23" s="83">
        <f>IF($C21&lt;=20,Assumptions!$B$13*(Assumptions!$B$19*Assumptions!$B$20*Assumptions!$B$21-Assumptions!$B$22*Assumptions!$B$23*Assumptions!$B$24)*$CB$23/20,0)</f>
        <v>12.442923269832452</v>
      </c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78">
        <f t="shared" si="4"/>
        <v>60.045326274625012</v>
      </c>
      <c r="DJ23" s="85">
        <f t="shared" si="5"/>
        <v>4.1094270868574187E-2</v>
      </c>
      <c r="DK23" s="88">
        <f>LKG_Data_Assessment!K582</f>
        <v>27.240674618497355</v>
      </c>
      <c r="DL23" s="81">
        <f t="shared" si="1"/>
        <v>27.240674618497355</v>
      </c>
      <c r="DM23" s="78">
        <f>Assumptions!$B$18*(DN23+ES23)</f>
        <v>8803.1301368425502</v>
      </c>
      <c r="DN23" s="78">
        <f>(1.1*Assumptions!$B$14*(1+Assumptions!$B$16)+Assumptions!$B$15*(1+Assumptions!$B$17))*Assumptions!$B$12*DL23</f>
        <v>2220.0605000582977</v>
      </c>
      <c r="DO23" s="83">
        <f>IF($C23&lt;=20,Assumptions!$B$13*(Assumptions!$B$19*Assumptions!$B$20*Assumptions!$B$21-Assumptions!$B$22*Assumptions!$B$23*Assumptions!$B$24)*$DL$21/20,0)</f>
        <v>126.75588906885112</v>
      </c>
      <c r="DP23" s="83">
        <f>IF($C22&lt;=20,Assumptions!$B$13*(Assumptions!$B$19*Assumptions!$B$20*Assumptions!$B$21-Assumptions!$B$22*Assumptions!$B$23*Assumptions!$B$24)*$DL$22/20,0)</f>
        <v>20.211449256410464</v>
      </c>
      <c r="DQ23" s="83">
        <f>IF($C21&lt;=20,Assumptions!$B$13*(Assumptions!$B$19*Assumptions!$B$20*Assumptions!$B$21-Assumptions!$B$22*Assumptions!$B$23*Assumptions!$B$24)*$DL$23/20,0)</f>
        <v>33.825835300772901</v>
      </c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78">
        <f t="shared" si="6"/>
        <v>180.79317362603447</v>
      </c>
      <c r="ET23" s="89">
        <f t="shared" si="7"/>
        <v>0.11253710284638754</v>
      </c>
    </row>
    <row r="24" spans="3:150" x14ac:dyDescent="0.35">
      <c r="C24" s="77">
        <f t="shared" si="8"/>
        <v>4</v>
      </c>
      <c r="D24" s="77">
        <f>D25-1</f>
        <v>2020</v>
      </c>
      <c r="E24" s="78">
        <v>94110.404273907014</v>
      </c>
      <c r="F24" s="79">
        <f>LKG_Data_Assessment!B583</f>
        <v>95.545695999999992</v>
      </c>
      <c r="G24" s="80">
        <f>LKG_Data_Assessment!C583</f>
        <v>6.6756017997211714</v>
      </c>
      <c r="H24" s="81">
        <f>LKG_Data_Assessment!F583</f>
        <v>0.57053658747242453</v>
      </c>
      <c r="I24" s="78">
        <f>Assumptions!$B$18*(J24+AO24)</f>
        <v>181.6085916664708</v>
      </c>
      <c r="J24" s="82">
        <f>(1.1*Assumptions!$B$14*(1+Assumptions!$B$16)+Assumptions!$B$15*(1+Assumptions!$B$17))*Assumptions!$B$12*$H24</f>
        <v>46.497590805827656</v>
      </c>
      <c r="K24" s="83">
        <f>IF($C24&lt;=20,Assumptions!$B$13*(Assumptions!$B$19*Assumptions!$B$20*Assumptions!$B$21-Assumptions!$B$22*Assumptions!$B$23*Assumptions!$B$24)*$H$21/20,0)</f>
        <v>0.38955862444349837</v>
      </c>
      <c r="L24" s="83">
        <f>IF($C23&lt;=20,Assumptions!$B$13*(Assumptions!$B$19*Assumptions!$B$20*Assumptions!$B$21-Assumptions!$B$22*Assumptions!$B$23*Assumptions!$B$24)*$H$22/20,0)</f>
        <v>0.29070513738303028</v>
      </c>
      <c r="M24" s="83">
        <f>IF($C22&lt;=20,Assumptions!$B$13*(Assumptions!$B$19*Assumptions!$B$20*Assumptions!$B$21-Assumptions!$B$22*Assumptions!$B$23*Assumptions!$B$24)*$H$23/20,0)</f>
        <v>1.6433032392553035</v>
      </c>
      <c r="N24" s="83">
        <f>IF($C21&lt;=20,Assumptions!$B$13*(Assumptions!$B$19*Assumptions!$B$20*Assumptions!$B$21-Assumptions!$B$22*Assumptions!$B$23*Assumptions!$B$24)*$H$24/20,0)</f>
        <v>0.7084581021280083</v>
      </c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78">
        <f>SUM(K24:AN24)</f>
        <v>3.0320251032098406</v>
      </c>
      <c r="AP24" s="84">
        <f t="shared" si="10"/>
        <v>1.9297397887899997E-3</v>
      </c>
      <c r="AQ24" s="81">
        <f>LKG_Data_Assessment!G583</f>
        <v>6.2352598069094203</v>
      </c>
      <c r="AR24" s="83">
        <f>LKG_Data_Assessment!J583</f>
        <v>2.1162349235515938</v>
      </c>
      <c r="AS24" s="78">
        <f>Assumptions!$B$18*(AT24+BY24)</f>
        <v>714.54250466076928</v>
      </c>
      <c r="AT24" s="78">
        <f>(1.1*Assumptions!$B$14*(1+Assumptions!$B$16)+Assumptions!$B$15*(1+Assumptions!$B$17))*Assumptions!$B$12*$AR24</f>
        <v>172.4689137996078</v>
      </c>
      <c r="AU24" s="83">
        <f>IF($C24&lt;=20,Assumptions!$B$13*(Assumptions!$B$19*Assumptions!$B$20*Assumptions!$B$21-Assumptions!$B$22*Assumptions!$B$23*Assumptions!$B$24)*$AR$21/20,0)</f>
        <v>11.107418749094929</v>
      </c>
      <c r="AV24" s="83">
        <f>IF($C23&lt;=20,Assumptions!$B$13*(Assumptions!$B$19*Assumptions!$B$20*Assumptions!$B$21-Assumptions!$B$22*Assumptions!$B$23*Assumptions!$B$24)*$AR$22/20,0)</f>
        <v>1.9928453677830427</v>
      </c>
      <c r="AW24" s="83">
        <f>IF($C322&lt;=20,Assumptions!$B$13*(Assumptions!$B$19*Assumptions!$B$20*Assumptions!$B$21-Assumptions!$B$22*Assumptions!$B$23*Assumptions!$B$24)*$AR$23/20,0)</f>
        <v>6.6782370733894583</v>
      </c>
      <c r="AX24" s="83">
        <f>IF($C21&lt;=20,Assumptions!$B$13*(Assumptions!$B$19*Assumptions!$B$20*Assumptions!$B$21-Assumptions!$B$22*Assumptions!$B$23*Assumptions!$B$24)*$AR$24/20,0)</f>
        <v>2.627813553970956</v>
      </c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78">
        <f t="shared" si="2"/>
        <v>22.406314744238387</v>
      </c>
      <c r="BZ24" s="85">
        <f t="shared" si="3"/>
        <v>7.5925983973153845E-3</v>
      </c>
      <c r="CA24" s="86">
        <f>LKG_Data_Assessment!K583</f>
        <v>52.139272198147879</v>
      </c>
      <c r="CB24" s="87">
        <f>LKG_Data_Assessment!N583</f>
        <v>16.657275396835562</v>
      </c>
      <c r="CC24" s="78">
        <f>Assumptions!$B$18*(CD24+DI24)</f>
        <v>5273.634526296386</v>
      </c>
      <c r="CD24" s="78">
        <f>(1.1*Assumptions!$B$14*(1+Assumptions!$B$16)+Assumptions!$B$15*(1+Assumptions!$B$17))*Assumptions!$B$12*$CB24</f>
        <v>1357.5346302913047</v>
      </c>
      <c r="CE24" s="83">
        <f>IF($C24&lt;=20,Assumptions!$B$13*(Assumptions!$B$19*Assumptions!$B$20*Assumptions!$B$21-Assumptions!$B$22*Assumptions!$B$23*Assumptions!$B$24)*$CB$21/20,0)</f>
        <v>40.595374196237984</v>
      </c>
      <c r="CF24" s="83">
        <f>IF($C23&lt;=20,Assumptions!$B$13*(Assumptions!$B$19*Assumptions!$B$20*Assumptions!$B$21-Assumptions!$B$22*Assumptions!$B$23*Assumptions!$B$24)*$CB$22/20,0)</f>
        <v>7.007028808554578</v>
      </c>
      <c r="CG24" s="83">
        <f>IF($C22&lt;=20,Assumptions!$B$13*(Assumptions!$B$19*Assumptions!$B$20*Assumptions!$B$21-Assumptions!$B$22*Assumptions!$B$23*Assumptions!$B$24)*$CB$23/20,0)</f>
        <v>12.442923269832452</v>
      </c>
      <c r="CH24" s="83">
        <f>IF($C21&lt;=20,Assumptions!$B$13*(Assumptions!$B$19*Assumptions!$B$20*Assumptions!$B$21-Assumptions!$B$22*Assumptions!$B$23*Assumptions!$B$24)*$CB$24/20,0)</f>
        <v>20.684005151266589</v>
      </c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78">
        <f t="shared" si="4"/>
        <v>80.729331425891601</v>
      </c>
      <c r="DJ24" s="85">
        <f t="shared" si="5"/>
        <v>5.6036679121551178E-2</v>
      </c>
      <c r="DK24" s="88">
        <f>LKG_Data_Assessment!K583</f>
        <v>52.139272198147879</v>
      </c>
      <c r="DL24" s="81">
        <f t="shared" si="1"/>
        <v>52.139272198147879</v>
      </c>
      <c r="DM24" s="78">
        <f>Assumptions!$B$18*(DN24+ES24)</f>
        <v>16480.870996663401</v>
      </c>
      <c r="DN24" s="78">
        <f>(1.1*Assumptions!$B$14*(1+Assumptions!$B$16)+Assumptions!$B$15*(1+Assumptions!$B$17))*Assumptions!$B$12*DL24</f>
        <v>4249.2464056046565</v>
      </c>
      <c r="DO24" s="83">
        <f>IF($C24&lt;=20,Assumptions!$B$13*(Assumptions!$B$19*Assumptions!$B$20*Assumptions!$B$21-Assumptions!$B$22*Assumptions!$B$23*Assumptions!$B$24)*$DL$21/20,0)</f>
        <v>126.75588906885112</v>
      </c>
      <c r="DP24" s="83">
        <f>IF($C23&lt;=20,Assumptions!$B$13*(Assumptions!$B$19*Assumptions!$B$20*Assumptions!$B$21-Assumptions!$B$22*Assumptions!$B$23*Assumptions!$B$24)*$DL$22/20,0)</f>
        <v>20.211449256410464</v>
      </c>
      <c r="DQ24" s="83">
        <f>IF($C22&lt;=20,Assumptions!$B$13*(Assumptions!$B$19*Assumptions!$B$20*Assumptions!$B$21-Assumptions!$B$22*Assumptions!$B$23*Assumptions!$B$24)*$DL$23/20,0)</f>
        <v>33.825835300772901</v>
      </c>
      <c r="DR24" s="83">
        <f>IF($C21&lt;=20,Assumptions!$B$13*(Assumptions!$B$19*Assumptions!$B$20*Assumptions!$B$21-Assumptions!$B$22*Assumptions!$B$23*Assumptions!$B$24)*$DL$24/20,0)</f>
        <v>64.743419859328142</v>
      </c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78">
        <f t="shared" si="6"/>
        <v>245.53659348536263</v>
      </c>
      <c r="ET24" s="89">
        <f t="shared" si="7"/>
        <v>0.17512273083745403</v>
      </c>
    </row>
    <row r="25" spans="3:150" x14ac:dyDescent="0.35">
      <c r="C25" s="77">
        <f t="shared" si="8"/>
        <v>5</v>
      </c>
      <c r="D25" s="77">
        <v>2021</v>
      </c>
      <c r="E25" s="78">
        <v>103532.98038318397</v>
      </c>
      <c r="F25" s="79">
        <f>LKG_Data_Assessment!B584</f>
        <v>148.73390800000001</v>
      </c>
      <c r="G25" s="80">
        <f>LKG_Data_Assessment!C584</f>
        <v>5.2606800043024782</v>
      </c>
      <c r="H25" s="81">
        <f>LKG_Data_Assessment!F584</f>
        <v>0.6588386191919624</v>
      </c>
      <c r="I25" s="78">
        <f>Assumptions!$B$18*(J25+AO25)</f>
        <v>210.99525757607668</v>
      </c>
      <c r="J25" s="82">
        <f>(1.1*Assumptions!$B$14*(1+Assumptions!$B$16)+Assumptions!$B$15*(1+Assumptions!$B$17))*Assumptions!$B$12*$H25</f>
        <v>53.694029786906555</v>
      </c>
      <c r="K25" s="83">
        <f>IF($C25&lt;=20,Assumptions!$B$13*(Assumptions!$B$19*Assumptions!$B$20*Assumptions!$B$21-Assumptions!$B$22*Assumptions!$B$23*Assumptions!$B$24)*$H$21/20,0)</f>
        <v>0.38955862444349837</v>
      </c>
      <c r="L25" s="83">
        <f>IF($C24&lt;=20,Assumptions!$B$13*(Assumptions!$B$19*Assumptions!$B$20*Assumptions!$B$21-Assumptions!$B$22*Assumptions!$B$23*Assumptions!$B$24)*$H$22/20,0)</f>
        <v>0.29070513738303028</v>
      </c>
      <c r="M25" s="83">
        <f>IF($C23&lt;=20,Assumptions!$B$13*(Assumptions!$B$19*Assumptions!$B$20*Assumptions!$B$21-Assumptions!$B$22*Assumptions!$B$23*Assumptions!$B$24)*$H$23/20,0)</f>
        <v>1.6433032392553035</v>
      </c>
      <c r="N25" s="83">
        <f>IF($C22&lt;=20,Assumptions!$B$13*(Assumptions!$B$19*Assumptions!$B$20*Assumptions!$B$21-Assumptions!$B$22*Assumptions!$B$23*Assumptions!$B$24)*$H$24/20,0)</f>
        <v>0.7084581021280083</v>
      </c>
      <c r="O25" s="83">
        <f>IF($C21&lt;=20,Assumptions!$B$13*(Assumptions!$B$19*Assumptions!$B$20*Assumptions!$B$21-Assumptions!$B$22*Assumptions!$B$23*Assumptions!$B$24)*$H$25/20,0)</f>
        <v>0.81810626699542743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78">
        <f t="shared" si="9"/>
        <v>3.850131370205268</v>
      </c>
      <c r="AP25" s="84">
        <f t="shared" si="10"/>
        <v>2.0379521268987532E-3</v>
      </c>
      <c r="AQ25" s="81">
        <f>LKG_Data_Assessment!G584</f>
        <v>35.624208638223344</v>
      </c>
      <c r="AR25" s="83">
        <f>LKG_Data_Assessment!J584</f>
        <v>12.078825339848647</v>
      </c>
      <c r="AS25" s="78">
        <f>Assumptions!$B$18*(AT25+BY25)</f>
        <v>3746.6190038519994</v>
      </c>
      <c r="AT25" s="78">
        <f>(1.1*Assumptions!$B$14*(1+Assumptions!$B$16)+Assumptions!$B$15*(1+Assumptions!$B$17))*Assumptions!$B$12*$AR25</f>
        <v>984.40010754698505</v>
      </c>
      <c r="AU25" s="83">
        <f>IF($C25&lt;=20,Assumptions!$B$13*(Assumptions!$B$19*Assumptions!$B$20*Assumptions!$B$21-Assumptions!$B$22*Assumptions!$B$23*Assumptions!$B$24)*$AR$21/20,0)</f>
        <v>11.107418749094929</v>
      </c>
      <c r="AV25" s="83">
        <f>IF($C24&lt;=20,Assumptions!$B$13*(Assumptions!$B$19*Assumptions!$B$20*Assumptions!$B$21-Assumptions!$B$22*Assumptions!$B$23*Assumptions!$B$24)*$AR$22/20,0)</f>
        <v>1.9928453677830427</v>
      </c>
      <c r="AW25" s="83">
        <f>IF($C323&lt;=20,Assumptions!$B$13*(Assumptions!$B$19*Assumptions!$B$20*Assumptions!$B$21-Assumptions!$B$22*Assumptions!$B$23*Assumptions!$B$24)*$AR$23/20,0)</f>
        <v>6.6782370733894583</v>
      </c>
      <c r="AX25" s="83">
        <f>IF($C22&lt;=20,Assumptions!$B$13*(Assumptions!$B$19*Assumptions!$B$20*Assumptions!$B$21-Assumptions!$B$22*Assumptions!$B$23*Assumptions!$B$24)*$AR$24/20,0)</f>
        <v>2.627813553970956</v>
      </c>
      <c r="AY25" s="83">
        <f>IF($C21&lt;=20,Assumptions!$B$13*(Assumptions!$B$19*Assumptions!$B$20*Assumptions!$B$21-Assumptions!$B$22*Assumptions!$B$23*Assumptions!$B$24)*$AR$25/20,0)</f>
        <v>14.998760577503656</v>
      </c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78">
        <f t="shared" si="2"/>
        <v>37.405075321742046</v>
      </c>
      <c r="BZ25" s="85">
        <f t="shared" si="3"/>
        <v>3.618768618449366E-2</v>
      </c>
      <c r="CA25" s="86">
        <f>LKG_Data_Assessment!K584</f>
        <v>63.654902952735924</v>
      </c>
      <c r="CB25" s="87">
        <f>LKG_Data_Assessment!N584</f>
        <v>25.160700090211133</v>
      </c>
      <c r="CC25" s="78">
        <f>Assumptions!$B$18*(CD25+DI25)</f>
        <v>7929.2367553957702</v>
      </c>
      <c r="CD25" s="78">
        <f>(1.1*Assumptions!$B$14*(1+Assumptions!$B$16)+Assumptions!$B$15*(1+Assumptions!$B$17))*Assumptions!$B$12*$CB25</f>
        <v>2050.5467359520271</v>
      </c>
      <c r="CE25" s="83">
        <f>IF($C25&lt;=20,Assumptions!$B$13*(Assumptions!$B$19*Assumptions!$B$20*Assumptions!$B$21-Assumptions!$B$22*Assumptions!$B$23*Assumptions!$B$24)*$CB$21/20,0)</f>
        <v>40.595374196237984</v>
      </c>
      <c r="CF25" s="83">
        <f>IF($C24&lt;=20,Assumptions!$B$13*(Assumptions!$B$19*Assumptions!$B$20*Assumptions!$B$21-Assumptions!$B$22*Assumptions!$B$23*Assumptions!$B$24)*$CB$22/20,0)</f>
        <v>7.007028808554578</v>
      </c>
      <c r="CG25" s="83">
        <f>IF($C23&lt;=20,Assumptions!$B$13*(Assumptions!$B$19*Assumptions!$B$20*Assumptions!$B$21-Assumptions!$B$22*Assumptions!$B$23*Assumptions!$B$24)*$CB$23/20,0)</f>
        <v>12.442923269832452</v>
      </c>
      <c r="CH25" s="83">
        <f>IF($C22&lt;=20,Assumptions!$B$13*(Assumptions!$B$19*Assumptions!$B$20*Assumptions!$B$21-Assumptions!$B$22*Assumptions!$B$23*Assumptions!$B$24)*$CB$24/20,0)</f>
        <v>20.684005151266589</v>
      </c>
      <c r="CI25" s="83">
        <f>IF($C21&lt;=20,Assumptions!$B$13*(Assumptions!$B$19*Assumptions!$B$20*Assumptions!$B$21-Assumptions!$B$22*Assumptions!$B$23*Assumptions!$B$24)*$CB$25/20,0)</f>
        <v>31.24304773001877</v>
      </c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78">
        <f t="shared" si="4"/>
        <v>111.97237915591037</v>
      </c>
      <c r="DJ25" s="85">
        <f t="shared" si="5"/>
        <v>7.6586578750549056E-2</v>
      </c>
      <c r="DK25" s="88">
        <f>LKG_Data_Assessment!K584</f>
        <v>63.654902952735924</v>
      </c>
      <c r="DL25" s="81">
        <f t="shared" si="1"/>
        <v>63.654902952735924</v>
      </c>
      <c r="DM25" s="78">
        <f>Assumptions!$B$18*(DN25+ES25)</f>
        <v>20211.864616239873</v>
      </c>
      <c r="DN25" s="78">
        <f>(1.1*Assumptions!$B$14*(1+Assumptions!$B$16)+Assumptions!$B$15*(1+Assumptions!$B$17))*Assumptions!$B$12*DL25</f>
        <v>5187.7472808420725</v>
      </c>
      <c r="DO25" s="83">
        <f>IF($C25&lt;=20,Assumptions!$B$13*(Assumptions!$B$19*Assumptions!$B$20*Assumptions!$B$21-Assumptions!$B$22*Assumptions!$B$23*Assumptions!$B$24)*$DL$21/20,0)</f>
        <v>126.75588906885112</v>
      </c>
      <c r="DP25" s="83">
        <f>IF($C24&lt;=20,Assumptions!$B$13*(Assumptions!$B$19*Assumptions!$B$20*Assumptions!$B$21-Assumptions!$B$22*Assumptions!$B$23*Assumptions!$B$24)*$DL$22/20,0)</f>
        <v>20.211449256410464</v>
      </c>
      <c r="DQ25" s="83">
        <f>IF($C23&lt;=20,Assumptions!$B$13*(Assumptions!$B$19*Assumptions!$B$20*Assumptions!$B$21-Assumptions!$B$22*Assumptions!$B$23*Assumptions!$B$24)*$DL$23/20,0)</f>
        <v>33.825835300772901</v>
      </c>
      <c r="DR25" s="83">
        <f>IF($C22&lt;=20,Assumptions!$B$13*(Assumptions!$B$19*Assumptions!$B$20*Assumptions!$B$21-Assumptions!$B$22*Assumptions!$B$23*Assumptions!$B$24)*$DL$24/20,0)</f>
        <v>64.743419859328142</v>
      </c>
      <c r="DS25" s="83">
        <f>IF($C21&lt;=20,Assumptions!$B$13*(Assumptions!$B$19*Assumptions!$B$20*Assumptions!$B$21-Assumptions!$B$22*Assumptions!$B$23*Assumptions!$B$24)*$DL$25/20,0)</f>
        <v>79.042839192530295</v>
      </c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78">
        <f t="shared" si="6"/>
        <v>324.5794326778929</v>
      </c>
      <c r="ET25" s="89">
        <f t="shared" si="7"/>
        <v>0.19522150856117654</v>
      </c>
    </row>
    <row r="26" spans="3:150" x14ac:dyDescent="0.35">
      <c r="C26" s="77">
        <f t="shared" si="8"/>
        <v>6</v>
      </c>
      <c r="D26" s="77">
        <f>D25+1</f>
        <v>2022</v>
      </c>
      <c r="E26" s="78">
        <v>111249.76675989408</v>
      </c>
      <c r="F26" s="79">
        <f>LKG_Data_Assessment!B585</f>
        <v>36.944126000000004</v>
      </c>
      <c r="G26" s="80">
        <f>LKG_Data_Assessment!C585</f>
        <v>1.4843934511126355</v>
      </c>
      <c r="H26" s="81">
        <f>LKG_Data_Assessment!F585</f>
        <v>0.678925960393852</v>
      </c>
      <c r="I26" s="78">
        <f>Assumptions!$B$18*(J26+AO26)</f>
        <v>220.08905897895724</v>
      </c>
      <c r="J26" s="82">
        <f>(1.1*Assumptions!$B$14*(1+Assumptions!$B$16)+Assumptions!$B$15*(1+Assumptions!$B$17))*Assumptions!$B$12*$H26</f>
        <v>55.331107920178155</v>
      </c>
      <c r="K26" s="83">
        <f>IF($C26&lt;=20,Assumptions!$B$13*(Assumptions!$B$19*Assumptions!$B$20*Assumptions!$B$21-Assumptions!$B$22*Assumptions!$B$23*Assumptions!$B$24)*$H$21/20,0)</f>
        <v>0.38955862444349837</v>
      </c>
      <c r="L26" s="83">
        <f>IF($C25&lt;=20,Assumptions!$B$13*(Assumptions!$B$19*Assumptions!$B$20*Assumptions!$B$21-Assumptions!$B$22*Assumptions!$B$23*Assumptions!$B$24)*$H$22/20,0)</f>
        <v>0.29070513738303028</v>
      </c>
      <c r="M26" s="83">
        <f>IF($C24&lt;=20,Assumptions!$B$13*(Assumptions!$B$19*Assumptions!$B$20*Assumptions!$B$21-Assumptions!$B$22*Assumptions!$B$23*Assumptions!$B$24)*$H$23/20,0)</f>
        <v>1.6433032392553035</v>
      </c>
      <c r="N26" s="83">
        <f>IF($C23&lt;=20,Assumptions!$B$13*(Assumptions!$B$19*Assumptions!$B$20*Assumptions!$B$21-Assumptions!$B$22*Assumptions!$B$23*Assumptions!$B$24)*$H$24/20,0)</f>
        <v>0.7084581021280083</v>
      </c>
      <c r="O26" s="83">
        <f>IF($C22&lt;=20,Assumptions!$B$13*(Assumptions!$B$19*Assumptions!$B$20*Assumptions!$B$21-Assumptions!$B$22*Assumptions!$B$23*Assumptions!$B$24)*$H$25/20,0)</f>
        <v>0.81810626699542743</v>
      </c>
      <c r="P26" s="83">
        <f>IF($C21&lt;=20,Assumptions!$B$13*(Assumptions!$B$19*Assumptions!$B$20*Assumptions!$B$21-Assumptions!$B$22*Assumptions!$B$23*Assumptions!$B$24)*$H$26/20,0)</f>
        <v>0.84304952205946171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78">
        <f t="shared" si="9"/>
        <v>4.6931808922647296</v>
      </c>
      <c r="AP26" s="84">
        <f t="shared" si="10"/>
        <v>1.9783327676899014E-3</v>
      </c>
      <c r="AQ26" s="81">
        <f>LKG_Data_Assessment!G585</f>
        <v>10.434265905356099</v>
      </c>
      <c r="AR26" s="83">
        <f>LKG_Data_Assessment!J585</f>
        <v>3.9846173720851246</v>
      </c>
      <c r="AS26" s="78">
        <f>Assumptions!$B$18*(AT26+BY26)</f>
        <v>1346.0013625210113</v>
      </c>
      <c r="AT26" s="78">
        <f>(1.1*Assumptions!$B$14*(1+Assumptions!$B$16)+Assumptions!$B$15*(1+Assumptions!$B$17))*Assumptions!$B$12*$AR26</f>
        <v>324.73834659019349</v>
      </c>
      <c r="AU26" s="83">
        <f>IF($C26&lt;=20,Assumptions!$B$13*(Assumptions!$B$19*Assumptions!$B$20*Assumptions!$B$21-Assumptions!$B$22*Assumptions!$B$23*Assumptions!$B$24)*$AR$21/20,0)</f>
        <v>11.107418749094929</v>
      </c>
      <c r="AV26" s="83">
        <f>IF($C25&lt;=20,Assumptions!$B$13*(Assumptions!$B$19*Assumptions!$B$20*Assumptions!$B$21-Assumptions!$B$22*Assumptions!$B$23*Assumptions!$B$24)*$AR$22/20,0)</f>
        <v>1.9928453677830427</v>
      </c>
      <c r="AW26" s="83">
        <f>IF($C324&lt;=20,Assumptions!$B$13*(Assumptions!$B$19*Assumptions!$B$20*Assumptions!$B$21-Assumptions!$B$22*Assumptions!$B$23*Assumptions!$B$24)*$AR$23/20,0)</f>
        <v>6.6782370733894583</v>
      </c>
      <c r="AX26" s="83">
        <f>IF($C23&lt;=20,Assumptions!$B$13*(Assumptions!$B$19*Assumptions!$B$20*Assumptions!$B$21-Assumptions!$B$22*Assumptions!$B$23*Assumptions!$B$24)*$AR$24/20,0)</f>
        <v>2.627813553970956</v>
      </c>
      <c r="AY26" s="83">
        <f>IF($C22&lt;=20,Assumptions!$B$13*(Assumptions!$B$19*Assumptions!$B$20*Assumptions!$B$21-Assumptions!$B$22*Assumptions!$B$23*Assumptions!$B$24)*$AR$25/20,0)</f>
        <v>14.998760577503656</v>
      </c>
      <c r="AZ26" s="83">
        <f>IF($C21&lt;=20,Assumptions!$B$13*(Assumptions!$B$19*Assumptions!$B$20*Assumptions!$B$21-Assumptions!$B$22*Assumptions!$B$23*Assumptions!$B$24)*$AR$26/20,0)</f>
        <v>4.9478587756129819</v>
      </c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78">
        <f t="shared" si="2"/>
        <v>42.352934097355032</v>
      </c>
      <c r="BZ26" s="85">
        <f t="shared" si="3"/>
        <v>1.2098914017734816E-2</v>
      </c>
      <c r="CA26" s="86">
        <f>LKG_Data_Assessment!K585</f>
        <v>24.428848973914846</v>
      </c>
      <c r="CB26" s="87">
        <f>LKG_Data_Assessment!N585</f>
        <v>7.4046153591247679</v>
      </c>
      <c r="CC26" s="78">
        <f>Assumptions!$B$18*(CD26+DI26)</f>
        <v>2656.9705388229677</v>
      </c>
      <c r="CD26" s="78">
        <f>(1.1*Assumptions!$B$14*(1+Assumptions!$B$16)+Assumptions!$B$15*(1+Assumptions!$B$17))*Assumptions!$B$12*$CB26</f>
        <v>603.46134253795037</v>
      </c>
      <c r="CE26" s="83">
        <f>IF($C26&lt;=20,Assumptions!$B$13*(Assumptions!$B$19*Assumptions!$B$20*Assumptions!$B$21-Assumptions!$B$22*Assumptions!$B$23*Assumptions!$B$24)*$CB$21/20,0)</f>
        <v>40.595374196237984</v>
      </c>
      <c r="CF26" s="83">
        <f>IF($C25&lt;=20,Assumptions!$B$13*(Assumptions!$B$19*Assumptions!$B$20*Assumptions!$B$21-Assumptions!$B$22*Assumptions!$B$23*Assumptions!$B$24)*$CB$22/20,0)</f>
        <v>7.007028808554578</v>
      </c>
      <c r="CG26" s="83">
        <f>IF($C24&lt;=20,Assumptions!$B$13*(Assumptions!$B$19*Assumptions!$B$20*Assumptions!$B$21-Assumptions!$B$22*Assumptions!$B$23*Assumptions!$B$24)*$CB$23/20,0)</f>
        <v>12.442923269832452</v>
      </c>
      <c r="CH26" s="83">
        <f>IF($C23&lt;=20,Assumptions!$B$13*(Assumptions!$B$19*Assumptions!$B$20*Assumptions!$B$21-Assumptions!$B$22*Assumptions!$B$23*Assumptions!$B$24)*$CB$24/20,0)</f>
        <v>20.684005151266589</v>
      </c>
      <c r="CI26" s="83">
        <f>IF($C22&lt;=20,Assumptions!$B$13*(Assumptions!$B$19*Assumptions!$B$20*Assumptions!$B$21-Assumptions!$B$22*Assumptions!$B$23*Assumptions!$B$24)*$CB$25/20,0)</f>
        <v>31.24304773001877</v>
      </c>
      <c r="CJ26" s="83">
        <f>IF($C21&lt;=20,Assumptions!$B$13*(Assumptions!$B$19*Assumptions!$B$20*Assumptions!$B$21-Assumptions!$B$22*Assumptions!$B$23*Assumptions!$B$24)*$CB$26/20,0)</f>
        <v>9.1946070760395884</v>
      </c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78">
        <f t="shared" si="4"/>
        <v>121.16698623194996</v>
      </c>
      <c r="DJ26" s="85">
        <f t="shared" si="5"/>
        <v>2.3882931319374367E-2</v>
      </c>
      <c r="DK26" s="88">
        <f>LKG_Data_Assessment!K585</f>
        <v>24.428848973914846</v>
      </c>
      <c r="DL26" s="81">
        <f t="shared" si="1"/>
        <v>24.428848973914846</v>
      </c>
      <c r="DM26" s="78">
        <f>Assumptions!$B$18*(DN26+ES26)</f>
        <v>8601.3254993558712</v>
      </c>
      <c r="DN26" s="78">
        <f>(1.1*Assumptions!$B$14*(1+Assumptions!$B$16)+Assumptions!$B$15*(1+Assumptions!$B$17))*Assumptions!$B$12*DL26</f>
        <v>1990.9023336761122</v>
      </c>
      <c r="DO26" s="83">
        <f>IF($C26&lt;=20,Assumptions!$B$13*(Assumptions!$B$19*Assumptions!$B$20*Assumptions!$B$21-Assumptions!$B$22*Assumptions!$B$23*Assumptions!$B$24)*$DL$21/20,0)</f>
        <v>126.75588906885112</v>
      </c>
      <c r="DP26" s="83">
        <f>IF($C25&lt;=20,Assumptions!$B$13*(Assumptions!$B$19*Assumptions!$B$20*Assumptions!$B$21-Assumptions!$B$22*Assumptions!$B$23*Assumptions!$B$24)*$DL$22/20,0)</f>
        <v>20.211449256410464</v>
      </c>
      <c r="DQ26" s="83">
        <f>IF($C24&lt;=20,Assumptions!$B$13*(Assumptions!$B$19*Assumptions!$B$20*Assumptions!$B$21-Assumptions!$B$22*Assumptions!$B$23*Assumptions!$B$24)*$DL$23/20,0)</f>
        <v>33.825835300772901</v>
      </c>
      <c r="DR26" s="83">
        <f>IF($C23&lt;=20,Assumptions!$B$13*(Assumptions!$B$19*Assumptions!$B$20*Assumptions!$B$21-Assumptions!$B$22*Assumptions!$B$23*Assumptions!$B$24)*$DL$24/20,0)</f>
        <v>64.743419859328142</v>
      </c>
      <c r="DS26" s="83">
        <f>IF($C22&lt;=20,Assumptions!$B$13*(Assumptions!$B$19*Assumptions!$B$20*Assumptions!$B$21-Assumptions!$B$22*Assumptions!$B$23*Assumptions!$B$24)*$DL$25/20,0)</f>
        <v>79.042839192530295</v>
      </c>
      <c r="DT26" s="83">
        <f>IF($C21&lt;=20,Assumptions!$B$13*(Assumptions!$B$19*Assumptions!$B$20*Assumptions!$B$21-Assumptions!$B$22*Assumptions!$B$23*Assumptions!$B$24)*$DL$26/20,0)</f>
        <v>30.334278924869018</v>
      </c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78">
        <f t="shared" si="6"/>
        <v>354.91371160276191</v>
      </c>
      <c r="ET26" s="89">
        <f t="shared" si="7"/>
        <v>7.7315447482418267E-2</v>
      </c>
    </row>
    <row r="27" spans="3:150" x14ac:dyDescent="0.35">
      <c r="C27" s="77">
        <f t="shared" si="8"/>
        <v>7</v>
      </c>
      <c r="D27" s="77">
        <f t="shared" si="8"/>
        <v>2023</v>
      </c>
      <c r="E27" s="78">
        <v>116697.01026614328</v>
      </c>
      <c r="F27" s="79">
        <f>LKG_Data_Assessment!B586</f>
        <v>103.414993</v>
      </c>
      <c r="G27" s="80">
        <f>LKG_Data_Assessment!C586</f>
        <v>9.3141181443514132</v>
      </c>
      <c r="H27" s="81">
        <f>LKG_Data_Assessment!F586</f>
        <v>0.16928703802521372</v>
      </c>
      <c r="I27" s="78">
        <f>Assumptions!$B$18*(J27+AO27)</f>
        <v>68.566470147417093</v>
      </c>
      <c r="J27" s="82">
        <f>(1.1*Assumptions!$B$14*(1+Assumptions!$B$16)+Assumptions!$B$15*(1+Assumptions!$B$17))*Assumptions!$B$12*$H27</f>
        <v>13.796555024978868</v>
      </c>
      <c r="K27" s="83">
        <f>IF($C27&lt;=20,Assumptions!$B$13*(Assumptions!$B$19*Assumptions!$B$20*Assumptions!$B$21-Assumptions!$B$22*Assumptions!$B$23*Assumptions!$B$24)*$H$21/20,0)</f>
        <v>0.38955862444349837</v>
      </c>
      <c r="L27" s="83">
        <f>IF($C26&lt;=20,Assumptions!$B$13*(Assumptions!$B$19*Assumptions!$B$20*Assumptions!$B$21-Assumptions!$B$22*Assumptions!$B$23*Assumptions!$B$24)*$H$22/20,0)</f>
        <v>0.29070513738303028</v>
      </c>
      <c r="M27" s="83">
        <f>IF($C25&lt;=20,Assumptions!$B$13*(Assumptions!$B$19*Assumptions!$B$20*Assumptions!$B$21-Assumptions!$B$22*Assumptions!$B$23*Assumptions!$B$24)*$H$23/20,0)</f>
        <v>1.6433032392553035</v>
      </c>
      <c r="N27" s="83">
        <f>IF($C24&lt;=20,Assumptions!$B$13*(Assumptions!$B$19*Assumptions!$B$20*Assumptions!$B$21-Assumptions!$B$22*Assumptions!$B$23*Assumptions!$B$24)*$H$24/20,0)</f>
        <v>0.7084581021280083</v>
      </c>
      <c r="O27" s="83">
        <f>IF($C23&lt;=20,Assumptions!$B$13*(Assumptions!$B$19*Assumptions!$B$20*Assumptions!$B$21-Assumptions!$B$22*Assumptions!$B$23*Assumptions!$B$24)*$H$25/20,0)</f>
        <v>0.81810626699542743</v>
      </c>
      <c r="P27" s="83">
        <f>IF($C22&lt;=20,Assumptions!$B$13*(Assumptions!$B$19*Assumptions!$B$20*Assumptions!$B$21-Assumptions!$B$22*Assumptions!$B$23*Assumptions!$B$24)*$H$26/20,0)</f>
        <v>0.84304952205946171</v>
      </c>
      <c r="Q27" s="83">
        <f>IF($C21&lt;=20,Assumptions!$B$13*(Assumptions!$B$19*Assumptions!$B$20*Assumptions!$B$21-Assumptions!$B$22*Assumptions!$B$23*Assumptions!$B$24)*$H$27/20,0)</f>
        <v>0.21021048659742886</v>
      </c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78">
        <f t="shared" si="9"/>
        <v>4.9033913788621586</v>
      </c>
      <c r="AP27" s="84">
        <f t="shared" si="10"/>
        <v>5.8755978401710555E-4</v>
      </c>
      <c r="AQ27" s="81">
        <f>LKG_Data_Assessment!G586</f>
        <v>9.3755024103308209</v>
      </c>
      <c r="AR27" s="83">
        <f>LKG_Data_Assessment!J586</f>
        <v>2.8133492775812399</v>
      </c>
      <c r="AS27" s="78">
        <f>Assumptions!$B$18*(AT27+BY27)</f>
        <v>1008.8053134632537</v>
      </c>
      <c r="AT27" s="78">
        <f>(1.1*Assumptions!$B$14*(1+Assumptions!$B$16)+Assumptions!$B$15*(1+Assumptions!$B$17))*Assumptions!$B$12*$AR27</f>
        <v>229.28233942431589</v>
      </c>
      <c r="AU27" s="83">
        <f>IF($C27&lt;=20,Assumptions!$B$13*(Assumptions!$B$19*Assumptions!$B$20*Assumptions!$B$21-Assumptions!$B$22*Assumptions!$B$23*Assumptions!$B$24)*$AR$21/20,0)</f>
        <v>11.107418749094929</v>
      </c>
      <c r="AV27" s="83">
        <f>IF($C26&lt;=20,Assumptions!$B$13*(Assumptions!$B$19*Assumptions!$B$20*Assumptions!$B$21-Assumptions!$B$22*Assumptions!$B$23*Assumptions!$B$24)*$AR$22/20,0)</f>
        <v>1.9928453677830427</v>
      </c>
      <c r="AW27" s="83">
        <f>IF($C325&lt;=20,Assumptions!$B$13*(Assumptions!$B$19*Assumptions!$B$20*Assumptions!$B$21-Assumptions!$B$22*Assumptions!$B$23*Assumptions!$B$24)*$AR$23/20,0)</f>
        <v>6.6782370733894583</v>
      </c>
      <c r="AX27" s="83">
        <f>IF($C24&lt;=20,Assumptions!$B$13*(Assumptions!$B$19*Assumptions!$B$20*Assumptions!$B$21-Assumptions!$B$22*Assumptions!$B$23*Assumptions!$B$24)*$AR$24/20,0)</f>
        <v>2.627813553970956</v>
      </c>
      <c r="AY27" s="83">
        <f>IF($C23&lt;=20,Assumptions!$B$13*(Assumptions!$B$19*Assumptions!$B$20*Assumptions!$B$21-Assumptions!$B$22*Assumptions!$B$23*Assumptions!$B$24)*$AR$25/20,0)</f>
        <v>14.998760577503656</v>
      </c>
      <c r="AZ27" s="83">
        <f>IF($C22&lt;=20,Assumptions!$B$13*(Assumptions!$B$19*Assumptions!$B$20*Assumptions!$B$21-Assumptions!$B$22*Assumptions!$B$23*Assumptions!$B$24)*$AR$26/20,0)</f>
        <v>4.9478587756129819</v>
      </c>
      <c r="BA27" s="83">
        <f>IF($C21&lt;=20,Assumptions!$B$13*(Assumptions!$B$19*Assumptions!$B$20*Assumptions!$B$21-Assumptions!$B$22*Assumptions!$B$23*Assumptions!$B$24)*$AR$27/20,0)</f>
        <v>3.4934483319437284</v>
      </c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78">
        <f t="shared" si="2"/>
        <v>45.846382429298757</v>
      </c>
      <c r="BZ27" s="85">
        <f t="shared" si="3"/>
        <v>8.6446543160149276E-3</v>
      </c>
      <c r="CA27" s="86">
        <f>LKG_Data_Assessment!K586</f>
        <v>62.22094562847181</v>
      </c>
      <c r="CB27" s="87">
        <f>LKG_Data_Assessment!N586</f>
        <v>19.571186824634683</v>
      </c>
      <c r="CC27" s="78">
        <f>Assumptions!$B$18*(CD27+DI27)</f>
        <v>6381.7669505100475</v>
      </c>
      <c r="CD27" s="78">
        <f>(1.1*Assumptions!$B$14*(1+Assumptions!$B$16)+Assumptions!$B$15*(1+Assumptions!$B$17))*Assumptions!$B$12*$CB27</f>
        <v>1595.0125838340775</v>
      </c>
      <c r="CE27" s="83">
        <f>IF($C27&lt;=20,Assumptions!$B$13*(Assumptions!$B$19*Assumptions!$B$20*Assumptions!$B$21-Assumptions!$B$22*Assumptions!$B$23*Assumptions!$B$24)*$CB$21/20,0)</f>
        <v>40.595374196237984</v>
      </c>
      <c r="CF27" s="83">
        <f>IF($C26&lt;=20,Assumptions!$B$13*(Assumptions!$B$19*Assumptions!$B$20*Assumptions!$B$21-Assumptions!$B$22*Assumptions!$B$23*Assumptions!$B$24)*$CB$22/20,0)</f>
        <v>7.007028808554578</v>
      </c>
      <c r="CG27" s="83">
        <f>IF($C25&lt;=20,Assumptions!$B$13*(Assumptions!$B$19*Assumptions!$B$20*Assumptions!$B$21-Assumptions!$B$22*Assumptions!$B$23*Assumptions!$B$24)*$CB$23/20,0)</f>
        <v>12.442923269832452</v>
      </c>
      <c r="CH27" s="83">
        <f>IF($C24&lt;=20,Assumptions!$B$13*(Assumptions!$B$19*Assumptions!$B$20*Assumptions!$B$21-Assumptions!$B$22*Assumptions!$B$23*Assumptions!$B$24)*$CB$24/20,0)</f>
        <v>20.684005151266589</v>
      </c>
      <c r="CI27" s="83">
        <f>IF($C23&lt;=20,Assumptions!$B$13*(Assumptions!$B$19*Assumptions!$B$20*Assumptions!$B$21-Assumptions!$B$22*Assumptions!$B$23*Assumptions!$B$24)*$CB$25/20,0)</f>
        <v>31.24304773001877</v>
      </c>
      <c r="CJ27" s="83">
        <f>IF($C22&lt;=20,Assumptions!$B$13*(Assumptions!$B$19*Assumptions!$B$20*Assumptions!$B$21-Assumptions!$B$22*Assumptions!$B$23*Assumptions!$B$24)*$CB$26/20,0)</f>
        <v>9.1946070760395884</v>
      </c>
      <c r="CK27" s="83">
        <f>IF($C21&lt;=20,Assumptions!$B$13*(Assumptions!$B$19*Assumptions!$B$20*Assumptions!$B$21-Assumptions!$B$22*Assumptions!$B$23*Assumptions!$B$24)*$CB$27/20,0)</f>
        <v>24.302325527621868</v>
      </c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78">
        <f t="shared" si="4"/>
        <v>145.46931175957184</v>
      </c>
      <c r="DJ27" s="85">
        <f t="shared" si="5"/>
        <v>5.4686636238199825E-2</v>
      </c>
      <c r="DK27" s="88">
        <f>LKG_Data_Assessment!K586</f>
        <v>62.22094562847181</v>
      </c>
      <c r="DL27" s="81">
        <f t="shared" si="1"/>
        <v>62.22094562847181</v>
      </c>
      <c r="DM27" s="78">
        <f>Assumptions!$B$18*(DN27+ES27)</f>
        <v>20177.881443341073</v>
      </c>
      <c r="DN27" s="78">
        <f>(1.1*Assumptions!$B$14*(1+Assumptions!$B$16)+Assumptions!$B$15*(1+Assumptions!$B$17))*Assumptions!$B$12*DL27</f>
        <v>5070.8826268291959</v>
      </c>
      <c r="DO27" s="83">
        <f>IF($C27&lt;=20,Assumptions!$B$13*(Assumptions!$B$19*Assumptions!$B$20*Assumptions!$B$21-Assumptions!$B$22*Assumptions!$B$23*Assumptions!$B$24)*$DL$21/20,0)</f>
        <v>126.75588906885112</v>
      </c>
      <c r="DP27" s="83">
        <f>IF($C26&lt;=20,Assumptions!$B$13*(Assumptions!$B$19*Assumptions!$B$20*Assumptions!$B$21-Assumptions!$B$22*Assumptions!$B$23*Assumptions!$B$24)*$DL$22/20,0)</f>
        <v>20.211449256410464</v>
      </c>
      <c r="DQ27" s="83">
        <f>IF($C25&lt;=20,Assumptions!$B$13*(Assumptions!$B$19*Assumptions!$B$20*Assumptions!$B$21-Assumptions!$B$22*Assumptions!$B$23*Assumptions!$B$24)*$DL$23/20,0)</f>
        <v>33.825835300772901</v>
      </c>
      <c r="DR27" s="83">
        <f>IF($C24&lt;=20,Assumptions!$B$13*(Assumptions!$B$19*Assumptions!$B$20*Assumptions!$B$21-Assumptions!$B$22*Assumptions!$B$23*Assumptions!$B$24)*$DL$24/20,0)</f>
        <v>64.743419859328142</v>
      </c>
      <c r="DS27" s="83">
        <f>IF($C23&lt;=20,Assumptions!$B$13*(Assumptions!$B$19*Assumptions!$B$20*Assumptions!$B$21-Assumptions!$B$22*Assumptions!$B$23*Assumptions!$B$24)*$DL$25/20,0)</f>
        <v>79.042839192530295</v>
      </c>
      <c r="DT27" s="83">
        <f>IF($C22&lt;=20,Assumptions!$B$13*(Assumptions!$B$19*Assumptions!$B$20*Assumptions!$B$21-Assumptions!$B$22*Assumptions!$B$23*Assumptions!$B$24)*$DL$26/20,0)</f>
        <v>30.334278924869018</v>
      </c>
      <c r="DU27" s="83">
        <f>IF($C21&lt;=20,Assumptions!$B$13*(Assumptions!$B$19*Assumptions!$B$20*Assumptions!$B$21-Assumptions!$B$22*Assumptions!$B$23*Assumptions!$B$24)*$DL$27/20,0)</f>
        <v>77.262237024698578</v>
      </c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78">
        <f t="shared" si="6"/>
        <v>432.17594862746046</v>
      </c>
      <c r="ET27" s="89">
        <f t="shared" si="7"/>
        <v>0.17290829814168068</v>
      </c>
    </row>
    <row r="28" spans="3:150" x14ac:dyDescent="0.35">
      <c r="C28" s="77">
        <f t="shared" si="8"/>
        <v>8</v>
      </c>
      <c r="D28" s="77">
        <f t="shared" si="8"/>
        <v>2024</v>
      </c>
      <c r="E28" s="78">
        <v>108600.46814023529</v>
      </c>
      <c r="F28" s="79">
        <f>LKG_Data_Assessment!B587</f>
        <v>39.866428999999997</v>
      </c>
      <c r="G28" s="80">
        <f>LKG_Data_Assessment!C587</f>
        <v>4.9614671777768313</v>
      </c>
      <c r="H28" s="81">
        <f>LKG_Data_Assessment!F587</f>
        <v>0.34125518511139047</v>
      </c>
      <c r="I28" s="78">
        <f>Assumptions!$B$18*(J28+AO28)</f>
        <v>121.50877445164508</v>
      </c>
      <c r="J28" s="82">
        <f>(1.1*Assumptions!$B$14*(1+Assumptions!$B$16)+Assumptions!$B$15*(1+Assumptions!$B$17))*Assumptions!$B$12*$H28</f>
        <v>27.811615076208103</v>
      </c>
      <c r="K28" s="83">
        <f>IF($C28&lt;=20,Assumptions!$B$13*(Assumptions!$B$19*Assumptions!$B$20*Assumptions!$B$21-Assumptions!$B$22*Assumptions!$B$23*Assumptions!$B$24)*$H$21/20,0)</f>
        <v>0.38955862444349837</v>
      </c>
      <c r="L28" s="83">
        <f>IF($C27&lt;=20,Assumptions!$B$13*(Assumptions!$B$19*Assumptions!$B$20*Assumptions!$B$21-Assumptions!$B$22*Assumptions!$B$23*Assumptions!$B$24)*$H$22/20,0)</f>
        <v>0.29070513738303028</v>
      </c>
      <c r="M28" s="83">
        <f>IF($C26&lt;=20,Assumptions!$B$13*(Assumptions!$B$19*Assumptions!$B$20*Assumptions!$B$21-Assumptions!$B$22*Assumptions!$B$23*Assumptions!$B$24)*$H$23/20,0)</f>
        <v>1.6433032392553035</v>
      </c>
      <c r="N28" s="83">
        <f>IF($C25&lt;=20,Assumptions!$B$13*(Assumptions!$B$19*Assumptions!$B$20*Assumptions!$B$21-Assumptions!$B$22*Assumptions!$B$23*Assumptions!$B$24)*$H$24/20,0)</f>
        <v>0.7084581021280083</v>
      </c>
      <c r="O28" s="83">
        <f>IF($C24&lt;=20,Assumptions!$B$13*(Assumptions!$B$19*Assumptions!$B$20*Assumptions!$B$21-Assumptions!$B$22*Assumptions!$B$23*Assumptions!$B$24)*$H$25/20,0)</f>
        <v>0.81810626699542743</v>
      </c>
      <c r="P28" s="83">
        <f>IF($C23&lt;=20,Assumptions!$B$13*(Assumptions!$B$19*Assumptions!$B$20*Assumptions!$B$21-Assumptions!$B$22*Assumptions!$B$23*Assumptions!$B$24)*$H$26/20,0)</f>
        <v>0.84304952205946171</v>
      </c>
      <c r="Q28" s="83">
        <f>IF($C22&lt;=20,Assumptions!$B$13*(Assumptions!$B$19*Assumptions!$B$20*Assumptions!$B$21-Assumptions!$B$22*Assumptions!$B$23*Assumptions!$B$24)*$H$27/20,0)</f>
        <v>0.21021048659742886</v>
      </c>
      <c r="R28" s="83">
        <f>IF($C21&lt;=20,Assumptions!$B$13*(Assumptions!$B$19*Assumptions!$B$20*Assumptions!$B$21-Assumptions!$B$22*Assumptions!$B$23*Assumptions!$B$24)*$H$28/20,0)</f>
        <v>0.42375021356021791</v>
      </c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78">
        <f t="shared" si="9"/>
        <v>5.3271415924223762</v>
      </c>
      <c r="AP28" s="84">
        <f t="shared" si="10"/>
        <v>1.1188605033888193E-3</v>
      </c>
      <c r="AQ28" s="81">
        <f>LKG_Data_Assessment!G587</f>
        <v>12.012740978700748</v>
      </c>
      <c r="AR28" s="83">
        <f>LKG_Data_Assessment!J587</f>
        <v>3.8118121835663867</v>
      </c>
      <c r="AS28" s="78">
        <f>Assumptions!$B$18*(AT28+BY28)</f>
        <v>1324.5273485635175</v>
      </c>
      <c r="AT28" s="78">
        <f>(1.1*Assumptions!$B$14*(1+Assumptions!$B$16)+Assumptions!$B$15*(1+Assumptions!$B$17))*Assumptions!$B$12*$AR28</f>
        <v>310.65506933629342</v>
      </c>
      <c r="AU28" s="83">
        <f>IF($C28&lt;=20,Assumptions!$B$13*(Assumptions!$B$19*Assumptions!$B$20*Assumptions!$B$21-Assumptions!$B$22*Assumptions!$B$23*Assumptions!$B$24)*$AR$21/20,0)</f>
        <v>11.107418749094929</v>
      </c>
      <c r="AV28" s="83">
        <f>IF($C27&lt;=20,Assumptions!$B$13*(Assumptions!$B$19*Assumptions!$B$20*Assumptions!$B$21-Assumptions!$B$22*Assumptions!$B$23*Assumptions!$B$24)*$AR$22/20,0)</f>
        <v>1.9928453677830427</v>
      </c>
      <c r="AW28" s="83">
        <f>IF($C326&lt;=20,Assumptions!$B$13*(Assumptions!$B$19*Assumptions!$B$20*Assumptions!$B$21-Assumptions!$B$22*Assumptions!$B$23*Assumptions!$B$24)*$AR$23/20,0)</f>
        <v>6.6782370733894583</v>
      </c>
      <c r="AX28" s="83">
        <f>IF($C25&lt;=20,Assumptions!$B$13*(Assumptions!$B$19*Assumptions!$B$20*Assumptions!$B$21-Assumptions!$B$22*Assumptions!$B$23*Assumptions!$B$24)*$AR$24/20,0)</f>
        <v>2.627813553970956</v>
      </c>
      <c r="AY28" s="83">
        <f>IF($C24&lt;=20,Assumptions!$B$13*(Assumptions!$B$19*Assumptions!$B$20*Assumptions!$B$21-Assumptions!$B$22*Assumptions!$B$23*Assumptions!$B$24)*$AR$25/20,0)</f>
        <v>14.998760577503656</v>
      </c>
      <c r="AZ28" s="83">
        <f>IF($C23&lt;=20,Assumptions!$B$13*(Assumptions!$B$19*Assumptions!$B$20*Assumptions!$B$21-Assumptions!$B$22*Assumptions!$B$23*Assumptions!$B$24)*$AR$26/20,0)</f>
        <v>4.9478587756129819</v>
      </c>
      <c r="BA28" s="83">
        <f>IF($C22&lt;=20,Assumptions!$B$13*(Assumptions!$B$19*Assumptions!$B$20*Assumptions!$B$21-Assumptions!$B$22*Assumptions!$B$23*Assumptions!$B$24)*$AR$27/20,0)</f>
        <v>3.4934483319437284</v>
      </c>
      <c r="BB28" s="83">
        <f>IF($C21&lt;=20,Assumptions!$B$13*(Assumptions!$B$19*Assumptions!$B$20*Assumptions!$B$21-Assumptions!$B$22*Assumptions!$B$23*Assumptions!$B$24)*$AR$28/20,0)</f>
        <v>4.733279660821724</v>
      </c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78">
        <f t="shared" si="2"/>
        <v>50.579662090120479</v>
      </c>
      <c r="BZ28" s="85">
        <f t="shared" si="3"/>
        <v>1.2196331850551155E-2</v>
      </c>
      <c r="CA28" s="86">
        <f>LKG_Data_Assessment!K587</f>
        <v>32.543604154701725</v>
      </c>
      <c r="CB28" s="87">
        <f>LKG_Data_Assessment!N587</f>
        <v>12.44793729115033</v>
      </c>
      <c r="CC28" s="78">
        <f>Assumptions!$B$18*(CD28+DI28)</f>
        <v>4309.8308248073999</v>
      </c>
      <c r="CD28" s="78">
        <f>(1.1*Assumptions!$B$14*(1+Assumptions!$B$16)+Assumptions!$B$15*(1+Assumptions!$B$17))*Assumptions!$B$12*$CB28</f>
        <v>1014.4819933541696</v>
      </c>
      <c r="CE28" s="83">
        <f>IF($C28&lt;=20,Assumptions!$B$13*(Assumptions!$B$19*Assumptions!$B$20*Assumptions!$B$21-Assumptions!$B$22*Assumptions!$B$23*Assumptions!$B$24)*$CB$21/20,0)</f>
        <v>40.595374196237984</v>
      </c>
      <c r="CF28" s="83">
        <f>IF($C27&lt;=20,Assumptions!$B$13*(Assumptions!$B$19*Assumptions!$B$20*Assumptions!$B$21-Assumptions!$B$22*Assumptions!$B$23*Assumptions!$B$24)*$CB$22/20,0)</f>
        <v>7.007028808554578</v>
      </c>
      <c r="CG28" s="83">
        <f>IF($C26&lt;=20,Assumptions!$B$13*(Assumptions!$B$19*Assumptions!$B$20*Assumptions!$B$21-Assumptions!$B$22*Assumptions!$B$23*Assumptions!$B$24)*$CB$23/20,0)</f>
        <v>12.442923269832452</v>
      </c>
      <c r="CH28" s="83">
        <f>IF($C25&lt;=20,Assumptions!$B$13*(Assumptions!$B$19*Assumptions!$B$20*Assumptions!$B$21-Assumptions!$B$22*Assumptions!$B$23*Assumptions!$B$24)*$CB$24/20,0)</f>
        <v>20.684005151266589</v>
      </c>
      <c r="CI28" s="83">
        <f>IF($C24&lt;=20,Assumptions!$B$13*(Assumptions!$B$19*Assumptions!$B$20*Assumptions!$B$21-Assumptions!$B$22*Assumptions!$B$23*Assumptions!$B$24)*$CB$25/20,0)</f>
        <v>31.24304773001877</v>
      </c>
      <c r="CJ28" s="83">
        <f>IF($C23&lt;=20,Assumptions!$B$13*(Assumptions!$B$19*Assumptions!$B$20*Assumptions!$B$21-Assumptions!$B$22*Assumptions!$B$23*Assumptions!$B$24)*$CB$26/20,0)</f>
        <v>9.1946070760395884</v>
      </c>
      <c r="CK28" s="83">
        <f>IF($C22&lt;=20,Assumptions!$B$13*(Assumptions!$B$19*Assumptions!$B$20*Assumptions!$B$21-Assumptions!$B$22*Assumptions!$B$23*Assumptions!$B$24)*$CB$27/20,0)</f>
        <v>24.302325527621868</v>
      </c>
      <c r="CL28" s="83">
        <f>IF($C21&lt;=20,Assumptions!$B$13*(Assumptions!$B$19*Assumptions!$B$20*Assumptions!$B$21-Assumptions!$B$22*Assumptions!$B$23*Assumptions!$B$24)*$CB$28/20,0)</f>
        <v>15.45710165191301</v>
      </c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78">
        <f t="shared" si="4"/>
        <v>160.92641341148484</v>
      </c>
      <c r="DJ28" s="85">
        <f t="shared" si="5"/>
        <v>3.9685195640613034E-2</v>
      </c>
      <c r="DK28" s="88">
        <f>LKG_Data_Assessment!K587</f>
        <v>32.543604154701725</v>
      </c>
      <c r="DL28" s="81">
        <f t="shared" si="1"/>
        <v>32.543604154701725</v>
      </c>
      <c r="DM28" s="78">
        <f>Assumptions!$B$18*(DN28+ES28)</f>
        <v>11457.692748518137</v>
      </c>
      <c r="DN28" s="78">
        <f>(1.1*Assumptions!$B$14*(1+Assumptions!$B$16)+Assumptions!$B$15*(1+Assumptions!$B$17))*Assumptions!$B$12*DL28</f>
        <v>2652.2386513998813</v>
      </c>
      <c r="DO28" s="83">
        <f>IF($C28&lt;=20,Assumptions!$B$13*(Assumptions!$B$19*Assumptions!$B$20*Assumptions!$B$21-Assumptions!$B$22*Assumptions!$B$23*Assumptions!$B$24)*$DL$21/20,0)</f>
        <v>126.75588906885112</v>
      </c>
      <c r="DP28" s="83">
        <f>IF($C27&lt;=20,Assumptions!$B$13*(Assumptions!$B$19*Assumptions!$B$20*Assumptions!$B$21-Assumptions!$B$22*Assumptions!$B$23*Assumptions!$B$24)*$DL$22/20,0)</f>
        <v>20.211449256410464</v>
      </c>
      <c r="DQ28" s="83">
        <f>IF($C26&lt;=20,Assumptions!$B$13*(Assumptions!$B$19*Assumptions!$B$20*Assumptions!$B$21-Assumptions!$B$22*Assumptions!$B$23*Assumptions!$B$24)*$DL$23/20,0)</f>
        <v>33.825835300772901</v>
      </c>
      <c r="DR28" s="83">
        <f>IF($C25&lt;=20,Assumptions!$B$13*(Assumptions!$B$19*Assumptions!$B$20*Assumptions!$B$21-Assumptions!$B$22*Assumptions!$B$23*Assumptions!$B$24)*$DL$24/20,0)</f>
        <v>64.743419859328142</v>
      </c>
      <c r="DS28" s="83">
        <f>IF($C24&lt;=20,Assumptions!$B$13*(Assumptions!$B$19*Assumptions!$B$20*Assumptions!$B$21-Assumptions!$B$22*Assumptions!$B$23*Assumptions!$B$24)*$DL$25/20,0)</f>
        <v>79.042839192530295</v>
      </c>
      <c r="DT28" s="83">
        <f>IF($C23&lt;=20,Assumptions!$B$13*(Assumptions!$B$19*Assumptions!$B$20*Assumptions!$B$21-Assumptions!$B$22*Assumptions!$B$23*Assumptions!$B$24)*$DL$26/20,0)</f>
        <v>30.334278924869018</v>
      </c>
      <c r="DU28" s="83">
        <f>IF($C22&lt;=20,Assumptions!$B$13*(Assumptions!$B$19*Assumptions!$B$20*Assumptions!$B$21-Assumptions!$B$22*Assumptions!$B$23*Assumptions!$B$24)*$DL$27/20,0)</f>
        <v>77.262237024698578</v>
      </c>
      <c r="DV28" s="83">
        <f>IF($C21&lt;=20,Assumptions!$B$13*(Assumptions!$B$19*Assumptions!$B$20*Assumptions!$B$21-Assumptions!$B$22*Assumptions!$B$23*Assumptions!$B$24)*$DL$28/20,0)</f>
        <v>40.410695023059318</v>
      </c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78">
        <f t="shared" si="6"/>
        <v>472.58664365051976</v>
      </c>
      <c r="ET28" s="89">
        <f t="shared" si="7"/>
        <v>0.10550316167811423</v>
      </c>
    </row>
    <row r="29" spans="3:150" x14ac:dyDescent="0.35">
      <c r="C29" s="77">
        <f t="shared" si="8"/>
        <v>9</v>
      </c>
      <c r="D29" s="77">
        <f t="shared" si="8"/>
        <v>2025</v>
      </c>
      <c r="E29" s="78">
        <v>52520.555999999997</v>
      </c>
      <c r="F29" s="79">
        <f>LKG_Data_Assessment!B588</f>
        <v>45.239635</v>
      </c>
      <c r="G29" s="80">
        <f>LKG_Data_Assessment!C588</f>
        <v>1.294412208829351</v>
      </c>
      <c r="H29" s="81">
        <f>LKG_Data_Assessment!F588</f>
        <v>0.16851098120668054</v>
      </c>
      <c r="I29" s="78">
        <f>Assumptions!$B$18*(J29+AO29)</f>
        <v>70.655553336896034</v>
      </c>
      <c r="J29" s="82">
        <f>(1.1*Assumptions!$B$14*(1+Assumptions!$B$16)+Assumptions!$B$15*(1+Assumptions!$B$17))*Assumptions!$B$12*$H29</f>
        <v>13.733307946382052</v>
      </c>
      <c r="K29" s="83">
        <f>IF($C29&lt;=20,Assumptions!$B$13*(Assumptions!$B$19*Assumptions!$B$20*Assumptions!$B$21-Assumptions!$B$22*Assumptions!$B$23*Assumptions!$B$24)*$H$21/20,0)</f>
        <v>0.38955862444349837</v>
      </c>
      <c r="L29" s="83">
        <f>IF($C28&lt;=20,Assumptions!$B$13*(Assumptions!$B$19*Assumptions!$B$20*Assumptions!$B$21-Assumptions!$B$22*Assumptions!$B$23*Assumptions!$B$24)*$H$22/20,0)</f>
        <v>0.29070513738303028</v>
      </c>
      <c r="M29" s="83">
        <f>IF($C27&lt;=20,Assumptions!$B$13*(Assumptions!$B$19*Assumptions!$B$20*Assumptions!$B$21-Assumptions!$B$22*Assumptions!$B$23*Assumptions!$B$24)*$H$23/20,0)</f>
        <v>1.6433032392553035</v>
      </c>
      <c r="N29" s="83">
        <f>IF($C26&lt;=20,Assumptions!$B$13*(Assumptions!$B$19*Assumptions!$B$20*Assumptions!$B$21-Assumptions!$B$22*Assumptions!$B$23*Assumptions!$B$24)*$H$24/20,0)</f>
        <v>0.7084581021280083</v>
      </c>
      <c r="O29" s="83">
        <f>IF($C25&lt;=20,Assumptions!$B$13*(Assumptions!$B$19*Assumptions!$B$20*Assumptions!$B$21-Assumptions!$B$22*Assumptions!$B$23*Assumptions!$B$24)*$H$25/20,0)</f>
        <v>0.81810626699542743</v>
      </c>
      <c r="P29" s="83">
        <f>IF($C24&lt;=20,Assumptions!$B$13*(Assumptions!$B$19*Assumptions!$B$20*Assumptions!$B$21-Assumptions!$B$22*Assumptions!$B$23*Assumptions!$B$24)*$H$26/20,0)</f>
        <v>0.84304952205946171</v>
      </c>
      <c r="Q29" s="83">
        <f>IF($C23&lt;=20,Assumptions!$B$13*(Assumptions!$B$19*Assumptions!$B$20*Assumptions!$B$21-Assumptions!$B$22*Assumptions!$B$23*Assumptions!$B$24)*$H$27/20,0)</f>
        <v>0.21021048659742886</v>
      </c>
      <c r="R29" s="83">
        <f>IF($C22&lt;=20,Assumptions!$B$13*(Assumptions!$B$19*Assumptions!$B$20*Assumptions!$B$21-Assumptions!$B$22*Assumptions!$B$23*Assumptions!$B$24)*$H$28/20,0)</f>
        <v>0.42375021356021791</v>
      </c>
      <c r="S29" s="83">
        <f>IF($C21&lt;=20,Assumptions!$B$13*(Assumptions!$B$19*Assumptions!$B$20*Assumptions!$B$21-Assumptions!$B$22*Assumptions!$B$23*Assumptions!$B$24)*$H$29/20,0)</f>
        <v>0.20924682580358347</v>
      </c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78">
        <f t="shared" si="9"/>
        <v>5.5363884182259593</v>
      </c>
      <c r="AP29" s="84">
        <f t="shared" si="10"/>
        <v>1.3452933235683193E-3</v>
      </c>
      <c r="AQ29" s="81">
        <f>LKG_Data_Assessment!G588</f>
        <v>8.1494050418802821</v>
      </c>
      <c r="AR29" s="83">
        <f>LKG_Data_Assessment!J588</f>
        <v>2.4447168853446626</v>
      </c>
      <c r="AS29" s="78">
        <f>Assumptions!$B$18*(AT29+BY29)</f>
        <v>927.13463904287482</v>
      </c>
      <c r="AT29" s="78">
        <f>(1.1*Assumptions!$B$14*(1+Assumptions!$B$16)+Assumptions!$B$15*(1+Assumptions!$B$17))*Assumptions!$B$12*$AR29</f>
        <v>199.23953672181932</v>
      </c>
      <c r="AU29" s="83">
        <f>IF($C29&lt;=20,Assumptions!$B$13*(Assumptions!$B$19*Assumptions!$B$20*Assumptions!$B$21-Assumptions!$B$22*Assumptions!$B$23*Assumptions!$B$24)*$AR$21/20,0)</f>
        <v>11.107418749094929</v>
      </c>
      <c r="AV29" s="83">
        <f>IF($C28&lt;=20,Assumptions!$B$13*(Assumptions!$B$19*Assumptions!$B$20*Assumptions!$B$21-Assumptions!$B$22*Assumptions!$B$23*Assumptions!$B$24)*$AR$22/20,0)</f>
        <v>1.9928453677830427</v>
      </c>
      <c r="AW29" s="83">
        <f>IF($C327&lt;=20,Assumptions!$B$13*(Assumptions!$B$19*Assumptions!$B$20*Assumptions!$B$21-Assumptions!$B$22*Assumptions!$B$23*Assumptions!$B$24)*$AR$23/20,0)</f>
        <v>6.6782370733894583</v>
      </c>
      <c r="AX29" s="83">
        <f>IF($C26&lt;=20,Assumptions!$B$13*(Assumptions!$B$19*Assumptions!$B$20*Assumptions!$B$21-Assumptions!$B$22*Assumptions!$B$23*Assumptions!$B$24)*$AR$24/20,0)</f>
        <v>2.627813553970956</v>
      </c>
      <c r="AY29" s="83">
        <f>IF($C25&lt;=20,Assumptions!$B$13*(Assumptions!$B$19*Assumptions!$B$20*Assumptions!$B$21-Assumptions!$B$22*Assumptions!$B$23*Assumptions!$B$24)*$AR$25/20,0)</f>
        <v>14.998760577503656</v>
      </c>
      <c r="AZ29" s="83">
        <f>IF($C24&lt;=20,Assumptions!$B$13*(Assumptions!$B$19*Assumptions!$B$20*Assumptions!$B$21-Assumptions!$B$22*Assumptions!$B$23*Assumptions!$B$24)*$AR$26/20,0)</f>
        <v>4.9478587756129819</v>
      </c>
      <c r="BA29" s="83">
        <f>IF($C23&lt;=20,Assumptions!$B$13*(Assumptions!$B$19*Assumptions!$B$20*Assumptions!$B$21-Assumptions!$B$22*Assumptions!$B$23*Assumptions!$B$24)*$AR$27/20,0)</f>
        <v>3.4934483319437284</v>
      </c>
      <c r="BB29" s="83">
        <f>IF($C22&lt;=20,Assumptions!$B$13*(Assumptions!$B$19*Assumptions!$B$20*Assumptions!$B$21-Assumptions!$B$22*Assumptions!$B$23*Assumptions!$B$24)*$AR$28/20,0)</f>
        <v>4.733279660821724</v>
      </c>
      <c r="BC29" s="83">
        <f>IF($C21&lt;=20,Assumptions!$B$13*(Assumptions!$B$19*Assumptions!$B$20*Assumptions!$B$21-Assumptions!$B$22*Assumptions!$B$23*Assumptions!$B$24)*$AR$29/20,0)</f>
        <v>3.0357027452078809</v>
      </c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78">
        <f t="shared" si="2"/>
        <v>53.615364835328357</v>
      </c>
      <c r="BZ29" s="85">
        <f t="shared" si="3"/>
        <v>1.765279558432083E-2</v>
      </c>
      <c r="CA29" s="86">
        <f>LKG_Data_Assessment!K588</f>
        <v>31.835749929589898</v>
      </c>
      <c r="CB29" s="87">
        <f>LKG_Data_Assessment!N588</f>
        <v>12.383972187442268</v>
      </c>
      <c r="CC29" s="78">
        <f>Assumptions!$B$18*(CD29+DI29)</f>
        <v>4347.1011920148603</v>
      </c>
      <c r="CD29" s="78">
        <f>(1.1*Assumptions!$B$14*(1+Assumptions!$B$16)+Assumptions!$B$15*(1+Assumptions!$B$17))*Assumptions!$B$12*$CB29</f>
        <v>1009.26896533217</v>
      </c>
      <c r="CE29" s="83">
        <f>IF($C29&lt;=20,Assumptions!$B$13*(Assumptions!$B$19*Assumptions!$B$20*Assumptions!$B$21-Assumptions!$B$22*Assumptions!$B$23*Assumptions!$B$24)*$CB$21/20,0)</f>
        <v>40.595374196237984</v>
      </c>
      <c r="CF29" s="83">
        <f>IF($C28&lt;=20,Assumptions!$B$13*(Assumptions!$B$19*Assumptions!$B$20*Assumptions!$B$21-Assumptions!$B$22*Assumptions!$B$23*Assumptions!$B$24)*$CB$22/20,0)</f>
        <v>7.007028808554578</v>
      </c>
      <c r="CG29" s="83">
        <f>IF($C27&lt;=20,Assumptions!$B$13*(Assumptions!$B$19*Assumptions!$B$20*Assumptions!$B$21-Assumptions!$B$22*Assumptions!$B$23*Assumptions!$B$24)*$CB$23/20,0)</f>
        <v>12.442923269832452</v>
      </c>
      <c r="CH29" s="83">
        <f>IF($C26&lt;=20,Assumptions!$B$13*(Assumptions!$B$19*Assumptions!$B$20*Assumptions!$B$21-Assumptions!$B$22*Assumptions!$B$23*Assumptions!$B$24)*$CB$24/20,0)</f>
        <v>20.684005151266589</v>
      </c>
      <c r="CI29" s="83">
        <f>IF($C25&lt;=20,Assumptions!$B$13*(Assumptions!$B$19*Assumptions!$B$20*Assumptions!$B$21-Assumptions!$B$22*Assumptions!$B$23*Assumptions!$B$24)*$CB$25/20,0)</f>
        <v>31.24304773001877</v>
      </c>
      <c r="CJ29" s="83">
        <f>IF($C24&lt;=20,Assumptions!$B$13*(Assumptions!$B$19*Assumptions!$B$20*Assumptions!$B$21-Assumptions!$B$22*Assumptions!$B$23*Assumptions!$B$24)*$CB$26/20,0)</f>
        <v>9.1946070760395884</v>
      </c>
      <c r="CK29" s="83">
        <f>IF($C23&lt;=20,Assumptions!$B$13*(Assumptions!$B$19*Assumptions!$B$20*Assumptions!$B$21-Assumptions!$B$22*Assumptions!$B$23*Assumptions!$B$24)*$CB$27/20,0)</f>
        <v>24.302325527621868</v>
      </c>
      <c r="CL29" s="83">
        <f>IF($C22&lt;=20,Assumptions!$B$13*(Assumptions!$B$19*Assumptions!$B$20*Assumptions!$B$21-Assumptions!$B$22*Assumptions!$B$23*Assumptions!$B$24)*$CB$28/20,0)</f>
        <v>15.45710165191301</v>
      </c>
      <c r="CM29" s="83">
        <f>IF($C21&lt;=20,Assumptions!$B$13*(Assumptions!$B$19*Assumptions!$B$20*Assumptions!$B$21-Assumptions!$B$22*Assumptions!$B$23*Assumptions!$B$24)*$CB$29/20,0)</f>
        <v>15.377673624034561</v>
      </c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78">
        <f t="shared" si="4"/>
        <v>176.30408703551942</v>
      </c>
      <c r="DJ29" s="85">
        <f t="shared" si="5"/>
        <v>8.2769519652740556E-2</v>
      </c>
      <c r="DK29" s="88">
        <f>LKG_Data_Assessment!K588</f>
        <v>31.835749929589898</v>
      </c>
      <c r="DL29" s="81">
        <f t="shared" si="1"/>
        <v>31.835749929589898</v>
      </c>
      <c r="DM29" s="78">
        <f>Assumptions!$B$18*(DN29+ES29)</f>
        <v>11391.117156942622</v>
      </c>
      <c r="DN29" s="78">
        <f>(1.1*Assumptions!$B$14*(1+Assumptions!$B$16)+Assumptions!$B$15*(1+Assumptions!$B$17))*Assumptions!$B$12*DL29</f>
        <v>2594.5499477617177</v>
      </c>
      <c r="DO29" s="83">
        <f>IF($C29&lt;=20,Assumptions!$B$13*(Assumptions!$B$19*Assumptions!$B$20*Assumptions!$B$21-Assumptions!$B$22*Assumptions!$B$23*Assumptions!$B$24)*$DL$21/20,0)</f>
        <v>126.75588906885112</v>
      </c>
      <c r="DP29" s="83">
        <f>IF($C28&lt;=20,Assumptions!$B$13*(Assumptions!$B$19*Assumptions!$B$20*Assumptions!$B$21-Assumptions!$B$22*Assumptions!$B$23*Assumptions!$B$24)*$DL$22/20,0)</f>
        <v>20.211449256410464</v>
      </c>
      <c r="DQ29" s="83">
        <f>IF($C27&lt;=20,Assumptions!$B$13*(Assumptions!$B$19*Assumptions!$B$20*Assumptions!$B$21-Assumptions!$B$22*Assumptions!$B$23*Assumptions!$B$24)*$DL$23/20,0)</f>
        <v>33.825835300772901</v>
      </c>
      <c r="DR29" s="83">
        <f>IF($C26&lt;=20,Assumptions!$B$13*(Assumptions!$B$19*Assumptions!$B$20*Assumptions!$B$21-Assumptions!$B$22*Assumptions!$B$23*Assumptions!$B$24)*$DL$24/20,0)</f>
        <v>64.743419859328142</v>
      </c>
      <c r="DS29" s="83">
        <f>IF($C25&lt;=20,Assumptions!$B$13*(Assumptions!$B$19*Assumptions!$B$20*Assumptions!$B$21-Assumptions!$B$22*Assumptions!$B$23*Assumptions!$B$24)*$DL$25/20,0)</f>
        <v>79.042839192530295</v>
      </c>
      <c r="DT29" s="83">
        <f>IF($C24&lt;=20,Assumptions!$B$13*(Assumptions!$B$19*Assumptions!$B$20*Assumptions!$B$21-Assumptions!$B$22*Assumptions!$B$23*Assumptions!$B$24)*$DL$26/20,0)</f>
        <v>30.334278924869018</v>
      </c>
      <c r="DU29" s="83">
        <f>IF($C23&lt;=20,Assumptions!$B$13*(Assumptions!$B$19*Assumptions!$B$20*Assumptions!$B$21-Assumptions!$B$22*Assumptions!$B$23*Assumptions!$B$24)*$DL$27/20,0)</f>
        <v>77.262237024698578</v>
      </c>
      <c r="DV29" s="83">
        <f>IF($C22&lt;=20,Assumptions!$B$13*(Assumptions!$B$19*Assumptions!$B$20*Assumptions!$B$21-Assumptions!$B$22*Assumptions!$B$23*Assumptions!$B$24)*$DL$28/20,0)</f>
        <v>40.410695023059318</v>
      </c>
      <c r="DW29" s="83">
        <f>IF($C21&lt;=20,Assumptions!$B$13*(Assumptions!$B$19*Assumptions!$B$20*Assumptions!$B$21-Assumptions!$B$22*Assumptions!$B$23*Assumptions!$B$24)*$DL$29/20,0)</f>
        <v>39.531724117568956</v>
      </c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78">
        <f t="shared" si="6"/>
        <v>512.11836776808877</v>
      </c>
      <c r="ET29" s="89">
        <f t="shared" si="7"/>
        <v>0.2168887388957311</v>
      </c>
    </row>
    <row r="30" spans="3:150" x14ac:dyDescent="0.35">
      <c r="C30" s="77">
        <f t="shared" si="8"/>
        <v>10</v>
      </c>
      <c r="D30" s="77">
        <f t="shared" si="8"/>
        <v>2026</v>
      </c>
      <c r="E30" s="78">
        <v>78290.518688898417</v>
      </c>
      <c r="F30" s="79">
        <v>300</v>
      </c>
      <c r="G30" s="80">
        <f>F30*$I$19</f>
        <v>8.2679369463667527</v>
      </c>
      <c r="H30" s="81">
        <f t="shared" ref="H30:H60" si="11">G30*$E$11</f>
        <v>2.8357395404032459</v>
      </c>
      <c r="I30" s="78">
        <f>Assumptions!$B$18*(J30+AO30)</f>
        <v>880.60404922933674</v>
      </c>
      <c r="J30" s="82">
        <f>(1.1*Assumptions!$B$14*(1+Assumptions!$B$16)+Assumptions!$B$15*(1+Assumptions!$B$17))*Assumptions!$B$12*$H30</f>
        <v>231.10710106378374</v>
      </c>
      <c r="K30" s="83">
        <f>IF($C30&lt;=20,Assumptions!$B$13*(Assumptions!$B$19*Assumptions!$B$20*Assumptions!$B$21-Assumptions!$B$22*Assumptions!$B$23*Assumptions!$B$24)*$H$21/20,0)</f>
        <v>0.38955862444349837</v>
      </c>
      <c r="L30" s="83">
        <f>IF($C29&lt;=20,Assumptions!$B$13*(Assumptions!$B$19*Assumptions!$B$20*Assumptions!$B$21-Assumptions!$B$22*Assumptions!$B$23*Assumptions!$B$24)*$H$22/20,0)</f>
        <v>0.29070513738303028</v>
      </c>
      <c r="M30" s="83">
        <f>IF($C28&lt;=20,Assumptions!$B$13*(Assumptions!$B$19*Assumptions!$B$20*Assumptions!$B$21-Assumptions!$B$22*Assumptions!$B$23*Assumptions!$B$24)*$H$23/20,0)</f>
        <v>1.6433032392553035</v>
      </c>
      <c r="N30" s="83">
        <f>IF($C27&lt;=20,Assumptions!$B$13*(Assumptions!$B$19*Assumptions!$B$20*Assumptions!$B$21-Assumptions!$B$22*Assumptions!$B$23*Assumptions!$B$24)*$H$24/20,0)</f>
        <v>0.7084581021280083</v>
      </c>
      <c r="O30" s="83">
        <f>IF($C26&lt;=20,Assumptions!$B$13*(Assumptions!$B$19*Assumptions!$B$20*Assumptions!$B$21-Assumptions!$B$22*Assumptions!$B$23*Assumptions!$B$24)*$H$25/20,0)</f>
        <v>0.81810626699542743</v>
      </c>
      <c r="P30" s="83">
        <f>IF($C25&lt;=20,Assumptions!$B$13*(Assumptions!$B$19*Assumptions!$B$20*Assumptions!$B$21-Assumptions!$B$22*Assumptions!$B$23*Assumptions!$B$24)*$H$26/20,0)</f>
        <v>0.84304952205946171</v>
      </c>
      <c r="Q30" s="83">
        <f>IF($C24&lt;=20,Assumptions!$B$13*(Assumptions!$B$19*Assumptions!$B$20*Assumptions!$B$21-Assumptions!$B$22*Assumptions!$B$23*Assumptions!$B$24)*$H$27/20,0)</f>
        <v>0.21021048659742886</v>
      </c>
      <c r="R30" s="83">
        <f>IF($C23&lt;=20,Assumptions!$B$13*(Assumptions!$B$19*Assumptions!$B$20*Assumptions!$B$21-Assumptions!$B$22*Assumptions!$B$23*Assumptions!$B$24)*$H$28/20,0)</f>
        <v>0.42375021356021791</v>
      </c>
      <c r="S30" s="83">
        <f>IF($C22&lt;=20,Assumptions!$B$13*(Assumptions!$B$19*Assumptions!$B$20*Assumptions!$B$21-Assumptions!$B$22*Assumptions!$B$23*Assumptions!$B$24)*$H$29/20,0)</f>
        <v>0.20924682580358347</v>
      </c>
      <c r="T30" s="83">
        <f>IF($C21&lt;=20,Assumptions!$B$13*(Assumptions!$B$19*Assumptions!$B$20*Assumptions!$B$21-Assumptions!$B$22*Assumptions!$B$23*Assumptions!$B$24)*$H$30/20,0)</f>
        <v>3.5212512169003261</v>
      </c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78">
        <f t="shared" si="9"/>
        <v>9.0576396351262858</v>
      </c>
      <c r="AP30" s="84">
        <f t="shared" si="10"/>
        <v>1.1247901584719049E-2</v>
      </c>
      <c r="AQ30" s="81">
        <f>$AR$19*F30</f>
        <v>32.027618669001065</v>
      </c>
      <c r="AR30" s="83">
        <f>AQ30*$AS$19</f>
        <v>10.984842438179713</v>
      </c>
      <c r="AS30" s="78">
        <f>Assumptions!$B$18*(AT30+BY30)</f>
        <v>3529.1606977413744</v>
      </c>
      <c r="AT30" s="78">
        <f>(1.1*Assumptions!$B$14*(1+Assumptions!$B$16)+Assumptions!$B$15*(1+Assumptions!$B$17))*Assumptions!$B$12*$AR30</f>
        <v>895.24268902677034</v>
      </c>
      <c r="AU30" s="83">
        <f>IF($C30&lt;=20,Assumptions!$B$13*(Assumptions!$B$19*Assumptions!$B$20*Assumptions!$B$21-Assumptions!$B$22*Assumptions!$B$23*Assumptions!$B$24)*$AR$21/20,0)</f>
        <v>11.107418749094929</v>
      </c>
      <c r="AV30" s="83">
        <f>IF($C29&lt;=20,Assumptions!$B$13*(Assumptions!$B$19*Assumptions!$B$20*Assumptions!$B$21-Assumptions!$B$22*Assumptions!$B$23*Assumptions!$B$24)*$AR$22/20,0)</f>
        <v>1.9928453677830427</v>
      </c>
      <c r="AW30" s="83">
        <f>IF($C328&lt;=20,Assumptions!$B$13*(Assumptions!$B$19*Assumptions!$B$20*Assumptions!$B$21-Assumptions!$B$22*Assumptions!$B$23*Assumptions!$B$24)*$AR$23/20,0)</f>
        <v>6.6782370733894583</v>
      </c>
      <c r="AX30" s="83">
        <f>IF($C27&lt;=20,Assumptions!$B$13*(Assumptions!$B$19*Assumptions!$B$20*Assumptions!$B$21-Assumptions!$B$22*Assumptions!$B$23*Assumptions!$B$24)*$AR$24/20,0)</f>
        <v>2.627813553970956</v>
      </c>
      <c r="AY30" s="83">
        <f>IF($C26&lt;=20,Assumptions!$B$13*(Assumptions!$B$19*Assumptions!$B$20*Assumptions!$B$21-Assumptions!$B$22*Assumptions!$B$23*Assumptions!$B$24)*$AR$25/20,0)</f>
        <v>14.998760577503656</v>
      </c>
      <c r="AZ30" s="83">
        <f>IF($C25&lt;=20,Assumptions!$B$13*(Assumptions!$B$19*Assumptions!$B$20*Assumptions!$B$21-Assumptions!$B$22*Assumptions!$B$23*Assumptions!$B$24)*$AR$26/20,0)</f>
        <v>4.9478587756129819</v>
      </c>
      <c r="BA30" s="83">
        <f>IF($C24&lt;=20,Assumptions!$B$13*(Assumptions!$B$19*Assumptions!$B$20*Assumptions!$B$21-Assumptions!$B$22*Assumptions!$B$23*Assumptions!$B$24)*$AR$27/20,0)</f>
        <v>3.4934483319437284</v>
      </c>
      <c r="BB30" s="83">
        <f>IF($C23&lt;=20,Assumptions!$B$13*(Assumptions!$B$19*Assumptions!$B$20*Assumptions!$B$21-Assumptions!$B$22*Assumptions!$B$23*Assumptions!$B$24)*$AR$28/20,0)</f>
        <v>4.733279660821724</v>
      </c>
      <c r="BC30" s="83">
        <f>IF($C22&lt;=20,Assumptions!$B$13*(Assumptions!$B$19*Assumptions!$B$20*Assumptions!$B$21-Assumptions!$B$22*Assumptions!$B$23*Assumptions!$B$24)*$AR$29/20,0)</f>
        <v>3.0357027452078809</v>
      </c>
      <c r="BD30" s="83">
        <f>IF($C21&lt;=20,Assumptions!$B$13*(Assumptions!$B$19*Assumptions!$B$20*Assumptions!$B$21-Assumptions!$B$22*Assumptions!$B$23*Assumptions!$B$24)*$AR$30/20,0)</f>
        <v>13.640318249185276</v>
      </c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78">
        <f t="shared" si="2"/>
        <v>67.255683084513635</v>
      </c>
      <c r="BZ30" s="85">
        <f t="shared" si="3"/>
        <v>4.5077753434807792E-2</v>
      </c>
      <c r="CA30" s="86">
        <f>$CB$19*F30</f>
        <v>103.9914468398994</v>
      </c>
      <c r="CB30" s="87">
        <f>$CC$19*CA30</f>
        <v>37.441640824221651</v>
      </c>
      <c r="CC30" s="78">
        <f>Assumptions!$B$18*(CD30+DI30)</f>
        <v>12005.457618018349</v>
      </c>
      <c r="CD30" s="78">
        <f>(1.1*Assumptions!$B$14*(1+Assumptions!$B$16)+Assumptions!$B$15*(1+Assumptions!$B$17))*Assumptions!$B$12*$CB30</f>
        <v>3051.4188438924161</v>
      </c>
      <c r="CE30" s="83">
        <f>IF($C30&lt;=20,Assumptions!$B$13*(Assumptions!$B$19*Assumptions!$B$20*Assumptions!$B$21-Assumptions!$B$22*Assumptions!$B$23*Assumptions!$B$24)*$CB$21/20,0)</f>
        <v>40.595374196237984</v>
      </c>
      <c r="CF30" s="83">
        <f>IF($C29&lt;=20,Assumptions!$B$13*(Assumptions!$B$19*Assumptions!$B$20*Assumptions!$B$21-Assumptions!$B$22*Assumptions!$B$23*Assumptions!$B$24)*$CB$22/20,0)</f>
        <v>7.007028808554578</v>
      </c>
      <c r="CG30" s="83">
        <f>IF($C28&lt;=20,Assumptions!$B$13*(Assumptions!$B$19*Assumptions!$B$20*Assumptions!$B$21-Assumptions!$B$22*Assumptions!$B$23*Assumptions!$B$24)*$CB$23/20,0)</f>
        <v>12.442923269832452</v>
      </c>
      <c r="CH30" s="83">
        <f>IF($C27&lt;=20,Assumptions!$B$13*(Assumptions!$B$19*Assumptions!$B$20*Assumptions!$B$21-Assumptions!$B$22*Assumptions!$B$23*Assumptions!$B$24)*$CB$24/20,0)</f>
        <v>20.684005151266589</v>
      </c>
      <c r="CI30" s="83">
        <f>IF($C26&lt;=20,Assumptions!$B$13*(Assumptions!$B$19*Assumptions!$B$20*Assumptions!$B$21-Assumptions!$B$22*Assumptions!$B$23*Assumptions!$B$24)*$CB$25/20,0)</f>
        <v>31.24304773001877</v>
      </c>
      <c r="CJ30" s="83">
        <f>IF($C25&lt;=20,Assumptions!$B$13*(Assumptions!$B$19*Assumptions!$B$20*Assumptions!$B$21-Assumptions!$B$22*Assumptions!$B$23*Assumptions!$B$24)*$CB$26/20,0)</f>
        <v>9.1946070760395884</v>
      </c>
      <c r="CK30" s="83">
        <f>IF($C24&lt;=20,Assumptions!$B$13*(Assumptions!$B$19*Assumptions!$B$20*Assumptions!$B$21-Assumptions!$B$22*Assumptions!$B$23*Assumptions!$B$24)*$CB$27/20,0)</f>
        <v>24.302325527621868</v>
      </c>
      <c r="CL30" s="83">
        <f>IF($C23&lt;=20,Assumptions!$B$13*(Assumptions!$B$19*Assumptions!$B$20*Assumptions!$B$21-Assumptions!$B$22*Assumptions!$B$23*Assumptions!$B$24)*$CB$28/20,0)</f>
        <v>15.45710165191301</v>
      </c>
      <c r="CM30" s="83">
        <f>IF($C22&lt;=20,Assumptions!$B$13*(Assumptions!$B$19*Assumptions!$B$20*Assumptions!$B$21-Assumptions!$B$22*Assumptions!$B$23*Assumptions!$B$24)*$CB$29/20,0)</f>
        <v>15.377673624034561</v>
      </c>
      <c r="CN30" s="83">
        <f>IF($C21&lt;=20,Assumptions!$B$13*(Assumptions!$B$19*Assumptions!$B$20*Assumptions!$B$21-Assumptions!$B$22*Assumptions!$B$23*Assumptions!$B$24)*$CB$30/20,0)</f>
        <v>46.492783077068985</v>
      </c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78">
        <f t="shared" si="4"/>
        <v>222.79687011258841</v>
      </c>
      <c r="DJ30" s="85">
        <f t="shared" si="5"/>
        <v>0.15334497483308562</v>
      </c>
      <c r="DK30" s="88">
        <f>$DL$19*F30</f>
        <v>103.9914468398994</v>
      </c>
      <c r="DL30" s="81">
        <f>$DM$19*DK30</f>
        <v>103.9914468398994</v>
      </c>
      <c r="DM30" s="78">
        <f>Assumptions!$B$18*(DN30+ES30)</f>
        <v>33426.59335225902</v>
      </c>
      <c r="DN30" s="78">
        <f>(1.1*Assumptions!$B$14*(1+Assumptions!$B$16)+Assumptions!$B$15*(1+Assumptions!$B$17))*Assumptions!$B$12*DL30</f>
        <v>8475.0949345581212</v>
      </c>
      <c r="DO30" s="83">
        <f>IF($C30&lt;=20,Assumptions!$B$13*(Assumptions!$B$19*Assumptions!$B$20*Assumptions!$B$21-Assumptions!$B$22*Assumptions!$B$23*Assumptions!$B$24)*$DL$21/20,0)</f>
        <v>126.75588906885112</v>
      </c>
      <c r="DP30" s="83">
        <f>IF($C29&lt;=20,Assumptions!$B$13*(Assumptions!$B$19*Assumptions!$B$20*Assumptions!$B$21-Assumptions!$B$22*Assumptions!$B$23*Assumptions!$B$24)*$DL$22/20,0)</f>
        <v>20.211449256410464</v>
      </c>
      <c r="DQ30" s="83">
        <f>IF($C28&lt;=20,Assumptions!$B$13*(Assumptions!$B$19*Assumptions!$B$20*Assumptions!$B$21-Assumptions!$B$22*Assumptions!$B$23*Assumptions!$B$24)*$DL$23/20,0)</f>
        <v>33.825835300772901</v>
      </c>
      <c r="DR30" s="83">
        <f>IF($C27&lt;=20,Assumptions!$B$13*(Assumptions!$B$19*Assumptions!$B$20*Assumptions!$B$21-Assumptions!$B$22*Assumptions!$B$23*Assumptions!$B$24)*$DL$24/20,0)</f>
        <v>64.743419859328142</v>
      </c>
      <c r="DS30" s="83">
        <f>IF($C26&lt;=20,Assumptions!$B$13*(Assumptions!$B$19*Assumptions!$B$20*Assumptions!$B$21-Assumptions!$B$22*Assumptions!$B$23*Assumptions!$B$24)*$DL$25/20,0)</f>
        <v>79.042839192530295</v>
      </c>
      <c r="DT30" s="83">
        <f>IF($C25&lt;=20,Assumptions!$B$13*(Assumptions!$B$19*Assumptions!$B$20*Assumptions!$B$21-Assumptions!$B$22*Assumptions!$B$23*Assumptions!$B$24)*$DL$26/20,0)</f>
        <v>30.334278924869018</v>
      </c>
      <c r="DU30" s="83">
        <f>IF($C24&lt;=20,Assumptions!$B$13*(Assumptions!$B$19*Assumptions!$B$20*Assumptions!$B$21-Assumptions!$B$22*Assumptions!$B$23*Assumptions!$B$24)*$DL$27/20,0)</f>
        <v>77.262237024698578</v>
      </c>
      <c r="DV30" s="83">
        <f>IF($C23&lt;=20,Assumptions!$B$13*(Assumptions!$B$19*Assumptions!$B$20*Assumptions!$B$21-Assumptions!$B$22*Assumptions!$B$23*Assumptions!$B$24)*$DL$28/20,0)</f>
        <v>40.410695023059318</v>
      </c>
      <c r="DW30" s="83">
        <f>IF($C22&lt;=20,Assumptions!$B$13*(Assumptions!$B$19*Assumptions!$B$20*Assumptions!$B$21-Assumptions!$B$22*Assumptions!$B$23*Assumptions!$B$24)*$DL$29/20,0)</f>
        <v>39.531724117568956</v>
      </c>
      <c r="DX30" s="83">
        <f>IF($C21&lt;=20,Assumptions!$B$13*(Assumptions!$B$19*Assumptions!$B$20*Assumptions!$B$21-Assumptions!$B$22*Assumptions!$B$23*Assumptions!$B$24)*$DL$30/20,0)</f>
        <v>129.13033919897666</v>
      </c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78">
        <f t="shared" si="6"/>
        <v>641.24870696706546</v>
      </c>
      <c r="ET30" s="89">
        <f t="shared" si="7"/>
        <v>0.42695582954413236</v>
      </c>
    </row>
    <row r="31" spans="3:150" x14ac:dyDescent="0.35">
      <c r="C31" s="77">
        <f t="shared" si="8"/>
        <v>11</v>
      </c>
      <c r="D31" s="77">
        <f t="shared" si="8"/>
        <v>2027</v>
      </c>
      <c r="E31" s="78">
        <v>54280.555999999997</v>
      </c>
      <c r="F31" s="79">
        <v>300</v>
      </c>
      <c r="G31" s="80">
        <f t="shared" ref="G31:G60" si="12">F31*$I$19</f>
        <v>8.2679369463667527</v>
      </c>
      <c r="H31" s="81">
        <f t="shared" si="11"/>
        <v>2.8357395404032459</v>
      </c>
      <c r="I31" s="78">
        <f>Assumptions!$B$18*(J31+AO31)</f>
        <v>893.51530369130455</v>
      </c>
      <c r="J31" s="82">
        <f>(1.1*Assumptions!$B$14*(1+Assumptions!$B$16)+Assumptions!$B$15*(1+Assumptions!$B$17))*Assumptions!$B$12*$H31</f>
        <v>231.10710106378374</v>
      </c>
      <c r="K31" s="83">
        <f>IF($C31&lt;=20,Assumptions!$B$13*(Assumptions!$B$19*Assumptions!$B$20*Assumptions!$B$21-Assumptions!$B$22*Assumptions!$B$23*Assumptions!$B$24)*$H$21/20,0)</f>
        <v>0.38955862444349837</v>
      </c>
      <c r="L31" s="83">
        <f>IF($C30&lt;=20,Assumptions!$B$13*(Assumptions!$B$19*Assumptions!$B$20*Assumptions!$B$21-Assumptions!$B$22*Assumptions!$B$23*Assumptions!$B$24)*$H$22/20,0)</f>
        <v>0.29070513738303028</v>
      </c>
      <c r="M31" s="83">
        <f>IF($C29&lt;=20,Assumptions!$B$13*(Assumptions!$B$19*Assumptions!$B$20*Assumptions!$B$21-Assumptions!$B$22*Assumptions!$B$23*Assumptions!$B$24)*$H$23/20,0)</f>
        <v>1.6433032392553035</v>
      </c>
      <c r="N31" s="83">
        <f>IF($C28&lt;=20,Assumptions!$B$13*(Assumptions!$B$19*Assumptions!$B$20*Assumptions!$B$21-Assumptions!$B$22*Assumptions!$B$23*Assumptions!$B$24)*$H$24/20,0)</f>
        <v>0.7084581021280083</v>
      </c>
      <c r="O31" s="83">
        <f>IF($C27&lt;=20,Assumptions!$B$13*(Assumptions!$B$19*Assumptions!$B$20*Assumptions!$B$21-Assumptions!$B$22*Assumptions!$B$23*Assumptions!$B$24)*$H$25/20,0)</f>
        <v>0.81810626699542743</v>
      </c>
      <c r="P31" s="83">
        <f>IF($C26&lt;=20,Assumptions!$B$13*(Assumptions!$B$19*Assumptions!$B$20*Assumptions!$B$21-Assumptions!$B$22*Assumptions!$B$23*Assumptions!$B$24)*$H$26/20,0)</f>
        <v>0.84304952205946171</v>
      </c>
      <c r="Q31" s="83">
        <f>IF($C25&lt;=20,Assumptions!$B$13*(Assumptions!$B$19*Assumptions!$B$20*Assumptions!$B$21-Assumptions!$B$22*Assumptions!$B$23*Assumptions!$B$24)*$H$27/20,0)</f>
        <v>0.21021048659742886</v>
      </c>
      <c r="R31" s="83">
        <f>IF($C24&lt;=20,Assumptions!$B$13*(Assumptions!$B$19*Assumptions!$B$20*Assumptions!$B$21-Assumptions!$B$22*Assumptions!$B$23*Assumptions!$B$24)*$H$28/20,0)</f>
        <v>0.42375021356021791</v>
      </c>
      <c r="S31" s="83">
        <f>IF($C23&lt;=20,Assumptions!$B$13*(Assumptions!$B$19*Assumptions!$B$20*Assumptions!$B$21-Assumptions!$B$22*Assumptions!$B$23*Assumptions!$B$24)*$H$29/20,0)</f>
        <v>0.20924682580358347</v>
      </c>
      <c r="T31" s="83">
        <f>IF($C22&lt;=20,Assumptions!$B$13*(Assumptions!$B$19*Assumptions!$B$20*Assumptions!$B$21-Assumptions!$B$22*Assumptions!$B$23*Assumptions!$B$24)*$H$30/20,0)</f>
        <v>3.5212512169003261</v>
      </c>
      <c r="U31" s="83">
        <f>IF($C21&lt;=20,Assumptions!$B$13*(Assumptions!$B$19*Assumptions!$B$20*Assumptions!$B$21-Assumptions!$B$22*Assumptions!$B$23*Assumptions!$B$24)*$H$31/20,0)</f>
        <v>3.5212512169003261</v>
      </c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78">
        <f t="shared" si="9"/>
        <v>12.578890852026612</v>
      </c>
      <c r="AP31" s="84">
        <f t="shared" si="10"/>
        <v>1.6461056583342747E-2</v>
      </c>
      <c r="AQ31" s="81">
        <f t="shared" ref="AQ31:AQ60" si="13">$AR$19*F31</f>
        <v>32.027618669001065</v>
      </c>
      <c r="AR31" s="83">
        <f t="shared" ref="AR31:AR60" si="14">AQ31*$AS$19</f>
        <v>10.984842438179713</v>
      </c>
      <c r="AS31" s="78">
        <f>Assumptions!$B$18*(AT31+BY31)</f>
        <v>3579.175197988387</v>
      </c>
      <c r="AT31" s="78">
        <f>(1.1*Assumptions!$B$14*(1+Assumptions!$B$16)+Assumptions!$B$15*(1+Assumptions!$B$17))*Assumptions!$B$12*$AR31</f>
        <v>895.24268902677034</v>
      </c>
      <c r="AU31" s="83">
        <f>IF($C31&lt;=20,Assumptions!$B$13*(Assumptions!$B$19*Assumptions!$B$20*Assumptions!$B$21-Assumptions!$B$22*Assumptions!$B$23*Assumptions!$B$24)*$AR$21/20,0)</f>
        <v>11.107418749094929</v>
      </c>
      <c r="AV31" s="83">
        <f>IF($C30&lt;=20,Assumptions!$B$13*(Assumptions!$B$19*Assumptions!$B$20*Assumptions!$B$21-Assumptions!$B$22*Assumptions!$B$23*Assumptions!$B$24)*$AR$22/20,0)</f>
        <v>1.9928453677830427</v>
      </c>
      <c r="AW31" s="83">
        <f>IF($C329&lt;=20,Assumptions!$B$13*(Assumptions!$B$19*Assumptions!$B$20*Assumptions!$B$21-Assumptions!$B$22*Assumptions!$B$23*Assumptions!$B$24)*$AR$23/20,0)</f>
        <v>6.6782370733894583</v>
      </c>
      <c r="AX31" s="83">
        <f>IF($C28&lt;=20,Assumptions!$B$13*(Assumptions!$B$19*Assumptions!$B$20*Assumptions!$B$21-Assumptions!$B$22*Assumptions!$B$23*Assumptions!$B$24)*$AR$24/20,0)</f>
        <v>2.627813553970956</v>
      </c>
      <c r="AY31" s="83">
        <f>IF($C27&lt;=20,Assumptions!$B$13*(Assumptions!$B$19*Assumptions!$B$20*Assumptions!$B$21-Assumptions!$B$22*Assumptions!$B$23*Assumptions!$B$24)*$AR$25/20,0)</f>
        <v>14.998760577503656</v>
      </c>
      <c r="AZ31" s="83">
        <f>IF($C26&lt;=20,Assumptions!$B$13*(Assumptions!$B$19*Assumptions!$B$20*Assumptions!$B$21-Assumptions!$B$22*Assumptions!$B$23*Assumptions!$B$24)*$AR$26/20,0)</f>
        <v>4.9478587756129819</v>
      </c>
      <c r="BA31" s="83">
        <f>IF($C25&lt;=20,Assumptions!$B$13*(Assumptions!$B$19*Assumptions!$B$20*Assumptions!$B$21-Assumptions!$B$22*Assumptions!$B$23*Assumptions!$B$24)*$AR$27/20,0)</f>
        <v>3.4934483319437284</v>
      </c>
      <c r="BB31" s="83">
        <f>IF($C24&lt;=20,Assumptions!$B$13*(Assumptions!$B$19*Assumptions!$B$20*Assumptions!$B$21-Assumptions!$B$22*Assumptions!$B$23*Assumptions!$B$24)*$AR$28/20,0)</f>
        <v>4.733279660821724</v>
      </c>
      <c r="BC31" s="83">
        <f>IF($C23&lt;=20,Assumptions!$B$13*(Assumptions!$B$19*Assumptions!$B$20*Assumptions!$B$21-Assumptions!$B$22*Assumptions!$B$23*Assumptions!$B$24)*$AR$29/20,0)</f>
        <v>3.0357027452078809</v>
      </c>
      <c r="BD31" s="83">
        <f>IF($C22&lt;=20,Assumptions!$B$13*(Assumptions!$B$19*Assumptions!$B$20*Assumptions!$B$21-Assumptions!$B$22*Assumptions!$B$23*Assumptions!$B$24)*$AR$30/20,0)</f>
        <v>13.640318249185276</v>
      </c>
      <c r="BE31" s="83">
        <f>IF($C21&lt;=20,Assumptions!$B$13*(Assumptions!$B$19*Assumptions!$B$20*Assumptions!$B$21-Assumptions!$B$22*Assumptions!$B$23*Assumptions!$B$24)*$AR$31/20,0)</f>
        <v>13.640318249185276</v>
      </c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78">
        <f t="shared" si="2"/>
        <v>80.896001333698905</v>
      </c>
      <c r="BZ31" s="85">
        <f t="shared" si="3"/>
        <v>6.5938440239786553E-2</v>
      </c>
      <c r="CA31" s="86">
        <f t="shared" ref="CA31:CA60" si="15">$CB$19*F31</f>
        <v>103.9914468398994</v>
      </c>
      <c r="CB31" s="87">
        <f t="shared" ref="CB31:CB60" si="16">$CC$19*CA31</f>
        <v>37.441640824221651</v>
      </c>
      <c r="CC31" s="78">
        <f>Assumptions!$B$18*(CD31+DI31)</f>
        <v>12175.931155967603</v>
      </c>
      <c r="CD31" s="78">
        <f>(1.1*Assumptions!$B$14*(1+Assumptions!$B$16)+Assumptions!$B$15*(1+Assumptions!$B$17))*Assumptions!$B$12*$CB31</f>
        <v>3051.4188438924161</v>
      </c>
      <c r="CE31" s="83">
        <f>IF($C31&lt;=20,Assumptions!$B$13*(Assumptions!$B$19*Assumptions!$B$20*Assumptions!$B$21-Assumptions!$B$22*Assumptions!$B$23*Assumptions!$B$24)*$CB$21/20,0)</f>
        <v>40.595374196237984</v>
      </c>
      <c r="CF31" s="83">
        <f>IF($C30&lt;=20,Assumptions!$B$13*(Assumptions!$B$19*Assumptions!$B$20*Assumptions!$B$21-Assumptions!$B$22*Assumptions!$B$23*Assumptions!$B$24)*$CB$22/20,0)</f>
        <v>7.007028808554578</v>
      </c>
      <c r="CG31" s="83">
        <f>IF($C29&lt;=20,Assumptions!$B$13*(Assumptions!$B$19*Assumptions!$B$20*Assumptions!$B$21-Assumptions!$B$22*Assumptions!$B$23*Assumptions!$B$24)*$CB$23/20,0)</f>
        <v>12.442923269832452</v>
      </c>
      <c r="CH31" s="83">
        <f>IF($C28&lt;=20,Assumptions!$B$13*(Assumptions!$B$19*Assumptions!$B$20*Assumptions!$B$21-Assumptions!$B$22*Assumptions!$B$23*Assumptions!$B$24)*$CB$24/20,0)</f>
        <v>20.684005151266589</v>
      </c>
      <c r="CI31" s="83">
        <f>IF($C27&lt;=20,Assumptions!$B$13*(Assumptions!$B$19*Assumptions!$B$20*Assumptions!$B$21-Assumptions!$B$22*Assumptions!$B$23*Assumptions!$B$24)*$CB$25/20,0)</f>
        <v>31.24304773001877</v>
      </c>
      <c r="CJ31" s="83">
        <f>IF($C26&lt;=20,Assumptions!$B$13*(Assumptions!$B$19*Assumptions!$B$20*Assumptions!$B$21-Assumptions!$B$22*Assumptions!$B$23*Assumptions!$B$24)*$CB$26/20,0)</f>
        <v>9.1946070760395884</v>
      </c>
      <c r="CK31" s="83">
        <f>IF($C25&lt;=20,Assumptions!$B$13*(Assumptions!$B$19*Assumptions!$B$20*Assumptions!$B$21-Assumptions!$B$22*Assumptions!$B$23*Assumptions!$B$24)*$CB$27/20,0)</f>
        <v>24.302325527621868</v>
      </c>
      <c r="CL31" s="83">
        <f>IF($C24&lt;=20,Assumptions!$B$13*(Assumptions!$B$19*Assumptions!$B$20*Assumptions!$B$21-Assumptions!$B$22*Assumptions!$B$23*Assumptions!$B$24)*$CB$28/20,0)</f>
        <v>15.45710165191301</v>
      </c>
      <c r="CM31" s="83">
        <f>IF($C23&lt;=20,Assumptions!$B$13*(Assumptions!$B$19*Assumptions!$B$20*Assumptions!$B$21-Assumptions!$B$22*Assumptions!$B$23*Assumptions!$B$24)*$CB$29/20,0)</f>
        <v>15.377673624034561</v>
      </c>
      <c r="CN31" s="83">
        <f>IF($C22&lt;=20,Assumptions!$B$13*(Assumptions!$B$19*Assumptions!$B$20*Assumptions!$B$21-Assumptions!$B$22*Assumptions!$B$23*Assumptions!$B$24)*$CB$30/20,0)</f>
        <v>46.492783077068985</v>
      </c>
      <c r="CO31" s="83">
        <f>IF($C21&lt;=20,Assumptions!$B$13*(Assumptions!$B$19*Assumptions!$B$20*Assumptions!$B$21-Assumptions!$B$22*Assumptions!$B$23*Assumptions!$B$24)*$CB$31/20,0)</f>
        <v>46.492783077068985</v>
      </c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78">
        <f t="shared" si="4"/>
        <v>269.28965318965737</v>
      </c>
      <c r="DJ31" s="85">
        <f t="shared" si="5"/>
        <v>0.22431478328939009</v>
      </c>
      <c r="DK31" s="88">
        <f t="shared" ref="DK31:DK60" si="17">$DL$19*F31</f>
        <v>103.9914468398994</v>
      </c>
      <c r="DL31" s="81">
        <f t="shared" si="1"/>
        <v>103.9914468398994</v>
      </c>
      <c r="DM31" s="78">
        <f>Assumptions!$B$18*(DN31+ES31)</f>
        <v>33900.071262655263</v>
      </c>
      <c r="DN31" s="78">
        <f>(1.1*Assumptions!$B$14*(1+Assumptions!$B$16)+Assumptions!$B$15*(1+Assumptions!$B$17))*Assumptions!$B$12*DL31</f>
        <v>8475.0949345581212</v>
      </c>
      <c r="DO31" s="83">
        <f>IF($C31&lt;=20,Assumptions!$B$13*(Assumptions!$B$19*Assumptions!$B$20*Assumptions!$B$21-Assumptions!$B$22*Assumptions!$B$23*Assumptions!$B$24)*$DL$21/20,0)</f>
        <v>126.75588906885112</v>
      </c>
      <c r="DP31" s="83">
        <f>IF($C30&lt;=20,Assumptions!$B$13*(Assumptions!$B$19*Assumptions!$B$20*Assumptions!$B$21-Assumptions!$B$22*Assumptions!$B$23*Assumptions!$B$24)*$DL$22/20,0)</f>
        <v>20.211449256410464</v>
      </c>
      <c r="DQ31" s="83">
        <f>IF($C29&lt;=20,Assumptions!$B$13*(Assumptions!$B$19*Assumptions!$B$20*Assumptions!$B$21-Assumptions!$B$22*Assumptions!$B$23*Assumptions!$B$24)*$DL$23/20,0)</f>
        <v>33.825835300772901</v>
      </c>
      <c r="DR31" s="83">
        <f>IF($C28&lt;=20,Assumptions!$B$13*(Assumptions!$B$19*Assumptions!$B$20*Assumptions!$B$21-Assumptions!$B$22*Assumptions!$B$23*Assumptions!$B$24)*$DL$24/20,0)</f>
        <v>64.743419859328142</v>
      </c>
      <c r="DS31" s="83">
        <f>IF($C27&lt;=20,Assumptions!$B$13*(Assumptions!$B$19*Assumptions!$B$20*Assumptions!$B$21-Assumptions!$B$22*Assumptions!$B$23*Assumptions!$B$24)*$DL$25/20,0)</f>
        <v>79.042839192530295</v>
      </c>
      <c r="DT31" s="83">
        <f>IF($C26&lt;=20,Assumptions!$B$13*(Assumptions!$B$19*Assumptions!$B$20*Assumptions!$B$21-Assumptions!$B$22*Assumptions!$B$23*Assumptions!$B$24)*$DL$26/20,0)</f>
        <v>30.334278924869018</v>
      </c>
      <c r="DU31" s="83">
        <f>IF($C25&lt;=20,Assumptions!$B$13*(Assumptions!$B$19*Assumptions!$B$20*Assumptions!$B$21-Assumptions!$B$22*Assumptions!$B$23*Assumptions!$B$24)*$DL$27/20,0)</f>
        <v>77.262237024698578</v>
      </c>
      <c r="DV31" s="83">
        <f>IF($C24&lt;=20,Assumptions!$B$13*(Assumptions!$B$19*Assumptions!$B$20*Assumptions!$B$21-Assumptions!$B$22*Assumptions!$B$23*Assumptions!$B$24)*$DL$28/20,0)</f>
        <v>40.410695023059318</v>
      </c>
      <c r="DW31" s="83">
        <f>IF($C23&lt;=20,Assumptions!$B$13*(Assumptions!$B$19*Assumptions!$B$20*Assumptions!$B$21-Assumptions!$B$22*Assumptions!$B$23*Assumptions!$B$24)*$DL$29/20,0)</f>
        <v>39.531724117568956</v>
      </c>
      <c r="DX31" s="83">
        <f>IF($C22&lt;=20,Assumptions!$B$13*(Assumptions!$B$19*Assumptions!$B$20*Assumptions!$B$21-Assumptions!$B$22*Assumptions!$B$23*Assumptions!$B$24)*$DL$30/20,0)</f>
        <v>129.13033919897666</v>
      </c>
      <c r="DY31" s="83">
        <f>IF($C21&lt;=20,Assumptions!$B$13*(Assumptions!$B$19*Assumptions!$B$20*Assumptions!$B$21-Assumptions!$B$22*Assumptions!$B$23*Assumptions!$B$24)*$DL$31/20,0)</f>
        <v>129.13033919897666</v>
      </c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78">
        <f t="shared" si="6"/>
        <v>770.37904616604214</v>
      </c>
      <c r="ET31" s="89">
        <f t="shared" si="7"/>
        <v>0.62453434085412218</v>
      </c>
    </row>
    <row r="32" spans="3:150" x14ac:dyDescent="0.35">
      <c r="C32" s="77">
        <f t="shared" si="8"/>
        <v>12</v>
      </c>
      <c r="D32" s="77">
        <f t="shared" si="8"/>
        <v>2028</v>
      </c>
      <c r="E32" s="78">
        <v>136201.40162362184</v>
      </c>
      <c r="F32" s="79">
        <v>300</v>
      </c>
      <c r="G32" s="80">
        <f t="shared" si="12"/>
        <v>8.2679369463667527</v>
      </c>
      <c r="H32" s="81">
        <f t="shared" si="11"/>
        <v>2.8357395404032459</v>
      </c>
      <c r="I32" s="78">
        <f>Assumptions!$B$18*(J32+AO32)</f>
        <v>906.42655815327248</v>
      </c>
      <c r="J32" s="82">
        <f>(1.1*Assumptions!$B$14*(1+Assumptions!$B$16)+Assumptions!$B$15*(1+Assumptions!$B$17))*Assumptions!$B$12*$H32</f>
        <v>231.10710106378374</v>
      </c>
      <c r="K32" s="83">
        <f>IF($C32&lt;=20,Assumptions!$B$13*(Assumptions!$B$19*Assumptions!$B$20*Assumptions!$B$21-Assumptions!$B$22*Assumptions!$B$23*Assumptions!$B$24)*$H$21/20,0)</f>
        <v>0.38955862444349837</v>
      </c>
      <c r="L32" s="83">
        <f>IF($C31&lt;=20,Assumptions!$B$13*(Assumptions!$B$19*Assumptions!$B$20*Assumptions!$B$21-Assumptions!$B$22*Assumptions!$B$23*Assumptions!$B$24)*$H$22/20,0)</f>
        <v>0.29070513738303028</v>
      </c>
      <c r="M32" s="83">
        <f>IF($C30&lt;=20,Assumptions!$B$13*(Assumptions!$B$19*Assumptions!$B$20*Assumptions!$B$21-Assumptions!$B$22*Assumptions!$B$23*Assumptions!$B$24)*$H$23/20,0)</f>
        <v>1.6433032392553035</v>
      </c>
      <c r="N32" s="83">
        <f>IF($C29&lt;=20,Assumptions!$B$13*(Assumptions!$B$19*Assumptions!$B$20*Assumptions!$B$21-Assumptions!$B$22*Assumptions!$B$23*Assumptions!$B$24)*$H$24/20,0)</f>
        <v>0.7084581021280083</v>
      </c>
      <c r="O32" s="83">
        <f>IF($C28&lt;=20,Assumptions!$B$13*(Assumptions!$B$19*Assumptions!$B$20*Assumptions!$B$21-Assumptions!$B$22*Assumptions!$B$23*Assumptions!$B$24)*$H$25/20,0)</f>
        <v>0.81810626699542743</v>
      </c>
      <c r="P32" s="83">
        <f>IF($C27&lt;=20,Assumptions!$B$13*(Assumptions!$B$19*Assumptions!$B$20*Assumptions!$B$21-Assumptions!$B$22*Assumptions!$B$23*Assumptions!$B$24)*$H$26/20,0)</f>
        <v>0.84304952205946171</v>
      </c>
      <c r="Q32" s="83">
        <f>IF($C26&lt;=20,Assumptions!$B$13*(Assumptions!$B$19*Assumptions!$B$20*Assumptions!$B$21-Assumptions!$B$22*Assumptions!$B$23*Assumptions!$B$24)*$H$27/20,0)</f>
        <v>0.21021048659742886</v>
      </c>
      <c r="R32" s="83">
        <f>IF($C25&lt;=20,Assumptions!$B$13*(Assumptions!$B$19*Assumptions!$B$20*Assumptions!$B$21-Assumptions!$B$22*Assumptions!$B$23*Assumptions!$B$24)*$H$28/20,0)</f>
        <v>0.42375021356021791</v>
      </c>
      <c r="S32" s="83">
        <f>IF($C24&lt;=20,Assumptions!$B$13*(Assumptions!$B$19*Assumptions!$B$20*Assumptions!$B$21-Assumptions!$B$22*Assumptions!$B$23*Assumptions!$B$24)*$H$29/20,0)</f>
        <v>0.20924682580358347</v>
      </c>
      <c r="T32" s="83">
        <f>IF($C23&lt;=20,Assumptions!$B$13*(Assumptions!$B$19*Assumptions!$B$20*Assumptions!$B$21-Assumptions!$B$22*Assumptions!$B$23*Assumptions!$B$24)*$H$30/20,0)</f>
        <v>3.5212512169003261</v>
      </c>
      <c r="U32" s="83">
        <f>IF($C22&lt;=20,Assumptions!$B$13*(Assumptions!$B$19*Assumptions!$B$20*Assumptions!$B$21-Assumptions!$B$22*Assumptions!$B$23*Assumptions!$B$24)*$H$31/20,0)</f>
        <v>3.5212512169003261</v>
      </c>
      <c r="V32" s="83">
        <f>IF($C21&lt;=20,Assumptions!$B$13*(Assumptions!$B$19*Assumptions!$B$20*Assumptions!$B$21-Assumptions!$B$22*Assumptions!$B$23*Assumptions!$B$24)*$H$32/20,0)</f>
        <v>3.5212512169003261</v>
      </c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78">
        <f t="shared" si="9"/>
        <v>16.100142068926939</v>
      </c>
      <c r="AP32" s="84">
        <f t="shared" si="10"/>
        <v>6.6550457436413638E-3</v>
      </c>
      <c r="AQ32" s="81">
        <f t="shared" si="13"/>
        <v>32.027618669001065</v>
      </c>
      <c r="AR32" s="83">
        <f t="shared" si="14"/>
        <v>10.984842438179713</v>
      </c>
      <c r="AS32" s="78">
        <f>Assumptions!$B$18*(AT32+BY32)</f>
        <v>3629.1896982353996</v>
      </c>
      <c r="AT32" s="78">
        <f>(1.1*Assumptions!$B$14*(1+Assumptions!$B$16)+Assumptions!$B$15*(1+Assumptions!$B$17))*Assumptions!$B$12*$AR32</f>
        <v>895.24268902677034</v>
      </c>
      <c r="AU32" s="83">
        <f>IF($C32&lt;=20,Assumptions!$B$13*(Assumptions!$B$19*Assumptions!$B$20*Assumptions!$B$21-Assumptions!$B$22*Assumptions!$B$23*Assumptions!$B$24)*$AR$21/20,0)</f>
        <v>11.107418749094929</v>
      </c>
      <c r="AV32" s="83">
        <f>IF($C31&lt;=20,Assumptions!$B$13*(Assumptions!$B$19*Assumptions!$B$20*Assumptions!$B$21-Assumptions!$B$22*Assumptions!$B$23*Assumptions!$B$24)*$AR$22/20,0)</f>
        <v>1.9928453677830427</v>
      </c>
      <c r="AW32" s="83">
        <f>IF($C330&lt;=20,Assumptions!$B$13*(Assumptions!$B$19*Assumptions!$B$20*Assumptions!$B$21-Assumptions!$B$22*Assumptions!$B$23*Assumptions!$B$24)*$AR$23/20,0)</f>
        <v>6.6782370733894583</v>
      </c>
      <c r="AX32" s="83">
        <f>IF($C29&lt;=20,Assumptions!$B$13*(Assumptions!$B$19*Assumptions!$B$20*Assumptions!$B$21-Assumptions!$B$22*Assumptions!$B$23*Assumptions!$B$24)*$AR$24/20,0)</f>
        <v>2.627813553970956</v>
      </c>
      <c r="AY32" s="83">
        <f>IF($C28&lt;=20,Assumptions!$B$13*(Assumptions!$B$19*Assumptions!$B$20*Assumptions!$B$21-Assumptions!$B$22*Assumptions!$B$23*Assumptions!$B$24)*$AR$25/20,0)</f>
        <v>14.998760577503656</v>
      </c>
      <c r="AZ32" s="83">
        <f>IF($C27&lt;=20,Assumptions!$B$13*(Assumptions!$B$19*Assumptions!$B$20*Assumptions!$B$21-Assumptions!$B$22*Assumptions!$B$23*Assumptions!$B$24)*$AR$26/20,0)</f>
        <v>4.9478587756129819</v>
      </c>
      <c r="BA32" s="83">
        <f>IF($C26&lt;=20,Assumptions!$B$13*(Assumptions!$B$19*Assumptions!$B$20*Assumptions!$B$21-Assumptions!$B$22*Assumptions!$B$23*Assumptions!$B$24)*$AR$27/20,0)</f>
        <v>3.4934483319437284</v>
      </c>
      <c r="BB32" s="83">
        <f>IF($C25&lt;=20,Assumptions!$B$13*(Assumptions!$B$19*Assumptions!$B$20*Assumptions!$B$21-Assumptions!$B$22*Assumptions!$B$23*Assumptions!$B$24)*$AR$28/20,0)</f>
        <v>4.733279660821724</v>
      </c>
      <c r="BC32" s="83">
        <f>IF($C24&lt;=20,Assumptions!$B$13*(Assumptions!$B$19*Assumptions!$B$20*Assumptions!$B$21-Assumptions!$B$22*Assumptions!$B$23*Assumptions!$B$24)*$AR$29/20,0)</f>
        <v>3.0357027452078809</v>
      </c>
      <c r="BD32" s="83">
        <f>IF($C23&lt;=20,Assumptions!$B$13*(Assumptions!$B$19*Assumptions!$B$20*Assumptions!$B$21-Assumptions!$B$22*Assumptions!$B$23*Assumptions!$B$24)*$AR$30/20,0)</f>
        <v>13.640318249185276</v>
      </c>
      <c r="BE32" s="83">
        <f>IF($C22&lt;=20,Assumptions!$B$13*(Assumptions!$B$19*Assumptions!$B$20*Assumptions!$B$21-Assumptions!$B$22*Assumptions!$B$23*Assumptions!$B$24)*$AR$31/20,0)</f>
        <v>13.640318249185276</v>
      </c>
      <c r="BF32" s="83">
        <f>IF($C21&lt;=20,Assumptions!$B$13*(Assumptions!$B$19*Assumptions!$B$20*Assumptions!$B$21-Assumptions!$B$22*Assumptions!$B$23*Assumptions!$B$24)*$AR$32/20,0)</f>
        <v>13.640318249185276</v>
      </c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78">
        <f t="shared" si="2"/>
        <v>94.536319582884175</v>
      </c>
      <c r="BZ32" s="85">
        <f t="shared" si="3"/>
        <v>2.6645758817257118E-2</v>
      </c>
      <c r="CA32" s="86">
        <f t="shared" si="15"/>
        <v>103.9914468398994</v>
      </c>
      <c r="CB32" s="87">
        <f t="shared" si="16"/>
        <v>37.441640824221651</v>
      </c>
      <c r="CC32" s="78">
        <f>Assumptions!$B$18*(CD32+DI32)</f>
        <v>12346.404693916857</v>
      </c>
      <c r="CD32" s="78">
        <f>(1.1*Assumptions!$B$14*(1+Assumptions!$B$16)+Assumptions!$B$15*(1+Assumptions!$B$17))*Assumptions!$B$12*$CB32</f>
        <v>3051.4188438924161</v>
      </c>
      <c r="CE32" s="83">
        <f>IF($C32&lt;=20,Assumptions!$B$13*(Assumptions!$B$19*Assumptions!$B$20*Assumptions!$B$21-Assumptions!$B$22*Assumptions!$B$23*Assumptions!$B$24)*$CB$21/20,0)</f>
        <v>40.595374196237984</v>
      </c>
      <c r="CF32" s="83">
        <f>IF($C31&lt;=20,Assumptions!$B$13*(Assumptions!$B$19*Assumptions!$B$20*Assumptions!$B$21-Assumptions!$B$22*Assumptions!$B$23*Assumptions!$B$24)*$CB$22/20,0)</f>
        <v>7.007028808554578</v>
      </c>
      <c r="CG32" s="83">
        <f>IF($C30&lt;=20,Assumptions!$B$13*(Assumptions!$B$19*Assumptions!$B$20*Assumptions!$B$21-Assumptions!$B$22*Assumptions!$B$23*Assumptions!$B$24)*$CB$23/20,0)</f>
        <v>12.442923269832452</v>
      </c>
      <c r="CH32" s="83">
        <f>IF($C29&lt;=20,Assumptions!$B$13*(Assumptions!$B$19*Assumptions!$B$20*Assumptions!$B$21-Assumptions!$B$22*Assumptions!$B$23*Assumptions!$B$24)*$CB$24/20,0)</f>
        <v>20.684005151266589</v>
      </c>
      <c r="CI32" s="83">
        <f>IF($C28&lt;=20,Assumptions!$B$13*(Assumptions!$B$19*Assumptions!$B$20*Assumptions!$B$21-Assumptions!$B$22*Assumptions!$B$23*Assumptions!$B$24)*$CB$25/20,0)</f>
        <v>31.24304773001877</v>
      </c>
      <c r="CJ32" s="83">
        <f>IF($C27&lt;=20,Assumptions!$B$13*(Assumptions!$B$19*Assumptions!$B$20*Assumptions!$B$21-Assumptions!$B$22*Assumptions!$B$23*Assumptions!$B$24)*$CB$26/20,0)</f>
        <v>9.1946070760395884</v>
      </c>
      <c r="CK32" s="83">
        <f>IF($C26&lt;=20,Assumptions!$B$13*(Assumptions!$B$19*Assumptions!$B$20*Assumptions!$B$21-Assumptions!$B$22*Assumptions!$B$23*Assumptions!$B$24)*$CB$27/20,0)</f>
        <v>24.302325527621868</v>
      </c>
      <c r="CL32" s="83">
        <f>IF($C25&lt;=20,Assumptions!$B$13*(Assumptions!$B$19*Assumptions!$B$20*Assumptions!$B$21-Assumptions!$B$22*Assumptions!$B$23*Assumptions!$B$24)*$CB$28/20,0)</f>
        <v>15.45710165191301</v>
      </c>
      <c r="CM32" s="83">
        <f>IF($C24&lt;=20,Assumptions!$B$13*(Assumptions!$B$19*Assumptions!$B$20*Assumptions!$B$21-Assumptions!$B$22*Assumptions!$B$23*Assumptions!$B$24)*$CB$29/20,0)</f>
        <v>15.377673624034561</v>
      </c>
      <c r="CN32" s="83">
        <f>IF($C23&lt;=20,Assumptions!$B$13*(Assumptions!$B$19*Assumptions!$B$20*Assumptions!$B$21-Assumptions!$B$22*Assumptions!$B$23*Assumptions!$B$24)*$CB$30/20,0)</f>
        <v>46.492783077068985</v>
      </c>
      <c r="CO32" s="83">
        <f>IF($C22&lt;=20,Assumptions!$B$13*(Assumptions!$B$19*Assumptions!$B$20*Assumptions!$B$21-Assumptions!$B$22*Assumptions!$B$23*Assumptions!$B$24)*$CB$31/20,0)</f>
        <v>46.492783077068985</v>
      </c>
      <c r="CP32" s="83">
        <f>IF($C21&lt;=20,Assumptions!$B$13*(Assumptions!$B$19*Assumptions!$B$20*Assumptions!$B$21-Assumptions!$B$22*Assumptions!$B$23*Assumptions!$B$24)*$CB$32/20,0)</f>
        <v>46.492783077068985</v>
      </c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78">
        <f t="shared" si="4"/>
        <v>315.78243626672634</v>
      </c>
      <c r="DJ32" s="85">
        <f t="shared" si="5"/>
        <v>9.0648147131663442E-2</v>
      </c>
      <c r="DK32" s="88">
        <f t="shared" si="17"/>
        <v>103.9914468398994</v>
      </c>
      <c r="DL32" s="81">
        <f t="shared" si="1"/>
        <v>103.9914468398994</v>
      </c>
      <c r="DM32" s="78">
        <f>Assumptions!$B$18*(DN32+ES32)</f>
        <v>34373.549173051513</v>
      </c>
      <c r="DN32" s="78">
        <f>(1.1*Assumptions!$B$14*(1+Assumptions!$B$16)+Assumptions!$B$15*(1+Assumptions!$B$17))*Assumptions!$B$12*DL32</f>
        <v>8475.0949345581212</v>
      </c>
      <c r="DO32" s="83">
        <f>IF($C32&lt;=20,Assumptions!$B$13*(Assumptions!$B$19*Assumptions!$B$20*Assumptions!$B$21-Assumptions!$B$22*Assumptions!$B$23*Assumptions!$B$24)*$DL$21/20,0)</f>
        <v>126.75588906885112</v>
      </c>
      <c r="DP32" s="83">
        <f>IF($C31&lt;=20,Assumptions!$B$13*(Assumptions!$B$19*Assumptions!$B$20*Assumptions!$B$21-Assumptions!$B$22*Assumptions!$B$23*Assumptions!$B$24)*$DL$22/20,0)</f>
        <v>20.211449256410464</v>
      </c>
      <c r="DQ32" s="83">
        <f>IF($C30&lt;=20,Assumptions!$B$13*(Assumptions!$B$19*Assumptions!$B$20*Assumptions!$B$21-Assumptions!$B$22*Assumptions!$B$23*Assumptions!$B$24)*$DL$23/20,0)</f>
        <v>33.825835300772901</v>
      </c>
      <c r="DR32" s="83">
        <f>IF($C29&lt;=20,Assumptions!$B$13*(Assumptions!$B$19*Assumptions!$B$20*Assumptions!$B$21-Assumptions!$B$22*Assumptions!$B$23*Assumptions!$B$24)*$DL$24/20,0)</f>
        <v>64.743419859328142</v>
      </c>
      <c r="DS32" s="83">
        <f>IF($C28&lt;=20,Assumptions!$B$13*(Assumptions!$B$19*Assumptions!$B$20*Assumptions!$B$21-Assumptions!$B$22*Assumptions!$B$23*Assumptions!$B$24)*$DL$25/20,0)</f>
        <v>79.042839192530295</v>
      </c>
      <c r="DT32" s="83">
        <f>IF($C27&lt;=20,Assumptions!$B$13*(Assumptions!$B$19*Assumptions!$B$20*Assumptions!$B$21-Assumptions!$B$22*Assumptions!$B$23*Assumptions!$B$24)*$DL$26/20,0)</f>
        <v>30.334278924869018</v>
      </c>
      <c r="DU32" s="83">
        <f>IF($C26&lt;=20,Assumptions!$B$13*(Assumptions!$B$19*Assumptions!$B$20*Assumptions!$B$21-Assumptions!$B$22*Assumptions!$B$23*Assumptions!$B$24)*$DL$27/20,0)</f>
        <v>77.262237024698578</v>
      </c>
      <c r="DV32" s="83">
        <f>IF($C25&lt;=20,Assumptions!$B$13*(Assumptions!$B$19*Assumptions!$B$20*Assumptions!$B$21-Assumptions!$B$22*Assumptions!$B$23*Assumptions!$B$24)*$DL$28/20,0)</f>
        <v>40.410695023059318</v>
      </c>
      <c r="DW32" s="83">
        <f>IF($C24&lt;=20,Assumptions!$B$13*(Assumptions!$B$19*Assumptions!$B$20*Assumptions!$B$21-Assumptions!$B$22*Assumptions!$B$23*Assumptions!$B$24)*$DL$29/20,0)</f>
        <v>39.531724117568956</v>
      </c>
      <c r="DX32" s="83">
        <f>IF($C23&lt;=20,Assumptions!$B$13*(Assumptions!$B$19*Assumptions!$B$20*Assumptions!$B$21-Assumptions!$B$22*Assumptions!$B$23*Assumptions!$B$24)*$DL$30/20,0)</f>
        <v>129.13033919897666</v>
      </c>
      <c r="DY32" s="83">
        <f>IF($C22&lt;=20,Assumptions!$B$13*(Assumptions!$B$19*Assumptions!$B$20*Assumptions!$B$21-Assumptions!$B$22*Assumptions!$B$23*Assumptions!$B$24)*$DL$31/20,0)</f>
        <v>129.13033919897666</v>
      </c>
      <c r="DZ32" s="83">
        <f>IF($C21&lt;=20,Assumptions!$B$13*(Assumptions!$B$19*Assumptions!$B$20*Assumptions!$B$21-Assumptions!$B$22*Assumptions!$B$23*Assumptions!$B$24)*$DL$32/20,0)</f>
        <v>129.13033919897666</v>
      </c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78">
        <f t="shared" si="6"/>
        <v>899.50938536501883</v>
      </c>
      <c r="ET32" s="89">
        <f t="shared" si="7"/>
        <v>0.25237294743881694</v>
      </c>
    </row>
    <row r="33" spans="3:150" x14ac:dyDescent="0.35">
      <c r="C33" s="77">
        <f t="shared" si="8"/>
        <v>13</v>
      </c>
      <c r="D33" s="77">
        <f t="shared" si="8"/>
        <v>2029</v>
      </c>
      <c r="E33" s="78">
        <v>123875.37474326322</v>
      </c>
      <c r="F33" s="79">
        <v>300</v>
      </c>
      <c r="G33" s="80">
        <f t="shared" si="12"/>
        <v>8.2679369463667527</v>
      </c>
      <c r="H33" s="81">
        <f t="shared" si="11"/>
        <v>2.8357395404032459</v>
      </c>
      <c r="I33" s="78">
        <f>Assumptions!$B$18*(J33+AO33)</f>
        <v>919.3378126152403</v>
      </c>
      <c r="J33" s="82">
        <f>(1.1*Assumptions!$B$14*(1+Assumptions!$B$16)+Assumptions!$B$15*(1+Assumptions!$B$17))*Assumptions!$B$12*$H33</f>
        <v>231.10710106378374</v>
      </c>
      <c r="K33" s="83">
        <f>IF($C33&lt;=20,Assumptions!$B$13*(Assumptions!$B$19*Assumptions!$B$20*Assumptions!$B$21-Assumptions!$B$22*Assumptions!$B$23*Assumptions!$B$24)*$H$21/20,0)</f>
        <v>0.38955862444349837</v>
      </c>
      <c r="L33" s="83">
        <f>IF($C32&lt;=20,Assumptions!$B$13*(Assumptions!$B$19*Assumptions!$B$20*Assumptions!$B$21-Assumptions!$B$22*Assumptions!$B$23*Assumptions!$B$24)*$H$22/20,0)</f>
        <v>0.29070513738303028</v>
      </c>
      <c r="M33" s="83">
        <f>IF($C31&lt;=20,Assumptions!$B$13*(Assumptions!$B$19*Assumptions!$B$20*Assumptions!$B$21-Assumptions!$B$22*Assumptions!$B$23*Assumptions!$B$24)*$H$23/20,0)</f>
        <v>1.6433032392553035</v>
      </c>
      <c r="N33" s="83">
        <f>IF($C30&lt;=20,Assumptions!$B$13*(Assumptions!$B$19*Assumptions!$B$20*Assumptions!$B$21-Assumptions!$B$22*Assumptions!$B$23*Assumptions!$B$24)*$H$24/20,0)</f>
        <v>0.7084581021280083</v>
      </c>
      <c r="O33" s="83">
        <f>IF($C29&lt;=20,Assumptions!$B$13*(Assumptions!$B$19*Assumptions!$B$20*Assumptions!$B$21-Assumptions!$B$22*Assumptions!$B$23*Assumptions!$B$24)*$H$25/20,0)</f>
        <v>0.81810626699542743</v>
      </c>
      <c r="P33" s="83">
        <f>IF($C28&lt;=20,Assumptions!$B$13*(Assumptions!$B$19*Assumptions!$B$20*Assumptions!$B$21-Assumptions!$B$22*Assumptions!$B$23*Assumptions!$B$24)*$H$26/20,0)</f>
        <v>0.84304952205946171</v>
      </c>
      <c r="Q33" s="83">
        <f>IF($C27&lt;=20,Assumptions!$B$13*(Assumptions!$B$19*Assumptions!$B$20*Assumptions!$B$21-Assumptions!$B$22*Assumptions!$B$23*Assumptions!$B$24)*$H$27/20,0)</f>
        <v>0.21021048659742886</v>
      </c>
      <c r="R33" s="83">
        <f>IF($C26&lt;=20,Assumptions!$B$13*(Assumptions!$B$19*Assumptions!$B$20*Assumptions!$B$21-Assumptions!$B$22*Assumptions!$B$23*Assumptions!$B$24)*$H$28/20,0)</f>
        <v>0.42375021356021791</v>
      </c>
      <c r="S33" s="83">
        <f>IF($C25&lt;=20,Assumptions!$B$13*(Assumptions!$B$19*Assumptions!$B$20*Assumptions!$B$21-Assumptions!$B$22*Assumptions!$B$23*Assumptions!$B$24)*$H$29/20,0)</f>
        <v>0.20924682580358347</v>
      </c>
      <c r="T33" s="83">
        <f>IF($C24&lt;=20,Assumptions!$B$13*(Assumptions!$B$19*Assumptions!$B$20*Assumptions!$B$21-Assumptions!$B$22*Assumptions!$B$23*Assumptions!$B$24)*$H$30/20,0)</f>
        <v>3.5212512169003261</v>
      </c>
      <c r="U33" s="83">
        <f>IF($C23&lt;=20,Assumptions!$B$13*(Assumptions!$B$19*Assumptions!$B$20*Assumptions!$B$21-Assumptions!$B$22*Assumptions!$B$23*Assumptions!$B$24)*$H$31/20,0)</f>
        <v>3.5212512169003261</v>
      </c>
      <c r="V33" s="83">
        <f>IF($C22&lt;=20,Assumptions!$B$13*(Assumptions!$B$19*Assumptions!$B$20*Assumptions!$B$21-Assumptions!$B$22*Assumptions!$B$23*Assumptions!$B$24)*$H$32/20,0)</f>
        <v>3.5212512169003261</v>
      </c>
      <c r="W33" s="83">
        <f>IF($C21&lt;=20,Assumptions!$B$13*(Assumptions!$B$19*Assumptions!$B$20*Assumptions!$B$21-Assumptions!$B$22*Assumptions!$B$23*Assumptions!$B$24)*$H$33/20,0)</f>
        <v>3.5212512169003261</v>
      </c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78">
        <f t="shared" si="9"/>
        <v>19.621393285827263</v>
      </c>
      <c r="AP33" s="84">
        <f t="shared" si="10"/>
        <v>7.4214735133645848E-3</v>
      </c>
      <c r="AQ33" s="81">
        <f t="shared" si="13"/>
        <v>32.027618669001065</v>
      </c>
      <c r="AR33" s="83">
        <f t="shared" si="14"/>
        <v>10.984842438179713</v>
      </c>
      <c r="AS33" s="78">
        <f>Assumptions!$B$18*(AT33+BY33)</f>
        <v>3679.2041984824123</v>
      </c>
      <c r="AT33" s="78">
        <f>(1.1*Assumptions!$B$14*(1+Assumptions!$B$16)+Assumptions!$B$15*(1+Assumptions!$B$17))*Assumptions!$B$12*$AR33</f>
        <v>895.24268902677034</v>
      </c>
      <c r="AU33" s="83">
        <f>IF($C33&lt;=20,Assumptions!$B$13*(Assumptions!$B$19*Assumptions!$B$20*Assumptions!$B$21-Assumptions!$B$22*Assumptions!$B$23*Assumptions!$B$24)*$AR$21/20,0)</f>
        <v>11.107418749094929</v>
      </c>
      <c r="AV33" s="83">
        <f>IF($C32&lt;=20,Assumptions!$B$13*(Assumptions!$B$19*Assumptions!$B$20*Assumptions!$B$21-Assumptions!$B$22*Assumptions!$B$23*Assumptions!$B$24)*$AR$22/20,0)</f>
        <v>1.9928453677830427</v>
      </c>
      <c r="AW33" s="83">
        <f>IF($C331&lt;=20,Assumptions!$B$13*(Assumptions!$B$19*Assumptions!$B$20*Assumptions!$B$21-Assumptions!$B$22*Assumptions!$B$23*Assumptions!$B$24)*$AR$23/20,0)</f>
        <v>6.6782370733894583</v>
      </c>
      <c r="AX33" s="83">
        <f>IF($C30&lt;=20,Assumptions!$B$13*(Assumptions!$B$19*Assumptions!$B$20*Assumptions!$B$21-Assumptions!$B$22*Assumptions!$B$23*Assumptions!$B$24)*$AR$24/20,0)</f>
        <v>2.627813553970956</v>
      </c>
      <c r="AY33" s="83">
        <f>IF($C29&lt;=20,Assumptions!$B$13*(Assumptions!$B$19*Assumptions!$B$20*Assumptions!$B$21-Assumptions!$B$22*Assumptions!$B$23*Assumptions!$B$24)*$AR$25/20,0)</f>
        <v>14.998760577503656</v>
      </c>
      <c r="AZ33" s="83">
        <f>IF($C28&lt;=20,Assumptions!$B$13*(Assumptions!$B$19*Assumptions!$B$20*Assumptions!$B$21-Assumptions!$B$22*Assumptions!$B$23*Assumptions!$B$24)*$AR$26/20,0)</f>
        <v>4.9478587756129819</v>
      </c>
      <c r="BA33" s="83">
        <f>IF($C27&lt;=20,Assumptions!$B$13*(Assumptions!$B$19*Assumptions!$B$20*Assumptions!$B$21-Assumptions!$B$22*Assumptions!$B$23*Assumptions!$B$24)*$AR$27/20,0)</f>
        <v>3.4934483319437284</v>
      </c>
      <c r="BB33" s="83">
        <f>IF($C26&lt;=20,Assumptions!$B$13*(Assumptions!$B$19*Assumptions!$B$20*Assumptions!$B$21-Assumptions!$B$22*Assumptions!$B$23*Assumptions!$B$24)*$AR$28/20,0)</f>
        <v>4.733279660821724</v>
      </c>
      <c r="BC33" s="83">
        <f>IF($C25&lt;=20,Assumptions!$B$13*(Assumptions!$B$19*Assumptions!$B$20*Assumptions!$B$21-Assumptions!$B$22*Assumptions!$B$23*Assumptions!$B$24)*$AR$29/20,0)</f>
        <v>3.0357027452078809</v>
      </c>
      <c r="BD33" s="83">
        <f>IF($C24&lt;=20,Assumptions!$B$13*(Assumptions!$B$19*Assumptions!$B$20*Assumptions!$B$21-Assumptions!$B$22*Assumptions!$B$23*Assumptions!$B$24)*$AR$30/20,0)</f>
        <v>13.640318249185276</v>
      </c>
      <c r="BE33" s="83">
        <f>IF($C23&lt;=20,Assumptions!$B$13*(Assumptions!$B$19*Assumptions!$B$20*Assumptions!$B$21-Assumptions!$B$22*Assumptions!$B$23*Assumptions!$B$24)*$AR$31/20,0)</f>
        <v>13.640318249185276</v>
      </c>
      <c r="BF33" s="83">
        <f>IF($C22&lt;=20,Assumptions!$B$13*(Assumptions!$B$19*Assumptions!$B$20*Assumptions!$B$21-Assumptions!$B$22*Assumptions!$B$23*Assumptions!$B$24)*$AR$32/20,0)</f>
        <v>13.640318249185276</v>
      </c>
      <c r="BG33" s="83">
        <f>IF($C21&lt;=20,Assumptions!$B$13*(Assumptions!$B$19*Assumptions!$B$20*Assumptions!$B$21-Assumptions!$B$22*Assumptions!$B$23*Assumptions!$B$24)*$AR$33/20,0)</f>
        <v>13.640318249185276</v>
      </c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78">
        <f t="shared" si="2"/>
        <v>108.17663783206945</v>
      </c>
      <c r="BZ33" s="85">
        <f t="shared" si="3"/>
        <v>2.9700852216251319E-2</v>
      </c>
      <c r="CA33" s="86">
        <f t="shared" si="15"/>
        <v>103.9914468398994</v>
      </c>
      <c r="CB33" s="87">
        <f t="shared" si="16"/>
        <v>37.441640824221651</v>
      </c>
      <c r="CC33" s="78">
        <f>Assumptions!$B$18*(CD33+DI33)</f>
        <v>12516.878231866109</v>
      </c>
      <c r="CD33" s="78">
        <f>(1.1*Assumptions!$B$14*(1+Assumptions!$B$16)+Assumptions!$B$15*(1+Assumptions!$B$17))*Assumptions!$B$12*$CB33</f>
        <v>3051.4188438924161</v>
      </c>
      <c r="CE33" s="83">
        <f>IF($C33&lt;=20,Assumptions!$B$13*(Assumptions!$B$19*Assumptions!$B$20*Assumptions!$B$21-Assumptions!$B$22*Assumptions!$B$23*Assumptions!$B$24)*$CB$21/20,0)</f>
        <v>40.595374196237984</v>
      </c>
      <c r="CF33" s="83">
        <f>IF($C32&lt;=20,Assumptions!$B$13*(Assumptions!$B$19*Assumptions!$B$20*Assumptions!$B$21-Assumptions!$B$22*Assumptions!$B$23*Assumptions!$B$24)*$CB$22/20,0)</f>
        <v>7.007028808554578</v>
      </c>
      <c r="CG33" s="83">
        <f>IF($C31&lt;=20,Assumptions!$B$13*(Assumptions!$B$19*Assumptions!$B$20*Assumptions!$B$21-Assumptions!$B$22*Assumptions!$B$23*Assumptions!$B$24)*$CB$23/20,0)</f>
        <v>12.442923269832452</v>
      </c>
      <c r="CH33" s="83">
        <f>IF($C30&lt;=20,Assumptions!$B$13*(Assumptions!$B$19*Assumptions!$B$20*Assumptions!$B$21-Assumptions!$B$22*Assumptions!$B$23*Assumptions!$B$24)*$CB$24/20,0)</f>
        <v>20.684005151266589</v>
      </c>
      <c r="CI33" s="83">
        <f>IF($C29&lt;=20,Assumptions!$B$13*(Assumptions!$B$19*Assumptions!$B$20*Assumptions!$B$21-Assumptions!$B$22*Assumptions!$B$23*Assumptions!$B$24)*$CB$25/20,0)</f>
        <v>31.24304773001877</v>
      </c>
      <c r="CJ33" s="83">
        <f>IF($C28&lt;=20,Assumptions!$B$13*(Assumptions!$B$19*Assumptions!$B$20*Assumptions!$B$21-Assumptions!$B$22*Assumptions!$B$23*Assumptions!$B$24)*$CB$26/20,0)</f>
        <v>9.1946070760395884</v>
      </c>
      <c r="CK33" s="83">
        <f>IF($C27&lt;=20,Assumptions!$B$13*(Assumptions!$B$19*Assumptions!$B$20*Assumptions!$B$21-Assumptions!$B$22*Assumptions!$B$23*Assumptions!$B$24)*$CB$27/20,0)</f>
        <v>24.302325527621868</v>
      </c>
      <c r="CL33" s="83">
        <f>IF($C26&lt;=20,Assumptions!$B$13*(Assumptions!$B$19*Assumptions!$B$20*Assumptions!$B$21-Assumptions!$B$22*Assumptions!$B$23*Assumptions!$B$24)*$CB$28/20,0)</f>
        <v>15.45710165191301</v>
      </c>
      <c r="CM33" s="83">
        <f>IF($C25&lt;=20,Assumptions!$B$13*(Assumptions!$B$19*Assumptions!$B$20*Assumptions!$B$21-Assumptions!$B$22*Assumptions!$B$23*Assumptions!$B$24)*$CB$29/20,0)</f>
        <v>15.377673624034561</v>
      </c>
      <c r="CN33" s="83">
        <f>IF($C24&lt;=20,Assumptions!$B$13*(Assumptions!$B$19*Assumptions!$B$20*Assumptions!$B$21-Assumptions!$B$22*Assumptions!$B$23*Assumptions!$B$24)*$CB$30/20,0)</f>
        <v>46.492783077068985</v>
      </c>
      <c r="CO33" s="83">
        <f>IF($C23&lt;=20,Assumptions!$B$13*(Assumptions!$B$19*Assumptions!$B$20*Assumptions!$B$21-Assumptions!$B$22*Assumptions!$B$23*Assumptions!$B$24)*$CB$31/20,0)</f>
        <v>46.492783077068985</v>
      </c>
      <c r="CP33" s="83">
        <f>IF($C22&lt;=20,Assumptions!$B$13*(Assumptions!$B$19*Assumptions!$B$20*Assumptions!$B$21-Assumptions!$B$22*Assumptions!$B$23*Assumptions!$B$24)*$CB$32/20,0)</f>
        <v>46.492783077068985</v>
      </c>
      <c r="CQ33" s="83">
        <f>IF($C21&lt;=20,Assumptions!$B$13*(Assumptions!$B$19*Assumptions!$B$20*Assumptions!$B$21-Assumptions!$B$22*Assumptions!$B$23*Assumptions!$B$24)*$CB$33/20,0)</f>
        <v>46.492783077068985</v>
      </c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78">
        <f t="shared" si="4"/>
        <v>362.2752193437953</v>
      </c>
      <c r="DJ33" s="85">
        <f t="shared" si="5"/>
        <v>0.10104412001019453</v>
      </c>
      <c r="DK33" s="88">
        <f t="shared" si="17"/>
        <v>103.9914468398994</v>
      </c>
      <c r="DL33" s="81">
        <f t="shared" si="1"/>
        <v>103.9914468398994</v>
      </c>
      <c r="DM33" s="78">
        <f>Assumptions!$B$18*(DN33+ES33)</f>
        <v>34847.027083447763</v>
      </c>
      <c r="DN33" s="78">
        <f>(1.1*Assumptions!$B$14*(1+Assumptions!$B$16)+Assumptions!$B$15*(1+Assumptions!$B$17))*Assumptions!$B$12*DL33</f>
        <v>8475.0949345581212</v>
      </c>
      <c r="DO33" s="83">
        <f>IF($C33&lt;=20,Assumptions!$B$13*(Assumptions!$B$19*Assumptions!$B$20*Assumptions!$B$21-Assumptions!$B$22*Assumptions!$B$23*Assumptions!$B$24)*$DL$21/20,0)</f>
        <v>126.75588906885112</v>
      </c>
      <c r="DP33" s="83">
        <f>IF($C32&lt;=20,Assumptions!$B$13*(Assumptions!$B$19*Assumptions!$B$20*Assumptions!$B$21-Assumptions!$B$22*Assumptions!$B$23*Assumptions!$B$24)*$DL$22/20,0)</f>
        <v>20.211449256410464</v>
      </c>
      <c r="DQ33" s="83">
        <f>IF($C31&lt;=20,Assumptions!$B$13*(Assumptions!$B$19*Assumptions!$B$20*Assumptions!$B$21-Assumptions!$B$22*Assumptions!$B$23*Assumptions!$B$24)*$DL$23/20,0)</f>
        <v>33.825835300772901</v>
      </c>
      <c r="DR33" s="83">
        <f>IF($C30&lt;=20,Assumptions!$B$13*(Assumptions!$B$19*Assumptions!$B$20*Assumptions!$B$21-Assumptions!$B$22*Assumptions!$B$23*Assumptions!$B$24)*$DL$24/20,0)</f>
        <v>64.743419859328142</v>
      </c>
      <c r="DS33" s="83">
        <f>IF($C29&lt;=20,Assumptions!$B$13*(Assumptions!$B$19*Assumptions!$B$20*Assumptions!$B$21-Assumptions!$B$22*Assumptions!$B$23*Assumptions!$B$24)*$DL$25/20,0)</f>
        <v>79.042839192530295</v>
      </c>
      <c r="DT33" s="83">
        <f>IF($C28&lt;=20,Assumptions!$B$13*(Assumptions!$B$19*Assumptions!$B$20*Assumptions!$B$21-Assumptions!$B$22*Assumptions!$B$23*Assumptions!$B$24)*$DL$26/20,0)</f>
        <v>30.334278924869018</v>
      </c>
      <c r="DU33" s="83">
        <f>IF($C27&lt;=20,Assumptions!$B$13*(Assumptions!$B$19*Assumptions!$B$20*Assumptions!$B$21-Assumptions!$B$22*Assumptions!$B$23*Assumptions!$B$24)*$DL$27/20,0)</f>
        <v>77.262237024698578</v>
      </c>
      <c r="DV33" s="83">
        <f>IF($C26&lt;=20,Assumptions!$B$13*(Assumptions!$B$19*Assumptions!$B$20*Assumptions!$B$21-Assumptions!$B$22*Assumptions!$B$23*Assumptions!$B$24)*$DL$28/20,0)</f>
        <v>40.410695023059318</v>
      </c>
      <c r="DW33" s="83">
        <f>IF($C25&lt;=20,Assumptions!$B$13*(Assumptions!$B$19*Assumptions!$B$20*Assumptions!$B$21-Assumptions!$B$22*Assumptions!$B$23*Assumptions!$B$24)*$DL$29/20,0)</f>
        <v>39.531724117568956</v>
      </c>
      <c r="DX33" s="83">
        <f>IF($C24&lt;=20,Assumptions!$B$13*(Assumptions!$B$19*Assumptions!$B$20*Assumptions!$B$21-Assumptions!$B$22*Assumptions!$B$23*Assumptions!$B$24)*$DL$30/20,0)</f>
        <v>129.13033919897666</v>
      </c>
      <c r="DY33" s="83">
        <f>IF($C23&lt;=20,Assumptions!$B$13*(Assumptions!$B$19*Assumptions!$B$20*Assumptions!$B$21-Assumptions!$B$22*Assumptions!$B$23*Assumptions!$B$24)*$DL$31/20,0)</f>
        <v>129.13033919897666</v>
      </c>
      <c r="DZ33" s="83">
        <f>IF($C22&lt;=20,Assumptions!$B$13*(Assumptions!$B$19*Assumptions!$B$20*Assumptions!$B$21-Assumptions!$B$22*Assumptions!$B$23*Assumptions!$B$24)*$DL$32/20,0)</f>
        <v>129.13033919897666</v>
      </c>
      <c r="EA33" s="83">
        <f>IF($C21&lt;=20,Assumptions!$B$13*(Assumptions!$B$19*Assumptions!$B$20*Assumptions!$B$21-Assumptions!$B$22*Assumptions!$B$23*Assumptions!$B$24)*$DL$33/20,0)</f>
        <v>129.13033919897666</v>
      </c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78">
        <f t="shared" si="6"/>
        <v>1028.6397245639955</v>
      </c>
      <c r="ET33" s="89">
        <f t="shared" si="7"/>
        <v>0.28130713756200254</v>
      </c>
    </row>
    <row r="34" spans="3:150" x14ac:dyDescent="0.35">
      <c r="C34" s="77">
        <f t="shared" si="8"/>
        <v>14</v>
      </c>
      <c r="D34" s="77">
        <f t="shared" si="8"/>
        <v>2030</v>
      </c>
      <c r="E34" s="78">
        <v>195251.34843612459</v>
      </c>
      <c r="F34" s="79">
        <v>300</v>
      </c>
      <c r="G34" s="80">
        <f t="shared" si="12"/>
        <v>8.2679369463667527</v>
      </c>
      <c r="H34" s="81">
        <f t="shared" si="11"/>
        <v>2.8357395404032459</v>
      </c>
      <c r="I34" s="78">
        <f>Assumptions!$B$18*(J34+AO34)</f>
        <v>932.24906707720822</v>
      </c>
      <c r="J34" s="82">
        <f>(1.1*Assumptions!$B$14*(1+Assumptions!$B$16)+Assumptions!$B$15*(1+Assumptions!$B$17))*Assumptions!$B$12*$H34</f>
        <v>231.10710106378374</v>
      </c>
      <c r="K34" s="83">
        <f>IF($C34&lt;=20,Assumptions!$B$13*(Assumptions!$B$19*Assumptions!$B$20*Assumptions!$B$21-Assumptions!$B$22*Assumptions!$B$23*Assumptions!$B$24)*$H$21/20,0)</f>
        <v>0.38955862444349837</v>
      </c>
      <c r="L34" s="83">
        <f>IF($C33&lt;=20,Assumptions!$B$13*(Assumptions!$B$19*Assumptions!$B$20*Assumptions!$B$21-Assumptions!$B$22*Assumptions!$B$23*Assumptions!$B$24)*$H$22/20,0)</f>
        <v>0.29070513738303028</v>
      </c>
      <c r="M34" s="83">
        <f>IF($C32&lt;=20,Assumptions!$B$13*(Assumptions!$B$19*Assumptions!$B$20*Assumptions!$B$21-Assumptions!$B$22*Assumptions!$B$23*Assumptions!$B$24)*$H$23/20,0)</f>
        <v>1.6433032392553035</v>
      </c>
      <c r="N34" s="83">
        <f>IF($C31&lt;=20,Assumptions!$B$13*(Assumptions!$B$19*Assumptions!$B$20*Assumptions!$B$21-Assumptions!$B$22*Assumptions!$B$23*Assumptions!$B$24)*$H$24/20,0)</f>
        <v>0.7084581021280083</v>
      </c>
      <c r="O34" s="83">
        <f>IF($C30&lt;=20,Assumptions!$B$13*(Assumptions!$B$19*Assumptions!$B$20*Assumptions!$B$21-Assumptions!$B$22*Assumptions!$B$23*Assumptions!$B$24)*$H$25/20,0)</f>
        <v>0.81810626699542743</v>
      </c>
      <c r="P34" s="83">
        <f>IF($C29&lt;=20,Assumptions!$B$13*(Assumptions!$B$19*Assumptions!$B$20*Assumptions!$B$21-Assumptions!$B$22*Assumptions!$B$23*Assumptions!$B$24)*$H$26/20,0)</f>
        <v>0.84304952205946171</v>
      </c>
      <c r="Q34" s="83">
        <f>IF($C28&lt;=20,Assumptions!$B$13*(Assumptions!$B$19*Assumptions!$B$20*Assumptions!$B$21-Assumptions!$B$22*Assumptions!$B$23*Assumptions!$B$24)*$H$27/20,0)</f>
        <v>0.21021048659742886</v>
      </c>
      <c r="R34" s="83">
        <f>IF($C27&lt;=20,Assumptions!$B$13*(Assumptions!$B$19*Assumptions!$B$20*Assumptions!$B$21-Assumptions!$B$22*Assumptions!$B$23*Assumptions!$B$24)*$H$28/20,0)</f>
        <v>0.42375021356021791</v>
      </c>
      <c r="S34" s="83">
        <f>IF($C26&lt;=20,Assumptions!$B$13*(Assumptions!$B$19*Assumptions!$B$20*Assumptions!$B$21-Assumptions!$B$22*Assumptions!$B$23*Assumptions!$B$24)*$H$29/20,0)</f>
        <v>0.20924682580358347</v>
      </c>
      <c r="T34" s="83">
        <f>IF($C25&lt;=20,Assumptions!$B$13*(Assumptions!$B$19*Assumptions!$B$20*Assumptions!$B$21-Assumptions!$B$22*Assumptions!$B$23*Assumptions!$B$24)*$H$30/20,0)</f>
        <v>3.5212512169003261</v>
      </c>
      <c r="U34" s="83">
        <f>IF($C24&lt;=20,Assumptions!$B$13*(Assumptions!$B$19*Assumptions!$B$20*Assumptions!$B$21-Assumptions!$B$22*Assumptions!$B$23*Assumptions!$B$24)*$H$31/20,0)</f>
        <v>3.5212512169003261</v>
      </c>
      <c r="V34" s="83">
        <f>IF($C23&lt;=20,Assumptions!$B$13*(Assumptions!$B$19*Assumptions!$B$20*Assumptions!$B$21-Assumptions!$B$22*Assumptions!$B$23*Assumptions!$B$24)*$H$32/20,0)</f>
        <v>3.5212512169003261</v>
      </c>
      <c r="W34" s="83">
        <f>IF($C22&lt;=20,Assumptions!$B$13*(Assumptions!$B$19*Assumptions!$B$20*Assumptions!$B$21-Assumptions!$B$22*Assumptions!$B$23*Assumptions!$B$24)*$H$33/20,0)</f>
        <v>3.5212512169003261</v>
      </c>
      <c r="X34" s="83">
        <f>IF($C21&lt;=20,Assumptions!$B$13*(Assumptions!$B$19*Assumptions!$B$20*Assumptions!$B$21-Assumptions!$B$22*Assumptions!$B$23*Assumptions!$B$24)*$H$34/20,0)</f>
        <v>3.5212512169003261</v>
      </c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78">
        <f t="shared" si="9"/>
        <v>23.142644502727588</v>
      </c>
      <c r="AP34" s="84">
        <f t="shared" si="10"/>
        <v>4.7746101348036954E-3</v>
      </c>
      <c r="AQ34" s="81">
        <f t="shared" si="13"/>
        <v>32.027618669001065</v>
      </c>
      <c r="AR34" s="83">
        <f t="shared" si="14"/>
        <v>10.984842438179713</v>
      </c>
      <c r="AS34" s="78">
        <f>Assumptions!$B$18*(AT34+BY34)</f>
        <v>3729.2186987294249</v>
      </c>
      <c r="AT34" s="78">
        <f>(1.1*Assumptions!$B$14*(1+Assumptions!$B$16)+Assumptions!$B$15*(1+Assumptions!$B$17))*Assumptions!$B$12*$AR34</f>
        <v>895.24268902677034</v>
      </c>
      <c r="AU34" s="83">
        <f>IF($C34&lt;=20,Assumptions!$B$13*(Assumptions!$B$19*Assumptions!$B$20*Assumptions!$B$21-Assumptions!$B$22*Assumptions!$B$23*Assumptions!$B$24)*$AR$21/20,0)</f>
        <v>11.107418749094929</v>
      </c>
      <c r="AV34" s="83">
        <f>IF($C33&lt;=20,Assumptions!$B$13*(Assumptions!$B$19*Assumptions!$B$20*Assumptions!$B$21-Assumptions!$B$22*Assumptions!$B$23*Assumptions!$B$24)*$AR$22/20,0)</f>
        <v>1.9928453677830427</v>
      </c>
      <c r="AW34" s="83">
        <f>IF($C332&lt;=20,Assumptions!$B$13*(Assumptions!$B$19*Assumptions!$B$20*Assumptions!$B$21-Assumptions!$B$22*Assumptions!$B$23*Assumptions!$B$24)*$AR$23/20,0)</f>
        <v>6.6782370733894583</v>
      </c>
      <c r="AX34" s="83">
        <f>IF($C31&lt;=20,Assumptions!$B$13*(Assumptions!$B$19*Assumptions!$B$20*Assumptions!$B$21-Assumptions!$B$22*Assumptions!$B$23*Assumptions!$B$24)*$AR$24/20,0)</f>
        <v>2.627813553970956</v>
      </c>
      <c r="AY34" s="83">
        <f>IF($C30&lt;=20,Assumptions!$B$13*(Assumptions!$B$19*Assumptions!$B$20*Assumptions!$B$21-Assumptions!$B$22*Assumptions!$B$23*Assumptions!$B$24)*$AR$25/20,0)</f>
        <v>14.998760577503656</v>
      </c>
      <c r="AZ34" s="83">
        <f>IF($C29&lt;=20,Assumptions!$B$13*(Assumptions!$B$19*Assumptions!$B$20*Assumptions!$B$21-Assumptions!$B$22*Assumptions!$B$23*Assumptions!$B$24)*$AR$26/20,0)</f>
        <v>4.9478587756129819</v>
      </c>
      <c r="BA34" s="83">
        <f>IF($C28&lt;=20,Assumptions!$B$13*(Assumptions!$B$19*Assumptions!$B$20*Assumptions!$B$21-Assumptions!$B$22*Assumptions!$B$23*Assumptions!$B$24)*$AR$27/20,0)</f>
        <v>3.4934483319437284</v>
      </c>
      <c r="BB34" s="83">
        <f>IF($C27&lt;=20,Assumptions!$B$13*(Assumptions!$B$19*Assumptions!$B$20*Assumptions!$B$21-Assumptions!$B$22*Assumptions!$B$23*Assumptions!$B$24)*$AR$28/20,0)</f>
        <v>4.733279660821724</v>
      </c>
      <c r="BC34" s="83">
        <f>IF($C26&lt;=20,Assumptions!$B$13*(Assumptions!$B$19*Assumptions!$B$20*Assumptions!$B$21-Assumptions!$B$22*Assumptions!$B$23*Assumptions!$B$24)*$AR$29/20,0)</f>
        <v>3.0357027452078809</v>
      </c>
      <c r="BD34" s="83">
        <f>IF($C25&lt;=20,Assumptions!$B$13*(Assumptions!$B$19*Assumptions!$B$20*Assumptions!$B$21-Assumptions!$B$22*Assumptions!$B$23*Assumptions!$B$24)*$AR$30/20,0)</f>
        <v>13.640318249185276</v>
      </c>
      <c r="BE34" s="83">
        <f>IF($C24&lt;=20,Assumptions!$B$13*(Assumptions!$B$19*Assumptions!$B$20*Assumptions!$B$21-Assumptions!$B$22*Assumptions!$B$23*Assumptions!$B$24)*$AR$31/20,0)</f>
        <v>13.640318249185276</v>
      </c>
      <c r="BF34" s="83">
        <f>IF($C23&lt;=20,Assumptions!$B$13*(Assumptions!$B$19*Assumptions!$B$20*Assumptions!$B$21-Assumptions!$B$22*Assumptions!$B$23*Assumptions!$B$24)*$AR$32/20,0)</f>
        <v>13.640318249185276</v>
      </c>
      <c r="BG34" s="83">
        <f>IF($C22&lt;=20,Assumptions!$B$13*(Assumptions!$B$19*Assumptions!$B$20*Assumptions!$B$21-Assumptions!$B$22*Assumptions!$B$23*Assumptions!$B$24)*$AR$33/20,0)</f>
        <v>13.640318249185276</v>
      </c>
      <c r="BH34" s="83">
        <f>IF($C21&lt;=20,Assumptions!$B$13*(Assumptions!$B$19*Assumptions!$B$20*Assumptions!$B$21-Assumptions!$B$22*Assumptions!$B$23*Assumptions!$B$24)*$AR$34/20,0)</f>
        <v>13.640318249185276</v>
      </c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78">
        <f t="shared" si="2"/>
        <v>121.81695608125472</v>
      </c>
      <c r="BZ34" s="85">
        <f t="shared" si="3"/>
        <v>1.9099579739647321E-2</v>
      </c>
      <c r="CA34" s="86">
        <f t="shared" si="15"/>
        <v>103.9914468398994</v>
      </c>
      <c r="CB34" s="87">
        <f t="shared" si="16"/>
        <v>37.441640824221651</v>
      </c>
      <c r="CC34" s="78">
        <f>Assumptions!$B$18*(CD34+DI34)</f>
        <v>12687.351769815361</v>
      </c>
      <c r="CD34" s="78">
        <f>(1.1*Assumptions!$B$14*(1+Assumptions!$B$16)+Assumptions!$B$15*(1+Assumptions!$B$17))*Assumptions!$B$12*$CB34</f>
        <v>3051.4188438924161</v>
      </c>
      <c r="CE34" s="83">
        <f>IF($C34&lt;=20,Assumptions!$B$13*(Assumptions!$B$19*Assumptions!$B$20*Assumptions!$B$21-Assumptions!$B$22*Assumptions!$B$23*Assumptions!$B$24)*$CB$21/20,0)</f>
        <v>40.595374196237984</v>
      </c>
      <c r="CF34" s="83">
        <f>IF($C33&lt;=20,Assumptions!$B$13*(Assumptions!$B$19*Assumptions!$B$20*Assumptions!$B$21-Assumptions!$B$22*Assumptions!$B$23*Assumptions!$B$24)*$CB$22/20,0)</f>
        <v>7.007028808554578</v>
      </c>
      <c r="CG34" s="83">
        <f>IF($C32&lt;=20,Assumptions!$B$13*(Assumptions!$B$19*Assumptions!$B$20*Assumptions!$B$21-Assumptions!$B$22*Assumptions!$B$23*Assumptions!$B$24)*$CB$23/20,0)</f>
        <v>12.442923269832452</v>
      </c>
      <c r="CH34" s="83">
        <f>IF($C31&lt;=20,Assumptions!$B$13*(Assumptions!$B$19*Assumptions!$B$20*Assumptions!$B$21-Assumptions!$B$22*Assumptions!$B$23*Assumptions!$B$24)*$CB$24/20,0)</f>
        <v>20.684005151266589</v>
      </c>
      <c r="CI34" s="83">
        <f>IF($C30&lt;=20,Assumptions!$B$13*(Assumptions!$B$19*Assumptions!$B$20*Assumptions!$B$21-Assumptions!$B$22*Assumptions!$B$23*Assumptions!$B$24)*$CB$25/20,0)</f>
        <v>31.24304773001877</v>
      </c>
      <c r="CJ34" s="83">
        <f>IF($C29&lt;=20,Assumptions!$B$13*(Assumptions!$B$19*Assumptions!$B$20*Assumptions!$B$21-Assumptions!$B$22*Assumptions!$B$23*Assumptions!$B$24)*$CB$26/20,0)</f>
        <v>9.1946070760395884</v>
      </c>
      <c r="CK34" s="83">
        <f>IF($C28&lt;=20,Assumptions!$B$13*(Assumptions!$B$19*Assumptions!$B$20*Assumptions!$B$21-Assumptions!$B$22*Assumptions!$B$23*Assumptions!$B$24)*$CB$27/20,0)</f>
        <v>24.302325527621868</v>
      </c>
      <c r="CL34" s="83">
        <f>IF($C27&lt;=20,Assumptions!$B$13*(Assumptions!$B$19*Assumptions!$B$20*Assumptions!$B$21-Assumptions!$B$22*Assumptions!$B$23*Assumptions!$B$24)*$CB$28/20,0)</f>
        <v>15.45710165191301</v>
      </c>
      <c r="CM34" s="83">
        <f>IF($C26&lt;=20,Assumptions!$B$13*(Assumptions!$B$19*Assumptions!$B$20*Assumptions!$B$21-Assumptions!$B$22*Assumptions!$B$23*Assumptions!$B$24)*$CB$29/20,0)</f>
        <v>15.377673624034561</v>
      </c>
      <c r="CN34" s="83">
        <f>IF($C25&lt;=20,Assumptions!$B$13*(Assumptions!$B$19*Assumptions!$B$20*Assumptions!$B$21-Assumptions!$B$22*Assumptions!$B$23*Assumptions!$B$24)*$CB$30/20,0)</f>
        <v>46.492783077068985</v>
      </c>
      <c r="CO34" s="83">
        <f>IF($C24&lt;=20,Assumptions!$B$13*(Assumptions!$B$19*Assumptions!$B$20*Assumptions!$B$21-Assumptions!$B$22*Assumptions!$B$23*Assumptions!$B$24)*$CB$31/20,0)</f>
        <v>46.492783077068985</v>
      </c>
      <c r="CP34" s="83">
        <f>IF($C23&lt;=20,Assumptions!$B$13*(Assumptions!$B$19*Assumptions!$B$20*Assumptions!$B$21-Assumptions!$B$22*Assumptions!$B$23*Assumptions!$B$24)*$CB$32/20,0)</f>
        <v>46.492783077068985</v>
      </c>
      <c r="CQ34" s="83">
        <f>IF($C22&lt;=20,Assumptions!$B$13*(Assumptions!$B$19*Assumptions!$B$20*Assumptions!$B$21-Assumptions!$B$22*Assumptions!$B$23*Assumptions!$B$24)*$CB$33/20,0)</f>
        <v>46.492783077068985</v>
      </c>
      <c r="CR34" s="83">
        <f>IF($C21&lt;=20,Assumptions!$B$13*(Assumptions!$B$19*Assumptions!$B$20*Assumptions!$B$21-Assumptions!$B$22*Assumptions!$B$23*Assumptions!$B$24)*$CB$34/20,0)</f>
        <v>46.492783077068985</v>
      </c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78">
        <f t="shared" si="4"/>
        <v>408.76800242086426</v>
      </c>
      <c r="DJ34" s="85">
        <f t="shared" si="5"/>
        <v>6.4979585910342419E-2</v>
      </c>
      <c r="DK34" s="88">
        <f t="shared" si="17"/>
        <v>103.9914468398994</v>
      </c>
      <c r="DL34" s="81">
        <f t="shared" si="1"/>
        <v>103.9914468398994</v>
      </c>
      <c r="DM34" s="78">
        <f>Assumptions!$B$18*(DN34+ES34)</f>
        <v>35320.504993844006</v>
      </c>
      <c r="DN34" s="78">
        <f>(1.1*Assumptions!$B$14*(1+Assumptions!$B$16)+Assumptions!$B$15*(1+Assumptions!$B$17))*Assumptions!$B$12*DL34</f>
        <v>8475.0949345581212</v>
      </c>
      <c r="DO34" s="83">
        <f>IF($C34&lt;=20,Assumptions!$B$13*(Assumptions!$B$19*Assumptions!$B$20*Assumptions!$B$21-Assumptions!$B$22*Assumptions!$B$23*Assumptions!$B$24)*$DL$21/20,0)</f>
        <v>126.75588906885112</v>
      </c>
      <c r="DP34" s="83">
        <f>IF($C33&lt;=20,Assumptions!$B$13*(Assumptions!$B$19*Assumptions!$B$20*Assumptions!$B$21-Assumptions!$B$22*Assumptions!$B$23*Assumptions!$B$24)*$DL$22/20,0)</f>
        <v>20.211449256410464</v>
      </c>
      <c r="DQ34" s="83">
        <f>IF($C32&lt;=20,Assumptions!$B$13*(Assumptions!$B$19*Assumptions!$B$20*Assumptions!$B$21-Assumptions!$B$22*Assumptions!$B$23*Assumptions!$B$24)*$DL$23/20,0)</f>
        <v>33.825835300772901</v>
      </c>
      <c r="DR34" s="83">
        <f>IF($C31&lt;=20,Assumptions!$B$13*(Assumptions!$B$19*Assumptions!$B$20*Assumptions!$B$21-Assumptions!$B$22*Assumptions!$B$23*Assumptions!$B$24)*$DL$24/20,0)</f>
        <v>64.743419859328142</v>
      </c>
      <c r="DS34" s="83">
        <f>IF($C30&lt;=20,Assumptions!$B$13*(Assumptions!$B$19*Assumptions!$B$20*Assumptions!$B$21-Assumptions!$B$22*Assumptions!$B$23*Assumptions!$B$24)*$DL$25/20,0)</f>
        <v>79.042839192530295</v>
      </c>
      <c r="DT34" s="83">
        <f>IF($C29&lt;=20,Assumptions!$B$13*(Assumptions!$B$19*Assumptions!$B$20*Assumptions!$B$21-Assumptions!$B$22*Assumptions!$B$23*Assumptions!$B$24)*$DL$26/20,0)</f>
        <v>30.334278924869018</v>
      </c>
      <c r="DU34" s="83">
        <f>IF($C28&lt;=20,Assumptions!$B$13*(Assumptions!$B$19*Assumptions!$B$20*Assumptions!$B$21-Assumptions!$B$22*Assumptions!$B$23*Assumptions!$B$24)*$DL$27/20,0)</f>
        <v>77.262237024698578</v>
      </c>
      <c r="DV34" s="83">
        <f>IF($C27&lt;=20,Assumptions!$B$13*(Assumptions!$B$19*Assumptions!$B$20*Assumptions!$B$21-Assumptions!$B$22*Assumptions!$B$23*Assumptions!$B$24)*$DL$28/20,0)</f>
        <v>40.410695023059318</v>
      </c>
      <c r="DW34" s="83">
        <f>IF($C26&lt;=20,Assumptions!$B$13*(Assumptions!$B$19*Assumptions!$B$20*Assumptions!$B$21-Assumptions!$B$22*Assumptions!$B$23*Assumptions!$B$24)*$DL$29/20,0)</f>
        <v>39.531724117568956</v>
      </c>
      <c r="DX34" s="83">
        <f>IF($C25&lt;=20,Assumptions!$B$13*(Assumptions!$B$19*Assumptions!$B$20*Assumptions!$B$21-Assumptions!$B$22*Assumptions!$B$23*Assumptions!$B$24)*$DL$30/20,0)</f>
        <v>129.13033919897666</v>
      </c>
      <c r="DY34" s="83">
        <f>IF($C24&lt;=20,Assumptions!$B$13*(Assumptions!$B$19*Assumptions!$B$20*Assumptions!$B$21-Assumptions!$B$22*Assumptions!$B$23*Assumptions!$B$24)*$DL$31/20,0)</f>
        <v>129.13033919897666</v>
      </c>
      <c r="DZ34" s="83">
        <f>IF($C23&lt;=20,Assumptions!$B$13*(Assumptions!$B$19*Assumptions!$B$20*Assumptions!$B$21-Assumptions!$B$22*Assumptions!$B$23*Assumptions!$B$24)*$DL$32/20,0)</f>
        <v>129.13033919897666</v>
      </c>
      <c r="EA34" s="83">
        <f>IF($C22&lt;=20,Assumptions!$B$13*(Assumptions!$B$19*Assumptions!$B$20*Assumptions!$B$21-Assumptions!$B$22*Assumptions!$B$23*Assumptions!$B$24)*$DL$33/20,0)</f>
        <v>129.13033919897666</v>
      </c>
      <c r="EB34" s="83">
        <f>IF($C21&lt;=20,Assumptions!$B$13*(Assumptions!$B$19*Assumptions!$B$20*Assumptions!$B$21-Assumptions!$B$22*Assumptions!$B$23*Assumptions!$B$24)*$DL$34/20,0)</f>
        <v>129.13033919897666</v>
      </c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78">
        <f t="shared" si="6"/>
        <v>1157.7700637629721</v>
      </c>
      <c r="ET34" s="89">
        <f t="shared" si="7"/>
        <v>0.18089762389220537</v>
      </c>
    </row>
    <row r="35" spans="3:150" x14ac:dyDescent="0.35">
      <c r="C35" s="77">
        <f t="shared" si="8"/>
        <v>15</v>
      </c>
      <c r="D35" s="77">
        <f t="shared" si="8"/>
        <v>2031</v>
      </c>
      <c r="E35" s="78">
        <v>96645.948778117672</v>
      </c>
      <c r="F35" s="79">
        <v>300</v>
      </c>
      <c r="G35" s="80">
        <f t="shared" si="12"/>
        <v>8.2679369463667527</v>
      </c>
      <c r="H35" s="81">
        <f t="shared" si="11"/>
        <v>2.8357395404032459</v>
      </c>
      <c r="I35" s="78">
        <f>Assumptions!$B$18*(J35+AO35)</f>
        <v>945.16032153917604</v>
      </c>
      <c r="J35" s="82">
        <f>(1.1*Assumptions!$B$14*(1+Assumptions!$B$16)+Assumptions!$B$15*(1+Assumptions!$B$17))*Assumptions!$B$12*$H35</f>
        <v>231.10710106378374</v>
      </c>
      <c r="K35" s="83">
        <f>IF($C35&lt;=20,Assumptions!$B$13*(Assumptions!$B$19*Assumptions!$B$20*Assumptions!$B$21-Assumptions!$B$22*Assumptions!$B$23*Assumptions!$B$24)*$H$21/20,0)</f>
        <v>0.38955862444349837</v>
      </c>
      <c r="L35" s="83">
        <f>IF($C34&lt;=20,Assumptions!$B$13*(Assumptions!$B$19*Assumptions!$B$20*Assumptions!$B$21-Assumptions!$B$22*Assumptions!$B$23*Assumptions!$B$24)*$H$22/20,0)</f>
        <v>0.29070513738303028</v>
      </c>
      <c r="M35" s="83">
        <f>IF($C33&lt;=20,Assumptions!$B$13*(Assumptions!$B$19*Assumptions!$B$20*Assumptions!$B$21-Assumptions!$B$22*Assumptions!$B$23*Assumptions!$B$24)*$H$23/20,0)</f>
        <v>1.6433032392553035</v>
      </c>
      <c r="N35" s="83">
        <f>IF($C32&lt;=20,Assumptions!$B$13*(Assumptions!$B$19*Assumptions!$B$20*Assumptions!$B$21-Assumptions!$B$22*Assumptions!$B$23*Assumptions!$B$24)*$H$24/20,0)</f>
        <v>0.7084581021280083</v>
      </c>
      <c r="O35" s="83">
        <f>IF($C31&lt;=20,Assumptions!$B$13*(Assumptions!$B$19*Assumptions!$B$20*Assumptions!$B$21-Assumptions!$B$22*Assumptions!$B$23*Assumptions!$B$24)*$H$25/20,0)</f>
        <v>0.81810626699542743</v>
      </c>
      <c r="P35" s="83">
        <f>IF($C30&lt;=20,Assumptions!$B$13*(Assumptions!$B$19*Assumptions!$B$20*Assumptions!$B$21-Assumptions!$B$22*Assumptions!$B$23*Assumptions!$B$24)*$H$26/20,0)</f>
        <v>0.84304952205946171</v>
      </c>
      <c r="Q35" s="83">
        <f>IF($C29&lt;=20,Assumptions!$B$13*(Assumptions!$B$19*Assumptions!$B$20*Assumptions!$B$21-Assumptions!$B$22*Assumptions!$B$23*Assumptions!$B$24)*$H$27/20,0)</f>
        <v>0.21021048659742886</v>
      </c>
      <c r="R35" s="83">
        <f>IF($C28&lt;=20,Assumptions!$B$13*(Assumptions!$B$19*Assumptions!$B$20*Assumptions!$B$21-Assumptions!$B$22*Assumptions!$B$23*Assumptions!$B$24)*$H$28/20,0)</f>
        <v>0.42375021356021791</v>
      </c>
      <c r="S35" s="83">
        <f>IF($C27&lt;=20,Assumptions!$B$13*(Assumptions!$B$19*Assumptions!$B$20*Assumptions!$B$21-Assumptions!$B$22*Assumptions!$B$23*Assumptions!$B$24)*$H$29/20,0)</f>
        <v>0.20924682580358347</v>
      </c>
      <c r="T35" s="83">
        <f>IF($C26&lt;=20,Assumptions!$B$13*(Assumptions!$B$19*Assumptions!$B$20*Assumptions!$B$21-Assumptions!$B$22*Assumptions!$B$23*Assumptions!$B$24)*$H$30/20,0)</f>
        <v>3.5212512169003261</v>
      </c>
      <c r="U35" s="83">
        <f>IF($C25&lt;=20,Assumptions!$B$13*(Assumptions!$B$19*Assumptions!$B$20*Assumptions!$B$21-Assumptions!$B$22*Assumptions!$B$23*Assumptions!$B$24)*$H$31/20,0)</f>
        <v>3.5212512169003261</v>
      </c>
      <c r="V35" s="83">
        <f>IF($C24&lt;=20,Assumptions!$B$13*(Assumptions!$B$19*Assumptions!$B$20*Assumptions!$B$21-Assumptions!$B$22*Assumptions!$B$23*Assumptions!$B$24)*$H$32/20,0)</f>
        <v>3.5212512169003261</v>
      </c>
      <c r="W35" s="83">
        <f>IF($C23&lt;=20,Assumptions!$B$13*(Assumptions!$B$19*Assumptions!$B$20*Assumptions!$B$21-Assumptions!$B$22*Assumptions!$B$23*Assumptions!$B$24)*$H$33/20,0)</f>
        <v>3.5212512169003261</v>
      </c>
      <c r="X35" s="83">
        <f>IF($C22&lt;=20,Assumptions!$B$13*(Assumptions!$B$19*Assumptions!$B$20*Assumptions!$B$21-Assumptions!$B$22*Assumptions!$B$23*Assumptions!$B$24)*$H$34/20,0)</f>
        <v>3.5212512169003261</v>
      </c>
      <c r="Y35" s="83">
        <f>IF($C21&lt;=20,Assumptions!$B$13*(Assumptions!$B$19*Assumptions!$B$20*Assumptions!$B$21-Assumptions!$B$22*Assumptions!$B$23*Assumptions!$B$24)*$H$35/20,0)</f>
        <v>3.5212512169003261</v>
      </c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78">
        <f t="shared" si="9"/>
        <v>26.663895719627913</v>
      </c>
      <c r="AP35" s="84">
        <f t="shared" si="10"/>
        <v>9.7796165642607541E-3</v>
      </c>
      <c r="AQ35" s="81">
        <f t="shared" si="13"/>
        <v>32.027618669001065</v>
      </c>
      <c r="AR35" s="83">
        <f t="shared" si="14"/>
        <v>10.984842438179713</v>
      </c>
      <c r="AS35" s="78">
        <f>Assumptions!$B$18*(AT35+BY35)</f>
        <v>3779.233198976438</v>
      </c>
      <c r="AT35" s="78">
        <f>(1.1*Assumptions!$B$14*(1+Assumptions!$B$16)+Assumptions!$B$15*(1+Assumptions!$B$17))*Assumptions!$B$12*$AR35</f>
        <v>895.24268902677034</v>
      </c>
      <c r="AU35" s="83">
        <f>IF($C35&lt;=20,Assumptions!$B$13*(Assumptions!$B$19*Assumptions!$B$20*Assumptions!$B$21-Assumptions!$B$22*Assumptions!$B$23*Assumptions!$B$24)*$AR$21/20,0)</f>
        <v>11.107418749094929</v>
      </c>
      <c r="AV35" s="83">
        <f>IF($C34&lt;=20,Assumptions!$B$13*(Assumptions!$B$19*Assumptions!$B$20*Assumptions!$B$21-Assumptions!$B$22*Assumptions!$B$23*Assumptions!$B$24)*$AR$22/20,0)</f>
        <v>1.9928453677830427</v>
      </c>
      <c r="AW35" s="83">
        <f>IF($C333&lt;=20,Assumptions!$B$13*(Assumptions!$B$19*Assumptions!$B$20*Assumptions!$B$21-Assumptions!$B$22*Assumptions!$B$23*Assumptions!$B$24)*$AR$23/20,0)</f>
        <v>6.6782370733894583</v>
      </c>
      <c r="AX35" s="83">
        <f>IF($C32&lt;=20,Assumptions!$B$13*(Assumptions!$B$19*Assumptions!$B$20*Assumptions!$B$21-Assumptions!$B$22*Assumptions!$B$23*Assumptions!$B$24)*$AR$24/20,0)</f>
        <v>2.627813553970956</v>
      </c>
      <c r="AY35" s="83">
        <f>IF($C31&lt;=20,Assumptions!$B$13*(Assumptions!$B$19*Assumptions!$B$20*Assumptions!$B$21-Assumptions!$B$22*Assumptions!$B$23*Assumptions!$B$24)*$AR$25/20,0)</f>
        <v>14.998760577503656</v>
      </c>
      <c r="AZ35" s="83">
        <f>IF($C30&lt;=20,Assumptions!$B$13*(Assumptions!$B$19*Assumptions!$B$20*Assumptions!$B$21-Assumptions!$B$22*Assumptions!$B$23*Assumptions!$B$24)*$AR$26/20,0)</f>
        <v>4.9478587756129819</v>
      </c>
      <c r="BA35" s="83">
        <f>IF($C29&lt;=20,Assumptions!$B$13*(Assumptions!$B$19*Assumptions!$B$20*Assumptions!$B$21-Assumptions!$B$22*Assumptions!$B$23*Assumptions!$B$24)*$AR$27/20,0)</f>
        <v>3.4934483319437284</v>
      </c>
      <c r="BB35" s="83">
        <f>IF($C28&lt;=20,Assumptions!$B$13*(Assumptions!$B$19*Assumptions!$B$20*Assumptions!$B$21-Assumptions!$B$22*Assumptions!$B$23*Assumptions!$B$24)*$AR$28/20,0)</f>
        <v>4.733279660821724</v>
      </c>
      <c r="BC35" s="83">
        <f>IF($C27&lt;=20,Assumptions!$B$13*(Assumptions!$B$19*Assumptions!$B$20*Assumptions!$B$21-Assumptions!$B$22*Assumptions!$B$23*Assumptions!$B$24)*$AR$29/20,0)</f>
        <v>3.0357027452078809</v>
      </c>
      <c r="BD35" s="83">
        <f>IF($C26&lt;=20,Assumptions!$B$13*(Assumptions!$B$19*Assumptions!$B$20*Assumptions!$B$21-Assumptions!$B$22*Assumptions!$B$23*Assumptions!$B$24)*$AR$30/20,0)</f>
        <v>13.640318249185276</v>
      </c>
      <c r="BE35" s="83">
        <f>IF($C25&lt;=20,Assumptions!$B$13*(Assumptions!$B$19*Assumptions!$B$20*Assumptions!$B$21-Assumptions!$B$22*Assumptions!$B$23*Assumptions!$B$24)*$AR$31/20,0)</f>
        <v>13.640318249185276</v>
      </c>
      <c r="BF35" s="83">
        <f>IF($C24&lt;=20,Assumptions!$B$13*(Assumptions!$B$19*Assumptions!$B$20*Assumptions!$B$21-Assumptions!$B$22*Assumptions!$B$23*Assumptions!$B$24)*$AR$32/20,0)</f>
        <v>13.640318249185276</v>
      </c>
      <c r="BG35" s="83">
        <f>IF($C23&lt;=20,Assumptions!$B$13*(Assumptions!$B$19*Assumptions!$B$20*Assumptions!$B$21-Assumptions!$B$22*Assumptions!$B$23*Assumptions!$B$24)*$AR$33/20,0)</f>
        <v>13.640318249185276</v>
      </c>
      <c r="BH35" s="83">
        <f>IF($C22&lt;=20,Assumptions!$B$13*(Assumptions!$B$19*Assumptions!$B$20*Assumptions!$B$21-Assumptions!$B$22*Assumptions!$B$23*Assumptions!$B$24)*$AR$34/20,0)</f>
        <v>13.640318249185276</v>
      </c>
      <c r="BI35" s="83">
        <f>IF($C21&lt;=20,Assumptions!$B$13*(Assumptions!$B$19*Assumptions!$B$20*Assumptions!$B$21-Assumptions!$B$22*Assumptions!$B$23*Assumptions!$B$24)*$AR$35/20,0)</f>
        <v>13.640318249185276</v>
      </c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78">
        <f t="shared" si="2"/>
        <v>135.45727433043999</v>
      </c>
      <c r="BZ35" s="85">
        <f t="shared" si="3"/>
        <v>3.9103896715349154E-2</v>
      </c>
      <c r="CA35" s="86">
        <f t="shared" si="15"/>
        <v>103.9914468398994</v>
      </c>
      <c r="CB35" s="87">
        <f t="shared" si="16"/>
        <v>37.441640824221651</v>
      </c>
      <c r="CC35" s="78">
        <f>Assumptions!$B$18*(CD35+DI35)</f>
        <v>12857.825307764613</v>
      </c>
      <c r="CD35" s="78">
        <f>(1.1*Assumptions!$B$14*(1+Assumptions!$B$16)+Assumptions!$B$15*(1+Assumptions!$B$17))*Assumptions!$B$12*$CB35</f>
        <v>3051.4188438924161</v>
      </c>
      <c r="CE35" s="83">
        <f>IF($C35&lt;=20,Assumptions!$B$13*(Assumptions!$B$19*Assumptions!$B$20*Assumptions!$B$21-Assumptions!$B$22*Assumptions!$B$23*Assumptions!$B$24)*$CB$21/20,0)</f>
        <v>40.595374196237984</v>
      </c>
      <c r="CF35" s="83">
        <f>IF($C34&lt;=20,Assumptions!$B$13*(Assumptions!$B$19*Assumptions!$B$20*Assumptions!$B$21-Assumptions!$B$22*Assumptions!$B$23*Assumptions!$B$24)*$CB$22/20,0)</f>
        <v>7.007028808554578</v>
      </c>
      <c r="CG35" s="83">
        <f>IF($C33&lt;=20,Assumptions!$B$13*(Assumptions!$B$19*Assumptions!$B$20*Assumptions!$B$21-Assumptions!$B$22*Assumptions!$B$23*Assumptions!$B$24)*$CB$23/20,0)</f>
        <v>12.442923269832452</v>
      </c>
      <c r="CH35" s="83">
        <f>IF($C32&lt;=20,Assumptions!$B$13*(Assumptions!$B$19*Assumptions!$B$20*Assumptions!$B$21-Assumptions!$B$22*Assumptions!$B$23*Assumptions!$B$24)*$CB$24/20,0)</f>
        <v>20.684005151266589</v>
      </c>
      <c r="CI35" s="83">
        <f>IF($C31&lt;=20,Assumptions!$B$13*(Assumptions!$B$19*Assumptions!$B$20*Assumptions!$B$21-Assumptions!$B$22*Assumptions!$B$23*Assumptions!$B$24)*$CB$25/20,0)</f>
        <v>31.24304773001877</v>
      </c>
      <c r="CJ35" s="83">
        <f>IF($C30&lt;=20,Assumptions!$B$13*(Assumptions!$B$19*Assumptions!$B$20*Assumptions!$B$21-Assumptions!$B$22*Assumptions!$B$23*Assumptions!$B$24)*$CB$26/20,0)</f>
        <v>9.1946070760395884</v>
      </c>
      <c r="CK35" s="83">
        <f>IF($C29&lt;=20,Assumptions!$B$13*(Assumptions!$B$19*Assumptions!$B$20*Assumptions!$B$21-Assumptions!$B$22*Assumptions!$B$23*Assumptions!$B$24)*$CB$27/20,0)</f>
        <v>24.302325527621868</v>
      </c>
      <c r="CL35" s="83">
        <f>IF($C28&lt;=20,Assumptions!$B$13*(Assumptions!$B$19*Assumptions!$B$20*Assumptions!$B$21-Assumptions!$B$22*Assumptions!$B$23*Assumptions!$B$24)*$CB$28/20,0)</f>
        <v>15.45710165191301</v>
      </c>
      <c r="CM35" s="83">
        <f>IF($C27&lt;=20,Assumptions!$B$13*(Assumptions!$B$19*Assumptions!$B$20*Assumptions!$B$21-Assumptions!$B$22*Assumptions!$B$23*Assumptions!$B$24)*$CB$29/20,0)</f>
        <v>15.377673624034561</v>
      </c>
      <c r="CN35" s="83">
        <f>IF($C26&lt;=20,Assumptions!$B$13*(Assumptions!$B$19*Assumptions!$B$20*Assumptions!$B$21-Assumptions!$B$22*Assumptions!$B$23*Assumptions!$B$24)*$CB$30/20,0)</f>
        <v>46.492783077068985</v>
      </c>
      <c r="CO35" s="83">
        <f>IF($C25&lt;=20,Assumptions!$B$13*(Assumptions!$B$19*Assumptions!$B$20*Assumptions!$B$21-Assumptions!$B$22*Assumptions!$B$23*Assumptions!$B$24)*$CB$31/20,0)</f>
        <v>46.492783077068985</v>
      </c>
      <c r="CP35" s="83">
        <f>IF($C24&lt;=20,Assumptions!$B$13*(Assumptions!$B$19*Assumptions!$B$20*Assumptions!$B$21-Assumptions!$B$22*Assumptions!$B$23*Assumptions!$B$24)*$CB$32/20,0)</f>
        <v>46.492783077068985</v>
      </c>
      <c r="CQ35" s="83">
        <f>IF($C23&lt;=20,Assumptions!$B$13*(Assumptions!$B$19*Assumptions!$B$20*Assumptions!$B$21-Assumptions!$B$22*Assumptions!$B$23*Assumptions!$B$24)*$CB$33/20,0)</f>
        <v>46.492783077068985</v>
      </c>
      <c r="CR35" s="83">
        <f>IF($C22&lt;=20,Assumptions!$B$13*(Assumptions!$B$19*Assumptions!$B$20*Assumptions!$B$21-Assumptions!$B$22*Assumptions!$B$23*Assumptions!$B$24)*$CB$34/20,0)</f>
        <v>46.492783077068985</v>
      </c>
      <c r="CS35" s="83">
        <f>IF($C21&lt;=20,Assumptions!$B$13*(Assumptions!$B$19*Assumptions!$B$20*Assumptions!$B$21-Assumptions!$B$22*Assumptions!$B$23*Assumptions!$B$24)*$CB$35/20,0)</f>
        <v>46.492783077068985</v>
      </c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78">
        <f t="shared" si="4"/>
        <v>455.26078549793323</v>
      </c>
      <c r="DJ35" s="85">
        <f t="shared" si="5"/>
        <v>0.13304049957938691</v>
      </c>
      <c r="DK35" s="88">
        <f t="shared" si="17"/>
        <v>103.9914468398994</v>
      </c>
      <c r="DL35" s="81">
        <f t="shared" si="1"/>
        <v>103.9914468398994</v>
      </c>
      <c r="DM35" s="78">
        <f>Assumptions!$B$18*(DN35+ES35)</f>
        <v>35793.982904240256</v>
      </c>
      <c r="DN35" s="78">
        <f>(1.1*Assumptions!$B$14*(1+Assumptions!$B$16)+Assumptions!$B$15*(1+Assumptions!$B$17))*Assumptions!$B$12*DL35</f>
        <v>8475.0949345581212</v>
      </c>
      <c r="DO35" s="83">
        <f>IF($C35&lt;=20,Assumptions!$B$13*(Assumptions!$B$19*Assumptions!$B$20*Assumptions!$B$21-Assumptions!$B$22*Assumptions!$B$23*Assumptions!$B$24)*$DL$21/20,0)</f>
        <v>126.75588906885112</v>
      </c>
      <c r="DP35" s="83">
        <f>IF($C34&lt;=20,Assumptions!$B$13*(Assumptions!$B$19*Assumptions!$B$20*Assumptions!$B$21-Assumptions!$B$22*Assumptions!$B$23*Assumptions!$B$24)*$DL$22/20,0)</f>
        <v>20.211449256410464</v>
      </c>
      <c r="DQ35" s="83">
        <f>IF($C33&lt;=20,Assumptions!$B$13*(Assumptions!$B$19*Assumptions!$B$20*Assumptions!$B$21-Assumptions!$B$22*Assumptions!$B$23*Assumptions!$B$24)*$DL$23/20,0)</f>
        <v>33.825835300772901</v>
      </c>
      <c r="DR35" s="83">
        <f>IF($C32&lt;=20,Assumptions!$B$13*(Assumptions!$B$19*Assumptions!$B$20*Assumptions!$B$21-Assumptions!$B$22*Assumptions!$B$23*Assumptions!$B$24)*$DL$24/20,0)</f>
        <v>64.743419859328142</v>
      </c>
      <c r="DS35" s="83">
        <f>IF($C31&lt;=20,Assumptions!$B$13*(Assumptions!$B$19*Assumptions!$B$20*Assumptions!$B$21-Assumptions!$B$22*Assumptions!$B$23*Assumptions!$B$24)*$DL$25/20,0)</f>
        <v>79.042839192530295</v>
      </c>
      <c r="DT35" s="83">
        <f>IF($C30&lt;=20,Assumptions!$B$13*(Assumptions!$B$19*Assumptions!$B$20*Assumptions!$B$21-Assumptions!$B$22*Assumptions!$B$23*Assumptions!$B$24)*$DL$26/20,0)</f>
        <v>30.334278924869018</v>
      </c>
      <c r="DU35" s="83">
        <f>IF($C29&lt;=20,Assumptions!$B$13*(Assumptions!$B$19*Assumptions!$B$20*Assumptions!$B$21-Assumptions!$B$22*Assumptions!$B$23*Assumptions!$B$24)*$DL$27/20,0)</f>
        <v>77.262237024698578</v>
      </c>
      <c r="DV35" s="83">
        <f>IF($C28&lt;=20,Assumptions!$B$13*(Assumptions!$B$19*Assumptions!$B$20*Assumptions!$B$21-Assumptions!$B$22*Assumptions!$B$23*Assumptions!$B$24)*$DL$28/20,0)</f>
        <v>40.410695023059318</v>
      </c>
      <c r="DW35" s="83">
        <f>IF($C27&lt;=20,Assumptions!$B$13*(Assumptions!$B$19*Assumptions!$B$20*Assumptions!$B$21-Assumptions!$B$22*Assumptions!$B$23*Assumptions!$B$24)*$DL$29/20,0)</f>
        <v>39.531724117568956</v>
      </c>
      <c r="DX35" s="83">
        <f>IF($C26&lt;=20,Assumptions!$B$13*(Assumptions!$B$19*Assumptions!$B$20*Assumptions!$B$21-Assumptions!$B$22*Assumptions!$B$23*Assumptions!$B$24)*$DL$30/20,0)</f>
        <v>129.13033919897666</v>
      </c>
      <c r="DY35" s="83">
        <f>IF($C25&lt;=20,Assumptions!$B$13*(Assumptions!$B$19*Assumptions!$B$20*Assumptions!$B$21-Assumptions!$B$22*Assumptions!$B$23*Assumptions!$B$24)*$DL$31/20,0)</f>
        <v>129.13033919897666</v>
      </c>
      <c r="DZ35" s="83">
        <f>IF($C24&lt;=20,Assumptions!$B$13*(Assumptions!$B$19*Assumptions!$B$20*Assumptions!$B$21-Assumptions!$B$22*Assumptions!$B$23*Assumptions!$B$24)*$DL$32/20,0)</f>
        <v>129.13033919897666</v>
      </c>
      <c r="EA35" s="83">
        <f>IF($C23&lt;=20,Assumptions!$B$13*(Assumptions!$B$19*Assumptions!$B$20*Assumptions!$B$21-Assumptions!$B$22*Assumptions!$B$23*Assumptions!$B$24)*$DL$33/20,0)</f>
        <v>129.13033919897666</v>
      </c>
      <c r="EB35" s="83">
        <f>IF($C22&lt;=20,Assumptions!$B$13*(Assumptions!$B$19*Assumptions!$B$20*Assumptions!$B$21-Assumptions!$B$22*Assumptions!$B$23*Assumptions!$B$24)*$DL$34/20,0)</f>
        <v>129.13033919897666</v>
      </c>
      <c r="EC35" s="83">
        <f>IF($C21&lt;=20,Assumptions!$B$13*(Assumptions!$B$19*Assumptions!$B$20*Assumptions!$B$21-Assumptions!$B$22*Assumptions!$B$23*Assumptions!$B$24)*$DL$35/20,0)</f>
        <v>129.13033919897666</v>
      </c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78">
        <f t="shared" si="6"/>
        <v>1286.9004029619487</v>
      </c>
      <c r="ET35" s="89">
        <f t="shared" si="7"/>
        <v>0.37036195884854967</v>
      </c>
    </row>
    <row r="36" spans="3:150" x14ac:dyDescent="0.35">
      <c r="C36" s="77">
        <f t="shared" si="8"/>
        <v>16</v>
      </c>
      <c r="D36" s="77">
        <f t="shared" si="8"/>
        <v>2032</v>
      </c>
      <c r="E36" s="78">
        <v>58680.555999999997</v>
      </c>
      <c r="F36" s="79">
        <v>300</v>
      </c>
      <c r="G36" s="80">
        <f t="shared" si="12"/>
        <v>8.2679369463667527</v>
      </c>
      <c r="H36" s="81">
        <f t="shared" si="11"/>
        <v>2.8357395404032459</v>
      </c>
      <c r="I36" s="78">
        <f>Assumptions!$B$18*(J36+AO36)</f>
        <v>958.07157600114385</v>
      </c>
      <c r="J36" s="82">
        <f>(1.1*Assumptions!$B$14*(1+Assumptions!$B$16)+Assumptions!$B$15*(1+Assumptions!$B$17))*Assumptions!$B$12*$H36</f>
        <v>231.10710106378374</v>
      </c>
      <c r="K36" s="83">
        <f>IF($C36&lt;=20,Assumptions!$B$13*(Assumptions!$B$19*Assumptions!$B$20*Assumptions!$B$21-Assumptions!$B$22*Assumptions!$B$23*Assumptions!$B$24)*$H$21/20,0)</f>
        <v>0.38955862444349837</v>
      </c>
      <c r="L36" s="83">
        <f>IF($C35&lt;=20,Assumptions!$B$13*(Assumptions!$B$19*Assumptions!$B$20*Assumptions!$B$21-Assumptions!$B$22*Assumptions!$B$23*Assumptions!$B$24)*$H$22/20,0)</f>
        <v>0.29070513738303028</v>
      </c>
      <c r="M36" s="83">
        <f>IF($C34&lt;=20,Assumptions!$B$13*(Assumptions!$B$19*Assumptions!$B$20*Assumptions!$B$21-Assumptions!$B$22*Assumptions!$B$23*Assumptions!$B$24)*$H$23/20,0)</f>
        <v>1.6433032392553035</v>
      </c>
      <c r="N36" s="83">
        <f>IF($C33&lt;=20,Assumptions!$B$13*(Assumptions!$B$19*Assumptions!$B$20*Assumptions!$B$21-Assumptions!$B$22*Assumptions!$B$23*Assumptions!$B$24)*$H$24/20,0)</f>
        <v>0.7084581021280083</v>
      </c>
      <c r="O36" s="83">
        <f>IF($C32&lt;=20,Assumptions!$B$13*(Assumptions!$B$19*Assumptions!$B$20*Assumptions!$B$21-Assumptions!$B$22*Assumptions!$B$23*Assumptions!$B$24)*$H$25/20,0)</f>
        <v>0.81810626699542743</v>
      </c>
      <c r="P36" s="83">
        <f>IF($C31&lt;=20,Assumptions!$B$13*(Assumptions!$B$19*Assumptions!$B$20*Assumptions!$B$21-Assumptions!$B$22*Assumptions!$B$23*Assumptions!$B$24)*$H$26/20,0)</f>
        <v>0.84304952205946171</v>
      </c>
      <c r="Q36" s="83">
        <f>IF($C30&lt;=20,Assumptions!$B$13*(Assumptions!$B$19*Assumptions!$B$20*Assumptions!$B$21-Assumptions!$B$22*Assumptions!$B$23*Assumptions!$B$24)*$H$27/20,0)</f>
        <v>0.21021048659742886</v>
      </c>
      <c r="R36" s="83">
        <f>IF($C29&lt;=20,Assumptions!$B$13*(Assumptions!$B$19*Assumptions!$B$20*Assumptions!$B$21-Assumptions!$B$22*Assumptions!$B$23*Assumptions!$B$24)*$H$28/20,0)</f>
        <v>0.42375021356021791</v>
      </c>
      <c r="S36" s="83">
        <f>IF($C28&lt;=20,Assumptions!$B$13*(Assumptions!$B$19*Assumptions!$B$20*Assumptions!$B$21-Assumptions!$B$22*Assumptions!$B$23*Assumptions!$B$24)*$H$29/20,0)</f>
        <v>0.20924682580358347</v>
      </c>
      <c r="T36" s="83">
        <f>IF($C27&lt;=20,Assumptions!$B$13*(Assumptions!$B$19*Assumptions!$B$20*Assumptions!$B$21-Assumptions!$B$22*Assumptions!$B$23*Assumptions!$B$24)*$H$30/20,0)</f>
        <v>3.5212512169003261</v>
      </c>
      <c r="U36" s="83">
        <f>IF($C26&lt;=20,Assumptions!$B$13*(Assumptions!$B$19*Assumptions!$B$20*Assumptions!$B$21-Assumptions!$B$22*Assumptions!$B$23*Assumptions!$B$24)*$H$31/20,0)</f>
        <v>3.5212512169003261</v>
      </c>
      <c r="V36" s="83">
        <f>IF($C25&lt;=20,Assumptions!$B$13*(Assumptions!$B$19*Assumptions!$B$20*Assumptions!$B$21-Assumptions!$B$22*Assumptions!$B$23*Assumptions!$B$24)*$H$32/20,0)</f>
        <v>3.5212512169003261</v>
      </c>
      <c r="W36" s="83">
        <f>IF($C24&lt;=20,Assumptions!$B$13*(Assumptions!$B$19*Assumptions!$B$20*Assumptions!$B$21-Assumptions!$B$22*Assumptions!$B$23*Assumptions!$B$24)*$H$33/20,0)</f>
        <v>3.5212512169003261</v>
      </c>
      <c r="X36" s="83">
        <f>IF($C23&lt;=20,Assumptions!$B$13*(Assumptions!$B$19*Assumptions!$B$20*Assumptions!$B$21-Assumptions!$B$22*Assumptions!$B$23*Assumptions!$B$24)*$H$34/20,0)</f>
        <v>3.5212512169003261</v>
      </c>
      <c r="Y36" s="83">
        <f>IF($C22&lt;=20,Assumptions!$B$13*(Assumptions!$B$19*Assumptions!$B$20*Assumptions!$B$21-Assumptions!$B$22*Assumptions!$B$23*Assumptions!$B$24)*$H$35/20,0)</f>
        <v>3.5212512169003261</v>
      </c>
      <c r="Z36" s="83">
        <f>IF($C21&lt;=20,Assumptions!$B$13*(Assumptions!$B$19*Assumptions!$B$20*Assumptions!$B$21-Assumptions!$B$22*Assumptions!$B$23*Assumptions!$B$24)*$H$36/20,0)</f>
        <v>3.5212512169003261</v>
      </c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78">
        <f t="shared" si="9"/>
        <v>30.185146936528238</v>
      </c>
      <c r="AP36" s="84">
        <f t="shared" si="10"/>
        <v>1.6326900106419302E-2</v>
      </c>
      <c r="AQ36" s="81">
        <f t="shared" si="13"/>
        <v>32.027618669001065</v>
      </c>
      <c r="AR36" s="83">
        <f t="shared" si="14"/>
        <v>10.984842438179713</v>
      </c>
      <c r="AS36" s="78">
        <f>Assumptions!$B$18*(AT36+BY36)</f>
        <v>3829.2476992234501</v>
      </c>
      <c r="AT36" s="78">
        <f>(1.1*Assumptions!$B$14*(1+Assumptions!$B$16)+Assumptions!$B$15*(1+Assumptions!$B$17))*Assumptions!$B$12*$AR36</f>
        <v>895.24268902677034</v>
      </c>
      <c r="AU36" s="83">
        <f>IF($C36&lt;=20,Assumptions!$B$13*(Assumptions!$B$19*Assumptions!$B$20*Assumptions!$B$21-Assumptions!$B$22*Assumptions!$B$23*Assumptions!$B$24)*$AR$21/20,0)</f>
        <v>11.107418749094929</v>
      </c>
      <c r="AV36" s="83">
        <f>IF($C35&lt;=20,Assumptions!$B$13*(Assumptions!$B$19*Assumptions!$B$20*Assumptions!$B$21-Assumptions!$B$22*Assumptions!$B$23*Assumptions!$B$24)*$AR$22/20,0)</f>
        <v>1.9928453677830427</v>
      </c>
      <c r="AW36" s="83">
        <f>IF($C334&lt;=20,Assumptions!$B$13*(Assumptions!$B$19*Assumptions!$B$20*Assumptions!$B$21-Assumptions!$B$22*Assumptions!$B$23*Assumptions!$B$24)*$AR$23/20,0)</f>
        <v>6.6782370733894583</v>
      </c>
      <c r="AX36" s="83">
        <f>IF($C33&lt;=20,Assumptions!$B$13*(Assumptions!$B$19*Assumptions!$B$20*Assumptions!$B$21-Assumptions!$B$22*Assumptions!$B$23*Assumptions!$B$24)*$AR$24/20,0)</f>
        <v>2.627813553970956</v>
      </c>
      <c r="AY36" s="83">
        <f>IF($C32&lt;=20,Assumptions!$B$13*(Assumptions!$B$19*Assumptions!$B$20*Assumptions!$B$21-Assumptions!$B$22*Assumptions!$B$23*Assumptions!$B$24)*$AR$25/20,0)</f>
        <v>14.998760577503656</v>
      </c>
      <c r="AZ36" s="83">
        <f>IF($C31&lt;=20,Assumptions!$B$13*(Assumptions!$B$19*Assumptions!$B$20*Assumptions!$B$21-Assumptions!$B$22*Assumptions!$B$23*Assumptions!$B$24)*$AR$26/20,0)</f>
        <v>4.9478587756129819</v>
      </c>
      <c r="BA36" s="83">
        <f>IF($C30&lt;=20,Assumptions!$B$13*(Assumptions!$B$19*Assumptions!$B$20*Assumptions!$B$21-Assumptions!$B$22*Assumptions!$B$23*Assumptions!$B$24)*$AR$27/20,0)</f>
        <v>3.4934483319437284</v>
      </c>
      <c r="BB36" s="83">
        <f>IF($C29&lt;=20,Assumptions!$B$13*(Assumptions!$B$19*Assumptions!$B$20*Assumptions!$B$21-Assumptions!$B$22*Assumptions!$B$23*Assumptions!$B$24)*$AR$28/20,0)</f>
        <v>4.733279660821724</v>
      </c>
      <c r="BC36" s="83">
        <f>IF($C28&lt;=20,Assumptions!$B$13*(Assumptions!$B$19*Assumptions!$B$20*Assumptions!$B$21-Assumptions!$B$22*Assumptions!$B$23*Assumptions!$B$24)*$AR$29/20,0)</f>
        <v>3.0357027452078809</v>
      </c>
      <c r="BD36" s="83">
        <f>IF($C27&lt;=20,Assumptions!$B$13*(Assumptions!$B$19*Assumptions!$B$20*Assumptions!$B$21-Assumptions!$B$22*Assumptions!$B$23*Assumptions!$B$24)*$AR$30/20,0)</f>
        <v>13.640318249185276</v>
      </c>
      <c r="BE36" s="83">
        <f>IF($C26&lt;=20,Assumptions!$B$13*(Assumptions!$B$19*Assumptions!$B$20*Assumptions!$B$21-Assumptions!$B$22*Assumptions!$B$23*Assumptions!$B$24)*$AR$31/20,0)</f>
        <v>13.640318249185276</v>
      </c>
      <c r="BF36" s="83">
        <f>IF($C25&lt;=20,Assumptions!$B$13*(Assumptions!$B$19*Assumptions!$B$20*Assumptions!$B$21-Assumptions!$B$22*Assumptions!$B$23*Assumptions!$B$24)*$AR$32/20,0)</f>
        <v>13.640318249185276</v>
      </c>
      <c r="BG36" s="83">
        <f>IF($C24&lt;=20,Assumptions!$B$13*(Assumptions!$B$19*Assumptions!$B$20*Assumptions!$B$21-Assumptions!$B$22*Assumptions!$B$23*Assumptions!$B$24)*$AR$33/20,0)</f>
        <v>13.640318249185276</v>
      </c>
      <c r="BH36" s="83">
        <f>IF($C23&lt;=20,Assumptions!$B$13*(Assumptions!$B$19*Assumptions!$B$20*Assumptions!$B$21-Assumptions!$B$22*Assumptions!$B$23*Assumptions!$B$24)*$AR$34/20,0)</f>
        <v>13.640318249185276</v>
      </c>
      <c r="BI36" s="83">
        <f>IF($C22&lt;=20,Assumptions!$B$13*(Assumptions!$B$19*Assumptions!$B$20*Assumptions!$B$21-Assumptions!$B$22*Assumptions!$B$23*Assumptions!$B$24)*$AR$35/20,0)</f>
        <v>13.640318249185276</v>
      </c>
      <c r="BJ36" s="83">
        <f>IF($C21&lt;=20,Assumptions!$B$13*(Assumptions!$B$19*Assumptions!$B$20*Assumptions!$B$21-Assumptions!$B$22*Assumptions!$B$23*Assumptions!$B$24)*$AR$36/20,0)</f>
        <v>13.640318249185276</v>
      </c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78">
        <f t="shared" si="2"/>
        <v>149.09759257962526</v>
      </c>
      <c r="BZ36" s="85">
        <f t="shared" si="3"/>
        <v>6.5255818285420653E-2</v>
      </c>
      <c r="CA36" s="86">
        <f t="shared" si="15"/>
        <v>103.9914468398994</v>
      </c>
      <c r="CB36" s="87">
        <f t="shared" si="16"/>
        <v>37.441640824221651</v>
      </c>
      <c r="CC36" s="78">
        <f>Assumptions!$B$18*(CD36+DI36)</f>
        <v>13028.298845713867</v>
      </c>
      <c r="CD36" s="78">
        <f>(1.1*Assumptions!$B$14*(1+Assumptions!$B$16)+Assumptions!$B$15*(1+Assumptions!$B$17))*Assumptions!$B$12*$CB36</f>
        <v>3051.4188438924161</v>
      </c>
      <c r="CE36" s="83">
        <f>IF($C36&lt;=20,Assumptions!$B$13*(Assumptions!$B$19*Assumptions!$B$20*Assumptions!$B$21-Assumptions!$B$22*Assumptions!$B$23*Assumptions!$B$24)*$CB$21/20,0)</f>
        <v>40.595374196237984</v>
      </c>
      <c r="CF36" s="83">
        <f>IF($C35&lt;=20,Assumptions!$B$13*(Assumptions!$B$19*Assumptions!$B$20*Assumptions!$B$21-Assumptions!$B$22*Assumptions!$B$23*Assumptions!$B$24)*$CB$22/20,0)</f>
        <v>7.007028808554578</v>
      </c>
      <c r="CG36" s="83">
        <f>IF($C34&lt;=20,Assumptions!$B$13*(Assumptions!$B$19*Assumptions!$B$20*Assumptions!$B$21-Assumptions!$B$22*Assumptions!$B$23*Assumptions!$B$24)*$CB$23/20,0)</f>
        <v>12.442923269832452</v>
      </c>
      <c r="CH36" s="83">
        <f>IF($C33&lt;=20,Assumptions!$B$13*(Assumptions!$B$19*Assumptions!$B$20*Assumptions!$B$21-Assumptions!$B$22*Assumptions!$B$23*Assumptions!$B$24)*$CB$24/20,0)</f>
        <v>20.684005151266589</v>
      </c>
      <c r="CI36" s="83">
        <f>IF($C32&lt;=20,Assumptions!$B$13*(Assumptions!$B$19*Assumptions!$B$20*Assumptions!$B$21-Assumptions!$B$22*Assumptions!$B$23*Assumptions!$B$24)*$CB$25/20,0)</f>
        <v>31.24304773001877</v>
      </c>
      <c r="CJ36" s="83">
        <f>IF($C31&lt;=20,Assumptions!$B$13*(Assumptions!$B$19*Assumptions!$B$20*Assumptions!$B$21-Assumptions!$B$22*Assumptions!$B$23*Assumptions!$B$24)*$CB$26/20,0)</f>
        <v>9.1946070760395884</v>
      </c>
      <c r="CK36" s="83">
        <f>IF($C30&lt;=20,Assumptions!$B$13*(Assumptions!$B$19*Assumptions!$B$20*Assumptions!$B$21-Assumptions!$B$22*Assumptions!$B$23*Assumptions!$B$24)*$CB$27/20,0)</f>
        <v>24.302325527621868</v>
      </c>
      <c r="CL36" s="83">
        <f>IF($C29&lt;=20,Assumptions!$B$13*(Assumptions!$B$19*Assumptions!$B$20*Assumptions!$B$21-Assumptions!$B$22*Assumptions!$B$23*Assumptions!$B$24)*$CB$28/20,0)</f>
        <v>15.45710165191301</v>
      </c>
      <c r="CM36" s="83">
        <f>IF($C28&lt;=20,Assumptions!$B$13*(Assumptions!$B$19*Assumptions!$B$20*Assumptions!$B$21-Assumptions!$B$22*Assumptions!$B$23*Assumptions!$B$24)*$CB$29/20,0)</f>
        <v>15.377673624034561</v>
      </c>
      <c r="CN36" s="83">
        <f>IF($C27&lt;=20,Assumptions!$B$13*(Assumptions!$B$19*Assumptions!$B$20*Assumptions!$B$21-Assumptions!$B$22*Assumptions!$B$23*Assumptions!$B$24)*$CB$30/20,0)</f>
        <v>46.492783077068985</v>
      </c>
      <c r="CO36" s="83">
        <f>IF($C26&lt;=20,Assumptions!$B$13*(Assumptions!$B$19*Assumptions!$B$20*Assumptions!$B$21-Assumptions!$B$22*Assumptions!$B$23*Assumptions!$B$24)*$CB$31/20,0)</f>
        <v>46.492783077068985</v>
      </c>
      <c r="CP36" s="83">
        <f>IF($C25&lt;=20,Assumptions!$B$13*(Assumptions!$B$19*Assumptions!$B$20*Assumptions!$B$21-Assumptions!$B$22*Assumptions!$B$23*Assumptions!$B$24)*$CB$32/20,0)</f>
        <v>46.492783077068985</v>
      </c>
      <c r="CQ36" s="83">
        <f>IF($C24&lt;=20,Assumptions!$B$13*(Assumptions!$B$19*Assumptions!$B$20*Assumptions!$B$21-Assumptions!$B$22*Assumptions!$B$23*Assumptions!$B$24)*$CB$33/20,0)</f>
        <v>46.492783077068985</v>
      </c>
      <c r="CR36" s="83">
        <f>IF($C23&lt;=20,Assumptions!$B$13*(Assumptions!$B$19*Assumptions!$B$20*Assumptions!$B$21-Assumptions!$B$22*Assumptions!$B$23*Assumptions!$B$24)*$CB$34/20,0)</f>
        <v>46.492783077068985</v>
      </c>
      <c r="CS36" s="83">
        <f>IF($C22&lt;=20,Assumptions!$B$13*(Assumptions!$B$19*Assumptions!$B$20*Assumptions!$B$21-Assumptions!$B$22*Assumptions!$B$23*Assumptions!$B$24)*$CB$35/20,0)</f>
        <v>46.492783077068985</v>
      </c>
      <c r="CT36" s="83">
        <f>IF($C21&lt;=20,Assumptions!$B$13*(Assumptions!$B$19*Assumptions!$B$20*Assumptions!$B$21-Assumptions!$B$22*Assumptions!$B$23*Assumptions!$B$24)*$CB$36/20,0)</f>
        <v>46.492783077068985</v>
      </c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78">
        <f t="shared" si="4"/>
        <v>501.75356857500219</v>
      </c>
      <c r="DJ36" s="85">
        <f t="shared" si="5"/>
        <v>0.22202071237555873</v>
      </c>
      <c r="DK36" s="88">
        <f t="shared" si="17"/>
        <v>103.9914468398994</v>
      </c>
      <c r="DL36" s="81">
        <f t="shared" si="1"/>
        <v>103.9914468398994</v>
      </c>
      <c r="DM36" s="78">
        <f>Assumptions!$B$18*(DN36+ES36)</f>
        <v>36267.460814636499</v>
      </c>
      <c r="DN36" s="78">
        <f>(1.1*Assumptions!$B$14*(1+Assumptions!$B$16)+Assumptions!$B$15*(1+Assumptions!$B$17))*Assumptions!$B$12*DL36</f>
        <v>8475.0949345581212</v>
      </c>
      <c r="DO36" s="83">
        <f>IF($C36&lt;=20,Assumptions!$B$13*(Assumptions!$B$19*Assumptions!$B$20*Assumptions!$B$21-Assumptions!$B$22*Assumptions!$B$23*Assumptions!$B$24)*$DL$21/20,0)</f>
        <v>126.75588906885112</v>
      </c>
      <c r="DP36" s="83">
        <f>IF($C35&lt;=20,Assumptions!$B$13*(Assumptions!$B$19*Assumptions!$B$20*Assumptions!$B$21-Assumptions!$B$22*Assumptions!$B$23*Assumptions!$B$24)*$DL$22/20,0)</f>
        <v>20.211449256410464</v>
      </c>
      <c r="DQ36" s="83">
        <f>IF($C34&lt;=20,Assumptions!$B$13*(Assumptions!$B$19*Assumptions!$B$20*Assumptions!$B$21-Assumptions!$B$22*Assumptions!$B$23*Assumptions!$B$24)*$DL$23/20,0)</f>
        <v>33.825835300772901</v>
      </c>
      <c r="DR36" s="83">
        <f>IF($C33&lt;=20,Assumptions!$B$13*(Assumptions!$B$19*Assumptions!$B$20*Assumptions!$B$21-Assumptions!$B$22*Assumptions!$B$23*Assumptions!$B$24)*$DL$24/20,0)</f>
        <v>64.743419859328142</v>
      </c>
      <c r="DS36" s="83">
        <f>IF($C32&lt;=20,Assumptions!$B$13*(Assumptions!$B$19*Assumptions!$B$20*Assumptions!$B$21-Assumptions!$B$22*Assumptions!$B$23*Assumptions!$B$24)*$DL$25/20,0)</f>
        <v>79.042839192530295</v>
      </c>
      <c r="DT36" s="83">
        <f>IF($C31&lt;=20,Assumptions!$B$13*(Assumptions!$B$19*Assumptions!$B$20*Assumptions!$B$21-Assumptions!$B$22*Assumptions!$B$23*Assumptions!$B$24)*$DL$26/20,0)</f>
        <v>30.334278924869018</v>
      </c>
      <c r="DU36" s="83">
        <f>IF($C30&lt;=20,Assumptions!$B$13*(Assumptions!$B$19*Assumptions!$B$20*Assumptions!$B$21-Assumptions!$B$22*Assumptions!$B$23*Assumptions!$B$24)*$DL$27/20,0)</f>
        <v>77.262237024698578</v>
      </c>
      <c r="DV36" s="83">
        <f>IF($C29&lt;=20,Assumptions!$B$13*(Assumptions!$B$19*Assumptions!$B$20*Assumptions!$B$21-Assumptions!$B$22*Assumptions!$B$23*Assumptions!$B$24)*$DL$28/20,0)</f>
        <v>40.410695023059318</v>
      </c>
      <c r="DW36" s="83">
        <f>IF($C28&lt;=20,Assumptions!$B$13*(Assumptions!$B$19*Assumptions!$B$20*Assumptions!$B$21-Assumptions!$B$22*Assumptions!$B$23*Assumptions!$B$24)*$DL$29/20,0)</f>
        <v>39.531724117568956</v>
      </c>
      <c r="DX36" s="83">
        <f>IF($C27&lt;=20,Assumptions!$B$13*(Assumptions!$B$19*Assumptions!$B$20*Assumptions!$B$21-Assumptions!$B$22*Assumptions!$B$23*Assumptions!$B$24)*$DL$30/20,0)</f>
        <v>129.13033919897666</v>
      </c>
      <c r="DY36" s="83">
        <f>IF($C26&lt;=20,Assumptions!$B$13*(Assumptions!$B$19*Assumptions!$B$20*Assumptions!$B$21-Assumptions!$B$22*Assumptions!$B$23*Assumptions!$B$24)*$DL$31/20,0)</f>
        <v>129.13033919897666</v>
      </c>
      <c r="DZ36" s="83">
        <f>IF($C25&lt;=20,Assumptions!$B$13*(Assumptions!$B$19*Assumptions!$B$20*Assumptions!$B$21-Assumptions!$B$22*Assumptions!$B$23*Assumptions!$B$24)*$DL$32/20,0)</f>
        <v>129.13033919897666</v>
      </c>
      <c r="EA36" s="83">
        <f>IF($C24&lt;=20,Assumptions!$B$13*(Assumptions!$B$19*Assumptions!$B$20*Assumptions!$B$21-Assumptions!$B$22*Assumptions!$B$23*Assumptions!$B$24)*$DL$33/20,0)</f>
        <v>129.13033919897666</v>
      </c>
      <c r="EB36" s="83">
        <f>IF($C23&lt;=20,Assumptions!$B$13*(Assumptions!$B$19*Assumptions!$B$20*Assumptions!$B$21-Assumptions!$B$22*Assumptions!$B$23*Assumptions!$B$24)*$DL$34/20,0)</f>
        <v>129.13033919897666</v>
      </c>
      <c r="EC36" s="83">
        <f>IF($C22&lt;=20,Assumptions!$B$13*(Assumptions!$B$19*Assumptions!$B$20*Assumptions!$B$21-Assumptions!$B$22*Assumptions!$B$23*Assumptions!$B$24)*$DL$35/20,0)</f>
        <v>129.13033919897666</v>
      </c>
      <c r="ED36" s="83">
        <f>IF($C21&lt;=20,Assumptions!$B$13*(Assumptions!$B$19*Assumptions!$B$20*Assumptions!$B$21-Assumptions!$B$22*Assumptions!$B$23*Assumptions!$B$24)*$DL$36/20,0)</f>
        <v>129.13033919897666</v>
      </c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78">
        <f t="shared" si="6"/>
        <v>1416.0307421609252</v>
      </c>
      <c r="ET36" s="89">
        <f t="shared" si="7"/>
        <v>0.61804903168668857</v>
      </c>
    </row>
    <row r="37" spans="3:150" x14ac:dyDescent="0.35">
      <c r="C37" s="77">
        <f t="shared" si="8"/>
        <v>17</v>
      </c>
      <c r="D37" s="77">
        <f t="shared" si="8"/>
        <v>2033</v>
      </c>
      <c r="E37" s="78">
        <v>59560.555999999997</v>
      </c>
      <c r="F37" s="79">
        <v>300</v>
      </c>
      <c r="G37" s="80">
        <f t="shared" si="12"/>
        <v>8.2679369463667527</v>
      </c>
      <c r="H37" s="81">
        <f t="shared" si="11"/>
        <v>2.8357395404032459</v>
      </c>
      <c r="I37" s="78">
        <f>Assumptions!$B$18*(J37+AO37)</f>
        <v>970.98283046311178</v>
      </c>
      <c r="J37" s="82">
        <f>(1.1*Assumptions!$B$14*(1+Assumptions!$B$16)+Assumptions!$B$15*(1+Assumptions!$B$17))*Assumptions!$B$12*$H37</f>
        <v>231.10710106378374</v>
      </c>
      <c r="K37" s="83">
        <f>IF($C37&lt;=20,Assumptions!$B$13*(Assumptions!$B$19*Assumptions!$B$20*Assumptions!$B$21-Assumptions!$B$22*Assumptions!$B$23*Assumptions!$B$24)*$H$21/20,0)</f>
        <v>0.38955862444349837</v>
      </c>
      <c r="L37" s="83">
        <f>IF($C36&lt;=20,Assumptions!$B$13*(Assumptions!$B$19*Assumptions!$B$20*Assumptions!$B$21-Assumptions!$B$22*Assumptions!$B$23*Assumptions!$B$24)*$H$22/20,0)</f>
        <v>0.29070513738303028</v>
      </c>
      <c r="M37" s="83">
        <f>IF($C35&lt;=20,Assumptions!$B$13*(Assumptions!$B$19*Assumptions!$B$20*Assumptions!$B$21-Assumptions!$B$22*Assumptions!$B$23*Assumptions!$B$24)*$H$23/20,0)</f>
        <v>1.6433032392553035</v>
      </c>
      <c r="N37" s="83">
        <f>IF($C34&lt;=20,Assumptions!$B$13*(Assumptions!$B$19*Assumptions!$B$20*Assumptions!$B$21-Assumptions!$B$22*Assumptions!$B$23*Assumptions!$B$24)*$H$24/20,0)</f>
        <v>0.7084581021280083</v>
      </c>
      <c r="O37" s="83">
        <f>IF($C33&lt;=20,Assumptions!$B$13*(Assumptions!$B$19*Assumptions!$B$20*Assumptions!$B$21-Assumptions!$B$22*Assumptions!$B$23*Assumptions!$B$24)*$H$25/20,0)</f>
        <v>0.81810626699542743</v>
      </c>
      <c r="P37" s="83">
        <f>IF($C32&lt;=20,Assumptions!$B$13*(Assumptions!$B$19*Assumptions!$B$20*Assumptions!$B$21-Assumptions!$B$22*Assumptions!$B$23*Assumptions!$B$24)*$H$26/20,0)</f>
        <v>0.84304952205946171</v>
      </c>
      <c r="Q37" s="83">
        <f>IF($C31&lt;=20,Assumptions!$B$13*(Assumptions!$B$19*Assumptions!$B$20*Assumptions!$B$21-Assumptions!$B$22*Assumptions!$B$23*Assumptions!$B$24)*$H$27/20,0)</f>
        <v>0.21021048659742886</v>
      </c>
      <c r="R37" s="83">
        <f>IF($C30&lt;=20,Assumptions!$B$13*(Assumptions!$B$19*Assumptions!$B$20*Assumptions!$B$21-Assumptions!$B$22*Assumptions!$B$23*Assumptions!$B$24)*$H$28/20,0)</f>
        <v>0.42375021356021791</v>
      </c>
      <c r="S37" s="83">
        <f>IF($C29&lt;=20,Assumptions!$B$13*(Assumptions!$B$19*Assumptions!$B$20*Assumptions!$B$21-Assumptions!$B$22*Assumptions!$B$23*Assumptions!$B$24)*$H$29/20,0)</f>
        <v>0.20924682580358347</v>
      </c>
      <c r="T37" s="83">
        <f>IF($C28&lt;=20,Assumptions!$B$13*(Assumptions!$B$19*Assumptions!$B$20*Assumptions!$B$21-Assumptions!$B$22*Assumptions!$B$23*Assumptions!$B$24)*$H$30/20,0)</f>
        <v>3.5212512169003261</v>
      </c>
      <c r="U37" s="83">
        <f>IF($C27&lt;=20,Assumptions!$B$13*(Assumptions!$B$19*Assumptions!$B$20*Assumptions!$B$21-Assumptions!$B$22*Assumptions!$B$23*Assumptions!$B$24)*$H$31/20,0)</f>
        <v>3.5212512169003261</v>
      </c>
      <c r="V37" s="83">
        <f>IF($C26&lt;=20,Assumptions!$B$13*(Assumptions!$B$19*Assumptions!$B$20*Assumptions!$B$21-Assumptions!$B$22*Assumptions!$B$23*Assumptions!$B$24)*$H$32/20,0)</f>
        <v>3.5212512169003261</v>
      </c>
      <c r="W37" s="83">
        <f>IF($C25&lt;=20,Assumptions!$B$13*(Assumptions!$B$19*Assumptions!$B$20*Assumptions!$B$21-Assumptions!$B$22*Assumptions!$B$23*Assumptions!$B$24)*$H$33/20,0)</f>
        <v>3.5212512169003261</v>
      </c>
      <c r="X37" s="83">
        <f>IF($C24&lt;=20,Assumptions!$B$13*(Assumptions!$B$19*Assumptions!$B$20*Assumptions!$B$21-Assumptions!$B$22*Assumptions!$B$23*Assumptions!$B$24)*$H$34/20,0)</f>
        <v>3.5212512169003261</v>
      </c>
      <c r="Y37" s="83">
        <f>IF($C23&lt;=20,Assumptions!$B$13*(Assumptions!$B$19*Assumptions!$B$20*Assumptions!$B$21-Assumptions!$B$22*Assumptions!$B$23*Assumptions!$B$24)*$H$35/20,0)</f>
        <v>3.5212512169003261</v>
      </c>
      <c r="Z37" s="83">
        <f>IF($C22&lt;=20,Assumptions!$B$13*(Assumptions!$B$19*Assumptions!$B$20*Assumptions!$B$21-Assumptions!$B$22*Assumptions!$B$23*Assumptions!$B$24)*$H$36/20,0)</f>
        <v>3.5212512169003261</v>
      </c>
      <c r="AA37" s="83">
        <f>IF($C21&lt;=20,Assumptions!$B$13*(Assumptions!$B$19*Assumptions!$B$20*Assumptions!$B$21-Assumptions!$B$22*Assumptions!$B$23*Assumptions!$B$24)*$H$37/20,0)</f>
        <v>3.5212512169003261</v>
      </c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78">
        <f t="shared" si="9"/>
        <v>33.706398153428566</v>
      </c>
      <c r="AP37" s="84">
        <f t="shared" si="10"/>
        <v>1.6302447385869129E-2</v>
      </c>
      <c r="AQ37" s="81">
        <f t="shared" si="13"/>
        <v>32.027618669001065</v>
      </c>
      <c r="AR37" s="83">
        <f t="shared" si="14"/>
        <v>10.984842438179713</v>
      </c>
      <c r="AS37" s="78">
        <f>Assumptions!$B$18*(AT37+BY37)</f>
        <v>3879.2621994704627</v>
      </c>
      <c r="AT37" s="78">
        <f>(1.1*Assumptions!$B$14*(1+Assumptions!$B$16)+Assumptions!$B$15*(1+Assumptions!$B$17))*Assumptions!$B$12*$AR37</f>
        <v>895.24268902677034</v>
      </c>
      <c r="AU37" s="83">
        <f>IF($C37&lt;=20,Assumptions!$B$13*(Assumptions!$B$19*Assumptions!$B$20*Assumptions!$B$21-Assumptions!$B$22*Assumptions!$B$23*Assumptions!$B$24)*$AR$21/20,0)</f>
        <v>11.107418749094929</v>
      </c>
      <c r="AV37" s="83">
        <f>IF($C36&lt;=20,Assumptions!$B$13*(Assumptions!$B$19*Assumptions!$B$20*Assumptions!$B$21-Assumptions!$B$22*Assumptions!$B$23*Assumptions!$B$24)*$AR$22/20,0)</f>
        <v>1.9928453677830427</v>
      </c>
      <c r="AW37" s="83">
        <f>IF($C335&lt;=20,Assumptions!$B$13*(Assumptions!$B$19*Assumptions!$B$20*Assumptions!$B$21-Assumptions!$B$22*Assumptions!$B$23*Assumptions!$B$24)*$AR$23/20,0)</f>
        <v>6.6782370733894583</v>
      </c>
      <c r="AX37" s="83">
        <f>IF($C34&lt;=20,Assumptions!$B$13*(Assumptions!$B$19*Assumptions!$B$20*Assumptions!$B$21-Assumptions!$B$22*Assumptions!$B$23*Assumptions!$B$24)*$AR$24/20,0)</f>
        <v>2.627813553970956</v>
      </c>
      <c r="AY37" s="83">
        <f>IF($C33&lt;=20,Assumptions!$B$13*(Assumptions!$B$19*Assumptions!$B$20*Assumptions!$B$21-Assumptions!$B$22*Assumptions!$B$23*Assumptions!$B$24)*$AR$25/20,0)</f>
        <v>14.998760577503656</v>
      </c>
      <c r="AZ37" s="83">
        <f>IF($C32&lt;=20,Assumptions!$B$13*(Assumptions!$B$19*Assumptions!$B$20*Assumptions!$B$21-Assumptions!$B$22*Assumptions!$B$23*Assumptions!$B$24)*$AR$26/20,0)</f>
        <v>4.9478587756129819</v>
      </c>
      <c r="BA37" s="83">
        <f>IF($C31&lt;=20,Assumptions!$B$13*(Assumptions!$B$19*Assumptions!$B$20*Assumptions!$B$21-Assumptions!$B$22*Assumptions!$B$23*Assumptions!$B$24)*$AR$27/20,0)</f>
        <v>3.4934483319437284</v>
      </c>
      <c r="BB37" s="83">
        <f>IF($C30&lt;=20,Assumptions!$B$13*(Assumptions!$B$19*Assumptions!$B$20*Assumptions!$B$21-Assumptions!$B$22*Assumptions!$B$23*Assumptions!$B$24)*$AR$28/20,0)</f>
        <v>4.733279660821724</v>
      </c>
      <c r="BC37" s="83">
        <f>IF($C29&lt;=20,Assumptions!$B$13*(Assumptions!$B$19*Assumptions!$B$20*Assumptions!$B$21-Assumptions!$B$22*Assumptions!$B$23*Assumptions!$B$24)*$AR$29/20,0)</f>
        <v>3.0357027452078809</v>
      </c>
      <c r="BD37" s="83">
        <f>IF($C28&lt;=20,Assumptions!$B$13*(Assumptions!$B$19*Assumptions!$B$20*Assumptions!$B$21-Assumptions!$B$22*Assumptions!$B$23*Assumptions!$B$24)*$AR$30/20,0)</f>
        <v>13.640318249185276</v>
      </c>
      <c r="BE37" s="83">
        <f>IF($C27&lt;=20,Assumptions!$B$13*(Assumptions!$B$19*Assumptions!$B$20*Assumptions!$B$21-Assumptions!$B$22*Assumptions!$B$23*Assumptions!$B$24)*$AR$31/20,0)</f>
        <v>13.640318249185276</v>
      </c>
      <c r="BF37" s="83">
        <f>IF($C26&lt;=20,Assumptions!$B$13*(Assumptions!$B$19*Assumptions!$B$20*Assumptions!$B$21-Assumptions!$B$22*Assumptions!$B$23*Assumptions!$B$24)*$AR$32/20,0)</f>
        <v>13.640318249185276</v>
      </c>
      <c r="BG37" s="83">
        <f>IF($C25&lt;=20,Assumptions!$B$13*(Assumptions!$B$19*Assumptions!$B$20*Assumptions!$B$21-Assumptions!$B$22*Assumptions!$B$23*Assumptions!$B$24)*$AR$33/20,0)</f>
        <v>13.640318249185276</v>
      </c>
      <c r="BH37" s="83">
        <f>IF($C24&lt;=20,Assumptions!$B$13*(Assumptions!$B$19*Assumptions!$B$20*Assumptions!$B$21-Assumptions!$B$22*Assumptions!$B$23*Assumptions!$B$24)*$AR$34/20,0)</f>
        <v>13.640318249185276</v>
      </c>
      <c r="BI37" s="83">
        <f>IF($C23&lt;=20,Assumptions!$B$13*(Assumptions!$B$19*Assumptions!$B$20*Assumptions!$B$21-Assumptions!$B$22*Assumptions!$B$23*Assumptions!$B$24)*$AR$35/20,0)</f>
        <v>13.640318249185276</v>
      </c>
      <c r="BJ37" s="83">
        <f>IF($C22&lt;=20,Assumptions!$B$13*(Assumptions!$B$19*Assumptions!$B$20*Assumptions!$B$21-Assumptions!$B$22*Assumptions!$B$23*Assumptions!$B$24)*$AR$36/20,0)</f>
        <v>13.640318249185276</v>
      </c>
      <c r="BK37" s="83">
        <f>IF($C21&lt;=20,Assumptions!$B$13*(Assumptions!$B$19*Assumptions!$B$20*Assumptions!$B$21-Assumptions!$B$22*Assumptions!$B$23*Assumptions!$B$24)*$AR$37/20,0)</f>
        <v>13.640318249185276</v>
      </c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78">
        <f t="shared" si="2"/>
        <v>162.73791082881053</v>
      </c>
      <c r="BZ37" s="85">
        <f t="shared" si="3"/>
        <v>6.5131396682570647E-2</v>
      </c>
      <c r="CA37" s="86">
        <f t="shared" si="15"/>
        <v>103.9914468398994</v>
      </c>
      <c r="CB37" s="87">
        <f t="shared" si="16"/>
        <v>37.441640824221651</v>
      </c>
      <c r="CC37" s="78">
        <f>Assumptions!$B$18*(CD37+DI37)</f>
        <v>13198.772383663119</v>
      </c>
      <c r="CD37" s="78">
        <f>(1.1*Assumptions!$B$14*(1+Assumptions!$B$16)+Assumptions!$B$15*(1+Assumptions!$B$17))*Assumptions!$B$12*$CB37</f>
        <v>3051.4188438924161</v>
      </c>
      <c r="CE37" s="83">
        <f>IF($C37&lt;=20,Assumptions!$B$13*(Assumptions!$B$19*Assumptions!$B$20*Assumptions!$B$21-Assumptions!$B$22*Assumptions!$B$23*Assumptions!$B$24)*$CB$21/20,0)</f>
        <v>40.595374196237984</v>
      </c>
      <c r="CF37" s="83">
        <f>IF($C36&lt;=20,Assumptions!$B$13*(Assumptions!$B$19*Assumptions!$B$20*Assumptions!$B$21-Assumptions!$B$22*Assumptions!$B$23*Assumptions!$B$24)*$CB$22/20,0)</f>
        <v>7.007028808554578</v>
      </c>
      <c r="CG37" s="83">
        <f>IF($C35&lt;=20,Assumptions!$B$13*(Assumptions!$B$19*Assumptions!$B$20*Assumptions!$B$21-Assumptions!$B$22*Assumptions!$B$23*Assumptions!$B$24)*$CB$23/20,0)</f>
        <v>12.442923269832452</v>
      </c>
      <c r="CH37" s="83">
        <f>IF($C34&lt;=20,Assumptions!$B$13*(Assumptions!$B$19*Assumptions!$B$20*Assumptions!$B$21-Assumptions!$B$22*Assumptions!$B$23*Assumptions!$B$24)*$CB$24/20,0)</f>
        <v>20.684005151266589</v>
      </c>
      <c r="CI37" s="83">
        <f>IF($C33&lt;=20,Assumptions!$B$13*(Assumptions!$B$19*Assumptions!$B$20*Assumptions!$B$21-Assumptions!$B$22*Assumptions!$B$23*Assumptions!$B$24)*$CB$25/20,0)</f>
        <v>31.24304773001877</v>
      </c>
      <c r="CJ37" s="83">
        <f>IF($C32&lt;=20,Assumptions!$B$13*(Assumptions!$B$19*Assumptions!$B$20*Assumptions!$B$21-Assumptions!$B$22*Assumptions!$B$23*Assumptions!$B$24)*$CB$26/20,0)</f>
        <v>9.1946070760395884</v>
      </c>
      <c r="CK37" s="83">
        <f>IF($C31&lt;=20,Assumptions!$B$13*(Assumptions!$B$19*Assumptions!$B$20*Assumptions!$B$21-Assumptions!$B$22*Assumptions!$B$23*Assumptions!$B$24)*$CB$27/20,0)</f>
        <v>24.302325527621868</v>
      </c>
      <c r="CL37" s="83">
        <f>IF($C30&lt;=20,Assumptions!$B$13*(Assumptions!$B$19*Assumptions!$B$20*Assumptions!$B$21-Assumptions!$B$22*Assumptions!$B$23*Assumptions!$B$24)*$CB$28/20,0)</f>
        <v>15.45710165191301</v>
      </c>
      <c r="CM37" s="83">
        <f>IF($C29&lt;=20,Assumptions!$B$13*(Assumptions!$B$19*Assumptions!$B$20*Assumptions!$B$21-Assumptions!$B$22*Assumptions!$B$23*Assumptions!$B$24)*$CB$29/20,0)</f>
        <v>15.377673624034561</v>
      </c>
      <c r="CN37" s="83">
        <f>IF($C28&lt;=20,Assumptions!$B$13*(Assumptions!$B$19*Assumptions!$B$20*Assumptions!$B$21-Assumptions!$B$22*Assumptions!$B$23*Assumptions!$B$24)*$CB$30/20,0)</f>
        <v>46.492783077068985</v>
      </c>
      <c r="CO37" s="83">
        <f>IF($C27&lt;=20,Assumptions!$B$13*(Assumptions!$B$19*Assumptions!$B$20*Assumptions!$B$21-Assumptions!$B$22*Assumptions!$B$23*Assumptions!$B$24)*$CB$31/20,0)</f>
        <v>46.492783077068985</v>
      </c>
      <c r="CP37" s="83">
        <f>IF($C26&lt;=20,Assumptions!$B$13*(Assumptions!$B$19*Assumptions!$B$20*Assumptions!$B$21-Assumptions!$B$22*Assumptions!$B$23*Assumptions!$B$24)*$CB$32/20,0)</f>
        <v>46.492783077068985</v>
      </c>
      <c r="CQ37" s="83">
        <f>IF($C25&lt;=20,Assumptions!$B$13*(Assumptions!$B$19*Assumptions!$B$20*Assumptions!$B$21-Assumptions!$B$22*Assumptions!$B$23*Assumptions!$B$24)*$CB$33/20,0)</f>
        <v>46.492783077068985</v>
      </c>
      <c r="CR37" s="83">
        <f>IF($C24&lt;=20,Assumptions!$B$13*(Assumptions!$B$19*Assumptions!$B$20*Assumptions!$B$21-Assumptions!$B$22*Assumptions!$B$23*Assumptions!$B$24)*$CB$34/20,0)</f>
        <v>46.492783077068985</v>
      </c>
      <c r="CS37" s="83">
        <f>IF($C23&lt;=20,Assumptions!$B$13*(Assumptions!$B$19*Assumptions!$B$20*Assumptions!$B$21-Assumptions!$B$22*Assumptions!$B$23*Assumptions!$B$24)*$CB$35/20,0)</f>
        <v>46.492783077068985</v>
      </c>
      <c r="CT37" s="83">
        <f>IF($C22&lt;=20,Assumptions!$B$13*(Assumptions!$B$19*Assumptions!$B$20*Assumptions!$B$21-Assumptions!$B$22*Assumptions!$B$23*Assumptions!$B$24)*$CB$36/20,0)</f>
        <v>46.492783077068985</v>
      </c>
      <c r="CU37" s="83">
        <f>IF($C21&lt;=20,Assumptions!$B$13*(Assumptions!$B$19*Assumptions!$B$20*Assumptions!$B$21-Assumptions!$B$22*Assumptions!$B$23*Assumptions!$B$24)*$CB$37/20,0)</f>
        <v>46.492783077068985</v>
      </c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78">
        <f t="shared" si="4"/>
        <v>548.24635165207121</v>
      </c>
      <c r="DJ37" s="85">
        <f t="shared" si="5"/>
        <v>0.22160257173662248</v>
      </c>
      <c r="DK37" s="88">
        <f t="shared" si="17"/>
        <v>103.9914468398994</v>
      </c>
      <c r="DL37" s="81">
        <f t="shared" si="1"/>
        <v>103.9914468398994</v>
      </c>
      <c r="DM37" s="78">
        <f>Assumptions!$B$18*(DN37+ES37)</f>
        <v>36740.938725032749</v>
      </c>
      <c r="DN37" s="78">
        <f>(1.1*Assumptions!$B$14*(1+Assumptions!$B$16)+Assumptions!$B$15*(1+Assumptions!$B$17))*Assumptions!$B$12*DL37</f>
        <v>8475.0949345581212</v>
      </c>
      <c r="DO37" s="83">
        <f>IF($C37&lt;=20,Assumptions!$B$13*(Assumptions!$B$19*Assumptions!$B$20*Assumptions!$B$21-Assumptions!$B$22*Assumptions!$B$23*Assumptions!$B$24)*$DL$21/20,0)</f>
        <v>126.75588906885112</v>
      </c>
      <c r="DP37" s="83">
        <f>IF($C36&lt;=20,Assumptions!$B$13*(Assumptions!$B$19*Assumptions!$B$20*Assumptions!$B$21-Assumptions!$B$22*Assumptions!$B$23*Assumptions!$B$24)*$DL$22/20,0)</f>
        <v>20.211449256410464</v>
      </c>
      <c r="DQ37" s="83">
        <f>IF($C35&lt;=20,Assumptions!$B$13*(Assumptions!$B$19*Assumptions!$B$20*Assumptions!$B$21-Assumptions!$B$22*Assumptions!$B$23*Assumptions!$B$24)*$DL$23/20,0)</f>
        <v>33.825835300772901</v>
      </c>
      <c r="DR37" s="83">
        <f>IF($C34&lt;=20,Assumptions!$B$13*(Assumptions!$B$19*Assumptions!$B$20*Assumptions!$B$21-Assumptions!$B$22*Assumptions!$B$23*Assumptions!$B$24)*$DL$24/20,0)</f>
        <v>64.743419859328142</v>
      </c>
      <c r="DS37" s="83">
        <f>IF($C33&lt;=20,Assumptions!$B$13*(Assumptions!$B$19*Assumptions!$B$20*Assumptions!$B$21-Assumptions!$B$22*Assumptions!$B$23*Assumptions!$B$24)*$DL$25/20,0)</f>
        <v>79.042839192530295</v>
      </c>
      <c r="DT37" s="83">
        <f>IF($C32&lt;=20,Assumptions!$B$13*(Assumptions!$B$19*Assumptions!$B$20*Assumptions!$B$21-Assumptions!$B$22*Assumptions!$B$23*Assumptions!$B$24)*$DL$26/20,0)</f>
        <v>30.334278924869018</v>
      </c>
      <c r="DU37" s="83">
        <f>IF($C31&lt;=20,Assumptions!$B$13*(Assumptions!$B$19*Assumptions!$B$20*Assumptions!$B$21-Assumptions!$B$22*Assumptions!$B$23*Assumptions!$B$24)*$DL$27/20,0)</f>
        <v>77.262237024698578</v>
      </c>
      <c r="DV37" s="83">
        <f>IF($C30&lt;=20,Assumptions!$B$13*(Assumptions!$B$19*Assumptions!$B$20*Assumptions!$B$21-Assumptions!$B$22*Assumptions!$B$23*Assumptions!$B$24)*$DL$28/20,0)</f>
        <v>40.410695023059318</v>
      </c>
      <c r="DW37" s="83">
        <f>IF($C29&lt;=20,Assumptions!$B$13*(Assumptions!$B$19*Assumptions!$B$20*Assumptions!$B$21-Assumptions!$B$22*Assumptions!$B$23*Assumptions!$B$24)*$DL$29/20,0)</f>
        <v>39.531724117568956</v>
      </c>
      <c r="DX37" s="83">
        <f>IF($C28&lt;=20,Assumptions!$B$13*(Assumptions!$B$19*Assumptions!$B$20*Assumptions!$B$21-Assumptions!$B$22*Assumptions!$B$23*Assumptions!$B$24)*$DL$30/20,0)</f>
        <v>129.13033919897666</v>
      </c>
      <c r="DY37" s="83">
        <f>IF($C27&lt;=20,Assumptions!$B$13*(Assumptions!$B$19*Assumptions!$B$20*Assumptions!$B$21-Assumptions!$B$22*Assumptions!$B$23*Assumptions!$B$24)*$DL$31/20,0)</f>
        <v>129.13033919897666</v>
      </c>
      <c r="DZ37" s="83">
        <f>IF($C26&lt;=20,Assumptions!$B$13*(Assumptions!$B$19*Assumptions!$B$20*Assumptions!$B$21-Assumptions!$B$22*Assumptions!$B$23*Assumptions!$B$24)*$DL$32/20,0)</f>
        <v>129.13033919897666</v>
      </c>
      <c r="EA37" s="83">
        <f>IF($C25&lt;=20,Assumptions!$B$13*(Assumptions!$B$19*Assumptions!$B$20*Assumptions!$B$21-Assumptions!$B$22*Assumptions!$B$23*Assumptions!$B$24)*$DL$33/20,0)</f>
        <v>129.13033919897666</v>
      </c>
      <c r="EB37" s="83">
        <f>IF($C24&lt;=20,Assumptions!$B$13*(Assumptions!$B$19*Assumptions!$B$20*Assumptions!$B$21-Assumptions!$B$22*Assumptions!$B$23*Assumptions!$B$24)*$DL$34/20,0)</f>
        <v>129.13033919897666</v>
      </c>
      <c r="EC37" s="83">
        <f>IF($C23&lt;=20,Assumptions!$B$13*(Assumptions!$B$19*Assumptions!$B$20*Assumptions!$B$21-Assumptions!$B$22*Assumptions!$B$23*Assumptions!$B$24)*$DL$35/20,0)</f>
        <v>129.13033919897666</v>
      </c>
      <c r="ED37" s="83">
        <f>IF($C22&lt;=20,Assumptions!$B$13*(Assumptions!$B$19*Assumptions!$B$20*Assumptions!$B$21-Assumptions!$B$22*Assumptions!$B$23*Assumptions!$B$24)*$DL$36/20,0)</f>
        <v>129.13033919897666</v>
      </c>
      <c r="EE37" s="83">
        <f>IF($C21&lt;=20,Assumptions!$B$13*(Assumptions!$B$19*Assumptions!$B$20*Assumptions!$B$21-Assumptions!$B$22*Assumptions!$B$23*Assumptions!$B$24)*$DL$37/20,0)</f>
        <v>129.13033919897666</v>
      </c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78">
        <f t="shared" si="6"/>
        <v>1545.1610813599018</v>
      </c>
      <c r="ET37" s="89">
        <f t="shared" si="7"/>
        <v>0.61686695344201881</v>
      </c>
    </row>
    <row r="38" spans="3:150" x14ac:dyDescent="0.35">
      <c r="C38" s="77">
        <f t="shared" si="8"/>
        <v>18</v>
      </c>
      <c r="D38" s="77">
        <f t="shared" si="8"/>
        <v>2034</v>
      </c>
      <c r="E38" s="78">
        <v>60440.555999999997</v>
      </c>
      <c r="F38" s="79">
        <v>300</v>
      </c>
      <c r="G38" s="80">
        <f t="shared" si="12"/>
        <v>8.2679369463667527</v>
      </c>
      <c r="H38" s="81">
        <f t="shared" si="11"/>
        <v>2.8357395404032459</v>
      </c>
      <c r="I38" s="78">
        <f>Assumptions!$B$18*(J38+AO38)</f>
        <v>983.89408492507948</v>
      </c>
      <c r="J38" s="82">
        <f>(1.1*Assumptions!$B$14*(1+Assumptions!$B$16)+Assumptions!$B$15*(1+Assumptions!$B$17))*Assumptions!$B$12*$H38</f>
        <v>231.10710106378374</v>
      </c>
      <c r="K38" s="83">
        <f>IF($C38&lt;=20,Assumptions!$B$13*(Assumptions!$B$19*Assumptions!$B$20*Assumptions!$B$21-Assumptions!$B$22*Assumptions!$B$23*Assumptions!$B$24)*$H$21/20,0)</f>
        <v>0.38955862444349837</v>
      </c>
      <c r="L38" s="83">
        <f>IF($C37&lt;=20,Assumptions!$B$13*(Assumptions!$B$19*Assumptions!$B$20*Assumptions!$B$21-Assumptions!$B$22*Assumptions!$B$23*Assumptions!$B$24)*$H$22/20,0)</f>
        <v>0.29070513738303028</v>
      </c>
      <c r="M38" s="83">
        <f>IF($C36&lt;=20,Assumptions!$B$13*(Assumptions!$B$19*Assumptions!$B$20*Assumptions!$B$21-Assumptions!$B$22*Assumptions!$B$23*Assumptions!$B$24)*$H$23/20,0)</f>
        <v>1.6433032392553035</v>
      </c>
      <c r="N38" s="83">
        <f>IF($C35&lt;=20,Assumptions!$B$13*(Assumptions!$B$19*Assumptions!$B$20*Assumptions!$B$21-Assumptions!$B$22*Assumptions!$B$23*Assumptions!$B$24)*$H$24/20,0)</f>
        <v>0.7084581021280083</v>
      </c>
      <c r="O38" s="83">
        <f>IF($C34&lt;=20,Assumptions!$B$13*(Assumptions!$B$19*Assumptions!$B$20*Assumptions!$B$21-Assumptions!$B$22*Assumptions!$B$23*Assumptions!$B$24)*$H$25/20,0)</f>
        <v>0.81810626699542743</v>
      </c>
      <c r="P38" s="83">
        <f>IF($C33&lt;=20,Assumptions!$B$13*(Assumptions!$B$19*Assumptions!$B$20*Assumptions!$B$21-Assumptions!$B$22*Assumptions!$B$23*Assumptions!$B$24)*$H$26/20,0)</f>
        <v>0.84304952205946171</v>
      </c>
      <c r="Q38" s="83">
        <f>IF($C32&lt;=20,Assumptions!$B$13*(Assumptions!$B$19*Assumptions!$B$20*Assumptions!$B$21-Assumptions!$B$22*Assumptions!$B$23*Assumptions!$B$24)*$H$27/20,0)</f>
        <v>0.21021048659742886</v>
      </c>
      <c r="R38" s="83">
        <f>IF($C31&lt;=20,Assumptions!$B$13*(Assumptions!$B$19*Assumptions!$B$20*Assumptions!$B$21-Assumptions!$B$22*Assumptions!$B$23*Assumptions!$B$24)*$H$28/20,0)</f>
        <v>0.42375021356021791</v>
      </c>
      <c r="S38" s="83">
        <f>IF($C30&lt;=20,Assumptions!$B$13*(Assumptions!$B$19*Assumptions!$B$20*Assumptions!$B$21-Assumptions!$B$22*Assumptions!$B$23*Assumptions!$B$24)*$H$29/20,0)</f>
        <v>0.20924682580358347</v>
      </c>
      <c r="T38" s="83">
        <f>IF($C29&lt;=20,Assumptions!$B$13*(Assumptions!$B$19*Assumptions!$B$20*Assumptions!$B$21-Assumptions!$B$22*Assumptions!$B$23*Assumptions!$B$24)*$H$30/20,0)</f>
        <v>3.5212512169003261</v>
      </c>
      <c r="U38" s="83">
        <f>IF($C28&lt;=20,Assumptions!$B$13*(Assumptions!$B$19*Assumptions!$B$20*Assumptions!$B$21-Assumptions!$B$22*Assumptions!$B$23*Assumptions!$B$24)*$H$31/20,0)</f>
        <v>3.5212512169003261</v>
      </c>
      <c r="V38" s="83">
        <f>IF($C27&lt;=20,Assumptions!$B$13*(Assumptions!$B$19*Assumptions!$B$20*Assumptions!$B$21-Assumptions!$B$22*Assumptions!$B$23*Assumptions!$B$24)*$H$32/20,0)</f>
        <v>3.5212512169003261</v>
      </c>
      <c r="W38" s="83">
        <f>IF($C26&lt;=20,Assumptions!$B$13*(Assumptions!$B$19*Assumptions!$B$20*Assumptions!$B$21-Assumptions!$B$22*Assumptions!$B$23*Assumptions!$B$24)*$H$33/20,0)</f>
        <v>3.5212512169003261</v>
      </c>
      <c r="X38" s="83">
        <f>IF($C25&lt;=20,Assumptions!$B$13*(Assumptions!$B$19*Assumptions!$B$20*Assumptions!$B$21-Assumptions!$B$22*Assumptions!$B$23*Assumptions!$B$24)*$H$34/20,0)</f>
        <v>3.5212512169003261</v>
      </c>
      <c r="Y38" s="83">
        <f>IF($C24&lt;=20,Assumptions!$B$13*(Assumptions!$B$19*Assumptions!$B$20*Assumptions!$B$21-Assumptions!$B$22*Assumptions!$B$23*Assumptions!$B$24)*$H$35/20,0)</f>
        <v>3.5212512169003261</v>
      </c>
      <c r="Z38" s="83">
        <f>IF($C23&lt;=20,Assumptions!$B$13*(Assumptions!$B$19*Assumptions!$B$20*Assumptions!$B$21-Assumptions!$B$22*Assumptions!$B$23*Assumptions!$B$24)*$H$36/20,0)</f>
        <v>3.5212512169003261</v>
      </c>
      <c r="AA38" s="83">
        <f>IF($C22&lt;=20,Assumptions!$B$13*(Assumptions!$B$19*Assumptions!$B$20*Assumptions!$B$21-Assumptions!$B$22*Assumptions!$B$23*Assumptions!$B$24)*$H$37/20,0)</f>
        <v>3.5212512169003261</v>
      </c>
      <c r="AB38" s="83">
        <f>IF($C21&lt;=20,Assumptions!$B$13*(Assumptions!$B$19*Assumptions!$B$20*Assumptions!$B$21-Assumptions!$B$22*Assumptions!$B$23*Assumptions!$B$24)*$H$38/20,0)</f>
        <v>3.5212512169003261</v>
      </c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78">
        <f t="shared" si="9"/>
        <v>37.227649370328891</v>
      </c>
      <c r="AP38" s="84">
        <f t="shared" si="10"/>
        <v>1.6278706716812457E-2</v>
      </c>
      <c r="AQ38" s="81">
        <f t="shared" si="13"/>
        <v>32.027618669001065</v>
      </c>
      <c r="AR38" s="83">
        <f t="shared" si="14"/>
        <v>10.984842438179713</v>
      </c>
      <c r="AS38" s="78">
        <f>Assumptions!$B$18*(AT38+BY38)</f>
        <v>3929.2766997174758</v>
      </c>
      <c r="AT38" s="78">
        <f>(1.1*Assumptions!$B$14*(1+Assumptions!$B$16)+Assumptions!$B$15*(1+Assumptions!$B$17))*Assumptions!$B$12*$AR38</f>
        <v>895.24268902677034</v>
      </c>
      <c r="AU38" s="83">
        <f>IF($C38&lt;=20,Assumptions!$B$13*(Assumptions!$B$19*Assumptions!$B$20*Assumptions!$B$21-Assumptions!$B$22*Assumptions!$B$23*Assumptions!$B$24)*$AR$21/20,0)</f>
        <v>11.107418749094929</v>
      </c>
      <c r="AV38" s="83">
        <f>IF($C37&lt;=20,Assumptions!$B$13*(Assumptions!$B$19*Assumptions!$B$20*Assumptions!$B$21-Assumptions!$B$22*Assumptions!$B$23*Assumptions!$B$24)*$AR$22/20,0)</f>
        <v>1.9928453677830427</v>
      </c>
      <c r="AW38" s="83">
        <f>IF($C336&lt;=20,Assumptions!$B$13*(Assumptions!$B$19*Assumptions!$B$20*Assumptions!$B$21-Assumptions!$B$22*Assumptions!$B$23*Assumptions!$B$24)*$AR$23/20,0)</f>
        <v>6.6782370733894583</v>
      </c>
      <c r="AX38" s="83">
        <f>IF($C35&lt;=20,Assumptions!$B$13*(Assumptions!$B$19*Assumptions!$B$20*Assumptions!$B$21-Assumptions!$B$22*Assumptions!$B$23*Assumptions!$B$24)*$AR$24/20,0)</f>
        <v>2.627813553970956</v>
      </c>
      <c r="AY38" s="83">
        <f>IF($C34&lt;=20,Assumptions!$B$13*(Assumptions!$B$19*Assumptions!$B$20*Assumptions!$B$21-Assumptions!$B$22*Assumptions!$B$23*Assumptions!$B$24)*$AR$25/20,0)</f>
        <v>14.998760577503656</v>
      </c>
      <c r="AZ38" s="83">
        <f>IF($C33&lt;=20,Assumptions!$B$13*(Assumptions!$B$19*Assumptions!$B$20*Assumptions!$B$21-Assumptions!$B$22*Assumptions!$B$23*Assumptions!$B$24)*$AR$26/20,0)</f>
        <v>4.9478587756129819</v>
      </c>
      <c r="BA38" s="83">
        <f>IF($C32&lt;=20,Assumptions!$B$13*(Assumptions!$B$19*Assumptions!$B$20*Assumptions!$B$21-Assumptions!$B$22*Assumptions!$B$23*Assumptions!$B$24)*$AR$27/20,0)</f>
        <v>3.4934483319437284</v>
      </c>
      <c r="BB38" s="83">
        <f>IF($C31&lt;=20,Assumptions!$B$13*(Assumptions!$B$19*Assumptions!$B$20*Assumptions!$B$21-Assumptions!$B$22*Assumptions!$B$23*Assumptions!$B$24)*$AR$28/20,0)</f>
        <v>4.733279660821724</v>
      </c>
      <c r="BC38" s="83">
        <f>IF($C30&lt;=20,Assumptions!$B$13*(Assumptions!$B$19*Assumptions!$B$20*Assumptions!$B$21-Assumptions!$B$22*Assumptions!$B$23*Assumptions!$B$24)*$AR$29/20,0)</f>
        <v>3.0357027452078809</v>
      </c>
      <c r="BD38" s="83">
        <f>IF($C29&lt;=20,Assumptions!$B$13*(Assumptions!$B$19*Assumptions!$B$20*Assumptions!$B$21-Assumptions!$B$22*Assumptions!$B$23*Assumptions!$B$24)*$AR$30/20,0)</f>
        <v>13.640318249185276</v>
      </c>
      <c r="BE38" s="83">
        <f>IF($C28&lt;=20,Assumptions!$B$13*(Assumptions!$B$19*Assumptions!$B$20*Assumptions!$B$21-Assumptions!$B$22*Assumptions!$B$23*Assumptions!$B$24)*$AR$31/20,0)</f>
        <v>13.640318249185276</v>
      </c>
      <c r="BF38" s="83">
        <f>IF($C27&lt;=20,Assumptions!$B$13*(Assumptions!$B$19*Assumptions!$B$20*Assumptions!$B$21-Assumptions!$B$22*Assumptions!$B$23*Assumptions!$B$24)*$AR$32/20,0)</f>
        <v>13.640318249185276</v>
      </c>
      <c r="BG38" s="83">
        <f>IF($C26&lt;=20,Assumptions!$B$13*(Assumptions!$B$19*Assumptions!$B$20*Assumptions!$B$21-Assumptions!$B$22*Assumptions!$B$23*Assumptions!$B$24)*$AR$33/20,0)</f>
        <v>13.640318249185276</v>
      </c>
      <c r="BH38" s="83">
        <f>IF($C25&lt;=20,Assumptions!$B$13*(Assumptions!$B$19*Assumptions!$B$20*Assumptions!$B$21-Assumptions!$B$22*Assumptions!$B$23*Assumptions!$B$24)*$AR$34/20,0)</f>
        <v>13.640318249185276</v>
      </c>
      <c r="BI38" s="83">
        <f>IF($C24&lt;=20,Assumptions!$B$13*(Assumptions!$B$19*Assumptions!$B$20*Assumptions!$B$21-Assumptions!$B$22*Assumptions!$B$23*Assumptions!$B$24)*$AR$35/20,0)</f>
        <v>13.640318249185276</v>
      </c>
      <c r="BJ38" s="83">
        <f>IF($C23&lt;=20,Assumptions!$B$13*(Assumptions!$B$19*Assumptions!$B$20*Assumptions!$B$21-Assumptions!$B$22*Assumptions!$B$23*Assumptions!$B$24)*$AR$36/20,0)</f>
        <v>13.640318249185276</v>
      </c>
      <c r="BK38" s="83">
        <f>IF($C22&lt;=20,Assumptions!$B$13*(Assumptions!$B$19*Assumptions!$B$20*Assumptions!$B$21-Assumptions!$B$22*Assumptions!$B$23*Assumptions!$B$24)*$AR$37/20,0)</f>
        <v>13.640318249185276</v>
      </c>
      <c r="BL38" s="83">
        <f>IF($C21&lt;=20,Assumptions!$B$13*(Assumptions!$B$19*Assumptions!$B$20*Assumptions!$B$21-Assumptions!$B$22*Assumptions!$B$23*Assumptions!$B$24)*$AR$38/20,0)</f>
        <v>13.640318249185276</v>
      </c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78">
        <f t="shared" si="2"/>
        <v>176.3782290779958</v>
      </c>
      <c r="BZ38" s="85">
        <f t="shared" si="3"/>
        <v>6.5010598177115977E-2</v>
      </c>
      <c r="CA38" s="86">
        <f t="shared" si="15"/>
        <v>103.9914468398994</v>
      </c>
      <c r="CB38" s="87">
        <f t="shared" si="16"/>
        <v>37.441640824221651</v>
      </c>
      <c r="CC38" s="78">
        <f>Assumptions!$B$18*(CD38+DI38)</f>
        <v>13369.245921612372</v>
      </c>
      <c r="CD38" s="78">
        <f>(1.1*Assumptions!$B$14*(1+Assumptions!$B$16)+Assumptions!$B$15*(1+Assumptions!$B$17))*Assumptions!$B$12*$CB38</f>
        <v>3051.4188438924161</v>
      </c>
      <c r="CE38" s="83">
        <f>IF($C38&lt;=20,Assumptions!$B$13*(Assumptions!$B$19*Assumptions!$B$20*Assumptions!$B$21-Assumptions!$B$22*Assumptions!$B$23*Assumptions!$B$24)*$CB$21/20,0)</f>
        <v>40.595374196237984</v>
      </c>
      <c r="CF38" s="83">
        <f>IF($C37&lt;=20,Assumptions!$B$13*(Assumptions!$B$19*Assumptions!$B$20*Assumptions!$B$21-Assumptions!$B$22*Assumptions!$B$23*Assumptions!$B$24)*$CB$22/20,0)</f>
        <v>7.007028808554578</v>
      </c>
      <c r="CG38" s="83">
        <f>IF($C36&lt;=20,Assumptions!$B$13*(Assumptions!$B$19*Assumptions!$B$20*Assumptions!$B$21-Assumptions!$B$22*Assumptions!$B$23*Assumptions!$B$24)*$CB$23/20,0)</f>
        <v>12.442923269832452</v>
      </c>
      <c r="CH38" s="83">
        <f>IF($C35&lt;=20,Assumptions!$B$13*(Assumptions!$B$19*Assumptions!$B$20*Assumptions!$B$21-Assumptions!$B$22*Assumptions!$B$23*Assumptions!$B$24)*$CB$24/20,0)</f>
        <v>20.684005151266589</v>
      </c>
      <c r="CI38" s="83">
        <f>IF($C34&lt;=20,Assumptions!$B$13*(Assumptions!$B$19*Assumptions!$B$20*Assumptions!$B$21-Assumptions!$B$22*Assumptions!$B$23*Assumptions!$B$24)*$CB$25/20,0)</f>
        <v>31.24304773001877</v>
      </c>
      <c r="CJ38" s="83">
        <f>IF($C33&lt;=20,Assumptions!$B$13*(Assumptions!$B$19*Assumptions!$B$20*Assumptions!$B$21-Assumptions!$B$22*Assumptions!$B$23*Assumptions!$B$24)*$CB$26/20,0)</f>
        <v>9.1946070760395884</v>
      </c>
      <c r="CK38" s="83">
        <f>IF($C32&lt;=20,Assumptions!$B$13*(Assumptions!$B$19*Assumptions!$B$20*Assumptions!$B$21-Assumptions!$B$22*Assumptions!$B$23*Assumptions!$B$24)*$CB$27/20,0)</f>
        <v>24.302325527621868</v>
      </c>
      <c r="CL38" s="83">
        <f>IF($C31&lt;=20,Assumptions!$B$13*(Assumptions!$B$19*Assumptions!$B$20*Assumptions!$B$21-Assumptions!$B$22*Assumptions!$B$23*Assumptions!$B$24)*$CB$28/20,0)</f>
        <v>15.45710165191301</v>
      </c>
      <c r="CM38" s="83">
        <f>IF($C30&lt;=20,Assumptions!$B$13*(Assumptions!$B$19*Assumptions!$B$20*Assumptions!$B$21-Assumptions!$B$22*Assumptions!$B$23*Assumptions!$B$24)*$CB$29/20,0)</f>
        <v>15.377673624034561</v>
      </c>
      <c r="CN38" s="83">
        <f>IF($C29&lt;=20,Assumptions!$B$13*(Assumptions!$B$19*Assumptions!$B$20*Assumptions!$B$21-Assumptions!$B$22*Assumptions!$B$23*Assumptions!$B$24)*$CB$30/20,0)</f>
        <v>46.492783077068985</v>
      </c>
      <c r="CO38" s="83">
        <f>IF($C28&lt;=20,Assumptions!$B$13*(Assumptions!$B$19*Assumptions!$B$20*Assumptions!$B$21-Assumptions!$B$22*Assumptions!$B$23*Assumptions!$B$24)*$CB$31/20,0)</f>
        <v>46.492783077068985</v>
      </c>
      <c r="CP38" s="83">
        <f>IF($C27&lt;=20,Assumptions!$B$13*(Assumptions!$B$19*Assumptions!$B$20*Assumptions!$B$21-Assumptions!$B$22*Assumptions!$B$23*Assumptions!$B$24)*$CB$32/20,0)</f>
        <v>46.492783077068985</v>
      </c>
      <c r="CQ38" s="83">
        <f>IF($C26&lt;=20,Assumptions!$B$13*(Assumptions!$B$19*Assumptions!$B$20*Assumptions!$B$21-Assumptions!$B$22*Assumptions!$B$23*Assumptions!$B$24)*$CB$33/20,0)</f>
        <v>46.492783077068985</v>
      </c>
      <c r="CR38" s="83">
        <f>IF($C25&lt;=20,Assumptions!$B$13*(Assumptions!$B$19*Assumptions!$B$20*Assumptions!$B$21-Assumptions!$B$22*Assumptions!$B$23*Assumptions!$B$24)*$CB$34/20,0)</f>
        <v>46.492783077068985</v>
      </c>
      <c r="CS38" s="83">
        <f>IF($C24&lt;=20,Assumptions!$B$13*(Assumptions!$B$19*Assumptions!$B$20*Assumptions!$B$21-Assumptions!$B$22*Assumptions!$B$23*Assumptions!$B$24)*$CB$35/20,0)</f>
        <v>46.492783077068985</v>
      </c>
      <c r="CT38" s="83">
        <f>IF($C23&lt;=20,Assumptions!$B$13*(Assumptions!$B$19*Assumptions!$B$20*Assumptions!$B$21-Assumptions!$B$22*Assumptions!$B$23*Assumptions!$B$24)*$CB$36/20,0)</f>
        <v>46.492783077068985</v>
      </c>
      <c r="CU38" s="83">
        <f>IF($C22&lt;=20,Assumptions!$B$13*(Assumptions!$B$19*Assumptions!$B$20*Assumptions!$B$21-Assumptions!$B$22*Assumptions!$B$23*Assumptions!$B$24)*$CB$37/20,0)</f>
        <v>46.492783077068985</v>
      </c>
      <c r="CV38" s="83">
        <f>IF($C21&lt;=20,Assumptions!$B$13*(Assumptions!$B$19*Assumptions!$B$20*Assumptions!$B$21-Assumptions!$B$22*Assumptions!$B$23*Assumptions!$B$24)*$CB$38/20,0)</f>
        <v>46.492783077068985</v>
      </c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78">
        <f t="shared" si="4"/>
        <v>594.73913472914023</v>
      </c>
      <c r="DJ38" s="85">
        <f t="shared" si="5"/>
        <v>0.22119660715252806</v>
      </c>
      <c r="DK38" s="88">
        <f t="shared" si="17"/>
        <v>103.9914468398994</v>
      </c>
      <c r="DL38" s="81">
        <f t="shared" si="1"/>
        <v>103.9914468398994</v>
      </c>
      <c r="DM38" s="78">
        <f>Assumptions!$B$18*(DN38+ES38)</f>
        <v>37214.416635428999</v>
      </c>
      <c r="DN38" s="78">
        <f>(1.1*Assumptions!$B$14*(1+Assumptions!$B$16)+Assumptions!$B$15*(1+Assumptions!$B$17))*Assumptions!$B$12*DL38</f>
        <v>8475.0949345581212</v>
      </c>
      <c r="DO38" s="83">
        <f>IF($C38&lt;=20,Assumptions!$B$13*(Assumptions!$B$19*Assumptions!$B$20*Assumptions!$B$21-Assumptions!$B$22*Assumptions!$B$23*Assumptions!$B$24)*$DL$21/20,0)</f>
        <v>126.75588906885112</v>
      </c>
      <c r="DP38" s="83">
        <f>IF($C37&lt;=20,Assumptions!$B$13*(Assumptions!$B$19*Assumptions!$B$20*Assumptions!$B$21-Assumptions!$B$22*Assumptions!$B$23*Assumptions!$B$24)*$DL$22/20,0)</f>
        <v>20.211449256410464</v>
      </c>
      <c r="DQ38" s="83">
        <f>IF($C36&lt;=20,Assumptions!$B$13*(Assumptions!$B$19*Assumptions!$B$20*Assumptions!$B$21-Assumptions!$B$22*Assumptions!$B$23*Assumptions!$B$24)*$DL$23/20,0)</f>
        <v>33.825835300772901</v>
      </c>
      <c r="DR38" s="83">
        <f>IF($C35&lt;=20,Assumptions!$B$13*(Assumptions!$B$19*Assumptions!$B$20*Assumptions!$B$21-Assumptions!$B$22*Assumptions!$B$23*Assumptions!$B$24)*$DL$24/20,0)</f>
        <v>64.743419859328142</v>
      </c>
      <c r="DS38" s="83">
        <f>IF($C34&lt;=20,Assumptions!$B$13*(Assumptions!$B$19*Assumptions!$B$20*Assumptions!$B$21-Assumptions!$B$22*Assumptions!$B$23*Assumptions!$B$24)*$DL$25/20,0)</f>
        <v>79.042839192530295</v>
      </c>
      <c r="DT38" s="83">
        <f>IF($C33&lt;=20,Assumptions!$B$13*(Assumptions!$B$19*Assumptions!$B$20*Assumptions!$B$21-Assumptions!$B$22*Assumptions!$B$23*Assumptions!$B$24)*$DL$26/20,0)</f>
        <v>30.334278924869018</v>
      </c>
      <c r="DU38" s="83">
        <f>IF($C32&lt;=20,Assumptions!$B$13*(Assumptions!$B$19*Assumptions!$B$20*Assumptions!$B$21-Assumptions!$B$22*Assumptions!$B$23*Assumptions!$B$24)*$DL$27/20,0)</f>
        <v>77.262237024698578</v>
      </c>
      <c r="DV38" s="83">
        <f>IF($C31&lt;=20,Assumptions!$B$13*(Assumptions!$B$19*Assumptions!$B$20*Assumptions!$B$21-Assumptions!$B$22*Assumptions!$B$23*Assumptions!$B$24)*$DL$28/20,0)</f>
        <v>40.410695023059318</v>
      </c>
      <c r="DW38" s="83">
        <f>IF($C30&lt;=20,Assumptions!$B$13*(Assumptions!$B$19*Assumptions!$B$20*Assumptions!$B$21-Assumptions!$B$22*Assumptions!$B$23*Assumptions!$B$24)*$DL$29/20,0)</f>
        <v>39.531724117568956</v>
      </c>
      <c r="DX38" s="83">
        <f>IF($C29&lt;=20,Assumptions!$B$13*(Assumptions!$B$19*Assumptions!$B$20*Assumptions!$B$21-Assumptions!$B$22*Assumptions!$B$23*Assumptions!$B$24)*$DL$30/20,0)</f>
        <v>129.13033919897666</v>
      </c>
      <c r="DY38" s="83">
        <f>IF($C28&lt;=20,Assumptions!$B$13*(Assumptions!$B$19*Assumptions!$B$20*Assumptions!$B$21-Assumptions!$B$22*Assumptions!$B$23*Assumptions!$B$24)*$DL$31/20,0)</f>
        <v>129.13033919897666</v>
      </c>
      <c r="DZ38" s="83">
        <f>IF($C27&lt;=20,Assumptions!$B$13*(Assumptions!$B$19*Assumptions!$B$20*Assumptions!$B$21-Assumptions!$B$22*Assumptions!$B$23*Assumptions!$B$24)*$DL$32/20,0)</f>
        <v>129.13033919897666</v>
      </c>
      <c r="EA38" s="83">
        <f>IF($C26&lt;=20,Assumptions!$B$13*(Assumptions!$B$19*Assumptions!$B$20*Assumptions!$B$21-Assumptions!$B$22*Assumptions!$B$23*Assumptions!$B$24)*$DL$33/20,0)</f>
        <v>129.13033919897666</v>
      </c>
      <c r="EB38" s="83">
        <f>IF($C25&lt;=20,Assumptions!$B$13*(Assumptions!$B$19*Assumptions!$B$20*Assumptions!$B$21-Assumptions!$B$22*Assumptions!$B$23*Assumptions!$B$24)*$DL$34/20,0)</f>
        <v>129.13033919897666</v>
      </c>
      <c r="EC38" s="83">
        <f>IF($C24&lt;=20,Assumptions!$B$13*(Assumptions!$B$19*Assumptions!$B$20*Assumptions!$B$21-Assumptions!$B$22*Assumptions!$B$23*Assumptions!$B$24)*$DL$35/20,0)</f>
        <v>129.13033919897666</v>
      </c>
      <c r="ED38" s="83">
        <f>IF($C23&lt;=20,Assumptions!$B$13*(Assumptions!$B$19*Assumptions!$B$20*Assumptions!$B$21-Assumptions!$B$22*Assumptions!$B$23*Assumptions!$B$24)*$DL$36/20,0)</f>
        <v>129.13033919897666</v>
      </c>
      <c r="EE38" s="83">
        <f>IF($C22&lt;=20,Assumptions!$B$13*(Assumptions!$B$19*Assumptions!$B$20*Assumptions!$B$21-Assumptions!$B$22*Assumptions!$B$23*Assumptions!$B$24)*$DL$37/20,0)</f>
        <v>129.13033919897666</v>
      </c>
      <c r="EF38" s="83">
        <f>IF($C21&lt;=20,Assumptions!$B$13*(Assumptions!$B$19*Assumptions!$B$20*Assumptions!$B$21-Assumptions!$B$22*Assumptions!$B$23*Assumptions!$B$24)*$DL$38/20,0)</f>
        <v>129.13033919897666</v>
      </c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78">
        <f t="shared" si="6"/>
        <v>1674.2914205588784</v>
      </c>
      <c r="ET38" s="89">
        <f t="shared" si="7"/>
        <v>0.61571929674884196</v>
      </c>
    </row>
    <row r="39" spans="3:150" x14ac:dyDescent="0.35">
      <c r="C39" s="77">
        <f t="shared" ref="C39:D54" si="18">C38+1</f>
        <v>19</v>
      </c>
      <c r="D39" s="77">
        <f t="shared" si="18"/>
        <v>2035</v>
      </c>
      <c r="E39" s="78">
        <v>61320.555999999997</v>
      </c>
      <c r="F39" s="79">
        <v>300</v>
      </c>
      <c r="G39" s="80">
        <f t="shared" si="12"/>
        <v>8.2679369463667527</v>
      </c>
      <c r="H39" s="81">
        <f t="shared" si="11"/>
        <v>2.8357395404032459</v>
      </c>
      <c r="I39" s="78">
        <f>Assumptions!$B$18*(J39+AO39)</f>
        <v>996.80533938704741</v>
      </c>
      <c r="J39" s="82">
        <f>(1.1*Assumptions!$B$14*(1+Assumptions!$B$16)+Assumptions!$B$15*(1+Assumptions!$B$17))*Assumptions!$B$12*$H39</f>
        <v>231.10710106378374</v>
      </c>
      <c r="K39" s="83">
        <f>IF($C39&lt;=20,Assumptions!$B$13*(Assumptions!$B$19*Assumptions!$B$20*Assumptions!$B$21-Assumptions!$B$22*Assumptions!$B$23*Assumptions!$B$24)*$H$21/20,0)</f>
        <v>0.38955862444349837</v>
      </c>
      <c r="L39" s="83">
        <f>IF($C38&lt;=20,Assumptions!$B$13*(Assumptions!$B$19*Assumptions!$B$20*Assumptions!$B$21-Assumptions!$B$22*Assumptions!$B$23*Assumptions!$B$24)*$H$22/20,0)</f>
        <v>0.29070513738303028</v>
      </c>
      <c r="M39" s="83">
        <f>IF($C37&lt;=20,Assumptions!$B$13*(Assumptions!$B$19*Assumptions!$B$20*Assumptions!$B$21-Assumptions!$B$22*Assumptions!$B$23*Assumptions!$B$24)*$H$23/20,0)</f>
        <v>1.6433032392553035</v>
      </c>
      <c r="N39" s="83">
        <f>IF($C36&lt;=20,Assumptions!$B$13*(Assumptions!$B$19*Assumptions!$B$20*Assumptions!$B$21-Assumptions!$B$22*Assumptions!$B$23*Assumptions!$B$24)*$H$24/20,0)</f>
        <v>0.7084581021280083</v>
      </c>
      <c r="O39" s="83">
        <f>IF($C35&lt;=20,Assumptions!$B$13*(Assumptions!$B$19*Assumptions!$B$20*Assumptions!$B$21-Assumptions!$B$22*Assumptions!$B$23*Assumptions!$B$24)*$H$25/20,0)</f>
        <v>0.81810626699542743</v>
      </c>
      <c r="P39" s="83">
        <f>IF($C34&lt;=20,Assumptions!$B$13*(Assumptions!$B$19*Assumptions!$B$20*Assumptions!$B$21-Assumptions!$B$22*Assumptions!$B$23*Assumptions!$B$24)*$H$26/20,0)</f>
        <v>0.84304952205946171</v>
      </c>
      <c r="Q39" s="83">
        <f>IF($C33&lt;=20,Assumptions!$B$13*(Assumptions!$B$19*Assumptions!$B$20*Assumptions!$B$21-Assumptions!$B$22*Assumptions!$B$23*Assumptions!$B$24)*$H$27/20,0)</f>
        <v>0.21021048659742886</v>
      </c>
      <c r="R39" s="83">
        <f>IF($C32&lt;=20,Assumptions!$B$13*(Assumptions!$B$19*Assumptions!$B$20*Assumptions!$B$21-Assumptions!$B$22*Assumptions!$B$23*Assumptions!$B$24)*$H$28/20,0)</f>
        <v>0.42375021356021791</v>
      </c>
      <c r="S39" s="83">
        <f>IF($C31&lt;=20,Assumptions!$B$13*(Assumptions!$B$19*Assumptions!$B$20*Assumptions!$B$21-Assumptions!$B$22*Assumptions!$B$23*Assumptions!$B$24)*$H$29/20,0)</f>
        <v>0.20924682580358347</v>
      </c>
      <c r="T39" s="83">
        <f>IF($C30&lt;=20,Assumptions!$B$13*(Assumptions!$B$19*Assumptions!$B$20*Assumptions!$B$21-Assumptions!$B$22*Assumptions!$B$23*Assumptions!$B$24)*$H$30/20,0)</f>
        <v>3.5212512169003261</v>
      </c>
      <c r="U39" s="83">
        <f>IF($C29&lt;=20,Assumptions!$B$13*(Assumptions!$B$19*Assumptions!$B$20*Assumptions!$B$21-Assumptions!$B$22*Assumptions!$B$23*Assumptions!$B$24)*$H$31/20,0)</f>
        <v>3.5212512169003261</v>
      </c>
      <c r="V39" s="83">
        <f>IF($C28&lt;=20,Assumptions!$B$13*(Assumptions!$B$19*Assumptions!$B$20*Assumptions!$B$21-Assumptions!$B$22*Assumptions!$B$23*Assumptions!$B$24)*$H$32/20,0)</f>
        <v>3.5212512169003261</v>
      </c>
      <c r="W39" s="83">
        <f>IF($C27&lt;=20,Assumptions!$B$13*(Assumptions!$B$19*Assumptions!$B$20*Assumptions!$B$21-Assumptions!$B$22*Assumptions!$B$23*Assumptions!$B$24)*$H$33/20,0)</f>
        <v>3.5212512169003261</v>
      </c>
      <c r="X39" s="83">
        <f>IF($C26&lt;=20,Assumptions!$B$13*(Assumptions!$B$19*Assumptions!$B$20*Assumptions!$B$21-Assumptions!$B$22*Assumptions!$B$23*Assumptions!$B$24)*$H$34/20,0)</f>
        <v>3.5212512169003261</v>
      </c>
      <c r="Y39" s="83">
        <f>IF($C25&lt;=20,Assumptions!$B$13*(Assumptions!$B$19*Assumptions!$B$20*Assumptions!$B$21-Assumptions!$B$22*Assumptions!$B$23*Assumptions!$B$24)*$H$35/20,0)</f>
        <v>3.5212512169003261</v>
      </c>
      <c r="Z39" s="83">
        <f>IF($C24&lt;=20,Assumptions!$B$13*(Assumptions!$B$19*Assumptions!$B$20*Assumptions!$B$21-Assumptions!$B$22*Assumptions!$B$23*Assumptions!$B$24)*$H$36/20,0)</f>
        <v>3.5212512169003261</v>
      </c>
      <c r="AA39" s="83">
        <f>IF($C23&lt;=20,Assumptions!$B$13*(Assumptions!$B$19*Assumptions!$B$20*Assumptions!$B$21-Assumptions!$B$22*Assumptions!$B$23*Assumptions!$B$24)*$H$37/20,0)</f>
        <v>3.5212512169003261</v>
      </c>
      <c r="AB39" s="83">
        <f>IF($C22&lt;=20,Assumptions!$B$13*(Assumptions!$B$19*Assumptions!$B$20*Assumptions!$B$21-Assumptions!$B$22*Assumptions!$B$23*Assumptions!$B$24)*$H$38/20,0)</f>
        <v>3.5212512169003261</v>
      </c>
      <c r="AC39" s="83">
        <f>IF($C21&lt;=20,Assumptions!$B$13*(Assumptions!$B$19*Assumptions!$B$20*Assumptions!$B$21-Assumptions!$B$22*Assumptions!$B$23*Assumptions!$B$24)*$H$39/20,0)</f>
        <v>3.5212512169003261</v>
      </c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78">
        <f t="shared" si="9"/>
        <v>40.748900587229215</v>
      </c>
      <c r="AP39" s="84">
        <f t="shared" si="10"/>
        <v>1.6255647443689968E-2</v>
      </c>
      <c r="AQ39" s="81">
        <f t="shared" si="13"/>
        <v>32.027618669001065</v>
      </c>
      <c r="AR39" s="83">
        <f t="shared" si="14"/>
        <v>10.984842438179713</v>
      </c>
      <c r="AS39" s="78">
        <f>Assumptions!$B$18*(AT39+BY39)</f>
        <v>3979.2911999644889</v>
      </c>
      <c r="AT39" s="78">
        <f>(1.1*Assumptions!$B$14*(1+Assumptions!$B$16)+Assumptions!$B$15*(1+Assumptions!$B$17))*Assumptions!$B$12*$AR39</f>
        <v>895.24268902677034</v>
      </c>
      <c r="AU39" s="83">
        <f>IF($C39&lt;=20,Assumptions!$B$13*(Assumptions!$B$19*Assumptions!$B$20*Assumptions!$B$21-Assumptions!$B$22*Assumptions!$B$23*Assumptions!$B$24)*$AR$21/20,0)</f>
        <v>11.107418749094929</v>
      </c>
      <c r="AV39" s="83">
        <f>IF($C38&lt;=20,Assumptions!$B$13*(Assumptions!$B$19*Assumptions!$B$20*Assumptions!$B$21-Assumptions!$B$22*Assumptions!$B$23*Assumptions!$B$24)*$AR$22/20,0)</f>
        <v>1.9928453677830427</v>
      </c>
      <c r="AW39" s="83">
        <f>IF($C337&lt;=20,Assumptions!$B$13*(Assumptions!$B$19*Assumptions!$B$20*Assumptions!$B$21-Assumptions!$B$22*Assumptions!$B$23*Assumptions!$B$24)*$AR$23/20,0)</f>
        <v>6.6782370733894583</v>
      </c>
      <c r="AX39" s="83">
        <f>IF($C36&lt;=20,Assumptions!$B$13*(Assumptions!$B$19*Assumptions!$B$20*Assumptions!$B$21-Assumptions!$B$22*Assumptions!$B$23*Assumptions!$B$24)*$AR$24/20,0)</f>
        <v>2.627813553970956</v>
      </c>
      <c r="AY39" s="83">
        <f>IF($C35&lt;=20,Assumptions!$B$13*(Assumptions!$B$19*Assumptions!$B$20*Assumptions!$B$21-Assumptions!$B$22*Assumptions!$B$23*Assumptions!$B$24)*$AR$25/20,0)</f>
        <v>14.998760577503656</v>
      </c>
      <c r="AZ39" s="83">
        <f>IF($C34&lt;=20,Assumptions!$B$13*(Assumptions!$B$19*Assumptions!$B$20*Assumptions!$B$21-Assumptions!$B$22*Assumptions!$B$23*Assumptions!$B$24)*$AR$26/20,0)</f>
        <v>4.9478587756129819</v>
      </c>
      <c r="BA39" s="83">
        <f>IF($C33&lt;=20,Assumptions!$B$13*(Assumptions!$B$19*Assumptions!$B$20*Assumptions!$B$21-Assumptions!$B$22*Assumptions!$B$23*Assumptions!$B$24)*$AR$27/20,0)</f>
        <v>3.4934483319437284</v>
      </c>
      <c r="BB39" s="83">
        <f>IF($C32&lt;=20,Assumptions!$B$13*(Assumptions!$B$19*Assumptions!$B$20*Assumptions!$B$21-Assumptions!$B$22*Assumptions!$B$23*Assumptions!$B$24)*$AR$28/20,0)</f>
        <v>4.733279660821724</v>
      </c>
      <c r="BC39" s="83">
        <f>IF($C31&lt;=20,Assumptions!$B$13*(Assumptions!$B$19*Assumptions!$B$20*Assumptions!$B$21-Assumptions!$B$22*Assumptions!$B$23*Assumptions!$B$24)*$AR$29/20,0)</f>
        <v>3.0357027452078809</v>
      </c>
      <c r="BD39" s="83">
        <f>IF($C30&lt;=20,Assumptions!$B$13*(Assumptions!$B$19*Assumptions!$B$20*Assumptions!$B$21-Assumptions!$B$22*Assumptions!$B$23*Assumptions!$B$24)*$AR$30/20,0)</f>
        <v>13.640318249185276</v>
      </c>
      <c r="BE39" s="83">
        <f>IF($C29&lt;=20,Assumptions!$B$13*(Assumptions!$B$19*Assumptions!$B$20*Assumptions!$B$21-Assumptions!$B$22*Assumptions!$B$23*Assumptions!$B$24)*$AR$31/20,0)</f>
        <v>13.640318249185276</v>
      </c>
      <c r="BF39" s="83">
        <f>IF($C28&lt;=20,Assumptions!$B$13*(Assumptions!$B$19*Assumptions!$B$20*Assumptions!$B$21-Assumptions!$B$22*Assumptions!$B$23*Assumptions!$B$24)*$AR$32/20,0)</f>
        <v>13.640318249185276</v>
      </c>
      <c r="BG39" s="83">
        <f>IF($C27&lt;=20,Assumptions!$B$13*(Assumptions!$B$19*Assumptions!$B$20*Assumptions!$B$21-Assumptions!$B$22*Assumptions!$B$23*Assumptions!$B$24)*$AR$33/20,0)</f>
        <v>13.640318249185276</v>
      </c>
      <c r="BH39" s="83">
        <f>IF($C26&lt;=20,Assumptions!$B$13*(Assumptions!$B$19*Assumptions!$B$20*Assumptions!$B$21-Assumptions!$B$22*Assumptions!$B$23*Assumptions!$B$24)*$AR$34/20,0)</f>
        <v>13.640318249185276</v>
      </c>
      <c r="BI39" s="83">
        <f>IF($C25&lt;=20,Assumptions!$B$13*(Assumptions!$B$19*Assumptions!$B$20*Assumptions!$B$21-Assumptions!$B$22*Assumptions!$B$23*Assumptions!$B$24)*$AR$35/20,0)</f>
        <v>13.640318249185276</v>
      </c>
      <c r="BJ39" s="83">
        <f>IF($C24&lt;=20,Assumptions!$B$13*(Assumptions!$B$19*Assumptions!$B$20*Assumptions!$B$21-Assumptions!$B$22*Assumptions!$B$23*Assumptions!$B$24)*$AR$36/20,0)</f>
        <v>13.640318249185276</v>
      </c>
      <c r="BK39" s="83">
        <f>IF($C23&lt;=20,Assumptions!$B$13*(Assumptions!$B$19*Assumptions!$B$20*Assumptions!$B$21-Assumptions!$B$22*Assumptions!$B$23*Assumptions!$B$24)*$AR$37/20,0)</f>
        <v>13.640318249185276</v>
      </c>
      <c r="BL39" s="83">
        <f>IF($C22&lt;=20,Assumptions!$B$13*(Assumptions!$B$19*Assumptions!$B$20*Assumptions!$B$21-Assumptions!$B$22*Assumptions!$B$23*Assumptions!$B$24)*$AR$38/20,0)</f>
        <v>13.640318249185276</v>
      </c>
      <c r="BM39" s="83">
        <f>IF($C21&lt;=20,Assumptions!$B$13*(Assumptions!$B$19*Assumptions!$B$20*Assumptions!$B$21-Assumptions!$B$22*Assumptions!$B$23*Assumptions!$B$24)*$AR$39/20,0)</f>
        <v>13.640318249185276</v>
      </c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78">
        <f t="shared" si="2"/>
        <v>190.01854732718107</v>
      </c>
      <c r="BZ39" s="85">
        <f t="shared" si="3"/>
        <v>6.4893266785847295E-2</v>
      </c>
      <c r="CA39" s="86">
        <f t="shared" si="15"/>
        <v>103.9914468398994</v>
      </c>
      <c r="CB39" s="87">
        <f t="shared" si="16"/>
        <v>37.441640824221651</v>
      </c>
      <c r="CC39" s="78">
        <f>Assumptions!$B$18*(CD39+DI39)</f>
        <v>13539.719459561626</v>
      </c>
      <c r="CD39" s="78">
        <f>(1.1*Assumptions!$B$14*(1+Assumptions!$B$16)+Assumptions!$B$15*(1+Assumptions!$B$17))*Assumptions!$B$12*$CB39</f>
        <v>3051.4188438924161</v>
      </c>
      <c r="CE39" s="83">
        <f>IF($C39&lt;=20,Assumptions!$B$13*(Assumptions!$B$19*Assumptions!$B$20*Assumptions!$B$21-Assumptions!$B$22*Assumptions!$B$23*Assumptions!$B$24)*$CB$21/20,0)</f>
        <v>40.595374196237984</v>
      </c>
      <c r="CF39" s="83">
        <f>IF($C38&lt;=20,Assumptions!$B$13*(Assumptions!$B$19*Assumptions!$B$20*Assumptions!$B$21-Assumptions!$B$22*Assumptions!$B$23*Assumptions!$B$24)*$CB$22/20,0)</f>
        <v>7.007028808554578</v>
      </c>
      <c r="CG39" s="83">
        <f>IF($C37&lt;=20,Assumptions!$B$13*(Assumptions!$B$19*Assumptions!$B$20*Assumptions!$B$21-Assumptions!$B$22*Assumptions!$B$23*Assumptions!$B$24)*$CB$23/20,0)</f>
        <v>12.442923269832452</v>
      </c>
      <c r="CH39" s="83">
        <f>IF($C36&lt;=20,Assumptions!$B$13*(Assumptions!$B$19*Assumptions!$B$20*Assumptions!$B$21-Assumptions!$B$22*Assumptions!$B$23*Assumptions!$B$24)*$CB$24/20,0)</f>
        <v>20.684005151266589</v>
      </c>
      <c r="CI39" s="83">
        <f>IF($C35&lt;=20,Assumptions!$B$13*(Assumptions!$B$19*Assumptions!$B$20*Assumptions!$B$21-Assumptions!$B$22*Assumptions!$B$23*Assumptions!$B$24)*$CB$25/20,0)</f>
        <v>31.24304773001877</v>
      </c>
      <c r="CJ39" s="83">
        <f>IF($C34&lt;=20,Assumptions!$B$13*(Assumptions!$B$19*Assumptions!$B$20*Assumptions!$B$21-Assumptions!$B$22*Assumptions!$B$23*Assumptions!$B$24)*$CB$26/20,0)</f>
        <v>9.1946070760395884</v>
      </c>
      <c r="CK39" s="83">
        <f>IF($C33&lt;=20,Assumptions!$B$13*(Assumptions!$B$19*Assumptions!$B$20*Assumptions!$B$21-Assumptions!$B$22*Assumptions!$B$23*Assumptions!$B$24)*$CB$27/20,0)</f>
        <v>24.302325527621868</v>
      </c>
      <c r="CL39" s="83">
        <f>IF($C32&lt;=20,Assumptions!$B$13*(Assumptions!$B$19*Assumptions!$B$20*Assumptions!$B$21-Assumptions!$B$22*Assumptions!$B$23*Assumptions!$B$24)*$CB$28/20,0)</f>
        <v>15.45710165191301</v>
      </c>
      <c r="CM39" s="83">
        <f>IF($C31&lt;=20,Assumptions!$B$13*(Assumptions!$B$19*Assumptions!$B$20*Assumptions!$B$21-Assumptions!$B$22*Assumptions!$B$23*Assumptions!$B$24)*$CB$29/20,0)</f>
        <v>15.377673624034561</v>
      </c>
      <c r="CN39" s="83">
        <f>IF($C30&lt;=20,Assumptions!$B$13*(Assumptions!$B$19*Assumptions!$B$20*Assumptions!$B$21-Assumptions!$B$22*Assumptions!$B$23*Assumptions!$B$24)*$CB$30/20,0)</f>
        <v>46.492783077068985</v>
      </c>
      <c r="CO39" s="83">
        <f>IF($C29&lt;=20,Assumptions!$B$13*(Assumptions!$B$19*Assumptions!$B$20*Assumptions!$B$21-Assumptions!$B$22*Assumptions!$B$23*Assumptions!$B$24)*$CB$31/20,0)</f>
        <v>46.492783077068985</v>
      </c>
      <c r="CP39" s="83">
        <f>IF($C28&lt;=20,Assumptions!$B$13*(Assumptions!$B$19*Assumptions!$B$20*Assumptions!$B$21-Assumptions!$B$22*Assumptions!$B$23*Assumptions!$B$24)*$CB$32/20,0)</f>
        <v>46.492783077068985</v>
      </c>
      <c r="CQ39" s="83">
        <f>IF($C27&lt;=20,Assumptions!$B$13*(Assumptions!$B$19*Assumptions!$B$20*Assumptions!$B$21-Assumptions!$B$22*Assumptions!$B$23*Assumptions!$B$24)*$CB$33/20,0)</f>
        <v>46.492783077068985</v>
      </c>
      <c r="CR39" s="83">
        <f>IF($C26&lt;=20,Assumptions!$B$13*(Assumptions!$B$19*Assumptions!$B$20*Assumptions!$B$21-Assumptions!$B$22*Assumptions!$B$23*Assumptions!$B$24)*$CB$34/20,0)</f>
        <v>46.492783077068985</v>
      </c>
      <c r="CS39" s="83">
        <f>IF($C25&lt;=20,Assumptions!$B$13*(Assumptions!$B$19*Assumptions!$B$20*Assumptions!$B$21-Assumptions!$B$22*Assumptions!$B$23*Assumptions!$B$24)*$CB$35/20,0)</f>
        <v>46.492783077068985</v>
      </c>
      <c r="CT39" s="83">
        <f>IF($C24&lt;=20,Assumptions!$B$13*(Assumptions!$B$19*Assumptions!$B$20*Assumptions!$B$21-Assumptions!$B$22*Assumptions!$B$23*Assumptions!$B$24)*$CB$36/20,0)</f>
        <v>46.492783077068985</v>
      </c>
      <c r="CU39" s="83">
        <f>IF($C23&lt;=20,Assumptions!$B$13*(Assumptions!$B$19*Assumptions!$B$20*Assumptions!$B$21-Assumptions!$B$22*Assumptions!$B$23*Assumptions!$B$24)*$CB$37/20,0)</f>
        <v>46.492783077068985</v>
      </c>
      <c r="CV39" s="83">
        <f>IF($C22&lt;=20,Assumptions!$B$13*(Assumptions!$B$19*Assumptions!$B$20*Assumptions!$B$21-Assumptions!$B$22*Assumptions!$B$23*Assumptions!$B$24)*$CB$38/20,0)</f>
        <v>46.492783077068985</v>
      </c>
      <c r="CW39" s="83">
        <f>IF($C21&lt;=20,Assumptions!$B$13*(Assumptions!$B$19*Assumptions!$B$20*Assumptions!$B$21-Assumptions!$B$22*Assumptions!$B$23*Assumptions!$B$24)*$CB$39/20,0)</f>
        <v>46.492783077068985</v>
      </c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78">
        <f t="shared" si="4"/>
        <v>641.23191780620925</v>
      </c>
      <c r="DJ39" s="85">
        <f t="shared" si="5"/>
        <v>0.22080229441431723</v>
      </c>
      <c r="DK39" s="88">
        <f t="shared" si="17"/>
        <v>103.9914468398994</v>
      </c>
      <c r="DL39" s="81">
        <f t="shared" si="1"/>
        <v>103.9914468398994</v>
      </c>
      <c r="DM39" s="78">
        <f>Assumptions!$B$18*(DN39+ES39)</f>
        <v>37687.894545825249</v>
      </c>
      <c r="DN39" s="78">
        <f>(1.1*Assumptions!$B$14*(1+Assumptions!$B$16)+Assumptions!$B$15*(1+Assumptions!$B$17))*Assumptions!$B$12*DL39</f>
        <v>8475.0949345581212</v>
      </c>
      <c r="DO39" s="83">
        <f>IF($C39&lt;=20,Assumptions!$B$13*(Assumptions!$B$19*Assumptions!$B$20*Assumptions!$B$21-Assumptions!$B$22*Assumptions!$B$23*Assumptions!$B$24)*$DL$21/20,0)</f>
        <v>126.75588906885112</v>
      </c>
      <c r="DP39" s="83">
        <f>IF($C38&lt;=20,Assumptions!$B$13*(Assumptions!$B$19*Assumptions!$B$20*Assumptions!$B$21-Assumptions!$B$22*Assumptions!$B$23*Assumptions!$B$24)*$DL$22/20,0)</f>
        <v>20.211449256410464</v>
      </c>
      <c r="DQ39" s="83">
        <f>IF($C37&lt;=20,Assumptions!$B$13*(Assumptions!$B$19*Assumptions!$B$20*Assumptions!$B$21-Assumptions!$B$22*Assumptions!$B$23*Assumptions!$B$24)*$DL$23/20,0)</f>
        <v>33.825835300772901</v>
      </c>
      <c r="DR39" s="83">
        <f>IF($C36&lt;=20,Assumptions!$B$13*(Assumptions!$B$19*Assumptions!$B$20*Assumptions!$B$21-Assumptions!$B$22*Assumptions!$B$23*Assumptions!$B$24)*$DL$24/20,0)</f>
        <v>64.743419859328142</v>
      </c>
      <c r="DS39" s="83">
        <f>IF($C35&lt;=20,Assumptions!$B$13*(Assumptions!$B$19*Assumptions!$B$20*Assumptions!$B$21-Assumptions!$B$22*Assumptions!$B$23*Assumptions!$B$24)*$DL$25/20,0)</f>
        <v>79.042839192530295</v>
      </c>
      <c r="DT39" s="83">
        <f>IF($C34&lt;=20,Assumptions!$B$13*(Assumptions!$B$19*Assumptions!$B$20*Assumptions!$B$21-Assumptions!$B$22*Assumptions!$B$23*Assumptions!$B$24)*$DL$26/20,0)</f>
        <v>30.334278924869018</v>
      </c>
      <c r="DU39" s="83">
        <f>IF($C33&lt;=20,Assumptions!$B$13*(Assumptions!$B$19*Assumptions!$B$20*Assumptions!$B$21-Assumptions!$B$22*Assumptions!$B$23*Assumptions!$B$24)*$DL$27/20,0)</f>
        <v>77.262237024698578</v>
      </c>
      <c r="DV39" s="83">
        <f>IF($C32&lt;=20,Assumptions!$B$13*(Assumptions!$B$19*Assumptions!$B$20*Assumptions!$B$21-Assumptions!$B$22*Assumptions!$B$23*Assumptions!$B$24)*$DL$28/20,0)</f>
        <v>40.410695023059318</v>
      </c>
      <c r="DW39" s="83">
        <f>IF($C31&lt;=20,Assumptions!$B$13*(Assumptions!$B$19*Assumptions!$B$20*Assumptions!$B$21-Assumptions!$B$22*Assumptions!$B$23*Assumptions!$B$24)*$DL$29/20,0)</f>
        <v>39.531724117568956</v>
      </c>
      <c r="DX39" s="83">
        <f>IF($C30&lt;=20,Assumptions!$B$13*(Assumptions!$B$19*Assumptions!$B$20*Assumptions!$B$21-Assumptions!$B$22*Assumptions!$B$23*Assumptions!$B$24)*$DL$30/20,0)</f>
        <v>129.13033919897666</v>
      </c>
      <c r="DY39" s="83">
        <f>IF($C29&lt;=20,Assumptions!$B$13*(Assumptions!$B$19*Assumptions!$B$20*Assumptions!$B$21-Assumptions!$B$22*Assumptions!$B$23*Assumptions!$B$24)*$DL$31/20,0)</f>
        <v>129.13033919897666</v>
      </c>
      <c r="DZ39" s="83">
        <f>IF($C28&lt;=20,Assumptions!$B$13*(Assumptions!$B$19*Assumptions!$B$20*Assumptions!$B$21-Assumptions!$B$22*Assumptions!$B$23*Assumptions!$B$24)*$DL$32/20,0)</f>
        <v>129.13033919897666</v>
      </c>
      <c r="EA39" s="83">
        <f>IF($C27&lt;=20,Assumptions!$B$13*(Assumptions!$B$19*Assumptions!$B$20*Assumptions!$B$21-Assumptions!$B$22*Assumptions!$B$23*Assumptions!$B$24)*$DL$33/20,0)</f>
        <v>129.13033919897666</v>
      </c>
      <c r="EB39" s="83">
        <f>IF($C26&lt;=20,Assumptions!$B$13*(Assumptions!$B$19*Assumptions!$B$20*Assumptions!$B$21-Assumptions!$B$22*Assumptions!$B$23*Assumptions!$B$24)*$DL$34/20,0)</f>
        <v>129.13033919897666</v>
      </c>
      <c r="EC39" s="83">
        <f>IF($C25&lt;=20,Assumptions!$B$13*(Assumptions!$B$19*Assumptions!$B$20*Assumptions!$B$21-Assumptions!$B$22*Assumptions!$B$23*Assumptions!$B$24)*$DL$35/20,0)</f>
        <v>129.13033919897666</v>
      </c>
      <c r="ED39" s="83">
        <f>IF($C24&lt;=20,Assumptions!$B$13*(Assumptions!$B$19*Assumptions!$B$20*Assumptions!$B$21-Assumptions!$B$22*Assumptions!$B$23*Assumptions!$B$24)*$DL$36/20,0)</f>
        <v>129.13033919897666</v>
      </c>
      <c r="EE39" s="83">
        <f>IF($C23&lt;=20,Assumptions!$B$13*(Assumptions!$B$19*Assumptions!$B$20*Assumptions!$B$21-Assumptions!$B$22*Assumptions!$B$23*Assumptions!$B$24)*$DL$37/20,0)</f>
        <v>129.13033919897666</v>
      </c>
      <c r="EF39" s="83">
        <f>IF($C22&lt;=20,Assumptions!$B$13*(Assumptions!$B$19*Assumptions!$B$20*Assumptions!$B$21-Assumptions!$B$22*Assumptions!$B$23*Assumptions!$B$24)*$DL$38/20,0)</f>
        <v>129.13033919897666</v>
      </c>
      <c r="EG39" s="83">
        <f>IF($C21&lt;=20,Assumptions!$B$13*(Assumptions!$B$19*Assumptions!$B$20*Assumptions!$B$21-Assumptions!$B$22*Assumptions!$B$23*Assumptions!$B$24)*$DL$39/20,0)</f>
        <v>129.13033919897666</v>
      </c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78">
        <f t="shared" si="6"/>
        <v>1803.4217597578549</v>
      </c>
      <c r="ET39" s="89">
        <f t="shared" si="7"/>
        <v>0.61460457967512971</v>
      </c>
    </row>
    <row r="40" spans="3:150" x14ac:dyDescent="0.35">
      <c r="C40" s="77">
        <f t="shared" si="18"/>
        <v>20</v>
      </c>
      <c r="D40" s="77">
        <f t="shared" si="18"/>
        <v>2036</v>
      </c>
      <c r="E40" s="78">
        <v>62200.555999999997</v>
      </c>
      <c r="F40" s="79">
        <v>300</v>
      </c>
      <c r="G40" s="80">
        <f t="shared" si="12"/>
        <v>8.2679369463667527</v>
      </c>
      <c r="H40" s="81">
        <f t="shared" si="11"/>
        <v>2.8357395404032459</v>
      </c>
      <c r="I40" s="78">
        <f>Assumptions!$B$18*(J40+AO40)</f>
        <v>1009.7165938490153</v>
      </c>
      <c r="J40" s="82">
        <f>(1.1*Assumptions!$B$14*(1+Assumptions!$B$16)+Assumptions!$B$15*(1+Assumptions!$B$17))*Assumptions!$B$12*$H40</f>
        <v>231.10710106378374</v>
      </c>
      <c r="K40" s="83">
        <f>IF($C40&lt;=20,Assumptions!$B$13*(Assumptions!$B$19*Assumptions!$B$20*Assumptions!$B$21-Assumptions!$B$22*Assumptions!$B$23*Assumptions!$B$24)*$H$21/20,0)</f>
        <v>0.38955862444349837</v>
      </c>
      <c r="L40" s="83">
        <f>IF($C39&lt;=20,Assumptions!$B$13*(Assumptions!$B$19*Assumptions!$B$20*Assumptions!$B$21-Assumptions!$B$22*Assumptions!$B$23*Assumptions!$B$24)*$H$22/20,0)</f>
        <v>0.29070513738303028</v>
      </c>
      <c r="M40" s="83">
        <f>IF($C38&lt;=20,Assumptions!$B$13*(Assumptions!$B$19*Assumptions!$B$20*Assumptions!$B$21-Assumptions!$B$22*Assumptions!$B$23*Assumptions!$B$24)*$H$23/20,0)</f>
        <v>1.6433032392553035</v>
      </c>
      <c r="N40" s="83">
        <f>IF($C37&lt;=20,Assumptions!$B$13*(Assumptions!$B$19*Assumptions!$B$20*Assumptions!$B$21-Assumptions!$B$22*Assumptions!$B$23*Assumptions!$B$24)*$H$24/20,0)</f>
        <v>0.7084581021280083</v>
      </c>
      <c r="O40" s="83">
        <f>IF($C36&lt;=20,Assumptions!$B$13*(Assumptions!$B$19*Assumptions!$B$20*Assumptions!$B$21-Assumptions!$B$22*Assumptions!$B$23*Assumptions!$B$24)*$H$25/20,0)</f>
        <v>0.81810626699542743</v>
      </c>
      <c r="P40" s="83">
        <f>IF($C35&lt;=20,Assumptions!$B$13*(Assumptions!$B$19*Assumptions!$B$20*Assumptions!$B$21-Assumptions!$B$22*Assumptions!$B$23*Assumptions!$B$24)*$H$26/20,0)</f>
        <v>0.84304952205946171</v>
      </c>
      <c r="Q40" s="83">
        <f>IF($C34&lt;=20,Assumptions!$B$13*(Assumptions!$B$19*Assumptions!$B$20*Assumptions!$B$21-Assumptions!$B$22*Assumptions!$B$23*Assumptions!$B$24)*$H$27/20,0)</f>
        <v>0.21021048659742886</v>
      </c>
      <c r="R40" s="83">
        <f>IF($C33&lt;=20,Assumptions!$B$13*(Assumptions!$B$19*Assumptions!$B$20*Assumptions!$B$21-Assumptions!$B$22*Assumptions!$B$23*Assumptions!$B$24)*$H$28/20,0)</f>
        <v>0.42375021356021791</v>
      </c>
      <c r="S40" s="83">
        <f>IF($C32&lt;=20,Assumptions!$B$13*(Assumptions!$B$19*Assumptions!$B$20*Assumptions!$B$21-Assumptions!$B$22*Assumptions!$B$23*Assumptions!$B$24)*$H$29/20,0)</f>
        <v>0.20924682580358347</v>
      </c>
      <c r="T40" s="83">
        <f>IF($C31&lt;=20,Assumptions!$B$13*(Assumptions!$B$19*Assumptions!$B$20*Assumptions!$B$21-Assumptions!$B$22*Assumptions!$B$23*Assumptions!$B$24)*$H$30/20,0)</f>
        <v>3.5212512169003261</v>
      </c>
      <c r="U40" s="83">
        <f>IF($C30&lt;=20,Assumptions!$B$13*(Assumptions!$B$19*Assumptions!$B$20*Assumptions!$B$21-Assumptions!$B$22*Assumptions!$B$23*Assumptions!$B$24)*$H$31/20,0)</f>
        <v>3.5212512169003261</v>
      </c>
      <c r="V40" s="83">
        <f>IF($C29&lt;=20,Assumptions!$B$13*(Assumptions!$B$19*Assumptions!$B$20*Assumptions!$B$21-Assumptions!$B$22*Assumptions!$B$23*Assumptions!$B$24)*$H$32/20,0)</f>
        <v>3.5212512169003261</v>
      </c>
      <c r="W40" s="83">
        <f>IF($C28&lt;=20,Assumptions!$B$13*(Assumptions!$B$19*Assumptions!$B$20*Assumptions!$B$21-Assumptions!$B$22*Assumptions!$B$23*Assumptions!$B$24)*$H$33/20,0)</f>
        <v>3.5212512169003261</v>
      </c>
      <c r="X40" s="83">
        <f>IF($C27&lt;=20,Assumptions!$B$13*(Assumptions!$B$19*Assumptions!$B$20*Assumptions!$B$21-Assumptions!$B$22*Assumptions!$B$23*Assumptions!$B$24)*$H$34/20,0)</f>
        <v>3.5212512169003261</v>
      </c>
      <c r="Y40" s="83">
        <f>IF($C26&lt;=20,Assumptions!$B$13*(Assumptions!$B$19*Assumptions!$B$20*Assumptions!$B$21-Assumptions!$B$22*Assumptions!$B$23*Assumptions!$B$24)*$H$35/20,0)</f>
        <v>3.5212512169003261</v>
      </c>
      <c r="Z40" s="83">
        <f>IF($C25&lt;=20,Assumptions!$B$13*(Assumptions!$B$19*Assumptions!$B$20*Assumptions!$B$21-Assumptions!$B$22*Assumptions!$B$23*Assumptions!$B$24)*$H$36/20,0)</f>
        <v>3.5212512169003261</v>
      </c>
      <c r="AA40" s="83">
        <f>IF($C24&lt;=20,Assumptions!$B$13*(Assumptions!$B$19*Assumptions!$B$20*Assumptions!$B$21-Assumptions!$B$22*Assumptions!$B$23*Assumptions!$B$24)*$H$37/20,0)</f>
        <v>3.5212512169003261</v>
      </c>
      <c r="AB40" s="83">
        <f>IF($C23&lt;=20,Assumptions!$B$13*(Assumptions!$B$19*Assumptions!$B$20*Assumptions!$B$21-Assumptions!$B$22*Assumptions!$B$23*Assumptions!$B$24)*$H$38/20,0)</f>
        <v>3.5212512169003261</v>
      </c>
      <c r="AC40" s="83">
        <f>IF($C22&lt;=20,Assumptions!$B$13*(Assumptions!$B$19*Assumptions!$B$20*Assumptions!$B$21-Assumptions!$B$22*Assumptions!$B$23*Assumptions!$B$24)*$H$39/20,0)</f>
        <v>3.5212512169003261</v>
      </c>
      <c r="AD40" s="83">
        <f>IF($C21&lt;=20,Assumptions!$B$13*(Assumptions!$B$19*Assumptions!$B$20*Assumptions!$B$21-Assumptions!$B$22*Assumptions!$B$23*Assumptions!$B$24)*$H$40/20,0)</f>
        <v>3.5212512169003261</v>
      </c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78">
        <f t="shared" si="9"/>
        <v>44.27015180412954</v>
      </c>
      <c r="AP40" s="84">
        <f t="shared" si="10"/>
        <v>1.6233240645775183E-2</v>
      </c>
      <c r="AQ40" s="81">
        <f t="shared" si="13"/>
        <v>32.027618669001065</v>
      </c>
      <c r="AR40" s="83">
        <f t="shared" si="14"/>
        <v>10.984842438179713</v>
      </c>
      <c r="AS40" s="78">
        <f>Assumptions!$B$18*(AT40+BY40)</f>
        <v>4029.3057002115011</v>
      </c>
      <c r="AT40" s="78">
        <f>(1.1*Assumptions!$B$14*(1+Assumptions!$B$16)+Assumptions!$B$15*(1+Assumptions!$B$17))*Assumptions!$B$12*$AR40</f>
        <v>895.24268902677034</v>
      </c>
      <c r="AU40" s="83">
        <f>IF($C40&lt;=20,Assumptions!$B$13*(Assumptions!$B$19*Assumptions!$B$20*Assumptions!$B$21-Assumptions!$B$22*Assumptions!$B$23*Assumptions!$B$24)*$AR$21/20,0)</f>
        <v>11.107418749094929</v>
      </c>
      <c r="AV40" s="83">
        <f>IF($C39&lt;=20,Assumptions!$B$13*(Assumptions!$B$19*Assumptions!$B$20*Assumptions!$B$21-Assumptions!$B$22*Assumptions!$B$23*Assumptions!$B$24)*$AR$22/20,0)</f>
        <v>1.9928453677830427</v>
      </c>
      <c r="AW40" s="83">
        <f>IF($C338&lt;=20,Assumptions!$B$13*(Assumptions!$B$19*Assumptions!$B$20*Assumptions!$B$21-Assumptions!$B$22*Assumptions!$B$23*Assumptions!$B$24)*$AR$23/20,0)</f>
        <v>6.6782370733894583</v>
      </c>
      <c r="AX40" s="83">
        <f>IF($C37&lt;=20,Assumptions!$B$13*(Assumptions!$B$19*Assumptions!$B$20*Assumptions!$B$21-Assumptions!$B$22*Assumptions!$B$23*Assumptions!$B$24)*$AR$24/20,0)</f>
        <v>2.627813553970956</v>
      </c>
      <c r="AY40" s="83">
        <f>IF($C36&lt;=20,Assumptions!$B$13*(Assumptions!$B$19*Assumptions!$B$20*Assumptions!$B$21-Assumptions!$B$22*Assumptions!$B$23*Assumptions!$B$24)*$AR$25/20,0)</f>
        <v>14.998760577503656</v>
      </c>
      <c r="AZ40" s="83">
        <f>IF($C35&lt;=20,Assumptions!$B$13*(Assumptions!$B$19*Assumptions!$B$20*Assumptions!$B$21-Assumptions!$B$22*Assumptions!$B$23*Assumptions!$B$24)*$AR$26/20,0)</f>
        <v>4.9478587756129819</v>
      </c>
      <c r="BA40" s="83">
        <f>IF($C34&lt;=20,Assumptions!$B$13*(Assumptions!$B$19*Assumptions!$B$20*Assumptions!$B$21-Assumptions!$B$22*Assumptions!$B$23*Assumptions!$B$24)*$AR$27/20,0)</f>
        <v>3.4934483319437284</v>
      </c>
      <c r="BB40" s="83">
        <f>IF($C33&lt;=20,Assumptions!$B$13*(Assumptions!$B$19*Assumptions!$B$20*Assumptions!$B$21-Assumptions!$B$22*Assumptions!$B$23*Assumptions!$B$24)*$AR$28/20,0)</f>
        <v>4.733279660821724</v>
      </c>
      <c r="BC40" s="83">
        <f>IF($C32&lt;=20,Assumptions!$B$13*(Assumptions!$B$19*Assumptions!$B$20*Assumptions!$B$21-Assumptions!$B$22*Assumptions!$B$23*Assumptions!$B$24)*$AR$29/20,0)</f>
        <v>3.0357027452078809</v>
      </c>
      <c r="BD40" s="83">
        <f>IF($C31&lt;=20,Assumptions!$B$13*(Assumptions!$B$19*Assumptions!$B$20*Assumptions!$B$21-Assumptions!$B$22*Assumptions!$B$23*Assumptions!$B$24)*$AR$30/20,0)</f>
        <v>13.640318249185276</v>
      </c>
      <c r="BE40" s="83">
        <f>IF($C30&lt;=20,Assumptions!$B$13*(Assumptions!$B$19*Assumptions!$B$20*Assumptions!$B$21-Assumptions!$B$22*Assumptions!$B$23*Assumptions!$B$24)*$AR$31/20,0)</f>
        <v>13.640318249185276</v>
      </c>
      <c r="BF40" s="83">
        <f>IF($C29&lt;=20,Assumptions!$B$13*(Assumptions!$B$19*Assumptions!$B$20*Assumptions!$B$21-Assumptions!$B$22*Assumptions!$B$23*Assumptions!$B$24)*$AR$32/20,0)</f>
        <v>13.640318249185276</v>
      </c>
      <c r="BG40" s="83">
        <f>IF($C28&lt;=20,Assumptions!$B$13*(Assumptions!$B$19*Assumptions!$B$20*Assumptions!$B$21-Assumptions!$B$22*Assumptions!$B$23*Assumptions!$B$24)*$AR$33/20,0)</f>
        <v>13.640318249185276</v>
      </c>
      <c r="BH40" s="83">
        <f>IF($C27&lt;=20,Assumptions!$B$13*(Assumptions!$B$19*Assumptions!$B$20*Assumptions!$B$21-Assumptions!$B$22*Assumptions!$B$23*Assumptions!$B$24)*$AR$34/20,0)</f>
        <v>13.640318249185276</v>
      </c>
      <c r="BI40" s="83">
        <f>IF($C26&lt;=20,Assumptions!$B$13*(Assumptions!$B$19*Assumptions!$B$20*Assumptions!$B$21-Assumptions!$B$22*Assumptions!$B$23*Assumptions!$B$24)*$AR$35/20,0)</f>
        <v>13.640318249185276</v>
      </c>
      <c r="BJ40" s="83">
        <f>IF($C25&lt;=20,Assumptions!$B$13*(Assumptions!$B$19*Assumptions!$B$20*Assumptions!$B$21-Assumptions!$B$22*Assumptions!$B$23*Assumptions!$B$24)*$AR$36/20,0)</f>
        <v>13.640318249185276</v>
      </c>
      <c r="BK40" s="83">
        <f>IF($C24&lt;=20,Assumptions!$B$13*(Assumptions!$B$19*Assumptions!$B$20*Assumptions!$B$21-Assumptions!$B$22*Assumptions!$B$23*Assumptions!$B$24)*$AR$37/20,0)</f>
        <v>13.640318249185276</v>
      </c>
      <c r="BL40" s="83">
        <f>IF($C23&lt;=20,Assumptions!$B$13*(Assumptions!$B$19*Assumptions!$B$20*Assumptions!$B$21-Assumptions!$B$22*Assumptions!$B$23*Assumptions!$B$24)*$AR$38/20,0)</f>
        <v>13.640318249185276</v>
      </c>
      <c r="BM40" s="83">
        <f>IF($C22&lt;=20,Assumptions!$B$13*(Assumptions!$B$19*Assumptions!$B$20*Assumptions!$B$21-Assumptions!$B$22*Assumptions!$B$23*Assumptions!$B$24)*$AR$39/20,0)</f>
        <v>13.640318249185276</v>
      </c>
      <c r="BN40" s="83">
        <f>IF($C21&lt;=20,Assumptions!$B$13*(Assumptions!$B$19*Assumptions!$B$20*Assumptions!$B$21-Assumptions!$B$22*Assumptions!$B$23*Assumptions!$B$24)*$AR$40/20,0)</f>
        <v>13.640318249185276</v>
      </c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78">
        <f t="shared" si="2"/>
        <v>203.65886557636634</v>
      </c>
      <c r="BZ40" s="85">
        <f t="shared" si="3"/>
        <v>6.4779255352821946E-2</v>
      </c>
      <c r="CA40" s="86">
        <f t="shared" si="15"/>
        <v>103.9914468398994</v>
      </c>
      <c r="CB40" s="87">
        <f t="shared" si="16"/>
        <v>37.441640824221651</v>
      </c>
      <c r="CC40" s="78">
        <f>Assumptions!$B$18*(CD40+DI40)</f>
        <v>13710.19299751088</v>
      </c>
      <c r="CD40" s="78">
        <f>(1.1*Assumptions!$B$14*(1+Assumptions!$B$16)+Assumptions!$B$15*(1+Assumptions!$B$17))*Assumptions!$B$12*$CB40</f>
        <v>3051.4188438924161</v>
      </c>
      <c r="CE40" s="83">
        <f>IF($C40&lt;=20,Assumptions!$B$13*(Assumptions!$B$19*Assumptions!$B$20*Assumptions!$B$21-Assumptions!$B$22*Assumptions!$B$23*Assumptions!$B$24)*$CB$21/20,0)</f>
        <v>40.595374196237984</v>
      </c>
      <c r="CF40" s="83">
        <f>IF($C39&lt;=20,Assumptions!$B$13*(Assumptions!$B$19*Assumptions!$B$20*Assumptions!$B$21-Assumptions!$B$22*Assumptions!$B$23*Assumptions!$B$24)*$CB$22/20,0)</f>
        <v>7.007028808554578</v>
      </c>
      <c r="CG40" s="83">
        <f>IF($C38&lt;=20,Assumptions!$B$13*(Assumptions!$B$19*Assumptions!$B$20*Assumptions!$B$21-Assumptions!$B$22*Assumptions!$B$23*Assumptions!$B$24)*$CB$23/20,0)</f>
        <v>12.442923269832452</v>
      </c>
      <c r="CH40" s="83">
        <f>IF($C37&lt;=20,Assumptions!$B$13*(Assumptions!$B$19*Assumptions!$B$20*Assumptions!$B$21-Assumptions!$B$22*Assumptions!$B$23*Assumptions!$B$24)*$CB$24/20,0)</f>
        <v>20.684005151266589</v>
      </c>
      <c r="CI40" s="83">
        <f>IF($C36&lt;=20,Assumptions!$B$13*(Assumptions!$B$19*Assumptions!$B$20*Assumptions!$B$21-Assumptions!$B$22*Assumptions!$B$23*Assumptions!$B$24)*$CB$25/20,0)</f>
        <v>31.24304773001877</v>
      </c>
      <c r="CJ40" s="83">
        <f>IF($C35&lt;=20,Assumptions!$B$13*(Assumptions!$B$19*Assumptions!$B$20*Assumptions!$B$21-Assumptions!$B$22*Assumptions!$B$23*Assumptions!$B$24)*$CB$26/20,0)</f>
        <v>9.1946070760395884</v>
      </c>
      <c r="CK40" s="83">
        <f>IF($C34&lt;=20,Assumptions!$B$13*(Assumptions!$B$19*Assumptions!$B$20*Assumptions!$B$21-Assumptions!$B$22*Assumptions!$B$23*Assumptions!$B$24)*$CB$27/20,0)</f>
        <v>24.302325527621868</v>
      </c>
      <c r="CL40" s="83">
        <f>IF($C33&lt;=20,Assumptions!$B$13*(Assumptions!$B$19*Assumptions!$B$20*Assumptions!$B$21-Assumptions!$B$22*Assumptions!$B$23*Assumptions!$B$24)*$CB$28/20,0)</f>
        <v>15.45710165191301</v>
      </c>
      <c r="CM40" s="83">
        <f>IF($C32&lt;=20,Assumptions!$B$13*(Assumptions!$B$19*Assumptions!$B$20*Assumptions!$B$21-Assumptions!$B$22*Assumptions!$B$23*Assumptions!$B$24)*$CB$29/20,0)</f>
        <v>15.377673624034561</v>
      </c>
      <c r="CN40" s="83">
        <f>IF($C31&lt;=20,Assumptions!$B$13*(Assumptions!$B$19*Assumptions!$B$20*Assumptions!$B$21-Assumptions!$B$22*Assumptions!$B$23*Assumptions!$B$24)*$CB$30/20,0)</f>
        <v>46.492783077068985</v>
      </c>
      <c r="CO40" s="83">
        <f>IF($C30&lt;=20,Assumptions!$B$13*(Assumptions!$B$19*Assumptions!$B$20*Assumptions!$B$21-Assumptions!$B$22*Assumptions!$B$23*Assumptions!$B$24)*$CB$31/20,0)</f>
        <v>46.492783077068985</v>
      </c>
      <c r="CP40" s="83">
        <f>IF($C29&lt;=20,Assumptions!$B$13*(Assumptions!$B$19*Assumptions!$B$20*Assumptions!$B$21-Assumptions!$B$22*Assumptions!$B$23*Assumptions!$B$24)*$CB$32/20,0)</f>
        <v>46.492783077068985</v>
      </c>
      <c r="CQ40" s="83">
        <f>IF($C28&lt;=20,Assumptions!$B$13*(Assumptions!$B$19*Assumptions!$B$20*Assumptions!$B$21-Assumptions!$B$22*Assumptions!$B$23*Assumptions!$B$24)*$CB$33/20,0)</f>
        <v>46.492783077068985</v>
      </c>
      <c r="CR40" s="83">
        <f>IF($C27&lt;=20,Assumptions!$B$13*(Assumptions!$B$19*Assumptions!$B$20*Assumptions!$B$21-Assumptions!$B$22*Assumptions!$B$23*Assumptions!$B$24)*$CB$34/20,0)</f>
        <v>46.492783077068985</v>
      </c>
      <c r="CS40" s="83">
        <f>IF($C26&lt;=20,Assumptions!$B$13*(Assumptions!$B$19*Assumptions!$B$20*Assumptions!$B$21-Assumptions!$B$22*Assumptions!$B$23*Assumptions!$B$24)*$CB$35/20,0)</f>
        <v>46.492783077068985</v>
      </c>
      <c r="CT40" s="83">
        <f>IF($C25&lt;=20,Assumptions!$B$13*(Assumptions!$B$19*Assumptions!$B$20*Assumptions!$B$21-Assumptions!$B$22*Assumptions!$B$23*Assumptions!$B$24)*$CB$36/20,0)</f>
        <v>46.492783077068985</v>
      </c>
      <c r="CU40" s="83">
        <f>IF($C24&lt;=20,Assumptions!$B$13*(Assumptions!$B$19*Assumptions!$B$20*Assumptions!$B$21-Assumptions!$B$22*Assumptions!$B$23*Assumptions!$B$24)*$CB$37/20,0)</f>
        <v>46.492783077068985</v>
      </c>
      <c r="CV40" s="83">
        <f>IF($C23&lt;=20,Assumptions!$B$13*(Assumptions!$B$19*Assumptions!$B$20*Assumptions!$B$21-Assumptions!$B$22*Assumptions!$B$23*Assumptions!$B$24)*$CB$38/20,0)</f>
        <v>46.492783077068985</v>
      </c>
      <c r="CW40" s="83">
        <f>IF($C22&lt;=20,Assumptions!$B$13*(Assumptions!$B$19*Assumptions!$B$20*Assumptions!$B$21-Assumptions!$B$22*Assumptions!$B$23*Assumptions!$B$24)*$CB$39/20,0)</f>
        <v>46.492783077068985</v>
      </c>
      <c r="CX40" s="83">
        <f>IF($C21&lt;=20,Assumptions!$B$13*(Assumptions!$B$19*Assumptions!$B$20*Assumptions!$B$21-Assumptions!$B$22*Assumptions!$B$23*Assumptions!$B$24)*$CB$40/20,0)</f>
        <v>46.492783077068985</v>
      </c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78">
        <f t="shared" si="4"/>
        <v>687.72470088327827</v>
      </c>
      <c r="DJ40" s="85">
        <f t="shared" si="5"/>
        <v>0.22041913897861107</v>
      </c>
      <c r="DK40" s="88">
        <f t="shared" si="17"/>
        <v>103.9914468398994</v>
      </c>
      <c r="DL40" s="81">
        <f t="shared" si="1"/>
        <v>103.9914468398994</v>
      </c>
      <c r="DM40" s="78">
        <f>Assumptions!$B$18*(DN40+ES40)</f>
        <v>38161.372456221492</v>
      </c>
      <c r="DN40" s="78">
        <f>(1.1*Assumptions!$B$14*(1+Assumptions!$B$16)+Assumptions!$B$15*(1+Assumptions!$B$17))*Assumptions!$B$12*DL40</f>
        <v>8475.0949345581212</v>
      </c>
      <c r="DO40" s="83">
        <f>IF($C40&lt;=20,Assumptions!$B$13*(Assumptions!$B$19*Assumptions!$B$20*Assumptions!$B$21-Assumptions!$B$22*Assumptions!$B$23*Assumptions!$B$24)*$DL$21/20,0)</f>
        <v>126.75588906885112</v>
      </c>
      <c r="DP40" s="83">
        <f>IF($C39&lt;=20,Assumptions!$B$13*(Assumptions!$B$19*Assumptions!$B$20*Assumptions!$B$21-Assumptions!$B$22*Assumptions!$B$23*Assumptions!$B$24)*$DL$22/20,0)</f>
        <v>20.211449256410464</v>
      </c>
      <c r="DQ40" s="83">
        <f>IF($C38&lt;=20,Assumptions!$B$13*(Assumptions!$B$19*Assumptions!$B$20*Assumptions!$B$21-Assumptions!$B$22*Assumptions!$B$23*Assumptions!$B$24)*$DL$23/20,0)</f>
        <v>33.825835300772901</v>
      </c>
      <c r="DR40" s="83">
        <f>IF($C37&lt;=20,Assumptions!$B$13*(Assumptions!$B$19*Assumptions!$B$20*Assumptions!$B$21-Assumptions!$B$22*Assumptions!$B$23*Assumptions!$B$24)*$DL$24/20,0)</f>
        <v>64.743419859328142</v>
      </c>
      <c r="DS40" s="83">
        <f>IF($C36&lt;=20,Assumptions!$B$13*(Assumptions!$B$19*Assumptions!$B$20*Assumptions!$B$21-Assumptions!$B$22*Assumptions!$B$23*Assumptions!$B$24)*$DL$25/20,0)</f>
        <v>79.042839192530295</v>
      </c>
      <c r="DT40" s="83">
        <f>IF($C35&lt;=20,Assumptions!$B$13*(Assumptions!$B$19*Assumptions!$B$20*Assumptions!$B$21-Assumptions!$B$22*Assumptions!$B$23*Assumptions!$B$24)*$DL$26/20,0)</f>
        <v>30.334278924869018</v>
      </c>
      <c r="DU40" s="83">
        <f>IF($C34&lt;=20,Assumptions!$B$13*(Assumptions!$B$19*Assumptions!$B$20*Assumptions!$B$21-Assumptions!$B$22*Assumptions!$B$23*Assumptions!$B$24)*$DL$27/20,0)</f>
        <v>77.262237024698578</v>
      </c>
      <c r="DV40" s="83">
        <f>IF($C33&lt;=20,Assumptions!$B$13*(Assumptions!$B$19*Assumptions!$B$20*Assumptions!$B$21-Assumptions!$B$22*Assumptions!$B$23*Assumptions!$B$24)*$DL$28/20,0)</f>
        <v>40.410695023059318</v>
      </c>
      <c r="DW40" s="83">
        <f>IF($C32&lt;=20,Assumptions!$B$13*(Assumptions!$B$19*Assumptions!$B$20*Assumptions!$B$21-Assumptions!$B$22*Assumptions!$B$23*Assumptions!$B$24)*$DL$29/20,0)</f>
        <v>39.531724117568956</v>
      </c>
      <c r="DX40" s="83">
        <f>IF($C31&lt;=20,Assumptions!$B$13*(Assumptions!$B$19*Assumptions!$B$20*Assumptions!$B$21-Assumptions!$B$22*Assumptions!$B$23*Assumptions!$B$24)*$DL$30/20,0)</f>
        <v>129.13033919897666</v>
      </c>
      <c r="DY40" s="83">
        <f>IF($C30&lt;=20,Assumptions!$B$13*(Assumptions!$B$19*Assumptions!$B$20*Assumptions!$B$21-Assumptions!$B$22*Assumptions!$B$23*Assumptions!$B$24)*$DL$31/20,0)</f>
        <v>129.13033919897666</v>
      </c>
      <c r="DZ40" s="83">
        <f>IF($C29&lt;=20,Assumptions!$B$13*(Assumptions!$B$19*Assumptions!$B$20*Assumptions!$B$21-Assumptions!$B$22*Assumptions!$B$23*Assumptions!$B$24)*$DL$32/20,0)</f>
        <v>129.13033919897666</v>
      </c>
      <c r="EA40" s="83">
        <f>IF($C28&lt;=20,Assumptions!$B$13*(Assumptions!$B$19*Assumptions!$B$20*Assumptions!$B$21-Assumptions!$B$22*Assumptions!$B$23*Assumptions!$B$24)*$DL$33/20,0)</f>
        <v>129.13033919897666</v>
      </c>
      <c r="EB40" s="83">
        <f>IF($C27&lt;=20,Assumptions!$B$13*(Assumptions!$B$19*Assumptions!$B$20*Assumptions!$B$21-Assumptions!$B$22*Assumptions!$B$23*Assumptions!$B$24)*$DL$34/20,0)</f>
        <v>129.13033919897666</v>
      </c>
      <c r="EC40" s="83">
        <f>IF($C26&lt;=20,Assumptions!$B$13*(Assumptions!$B$19*Assumptions!$B$20*Assumptions!$B$21-Assumptions!$B$22*Assumptions!$B$23*Assumptions!$B$24)*$DL$35/20,0)</f>
        <v>129.13033919897666</v>
      </c>
      <c r="ED40" s="83">
        <f>IF($C25&lt;=20,Assumptions!$B$13*(Assumptions!$B$19*Assumptions!$B$20*Assumptions!$B$21-Assumptions!$B$22*Assumptions!$B$23*Assumptions!$B$24)*$DL$36/20,0)</f>
        <v>129.13033919897666</v>
      </c>
      <c r="EE40" s="83">
        <f>IF($C24&lt;=20,Assumptions!$B$13*(Assumptions!$B$19*Assumptions!$B$20*Assumptions!$B$21-Assumptions!$B$22*Assumptions!$B$23*Assumptions!$B$24)*$DL$37/20,0)</f>
        <v>129.13033919897666</v>
      </c>
      <c r="EF40" s="83">
        <f>IF($C23&lt;=20,Assumptions!$B$13*(Assumptions!$B$19*Assumptions!$B$20*Assumptions!$B$21-Assumptions!$B$22*Assumptions!$B$23*Assumptions!$B$24)*$DL$38/20,0)</f>
        <v>129.13033919897666</v>
      </c>
      <c r="EG40" s="83">
        <f>IF($C22&lt;=20,Assumptions!$B$13*(Assumptions!$B$19*Assumptions!$B$20*Assumptions!$B$21-Assumptions!$B$22*Assumptions!$B$23*Assumptions!$B$24)*$DL$39/20,0)</f>
        <v>129.13033919897666</v>
      </c>
      <c r="EH40" s="83">
        <f>IF($C21&lt;=20,Assumptions!$B$13*(Assumptions!$B$19*Assumptions!$B$20*Assumptions!$B$21-Assumptions!$B$22*Assumptions!$B$23*Assumptions!$B$24)*$DL$40/20,0)</f>
        <v>129.13033919897666</v>
      </c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78">
        <f t="shared" si="6"/>
        <v>1932.5520989568315</v>
      </c>
      <c r="ET40" s="89">
        <f t="shared" si="7"/>
        <v>0.61352140415306733</v>
      </c>
    </row>
    <row r="41" spans="3:150" x14ac:dyDescent="0.35">
      <c r="C41" s="77">
        <f t="shared" si="18"/>
        <v>21</v>
      </c>
      <c r="D41" s="77">
        <f t="shared" si="18"/>
        <v>2037</v>
      </c>
      <c r="E41" s="78">
        <v>50435.102666666666</v>
      </c>
      <c r="F41" s="79">
        <v>300</v>
      </c>
      <c r="G41" s="80">
        <f t="shared" si="12"/>
        <v>8.2679369463667527</v>
      </c>
      <c r="H41" s="81">
        <f t="shared" si="11"/>
        <v>2.8357395404032459</v>
      </c>
      <c r="I41" s="78">
        <f>Assumptions!$B$18*(J41+AO41)</f>
        <v>1021.1994666880237</v>
      </c>
      <c r="J41" s="82">
        <f>(1.1*Assumptions!$B$14*(1+Assumptions!$B$16)+Assumptions!$B$15*(1+Assumptions!$B$17))*Assumptions!$B$12*$H41</f>
        <v>231.10710106378374</v>
      </c>
      <c r="K41" s="83">
        <f>IF($C41&lt;=20,Assumptions!$B$13*(Assumptions!$B$19*Assumptions!$B$20*Assumptions!$B$21-Assumptions!$B$22*Assumptions!$B$23*Assumptions!$B$24)*$H$21/20,0)</f>
        <v>0</v>
      </c>
      <c r="L41" s="83">
        <f>IF($C40&lt;=20,Assumptions!$B$13*(Assumptions!$B$19*Assumptions!$B$20*Assumptions!$B$21-Assumptions!$B$22*Assumptions!$B$23*Assumptions!$B$24)*$H$22/20,0)</f>
        <v>0.29070513738303028</v>
      </c>
      <c r="M41" s="83">
        <f>IF($C39&lt;=20,Assumptions!$B$13*(Assumptions!$B$19*Assumptions!$B$20*Assumptions!$B$21-Assumptions!$B$22*Assumptions!$B$23*Assumptions!$B$24)*$H$23/20,0)</f>
        <v>1.6433032392553035</v>
      </c>
      <c r="N41" s="83">
        <f>IF($C38&lt;=20,Assumptions!$B$13*(Assumptions!$B$19*Assumptions!$B$20*Assumptions!$B$21-Assumptions!$B$22*Assumptions!$B$23*Assumptions!$B$24)*$H$24/20,0)</f>
        <v>0.7084581021280083</v>
      </c>
      <c r="O41" s="83">
        <f>IF($C37&lt;=20,Assumptions!$B$13*(Assumptions!$B$19*Assumptions!$B$20*Assumptions!$B$21-Assumptions!$B$22*Assumptions!$B$23*Assumptions!$B$24)*$H$25/20,0)</f>
        <v>0.81810626699542743</v>
      </c>
      <c r="P41" s="83">
        <f>IF($C36&lt;=20,Assumptions!$B$13*(Assumptions!$B$19*Assumptions!$B$20*Assumptions!$B$21-Assumptions!$B$22*Assumptions!$B$23*Assumptions!$B$24)*$H$26/20,0)</f>
        <v>0.84304952205946171</v>
      </c>
      <c r="Q41" s="83">
        <f>IF($C35&lt;=20,Assumptions!$B$13*(Assumptions!$B$19*Assumptions!$B$20*Assumptions!$B$21-Assumptions!$B$22*Assumptions!$B$23*Assumptions!$B$24)*$H$27/20,0)</f>
        <v>0.21021048659742886</v>
      </c>
      <c r="R41" s="83">
        <f>IF($C34&lt;=20,Assumptions!$B$13*(Assumptions!$B$19*Assumptions!$B$20*Assumptions!$B$21-Assumptions!$B$22*Assumptions!$B$23*Assumptions!$B$24)*$H$28/20,0)</f>
        <v>0.42375021356021791</v>
      </c>
      <c r="S41" s="83">
        <f>IF($C33&lt;=20,Assumptions!$B$13*(Assumptions!$B$19*Assumptions!$B$20*Assumptions!$B$21-Assumptions!$B$22*Assumptions!$B$23*Assumptions!$B$24)*$H$29/20,0)</f>
        <v>0.20924682580358347</v>
      </c>
      <c r="T41" s="83">
        <f>IF($C32&lt;=20,Assumptions!$B$13*(Assumptions!$B$19*Assumptions!$B$20*Assumptions!$B$21-Assumptions!$B$22*Assumptions!$B$23*Assumptions!$B$24)*$H$30/20,0)</f>
        <v>3.5212512169003261</v>
      </c>
      <c r="U41" s="83">
        <f>IF($C31&lt;=20,Assumptions!$B$13*(Assumptions!$B$19*Assumptions!$B$20*Assumptions!$B$21-Assumptions!$B$22*Assumptions!$B$23*Assumptions!$B$24)*$H$31/20,0)</f>
        <v>3.5212512169003261</v>
      </c>
      <c r="V41" s="83">
        <f>IF($C30&lt;=20,Assumptions!$B$13*(Assumptions!$B$19*Assumptions!$B$20*Assumptions!$B$21-Assumptions!$B$22*Assumptions!$B$23*Assumptions!$B$24)*$H$32/20,0)</f>
        <v>3.5212512169003261</v>
      </c>
      <c r="W41" s="83">
        <f>IF($C29&lt;=20,Assumptions!$B$13*(Assumptions!$B$19*Assumptions!$B$20*Assumptions!$B$21-Assumptions!$B$22*Assumptions!$B$23*Assumptions!$B$24)*$H$33/20,0)</f>
        <v>3.5212512169003261</v>
      </c>
      <c r="X41" s="83">
        <f>IF($C28&lt;=20,Assumptions!$B$13*(Assumptions!$B$19*Assumptions!$B$20*Assumptions!$B$21-Assumptions!$B$22*Assumptions!$B$23*Assumptions!$B$24)*$H$34/20,0)</f>
        <v>3.5212512169003261</v>
      </c>
      <c r="Y41" s="83">
        <f>IF($C27&lt;=20,Assumptions!$B$13*(Assumptions!$B$19*Assumptions!$B$20*Assumptions!$B$21-Assumptions!$B$22*Assumptions!$B$23*Assumptions!$B$24)*$H$35/20,0)</f>
        <v>3.5212512169003261</v>
      </c>
      <c r="Z41" s="83">
        <f>IF($C26&lt;=20,Assumptions!$B$13*(Assumptions!$B$19*Assumptions!$B$20*Assumptions!$B$21-Assumptions!$B$22*Assumptions!$B$23*Assumptions!$B$24)*$H$36/20,0)</f>
        <v>3.5212512169003261</v>
      </c>
      <c r="AA41" s="83">
        <f>IF($C25&lt;=20,Assumptions!$B$13*(Assumptions!$B$19*Assumptions!$B$20*Assumptions!$B$21-Assumptions!$B$22*Assumptions!$B$23*Assumptions!$B$24)*$H$37/20,0)</f>
        <v>3.5212512169003261</v>
      </c>
      <c r="AB41" s="83">
        <f>IF($C24&lt;=20,Assumptions!$B$13*(Assumptions!$B$19*Assumptions!$B$20*Assumptions!$B$21-Assumptions!$B$22*Assumptions!$B$23*Assumptions!$B$24)*$H$38/20,0)</f>
        <v>3.5212512169003261</v>
      </c>
      <c r="AC41" s="83">
        <f>IF($C23&lt;=20,Assumptions!$B$13*(Assumptions!$B$19*Assumptions!$B$20*Assumptions!$B$21-Assumptions!$B$22*Assumptions!$B$23*Assumptions!$B$24)*$H$39/20,0)</f>
        <v>3.5212512169003261</v>
      </c>
      <c r="AD41" s="83">
        <f>IF($C22&lt;=20,Assumptions!$B$13*(Assumptions!$B$19*Assumptions!$B$20*Assumptions!$B$21-Assumptions!$B$22*Assumptions!$B$23*Assumptions!$B$24)*$H$40/20,0)</f>
        <v>3.5212512169003261</v>
      </c>
      <c r="AE41" s="83">
        <f>IF($C21&lt;=20,Assumptions!$B$13*(Assumptions!$B$19*Assumptions!$B$20*Assumptions!$B$21-Assumptions!$B$22*Assumptions!$B$23*Assumptions!$B$24)*$H$41/20,0)</f>
        <v>3.5212512169003261</v>
      </c>
      <c r="AF41" s="83"/>
      <c r="AG41" s="83"/>
      <c r="AH41" s="83"/>
      <c r="AI41" s="83"/>
      <c r="AJ41" s="83"/>
      <c r="AK41" s="83"/>
      <c r="AL41" s="83"/>
      <c r="AM41" s="83"/>
      <c r="AN41" s="83"/>
      <c r="AO41" s="78">
        <f t="shared" si="9"/>
        <v>47.401844396586363</v>
      </c>
      <c r="AP41" s="84">
        <f t="shared" si="10"/>
        <v>2.0247791968171211E-2</v>
      </c>
      <c r="AQ41" s="81">
        <f t="shared" si="13"/>
        <v>32.027618669001065</v>
      </c>
      <c r="AR41" s="83">
        <f t="shared" si="14"/>
        <v>10.984842438179713</v>
      </c>
      <c r="AS41" s="78">
        <f>Assumptions!$B$18*(AT41+BY41)</f>
        <v>4038.5929983784986</v>
      </c>
      <c r="AT41" s="78">
        <f>(1.1*Assumptions!$B$14*(1+Assumptions!$B$16)+Assumptions!$B$15*(1+Assumptions!$B$17))*Assumptions!$B$12*$AR41</f>
        <v>895.24268902677034</v>
      </c>
      <c r="AU41" s="83">
        <f>IF($C41&lt;=20,Assumptions!$B$13*(Assumptions!$B$19*Assumptions!$B$20*Assumptions!$B$21-Assumptions!$B$22*Assumptions!$B$23*Assumptions!$B$24)*$AR$21/20,0)</f>
        <v>0</v>
      </c>
      <c r="AV41" s="83">
        <f>IF($C40&lt;=20,Assumptions!$B$13*(Assumptions!$B$19*Assumptions!$B$20*Assumptions!$B$21-Assumptions!$B$22*Assumptions!$B$23*Assumptions!$B$24)*$AR$22/20,0)</f>
        <v>1.9928453677830427</v>
      </c>
      <c r="AW41" s="83">
        <f>IF($C339&lt;=20,Assumptions!$B$13*(Assumptions!$B$19*Assumptions!$B$20*Assumptions!$B$21-Assumptions!$B$22*Assumptions!$B$23*Assumptions!$B$24)*$AR$23/20,0)</f>
        <v>6.6782370733894583</v>
      </c>
      <c r="AX41" s="83">
        <f>IF($C38&lt;=20,Assumptions!$B$13*(Assumptions!$B$19*Assumptions!$B$20*Assumptions!$B$21-Assumptions!$B$22*Assumptions!$B$23*Assumptions!$B$24)*$AR$24/20,0)</f>
        <v>2.627813553970956</v>
      </c>
      <c r="AY41" s="83">
        <f>IF($C37&lt;=20,Assumptions!$B$13*(Assumptions!$B$19*Assumptions!$B$20*Assumptions!$B$21-Assumptions!$B$22*Assumptions!$B$23*Assumptions!$B$24)*$AR$25/20,0)</f>
        <v>14.998760577503656</v>
      </c>
      <c r="AZ41" s="83">
        <f>IF($C36&lt;=20,Assumptions!$B$13*(Assumptions!$B$19*Assumptions!$B$20*Assumptions!$B$21-Assumptions!$B$22*Assumptions!$B$23*Assumptions!$B$24)*$AR$26/20,0)</f>
        <v>4.9478587756129819</v>
      </c>
      <c r="BA41" s="83">
        <f>IF($C35&lt;=20,Assumptions!$B$13*(Assumptions!$B$19*Assumptions!$B$20*Assumptions!$B$21-Assumptions!$B$22*Assumptions!$B$23*Assumptions!$B$24)*$AR$27/20,0)</f>
        <v>3.4934483319437284</v>
      </c>
      <c r="BB41" s="83">
        <f>IF($C34&lt;=20,Assumptions!$B$13*(Assumptions!$B$19*Assumptions!$B$20*Assumptions!$B$21-Assumptions!$B$22*Assumptions!$B$23*Assumptions!$B$24)*$AR$28/20,0)</f>
        <v>4.733279660821724</v>
      </c>
      <c r="BC41" s="83">
        <f>IF($C33&lt;=20,Assumptions!$B$13*(Assumptions!$B$19*Assumptions!$B$20*Assumptions!$B$21-Assumptions!$B$22*Assumptions!$B$23*Assumptions!$B$24)*$AR$29/20,0)</f>
        <v>3.0357027452078809</v>
      </c>
      <c r="BD41" s="83">
        <f>IF($C32&lt;=20,Assumptions!$B$13*(Assumptions!$B$19*Assumptions!$B$20*Assumptions!$B$21-Assumptions!$B$22*Assumptions!$B$23*Assumptions!$B$24)*$AR$30/20,0)</f>
        <v>13.640318249185276</v>
      </c>
      <c r="BE41" s="83">
        <f>IF($C31&lt;=20,Assumptions!$B$13*(Assumptions!$B$19*Assumptions!$B$20*Assumptions!$B$21-Assumptions!$B$22*Assumptions!$B$23*Assumptions!$B$24)*$AR$31/20,0)</f>
        <v>13.640318249185276</v>
      </c>
      <c r="BF41" s="83">
        <f>IF($C30&lt;=20,Assumptions!$B$13*(Assumptions!$B$19*Assumptions!$B$20*Assumptions!$B$21-Assumptions!$B$22*Assumptions!$B$23*Assumptions!$B$24)*$AR$32/20,0)</f>
        <v>13.640318249185276</v>
      </c>
      <c r="BG41" s="83">
        <f>IF($C29&lt;=20,Assumptions!$B$13*(Assumptions!$B$19*Assumptions!$B$20*Assumptions!$B$21-Assumptions!$B$22*Assumptions!$B$23*Assumptions!$B$24)*$AR$33/20,0)</f>
        <v>13.640318249185276</v>
      </c>
      <c r="BH41" s="83">
        <f>IF($C28&lt;=20,Assumptions!$B$13*(Assumptions!$B$19*Assumptions!$B$20*Assumptions!$B$21-Assumptions!$B$22*Assumptions!$B$23*Assumptions!$B$24)*$AR$34/20,0)</f>
        <v>13.640318249185276</v>
      </c>
      <c r="BI41" s="83">
        <f>IF($C27&lt;=20,Assumptions!$B$13*(Assumptions!$B$19*Assumptions!$B$20*Assumptions!$B$21-Assumptions!$B$22*Assumptions!$B$23*Assumptions!$B$24)*$AR$35/20,0)</f>
        <v>13.640318249185276</v>
      </c>
      <c r="BJ41" s="83">
        <f>IF($C26&lt;=20,Assumptions!$B$13*(Assumptions!$B$19*Assumptions!$B$20*Assumptions!$B$21-Assumptions!$B$22*Assumptions!$B$23*Assumptions!$B$24)*$AR$36/20,0)</f>
        <v>13.640318249185276</v>
      </c>
      <c r="BK41" s="83">
        <f>IF($C25&lt;=20,Assumptions!$B$13*(Assumptions!$B$19*Assumptions!$B$20*Assumptions!$B$21-Assumptions!$B$22*Assumptions!$B$23*Assumptions!$B$24)*$AR$37/20,0)</f>
        <v>13.640318249185276</v>
      </c>
      <c r="BL41" s="83">
        <f>IF($C24&lt;=20,Assumptions!$B$13*(Assumptions!$B$19*Assumptions!$B$20*Assumptions!$B$21-Assumptions!$B$22*Assumptions!$B$23*Assumptions!$B$24)*$AR$38/20,0)</f>
        <v>13.640318249185276</v>
      </c>
      <c r="BM41" s="83">
        <f>IF($C23&lt;=20,Assumptions!$B$13*(Assumptions!$B$19*Assumptions!$B$20*Assumptions!$B$21-Assumptions!$B$22*Assumptions!$B$23*Assumptions!$B$24)*$AR$39/20,0)</f>
        <v>13.640318249185276</v>
      </c>
      <c r="BN41" s="83">
        <f>IF($C22&lt;=20,Assumptions!$B$13*(Assumptions!$B$19*Assumptions!$B$20*Assumptions!$B$21-Assumptions!$B$22*Assumptions!$B$23*Assumptions!$B$24)*$AR$40/20,0)</f>
        <v>13.640318249185276</v>
      </c>
      <c r="BO41" s="83">
        <f>IF($C21&lt;=20,Assumptions!$B$13*(Assumptions!$B$19*Assumptions!$B$20*Assumptions!$B$21-Assumptions!$B$22*Assumptions!$B$23*Assumptions!$B$24)*$AR$41/20,0)</f>
        <v>13.640318249185276</v>
      </c>
      <c r="BP41" s="83"/>
      <c r="BQ41" s="83"/>
      <c r="BR41" s="83"/>
      <c r="BS41" s="83"/>
      <c r="BT41" s="83"/>
      <c r="BU41" s="83"/>
      <c r="BV41" s="83"/>
      <c r="BW41" s="83"/>
      <c r="BX41" s="83"/>
      <c r="BY41" s="78">
        <f t="shared" si="2"/>
        <v>206.19176507645668</v>
      </c>
      <c r="BZ41" s="85">
        <f t="shared" si="3"/>
        <v>8.0075042675538499E-2</v>
      </c>
      <c r="CA41" s="86">
        <f t="shared" si="15"/>
        <v>103.9914468398994</v>
      </c>
      <c r="CB41" s="87">
        <f t="shared" si="16"/>
        <v>37.441640824221651</v>
      </c>
      <c r="CC41" s="78">
        <f>Assumptions!$B$18*(CD41+DI41)</f>
        <v>13731.816830073925</v>
      </c>
      <c r="CD41" s="78">
        <f>(1.1*Assumptions!$B$14*(1+Assumptions!$B$16)+Assumptions!$B$15*(1+Assumptions!$B$17))*Assumptions!$B$12*$CB41</f>
        <v>3051.4188438924161</v>
      </c>
      <c r="CE41" s="83">
        <f>IF($C41&lt;=20,Assumptions!$B$13*(Assumptions!$B$19*Assumptions!$B$20*Assumptions!$B$21-Assumptions!$B$22*Assumptions!$B$23*Assumptions!$B$24)*$CB$21/20,0)</f>
        <v>0</v>
      </c>
      <c r="CF41" s="83">
        <f>IF($C40&lt;=20,Assumptions!$B$13*(Assumptions!$B$19*Assumptions!$B$20*Assumptions!$B$21-Assumptions!$B$22*Assumptions!$B$23*Assumptions!$B$24)*$CB$22/20,0)</f>
        <v>7.007028808554578</v>
      </c>
      <c r="CG41" s="83">
        <f>IF($C39&lt;=20,Assumptions!$B$13*(Assumptions!$B$19*Assumptions!$B$20*Assumptions!$B$21-Assumptions!$B$22*Assumptions!$B$23*Assumptions!$B$24)*$CB$23/20,0)</f>
        <v>12.442923269832452</v>
      </c>
      <c r="CH41" s="83">
        <f>IF($C38&lt;=20,Assumptions!$B$13*(Assumptions!$B$19*Assumptions!$B$20*Assumptions!$B$21-Assumptions!$B$22*Assumptions!$B$23*Assumptions!$B$24)*$CB$24/20,0)</f>
        <v>20.684005151266589</v>
      </c>
      <c r="CI41" s="83">
        <f>IF($C37&lt;=20,Assumptions!$B$13*(Assumptions!$B$19*Assumptions!$B$20*Assumptions!$B$21-Assumptions!$B$22*Assumptions!$B$23*Assumptions!$B$24)*$CB$25/20,0)</f>
        <v>31.24304773001877</v>
      </c>
      <c r="CJ41" s="83">
        <f>IF($C36&lt;=20,Assumptions!$B$13*(Assumptions!$B$19*Assumptions!$B$20*Assumptions!$B$21-Assumptions!$B$22*Assumptions!$B$23*Assumptions!$B$24)*$CB$26/20,0)</f>
        <v>9.1946070760395884</v>
      </c>
      <c r="CK41" s="83">
        <f>IF($C35&lt;=20,Assumptions!$B$13*(Assumptions!$B$19*Assumptions!$B$20*Assumptions!$B$21-Assumptions!$B$22*Assumptions!$B$23*Assumptions!$B$24)*$CB$27/20,0)</f>
        <v>24.302325527621868</v>
      </c>
      <c r="CL41" s="83">
        <f>IF($C34&lt;=20,Assumptions!$B$13*(Assumptions!$B$19*Assumptions!$B$20*Assumptions!$B$21-Assumptions!$B$22*Assumptions!$B$23*Assumptions!$B$24)*$CB$28/20,0)</f>
        <v>15.45710165191301</v>
      </c>
      <c r="CM41" s="83">
        <f>IF($C33&lt;=20,Assumptions!$B$13*(Assumptions!$B$19*Assumptions!$B$20*Assumptions!$B$21-Assumptions!$B$22*Assumptions!$B$23*Assumptions!$B$24)*$CB$29/20,0)</f>
        <v>15.377673624034561</v>
      </c>
      <c r="CN41" s="83">
        <f>IF($C32&lt;=20,Assumptions!$B$13*(Assumptions!$B$19*Assumptions!$B$20*Assumptions!$B$21-Assumptions!$B$22*Assumptions!$B$23*Assumptions!$B$24)*$CB$30/20,0)</f>
        <v>46.492783077068985</v>
      </c>
      <c r="CO41" s="83">
        <f>IF($C31&lt;=20,Assumptions!$B$13*(Assumptions!$B$19*Assumptions!$B$20*Assumptions!$B$21-Assumptions!$B$22*Assumptions!$B$23*Assumptions!$B$24)*$CB$31/20,0)</f>
        <v>46.492783077068985</v>
      </c>
      <c r="CP41" s="83">
        <f>IF($C30&lt;=20,Assumptions!$B$13*(Assumptions!$B$19*Assumptions!$B$20*Assumptions!$B$21-Assumptions!$B$22*Assumptions!$B$23*Assumptions!$B$24)*$CB$32/20,0)</f>
        <v>46.492783077068985</v>
      </c>
      <c r="CQ41" s="83">
        <f>IF($C29&lt;=20,Assumptions!$B$13*(Assumptions!$B$19*Assumptions!$B$20*Assumptions!$B$21-Assumptions!$B$22*Assumptions!$B$23*Assumptions!$B$24)*$CB$33/20,0)</f>
        <v>46.492783077068985</v>
      </c>
      <c r="CR41" s="83">
        <f>IF($C28&lt;=20,Assumptions!$B$13*(Assumptions!$B$19*Assumptions!$B$20*Assumptions!$B$21-Assumptions!$B$22*Assumptions!$B$23*Assumptions!$B$24)*$CB$34/20,0)</f>
        <v>46.492783077068985</v>
      </c>
      <c r="CS41" s="83">
        <f>IF($C27&lt;=20,Assumptions!$B$13*(Assumptions!$B$19*Assumptions!$B$20*Assumptions!$B$21-Assumptions!$B$22*Assumptions!$B$23*Assumptions!$B$24)*$CB$35/20,0)</f>
        <v>46.492783077068985</v>
      </c>
      <c r="CT41" s="83">
        <f>IF($C26&lt;=20,Assumptions!$B$13*(Assumptions!$B$19*Assumptions!$B$20*Assumptions!$B$21-Assumptions!$B$22*Assumptions!$B$23*Assumptions!$B$24)*$CB$36/20,0)</f>
        <v>46.492783077068985</v>
      </c>
      <c r="CU41" s="83">
        <f>IF($C25&lt;=20,Assumptions!$B$13*(Assumptions!$B$19*Assumptions!$B$20*Assumptions!$B$21-Assumptions!$B$22*Assumptions!$B$23*Assumptions!$B$24)*$CB$37/20,0)</f>
        <v>46.492783077068985</v>
      </c>
      <c r="CV41" s="83">
        <f>IF($C24&lt;=20,Assumptions!$B$13*(Assumptions!$B$19*Assumptions!$B$20*Assumptions!$B$21-Assumptions!$B$22*Assumptions!$B$23*Assumptions!$B$24)*$CB$38/20,0)</f>
        <v>46.492783077068985</v>
      </c>
      <c r="CW41" s="83">
        <f>IF($C23&lt;=20,Assumptions!$B$13*(Assumptions!$B$19*Assumptions!$B$20*Assumptions!$B$21-Assumptions!$B$22*Assumptions!$B$23*Assumptions!$B$24)*$CB$39/20,0)</f>
        <v>46.492783077068985</v>
      </c>
      <c r="CX41" s="83">
        <f>IF($C22&lt;=20,Assumptions!$B$13*(Assumptions!$B$19*Assumptions!$B$20*Assumptions!$B$21-Assumptions!$B$22*Assumptions!$B$23*Assumptions!$B$24)*$CB$40/20,0)</f>
        <v>46.492783077068985</v>
      </c>
      <c r="CY41" s="83">
        <f>IF($C21&lt;=20,Assumptions!$B$13*(Assumptions!$B$19*Assumptions!$B$20*Assumptions!$B$21-Assumptions!$B$22*Assumptions!$B$23*Assumptions!$B$24)*$CB$41/20,0)</f>
        <v>46.492783077068985</v>
      </c>
      <c r="CZ41" s="83"/>
      <c r="DA41" s="83"/>
      <c r="DB41" s="83"/>
      <c r="DC41" s="83"/>
      <c r="DD41" s="83"/>
      <c r="DE41" s="83"/>
      <c r="DF41" s="83"/>
      <c r="DG41" s="83"/>
      <c r="DH41" s="83"/>
      <c r="DI41" s="78">
        <f t="shared" si="4"/>
        <v>693.62210976410927</v>
      </c>
      <c r="DJ41" s="85">
        <f t="shared" si="5"/>
        <v>0.27226705417513691</v>
      </c>
      <c r="DK41" s="88">
        <f t="shared" si="17"/>
        <v>103.9914468398994</v>
      </c>
      <c r="DL41" s="81">
        <f t="shared" si="1"/>
        <v>103.9914468398994</v>
      </c>
      <c r="DM41" s="78">
        <f>Assumptions!$B$18*(DN41+ES41)</f>
        <v>38170.078773365283</v>
      </c>
      <c r="DN41" s="78">
        <f>(1.1*Assumptions!$B$14*(1+Assumptions!$B$16)+Assumptions!$B$15*(1+Assumptions!$B$17))*Assumptions!$B$12*DL41</f>
        <v>8475.0949345581212</v>
      </c>
      <c r="DO41" s="83">
        <f>IF($C41&lt;=20,Assumptions!$B$13*(Assumptions!$B$19*Assumptions!$B$20*Assumptions!$B$21-Assumptions!$B$22*Assumptions!$B$23*Assumptions!$B$24)*$DL$21/20,0)</f>
        <v>0</v>
      </c>
      <c r="DP41" s="83">
        <f>IF($C40&lt;=20,Assumptions!$B$13*(Assumptions!$B$19*Assumptions!$B$20*Assumptions!$B$21-Assumptions!$B$22*Assumptions!$B$23*Assumptions!$B$24)*$DL$22/20,0)</f>
        <v>20.211449256410464</v>
      </c>
      <c r="DQ41" s="83">
        <f>IF($C39&lt;=20,Assumptions!$B$13*(Assumptions!$B$19*Assumptions!$B$20*Assumptions!$B$21-Assumptions!$B$22*Assumptions!$B$23*Assumptions!$B$24)*$DL$23/20,0)</f>
        <v>33.825835300772901</v>
      </c>
      <c r="DR41" s="83">
        <f>IF($C38&lt;=20,Assumptions!$B$13*(Assumptions!$B$19*Assumptions!$B$20*Assumptions!$B$21-Assumptions!$B$22*Assumptions!$B$23*Assumptions!$B$24)*$DL$24/20,0)</f>
        <v>64.743419859328142</v>
      </c>
      <c r="DS41" s="83">
        <f>IF($C37&lt;=20,Assumptions!$B$13*(Assumptions!$B$19*Assumptions!$B$20*Assumptions!$B$21-Assumptions!$B$22*Assumptions!$B$23*Assumptions!$B$24)*$DL$25/20,0)</f>
        <v>79.042839192530295</v>
      </c>
      <c r="DT41" s="83">
        <f>IF($C36&lt;=20,Assumptions!$B$13*(Assumptions!$B$19*Assumptions!$B$20*Assumptions!$B$21-Assumptions!$B$22*Assumptions!$B$23*Assumptions!$B$24)*$DL$26/20,0)</f>
        <v>30.334278924869018</v>
      </c>
      <c r="DU41" s="83">
        <f>IF($C35&lt;=20,Assumptions!$B$13*(Assumptions!$B$19*Assumptions!$B$20*Assumptions!$B$21-Assumptions!$B$22*Assumptions!$B$23*Assumptions!$B$24)*$DL$27/20,0)</f>
        <v>77.262237024698578</v>
      </c>
      <c r="DV41" s="83">
        <f>IF($C34&lt;=20,Assumptions!$B$13*(Assumptions!$B$19*Assumptions!$B$20*Assumptions!$B$21-Assumptions!$B$22*Assumptions!$B$23*Assumptions!$B$24)*$DL$28/20,0)</f>
        <v>40.410695023059318</v>
      </c>
      <c r="DW41" s="83">
        <f>IF($C33&lt;=20,Assumptions!$B$13*(Assumptions!$B$19*Assumptions!$B$20*Assumptions!$B$21-Assumptions!$B$22*Assumptions!$B$23*Assumptions!$B$24)*$DL$29/20,0)</f>
        <v>39.531724117568956</v>
      </c>
      <c r="DX41" s="83">
        <f>IF($C32&lt;=20,Assumptions!$B$13*(Assumptions!$B$19*Assumptions!$B$20*Assumptions!$B$21-Assumptions!$B$22*Assumptions!$B$23*Assumptions!$B$24)*$DL$30/20,0)</f>
        <v>129.13033919897666</v>
      </c>
      <c r="DY41" s="83">
        <f>IF($C31&lt;=20,Assumptions!$B$13*(Assumptions!$B$19*Assumptions!$B$20*Assumptions!$B$21-Assumptions!$B$22*Assumptions!$B$23*Assumptions!$B$24)*$DL$31/20,0)</f>
        <v>129.13033919897666</v>
      </c>
      <c r="DZ41" s="83">
        <f>IF($C30&lt;=20,Assumptions!$B$13*(Assumptions!$B$19*Assumptions!$B$20*Assumptions!$B$21-Assumptions!$B$22*Assumptions!$B$23*Assumptions!$B$24)*$DL$32/20,0)</f>
        <v>129.13033919897666</v>
      </c>
      <c r="EA41" s="83">
        <f>IF($C29&lt;=20,Assumptions!$B$13*(Assumptions!$B$19*Assumptions!$B$20*Assumptions!$B$21-Assumptions!$B$22*Assumptions!$B$23*Assumptions!$B$24)*$DL$33/20,0)</f>
        <v>129.13033919897666</v>
      </c>
      <c r="EB41" s="83">
        <f>IF($C28&lt;=20,Assumptions!$B$13*(Assumptions!$B$19*Assumptions!$B$20*Assumptions!$B$21-Assumptions!$B$22*Assumptions!$B$23*Assumptions!$B$24)*$DL$34/20,0)</f>
        <v>129.13033919897666</v>
      </c>
      <c r="EC41" s="83">
        <f>IF($C27&lt;=20,Assumptions!$B$13*(Assumptions!$B$19*Assumptions!$B$20*Assumptions!$B$21-Assumptions!$B$22*Assumptions!$B$23*Assumptions!$B$24)*$DL$35/20,0)</f>
        <v>129.13033919897666</v>
      </c>
      <c r="ED41" s="83">
        <f>IF($C26&lt;=20,Assumptions!$B$13*(Assumptions!$B$19*Assumptions!$B$20*Assumptions!$B$21-Assumptions!$B$22*Assumptions!$B$23*Assumptions!$B$24)*$DL$36/20,0)</f>
        <v>129.13033919897666</v>
      </c>
      <c r="EE41" s="83">
        <f>IF($C25&lt;=20,Assumptions!$B$13*(Assumptions!$B$19*Assumptions!$B$20*Assumptions!$B$21-Assumptions!$B$22*Assumptions!$B$23*Assumptions!$B$24)*$DL$37/20,0)</f>
        <v>129.13033919897666</v>
      </c>
      <c r="EF41" s="83">
        <f>IF($C24&lt;=20,Assumptions!$B$13*(Assumptions!$B$19*Assumptions!$B$20*Assumptions!$B$21-Assumptions!$B$22*Assumptions!$B$23*Assumptions!$B$24)*$DL$38/20,0)</f>
        <v>129.13033919897666</v>
      </c>
      <c r="EG41" s="83">
        <f>IF($C23&lt;=20,Assumptions!$B$13*(Assumptions!$B$19*Assumptions!$B$20*Assumptions!$B$21-Assumptions!$B$22*Assumptions!$B$23*Assumptions!$B$24)*$DL$39/20,0)</f>
        <v>129.13033919897666</v>
      </c>
      <c r="EH41" s="83">
        <f>IF($C22&lt;=20,Assumptions!$B$13*(Assumptions!$B$19*Assumptions!$B$20*Assumptions!$B$21-Assumptions!$B$22*Assumptions!$B$23*Assumptions!$B$24)*$DL$40/20,0)</f>
        <v>129.13033919897666</v>
      </c>
      <c r="EI41" s="83">
        <f>IF($C21&lt;=20,Assumptions!$B$13*(Assumptions!$B$19*Assumptions!$B$20*Assumptions!$B$21-Assumptions!$B$22*Assumptions!$B$23*Assumptions!$B$24)*$DL$41/20,0)</f>
        <v>129.13033919897666</v>
      </c>
      <c r="EJ41" s="83"/>
      <c r="EK41" s="83"/>
      <c r="EL41" s="83"/>
      <c r="EM41" s="83"/>
      <c r="EN41" s="83"/>
      <c r="EO41" s="83"/>
      <c r="EP41" s="83"/>
      <c r="EQ41" s="83"/>
      <c r="ER41" s="83"/>
      <c r="ES41" s="78">
        <f t="shared" si="6"/>
        <v>1934.926549086957</v>
      </c>
      <c r="ET41" s="89">
        <f t="shared" si="7"/>
        <v>0.75681572466774172</v>
      </c>
    </row>
    <row r="42" spans="3:150" x14ac:dyDescent="0.35">
      <c r="C42" s="77">
        <f t="shared" si="18"/>
        <v>22</v>
      </c>
      <c r="D42" s="77">
        <f t="shared" si="18"/>
        <v>2038</v>
      </c>
      <c r="E42" s="78">
        <v>50703.356</v>
      </c>
      <c r="F42" s="79">
        <v>300</v>
      </c>
      <c r="G42" s="80">
        <f t="shared" si="12"/>
        <v>8.2679369463667527</v>
      </c>
      <c r="H42" s="81">
        <f t="shared" si="11"/>
        <v>2.8357395404032459</v>
      </c>
      <c r="I42" s="78">
        <f>Assumptions!$B$18*(J42+AO42)</f>
        <v>1033.0448023129204</v>
      </c>
      <c r="J42" s="82">
        <f>(1.1*Assumptions!$B$14*(1+Assumptions!$B$16)+Assumptions!$B$15*(1+Assumptions!$B$17))*Assumptions!$B$12*$H42</f>
        <v>231.10710106378374</v>
      </c>
      <c r="K42" s="83">
        <f>IF($C42&lt;=20,Assumptions!$B$13*(Assumptions!$B$19*Assumptions!$B$20*Assumptions!$B$21-Assumptions!$B$22*Assumptions!$B$23*Assumptions!$B$24)*$H$21/20,0)</f>
        <v>0</v>
      </c>
      <c r="L42" s="83">
        <f>IF($C41&lt;=20,Assumptions!$B$13*(Assumptions!$B$19*Assumptions!$B$20*Assumptions!$B$21-Assumptions!$B$22*Assumptions!$B$23*Assumptions!$B$24)*$H$22/20,0)</f>
        <v>0</v>
      </c>
      <c r="M42" s="83">
        <f>IF($C40&lt;=20,Assumptions!$B$13*(Assumptions!$B$19*Assumptions!$B$20*Assumptions!$B$21-Assumptions!$B$22*Assumptions!$B$23*Assumptions!$B$24)*$H$23/20,0)</f>
        <v>1.6433032392553035</v>
      </c>
      <c r="N42" s="83">
        <f>IF($C39&lt;=20,Assumptions!$B$13*(Assumptions!$B$19*Assumptions!$B$20*Assumptions!$B$21-Assumptions!$B$22*Assumptions!$B$23*Assumptions!$B$24)*$H$24/20,0)</f>
        <v>0.7084581021280083</v>
      </c>
      <c r="O42" s="83">
        <f>IF($C38&lt;=20,Assumptions!$B$13*(Assumptions!$B$19*Assumptions!$B$20*Assumptions!$B$21-Assumptions!$B$22*Assumptions!$B$23*Assumptions!$B$24)*$H$25/20,0)</f>
        <v>0.81810626699542743</v>
      </c>
      <c r="P42" s="83">
        <f>IF($C37&lt;=20,Assumptions!$B$13*(Assumptions!$B$19*Assumptions!$B$20*Assumptions!$B$21-Assumptions!$B$22*Assumptions!$B$23*Assumptions!$B$24)*$H$26/20,0)</f>
        <v>0.84304952205946171</v>
      </c>
      <c r="Q42" s="83">
        <f>IF($C36&lt;=20,Assumptions!$B$13*(Assumptions!$B$19*Assumptions!$B$20*Assumptions!$B$21-Assumptions!$B$22*Assumptions!$B$23*Assumptions!$B$24)*$H$27/20,0)</f>
        <v>0.21021048659742886</v>
      </c>
      <c r="R42" s="83">
        <f>IF($C35&lt;=20,Assumptions!$B$13*(Assumptions!$B$19*Assumptions!$B$20*Assumptions!$B$21-Assumptions!$B$22*Assumptions!$B$23*Assumptions!$B$24)*$H$28/20,0)</f>
        <v>0.42375021356021791</v>
      </c>
      <c r="S42" s="83">
        <f>IF($C34&lt;=20,Assumptions!$B$13*(Assumptions!$B$19*Assumptions!$B$20*Assumptions!$B$21-Assumptions!$B$22*Assumptions!$B$23*Assumptions!$B$24)*$H$29/20,0)</f>
        <v>0.20924682580358347</v>
      </c>
      <c r="T42" s="83">
        <f>IF($C33&lt;=20,Assumptions!$B$13*(Assumptions!$B$19*Assumptions!$B$20*Assumptions!$B$21-Assumptions!$B$22*Assumptions!$B$23*Assumptions!$B$24)*$H$30/20,0)</f>
        <v>3.5212512169003261</v>
      </c>
      <c r="U42" s="83">
        <f>IF($C32&lt;=20,Assumptions!$B$13*(Assumptions!$B$19*Assumptions!$B$20*Assumptions!$B$21-Assumptions!$B$22*Assumptions!$B$23*Assumptions!$B$24)*$H$31/20,0)</f>
        <v>3.5212512169003261</v>
      </c>
      <c r="V42" s="83">
        <f>IF($C31&lt;=20,Assumptions!$B$13*(Assumptions!$B$19*Assumptions!$B$20*Assumptions!$B$21-Assumptions!$B$22*Assumptions!$B$23*Assumptions!$B$24)*$H$32/20,0)</f>
        <v>3.5212512169003261</v>
      </c>
      <c r="W42" s="83">
        <f>IF($C30&lt;=20,Assumptions!$B$13*(Assumptions!$B$19*Assumptions!$B$20*Assumptions!$B$21-Assumptions!$B$22*Assumptions!$B$23*Assumptions!$B$24)*$H$33/20,0)</f>
        <v>3.5212512169003261</v>
      </c>
      <c r="X42" s="83">
        <f>IF($C29&lt;=20,Assumptions!$B$13*(Assumptions!$B$19*Assumptions!$B$20*Assumptions!$B$21-Assumptions!$B$22*Assumptions!$B$23*Assumptions!$B$24)*$H$34/20,0)</f>
        <v>3.5212512169003261</v>
      </c>
      <c r="Y42" s="83">
        <f>IF($C28&lt;=20,Assumptions!$B$13*(Assumptions!$B$19*Assumptions!$B$20*Assumptions!$B$21-Assumptions!$B$22*Assumptions!$B$23*Assumptions!$B$24)*$H$35/20,0)</f>
        <v>3.5212512169003261</v>
      </c>
      <c r="Z42" s="83">
        <f>IF($C27&lt;=20,Assumptions!$B$13*(Assumptions!$B$19*Assumptions!$B$20*Assumptions!$B$21-Assumptions!$B$22*Assumptions!$B$23*Assumptions!$B$24)*$H$36/20,0)</f>
        <v>3.5212512169003261</v>
      </c>
      <c r="AA42" s="83">
        <f>IF($C26&lt;=20,Assumptions!$B$13*(Assumptions!$B$19*Assumptions!$B$20*Assumptions!$B$21-Assumptions!$B$22*Assumptions!$B$23*Assumptions!$B$24)*$H$37/20,0)</f>
        <v>3.5212512169003261</v>
      </c>
      <c r="AB42" s="83">
        <f>IF($C25&lt;=20,Assumptions!$B$13*(Assumptions!$B$19*Assumptions!$B$20*Assumptions!$B$21-Assumptions!$B$22*Assumptions!$B$23*Assumptions!$B$24)*$H$38/20,0)</f>
        <v>3.5212512169003261</v>
      </c>
      <c r="AC42" s="83">
        <f>IF($C24&lt;=20,Assumptions!$B$13*(Assumptions!$B$19*Assumptions!$B$20*Assumptions!$B$21-Assumptions!$B$22*Assumptions!$B$23*Assumptions!$B$24)*$H$39/20,0)</f>
        <v>3.5212512169003261</v>
      </c>
      <c r="AD42" s="83">
        <f>IF($C23&lt;=20,Assumptions!$B$13*(Assumptions!$B$19*Assumptions!$B$20*Assumptions!$B$21-Assumptions!$B$22*Assumptions!$B$23*Assumptions!$B$24)*$H$40/20,0)</f>
        <v>3.5212512169003261</v>
      </c>
      <c r="AE42" s="83">
        <f>IF($C22&lt;=20,Assumptions!$B$13*(Assumptions!$B$19*Assumptions!$B$20*Assumptions!$B$21-Assumptions!$B$22*Assumptions!$B$23*Assumptions!$B$24)*$H$41/20,0)</f>
        <v>3.5212512169003261</v>
      </c>
      <c r="AF42" s="83">
        <f>IF($C21&lt;=20,Assumptions!$B$13*(Assumptions!$B$19*Assumptions!$B$20*Assumptions!$B$21-Assumptions!$B$22*Assumptions!$B$23*Assumptions!$B$24)*$H$42/20,0)</f>
        <v>3.5212512169003261</v>
      </c>
      <c r="AG42" s="83"/>
      <c r="AH42" s="83"/>
      <c r="AI42" s="83"/>
      <c r="AJ42" s="83"/>
      <c r="AK42" s="83"/>
      <c r="AL42" s="83"/>
      <c r="AM42" s="83"/>
      <c r="AN42" s="83"/>
      <c r="AO42" s="78">
        <f t="shared" si="9"/>
        <v>50.632390476103659</v>
      </c>
      <c r="AP42" s="84">
        <f t="shared" si="10"/>
        <v>2.0374288485222169E-2</v>
      </c>
      <c r="AQ42" s="81">
        <f t="shared" si="13"/>
        <v>32.027618669001065</v>
      </c>
      <c r="AR42" s="83">
        <f t="shared" si="14"/>
        <v>10.984842438179713</v>
      </c>
      <c r="AS42" s="78">
        <f>Assumptions!$B$18*(AT42+BY42)</f>
        <v>4081.3003989436406</v>
      </c>
      <c r="AT42" s="78">
        <f>(1.1*Assumptions!$B$14*(1+Assumptions!$B$16)+Assumptions!$B$15*(1+Assumptions!$B$17))*Assumptions!$B$12*$AR42</f>
        <v>895.24268902677034</v>
      </c>
      <c r="AU42" s="83">
        <f>IF($C42&lt;=20,Assumptions!$B$13*(Assumptions!$B$19*Assumptions!$B$20*Assumptions!$B$21-Assumptions!$B$22*Assumptions!$B$23*Assumptions!$B$24)*$AR$21/20,0)</f>
        <v>0</v>
      </c>
      <c r="AV42" s="83">
        <f>IF($C41&lt;=20,Assumptions!$B$13*(Assumptions!$B$19*Assumptions!$B$20*Assumptions!$B$21-Assumptions!$B$22*Assumptions!$B$23*Assumptions!$B$24)*$AR$22/20,0)</f>
        <v>0</v>
      </c>
      <c r="AW42" s="83">
        <f>IF($C340&lt;=20,Assumptions!$B$13*(Assumptions!$B$19*Assumptions!$B$20*Assumptions!$B$21-Assumptions!$B$22*Assumptions!$B$23*Assumptions!$B$24)*$AR$23/20,0)</f>
        <v>6.6782370733894583</v>
      </c>
      <c r="AX42" s="83">
        <f>IF($C39&lt;=20,Assumptions!$B$13*(Assumptions!$B$19*Assumptions!$B$20*Assumptions!$B$21-Assumptions!$B$22*Assumptions!$B$23*Assumptions!$B$24)*$AR$24/20,0)</f>
        <v>2.627813553970956</v>
      </c>
      <c r="AY42" s="83">
        <f>IF($C38&lt;=20,Assumptions!$B$13*(Assumptions!$B$19*Assumptions!$B$20*Assumptions!$B$21-Assumptions!$B$22*Assumptions!$B$23*Assumptions!$B$24)*$AR$25/20,0)</f>
        <v>14.998760577503656</v>
      </c>
      <c r="AZ42" s="83">
        <f>IF($C37&lt;=20,Assumptions!$B$13*(Assumptions!$B$19*Assumptions!$B$20*Assumptions!$B$21-Assumptions!$B$22*Assumptions!$B$23*Assumptions!$B$24)*$AR$26/20,0)</f>
        <v>4.9478587756129819</v>
      </c>
      <c r="BA42" s="83">
        <f>IF($C36&lt;=20,Assumptions!$B$13*(Assumptions!$B$19*Assumptions!$B$20*Assumptions!$B$21-Assumptions!$B$22*Assumptions!$B$23*Assumptions!$B$24)*$AR$27/20,0)</f>
        <v>3.4934483319437284</v>
      </c>
      <c r="BB42" s="83">
        <f>IF($C35&lt;=20,Assumptions!$B$13*(Assumptions!$B$19*Assumptions!$B$20*Assumptions!$B$21-Assumptions!$B$22*Assumptions!$B$23*Assumptions!$B$24)*$AR$28/20,0)</f>
        <v>4.733279660821724</v>
      </c>
      <c r="BC42" s="83">
        <f>IF($C34&lt;=20,Assumptions!$B$13*(Assumptions!$B$19*Assumptions!$B$20*Assumptions!$B$21-Assumptions!$B$22*Assumptions!$B$23*Assumptions!$B$24)*$AR$29/20,0)</f>
        <v>3.0357027452078809</v>
      </c>
      <c r="BD42" s="83">
        <f>IF($C33&lt;=20,Assumptions!$B$13*(Assumptions!$B$19*Assumptions!$B$20*Assumptions!$B$21-Assumptions!$B$22*Assumptions!$B$23*Assumptions!$B$24)*$AR$30/20,0)</f>
        <v>13.640318249185276</v>
      </c>
      <c r="BE42" s="83">
        <f>IF($C32&lt;=20,Assumptions!$B$13*(Assumptions!$B$19*Assumptions!$B$20*Assumptions!$B$21-Assumptions!$B$22*Assumptions!$B$23*Assumptions!$B$24)*$AR$31/20,0)</f>
        <v>13.640318249185276</v>
      </c>
      <c r="BF42" s="83">
        <f>IF($C31&lt;=20,Assumptions!$B$13*(Assumptions!$B$19*Assumptions!$B$20*Assumptions!$B$21-Assumptions!$B$22*Assumptions!$B$23*Assumptions!$B$24)*$AR$32/20,0)</f>
        <v>13.640318249185276</v>
      </c>
      <c r="BG42" s="83">
        <f>IF($C30&lt;=20,Assumptions!$B$13*(Assumptions!$B$19*Assumptions!$B$20*Assumptions!$B$21-Assumptions!$B$22*Assumptions!$B$23*Assumptions!$B$24)*$AR$33/20,0)</f>
        <v>13.640318249185276</v>
      </c>
      <c r="BH42" s="83">
        <f>IF($C29&lt;=20,Assumptions!$B$13*(Assumptions!$B$19*Assumptions!$B$20*Assumptions!$B$21-Assumptions!$B$22*Assumptions!$B$23*Assumptions!$B$24)*$AR$34/20,0)</f>
        <v>13.640318249185276</v>
      </c>
      <c r="BI42" s="83">
        <f>IF($C28&lt;=20,Assumptions!$B$13*(Assumptions!$B$19*Assumptions!$B$20*Assumptions!$B$21-Assumptions!$B$22*Assumptions!$B$23*Assumptions!$B$24)*$AR$35/20,0)</f>
        <v>13.640318249185276</v>
      </c>
      <c r="BJ42" s="83">
        <f>IF($C27&lt;=20,Assumptions!$B$13*(Assumptions!$B$19*Assumptions!$B$20*Assumptions!$B$21-Assumptions!$B$22*Assumptions!$B$23*Assumptions!$B$24)*$AR$36/20,0)</f>
        <v>13.640318249185276</v>
      </c>
      <c r="BK42" s="83">
        <f>IF($C26&lt;=20,Assumptions!$B$13*(Assumptions!$B$19*Assumptions!$B$20*Assumptions!$B$21-Assumptions!$B$22*Assumptions!$B$23*Assumptions!$B$24)*$AR$37/20,0)</f>
        <v>13.640318249185276</v>
      </c>
      <c r="BL42" s="83">
        <f>IF($C25&lt;=20,Assumptions!$B$13*(Assumptions!$B$19*Assumptions!$B$20*Assumptions!$B$21-Assumptions!$B$22*Assumptions!$B$23*Assumptions!$B$24)*$AR$38/20,0)</f>
        <v>13.640318249185276</v>
      </c>
      <c r="BM42" s="83">
        <f>IF($C24&lt;=20,Assumptions!$B$13*(Assumptions!$B$19*Assumptions!$B$20*Assumptions!$B$21-Assumptions!$B$22*Assumptions!$B$23*Assumptions!$B$24)*$AR$39/20,0)</f>
        <v>13.640318249185276</v>
      </c>
      <c r="BN42" s="83">
        <f>IF($C23&lt;=20,Assumptions!$B$13*(Assumptions!$B$19*Assumptions!$B$20*Assumptions!$B$21-Assumptions!$B$22*Assumptions!$B$23*Assumptions!$B$24)*$AR$40/20,0)</f>
        <v>13.640318249185276</v>
      </c>
      <c r="BO42" s="83">
        <f>IF($C22&lt;=20,Assumptions!$B$13*(Assumptions!$B$19*Assumptions!$B$20*Assumptions!$B$21-Assumptions!$B$22*Assumptions!$B$23*Assumptions!$B$24)*$AR$41/20,0)</f>
        <v>13.640318249185276</v>
      </c>
      <c r="BP42" s="83">
        <f>IF($C21&lt;=20,Assumptions!$B$13*(Assumptions!$B$19*Assumptions!$B$20*Assumptions!$B$21-Assumptions!$B$22*Assumptions!$B$23*Assumptions!$B$24)*$AR$42/20,0)</f>
        <v>13.640318249185276</v>
      </c>
      <c r="BQ42" s="83"/>
      <c r="BR42" s="83"/>
      <c r="BS42" s="83"/>
      <c r="BT42" s="83"/>
      <c r="BU42" s="83"/>
      <c r="BV42" s="83"/>
      <c r="BW42" s="83"/>
      <c r="BX42" s="83"/>
      <c r="BY42" s="78">
        <f t="shared" si="2"/>
        <v>217.8392379578589</v>
      </c>
      <c r="BZ42" s="85">
        <f t="shared" si="3"/>
        <v>8.0493693532705024E-2</v>
      </c>
      <c r="CA42" s="86">
        <f t="shared" si="15"/>
        <v>103.9914468398994</v>
      </c>
      <c r="CB42" s="87">
        <f t="shared" si="16"/>
        <v>37.441640824221651</v>
      </c>
      <c r="CC42" s="78">
        <f>Assumptions!$B$18*(CD42+DI42)</f>
        <v>13876.597929058478</v>
      </c>
      <c r="CD42" s="78">
        <f>(1.1*Assumptions!$B$14*(1+Assumptions!$B$16)+Assumptions!$B$15*(1+Assumptions!$B$17))*Assumptions!$B$12*$CB42</f>
        <v>3051.4188438924161</v>
      </c>
      <c r="CE42" s="83">
        <f>IF($C42&lt;=20,Assumptions!$B$13*(Assumptions!$B$19*Assumptions!$B$20*Assumptions!$B$21-Assumptions!$B$22*Assumptions!$B$23*Assumptions!$B$24)*$CB$21/20,0)</f>
        <v>0</v>
      </c>
      <c r="CF42" s="83">
        <f>IF($C41&lt;=20,Assumptions!$B$13*(Assumptions!$B$19*Assumptions!$B$20*Assumptions!$B$21-Assumptions!$B$22*Assumptions!$B$23*Assumptions!$B$24)*$CB$22/20,0)</f>
        <v>0</v>
      </c>
      <c r="CG42" s="83">
        <f>IF($C40&lt;=20,Assumptions!$B$13*(Assumptions!$B$19*Assumptions!$B$20*Assumptions!$B$21-Assumptions!$B$22*Assumptions!$B$23*Assumptions!$B$24)*$CB$23/20,0)</f>
        <v>12.442923269832452</v>
      </c>
      <c r="CH42" s="83">
        <f>IF($C39&lt;=20,Assumptions!$B$13*(Assumptions!$B$19*Assumptions!$B$20*Assumptions!$B$21-Assumptions!$B$22*Assumptions!$B$23*Assumptions!$B$24)*$CB$24/20,0)</f>
        <v>20.684005151266589</v>
      </c>
      <c r="CI42" s="83">
        <f>IF($C38&lt;=20,Assumptions!$B$13*(Assumptions!$B$19*Assumptions!$B$20*Assumptions!$B$21-Assumptions!$B$22*Assumptions!$B$23*Assumptions!$B$24)*$CB$25/20,0)</f>
        <v>31.24304773001877</v>
      </c>
      <c r="CJ42" s="83">
        <f>IF($C37&lt;=20,Assumptions!$B$13*(Assumptions!$B$19*Assumptions!$B$20*Assumptions!$B$21-Assumptions!$B$22*Assumptions!$B$23*Assumptions!$B$24)*$CB$26/20,0)</f>
        <v>9.1946070760395884</v>
      </c>
      <c r="CK42" s="83">
        <f>IF($C36&lt;=20,Assumptions!$B$13*(Assumptions!$B$19*Assumptions!$B$20*Assumptions!$B$21-Assumptions!$B$22*Assumptions!$B$23*Assumptions!$B$24)*$CB$27/20,0)</f>
        <v>24.302325527621868</v>
      </c>
      <c r="CL42" s="83">
        <f>IF($C35&lt;=20,Assumptions!$B$13*(Assumptions!$B$19*Assumptions!$B$20*Assumptions!$B$21-Assumptions!$B$22*Assumptions!$B$23*Assumptions!$B$24)*$CB$28/20,0)</f>
        <v>15.45710165191301</v>
      </c>
      <c r="CM42" s="83">
        <f>IF($C34&lt;=20,Assumptions!$B$13*(Assumptions!$B$19*Assumptions!$B$20*Assumptions!$B$21-Assumptions!$B$22*Assumptions!$B$23*Assumptions!$B$24)*$CB$29/20,0)</f>
        <v>15.377673624034561</v>
      </c>
      <c r="CN42" s="83">
        <f>IF($C33&lt;=20,Assumptions!$B$13*(Assumptions!$B$19*Assumptions!$B$20*Assumptions!$B$21-Assumptions!$B$22*Assumptions!$B$23*Assumptions!$B$24)*$CB$30/20,0)</f>
        <v>46.492783077068985</v>
      </c>
      <c r="CO42" s="83">
        <f>IF($C32&lt;=20,Assumptions!$B$13*(Assumptions!$B$19*Assumptions!$B$20*Assumptions!$B$21-Assumptions!$B$22*Assumptions!$B$23*Assumptions!$B$24)*$CB$31/20,0)</f>
        <v>46.492783077068985</v>
      </c>
      <c r="CP42" s="83">
        <f>IF($C31&lt;=20,Assumptions!$B$13*(Assumptions!$B$19*Assumptions!$B$20*Assumptions!$B$21-Assumptions!$B$22*Assumptions!$B$23*Assumptions!$B$24)*$CB$32/20,0)</f>
        <v>46.492783077068985</v>
      </c>
      <c r="CQ42" s="83">
        <f>IF($C30&lt;=20,Assumptions!$B$13*(Assumptions!$B$19*Assumptions!$B$20*Assumptions!$B$21-Assumptions!$B$22*Assumptions!$B$23*Assumptions!$B$24)*$CB$33/20,0)</f>
        <v>46.492783077068985</v>
      </c>
      <c r="CR42" s="83">
        <f>IF($C29&lt;=20,Assumptions!$B$13*(Assumptions!$B$19*Assumptions!$B$20*Assumptions!$B$21-Assumptions!$B$22*Assumptions!$B$23*Assumptions!$B$24)*$CB$34/20,0)</f>
        <v>46.492783077068985</v>
      </c>
      <c r="CS42" s="83">
        <f>IF($C28&lt;=20,Assumptions!$B$13*(Assumptions!$B$19*Assumptions!$B$20*Assumptions!$B$21-Assumptions!$B$22*Assumptions!$B$23*Assumptions!$B$24)*$CB$35/20,0)</f>
        <v>46.492783077068985</v>
      </c>
      <c r="CT42" s="83">
        <f>IF($C27&lt;=20,Assumptions!$B$13*(Assumptions!$B$19*Assumptions!$B$20*Assumptions!$B$21-Assumptions!$B$22*Assumptions!$B$23*Assumptions!$B$24)*$CB$36/20,0)</f>
        <v>46.492783077068985</v>
      </c>
      <c r="CU42" s="83">
        <f>IF($C26&lt;=20,Assumptions!$B$13*(Assumptions!$B$19*Assumptions!$B$20*Assumptions!$B$21-Assumptions!$B$22*Assumptions!$B$23*Assumptions!$B$24)*$CB$37/20,0)</f>
        <v>46.492783077068985</v>
      </c>
      <c r="CV42" s="83">
        <f>IF($C25&lt;=20,Assumptions!$B$13*(Assumptions!$B$19*Assumptions!$B$20*Assumptions!$B$21-Assumptions!$B$22*Assumptions!$B$23*Assumptions!$B$24)*$CB$38/20,0)</f>
        <v>46.492783077068985</v>
      </c>
      <c r="CW42" s="83">
        <f>IF($C24&lt;=20,Assumptions!$B$13*(Assumptions!$B$19*Assumptions!$B$20*Assumptions!$B$21-Assumptions!$B$22*Assumptions!$B$23*Assumptions!$B$24)*$CB$39/20,0)</f>
        <v>46.492783077068985</v>
      </c>
      <c r="CX42" s="83">
        <f>IF($C23&lt;=20,Assumptions!$B$13*(Assumptions!$B$19*Assumptions!$B$20*Assumptions!$B$21-Assumptions!$B$22*Assumptions!$B$23*Assumptions!$B$24)*$CB$40/20,0)</f>
        <v>46.492783077068985</v>
      </c>
      <c r="CY42" s="83">
        <f>IF($C22&lt;=20,Assumptions!$B$13*(Assumptions!$B$19*Assumptions!$B$20*Assumptions!$B$21-Assumptions!$B$22*Assumptions!$B$23*Assumptions!$B$24)*$CB$41/20,0)</f>
        <v>46.492783077068985</v>
      </c>
      <c r="CZ42" s="83">
        <f>IF($C21&lt;=20,Assumptions!$B$13*(Assumptions!$B$19*Assumptions!$B$20*Assumptions!$B$21-Assumptions!$B$22*Assumptions!$B$23*Assumptions!$B$24)*$CB$42/20,0)</f>
        <v>46.492783077068985</v>
      </c>
      <c r="DA42" s="83"/>
      <c r="DB42" s="83"/>
      <c r="DC42" s="83"/>
      <c r="DD42" s="83"/>
      <c r="DE42" s="83"/>
      <c r="DF42" s="83"/>
      <c r="DG42" s="83"/>
      <c r="DH42" s="83"/>
      <c r="DI42" s="78">
        <f t="shared" si="4"/>
        <v>733.10786403262375</v>
      </c>
      <c r="DJ42" s="85">
        <f t="shared" si="5"/>
        <v>0.27368204047594952</v>
      </c>
      <c r="DK42" s="88">
        <f t="shared" si="17"/>
        <v>103.9914468398994</v>
      </c>
      <c r="DL42" s="81">
        <f t="shared" si="1"/>
        <v>103.9914468398994</v>
      </c>
      <c r="DM42" s="78">
        <f>Assumptions!$B$18*(DN42+ES42)</f>
        <v>38569.448036488029</v>
      </c>
      <c r="DN42" s="78">
        <f>(1.1*Assumptions!$B$14*(1+Assumptions!$B$16)+Assumptions!$B$15*(1+Assumptions!$B$17))*Assumptions!$B$12*DL42</f>
        <v>8475.0949345581212</v>
      </c>
      <c r="DO42" s="83">
        <f>IF($C42&lt;=20,Assumptions!$B$13*(Assumptions!$B$19*Assumptions!$B$20*Assumptions!$B$21-Assumptions!$B$22*Assumptions!$B$23*Assumptions!$B$24)*$DL$21/20,0)</f>
        <v>0</v>
      </c>
      <c r="DP42" s="83">
        <f>IF($C41&lt;=20,Assumptions!$B$13*(Assumptions!$B$19*Assumptions!$B$20*Assumptions!$B$21-Assumptions!$B$22*Assumptions!$B$23*Assumptions!$B$24)*$DL$22/20,0)</f>
        <v>0</v>
      </c>
      <c r="DQ42" s="83">
        <f>IF($C40&lt;=20,Assumptions!$B$13*(Assumptions!$B$19*Assumptions!$B$20*Assumptions!$B$21-Assumptions!$B$22*Assumptions!$B$23*Assumptions!$B$24)*$DL$23/20,0)</f>
        <v>33.825835300772901</v>
      </c>
      <c r="DR42" s="83">
        <f>IF($C39&lt;=20,Assumptions!$B$13*(Assumptions!$B$19*Assumptions!$B$20*Assumptions!$B$21-Assumptions!$B$22*Assumptions!$B$23*Assumptions!$B$24)*$DL$24/20,0)</f>
        <v>64.743419859328142</v>
      </c>
      <c r="DS42" s="83">
        <f>IF($C38&lt;=20,Assumptions!$B$13*(Assumptions!$B$19*Assumptions!$B$20*Assumptions!$B$21-Assumptions!$B$22*Assumptions!$B$23*Assumptions!$B$24)*$DL$25/20,0)</f>
        <v>79.042839192530295</v>
      </c>
      <c r="DT42" s="83">
        <f>IF($C37&lt;=20,Assumptions!$B$13*(Assumptions!$B$19*Assumptions!$B$20*Assumptions!$B$21-Assumptions!$B$22*Assumptions!$B$23*Assumptions!$B$24)*$DL$26/20,0)</f>
        <v>30.334278924869018</v>
      </c>
      <c r="DU42" s="83">
        <f>IF($C36&lt;=20,Assumptions!$B$13*(Assumptions!$B$19*Assumptions!$B$20*Assumptions!$B$21-Assumptions!$B$22*Assumptions!$B$23*Assumptions!$B$24)*$DL$27/20,0)</f>
        <v>77.262237024698578</v>
      </c>
      <c r="DV42" s="83">
        <f>IF($C35&lt;=20,Assumptions!$B$13*(Assumptions!$B$19*Assumptions!$B$20*Assumptions!$B$21-Assumptions!$B$22*Assumptions!$B$23*Assumptions!$B$24)*$DL$28/20,0)</f>
        <v>40.410695023059318</v>
      </c>
      <c r="DW42" s="83">
        <f>IF($C34&lt;=20,Assumptions!$B$13*(Assumptions!$B$19*Assumptions!$B$20*Assumptions!$B$21-Assumptions!$B$22*Assumptions!$B$23*Assumptions!$B$24)*$DL$29/20,0)</f>
        <v>39.531724117568956</v>
      </c>
      <c r="DX42" s="83">
        <f>IF($C33&lt;=20,Assumptions!$B$13*(Assumptions!$B$19*Assumptions!$B$20*Assumptions!$B$21-Assumptions!$B$22*Assumptions!$B$23*Assumptions!$B$24)*$DL$30/20,0)</f>
        <v>129.13033919897666</v>
      </c>
      <c r="DY42" s="83">
        <f>IF($C32&lt;=20,Assumptions!$B$13*(Assumptions!$B$19*Assumptions!$B$20*Assumptions!$B$21-Assumptions!$B$22*Assumptions!$B$23*Assumptions!$B$24)*$DL$31/20,0)</f>
        <v>129.13033919897666</v>
      </c>
      <c r="DZ42" s="83">
        <f>IF($C31&lt;=20,Assumptions!$B$13*(Assumptions!$B$19*Assumptions!$B$20*Assumptions!$B$21-Assumptions!$B$22*Assumptions!$B$23*Assumptions!$B$24)*$DL$32/20,0)</f>
        <v>129.13033919897666</v>
      </c>
      <c r="EA42" s="83">
        <f>IF($C30&lt;=20,Assumptions!$B$13*(Assumptions!$B$19*Assumptions!$B$20*Assumptions!$B$21-Assumptions!$B$22*Assumptions!$B$23*Assumptions!$B$24)*$DL$33/20,0)</f>
        <v>129.13033919897666</v>
      </c>
      <c r="EB42" s="83">
        <f>IF($C29&lt;=20,Assumptions!$B$13*(Assumptions!$B$19*Assumptions!$B$20*Assumptions!$B$21-Assumptions!$B$22*Assumptions!$B$23*Assumptions!$B$24)*$DL$34/20,0)</f>
        <v>129.13033919897666</v>
      </c>
      <c r="EC42" s="83">
        <f>IF($C28&lt;=20,Assumptions!$B$13*(Assumptions!$B$19*Assumptions!$B$20*Assumptions!$B$21-Assumptions!$B$22*Assumptions!$B$23*Assumptions!$B$24)*$DL$35/20,0)</f>
        <v>129.13033919897666</v>
      </c>
      <c r="ED42" s="83">
        <f>IF($C27&lt;=20,Assumptions!$B$13*(Assumptions!$B$19*Assumptions!$B$20*Assumptions!$B$21-Assumptions!$B$22*Assumptions!$B$23*Assumptions!$B$24)*$DL$36/20,0)</f>
        <v>129.13033919897666</v>
      </c>
      <c r="EE42" s="83">
        <f>IF($C26&lt;=20,Assumptions!$B$13*(Assumptions!$B$19*Assumptions!$B$20*Assumptions!$B$21-Assumptions!$B$22*Assumptions!$B$23*Assumptions!$B$24)*$DL$37/20,0)</f>
        <v>129.13033919897666</v>
      </c>
      <c r="EF42" s="83">
        <f>IF($C25&lt;=20,Assumptions!$B$13*(Assumptions!$B$19*Assumptions!$B$20*Assumptions!$B$21-Assumptions!$B$22*Assumptions!$B$23*Assumptions!$B$24)*$DL$38/20,0)</f>
        <v>129.13033919897666</v>
      </c>
      <c r="EG42" s="83">
        <f>IF($C24&lt;=20,Assumptions!$B$13*(Assumptions!$B$19*Assumptions!$B$20*Assumptions!$B$21-Assumptions!$B$22*Assumptions!$B$23*Assumptions!$B$24)*$DL$39/20,0)</f>
        <v>129.13033919897666</v>
      </c>
      <c r="EH42" s="83">
        <f>IF($C23&lt;=20,Assumptions!$B$13*(Assumptions!$B$19*Assumptions!$B$20*Assumptions!$B$21-Assumptions!$B$22*Assumptions!$B$23*Assumptions!$B$24)*$DL$40/20,0)</f>
        <v>129.13033919897666</v>
      </c>
      <c r="EI42" s="83">
        <f>IF($C22&lt;=20,Assumptions!$B$13*(Assumptions!$B$19*Assumptions!$B$20*Assumptions!$B$21-Assumptions!$B$22*Assumptions!$B$23*Assumptions!$B$24)*$DL$41/20,0)</f>
        <v>129.13033919897666</v>
      </c>
      <c r="EJ42" s="83">
        <f>IF($C21&lt;=20,Assumptions!$B$13*(Assumptions!$B$19*Assumptions!$B$20*Assumptions!$B$21-Assumptions!$B$22*Assumptions!$B$23*Assumptions!$B$24)*$DL$42/20,0)</f>
        <v>129.13033919897666</v>
      </c>
      <c r="EK42" s="83"/>
      <c r="EL42" s="83"/>
      <c r="EM42" s="83"/>
      <c r="EN42" s="83"/>
      <c r="EO42" s="83"/>
      <c r="EP42" s="83"/>
      <c r="EQ42" s="83"/>
      <c r="ER42" s="83"/>
      <c r="ES42" s="78">
        <f t="shared" si="6"/>
        <v>2043.8454390295233</v>
      </c>
      <c r="ET42" s="89">
        <f t="shared" si="7"/>
        <v>0.76068826758702179</v>
      </c>
    </row>
    <row r="43" spans="3:150" x14ac:dyDescent="0.35">
      <c r="C43" s="77">
        <f t="shared" si="18"/>
        <v>23</v>
      </c>
      <c r="D43" s="77">
        <f t="shared" si="18"/>
        <v>2039</v>
      </c>
      <c r="E43" s="78">
        <v>50866.977333333336</v>
      </c>
      <c r="F43" s="79">
        <v>300</v>
      </c>
      <c r="G43" s="80">
        <f t="shared" si="12"/>
        <v>8.2679369463667527</v>
      </c>
      <c r="H43" s="81">
        <f t="shared" si="11"/>
        <v>2.8357395404032459</v>
      </c>
      <c r="I43" s="78">
        <f>Assumptions!$B$18*(J43+AO43)</f>
        <v>1039.9306115642855</v>
      </c>
      <c r="J43" s="82">
        <f>(1.1*Assumptions!$B$14*(1+Assumptions!$B$16)+Assumptions!$B$15*(1+Assumptions!$B$17))*Assumptions!$B$12*$H43</f>
        <v>231.10710106378374</v>
      </c>
      <c r="K43" s="83">
        <f>IF($C43&lt;=20,Assumptions!$B$13*(Assumptions!$B$19*Assumptions!$B$20*Assumptions!$B$21-Assumptions!$B$22*Assumptions!$B$23*Assumptions!$B$24)*$H$21/20,0)</f>
        <v>0</v>
      </c>
      <c r="L43" s="83">
        <f>IF($C42&lt;=20,Assumptions!$B$13*(Assumptions!$B$19*Assumptions!$B$20*Assumptions!$B$21-Assumptions!$B$22*Assumptions!$B$23*Assumptions!$B$24)*$H$22/20,0)</f>
        <v>0</v>
      </c>
      <c r="M43" s="83">
        <f>IF($C41&lt;=20,Assumptions!$B$13*(Assumptions!$B$19*Assumptions!$B$20*Assumptions!$B$21-Assumptions!$B$22*Assumptions!$B$23*Assumptions!$B$24)*$H$23/20,0)</f>
        <v>0</v>
      </c>
      <c r="N43" s="83">
        <f>IF($C40&lt;=20,Assumptions!$B$13*(Assumptions!$B$19*Assumptions!$B$20*Assumptions!$B$21-Assumptions!$B$22*Assumptions!$B$23*Assumptions!$B$24)*$H$24/20,0)</f>
        <v>0.7084581021280083</v>
      </c>
      <c r="O43" s="83">
        <f>IF($C39&lt;=20,Assumptions!$B$13*(Assumptions!$B$19*Assumptions!$B$20*Assumptions!$B$21-Assumptions!$B$22*Assumptions!$B$23*Assumptions!$B$24)*$H$25/20,0)</f>
        <v>0.81810626699542743</v>
      </c>
      <c r="P43" s="83">
        <f>IF($C38&lt;=20,Assumptions!$B$13*(Assumptions!$B$19*Assumptions!$B$20*Assumptions!$B$21-Assumptions!$B$22*Assumptions!$B$23*Assumptions!$B$24)*$H$26/20,0)</f>
        <v>0.84304952205946171</v>
      </c>
      <c r="Q43" s="83">
        <f>IF($C37&lt;=20,Assumptions!$B$13*(Assumptions!$B$19*Assumptions!$B$20*Assumptions!$B$21-Assumptions!$B$22*Assumptions!$B$23*Assumptions!$B$24)*$H$27/20,0)</f>
        <v>0.21021048659742886</v>
      </c>
      <c r="R43" s="83">
        <f>IF($C36&lt;=20,Assumptions!$B$13*(Assumptions!$B$19*Assumptions!$B$20*Assumptions!$B$21-Assumptions!$B$22*Assumptions!$B$23*Assumptions!$B$24)*$H$28/20,0)</f>
        <v>0.42375021356021791</v>
      </c>
      <c r="S43" s="83">
        <f>IF($C35&lt;=20,Assumptions!$B$13*(Assumptions!$B$19*Assumptions!$B$20*Assumptions!$B$21-Assumptions!$B$22*Assumptions!$B$23*Assumptions!$B$24)*$H$29/20,0)</f>
        <v>0.20924682580358347</v>
      </c>
      <c r="T43" s="83">
        <f>IF($C34&lt;=20,Assumptions!$B$13*(Assumptions!$B$19*Assumptions!$B$20*Assumptions!$B$21-Assumptions!$B$22*Assumptions!$B$23*Assumptions!$B$24)*$H$30/20,0)</f>
        <v>3.5212512169003261</v>
      </c>
      <c r="U43" s="83">
        <f>IF($C33&lt;=20,Assumptions!$B$13*(Assumptions!$B$19*Assumptions!$B$20*Assumptions!$B$21-Assumptions!$B$22*Assumptions!$B$23*Assumptions!$B$24)*$H$31/20,0)</f>
        <v>3.5212512169003261</v>
      </c>
      <c r="V43" s="83">
        <f>IF($C32&lt;=20,Assumptions!$B$13*(Assumptions!$B$19*Assumptions!$B$20*Assumptions!$B$21-Assumptions!$B$22*Assumptions!$B$23*Assumptions!$B$24)*$H$32/20,0)</f>
        <v>3.5212512169003261</v>
      </c>
      <c r="W43" s="83">
        <f>IF($C31&lt;=20,Assumptions!$B$13*(Assumptions!$B$19*Assumptions!$B$20*Assumptions!$B$21-Assumptions!$B$22*Assumptions!$B$23*Assumptions!$B$24)*$H$33/20,0)</f>
        <v>3.5212512169003261</v>
      </c>
      <c r="X43" s="83">
        <f>IF($C30&lt;=20,Assumptions!$B$13*(Assumptions!$B$19*Assumptions!$B$20*Assumptions!$B$21-Assumptions!$B$22*Assumptions!$B$23*Assumptions!$B$24)*$H$34/20,0)</f>
        <v>3.5212512169003261</v>
      </c>
      <c r="Y43" s="83">
        <f>IF($C29&lt;=20,Assumptions!$B$13*(Assumptions!$B$19*Assumptions!$B$20*Assumptions!$B$21-Assumptions!$B$22*Assumptions!$B$23*Assumptions!$B$24)*$H$35/20,0)</f>
        <v>3.5212512169003261</v>
      </c>
      <c r="Z43" s="83">
        <f>IF($C28&lt;=20,Assumptions!$B$13*(Assumptions!$B$19*Assumptions!$B$20*Assumptions!$B$21-Assumptions!$B$22*Assumptions!$B$23*Assumptions!$B$24)*$H$36/20,0)</f>
        <v>3.5212512169003261</v>
      </c>
      <c r="AA43" s="83">
        <f>IF($C27&lt;=20,Assumptions!$B$13*(Assumptions!$B$19*Assumptions!$B$20*Assumptions!$B$21-Assumptions!$B$22*Assumptions!$B$23*Assumptions!$B$24)*$H$37/20,0)</f>
        <v>3.5212512169003261</v>
      </c>
      <c r="AB43" s="83">
        <f>IF($C26&lt;=20,Assumptions!$B$13*(Assumptions!$B$19*Assumptions!$B$20*Assumptions!$B$21-Assumptions!$B$22*Assumptions!$B$23*Assumptions!$B$24)*$H$38/20,0)</f>
        <v>3.5212512169003261</v>
      </c>
      <c r="AC43" s="83">
        <f>IF($C25&lt;=20,Assumptions!$B$13*(Assumptions!$B$19*Assumptions!$B$20*Assumptions!$B$21-Assumptions!$B$22*Assumptions!$B$23*Assumptions!$B$24)*$H$39/20,0)</f>
        <v>3.5212512169003261</v>
      </c>
      <c r="AD43" s="83">
        <f>IF($C24&lt;=20,Assumptions!$B$13*(Assumptions!$B$19*Assumptions!$B$20*Assumptions!$B$21-Assumptions!$B$22*Assumptions!$B$23*Assumptions!$B$24)*$H$40/20,0)</f>
        <v>3.5212512169003261</v>
      </c>
      <c r="AE43" s="83">
        <f>IF($C23&lt;=20,Assumptions!$B$13*(Assumptions!$B$19*Assumptions!$B$20*Assumptions!$B$21-Assumptions!$B$22*Assumptions!$B$23*Assumptions!$B$24)*$H$41/20,0)</f>
        <v>3.5212512169003261</v>
      </c>
      <c r="AF43" s="83">
        <f>IF($C22&lt;=20,Assumptions!$B$13*(Assumptions!$B$19*Assumptions!$B$20*Assumptions!$B$21-Assumptions!$B$22*Assumptions!$B$23*Assumptions!$B$24)*$H$42/20,0)</f>
        <v>3.5212512169003261</v>
      </c>
      <c r="AG43" s="83">
        <f>IF($C21&lt;=20,Assumptions!$B$13*(Assumptions!$B$19*Assumptions!$B$20*Assumptions!$B$21-Assumptions!$B$22*Assumptions!$B$23*Assumptions!$B$24)*$H$43/20,0)</f>
        <v>3.5212512169003261</v>
      </c>
      <c r="AH43" s="83"/>
      <c r="AI43" s="83"/>
      <c r="AJ43" s="83"/>
      <c r="AK43" s="83"/>
      <c r="AL43" s="83"/>
      <c r="AM43" s="83"/>
      <c r="AN43" s="83"/>
      <c r="AO43" s="78">
        <f t="shared" si="9"/>
        <v>52.51033845374868</v>
      </c>
      <c r="AP43" s="84">
        <f t="shared" si="10"/>
        <v>2.0444120450672322E-2</v>
      </c>
      <c r="AQ43" s="81">
        <f t="shared" si="13"/>
        <v>32.027618669001065</v>
      </c>
      <c r="AR43" s="83">
        <f t="shared" si="14"/>
        <v>10.984842438179713</v>
      </c>
      <c r="AS43" s="78">
        <f>Assumptions!$B$18*(AT43+BY43)</f>
        <v>4131.3148991906528</v>
      </c>
      <c r="AT43" s="78">
        <f>(1.1*Assumptions!$B$14*(1+Assumptions!$B$16)+Assumptions!$B$15*(1+Assumptions!$B$17))*Assumptions!$B$12*$AR43</f>
        <v>895.24268902677034</v>
      </c>
      <c r="AU43" s="83">
        <f>IF($C43&lt;=20,Assumptions!$B$13*(Assumptions!$B$19*Assumptions!$B$20*Assumptions!$B$21-Assumptions!$B$22*Assumptions!$B$23*Assumptions!$B$24)*$AR$21/20,0)</f>
        <v>0</v>
      </c>
      <c r="AV43" s="83">
        <f>IF($C42&lt;=20,Assumptions!$B$13*(Assumptions!$B$19*Assumptions!$B$20*Assumptions!$B$21-Assumptions!$B$22*Assumptions!$B$23*Assumptions!$B$24)*$AR$22/20,0)</f>
        <v>0</v>
      </c>
      <c r="AW43" s="83">
        <f>IF($C341&lt;=20,Assumptions!$B$13*(Assumptions!$B$19*Assumptions!$B$20*Assumptions!$B$21-Assumptions!$B$22*Assumptions!$B$23*Assumptions!$B$24)*$AR$23/20,0)</f>
        <v>6.6782370733894583</v>
      </c>
      <c r="AX43" s="83">
        <f>IF($C40&lt;=20,Assumptions!$B$13*(Assumptions!$B$19*Assumptions!$B$20*Assumptions!$B$21-Assumptions!$B$22*Assumptions!$B$23*Assumptions!$B$24)*$AR$24/20,0)</f>
        <v>2.627813553970956</v>
      </c>
      <c r="AY43" s="83">
        <f>IF($C39&lt;=20,Assumptions!$B$13*(Assumptions!$B$19*Assumptions!$B$20*Assumptions!$B$21-Assumptions!$B$22*Assumptions!$B$23*Assumptions!$B$24)*$AR$25/20,0)</f>
        <v>14.998760577503656</v>
      </c>
      <c r="AZ43" s="83">
        <f>IF($C38&lt;=20,Assumptions!$B$13*(Assumptions!$B$19*Assumptions!$B$20*Assumptions!$B$21-Assumptions!$B$22*Assumptions!$B$23*Assumptions!$B$24)*$AR$26/20,0)</f>
        <v>4.9478587756129819</v>
      </c>
      <c r="BA43" s="83">
        <f>IF($C37&lt;=20,Assumptions!$B$13*(Assumptions!$B$19*Assumptions!$B$20*Assumptions!$B$21-Assumptions!$B$22*Assumptions!$B$23*Assumptions!$B$24)*$AR$27/20,0)</f>
        <v>3.4934483319437284</v>
      </c>
      <c r="BB43" s="83">
        <f>IF($C36&lt;=20,Assumptions!$B$13*(Assumptions!$B$19*Assumptions!$B$20*Assumptions!$B$21-Assumptions!$B$22*Assumptions!$B$23*Assumptions!$B$24)*$AR$28/20,0)</f>
        <v>4.733279660821724</v>
      </c>
      <c r="BC43" s="83">
        <f>IF($C35&lt;=20,Assumptions!$B$13*(Assumptions!$B$19*Assumptions!$B$20*Assumptions!$B$21-Assumptions!$B$22*Assumptions!$B$23*Assumptions!$B$24)*$AR$29/20,0)</f>
        <v>3.0357027452078809</v>
      </c>
      <c r="BD43" s="83">
        <f>IF($C34&lt;=20,Assumptions!$B$13*(Assumptions!$B$19*Assumptions!$B$20*Assumptions!$B$21-Assumptions!$B$22*Assumptions!$B$23*Assumptions!$B$24)*$AR$30/20,0)</f>
        <v>13.640318249185276</v>
      </c>
      <c r="BE43" s="83">
        <f>IF($C33&lt;=20,Assumptions!$B$13*(Assumptions!$B$19*Assumptions!$B$20*Assumptions!$B$21-Assumptions!$B$22*Assumptions!$B$23*Assumptions!$B$24)*$AR$31/20,0)</f>
        <v>13.640318249185276</v>
      </c>
      <c r="BF43" s="83">
        <f>IF($C32&lt;=20,Assumptions!$B$13*(Assumptions!$B$19*Assumptions!$B$20*Assumptions!$B$21-Assumptions!$B$22*Assumptions!$B$23*Assumptions!$B$24)*$AR$32/20,0)</f>
        <v>13.640318249185276</v>
      </c>
      <c r="BG43" s="83">
        <f>IF($C31&lt;=20,Assumptions!$B$13*(Assumptions!$B$19*Assumptions!$B$20*Assumptions!$B$21-Assumptions!$B$22*Assumptions!$B$23*Assumptions!$B$24)*$AR$33/20,0)</f>
        <v>13.640318249185276</v>
      </c>
      <c r="BH43" s="83">
        <f>IF($C30&lt;=20,Assumptions!$B$13*(Assumptions!$B$19*Assumptions!$B$20*Assumptions!$B$21-Assumptions!$B$22*Assumptions!$B$23*Assumptions!$B$24)*$AR$34/20,0)</f>
        <v>13.640318249185276</v>
      </c>
      <c r="BI43" s="83">
        <f>IF($C29&lt;=20,Assumptions!$B$13*(Assumptions!$B$19*Assumptions!$B$20*Assumptions!$B$21-Assumptions!$B$22*Assumptions!$B$23*Assumptions!$B$24)*$AR$35/20,0)</f>
        <v>13.640318249185276</v>
      </c>
      <c r="BJ43" s="83">
        <f>IF($C28&lt;=20,Assumptions!$B$13*(Assumptions!$B$19*Assumptions!$B$20*Assumptions!$B$21-Assumptions!$B$22*Assumptions!$B$23*Assumptions!$B$24)*$AR$36/20,0)</f>
        <v>13.640318249185276</v>
      </c>
      <c r="BK43" s="83">
        <f>IF($C27&lt;=20,Assumptions!$B$13*(Assumptions!$B$19*Assumptions!$B$20*Assumptions!$B$21-Assumptions!$B$22*Assumptions!$B$23*Assumptions!$B$24)*$AR$37/20,0)</f>
        <v>13.640318249185276</v>
      </c>
      <c r="BL43" s="83">
        <f>IF($C26&lt;=20,Assumptions!$B$13*(Assumptions!$B$19*Assumptions!$B$20*Assumptions!$B$21-Assumptions!$B$22*Assumptions!$B$23*Assumptions!$B$24)*$AR$38/20,0)</f>
        <v>13.640318249185276</v>
      </c>
      <c r="BM43" s="83">
        <f>IF($C25&lt;=20,Assumptions!$B$13*(Assumptions!$B$19*Assumptions!$B$20*Assumptions!$B$21-Assumptions!$B$22*Assumptions!$B$23*Assumptions!$B$24)*$AR$39/20,0)</f>
        <v>13.640318249185276</v>
      </c>
      <c r="BN43" s="83">
        <f>IF($C24&lt;=20,Assumptions!$B$13*(Assumptions!$B$19*Assumptions!$B$20*Assumptions!$B$21-Assumptions!$B$22*Assumptions!$B$23*Assumptions!$B$24)*$AR$40/20,0)</f>
        <v>13.640318249185276</v>
      </c>
      <c r="BO43" s="83">
        <f>IF($C23&lt;=20,Assumptions!$B$13*(Assumptions!$B$19*Assumptions!$B$20*Assumptions!$B$21-Assumptions!$B$22*Assumptions!$B$23*Assumptions!$B$24)*$AR$41/20,0)</f>
        <v>13.640318249185276</v>
      </c>
      <c r="BP43" s="83">
        <f>IF($C22&lt;=20,Assumptions!$B$13*(Assumptions!$B$19*Assumptions!$B$20*Assumptions!$B$21-Assumptions!$B$22*Assumptions!$B$23*Assumptions!$B$24)*$AR$42/20,0)</f>
        <v>13.640318249185276</v>
      </c>
      <c r="BQ43" s="83">
        <f>IF($C21&lt;=20,Assumptions!$B$13*(Assumptions!$B$19*Assumptions!$B$20*Assumptions!$B$21-Assumptions!$B$22*Assumptions!$B$23*Assumptions!$B$24)*$AR$43/20,0)</f>
        <v>13.640318249185276</v>
      </c>
      <c r="BR43" s="83"/>
      <c r="BS43" s="83"/>
      <c r="BT43" s="83"/>
      <c r="BU43" s="83"/>
      <c r="BV43" s="83"/>
      <c r="BW43" s="83"/>
      <c r="BX43" s="83"/>
      <c r="BY43" s="78">
        <f t="shared" si="2"/>
        <v>231.47955620704417</v>
      </c>
      <c r="BZ43" s="85">
        <f t="shared" si="3"/>
        <v>8.1218014432388644E-2</v>
      </c>
      <c r="CA43" s="86">
        <f t="shared" si="15"/>
        <v>103.9914468398994</v>
      </c>
      <c r="CB43" s="87">
        <f t="shared" si="16"/>
        <v>37.441640824221651</v>
      </c>
      <c r="CC43" s="78">
        <f>Assumptions!$B$18*(CD43+DI43)</f>
        <v>14001.447415018347</v>
      </c>
      <c r="CD43" s="78">
        <f>(1.1*Assumptions!$B$14*(1+Assumptions!$B$16)+Assumptions!$B$15*(1+Assumptions!$B$17))*Assumptions!$B$12*$CB43</f>
        <v>3051.4188438924161</v>
      </c>
      <c r="CE43" s="83">
        <f>IF($C43&lt;=20,Assumptions!$B$13*(Assumptions!$B$19*Assumptions!$B$20*Assumptions!$B$21-Assumptions!$B$22*Assumptions!$B$23*Assumptions!$B$24)*$CB$21/20,0)</f>
        <v>0</v>
      </c>
      <c r="CF43" s="83">
        <f>IF($C42&lt;=20,Assumptions!$B$13*(Assumptions!$B$19*Assumptions!$B$20*Assumptions!$B$21-Assumptions!$B$22*Assumptions!$B$23*Assumptions!$B$24)*$CB$22/20,0)</f>
        <v>0</v>
      </c>
      <c r="CG43" s="83">
        <f>IF($C41&lt;=20,Assumptions!$B$13*(Assumptions!$B$19*Assumptions!$B$20*Assumptions!$B$21-Assumptions!$B$22*Assumptions!$B$23*Assumptions!$B$24)*$CB$23/20,0)</f>
        <v>0</v>
      </c>
      <c r="CH43" s="83">
        <f>IF($C40&lt;=20,Assumptions!$B$13*(Assumptions!$B$19*Assumptions!$B$20*Assumptions!$B$21-Assumptions!$B$22*Assumptions!$B$23*Assumptions!$B$24)*$CB$24/20,0)</f>
        <v>20.684005151266589</v>
      </c>
      <c r="CI43" s="83">
        <f>IF($C39&lt;=20,Assumptions!$B$13*(Assumptions!$B$19*Assumptions!$B$20*Assumptions!$B$21-Assumptions!$B$22*Assumptions!$B$23*Assumptions!$B$24)*$CB$25/20,0)</f>
        <v>31.24304773001877</v>
      </c>
      <c r="CJ43" s="83">
        <f>IF($C38&lt;=20,Assumptions!$B$13*(Assumptions!$B$19*Assumptions!$B$20*Assumptions!$B$21-Assumptions!$B$22*Assumptions!$B$23*Assumptions!$B$24)*$CB$26/20,0)</f>
        <v>9.1946070760395884</v>
      </c>
      <c r="CK43" s="83">
        <f>IF($C37&lt;=20,Assumptions!$B$13*(Assumptions!$B$19*Assumptions!$B$20*Assumptions!$B$21-Assumptions!$B$22*Assumptions!$B$23*Assumptions!$B$24)*$CB$27/20,0)</f>
        <v>24.302325527621868</v>
      </c>
      <c r="CL43" s="83">
        <f>IF($C36&lt;=20,Assumptions!$B$13*(Assumptions!$B$19*Assumptions!$B$20*Assumptions!$B$21-Assumptions!$B$22*Assumptions!$B$23*Assumptions!$B$24)*$CB$28/20,0)</f>
        <v>15.45710165191301</v>
      </c>
      <c r="CM43" s="83">
        <f>IF($C35&lt;=20,Assumptions!$B$13*(Assumptions!$B$19*Assumptions!$B$20*Assumptions!$B$21-Assumptions!$B$22*Assumptions!$B$23*Assumptions!$B$24)*$CB$29/20,0)</f>
        <v>15.377673624034561</v>
      </c>
      <c r="CN43" s="83">
        <f>IF($C34&lt;=20,Assumptions!$B$13*(Assumptions!$B$19*Assumptions!$B$20*Assumptions!$B$21-Assumptions!$B$22*Assumptions!$B$23*Assumptions!$B$24)*$CB$30/20,0)</f>
        <v>46.492783077068985</v>
      </c>
      <c r="CO43" s="83">
        <f>IF($C33&lt;=20,Assumptions!$B$13*(Assumptions!$B$19*Assumptions!$B$20*Assumptions!$B$21-Assumptions!$B$22*Assumptions!$B$23*Assumptions!$B$24)*$CB$31/20,0)</f>
        <v>46.492783077068985</v>
      </c>
      <c r="CP43" s="83">
        <f>IF($C32&lt;=20,Assumptions!$B$13*(Assumptions!$B$19*Assumptions!$B$20*Assumptions!$B$21-Assumptions!$B$22*Assumptions!$B$23*Assumptions!$B$24)*$CB$32/20,0)</f>
        <v>46.492783077068985</v>
      </c>
      <c r="CQ43" s="83">
        <f>IF($C31&lt;=20,Assumptions!$B$13*(Assumptions!$B$19*Assumptions!$B$20*Assumptions!$B$21-Assumptions!$B$22*Assumptions!$B$23*Assumptions!$B$24)*$CB$33/20,0)</f>
        <v>46.492783077068985</v>
      </c>
      <c r="CR43" s="83">
        <f>IF($C30&lt;=20,Assumptions!$B$13*(Assumptions!$B$19*Assumptions!$B$20*Assumptions!$B$21-Assumptions!$B$22*Assumptions!$B$23*Assumptions!$B$24)*$CB$34/20,0)</f>
        <v>46.492783077068985</v>
      </c>
      <c r="CS43" s="83">
        <f>IF($C29&lt;=20,Assumptions!$B$13*(Assumptions!$B$19*Assumptions!$B$20*Assumptions!$B$21-Assumptions!$B$22*Assumptions!$B$23*Assumptions!$B$24)*$CB$35/20,0)</f>
        <v>46.492783077068985</v>
      </c>
      <c r="CT43" s="83">
        <f>IF($C28&lt;=20,Assumptions!$B$13*(Assumptions!$B$19*Assumptions!$B$20*Assumptions!$B$21-Assumptions!$B$22*Assumptions!$B$23*Assumptions!$B$24)*$CB$36/20,0)</f>
        <v>46.492783077068985</v>
      </c>
      <c r="CU43" s="83">
        <f>IF($C27&lt;=20,Assumptions!$B$13*(Assumptions!$B$19*Assumptions!$B$20*Assumptions!$B$21-Assumptions!$B$22*Assumptions!$B$23*Assumptions!$B$24)*$CB$37/20,0)</f>
        <v>46.492783077068985</v>
      </c>
      <c r="CV43" s="83">
        <f>IF($C26&lt;=20,Assumptions!$B$13*(Assumptions!$B$19*Assumptions!$B$20*Assumptions!$B$21-Assumptions!$B$22*Assumptions!$B$23*Assumptions!$B$24)*$CB$38/20,0)</f>
        <v>46.492783077068985</v>
      </c>
      <c r="CW43" s="83">
        <f>IF($C25&lt;=20,Assumptions!$B$13*(Assumptions!$B$19*Assumptions!$B$20*Assumptions!$B$21-Assumptions!$B$22*Assumptions!$B$23*Assumptions!$B$24)*$CB$39/20,0)</f>
        <v>46.492783077068985</v>
      </c>
      <c r="CX43" s="83">
        <f>IF($C24&lt;=20,Assumptions!$B$13*(Assumptions!$B$19*Assumptions!$B$20*Assumptions!$B$21-Assumptions!$B$22*Assumptions!$B$23*Assumptions!$B$24)*$CB$40/20,0)</f>
        <v>46.492783077068985</v>
      </c>
      <c r="CY43" s="83">
        <f>IF($C23&lt;=20,Assumptions!$B$13*(Assumptions!$B$19*Assumptions!$B$20*Assumptions!$B$21-Assumptions!$B$22*Assumptions!$B$23*Assumptions!$B$24)*$CB$41/20,0)</f>
        <v>46.492783077068985</v>
      </c>
      <c r="CZ43" s="83">
        <f>IF($C22&lt;=20,Assumptions!$B$13*(Assumptions!$B$19*Assumptions!$B$20*Assumptions!$B$21-Assumptions!$B$22*Assumptions!$B$23*Assumptions!$B$24)*$CB$42/20,0)</f>
        <v>46.492783077068985</v>
      </c>
      <c r="DA43" s="83">
        <f>IF($C21&lt;=20,Assumptions!$B$13*(Assumptions!$B$19*Assumptions!$B$20*Assumptions!$B$21-Assumptions!$B$22*Assumptions!$B$23*Assumptions!$B$24)*$CB$43/20,0)</f>
        <v>46.492783077068985</v>
      </c>
      <c r="DB43" s="83"/>
      <c r="DC43" s="83"/>
      <c r="DD43" s="83"/>
      <c r="DE43" s="83"/>
      <c r="DF43" s="83"/>
      <c r="DG43" s="83"/>
      <c r="DH43" s="83"/>
      <c r="DI43" s="78">
        <f t="shared" si="4"/>
        <v>767.1577238398603</v>
      </c>
      <c r="DJ43" s="85">
        <f t="shared" si="5"/>
        <v>0.27525613175845504</v>
      </c>
      <c r="DK43" s="88">
        <f t="shared" si="17"/>
        <v>103.9914468398994</v>
      </c>
      <c r="DL43" s="81">
        <f t="shared" si="1"/>
        <v>103.9914468398994</v>
      </c>
      <c r="DM43" s="78">
        <f>Assumptions!$B$18*(DN43+ES43)</f>
        <v>38918.897884114776</v>
      </c>
      <c r="DN43" s="78">
        <f>(1.1*Assumptions!$B$14*(1+Assumptions!$B$16)+Assumptions!$B$15*(1+Assumptions!$B$17))*Assumptions!$B$12*DL43</f>
        <v>8475.0949345581212</v>
      </c>
      <c r="DO43" s="83">
        <f>IF($C43&lt;=20,Assumptions!$B$13*(Assumptions!$B$19*Assumptions!$B$20*Assumptions!$B$21-Assumptions!$B$22*Assumptions!$B$23*Assumptions!$B$24)*$DL$21/20,0)</f>
        <v>0</v>
      </c>
      <c r="DP43" s="83">
        <f>IF($C42&lt;=20,Assumptions!$B$13*(Assumptions!$B$19*Assumptions!$B$20*Assumptions!$B$21-Assumptions!$B$22*Assumptions!$B$23*Assumptions!$B$24)*$DL$22/20,0)</f>
        <v>0</v>
      </c>
      <c r="DQ43" s="83">
        <f>IF($C41&lt;=20,Assumptions!$B$13*(Assumptions!$B$19*Assumptions!$B$20*Assumptions!$B$21-Assumptions!$B$22*Assumptions!$B$23*Assumptions!$B$24)*$DL$23/20,0)</f>
        <v>0</v>
      </c>
      <c r="DR43" s="83">
        <f>IF($C40&lt;=20,Assumptions!$B$13*(Assumptions!$B$19*Assumptions!$B$20*Assumptions!$B$21-Assumptions!$B$22*Assumptions!$B$23*Assumptions!$B$24)*$DL$24/20,0)</f>
        <v>64.743419859328142</v>
      </c>
      <c r="DS43" s="83">
        <f>IF($C39&lt;=20,Assumptions!$B$13*(Assumptions!$B$19*Assumptions!$B$20*Assumptions!$B$21-Assumptions!$B$22*Assumptions!$B$23*Assumptions!$B$24)*$DL$25/20,0)</f>
        <v>79.042839192530295</v>
      </c>
      <c r="DT43" s="83">
        <f>IF($C38&lt;=20,Assumptions!$B$13*(Assumptions!$B$19*Assumptions!$B$20*Assumptions!$B$21-Assumptions!$B$22*Assumptions!$B$23*Assumptions!$B$24)*$DL$26/20,0)</f>
        <v>30.334278924869018</v>
      </c>
      <c r="DU43" s="83">
        <f>IF($C37&lt;=20,Assumptions!$B$13*(Assumptions!$B$19*Assumptions!$B$20*Assumptions!$B$21-Assumptions!$B$22*Assumptions!$B$23*Assumptions!$B$24)*$DL$27/20,0)</f>
        <v>77.262237024698578</v>
      </c>
      <c r="DV43" s="83">
        <f>IF($C36&lt;=20,Assumptions!$B$13*(Assumptions!$B$19*Assumptions!$B$20*Assumptions!$B$21-Assumptions!$B$22*Assumptions!$B$23*Assumptions!$B$24)*$DL$28/20,0)</f>
        <v>40.410695023059318</v>
      </c>
      <c r="DW43" s="83">
        <f>IF($C35&lt;=20,Assumptions!$B$13*(Assumptions!$B$19*Assumptions!$B$20*Assumptions!$B$21-Assumptions!$B$22*Assumptions!$B$23*Assumptions!$B$24)*$DL$29/20,0)</f>
        <v>39.531724117568956</v>
      </c>
      <c r="DX43" s="83">
        <f>IF($C34&lt;=20,Assumptions!$B$13*(Assumptions!$B$19*Assumptions!$B$20*Assumptions!$B$21-Assumptions!$B$22*Assumptions!$B$23*Assumptions!$B$24)*$DL$30/20,0)</f>
        <v>129.13033919897666</v>
      </c>
      <c r="DY43" s="83">
        <f>IF($C33&lt;=20,Assumptions!$B$13*(Assumptions!$B$19*Assumptions!$B$20*Assumptions!$B$21-Assumptions!$B$22*Assumptions!$B$23*Assumptions!$B$24)*$DL$31/20,0)</f>
        <v>129.13033919897666</v>
      </c>
      <c r="DZ43" s="83">
        <f>IF($C32&lt;=20,Assumptions!$B$13*(Assumptions!$B$19*Assumptions!$B$20*Assumptions!$B$21-Assumptions!$B$22*Assumptions!$B$23*Assumptions!$B$24)*$DL$32/20,0)</f>
        <v>129.13033919897666</v>
      </c>
      <c r="EA43" s="83">
        <f>IF($C31&lt;=20,Assumptions!$B$13*(Assumptions!$B$19*Assumptions!$B$20*Assumptions!$B$21-Assumptions!$B$22*Assumptions!$B$23*Assumptions!$B$24)*$DL$33/20,0)</f>
        <v>129.13033919897666</v>
      </c>
      <c r="EB43" s="83">
        <f>IF($C30&lt;=20,Assumptions!$B$13*(Assumptions!$B$19*Assumptions!$B$20*Assumptions!$B$21-Assumptions!$B$22*Assumptions!$B$23*Assumptions!$B$24)*$DL$34/20,0)</f>
        <v>129.13033919897666</v>
      </c>
      <c r="EC43" s="83">
        <f>IF($C29&lt;=20,Assumptions!$B$13*(Assumptions!$B$19*Assumptions!$B$20*Assumptions!$B$21-Assumptions!$B$22*Assumptions!$B$23*Assumptions!$B$24)*$DL$35/20,0)</f>
        <v>129.13033919897666</v>
      </c>
      <c r="ED43" s="83">
        <f>IF($C28&lt;=20,Assumptions!$B$13*(Assumptions!$B$19*Assumptions!$B$20*Assumptions!$B$21-Assumptions!$B$22*Assumptions!$B$23*Assumptions!$B$24)*$DL$36/20,0)</f>
        <v>129.13033919897666</v>
      </c>
      <c r="EE43" s="83">
        <f>IF($C27&lt;=20,Assumptions!$B$13*(Assumptions!$B$19*Assumptions!$B$20*Assumptions!$B$21-Assumptions!$B$22*Assumptions!$B$23*Assumptions!$B$24)*$DL$37/20,0)</f>
        <v>129.13033919897666</v>
      </c>
      <c r="EF43" s="83">
        <f>IF($C26&lt;=20,Assumptions!$B$13*(Assumptions!$B$19*Assumptions!$B$20*Assumptions!$B$21-Assumptions!$B$22*Assumptions!$B$23*Assumptions!$B$24)*$DL$38/20,0)</f>
        <v>129.13033919897666</v>
      </c>
      <c r="EG43" s="83">
        <f>IF($C25&lt;=20,Assumptions!$B$13*(Assumptions!$B$19*Assumptions!$B$20*Assumptions!$B$21-Assumptions!$B$22*Assumptions!$B$23*Assumptions!$B$24)*$DL$39/20,0)</f>
        <v>129.13033919897666</v>
      </c>
      <c r="EH43" s="83">
        <f>IF($C24&lt;=20,Assumptions!$B$13*(Assumptions!$B$19*Assumptions!$B$20*Assumptions!$B$21-Assumptions!$B$22*Assumptions!$B$23*Assumptions!$B$24)*$DL$40/20,0)</f>
        <v>129.13033919897666</v>
      </c>
      <c r="EI43" s="83">
        <f>IF($C23&lt;=20,Assumptions!$B$13*(Assumptions!$B$19*Assumptions!$B$20*Assumptions!$B$21-Assumptions!$B$22*Assumptions!$B$23*Assumptions!$B$24)*$DL$41/20,0)</f>
        <v>129.13033919897666</v>
      </c>
      <c r="EJ43" s="83">
        <f>IF($C22&lt;=20,Assumptions!$B$13*(Assumptions!$B$19*Assumptions!$B$20*Assumptions!$B$21-Assumptions!$B$22*Assumptions!$B$23*Assumptions!$B$24)*$DL$42/20,0)</f>
        <v>129.13033919897666</v>
      </c>
      <c r="EK43" s="83">
        <f>IF($C21&lt;=20,Assumptions!$B$13*(Assumptions!$B$19*Assumptions!$B$20*Assumptions!$B$21-Assumptions!$B$22*Assumptions!$B$23*Assumptions!$B$24)*$DL$43/20,0)</f>
        <v>129.13033919897666</v>
      </c>
      <c r="EL43" s="83"/>
      <c r="EM43" s="83"/>
      <c r="EN43" s="83"/>
      <c r="EO43" s="83"/>
      <c r="EP43" s="83"/>
      <c r="EQ43" s="83"/>
      <c r="ER43" s="83"/>
      <c r="ES43" s="78">
        <f t="shared" si="6"/>
        <v>2139.1499429277269</v>
      </c>
      <c r="ET43" s="89">
        <f t="shared" si="7"/>
        <v>0.76511127502382703</v>
      </c>
    </row>
    <row r="44" spans="3:150" x14ac:dyDescent="0.35">
      <c r="C44" s="77">
        <f t="shared" si="18"/>
        <v>24</v>
      </c>
      <c r="D44" s="77">
        <f t="shared" si="18"/>
        <v>2040</v>
      </c>
      <c r="E44" s="78">
        <v>51420.849333333332</v>
      </c>
      <c r="F44" s="79">
        <v>300</v>
      </c>
      <c r="G44" s="80">
        <f t="shared" si="12"/>
        <v>8.2679369463667527</v>
      </c>
      <c r="H44" s="81">
        <f t="shared" si="11"/>
        <v>2.8357395404032459</v>
      </c>
      <c r="I44" s="78">
        <f>Assumptions!$B$18*(J44+AO44)</f>
        <v>1050.2441863184506</v>
      </c>
      <c r="J44" s="82">
        <f>(1.1*Assumptions!$B$14*(1+Assumptions!$B$16)+Assumptions!$B$15*(1+Assumptions!$B$17))*Assumptions!$B$12*$H44</f>
        <v>231.10710106378374</v>
      </c>
      <c r="K44" s="83">
        <f>IF($C44&lt;=20,Assumptions!$B$13*(Assumptions!$B$19*Assumptions!$B$20*Assumptions!$B$21-Assumptions!$B$22*Assumptions!$B$23*Assumptions!$B$24)*$H$21/20,0)</f>
        <v>0</v>
      </c>
      <c r="L44" s="83">
        <f>IF($C43&lt;=20,Assumptions!$B$13*(Assumptions!$B$19*Assumptions!$B$20*Assumptions!$B$21-Assumptions!$B$22*Assumptions!$B$23*Assumptions!$B$24)*$H$22/20,0)</f>
        <v>0</v>
      </c>
      <c r="M44" s="83">
        <f>IF($C42&lt;=20,Assumptions!$B$13*(Assumptions!$B$19*Assumptions!$B$20*Assumptions!$B$21-Assumptions!$B$22*Assumptions!$B$23*Assumptions!$B$24)*$H$23/20,0)</f>
        <v>0</v>
      </c>
      <c r="N44" s="83">
        <f>IF($C41&lt;=20,Assumptions!$B$13*(Assumptions!$B$19*Assumptions!$B$20*Assumptions!$B$21-Assumptions!$B$22*Assumptions!$B$23*Assumptions!$B$24)*$H$24/20,0)</f>
        <v>0</v>
      </c>
      <c r="O44" s="83">
        <f>IF($C40&lt;=20,Assumptions!$B$13*(Assumptions!$B$19*Assumptions!$B$20*Assumptions!$B$21-Assumptions!$B$22*Assumptions!$B$23*Assumptions!$B$24)*$H$25/20,0)</f>
        <v>0.81810626699542743</v>
      </c>
      <c r="P44" s="83">
        <f>IF($C39&lt;=20,Assumptions!$B$13*(Assumptions!$B$19*Assumptions!$B$20*Assumptions!$B$21-Assumptions!$B$22*Assumptions!$B$23*Assumptions!$B$24)*$H$26/20,0)</f>
        <v>0.84304952205946171</v>
      </c>
      <c r="Q44" s="83">
        <f>IF($C38&lt;=20,Assumptions!$B$13*(Assumptions!$B$19*Assumptions!$B$20*Assumptions!$B$21-Assumptions!$B$22*Assumptions!$B$23*Assumptions!$B$24)*$H$27/20,0)</f>
        <v>0.21021048659742886</v>
      </c>
      <c r="R44" s="83">
        <f>IF($C37&lt;=20,Assumptions!$B$13*(Assumptions!$B$19*Assumptions!$B$20*Assumptions!$B$21-Assumptions!$B$22*Assumptions!$B$23*Assumptions!$B$24)*$H$28/20,0)</f>
        <v>0.42375021356021791</v>
      </c>
      <c r="S44" s="83">
        <f>IF($C36&lt;=20,Assumptions!$B$13*(Assumptions!$B$19*Assumptions!$B$20*Assumptions!$B$21-Assumptions!$B$22*Assumptions!$B$23*Assumptions!$B$24)*$H$29/20,0)</f>
        <v>0.20924682580358347</v>
      </c>
      <c r="T44" s="83">
        <f>IF($C35&lt;=20,Assumptions!$B$13*(Assumptions!$B$19*Assumptions!$B$20*Assumptions!$B$21-Assumptions!$B$22*Assumptions!$B$23*Assumptions!$B$24)*$H$30/20,0)</f>
        <v>3.5212512169003261</v>
      </c>
      <c r="U44" s="83">
        <f>IF($C34&lt;=20,Assumptions!$B$13*(Assumptions!$B$19*Assumptions!$B$20*Assumptions!$B$21-Assumptions!$B$22*Assumptions!$B$23*Assumptions!$B$24)*$H$31/20,0)</f>
        <v>3.5212512169003261</v>
      </c>
      <c r="V44" s="83">
        <f>IF($C33&lt;=20,Assumptions!$B$13*(Assumptions!$B$19*Assumptions!$B$20*Assumptions!$B$21-Assumptions!$B$22*Assumptions!$B$23*Assumptions!$B$24)*$H$32/20,0)</f>
        <v>3.5212512169003261</v>
      </c>
      <c r="W44" s="83">
        <f>IF($C32&lt;=20,Assumptions!$B$13*(Assumptions!$B$19*Assumptions!$B$20*Assumptions!$B$21-Assumptions!$B$22*Assumptions!$B$23*Assumptions!$B$24)*$H$33/20,0)</f>
        <v>3.5212512169003261</v>
      </c>
      <c r="X44" s="83">
        <f>IF($C31&lt;=20,Assumptions!$B$13*(Assumptions!$B$19*Assumptions!$B$20*Assumptions!$B$21-Assumptions!$B$22*Assumptions!$B$23*Assumptions!$B$24)*$H$34/20,0)</f>
        <v>3.5212512169003261</v>
      </c>
      <c r="Y44" s="83">
        <f>IF($C30&lt;=20,Assumptions!$B$13*(Assumptions!$B$19*Assumptions!$B$20*Assumptions!$B$21-Assumptions!$B$22*Assumptions!$B$23*Assumptions!$B$24)*$H$35/20,0)</f>
        <v>3.5212512169003261</v>
      </c>
      <c r="Z44" s="83">
        <f>IF($C29&lt;=20,Assumptions!$B$13*(Assumptions!$B$19*Assumptions!$B$20*Assumptions!$B$21-Assumptions!$B$22*Assumptions!$B$23*Assumptions!$B$24)*$H$36/20,0)</f>
        <v>3.5212512169003261</v>
      </c>
      <c r="AA44" s="83">
        <f>IF($C28&lt;=20,Assumptions!$B$13*(Assumptions!$B$19*Assumptions!$B$20*Assumptions!$B$21-Assumptions!$B$22*Assumptions!$B$23*Assumptions!$B$24)*$H$37/20,0)</f>
        <v>3.5212512169003261</v>
      </c>
      <c r="AB44" s="83">
        <f>IF($C27&lt;=20,Assumptions!$B$13*(Assumptions!$B$19*Assumptions!$B$20*Assumptions!$B$21-Assumptions!$B$22*Assumptions!$B$23*Assumptions!$B$24)*$H$38/20,0)</f>
        <v>3.5212512169003261</v>
      </c>
      <c r="AC44" s="83">
        <f>IF($C26&lt;=20,Assumptions!$B$13*(Assumptions!$B$19*Assumptions!$B$20*Assumptions!$B$21-Assumptions!$B$22*Assumptions!$B$23*Assumptions!$B$24)*$H$39/20,0)</f>
        <v>3.5212512169003261</v>
      </c>
      <c r="AD44" s="83">
        <f>IF($C25&lt;=20,Assumptions!$B$13*(Assumptions!$B$19*Assumptions!$B$20*Assumptions!$B$21-Assumptions!$B$22*Assumptions!$B$23*Assumptions!$B$24)*$H$40/20,0)</f>
        <v>3.5212512169003261</v>
      </c>
      <c r="AE44" s="83">
        <f>IF($C24&lt;=20,Assumptions!$B$13*(Assumptions!$B$19*Assumptions!$B$20*Assumptions!$B$21-Assumptions!$B$22*Assumptions!$B$23*Assumptions!$B$24)*$H$41/20,0)</f>
        <v>3.5212512169003261</v>
      </c>
      <c r="AF44" s="83">
        <f>IF($C23&lt;=20,Assumptions!$B$13*(Assumptions!$B$19*Assumptions!$B$20*Assumptions!$B$21-Assumptions!$B$22*Assumptions!$B$23*Assumptions!$B$24)*$H$42/20,0)</f>
        <v>3.5212512169003261</v>
      </c>
      <c r="AG44" s="83">
        <f>IF($C22&lt;=20,Assumptions!$B$13*(Assumptions!$B$19*Assumptions!$B$20*Assumptions!$B$21-Assumptions!$B$22*Assumptions!$B$23*Assumptions!$B$24)*$H$43/20,0)</f>
        <v>3.5212512169003261</v>
      </c>
      <c r="AH44" s="83">
        <f>IF($C21&lt;=20,Assumptions!$B$13*(Assumptions!$B$19*Assumptions!$B$20*Assumptions!$B$21-Assumptions!$B$22*Assumptions!$B$23*Assumptions!$B$24)*$H$44/20,0)</f>
        <v>3.5212512169003261</v>
      </c>
      <c r="AI44" s="83"/>
      <c r="AJ44" s="83"/>
      <c r="AK44" s="83"/>
      <c r="AL44" s="83"/>
      <c r="AM44" s="83"/>
      <c r="AN44" s="83"/>
      <c r="AO44" s="78">
        <f t="shared" si="9"/>
        <v>55.323131568520999</v>
      </c>
      <c r="AP44" s="84">
        <f t="shared" si="10"/>
        <v>2.0424481507691366E-2</v>
      </c>
      <c r="AQ44" s="81">
        <f t="shared" si="13"/>
        <v>32.027618669001065</v>
      </c>
      <c r="AR44" s="83">
        <f t="shared" si="14"/>
        <v>10.984842438179713</v>
      </c>
      <c r="AS44" s="78">
        <f>Assumptions!$B$18*(AT44+BY44)</f>
        <v>4171.6940830731055</v>
      </c>
      <c r="AT44" s="78">
        <f>(1.1*Assumptions!$B$14*(1+Assumptions!$B$16)+Assumptions!$B$15*(1+Assumptions!$B$17))*Assumptions!$B$12*$AR44</f>
        <v>895.24268902677034</v>
      </c>
      <c r="AU44" s="83">
        <f>IF($C44&lt;=20,Assumptions!$B$13*(Assumptions!$B$19*Assumptions!$B$20*Assumptions!$B$21-Assumptions!$B$22*Assumptions!$B$23*Assumptions!$B$24)*$AR$21/20,0)</f>
        <v>0</v>
      </c>
      <c r="AV44" s="83">
        <f>IF($C43&lt;=20,Assumptions!$B$13*(Assumptions!$B$19*Assumptions!$B$20*Assumptions!$B$21-Assumptions!$B$22*Assumptions!$B$23*Assumptions!$B$24)*$AR$22/20,0)</f>
        <v>0</v>
      </c>
      <c r="AW44" s="83">
        <f>IF($C342&lt;=20,Assumptions!$B$13*(Assumptions!$B$19*Assumptions!$B$20*Assumptions!$B$21-Assumptions!$B$22*Assumptions!$B$23*Assumptions!$B$24)*$AR$23/20,0)</f>
        <v>6.6782370733894583</v>
      </c>
      <c r="AX44" s="83">
        <f>IF($C41&lt;=20,Assumptions!$B$13*(Assumptions!$B$19*Assumptions!$B$20*Assumptions!$B$21-Assumptions!$B$22*Assumptions!$B$23*Assumptions!$B$24)*$AR$24/20,0)</f>
        <v>0</v>
      </c>
      <c r="AY44" s="83">
        <f>IF($C40&lt;=20,Assumptions!$B$13*(Assumptions!$B$19*Assumptions!$B$20*Assumptions!$B$21-Assumptions!$B$22*Assumptions!$B$23*Assumptions!$B$24)*$AR$25/20,0)</f>
        <v>14.998760577503656</v>
      </c>
      <c r="AZ44" s="83">
        <f>IF($C39&lt;=20,Assumptions!$B$13*(Assumptions!$B$19*Assumptions!$B$20*Assumptions!$B$21-Assumptions!$B$22*Assumptions!$B$23*Assumptions!$B$24)*$AR$26/20,0)</f>
        <v>4.9478587756129819</v>
      </c>
      <c r="BA44" s="83">
        <f>IF($C38&lt;=20,Assumptions!$B$13*(Assumptions!$B$19*Assumptions!$B$20*Assumptions!$B$21-Assumptions!$B$22*Assumptions!$B$23*Assumptions!$B$24)*$AR$27/20,0)</f>
        <v>3.4934483319437284</v>
      </c>
      <c r="BB44" s="83">
        <f>IF($C37&lt;=20,Assumptions!$B$13*(Assumptions!$B$19*Assumptions!$B$20*Assumptions!$B$21-Assumptions!$B$22*Assumptions!$B$23*Assumptions!$B$24)*$AR$28/20,0)</f>
        <v>4.733279660821724</v>
      </c>
      <c r="BC44" s="83">
        <f>IF($C36&lt;=20,Assumptions!$B$13*(Assumptions!$B$19*Assumptions!$B$20*Assumptions!$B$21-Assumptions!$B$22*Assumptions!$B$23*Assumptions!$B$24)*$AR$29/20,0)</f>
        <v>3.0357027452078809</v>
      </c>
      <c r="BD44" s="83">
        <f>IF($C35&lt;=20,Assumptions!$B$13*(Assumptions!$B$19*Assumptions!$B$20*Assumptions!$B$21-Assumptions!$B$22*Assumptions!$B$23*Assumptions!$B$24)*$AR$30/20,0)</f>
        <v>13.640318249185276</v>
      </c>
      <c r="BE44" s="83">
        <f>IF($C34&lt;=20,Assumptions!$B$13*(Assumptions!$B$19*Assumptions!$B$20*Assumptions!$B$21-Assumptions!$B$22*Assumptions!$B$23*Assumptions!$B$24)*$AR$31/20,0)</f>
        <v>13.640318249185276</v>
      </c>
      <c r="BF44" s="83">
        <f>IF($C33&lt;=20,Assumptions!$B$13*(Assumptions!$B$19*Assumptions!$B$20*Assumptions!$B$21-Assumptions!$B$22*Assumptions!$B$23*Assumptions!$B$24)*$AR$32/20,0)</f>
        <v>13.640318249185276</v>
      </c>
      <c r="BG44" s="83">
        <f>IF($C32&lt;=20,Assumptions!$B$13*(Assumptions!$B$19*Assumptions!$B$20*Assumptions!$B$21-Assumptions!$B$22*Assumptions!$B$23*Assumptions!$B$24)*$AR$33/20,0)</f>
        <v>13.640318249185276</v>
      </c>
      <c r="BH44" s="83">
        <f>IF($C31&lt;=20,Assumptions!$B$13*(Assumptions!$B$19*Assumptions!$B$20*Assumptions!$B$21-Assumptions!$B$22*Assumptions!$B$23*Assumptions!$B$24)*$AR$34/20,0)</f>
        <v>13.640318249185276</v>
      </c>
      <c r="BI44" s="83">
        <f>IF($C30&lt;=20,Assumptions!$B$13*(Assumptions!$B$19*Assumptions!$B$20*Assumptions!$B$21-Assumptions!$B$22*Assumptions!$B$23*Assumptions!$B$24)*$AR$35/20,0)</f>
        <v>13.640318249185276</v>
      </c>
      <c r="BJ44" s="83">
        <f>IF($C29&lt;=20,Assumptions!$B$13*(Assumptions!$B$19*Assumptions!$B$20*Assumptions!$B$21-Assumptions!$B$22*Assumptions!$B$23*Assumptions!$B$24)*$AR$36/20,0)</f>
        <v>13.640318249185276</v>
      </c>
      <c r="BK44" s="83">
        <f>IF($C28&lt;=20,Assumptions!$B$13*(Assumptions!$B$19*Assumptions!$B$20*Assumptions!$B$21-Assumptions!$B$22*Assumptions!$B$23*Assumptions!$B$24)*$AR$37/20,0)</f>
        <v>13.640318249185276</v>
      </c>
      <c r="BL44" s="83">
        <f>IF($C27&lt;=20,Assumptions!$B$13*(Assumptions!$B$19*Assumptions!$B$20*Assumptions!$B$21-Assumptions!$B$22*Assumptions!$B$23*Assumptions!$B$24)*$AR$38/20,0)</f>
        <v>13.640318249185276</v>
      </c>
      <c r="BM44" s="83">
        <f>IF($C26&lt;=20,Assumptions!$B$13*(Assumptions!$B$19*Assumptions!$B$20*Assumptions!$B$21-Assumptions!$B$22*Assumptions!$B$23*Assumptions!$B$24)*$AR$39/20,0)</f>
        <v>13.640318249185276</v>
      </c>
      <c r="BN44" s="83">
        <f>IF($C25&lt;=20,Assumptions!$B$13*(Assumptions!$B$19*Assumptions!$B$20*Assumptions!$B$21-Assumptions!$B$22*Assumptions!$B$23*Assumptions!$B$24)*$AR$40/20,0)</f>
        <v>13.640318249185276</v>
      </c>
      <c r="BO44" s="83">
        <f>IF($C24&lt;=20,Assumptions!$B$13*(Assumptions!$B$19*Assumptions!$B$20*Assumptions!$B$21-Assumptions!$B$22*Assumptions!$B$23*Assumptions!$B$24)*$AR$41/20,0)</f>
        <v>13.640318249185276</v>
      </c>
      <c r="BP44" s="83">
        <f>IF($C23&lt;=20,Assumptions!$B$13*(Assumptions!$B$19*Assumptions!$B$20*Assumptions!$B$21-Assumptions!$B$22*Assumptions!$B$23*Assumptions!$B$24)*$AR$42/20,0)</f>
        <v>13.640318249185276</v>
      </c>
      <c r="BQ44" s="83">
        <f>IF($C22&lt;=20,Assumptions!$B$13*(Assumptions!$B$19*Assumptions!$B$20*Assumptions!$B$21-Assumptions!$B$22*Assumptions!$B$23*Assumptions!$B$24)*$AR$43/20,0)</f>
        <v>13.640318249185276</v>
      </c>
      <c r="BR44" s="83">
        <f>IF($C21&lt;=20,Assumptions!$B$13*(Assumptions!$B$19*Assumptions!$B$20*Assumptions!$B$21-Assumptions!$B$22*Assumptions!$B$23*Assumptions!$B$24)*$AR$44/20,0)</f>
        <v>13.640318249185276</v>
      </c>
      <c r="BS44" s="83"/>
      <c r="BT44" s="83"/>
      <c r="BU44" s="83"/>
      <c r="BV44" s="83"/>
      <c r="BW44" s="83"/>
      <c r="BX44" s="83"/>
      <c r="BY44" s="78">
        <f t="shared" si="2"/>
        <v>242.49206090225849</v>
      </c>
      <c r="BZ44" s="85">
        <f t="shared" si="3"/>
        <v>8.1128455425352602E-2</v>
      </c>
      <c r="CA44" s="86">
        <f t="shared" si="15"/>
        <v>103.9914468398994</v>
      </c>
      <c r="CB44" s="87">
        <f t="shared" si="16"/>
        <v>37.441640824221651</v>
      </c>
      <c r="CC44" s="78">
        <f>Assumptions!$B$18*(CD44+DI44)</f>
        <v>14096.079600746289</v>
      </c>
      <c r="CD44" s="78">
        <f>(1.1*Assumptions!$B$14*(1+Assumptions!$B$16)+Assumptions!$B$15*(1+Assumptions!$B$17))*Assumptions!$B$12*$CB44</f>
        <v>3051.4188438924161</v>
      </c>
      <c r="CE44" s="83">
        <f>IF($C44&lt;=20,Assumptions!$B$13*(Assumptions!$B$19*Assumptions!$B$20*Assumptions!$B$21-Assumptions!$B$22*Assumptions!$B$23*Assumptions!$B$24)*$CB$21/20,0)</f>
        <v>0</v>
      </c>
      <c r="CF44" s="83">
        <f>IF($C43&lt;=20,Assumptions!$B$13*(Assumptions!$B$19*Assumptions!$B$20*Assumptions!$B$21-Assumptions!$B$22*Assumptions!$B$23*Assumptions!$B$24)*$CB$22/20,0)</f>
        <v>0</v>
      </c>
      <c r="CG44" s="83">
        <f>IF($C42&lt;=20,Assumptions!$B$13*(Assumptions!$B$19*Assumptions!$B$20*Assumptions!$B$21-Assumptions!$B$22*Assumptions!$B$23*Assumptions!$B$24)*$CB$23/20,0)</f>
        <v>0</v>
      </c>
      <c r="CH44" s="83">
        <f>IF($C41&lt;=20,Assumptions!$B$13*(Assumptions!$B$19*Assumptions!$B$20*Assumptions!$B$21-Assumptions!$B$22*Assumptions!$B$23*Assumptions!$B$24)*$CB$24/20,0)</f>
        <v>0</v>
      </c>
      <c r="CI44" s="83">
        <f>IF($C40&lt;=20,Assumptions!$B$13*(Assumptions!$B$19*Assumptions!$B$20*Assumptions!$B$21-Assumptions!$B$22*Assumptions!$B$23*Assumptions!$B$24)*$CB$25/20,0)</f>
        <v>31.24304773001877</v>
      </c>
      <c r="CJ44" s="83">
        <f>IF($C39&lt;=20,Assumptions!$B$13*(Assumptions!$B$19*Assumptions!$B$20*Assumptions!$B$21-Assumptions!$B$22*Assumptions!$B$23*Assumptions!$B$24)*$CB$26/20,0)</f>
        <v>9.1946070760395884</v>
      </c>
      <c r="CK44" s="83">
        <f>IF($C38&lt;=20,Assumptions!$B$13*(Assumptions!$B$19*Assumptions!$B$20*Assumptions!$B$21-Assumptions!$B$22*Assumptions!$B$23*Assumptions!$B$24)*$CB$27/20,0)</f>
        <v>24.302325527621868</v>
      </c>
      <c r="CL44" s="83">
        <f>IF($C37&lt;=20,Assumptions!$B$13*(Assumptions!$B$19*Assumptions!$B$20*Assumptions!$B$21-Assumptions!$B$22*Assumptions!$B$23*Assumptions!$B$24)*$CB$28/20,0)</f>
        <v>15.45710165191301</v>
      </c>
      <c r="CM44" s="83">
        <f>IF($C36&lt;=20,Assumptions!$B$13*(Assumptions!$B$19*Assumptions!$B$20*Assumptions!$B$21-Assumptions!$B$22*Assumptions!$B$23*Assumptions!$B$24)*$CB$29/20,0)</f>
        <v>15.377673624034561</v>
      </c>
      <c r="CN44" s="83">
        <f>IF($C35&lt;=20,Assumptions!$B$13*(Assumptions!$B$19*Assumptions!$B$20*Assumptions!$B$21-Assumptions!$B$22*Assumptions!$B$23*Assumptions!$B$24)*$CB$30/20,0)</f>
        <v>46.492783077068985</v>
      </c>
      <c r="CO44" s="83">
        <f>IF($C34&lt;=20,Assumptions!$B$13*(Assumptions!$B$19*Assumptions!$B$20*Assumptions!$B$21-Assumptions!$B$22*Assumptions!$B$23*Assumptions!$B$24)*$CB$31/20,0)</f>
        <v>46.492783077068985</v>
      </c>
      <c r="CP44" s="83">
        <f>IF($C33&lt;=20,Assumptions!$B$13*(Assumptions!$B$19*Assumptions!$B$20*Assumptions!$B$21-Assumptions!$B$22*Assumptions!$B$23*Assumptions!$B$24)*$CB$32/20,0)</f>
        <v>46.492783077068985</v>
      </c>
      <c r="CQ44" s="83">
        <f>IF($C32&lt;=20,Assumptions!$B$13*(Assumptions!$B$19*Assumptions!$B$20*Assumptions!$B$21-Assumptions!$B$22*Assumptions!$B$23*Assumptions!$B$24)*$CB$33/20,0)</f>
        <v>46.492783077068985</v>
      </c>
      <c r="CR44" s="83">
        <f>IF($C31&lt;=20,Assumptions!$B$13*(Assumptions!$B$19*Assumptions!$B$20*Assumptions!$B$21-Assumptions!$B$22*Assumptions!$B$23*Assumptions!$B$24)*$CB$34/20,0)</f>
        <v>46.492783077068985</v>
      </c>
      <c r="CS44" s="83">
        <f>IF($C30&lt;=20,Assumptions!$B$13*(Assumptions!$B$19*Assumptions!$B$20*Assumptions!$B$21-Assumptions!$B$22*Assumptions!$B$23*Assumptions!$B$24)*$CB$35/20,0)</f>
        <v>46.492783077068985</v>
      </c>
      <c r="CT44" s="83">
        <f>IF($C29&lt;=20,Assumptions!$B$13*(Assumptions!$B$19*Assumptions!$B$20*Assumptions!$B$21-Assumptions!$B$22*Assumptions!$B$23*Assumptions!$B$24)*$CB$36/20,0)</f>
        <v>46.492783077068985</v>
      </c>
      <c r="CU44" s="83">
        <f>IF($C28&lt;=20,Assumptions!$B$13*(Assumptions!$B$19*Assumptions!$B$20*Assumptions!$B$21-Assumptions!$B$22*Assumptions!$B$23*Assumptions!$B$24)*$CB$37/20,0)</f>
        <v>46.492783077068985</v>
      </c>
      <c r="CV44" s="83">
        <f>IF($C27&lt;=20,Assumptions!$B$13*(Assumptions!$B$19*Assumptions!$B$20*Assumptions!$B$21-Assumptions!$B$22*Assumptions!$B$23*Assumptions!$B$24)*$CB$38/20,0)</f>
        <v>46.492783077068985</v>
      </c>
      <c r="CW44" s="83">
        <f>IF($C26&lt;=20,Assumptions!$B$13*(Assumptions!$B$19*Assumptions!$B$20*Assumptions!$B$21-Assumptions!$B$22*Assumptions!$B$23*Assumptions!$B$24)*$CB$39/20,0)</f>
        <v>46.492783077068985</v>
      </c>
      <c r="CX44" s="83">
        <f>IF($C25&lt;=20,Assumptions!$B$13*(Assumptions!$B$19*Assumptions!$B$20*Assumptions!$B$21-Assumptions!$B$22*Assumptions!$B$23*Assumptions!$B$24)*$CB$40/20,0)</f>
        <v>46.492783077068985</v>
      </c>
      <c r="CY44" s="83">
        <f>IF($C24&lt;=20,Assumptions!$B$13*(Assumptions!$B$19*Assumptions!$B$20*Assumptions!$B$21-Assumptions!$B$22*Assumptions!$B$23*Assumptions!$B$24)*$CB$41/20,0)</f>
        <v>46.492783077068985</v>
      </c>
      <c r="CZ44" s="83">
        <f>IF($C23&lt;=20,Assumptions!$B$13*(Assumptions!$B$19*Assumptions!$B$20*Assumptions!$B$21-Assumptions!$B$22*Assumptions!$B$23*Assumptions!$B$24)*$CB$42/20,0)</f>
        <v>46.492783077068985</v>
      </c>
      <c r="DA44" s="83">
        <f>IF($C22&lt;=20,Assumptions!$B$13*(Assumptions!$B$19*Assumptions!$B$20*Assumptions!$B$21-Assumptions!$B$22*Assumptions!$B$23*Assumptions!$B$24)*$CB$43/20,0)</f>
        <v>46.492783077068985</v>
      </c>
      <c r="DB44" s="83">
        <f>IF($C21&lt;=20,Assumptions!$B$13*(Assumptions!$B$19*Assumptions!$B$20*Assumptions!$B$21-Assumptions!$B$22*Assumptions!$B$23*Assumptions!$B$24)*$CB$44/20,0)</f>
        <v>46.492783077068985</v>
      </c>
      <c r="DC44" s="83"/>
      <c r="DD44" s="83"/>
      <c r="DE44" s="83"/>
      <c r="DF44" s="83"/>
      <c r="DG44" s="83"/>
      <c r="DH44" s="83"/>
      <c r="DI44" s="78">
        <f t="shared" si="4"/>
        <v>792.96650176566266</v>
      </c>
      <c r="DJ44" s="85">
        <f t="shared" si="5"/>
        <v>0.27413159804827592</v>
      </c>
      <c r="DK44" s="88">
        <f t="shared" si="17"/>
        <v>103.9914468398994</v>
      </c>
      <c r="DL44" s="81">
        <f t="shared" si="1"/>
        <v>103.9914468398994</v>
      </c>
      <c r="DM44" s="78">
        <f>Assumptions!$B$18*(DN44+ES44)</f>
        <v>39154.983255026818</v>
      </c>
      <c r="DN44" s="78">
        <f>(1.1*Assumptions!$B$14*(1+Assumptions!$B$16)+Assumptions!$B$15*(1+Assumptions!$B$17))*Assumptions!$B$12*DL44</f>
        <v>8475.0949345581212</v>
      </c>
      <c r="DO44" s="83">
        <f>IF($C44&lt;=20,Assumptions!$B$13*(Assumptions!$B$19*Assumptions!$B$20*Assumptions!$B$21-Assumptions!$B$22*Assumptions!$B$23*Assumptions!$B$24)*$DL$21/20,0)</f>
        <v>0</v>
      </c>
      <c r="DP44" s="83">
        <f>IF($C43&lt;=20,Assumptions!$B$13*(Assumptions!$B$19*Assumptions!$B$20*Assumptions!$B$21-Assumptions!$B$22*Assumptions!$B$23*Assumptions!$B$24)*$DL$22/20,0)</f>
        <v>0</v>
      </c>
      <c r="DQ44" s="83">
        <f>IF($C42&lt;=20,Assumptions!$B$13*(Assumptions!$B$19*Assumptions!$B$20*Assumptions!$B$21-Assumptions!$B$22*Assumptions!$B$23*Assumptions!$B$24)*$DL$23/20,0)</f>
        <v>0</v>
      </c>
      <c r="DR44" s="83">
        <f>IF($C41&lt;=20,Assumptions!$B$13*(Assumptions!$B$19*Assumptions!$B$20*Assumptions!$B$21-Assumptions!$B$22*Assumptions!$B$23*Assumptions!$B$24)*$DL$24/20,0)</f>
        <v>0</v>
      </c>
      <c r="DS44" s="83">
        <f>IF($C40&lt;=20,Assumptions!$B$13*(Assumptions!$B$19*Assumptions!$B$20*Assumptions!$B$21-Assumptions!$B$22*Assumptions!$B$23*Assumptions!$B$24)*$DL$25/20,0)</f>
        <v>79.042839192530295</v>
      </c>
      <c r="DT44" s="83">
        <f>IF($C39&lt;=20,Assumptions!$B$13*(Assumptions!$B$19*Assumptions!$B$20*Assumptions!$B$21-Assumptions!$B$22*Assumptions!$B$23*Assumptions!$B$24)*$DL$26/20,0)</f>
        <v>30.334278924869018</v>
      </c>
      <c r="DU44" s="83">
        <f>IF($C38&lt;=20,Assumptions!$B$13*(Assumptions!$B$19*Assumptions!$B$20*Assumptions!$B$21-Assumptions!$B$22*Assumptions!$B$23*Assumptions!$B$24)*$DL$27/20,0)</f>
        <v>77.262237024698578</v>
      </c>
      <c r="DV44" s="83">
        <f>IF($C37&lt;=20,Assumptions!$B$13*(Assumptions!$B$19*Assumptions!$B$20*Assumptions!$B$21-Assumptions!$B$22*Assumptions!$B$23*Assumptions!$B$24)*$DL$28/20,0)</f>
        <v>40.410695023059318</v>
      </c>
      <c r="DW44" s="83">
        <f>IF($C36&lt;=20,Assumptions!$B$13*(Assumptions!$B$19*Assumptions!$B$20*Assumptions!$B$21-Assumptions!$B$22*Assumptions!$B$23*Assumptions!$B$24)*$DL$29/20,0)</f>
        <v>39.531724117568956</v>
      </c>
      <c r="DX44" s="83">
        <f>IF($C35&lt;=20,Assumptions!$B$13*(Assumptions!$B$19*Assumptions!$B$20*Assumptions!$B$21-Assumptions!$B$22*Assumptions!$B$23*Assumptions!$B$24)*$DL$30/20,0)</f>
        <v>129.13033919897666</v>
      </c>
      <c r="DY44" s="83">
        <f>IF($C34&lt;=20,Assumptions!$B$13*(Assumptions!$B$19*Assumptions!$B$20*Assumptions!$B$21-Assumptions!$B$22*Assumptions!$B$23*Assumptions!$B$24)*$DL$31/20,0)</f>
        <v>129.13033919897666</v>
      </c>
      <c r="DZ44" s="83">
        <f>IF($C33&lt;=20,Assumptions!$B$13*(Assumptions!$B$19*Assumptions!$B$20*Assumptions!$B$21-Assumptions!$B$22*Assumptions!$B$23*Assumptions!$B$24)*$DL$32/20,0)</f>
        <v>129.13033919897666</v>
      </c>
      <c r="EA44" s="83">
        <f>IF($C32&lt;=20,Assumptions!$B$13*(Assumptions!$B$19*Assumptions!$B$20*Assumptions!$B$21-Assumptions!$B$22*Assumptions!$B$23*Assumptions!$B$24)*$DL$33/20,0)</f>
        <v>129.13033919897666</v>
      </c>
      <c r="EB44" s="83">
        <f>IF($C31&lt;=20,Assumptions!$B$13*(Assumptions!$B$19*Assumptions!$B$20*Assumptions!$B$21-Assumptions!$B$22*Assumptions!$B$23*Assumptions!$B$24)*$DL$34/20,0)</f>
        <v>129.13033919897666</v>
      </c>
      <c r="EC44" s="83">
        <f>IF($C30&lt;=20,Assumptions!$B$13*(Assumptions!$B$19*Assumptions!$B$20*Assumptions!$B$21-Assumptions!$B$22*Assumptions!$B$23*Assumptions!$B$24)*$DL$35/20,0)</f>
        <v>129.13033919897666</v>
      </c>
      <c r="ED44" s="83">
        <f>IF($C29&lt;=20,Assumptions!$B$13*(Assumptions!$B$19*Assumptions!$B$20*Assumptions!$B$21-Assumptions!$B$22*Assumptions!$B$23*Assumptions!$B$24)*$DL$36/20,0)</f>
        <v>129.13033919897666</v>
      </c>
      <c r="EE44" s="83">
        <f>IF($C28&lt;=20,Assumptions!$B$13*(Assumptions!$B$19*Assumptions!$B$20*Assumptions!$B$21-Assumptions!$B$22*Assumptions!$B$23*Assumptions!$B$24)*$DL$37/20,0)</f>
        <v>129.13033919897666</v>
      </c>
      <c r="EF44" s="83">
        <f>IF($C27&lt;=20,Assumptions!$B$13*(Assumptions!$B$19*Assumptions!$B$20*Assumptions!$B$21-Assumptions!$B$22*Assumptions!$B$23*Assumptions!$B$24)*$DL$38/20,0)</f>
        <v>129.13033919897666</v>
      </c>
      <c r="EG44" s="83">
        <f>IF($C26&lt;=20,Assumptions!$B$13*(Assumptions!$B$19*Assumptions!$B$20*Assumptions!$B$21-Assumptions!$B$22*Assumptions!$B$23*Assumptions!$B$24)*$DL$39/20,0)</f>
        <v>129.13033919897666</v>
      </c>
      <c r="EH44" s="83">
        <f>IF($C25&lt;=20,Assumptions!$B$13*(Assumptions!$B$19*Assumptions!$B$20*Assumptions!$B$21-Assumptions!$B$22*Assumptions!$B$23*Assumptions!$B$24)*$DL$40/20,0)</f>
        <v>129.13033919897666</v>
      </c>
      <c r="EI44" s="83">
        <f>IF($C24&lt;=20,Assumptions!$B$13*(Assumptions!$B$19*Assumptions!$B$20*Assumptions!$B$21-Assumptions!$B$22*Assumptions!$B$23*Assumptions!$B$24)*$DL$41/20,0)</f>
        <v>129.13033919897666</v>
      </c>
      <c r="EJ44" s="83">
        <f>IF($C23&lt;=20,Assumptions!$B$13*(Assumptions!$B$19*Assumptions!$B$20*Assumptions!$B$21-Assumptions!$B$22*Assumptions!$B$23*Assumptions!$B$24)*$DL$42/20,0)</f>
        <v>129.13033919897666</v>
      </c>
      <c r="EK44" s="83">
        <f>IF($C22&lt;=20,Assumptions!$B$13*(Assumptions!$B$19*Assumptions!$B$20*Assumptions!$B$21-Assumptions!$B$22*Assumptions!$B$23*Assumptions!$B$24)*$DL$43/20,0)</f>
        <v>129.13033919897666</v>
      </c>
      <c r="EL44" s="83">
        <f>IF($C21&lt;=20,Assumptions!$B$13*(Assumptions!$B$19*Assumptions!$B$20*Assumptions!$B$21-Assumptions!$B$22*Assumptions!$B$23*Assumptions!$B$24)*$DL$44/20,0)</f>
        <v>129.13033919897666</v>
      </c>
      <c r="EM44" s="83"/>
      <c r="EN44" s="83"/>
      <c r="EO44" s="83"/>
      <c r="EP44" s="83"/>
      <c r="EQ44" s="83"/>
      <c r="ER44" s="83"/>
      <c r="ES44" s="78">
        <f t="shared" si="6"/>
        <v>2203.5368622673755</v>
      </c>
      <c r="ET44" s="89">
        <f t="shared" si="7"/>
        <v>0.76146123143953548</v>
      </c>
    </row>
    <row r="45" spans="3:150" x14ac:dyDescent="0.35">
      <c r="C45" s="77">
        <f t="shared" si="18"/>
        <v>25</v>
      </c>
      <c r="D45" s="77">
        <f t="shared" si="18"/>
        <v>2041</v>
      </c>
      <c r="E45" s="78">
        <v>51879.652000000002</v>
      </c>
      <c r="F45" s="79">
        <v>300</v>
      </c>
      <c r="G45" s="80">
        <f t="shared" si="12"/>
        <v>8.2679369463667527</v>
      </c>
      <c r="H45" s="81">
        <f t="shared" si="11"/>
        <v>2.8357395404032459</v>
      </c>
      <c r="I45" s="78">
        <f>Assumptions!$B$18*(J45+AO45)</f>
        <v>1060.1557178014352</v>
      </c>
      <c r="J45" s="82">
        <f>(1.1*Assumptions!$B$14*(1+Assumptions!$B$16)+Assumptions!$B$15*(1+Assumptions!$B$17))*Assumptions!$B$12*$H45</f>
        <v>231.10710106378374</v>
      </c>
      <c r="K45" s="83">
        <f>IF($C45&lt;=20,Assumptions!$B$13*(Assumptions!$B$19*Assumptions!$B$20*Assumptions!$B$21-Assumptions!$B$22*Assumptions!$B$23*Assumptions!$B$24)*$H$21/20,0)</f>
        <v>0</v>
      </c>
      <c r="L45" s="83">
        <f>IF($C44&lt;=20,Assumptions!$B$13*(Assumptions!$B$19*Assumptions!$B$20*Assumptions!$B$21-Assumptions!$B$22*Assumptions!$B$23*Assumptions!$B$24)*$H$22/20,0)</f>
        <v>0</v>
      </c>
      <c r="M45" s="83">
        <f>IF($C43&lt;=20,Assumptions!$B$13*(Assumptions!$B$19*Assumptions!$B$20*Assumptions!$B$21-Assumptions!$B$22*Assumptions!$B$23*Assumptions!$B$24)*$H$23/20,0)</f>
        <v>0</v>
      </c>
      <c r="N45" s="83">
        <f>IF($C42&lt;=20,Assumptions!$B$13*(Assumptions!$B$19*Assumptions!$B$20*Assumptions!$B$21-Assumptions!$B$22*Assumptions!$B$23*Assumptions!$B$24)*$H$24/20,0)</f>
        <v>0</v>
      </c>
      <c r="O45" s="83">
        <f>IF($C41&lt;=20,Assumptions!$B$13*(Assumptions!$B$19*Assumptions!$B$20*Assumptions!$B$21-Assumptions!$B$22*Assumptions!$B$23*Assumptions!$B$24)*$H$25/20,0)</f>
        <v>0</v>
      </c>
      <c r="P45" s="83">
        <f>IF($C40&lt;=20,Assumptions!$B$13*(Assumptions!$B$19*Assumptions!$B$20*Assumptions!$B$21-Assumptions!$B$22*Assumptions!$B$23*Assumptions!$B$24)*$H$26/20,0)</f>
        <v>0.84304952205946171</v>
      </c>
      <c r="Q45" s="83">
        <f>IF($C39&lt;=20,Assumptions!$B$13*(Assumptions!$B$19*Assumptions!$B$20*Assumptions!$B$21-Assumptions!$B$22*Assumptions!$B$23*Assumptions!$B$24)*$H$27/20,0)</f>
        <v>0.21021048659742886</v>
      </c>
      <c r="R45" s="83">
        <f>IF($C38&lt;=20,Assumptions!$B$13*(Assumptions!$B$19*Assumptions!$B$20*Assumptions!$B$21-Assumptions!$B$22*Assumptions!$B$23*Assumptions!$B$24)*$H$28/20,0)</f>
        <v>0.42375021356021791</v>
      </c>
      <c r="S45" s="83">
        <f>IF($C37&lt;=20,Assumptions!$B$13*(Assumptions!$B$19*Assumptions!$B$20*Assumptions!$B$21-Assumptions!$B$22*Assumptions!$B$23*Assumptions!$B$24)*$H$29/20,0)</f>
        <v>0.20924682580358347</v>
      </c>
      <c r="T45" s="83">
        <f>IF($C36&lt;=20,Assumptions!$B$13*(Assumptions!$B$19*Assumptions!$B$20*Assumptions!$B$21-Assumptions!$B$22*Assumptions!$B$23*Assumptions!$B$24)*$H$30/20,0)</f>
        <v>3.5212512169003261</v>
      </c>
      <c r="U45" s="83">
        <f>IF($C35&lt;=20,Assumptions!$B$13*(Assumptions!$B$19*Assumptions!$B$20*Assumptions!$B$21-Assumptions!$B$22*Assumptions!$B$23*Assumptions!$B$24)*$H$31/20,0)</f>
        <v>3.5212512169003261</v>
      </c>
      <c r="V45" s="83">
        <f>IF($C34&lt;=20,Assumptions!$B$13*(Assumptions!$B$19*Assumptions!$B$20*Assumptions!$B$21-Assumptions!$B$22*Assumptions!$B$23*Assumptions!$B$24)*$H$32/20,0)</f>
        <v>3.5212512169003261</v>
      </c>
      <c r="W45" s="83">
        <f>IF($C33&lt;=20,Assumptions!$B$13*(Assumptions!$B$19*Assumptions!$B$20*Assumptions!$B$21-Assumptions!$B$22*Assumptions!$B$23*Assumptions!$B$24)*$H$33/20,0)</f>
        <v>3.5212512169003261</v>
      </c>
      <c r="X45" s="83">
        <f>IF($C32&lt;=20,Assumptions!$B$13*(Assumptions!$B$19*Assumptions!$B$20*Assumptions!$B$21-Assumptions!$B$22*Assumptions!$B$23*Assumptions!$B$24)*$H$34/20,0)</f>
        <v>3.5212512169003261</v>
      </c>
      <c r="Y45" s="83">
        <f>IF($C31&lt;=20,Assumptions!$B$13*(Assumptions!$B$19*Assumptions!$B$20*Assumptions!$B$21-Assumptions!$B$22*Assumptions!$B$23*Assumptions!$B$24)*$H$35/20,0)</f>
        <v>3.5212512169003261</v>
      </c>
      <c r="Z45" s="83">
        <f>IF($C30&lt;=20,Assumptions!$B$13*(Assumptions!$B$19*Assumptions!$B$20*Assumptions!$B$21-Assumptions!$B$22*Assumptions!$B$23*Assumptions!$B$24)*$H$36/20,0)</f>
        <v>3.5212512169003261</v>
      </c>
      <c r="AA45" s="83">
        <f>IF($C29&lt;=20,Assumptions!$B$13*(Assumptions!$B$19*Assumptions!$B$20*Assumptions!$B$21-Assumptions!$B$22*Assumptions!$B$23*Assumptions!$B$24)*$H$37/20,0)</f>
        <v>3.5212512169003261</v>
      </c>
      <c r="AB45" s="83">
        <f>IF($C28&lt;=20,Assumptions!$B$13*(Assumptions!$B$19*Assumptions!$B$20*Assumptions!$B$21-Assumptions!$B$22*Assumptions!$B$23*Assumptions!$B$24)*$H$38/20,0)</f>
        <v>3.5212512169003261</v>
      </c>
      <c r="AC45" s="83">
        <f>IF($C27&lt;=20,Assumptions!$B$13*(Assumptions!$B$19*Assumptions!$B$20*Assumptions!$B$21-Assumptions!$B$22*Assumptions!$B$23*Assumptions!$B$24)*$H$39/20,0)</f>
        <v>3.5212512169003261</v>
      </c>
      <c r="AD45" s="83">
        <f>IF($C26&lt;=20,Assumptions!$B$13*(Assumptions!$B$19*Assumptions!$B$20*Assumptions!$B$21-Assumptions!$B$22*Assumptions!$B$23*Assumptions!$B$24)*$H$40/20,0)</f>
        <v>3.5212512169003261</v>
      </c>
      <c r="AE45" s="83">
        <f>IF($C25&lt;=20,Assumptions!$B$13*(Assumptions!$B$19*Assumptions!$B$20*Assumptions!$B$21-Assumptions!$B$22*Assumptions!$B$23*Assumptions!$B$24)*$H$41/20,0)</f>
        <v>3.5212512169003261</v>
      </c>
      <c r="AF45" s="83">
        <f>IF($C24&lt;=20,Assumptions!$B$13*(Assumptions!$B$19*Assumptions!$B$20*Assumptions!$B$21-Assumptions!$B$22*Assumptions!$B$23*Assumptions!$B$24)*$H$42/20,0)</f>
        <v>3.5212512169003261</v>
      </c>
      <c r="AG45" s="83">
        <f>IF($C23&lt;=20,Assumptions!$B$13*(Assumptions!$B$19*Assumptions!$B$20*Assumptions!$B$21-Assumptions!$B$22*Assumptions!$B$23*Assumptions!$B$24)*$H$43/20,0)</f>
        <v>3.5212512169003261</v>
      </c>
      <c r="AH45" s="83">
        <f>IF($C22&lt;=20,Assumptions!$B$13*(Assumptions!$B$19*Assumptions!$B$20*Assumptions!$B$21-Assumptions!$B$22*Assumptions!$B$23*Assumptions!$B$24)*$H$44/20,0)</f>
        <v>3.5212512169003261</v>
      </c>
      <c r="AI45" s="83">
        <f>IF($C21&lt;=20,Assumptions!$B$13*(Assumptions!$B$19*Assumptions!$B$20*Assumptions!$B$21-Assumptions!$B$22*Assumptions!$B$23*Assumptions!$B$24)*$H$45/20,0)</f>
        <v>3.5212512169003261</v>
      </c>
      <c r="AJ45" s="83"/>
      <c r="AK45" s="83"/>
      <c r="AL45" s="83"/>
      <c r="AM45" s="83"/>
      <c r="AN45" s="83"/>
      <c r="AO45" s="78">
        <f t="shared" si="9"/>
        <v>58.026276518425895</v>
      </c>
      <c r="AP45" s="84">
        <f t="shared" si="10"/>
        <v>2.0434904185583882E-2</v>
      </c>
      <c r="AQ45" s="81">
        <f t="shared" si="13"/>
        <v>32.027618669001065</v>
      </c>
      <c r="AR45" s="83">
        <f t="shared" si="14"/>
        <v>10.984842438179713</v>
      </c>
      <c r="AS45" s="78">
        <f>Assumptions!$B$18*(AT45+BY45)</f>
        <v>4166.7131278692723</v>
      </c>
      <c r="AT45" s="78">
        <f>(1.1*Assumptions!$B$14*(1+Assumptions!$B$16)+Assumptions!$B$15*(1+Assumptions!$B$17))*Assumptions!$B$12*$AR45</f>
        <v>895.24268902677034</v>
      </c>
      <c r="AU45" s="83">
        <f>IF($C45&lt;=20,Assumptions!$B$13*(Assumptions!$B$19*Assumptions!$B$20*Assumptions!$B$21-Assumptions!$B$22*Assumptions!$B$23*Assumptions!$B$24)*$AR$21/20,0)</f>
        <v>0</v>
      </c>
      <c r="AV45" s="83">
        <f>IF($C44&lt;=20,Assumptions!$B$13*(Assumptions!$B$19*Assumptions!$B$20*Assumptions!$B$21-Assumptions!$B$22*Assumptions!$B$23*Assumptions!$B$24)*$AR$22/20,0)</f>
        <v>0</v>
      </c>
      <c r="AW45" s="83">
        <f>IF($C343&lt;=20,Assumptions!$B$13*(Assumptions!$B$19*Assumptions!$B$20*Assumptions!$B$21-Assumptions!$B$22*Assumptions!$B$23*Assumptions!$B$24)*$AR$23/20,0)</f>
        <v>6.6782370733894583</v>
      </c>
      <c r="AX45" s="83">
        <f>IF($C42&lt;=20,Assumptions!$B$13*(Assumptions!$B$19*Assumptions!$B$20*Assumptions!$B$21-Assumptions!$B$22*Assumptions!$B$23*Assumptions!$B$24)*$AR$24/20,0)</f>
        <v>0</v>
      </c>
      <c r="AY45" s="83">
        <f>IF($C41&lt;=20,Assumptions!$B$13*(Assumptions!$B$19*Assumptions!$B$20*Assumptions!$B$21-Assumptions!$B$22*Assumptions!$B$23*Assumptions!$B$24)*$AR$25/20,0)</f>
        <v>0</v>
      </c>
      <c r="AZ45" s="83">
        <f>IF($C40&lt;=20,Assumptions!$B$13*(Assumptions!$B$19*Assumptions!$B$20*Assumptions!$B$21-Assumptions!$B$22*Assumptions!$B$23*Assumptions!$B$24)*$AR$26/20,0)</f>
        <v>4.9478587756129819</v>
      </c>
      <c r="BA45" s="83">
        <f>IF($C39&lt;=20,Assumptions!$B$13*(Assumptions!$B$19*Assumptions!$B$20*Assumptions!$B$21-Assumptions!$B$22*Assumptions!$B$23*Assumptions!$B$24)*$AR$27/20,0)</f>
        <v>3.4934483319437284</v>
      </c>
      <c r="BB45" s="83">
        <f>IF($C38&lt;=20,Assumptions!$B$13*(Assumptions!$B$19*Assumptions!$B$20*Assumptions!$B$21-Assumptions!$B$22*Assumptions!$B$23*Assumptions!$B$24)*$AR$28/20,0)</f>
        <v>4.733279660821724</v>
      </c>
      <c r="BC45" s="83">
        <f>IF($C37&lt;=20,Assumptions!$B$13*(Assumptions!$B$19*Assumptions!$B$20*Assumptions!$B$21-Assumptions!$B$22*Assumptions!$B$23*Assumptions!$B$24)*$AR$29/20,0)</f>
        <v>3.0357027452078809</v>
      </c>
      <c r="BD45" s="83">
        <f>IF($C36&lt;=20,Assumptions!$B$13*(Assumptions!$B$19*Assumptions!$B$20*Assumptions!$B$21-Assumptions!$B$22*Assumptions!$B$23*Assumptions!$B$24)*$AR$30/20,0)</f>
        <v>13.640318249185276</v>
      </c>
      <c r="BE45" s="83">
        <f>IF($C35&lt;=20,Assumptions!$B$13*(Assumptions!$B$19*Assumptions!$B$20*Assumptions!$B$21-Assumptions!$B$22*Assumptions!$B$23*Assumptions!$B$24)*$AR$31/20,0)</f>
        <v>13.640318249185276</v>
      </c>
      <c r="BF45" s="83">
        <f>IF($C34&lt;=20,Assumptions!$B$13*(Assumptions!$B$19*Assumptions!$B$20*Assumptions!$B$21-Assumptions!$B$22*Assumptions!$B$23*Assumptions!$B$24)*$AR$32/20,0)</f>
        <v>13.640318249185276</v>
      </c>
      <c r="BG45" s="83">
        <f>IF($C33&lt;=20,Assumptions!$B$13*(Assumptions!$B$19*Assumptions!$B$20*Assumptions!$B$21-Assumptions!$B$22*Assumptions!$B$23*Assumptions!$B$24)*$AR$33/20,0)</f>
        <v>13.640318249185276</v>
      </c>
      <c r="BH45" s="83">
        <f>IF($C32&lt;=20,Assumptions!$B$13*(Assumptions!$B$19*Assumptions!$B$20*Assumptions!$B$21-Assumptions!$B$22*Assumptions!$B$23*Assumptions!$B$24)*$AR$34/20,0)</f>
        <v>13.640318249185276</v>
      </c>
      <c r="BI45" s="83">
        <f>IF($C31&lt;=20,Assumptions!$B$13*(Assumptions!$B$19*Assumptions!$B$20*Assumptions!$B$21-Assumptions!$B$22*Assumptions!$B$23*Assumptions!$B$24)*$AR$35/20,0)</f>
        <v>13.640318249185276</v>
      </c>
      <c r="BJ45" s="83">
        <f>IF($C30&lt;=20,Assumptions!$B$13*(Assumptions!$B$19*Assumptions!$B$20*Assumptions!$B$21-Assumptions!$B$22*Assumptions!$B$23*Assumptions!$B$24)*$AR$36/20,0)</f>
        <v>13.640318249185276</v>
      </c>
      <c r="BK45" s="83">
        <f>IF($C29&lt;=20,Assumptions!$B$13*(Assumptions!$B$19*Assumptions!$B$20*Assumptions!$B$21-Assumptions!$B$22*Assumptions!$B$23*Assumptions!$B$24)*$AR$37/20,0)</f>
        <v>13.640318249185276</v>
      </c>
      <c r="BL45" s="83">
        <f>IF($C28&lt;=20,Assumptions!$B$13*(Assumptions!$B$19*Assumptions!$B$20*Assumptions!$B$21-Assumptions!$B$22*Assumptions!$B$23*Assumptions!$B$24)*$AR$38/20,0)</f>
        <v>13.640318249185276</v>
      </c>
      <c r="BM45" s="83">
        <f>IF($C27&lt;=20,Assumptions!$B$13*(Assumptions!$B$19*Assumptions!$B$20*Assumptions!$B$21-Assumptions!$B$22*Assumptions!$B$23*Assumptions!$B$24)*$AR$39/20,0)</f>
        <v>13.640318249185276</v>
      </c>
      <c r="BN45" s="83">
        <f>IF($C26&lt;=20,Assumptions!$B$13*(Assumptions!$B$19*Assumptions!$B$20*Assumptions!$B$21-Assumptions!$B$22*Assumptions!$B$23*Assumptions!$B$24)*$AR$40/20,0)</f>
        <v>13.640318249185276</v>
      </c>
      <c r="BO45" s="83">
        <f>IF($C25&lt;=20,Assumptions!$B$13*(Assumptions!$B$19*Assumptions!$B$20*Assumptions!$B$21-Assumptions!$B$22*Assumptions!$B$23*Assumptions!$B$24)*$AR$41/20,0)</f>
        <v>13.640318249185276</v>
      </c>
      <c r="BP45" s="83">
        <f>IF($C24&lt;=20,Assumptions!$B$13*(Assumptions!$B$19*Assumptions!$B$20*Assumptions!$B$21-Assumptions!$B$22*Assumptions!$B$23*Assumptions!$B$24)*$AR$42/20,0)</f>
        <v>13.640318249185276</v>
      </c>
      <c r="BQ45" s="83">
        <f>IF($C23&lt;=20,Assumptions!$B$13*(Assumptions!$B$19*Assumptions!$B$20*Assumptions!$B$21-Assumptions!$B$22*Assumptions!$B$23*Assumptions!$B$24)*$AR$43/20,0)</f>
        <v>13.640318249185276</v>
      </c>
      <c r="BR45" s="83">
        <f>IF($C22&lt;=20,Assumptions!$B$13*(Assumptions!$B$19*Assumptions!$B$20*Assumptions!$B$21-Assumptions!$B$22*Assumptions!$B$23*Assumptions!$B$24)*$AR$44/20,0)</f>
        <v>13.640318249185276</v>
      </c>
      <c r="BS45" s="83">
        <f>IF($C21&lt;=20,Assumptions!$B$13*(Assumptions!$B$19*Assumptions!$B$20*Assumptions!$B$21-Assumptions!$B$22*Assumptions!$B$23*Assumptions!$B$24)*$AR$45/20,0)</f>
        <v>13.640318249185276</v>
      </c>
      <c r="BT45" s="83"/>
      <c r="BU45" s="83"/>
      <c r="BV45" s="83"/>
      <c r="BW45" s="83"/>
      <c r="BX45" s="83"/>
      <c r="BY45" s="78">
        <f t="shared" si="2"/>
        <v>241.13361857394014</v>
      </c>
      <c r="BZ45" s="85">
        <f t="shared" si="3"/>
        <v>8.0314978363179315E-2</v>
      </c>
      <c r="CA45" s="86">
        <f t="shared" si="15"/>
        <v>103.9914468398994</v>
      </c>
      <c r="CB45" s="87">
        <f t="shared" si="16"/>
        <v>37.441640824221651</v>
      </c>
      <c r="CC45" s="78">
        <f>Assumptions!$B$18*(CD45+DI45)</f>
        <v>14151.995297018806</v>
      </c>
      <c r="CD45" s="78">
        <f>(1.1*Assumptions!$B$14*(1+Assumptions!$B$16)+Assumptions!$B$15*(1+Assumptions!$B$17))*Assumptions!$B$12*$CB45</f>
        <v>3051.4188438924161</v>
      </c>
      <c r="CE45" s="83">
        <f>IF($C45&lt;=20,Assumptions!$B$13*(Assumptions!$B$19*Assumptions!$B$20*Assumptions!$B$21-Assumptions!$B$22*Assumptions!$B$23*Assumptions!$B$24)*$CB$21/20,0)</f>
        <v>0</v>
      </c>
      <c r="CF45" s="83">
        <f>IF($C44&lt;=20,Assumptions!$B$13*(Assumptions!$B$19*Assumptions!$B$20*Assumptions!$B$21-Assumptions!$B$22*Assumptions!$B$23*Assumptions!$B$24)*$CB$22/20,0)</f>
        <v>0</v>
      </c>
      <c r="CG45" s="83">
        <f>IF($C43&lt;=20,Assumptions!$B$13*(Assumptions!$B$19*Assumptions!$B$20*Assumptions!$B$21-Assumptions!$B$22*Assumptions!$B$23*Assumptions!$B$24)*$CB$23/20,0)</f>
        <v>0</v>
      </c>
      <c r="CH45" s="83">
        <f>IF($C42&lt;=20,Assumptions!$B$13*(Assumptions!$B$19*Assumptions!$B$20*Assumptions!$B$21-Assumptions!$B$22*Assumptions!$B$23*Assumptions!$B$24)*$CB$24/20,0)</f>
        <v>0</v>
      </c>
      <c r="CI45" s="83">
        <f>IF($C41&lt;=20,Assumptions!$B$13*(Assumptions!$B$19*Assumptions!$B$20*Assumptions!$B$21-Assumptions!$B$22*Assumptions!$B$23*Assumptions!$B$24)*$CB$25/20,0)</f>
        <v>0</v>
      </c>
      <c r="CJ45" s="83">
        <f>IF($C40&lt;=20,Assumptions!$B$13*(Assumptions!$B$19*Assumptions!$B$20*Assumptions!$B$21-Assumptions!$B$22*Assumptions!$B$23*Assumptions!$B$24)*$CB$26/20,0)</f>
        <v>9.1946070760395884</v>
      </c>
      <c r="CK45" s="83">
        <f>IF($C39&lt;=20,Assumptions!$B$13*(Assumptions!$B$19*Assumptions!$B$20*Assumptions!$B$21-Assumptions!$B$22*Assumptions!$B$23*Assumptions!$B$24)*$CB$27/20,0)</f>
        <v>24.302325527621868</v>
      </c>
      <c r="CL45" s="83">
        <f>IF($C38&lt;=20,Assumptions!$B$13*(Assumptions!$B$19*Assumptions!$B$20*Assumptions!$B$21-Assumptions!$B$22*Assumptions!$B$23*Assumptions!$B$24)*$CB$28/20,0)</f>
        <v>15.45710165191301</v>
      </c>
      <c r="CM45" s="83">
        <f>IF($C37&lt;=20,Assumptions!$B$13*(Assumptions!$B$19*Assumptions!$B$20*Assumptions!$B$21-Assumptions!$B$22*Assumptions!$B$23*Assumptions!$B$24)*$CB$29/20,0)</f>
        <v>15.377673624034561</v>
      </c>
      <c r="CN45" s="83">
        <f>IF($C36&lt;=20,Assumptions!$B$13*(Assumptions!$B$19*Assumptions!$B$20*Assumptions!$B$21-Assumptions!$B$22*Assumptions!$B$23*Assumptions!$B$24)*$CB$30/20,0)</f>
        <v>46.492783077068985</v>
      </c>
      <c r="CO45" s="83">
        <f>IF($C35&lt;=20,Assumptions!$B$13*(Assumptions!$B$19*Assumptions!$B$20*Assumptions!$B$21-Assumptions!$B$22*Assumptions!$B$23*Assumptions!$B$24)*$CB$31/20,0)</f>
        <v>46.492783077068985</v>
      </c>
      <c r="CP45" s="83">
        <f>IF($C34&lt;=20,Assumptions!$B$13*(Assumptions!$B$19*Assumptions!$B$20*Assumptions!$B$21-Assumptions!$B$22*Assumptions!$B$23*Assumptions!$B$24)*$CB$32/20,0)</f>
        <v>46.492783077068985</v>
      </c>
      <c r="CQ45" s="83">
        <f>IF($C33&lt;=20,Assumptions!$B$13*(Assumptions!$B$19*Assumptions!$B$20*Assumptions!$B$21-Assumptions!$B$22*Assumptions!$B$23*Assumptions!$B$24)*$CB$33/20,0)</f>
        <v>46.492783077068985</v>
      </c>
      <c r="CR45" s="83">
        <f>IF($C32&lt;=20,Assumptions!$B$13*(Assumptions!$B$19*Assumptions!$B$20*Assumptions!$B$21-Assumptions!$B$22*Assumptions!$B$23*Assumptions!$B$24)*$CB$34/20,0)</f>
        <v>46.492783077068985</v>
      </c>
      <c r="CS45" s="83">
        <f>IF($C31&lt;=20,Assumptions!$B$13*(Assumptions!$B$19*Assumptions!$B$20*Assumptions!$B$21-Assumptions!$B$22*Assumptions!$B$23*Assumptions!$B$24)*$CB$35/20,0)</f>
        <v>46.492783077068985</v>
      </c>
      <c r="CT45" s="83">
        <f>IF($C30&lt;=20,Assumptions!$B$13*(Assumptions!$B$19*Assumptions!$B$20*Assumptions!$B$21-Assumptions!$B$22*Assumptions!$B$23*Assumptions!$B$24)*$CB$36/20,0)</f>
        <v>46.492783077068985</v>
      </c>
      <c r="CU45" s="83">
        <f>IF($C29&lt;=20,Assumptions!$B$13*(Assumptions!$B$19*Assumptions!$B$20*Assumptions!$B$21-Assumptions!$B$22*Assumptions!$B$23*Assumptions!$B$24)*$CB$37/20,0)</f>
        <v>46.492783077068985</v>
      </c>
      <c r="CV45" s="83">
        <f>IF($C28&lt;=20,Assumptions!$B$13*(Assumptions!$B$19*Assumptions!$B$20*Assumptions!$B$21-Assumptions!$B$22*Assumptions!$B$23*Assumptions!$B$24)*$CB$38/20,0)</f>
        <v>46.492783077068985</v>
      </c>
      <c r="CW45" s="83">
        <f>IF($C27&lt;=20,Assumptions!$B$13*(Assumptions!$B$19*Assumptions!$B$20*Assumptions!$B$21-Assumptions!$B$22*Assumptions!$B$23*Assumptions!$B$24)*$CB$39/20,0)</f>
        <v>46.492783077068985</v>
      </c>
      <c r="CX45" s="83">
        <f>IF($C26&lt;=20,Assumptions!$B$13*(Assumptions!$B$19*Assumptions!$B$20*Assumptions!$B$21-Assumptions!$B$22*Assumptions!$B$23*Assumptions!$B$24)*$CB$40/20,0)</f>
        <v>46.492783077068985</v>
      </c>
      <c r="CY45" s="83">
        <f>IF($C25&lt;=20,Assumptions!$B$13*(Assumptions!$B$19*Assumptions!$B$20*Assumptions!$B$21-Assumptions!$B$22*Assumptions!$B$23*Assumptions!$B$24)*$CB$41/20,0)</f>
        <v>46.492783077068985</v>
      </c>
      <c r="CZ45" s="83">
        <f>IF($C24&lt;=20,Assumptions!$B$13*(Assumptions!$B$19*Assumptions!$B$20*Assumptions!$B$21-Assumptions!$B$22*Assumptions!$B$23*Assumptions!$B$24)*$CB$42/20,0)</f>
        <v>46.492783077068985</v>
      </c>
      <c r="DA45" s="83">
        <f>IF($C23&lt;=20,Assumptions!$B$13*(Assumptions!$B$19*Assumptions!$B$20*Assumptions!$B$21-Assumptions!$B$22*Assumptions!$B$23*Assumptions!$B$24)*$CB$43/20,0)</f>
        <v>46.492783077068985</v>
      </c>
      <c r="DB45" s="83">
        <f>IF($C22&lt;=20,Assumptions!$B$13*(Assumptions!$B$19*Assumptions!$B$20*Assumptions!$B$21-Assumptions!$B$22*Assumptions!$B$23*Assumptions!$B$24)*$CB$44/20,0)</f>
        <v>46.492783077068985</v>
      </c>
      <c r="DC45" s="83">
        <f>IF($C21&lt;=20,Assumptions!$B$13*(Assumptions!$B$19*Assumptions!$B$20*Assumptions!$B$21-Assumptions!$B$22*Assumptions!$B$23*Assumptions!$B$24)*$CB$45/20,0)</f>
        <v>46.492783077068985</v>
      </c>
      <c r="DD45" s="83"/>
      <c r="DE45" s="83"/>
      <c r="DF45" s="83"/>
      <c r="DG45" s="83"/>
      <c r="DH45" s="83"/>
      <c r="DI45" s="78">
        <f t="shared" si="4"/>
        <v>808.21623711271297</v>
      </c>
      <c r="DJ45" s="85">
        <f t="shared" si="5"/>
        <v>0.27278508531666334</v>
      </c>
      <c r="DK45" s="88">
        <f t="shared" si="17"/>
        <v>103.9914468398994</v>
      </c>
      <c r="DL45" s="81">
        <f t="shared" si="1"/>
        <v>103.9914468398994</v>
      </c>
      <c r="DM45" s="78">
        <f>Assumptions!$B$18*(DN45+ES45)</f>
        <v>39338.637421717125</v>
      </c>
      <c r="DN45" s="78">
        <f>(1.1*Assumptions!$B$14*(1+Assumptions!$B$16)+Assumptions!$B$15*(1+Assumptions!$B$17))*Assumptions!$B$12*DL45</f>
        <v>8475.0949345581212</v>
      </c>
      <c r="DO45" s="83">
        <f>IF($C45&lt;=20,Assumptions!$B$13*(Assumptions!$B$19*Assumptions!$B$20*Assumptions!$B$21-Assumptions!$B$22*Assumptions!$B$23*Assumptions!$B$24)*$DL$21/20,0)</f>
        <v>0</v>
      </c>
      <c r="DP45" s="83">
        <f>IF($C44&lt;=20,Assumptions!$B$13*(Assumptions!$B$19*Assumptions!$B$20*Assumptions!$B$21-Assumptions!$B$22*Assumptions!$B$23*Assumptions!$B$24)*$DL$22/20,0)</f>
        <v>0</v>
      </c>
      <c r="DQ45" s="83">
        <f>IF($C43&lt;=20,Assumptions!$B$13*(Assumptions!$B$19*Assumptions!$B$20*Assumptions!$B$21-Assumptions!$B$22*Assumptions!$B$23*Assumptions!$B$24)*$DL$23/20,0)</f>
        <v>0</v>
      </c>
      <c r="DR45" s="83">
        <f>IF($C42&lt;=20,Assumptions!$B$13*(Assumptions!$B$19*Assumptions!$B$20*Assumptions!$B$21-Assumptions!$B$22*Assumptions!$B$23*Assumptions!$B$24)*$DL$24/20,0)</f>
        <v>0</v>
      </c>
      <c r="DS45" s="83">
        <f>IF($C41&lt;=20,Assumptions!$B$13*(Assumptions!$B$19*Assumptions!$B$20*Assumptions!$B$21-Assumptions!$B$22*Assumptions!$B$23*Assumptions!$B$24)*$DL$25/20,0)</f>
        <v>0</v>
      </c>
      <c r="DT45" s="83">
        <f>IF($C40&lt;=20,Assumptions!$B$13*(Assumptions!$B$19*Assumptions!$B$20*Assumptions!$B$21-Assumptions!$B$22*Assumptions!$B$23*Assumptions!$B$24)*$DL$26/20,0)</f>
        <v>30.334278924869018</v>
      </c>
      <c r="DU45" s="83">
        <f>IF($C39&lt;=20,Assumptions!$B$13*(Assumptions!$B$19*Assumptions!$B$20*Assumptions!$B$21-Assumptions!$B$22*Assumptions!$B$23*Assumptions!$B$24)*$DL$27/20,0)</f>
        <v>77.262237024698578</v>
      </c>
      <c r="DV45" s="83">
        <f>IF($C38&lt;=20,Assumptions!$B$13*(Assumptions!$B$19*Assumptions!$B$20*Assumptions!$B$21-Assumptions!$B$22*Assumptions!$B$23*Assumptions!$B$24)*$DL$28/20,0)</f>
        <v>40.410695023059318</v>
      </c>
      <c r="DW45" s="83">
        <f>IF($C37&lt;=20,Assumptions!$B$13*(Assumptions!$B$19*Assumptions!$B$20*Assumptions!$B$21-Assumptions!$B$22*Assumptions!$B$23*Assumptions!$B$24)*$DL$29/20,0)</f>
        <v>39.531724117568956</v>
      </c>
      <c r="DX45" s="83">
        <f>IF($C36&lt;=20,Assumptions!$B$13*(Assumptions!$B$19*Assumptions!$B$20*Assumptions!$B$21-Assumptions!$B$22*Assumptions!$B$23*Assumptions!$B$24)*$DL$30/20,0)</f>
        <v>129.13033919897666</v>
      </c>
      <c r="DY45" s="83">
        <f>IF($C35&lt;=20,Assumptions!$B$13*(Assumptions!$B$19*Assumptions!$B$20*Assumptions!$B$21-Assumptions!$B$22*Assumptions!$B$23*Assumptions!$B$24)*$DL$31/20,0)</f>
        <v>129.13033919897666</v>
      </c>
      <c r="DZ45" s="83">
        <f>IF($C34&lt;=20,Assumptions!$B$13*(Assumptions!$B$19*Assumptions!$B$20*Assumptions!$B$21-Assumptions!$B$22*Assumptions!$B$23*Assumptions!$B$24)*$DL$32/20,0)</f>
        <v>129.13033919897666</v>
      </c>
      <c r="EA45" s="83">
        <f>IF($C33&lt;=20,Assumptions!$B$13*(Assumptions!$B$19*Assumptions!$B$20*Assumptions!$B$21-Assumptions!$B$22*Assumptions!$B$23*Assumptions!$B$24)*$DL$33/20,0)</f>
        <v>129.13033919897666</v>
      </c>
      <c r="EB45" s="83">
        <f>IF($C32&lt;=20,Assumptions!$B$13*(Assumptions!$B$19*Assumptions!$B$20*Assumptions!$B$21-Assumptions!$B$22*Assumptions!$B$23*Assumptions!$B$24)*$DL$34/20,0)</f>
        <v>129.13033919897666</v>
      </c>
      <c r="EC45" s="83">
        <f>IF($C31&lt;=20,Assumptions!$B$13*(Assumptions!$B$19*Assumptions!$B$20*Assumptions!$B$21-Assumptions!$B$22*Assumptions!$B$23*Assumptions!$B$24)*$DL$35/20,0)</f>
        <v>129.13033919897666</v>
      </c>
      <c r="ED45" s="83">
        <f>IF($C30&lt;=20,Assumptions!$B$13*(Assumptions!$B$19*Assumptions!$B$20*Assumptions!$B$21-Assumptions!$B$22*Assumptions!$B$23*Assumptions!$B$24)*$DL$36/20,0)</f>
        <v>129.13033919897666</v>
      </c>
      <c r="EE45" s="83">
        <f>IF($C29&lt;=20,Assumptions!$B$13*(Assumptions!$B$19*Assumptions!$B$20*Assumptions!$B$21-Assumptions!$B$22*Assumptions!$B$23*Assumptions!$B$24)*$DL$37/20,0)</f>
        <v>129.13033919897666</v>
      </c>
      <c r="EF45" s="83">
        <f>IF($C28&lt;=20,Assumptions!$B$13*(Assumptions!$B$19*Assumptions!$B$20*Assumptions!$B$21-Assumptions!$B$22*Assumptions!$B$23*Assumptions!$B$24)*$DL$38/20,0)</f>
        <v>129.13033919897666</v>
      </c>
      <c r="EG45" s="83">
        <f>IF($C27&lt;=20,Assumptions!$B$13*(Assumptions!$B$19*Assumptions!$B$20*Assumptions!$B$21-Assumptions!$B$22*Assumptions!$B$23*Assumptions!$B$24)*$DL$39/20,0)</f>
        <v>129.13033919897666</v>
      </c>
      <c r="EH45" s="83">
        <f>IF($C26&lt;=20,Assumptions!$B$13*(Assumptions!$B$19*Assumptions!$B$20*Assumptions!$B$21-Assumptions!$B$22*Assumptions!$B$23*Assumptions!$B$24)*$DL$40/20,0)</f>
        <v>129.13033919897666</v>
      </c>
      <c r="EI45" s="83">
        <f>IF($C25&lt;=20,Assumptions!$B$13*(Assumptions!$B$19*Assumptions!$B$20*Assumptions!$B$21-Assumptions!$B$22*Assumptions!$B$23*Assumptions!$B$24)*$DL$41/20,0)</f>
        <v>129.13033919897666</v>
      </c>
      <c r="EJ45" s="83">
        <f>IF($C24&lt;=20,Assumptions!$B$13*(Assumptions!$B$19*Assumptions!$B$20*Assumptions!$B$21-Assumptions!$B$22*Assumptions!$B$23*Assumptions!$B$24)*$DL$42/20,0)</f>
        <v>129.13033919897666</v>
      </c>
      <c r="EK45" s="83">
        <f>IF($C23&lt;=20,Assumptions!$B$13*(Assumptions!$B$19*Assumptions!$B$20*Assumptions!$B$21-Assumptions!$B$22*Assumptions!$B$23*Assumptions!$B$24)*$DL$43/20,0)</f>
        <v>129.13033919897666</v>
      </c>
      <c r="EL45" s="83">
        <f>IF($C22&lt;=20,Assumptions!$B$13*(Assumptions!$B$19*Assumptions!$B$20*Assumptions!$B$21-Assumptions!$B$22*Assumptions!$B$23*Assumptions!$B$24)*$DL$44/20,0)</f>
        <v>129.13033919897666</v>
      </c>
      <c r="EM45" s="83">
        <f>IF($C21&lt;=20,Assumptions!$B$13*(Assumptions!$B$19*Assumptions!$B$20*Assumptions!$B$21-Assumptions!$B$22*Assumptions!$B$23*Assumptions!$B$24)*$DL$45/20,0)</f>
        <v>129.13033919897666</v>
      </c>
      <c r="EN45" s="83"/>
      <c r="EO45" s="83"/>
      <c r="EP45" s="83"/>
      <c r="EQ45" s="83"/>
      <c r="ER45" s="83"/>
      <c r="ES45" s="78">
        <f t="shared" si="6"/>
        <v>2253.624362273822</v>
      </c>
      <c r="ET45" s="89">
        <f t="shared" si="7"/>
        <v>0.75826718000570092</v>
      </c>
    </row>
    <row r="46" spans="3:150" x14ac:dyDescent="0.35">
      <c r="C46" s="77">
        <f t="shared" si="18"/>
        <v>26</v>
      </c>
      <c r="D46" s="77">
        <f t="shared" si="18"/>
        <v>2042</v>
      </c>
      <c r="E46" s="78">
        <v>52651.470666666668</v>
      </c>
      <c r="F46" s="79">
        <v>300</v>
      </c>
      <c r="G46" s="80">
        <f t="shared" si="12"/>
        <v>8.2679369463667527</v>
      </c>
      <c r="H46" s="81">
        <f t="shared" si="11"/>
        <v>2.8357395404032459</v>
      </c>
      <c r="I46" s="78">
        <f>Assumptions!$B$18*(J46+AO46)</f>
        <v>1069.9757906825184</v>
      </c>
      <c r="J46" s="82">
        <f>(1.1*Assumptions!$B$14*(1+Assumptions!$B$16)+Assumptions!$B$15*(1+Assumptions!$B$17))*Assumptions!$B$12*$H46</f>
        <v>231.10710106378374</v>
      </c>
      <c r="K46" s="83">
        <f>IF($C46&lt;=20,Assumptions!$B$13*(Assumptions!$B$19*Assumptions!$B$20*Assumptions!$B$21-Assumptions!$B$22*Assumptions!$B$23*Assumptions!$B$24)*$H$21/20,0)</f>
        <v>0</v>
      </c>
      <c r="L46" s="83">
        <f>IF($C45&lt;=20,Assumptions!$B$13*(Assumptions!$B$19*Assumptions!$B$20*Assumptions!$B$21-Assumptions!$B$22*Assumptions!$B$23*Assumptions!$B$24)*$H$22/20,0)</f>
        <v>0</v>
      </c>
      <c r="M46" s="83">
        <f>IF($C44&lt;=20,Assumptions!$B$13*(Assumptions!$B$19*Assumptions!$B$20*Assumptions!$B$21-Assumptions!$B$22*Assumptions!$B$23*Assumptions!$B$24)*$H$23/20,0)</f>
        <v>0</v>
      </c>
      <c r="N46" s="83">
        <f>IF($C43&lt;=20,Assumptions!$B$13*(Assumptions!$B$19*Assumptions!$B$20*Assumptions!$B$21-Assumptions!$B$22*Assumptions!$B$23*Assumptions!$B$24)*$H$24/20,0)</f>
        <v>0</v>
      </c>
      <c r="O46" s="83">
        <f>IF($C42&lt;=20,Assumptions!$B$13*(Assumptions!$B$19*Assumptions!$B$20*Assumptions!$B$21-Assumptions!$B$22*Assumptions!$B$23*Assumptions!$B$24)*$H$25/20,0)</f>
        <v>0</v>
      </c>
      <c r="P46" s="83">
        <f>IF($C41&lt;=20,Assumptions!$B$13*(Assumptions!$B$19*Assumptions!$B$20*Assumptions!$B$21-Assumptions!$B$22*Assumptions!$B$23*Assumptions!$B$24)*$H$26/20,0)</f>
        <v>0</v>
      </c>
      <c r="Q46" s="83">
        <f>IF($C40&lt;=20,Assumptions!$B$13*(Assumptions!$B$19*Assumptions!$B$20*Assumptions!$B$21-Assumptions!$B$22*Assumptions!$B$23*Assumptions!$B$24)*$H$27/20,0)</f>
        <v>0.21021048659742886</v>
      </c>
      <c r="R46" s="83">
        <f>IF($C39&lt;=20,Assumptions!$B$13*(Assumptions!$B$19*Assumptions!$B$20*Assumptions!$B$21-Assumptions!$B$22*Assumptions!$B$23*Assumptions!$B$24)*$H$28/20,0)</f>
        <v>0.42375021356021791</v>
      </c>
      <c r="S46" s="83">
        <f>IF($C38&lt;=20,Assumptions!$B$13*(Assumptions!$B$19*Assumptions!$B$20*Assumptions!$B$21-Assumptions!$B$22*Assumptions!$B$23*Assumptions!$B$24)*$H$29/20,0)</f>
        <v>0.20924682580358347</v>
      </c>
      <c r="T46" s="83">
        <f>IF($C37&lt;=20,Assumptions!$B$13*(Assumptions!$B$19*Assumptions!$B$20*Assumptions!$B$21-Assumptions!$B$22*Assumptions!$B$23*Assumptions!$B$24)*$H$30/20,0)</f>
        <v>3.5212512169003261</v>
      </c>
      <c r="U46" s="83">
        <f>IF($C36&lt;=20,Assumptions!$B$13*(Assumptions!$B$19*Assumptions!$B$20*Assumptions!$B$21-Assumptions!$B$22*Assumptions!$B$23*Assumptions!$B$24)*$H$31/20,0)</f>
        <v>3.5212512169003261</v>
      </c>
      <c r="V46" s="83">
        <f>IF($C35&lt;=20,Assumptions!$B$13*(Assumptions!$B$19*Assumptions!$B$20*Assumptions!$B$21-Assumptions!$B$22*Assumptions!$B$23*Assumptions!$B$24)*$H$32/20,0)</f>
        <v>3.5212512169003261</v>
      </c>
      <c r="W46" s="83">
        <f>IF($C34&lt;=20,Assumptions!$B$13*(Assumptions!$B$19*Assumptions!$B$20*Assumptions!$B$21-Assumptions!$B$22*Assumptions!$B$23*Assumptions!$B$24)*$H$33/20,0)</f>
        <v>3.5212512169003261</v>
      </c>
      <c r="X46" s="83">
        <f>IF($C33&lt;=20,Assumptions!$B$13*(Assumptions!$B$19*Assumptions!$B$20*Assumptions!$B$21-Assumptions!$B$22*Assumptions!$B$23*Assumptions!$B$24)*$H$34/20,0)</f>
        <v>3.5212512169003261</v>
      </c>
      <c r="Y46" s="83">
        <f>IF($C32&lt;=20,Assumptions!$B$13*(Assumptions!$B$19*Assumptions!$B$20*Assumptions!$B$21-Assumptions!$B$22*Assumptions!$B$23*Assumptions!$B$24)*$H$35/20,0)</f>
        <v>3.5212512169003261</v>
      </c>
      <c r="Z46" s="83">
        <f>IF($C31&lt;=20,Assumptions!$B$13*(Assumptions!$B$19*Assumptions!$B$20*Assumptions!$B$21-Assumptions!$B$22*Assumptions!$B$23*Assumptions!$B$24)*$H$36/20,0)</f>
        <v>3.5212512169003261</v>
      </c>
      <c r="AA46" s="83">
        <f>IF($C30&lt;=20,Assumptions!$B$13*(Assumptions!$B$19*Assumptions!$B$20*Assumptions!$B$21-Assumptions!$B$22*Assumptions!$B$23*Assumptions!$B$24)*$H$37/20,0)</f>
        <v>3.5212512169003261</v>
      </c>
      <c r="AB46" s="83">
        <f>IF($C29&lt;=20,Assumptions!$B$13*(Assumptions!$B$19*Assumptions!$B$20*Assumptions!$B$21-Assumptions!$B$22*Assumptions!$B$23*Assumptions!$B$24)*$H$38/20,0)</f>
        <v>3.5212512169003261</v>
      </c>
      <c r="AC46" s="83">
        <f>IF($C28&lt;=20,Assumptions!$B$13*(Assumptions!$B$19*Assumptions!$B$20*Assumptions!$B$21-Assumptions!$B$22*Assumptions!$B$23*Assumptions!$B$24)*$H$39/20,0)</f>
        <v>3.5212512169003261</v>
      </c>
      <c r="AD46" s="83">
        <f>IF($C27&lt;=20,Assumptions!$B$13*(Assumptions!$B$19*Assumptions!$B$20*Assumptions!$B$21-Assumptions!$B$22*Assumptions!$B$23*Assumptions!$B$24)*$H$40/20,0)</f>
        <v>3.5212512169003261</v>
      </c>
      <c r="AE46" s="83">
        <f>IF($C26&lt;=20,Assumptions!$B$13*(Assumptions!$B$19*Assumptions!$B$20*Assumptions!$B$21-Assumptions!$B$22*Assumptions!$B$23*Assumptions!$B$24)*$H$41/20,0)</f>
        <v>3.5212512169003261</v>
      </c>
      <c r="AF46" s="83">
        <f>IF($C25&lt;=20,Assumptions!$B$13*(Assumptions!$B$19*Assumptions!$B$20*Assumptions!$B$21-Assumptions!$B$22*Assumptions!$B$23*Assumptions!$B$24)*$H$42/20,0)</f>
        <v>3.5212512169003261</v>
      </c>
      <c r="AG46" s="83">
        <f>IF($C24&lt;=20,Assumptions!$B$13*(Assumptions!$B$19*Assumptions!$B$20*Assumptions!$B$21-Assumptions!$B$22*Assumptions!$B$23*Assumptions!$B$24)*$H$43/20,0)</f>
        <v>3.5212512169003261</v>
      </c>
      <c r="AH46" s="83">
        <f>IF($C23&lt;=20,Assumptions!$B$13*(Assumptions!$B$19*Assumptions!$B$20*Assumptions!$B$21-Assumptions!$B$22*Assumptions!$B$23*Assumptions!$B$24)*$H$44/20,0)</f>
        <v>3.5212512169003261</v>
      </c>
      <c r="AI46" s="83">
        <f>IF($C22&lt;=20,Assumptions!$B$13*(Assumptions!$B$19*Assumptions!$B$20*Assumptions!$B$21-Assumptions!$B$22*Assumptions!$B$23*Assumptions!$B$24)*$H$45/20,0)</f>
        <v>3.5212512169003261</v>
      </c>
      <c r="AJ46" s="83">
        <f>IF($C21&lt;=20,Assumptions!$B$13*(Assumptions!$B$19*Assumptions!$B$20*Assumptions!$B$21-Assumptions!$B$22*Assumptions!$B$23*Assumptions!$B$24)*$H$46/20,0)</f>
        <v>3.5212512169003261</v>
      </c>
      <c r="AK46" s="83"/>
      <c r="AL46" s="83"/>
      <c r="AM46" s="83"/>
      <c r="AN46" s="83"/>
      <c r="AO46" s="78">
        <f t="shared" si="9"/>
        <v>60.704478213266761</v>
      </c>
      <c r="AP46" s="84">
        <f t="shared" si="10"/>
        <v>2.0321859525187277E-2</v>
      </c>
      <c r="AQ46" s="81">
        <f t="shared" si="13"/>
        <v>32.027618669001065</v>
      </c>
      <c r="AR46" s="83">
        <f t="shared" si="14"/>
        <v>10.984842438179713</v>
      </c>
      <c r="AS46" s="78">
        <f>Assumptions!$B$18*(AT46+BY46)</f>
        <v>4198.5854792723694</v>
      </c>
      <c r="AT46" s="78">
        <f>(1.1*Assumptions!$B$14*(1+Assumptions!$B$16)+Assumptions!$B$15*(1+Assumptions!$B$17))*Assumptions!$B$12*$AR46</f>
        <v>895.24268902677034</v>
      </c>
      <c r="AU46" s="83">
        <f>IF($C46&lt;=20,Assumptions!$B$13*(Assumptions!$B$19*Assumptions!$B$20*Assumptions!$B$21-Assumptions!$B$22*Assumptions!$B$23*Assumptions!$B$24)*$AR$21/20,0)</f>
        <v>0</v>
      </c>
      <c r="AV46" s="83">
        <f>IF($C45&lt;=20,Assumptions!$B$13*(Assumptions!$B$19*Assumptions!$B$20*Assumptions!$B$21-Assumptions!$B$22*Assumptions!$B$23*Assumptions!$B$24)*$AR$22/20,0)</f>
        <v>0</v>
      </c>
      <c r="AW46" s="83">
        <f>IF($C344&lt;=20,Assumptions!$B$13*(Assumptions!$B$19*Assumptions!$B$20*Assumptions!$B$21-Assumptions!$B$22*Assumptions!$B$23*Assumptions!$B$24)*$AR$23/20,0)</f>
        <v>6.6782370733894583</v>
      </c>
      <c r="AX46" s="83">
        <f>IF($C43&lt;=20,Assumptions!$B$13*(Assumptions!$B$19*Assumptions!$B$20*Assumptions!$B$21-Assumptions!$B$22*Assumptions!$B$23*Assumptions!$B$24)*$AR$24/20,0)</f>
        <v>0</v>
      </c>
      <c r="AY46" s="83">
        <f>IF($C42&lt;=20,Assumptions!$B$13*(Assumptions!$B$19*Assumptions!$B$20*Assumptions!$B$21-Assumptions!$B$22*Assumptions!$B$23*Assumptions!$B$24)*$AR$25/20,0)</f>
        <v>0</v>
      </c>
      <c r="AZ46" s="83">
        <f>IF($C41&lt;=20,Assumptions!$B$13*(Assumptions!$B$19*Assumptions!$B$20*Assumptions!$B$21-Assumptions!$B$22*Assumptions!$B$23*Assumptions!$B$24)*$AR$26/20,0)</f>
        <v>0</v>
      </c>
      <c r="BA46" s="83">
        <f>IF($C40&lt;=20,Assumptions!$B$13*(Assumptions!$B$19*Assumptions!$B$20*Assumptions!$B$21-Assumptions!$B$22*Assumptions!$B$23*Assumptions!$B$24)*$AR$27/20,0)</f>
        <v>3.4934483319437284</v>
      </c>
      <c r="BB46" s="83">
        <f>IF($C39&lt;=20,Assumptions!$B$13*(Assumptions!$B$19*Assumptions!$B$20*Assumptions!$B$21-Assumptions!$B$22*Assumptions!$B$23*Assumptions!$B$24)*$AR$28/20,0)</f>
        <v>4.733279660821724</v>
      </c>
      <c r="BC46" s="83">
        <f>IF($C38&lt;=20,Assumptions!$B$13*(Assumptions!$B$19*Assumptions!$B$20*Assumptions!$B$21-Assumptions!$B$22*Assumptions!$B$23*Assumptions!$B$24)*$AR$29/20,0)</f>
        <v>3.0357027452078809</v>
      </c>
      <c r="BD46" s="83">
        <f>IF($C37&lt;=20,Assumptions!$B$13*(Assumptions!$B$19*Assumptions!$B$20*Assumptions!$B$21-Assumptions!$B$22*Assumptions!$B$23*Assumptions!$B$24)*$AR$30/20,0)</f>
        <v>13.640318249185276</v>
      </c>
      <c r="BE46" s="83">
        <f>IF($C36&lt;=20,Assumptions!$B$13*(Assumptions!$B$19*Assumptions!$B$20*Assumptions!$B$21-Assumptions!$B$22*Assumptions!$B$23*Assumptions!$B$24)*$AR$31/20,0)</f>
        <v>13.640318249185276</v>
      </c>
      <c r="BF46" s="83">
        <f>IF($C35&lt;=20,Assumptions!$B$13*(Assumptions!$B$19*Assumptions!$B$20*Assumptions!$B$21-Assumptions!$B$22*Assumptions!$B$23*Assumptions!$B$24)*$AR$32/20,0)</f>
        <v>13.640318249185276</v>
      </c>
      <c r="BG46" s="83">
        <f>IF($C34&lt;=20,Assumptions!$B$13*(Assumptions!$B$19*Assumptions!$B$20*Assumptions!$B$21-Assumptions!$B$22*Assumptions!$B$23*Assumptions!$B$24)*$AR$33/20,0)</f>
        <v>13.640318249185276</v>
      </c>
      <c r="BH46" s="83">
        <f>IF($C33&lt;=20,Assumptions!$B$13*(Assumptions!$B$19*Assumptions!$B$20*Assumptions!$B$21-Assumptions!$B$22*Assumptions!$B$23*Assumptions!$B$24)*$AR$34/20,0)</f>
        <v>13.640318249185276</v>
      </c>
      <c r="BI46" s="83">
        <f>IF($C32&lt;=20,Assumptions!$B$13*(Assumptions!$B$19*Assumptions!$B$20*Assumptions!$B$21-Assumptions!$B$22*Assumptions!$B$23*Assumptions!$B$24)*$AR$35/20,0)</f>
        <v>13.640318249185276</v>
      </c>
      <c r="BJ46" s="83">
        <f>IF($C31&lt;=20,Assumptions!$B$13*(Assumptions!$B$19*Assumptions!$B$20*Assumptions!$B$21-Assumptions!$B$22*Assumptions!$B$23*Assumptions!$B$24)*$AR$36/20,0)</f>
        <v>13.640318249185276</v>
      </c>
      <c r="BK46" s="83">
        <f>IF($C30&lt;=20,Assumptions!$B$13*(Assumptions!$B$19*Assumptions!$B$20*Assumptions!$B$21-Assumptions!$B$22*Assumptions!$B$23*Assumptions!$B$24)*$AR$37/20,0)</f>
        <v>13.640318249185276</v>
      </c>
      <c r="BL46" s="83">
        <f>IF($C29&lt;=20,Assumptions!$B$13*(Assumptions!$B$19*Assumptions!$B$20*Assumptions!$B$21-Assumptions!$B$22*Assumptions!$B$23*Assumptions!$B$24)*$AR$38/20,0)</f>
        <v>13.640318249185276</v>
      </c>
      <c r="BM46" s="83">
        <f>IF($C28&lt;=20,Assumptions!$B$13*(Assumptions!$B$19*Assumptions!$B$20*Assumptions!$B$21-Assumptions!$B$22*Assumptions!$B$23*Assumptions!$B$24)*$AR$39/20,0)</f>
        <v>13.640318249185276</v>
      </c>
      <c r="BN46" s="83">
        <f>IF($C27&lt;=20,Assumptions!$B$13*(Assumptions!$B$19*Assumptions!$B$20*Assumptions!$B$21-Assumptions!$B$22*Assumptions!$B$23*Assumptions!$B$24)*$AR$40/20,0)</f>
        <v>13.640318249185276</v>
      </c>
      <c r="BO46" s="83">
        <f>IF($C26&lt;=20,Assumptions!$B$13*(Assumptions!$B$19*Assumptions!$B$20*Assumptions!$B$21-Assumptions!$B$22*Assumptions!$B$23*Assumptions!$B$24)*$AR$41/20,0)</f>
        <v>13.640318249185276</v>
      </c>
      <c r="BP46" s="83">
        <f>IF($C25&lt;=20,Assumptions!$B$13*(Assumptions!$B$19*Assumptions!$B$20*Assumptions!$B$21-Assumptions!$B$22*Assumptions!$B$23*Assumptions!$B$24)*$AR$42/20,0)</f>
        <v>13.640318249185276</v>
      </c>
      <c r="BQ46" s="83">
        <f>IF($C24&lt;=20,Assumptions!$B$13*(Assumptions!$B$19*Assumptions!$B$20*Assumptions!$B$21-Assumptions!$B$22*Assumptions!$B$23*Assumptions!$B$24)*$AR$43/20,0)</f>
        <v>13.640318249185276</v>
      </c>
      <c r="BR46" s="83">
        <f>IF($C23&lt;=20,Assumptions!$B$13*(Assumptions!$B$19*Assumptions!$B$20*Assumptions!$B$21-Assumptions!$B$22*Assumptions!$B$23*Assumptions!$B$24)*$AR$44/20,0)</f>
        <v>13.640318249185276</v>
      </c>
      <c r="BS46" s="83">
        <f>IF($C22&lt;=20,Assumptions!$B$13*(Assumptions!$B$19*Assumptions!$B$20*Assumptions!$B$21-Assumptions!$B$22*Assumptions!$B$23*Assumptions!$B$24)*$AR$45/20,0)</f>
        <v>13.640318249185276</v>
      </c>
      <c r="BT46" s="83">
        <f>IF($C21&lt;=20,Assumptions!$B$13*(Assumptions!$B$19*Assumptions!$B$20*Assumptions!$B$21-Assumptions!$B$22*Assumptions!$B$23*Assumptions!$B$24)*$AR$46/20,0)</f>
        <v>13.640318249185276</v>
      </c>
      <c r="BU46" s="83"/>
      <c r="BV46" s="83"/>
      <c r="BW46" s="83"/>
      <c r="BX46" s="83"/>
      <c r="BY46" s="78">
        <f t="shared" si="2"/>
        <v>249.82607804751242</v>
      </c>
      <c r="BZ46" s="85">
        <f t="shared" si="3"/>
        <v>7.9742985829462668E-2</v>
      </c>
      <c r="CA46" s="86">
        <f t="shared" si="15"/>
        <v>103.9914468398994</v>
      </c>
      <c r="CB46" s="87">
        <f t="shared" si="16"/>
        <v>37.441640824221651</v>
      </c>
      <c r="CC46" s="78">
        <f>Assumptions!$B$18*(CD46+DI46)</f>
        <v>14288.755275689249</v>
      </c>
      <c r="CD46" s="78">
        <f>(1.1*Assumptions!$B$14*(1+Assumptions!$B$16)+Assumptions!$B$15*(1+Assumptions!$B$17))*Assumptions!$B$12*$CB46</f>
        <v>3051.4188438924161</v>
      </c>
      <c r="CE46" s="83">
        <f>IF($C46&lt;=20,Assumptions!$B$13*(Assumptions!$B$19*Assumptions!$B$20*Assumptions!$B$21-Assumptions!$B$22*Assumptions!$B$23*Assumptions!$B$24)*$CB$21/20,0)</f>
        <v>0</v>
      </c>
      <c r="CF46" s="83">
        <f>IF($C45&lt;=20,Assumptions!$B$13*(Assumptions!$B$19*Assumptions!$B$20*Assumptions!$B$21-Assumptions!$B$22*Assumptions!$B$23*Assumptions!$B$24)*$CB$22/20,0)</f>
        <v>0</v>
      </c>
      <c r="CG46" s="83">
        <f>IF($C44&lt;=20,Assumptions!$B$13*(Assumptions!$B$19*Assumptions!$B$20*Assumptions!$B$21-Assumptions!$B$22*Assumptions!$B$23*Assumptions!$B$24)*$CB$23/20,0)</f>
        <v>0</v>
      </c>
      <c r="CH46" s="83">
        <f>IF($C43&lt;=20,Assumptions!$B$13*(Assumptions!$B$19*Assumptions!$B$20*Assumptions!$B$21-Assumptions!$B$22*Assumptions!$B$23*Assumptions!$B$24)*$CB$24/20,0)</f>
        <v>0</v>
      </c>
      <c r="CI46" s="83">
        <f>IF($C42&lt;=20,Assumptions!$B$13*(Assumptions!$B$19*Assumptions!$B$20*Assumptions!$B$21-Assumptions!$B$22*Assumptions!$B$23*Assumptions!$B$24)*$CB$25/20,0)</f>
        <v>0</v>
      </c>
      <c r="CJ46" s="83">
        <f>IF($C41&lt;=20,Assumptions!$B$13*(Assumptions!$B$19*Assumptions!$B$20*Assumptions!$B$21-Assumptions!$B$22*Assumptions!$B$23*Assumptions!$B$24)*$CB$26/20,0)</f>
        <v>0</v>
      </c>
      <c r="CK46" s="83">
        <f>IF($C40&lt;=20,Assumptions!$B$13*(Assumptions!$B$19*Assumptions!$B$20*Assumptions!$B$21-Assumptions!$B$22*Assumptions!$B$23*Assumptions!$B$24)*$CB$27/20,0)</f>
        <v>24.302325527621868</v>
      </c>
      <c r="CL46" s="83">
        <f>IF($C39&lt;=20,Assumptions!$B$13*(Assumptions!$B$19*Assumptions!$B$20*Assumptions!$B$21-Assumptions!$B$22*Assumptions!$B$23*Assumptions!$B$24)*$CB$28/20,0)</f>
        <v>15.45710165191301</v>
      </c>
      <c r="CM46" s="83">
        <f>IF($C38&lt;=20,Assumptions!$B$13*(Assumptions!$B$19*Assumptions!$B$20*Assumptions!$B$21-Assumptions!$B$22*Assumptions!$B$23*Assumptions!$B$24)*$CB$29/20,0)</f>
        <v>15.377673624034561</v>
      </c>
      <c r="CN46" s="83">
        <f>IF($C37&lt;=20,Assumptions!$B$13*(Assumptions!$B$19*Assumptions!$B$20*Assumptions!$B$21-Assumptions!$B$22*Assumptions!$B$23*Assumptions!$B$24)*$CB$30/20,0)</f>
        <v>46.492783077068985</v>
      </c>
      <c r="CO46" s="83">
        <f>IF($C36&lt;=20,Assumptions!$B$13*(Assumptions!$B$19*Assumptions!$B$20*Assumptions!$B$21-Assumptions!$B$22*Assumptions!$B$23*Assumptions!$B$24)*$CB$31/20,0)</f>
        <v>46.492783077068985</v>
      </c>
      <c r="CP46" s="83">
        <f>IF($C35&lt;=20,Assumptions!$B$13*(Assumptions!$B$19*Assumptions!$B$20*Assumptions!$B$21-Assumptions!$B$22*Assumptions!$B$23*Assumptions!$B$24)*$CB$32/20,0)</f>
        <v>46.492783077068985</v>
      </c>
      <c r="CQ46" s="83">
        <f>IF($C34&lt;=20,Assumptions!$B$13*(Assumptions!$B$19*Assumptions!$B$20*Assumptions!$B$21-Assumptions!$B$22*Assumptions!$B$23*Assumptions!$B$24)*$CB$33/20,0)</f>
        <v>46.492783077068985</v>
      </c>
      <c r="CR46" s="83">
        <f>IF($C33&lt;=20,Assumptions!$B$13*(Assumptions!$B$19*Assumptions!$B$20*Assumptions!$B$21-Assumptions!$B$22*Assumptions!$B$23*Assumptions!$B$24)*$CB$34/20,0)</f>
        <v>46.492783077068985</v>
      </c>
      <c r="CS46" s="83">
        <f>IF($C32&lt;=20,Assumptions!$B$13*(Assumptions!$B$19*Assumptions!$B$20*Assumptions!$B$21-Assumptions!$B$22*Assumptions!$B$23*Assumptions!$B$24)*$CB$35/20,0)</f>
        <v>46.492783077068985</v>
      </c>
      <c r="CT46" s="83">
        <f>IF($C31&lt;=20,Assumptions!$B$13*(Assumptions!$B$19*Assumptions!$B$20*Assumptions!$B$21-Assumptions!$B$22*Assumptions!$B$23*Assumptions!$B$24)*$CB$36/20,0)</f>
        <v>46.492783077068985</v>
      </c>
      <c r="CU46" s="83">
        <f>IF($C30&lt;=20,Assumptions!$B$13*(Assumptions!$B$19*Assumptions!$B$20*Assumptions!$B$21-Assumptions!$B$22*Assumptions!$B$23*Assumptions!$B$24)*$CB$37/20,0)</f>
        <v>46.492783077068985</v>
      </c>
      <c r="CV46" s="83">
        <f>IF($C29&lt;=20,Assumptions!$B$13*(Assumptions!$B$19*Assumptions!$B$20*Assumptions!$B$21-Assumptions!$B$22*Assumptions!$B$23*Assumptions!$B$24)*$CB$38/20,0)</f>
        <v>46.492783077068985</v>
      </c>
      <c r="CW46" s="83">
        <f>IF($C28&lt;=20,Assumptions!$B$13*(Assumptions!$B$19*Assumptions!$B$20*Assumptions!$B$21-Assumptions!$B$22*Assumptions!$B$23*Assumptions!$B$24)*$CB$39/20,0)</f>
        <v>46.492783077068985</v>
      </c>
      <c r="CX46" s="83">
        <f>IF($C27&lt;=20,Assumptions!$B$13*(Assumptions!$B$19*Assumptions!$B$20*Assumptions!$B$21-Assumptions!$B$22*Assumptions!$B$23*Assumptions!$B$24)*$CB$40/20,0)</f>
        <v>46.492783077068985</v>
      </c>
      <c r="CY46" s="83">
        <f>IF($C26&lt;=20,Assumptions!$B$13*(Assumptions!$B$19*Assumptions!$B$20*Assumptions!$B$21-Assumptions!$B$22*Assumptions!$B$23*Assumptions!$B$24)*$CB$41/20,0)</f>
        <v>46.492783077068985</v>
      </c>
      <c r="CZ46" s="83">
        <f>IF($C25&lt;=20,Assumptions!$B$13*(Assumptions!$B$19*Assumptions!$B$20*Assumptions!$B$21-Assumptions!$B$22*Assumptions!$B$23*Assumptions!$B$24)*$CB$42/20,0)</f>
        <v>46.492783077068985</v>
      </c>
      <c r="DA46" s="83">
        <f>IF($C24&lt;=20,Assumptions!$B$13*(Assumptions!$B$19*Assumptions!$B$20*Assumptions!$B$21-Assumptions!$B$22*Assumptions!$B$23*Assumptions!$B$24)*$CB$43/20,0)</f>
        <v>46.492783077068985</v>
      </c>
      <c r="DB46" s="83">
        <f>IF($C23&lt;=20,Assumptions!$B$13*(Assumptions!$B$19*Assumptions!$B$20*Assumptions!$B$21-Assumptions!$B$22*Assumptions!$B$23*Assumptions!$B$24)*$CB$44/20,0)</f>
        <v>46.492783077068985</v>
      </c>
      <c r="DC46" s="83">
        <f>IF($C22&lt;=20,Assumptions!$B$13*(Assumptions!$B$19*Assumptions!$B$20*Assumptions!$B$21-Assumptions!$B$22*Assumptions!$B$23*Assumptions!$B$24)*$CB$45/20,0)</f>
        <v>46.492783077068985</v>
      </c>
      <c r="DD46" s="83">
        <f>IF($C21&lt;=20,Assumptions!$B$13*(Assumptions!$B$19*Assumptions!$B$20*Assumptions!$B$21-Assumptions!$B$22*Assumptions!$B$23*Assumptions!$B$24)*$CB$46/20,0)</f>
        <v>46.492783077068985</v>
      </c>
      <c r="DE46" s="83"/>
      <c r="DF46" s="83"/>
      <c r="DG46" s="83"/>
      <c r="DH46" s="83"/>
      <c r="DI46" s="78">
        <f t="shared" si="4"/>
        <v>845.51441311374242</v>
      </c>
      <c r="DJ46" s="85">
        <f t="shared" si="5"/>
        <v>0.27138378272756158</v>
      </c>
      <c r="DK46" s="88">
        <f t="shared" si="17"/>
        <v>103.9914468398994</v>
      </c>
      <c r="DL46" s="81">
        <f t="shared" si="1"/>
        <v>103.9914468398994</v>
      </c>
      <c r="DM46" s="78">
        <f>Assumptions!$B$18*(DN46+ES46)</f>
        <v>39700.889642722184</v>
      </c>
      <c r="DN46" s="78">
        <f>(1.1*Assumptions!$B$14*(1+Assumptions!$B$16)+Assumptions!$B$15*(1+Assumptions!$B$17))*Assumptions!$B$12*DL46</f>
        <v>8475.0949345581212</v>
      </c>
      <c r="DO46" s="83">
        <f>IF($C46&lt;=20,Assumptions!$B$13*(Assumptions!$B$19*Assumptions!$B$20*Assumptions!$B$21-Assumptions!$B$22*Assumptions!$B$23*Assumptions!$B$24)*$DL$21/20,0)</f>
        <v>0</v>
      </c>
      <c r="DP46" s="83">
        <f>IF($C45&lt;=20,Assumptions!$B$13*(Assumptions!$B$19*Assumptions!$B$20*Assumptions!$B$21-Assumptions!$B$22*Assumptions!$B$23*Assumptions!$B$24)*$DL$22/20,0)</f>
        <v>0</v>
      </c>
      <c r="DQ46" s="83">
        <f>IF($C44&lt;=20,Assumptions!$B$13*(Assumptions!$B$19*Assumptions!$B$20*Assumptions!$B$21-Assumptions!$B$22*Assumptions!$B$23*Assumptions!$B$24)*$DL$23/20,0)</f>
        <v>0</v>
      </c>
      <c r="DR46" s="83">
        <f>IF($C43&lt;=20,Assumptions!$B$13*(Assumptions!$B$19*Assumptions!$B$20*Assumptions!$B$21-Assumptions!$B$22*Assumptions!$B$23*Assumptions!$B$24)*$DL$24/20,0)</f>
        <v>0</v>
      </c>
      <c r="DS46" s="83">
        <f>IF($C42&lt;=20,Assumptions!$B$13*(Assumptions!$B$19*Assumptions!$B$20*Assumptions!$B$21-Assumptions!$B$22*Assumptions!$B$23*Assumptions!$B$24)*$DL$25/20,0)</f>
        <v>0</v>
      </c>
      <c r="DT46" s="83">
        <f>IF($C41&lt;=20,Assumptions!$B$13*(Assumptions!$B$19*Assumptions!$B$20*Assumptions!$B$21-Assumptions!$B$22*Assumptions!$B$23*Assumptions!$B$24)*$DL$26/20,0)</f>
        <v>0</v>
      </c>
      <c r="DU46" s="83">
        <f>IF($C40&lt;=20,Assumptions!$B$13*(Assumptions!$B$19*Assumptions!$B$20*Assumptions!$B$21-Assumptions!$B$22*Assumptions!$B$23*Assumptions!$B$24)*$DL$27/20,0)</f>
        <v>77.262237024698578</v>
      </c>
      <c r="DV46" s="83">
        <f>IF($C39&lt;=20,Assumptions!$B$13*(Assumptions!$B$19*Assumptions!$B$20*Assumptions!$B$21-Assumptions!$B$22*Assumptions!$B$23*Assumptions!$B$24)*$DL$28/20,0)</f>
        <v>40.410695023059318</v>
      </c>
      <c r="DW46" s="83">
        <f>IF($C38&lt;=20,Assumptions!$B$13*(Assumptions!$B$19*Assumptions!$B$20*Assumptions!$B$21-Assumptions!$B$22*Assumptions!$B$23*Assumptions!$B$24)*$DL$29/20,0)</f>
        <v>39.531724117568956</v>
      </c>
      <c r="DX46" s="83">
        <f>IF($C37&lt;=20,Assumptions!$B$13*(Assumptions!$B$19*Assumptions!$B$20*Assumptions!$B$21-Assumptions!$B$22*Assumptions!$B$23*Assumptions!$B$24)*$DL$30/20,0)</f>
        <v>129.13033919897666</v>
      </c>
      <c r="DY46" s="83">
        <f>IF($C36&lt;=20,Assumptions!$B$13*(Assumptions!$B$19*Assumptions!$B$20*Assumptions!$B$21-Assumptions!$B$22*Assumptions!$B$23*Assumptions!$B$24)*$DL$31/20,0)</f>
        <v>129.13033919897666</v>
      </c>
      <c r="DZ46" s="83">
        <f>IF($C35&lt;=20,Assumptions!$B$13*(Assumptions!$B$19*Assumptions!$B$20*Assumptions!$B$21-Assumptions!$B$22*Assumptions!$B$23*Assumptions!$B$24)*$DL$32/20,0)</f>
        <v>129.13033919897666</v>
      </c>
      <c r="EA46" s="83">
        <f>IF($C34&lt;=20,Assumptions!$B$13*(Assumptions!$B$19*Assumptions!$B$20*Assumptions!$B$21-Assumptions!$B$22*Assumptions!$B$23*Assumptions!$B$24)*$DL$33/20,0)</f>
        <v>129.13033919897666</v>
      </c>
      <c r="EB46" s="83">
        <f>IF($C33&lt;=20,Assumptions!$B$13*(Assumptions!$B$19*Assumptions!$B$20*Assumptions!$B$21-Assumptions!$B$22*Assumptions!$B$23*Assumptions!$B$24)*$DL$34/20,0)</f>
        <v>129.13033919897666</v>
      </c>
      <c r="EC46" s="83">
        <f>IF($C32&lt;=20,Assumptions!$B$13*(Assumptions!$B$19*Assumptions!$B$20*Assumptions!$B$21-Assumptions!$B$22*Assumptions!$B$23*Assumptions!$B$24)*$DL$35/20,0)</f>
        <v>129.13033919897666</v>
      </c>
      <c r="ED46" s="83">
        <f>IF($C31&lt;=20,Assumptions!$B$13*(Assumptions!$B$19*Assumptions!$B$20*Assumptions!$B$21-Assumptions!$B$22*Assumptions!$B$23*Assumptions!$B$24)*$DL$36/20,0)</f>
        <v>129.13033919897666</v>
      </c>
      <c r="EE46" s="83">
        <f>IF($C30&lt;=20,Assumptions!$B$13*(Assumptions!$B$19*Assumptions!$B$20*Assumptions!$B$21-Assumptions!$B$22*Assumptions!$B$23*Assumptions!$B$24)*$DL$37/20,0)</f>
        <v>129.13033919897666</v>
      </c>
      <c r="EF46" s="83">
        <f>IF($C29&lt;=20,Assumptions!$B$13*(Assumptions!$B$19*Assumptions!$B$20*Assumptions!$B$21-Assumptions!$B$22*Assumptions!$B$23*Assumptions!$B$24)*$DL$38/20,0)</f>
        <v>129.13033919897666</v>
      </c>
      <c r="EG46" s="83">
        <f>IF($C28&lt;=20,Assumptions!$B$13*(Assumptions!$B$19*Assumptions!$B$20*Assumptions!$B$21-Assumptions!$B$22*Assumptions!$B$23*Assumptions!$B$24)*$DL$39/20,0)</f>
        <v>129.13033919897666</v>
      </c>
      <c r="EH46" s="83">
        <f>IF($C27&lt;=20,Assumptions!$B$13*(Assumptions!$B$19*Assumptions!$B$20*Assumptions!$B$21-Assumptions!$B$22*Assumptions!$B$23*Assumptions!$B$24)*$DL$40/20,0)</f>
        <v>129.13033919897666</v>
      </c>
      <c r="EI46" s="83">
        <f>IF($C26&lt;=20,Assumptions!$B$13*(Assumptions!$B$19*Assumptions!$B$20*Assumptions!$B$21-Assumptions!$B$22*Assumptions!$B$23*Assumptions!$B$24)*$DL$41/20,0)</f>
        <v>129.13033919897666</v>
      </c>
      <c r="EJ46" s="83">
        <f>IF($C25&lt;=20,Assumptions!$B$13*(Assumptions!$B$19*Assumptions!$B$20*Assumptions!$B$21-Assumptions!$B$22*Assumptions!$B$23*Assumptions!$B$24)*$DL$42/20,0)</f>
        <v>129.13033919897666</v>
      </c>
      <c r="EK46" s="83">
        <f>IF($C24&lt;=20,Assumptions!$B$13*(Assumptions!$B$19*Assumptions!$B$20*Assumptions!$B$21-Assumptions!$B$22*Assumptions!$B$23*Assumptions!$B$24)*$DL$43/20,0)</f>
        <v>129.13033919897666</v>
      </c>
      <c r="EL46" s="83">
        <f>IF($C23&lt;=20,Assumptions!$B$13*(Assumptions!$B$19*Assumptions!$B$20*Assumptions!$B$21-Assumptions!$B$22*Assumptions!$B$23*Assumptions!$B$24)*$DL$44/20,0)</f>
        <v>129.13033919897666</v>
      </c>
      <c r="EM46" s="83">
        <f>IF($C22&lt;=20,Assumptions!$B$13*(Assumptions!$B$19*Assumptions!$B$20*Assumptions!$B$21-Assumptions!$B$22*Assumptions!$B$23*Assumptions!$B$24)*$DL$45/20,0)</f>
        <v>129.13033919897666</v>
      </c>
      <c r="EN46" s="83">
        <f>IF($C21&lt;=20,Assumptions!$B$13*(Assumptions!$B$19*Assumptions!$B$20*Assumptions!$B$21-Assumptions!$B$22*Assumptions!$B$23*Assumptions!$B$24)*$DL$46/20,0)</f>
        <v>129.13033919897666</v>
      </c>
      <c r="EO46" s="83"/>
      <c r="EP46" s="83"/>
      <c r="EQ46" s="83"/>
      <c r="ER46" s="83"/>
      <c r="ES46" s="78">
        <f t="shared" si="6"/>
        <v>2352.4204225479298</v>
      </c>
      <c r="ET46" s="89">
        <f t="shared" si="7"/>
        <v>0.75403192237622685</v>
      </c>
    </row>
    <row r="47" spans="3:150" x14ac:dyDescent="0.35">
      <c r="C47" s="77">
        <f t="shared" si="18"/>
        <v>27</v>
      </c>
      <c r="D47" s="77">
        <f t="shared" si="18"/>
        <v>2043</v>
      </c>
      <c r="E47" s="78">
        <v>53225.289333333334</v>
      </c>
      <c r="F47" s="79">
        <v>300</v>
      </c>
      <c r="G47" s="80">
        <f t="shared" si="12"/>
        <v>8.2679369463667527</v>
      </c>
      <c r="H47" s="81">
        <f t="shared" si="11"/>
        <v>2.8357395404032459</v>
      </c>
      <c r="I47" s="78">
        <f>Assumptions!$B$18*(J47+AO47)</f>
        <v>1082.1162733602957</v>
      </c>
      <c r="J47" s="82">
        <f>(1.1*Assumptions!$B$14*(1+Assumptions!$B$16)+Assumptions!$B$15*(1+Assumptions!$B$17))*Assumptions!$B$12*$H47</f>
        <v>231.10710106378374</v>
      </c>
      <c r="K47" s="83">
        <f>IF($C47&lt;=20,Assumptions!$B$13*(Assumptions!$B$19*Assumptions!$B$20*Assumptions!$B$21-Assumptions!$B$22*Assumptions!$B$23*Assumptions!$B$24)*$H$21/20,0)</f>
        <v>0</v>
      </c>
      <c r="L47" s="83">
        <f>IF($C46&lt;=20,Assumptions!$B$13*(Assumptions!$B$19*Assumptions!$B$20*Assumptions!$B$21-Assumptions!$B$22*Assumptions!$B$23*Assumptions!$B$24)*$H$22/20,0)</f>
        <v>0</v>
      </c>
      <c r="M47" s="83">
        <f>IF($C45&lt;=20,Assumptions!$B$13*(Assumptions!$B$19*Assumptions!$B$20*Assumptions!$B$21-Assumptions!$B$22*Assumptions!$B$23*Assumptions!$B$24)*$H$23/20,0)</f>
        <v>0</v>
      </c>
      <c r="N47" s="83">
        <f>IF($C44&lt;=20,Assumptions!$B$13*(Assumptions!$B$19*Assumptions!$B$20*Assumptions!$B$21-Assumptions!$B$22*Assumptions!$B$23*Assumptions!$B$24)*$H$24/20,0)</f>
        <v>0</v>
      </c>
      <c r="O47" s="83">
        <f>IF($C43&lt;=20,Assumptions!$B$13*(Assumptions!$B$19*Assumptions!$B$20*Assumptions!$B$21-Assumptions!$B$22*Assumptions!$B$23*Assumptions!$B$24)*$H$25/20,0)</f>
        <v>0</v>
      </c>
      <c r="P47" s="83">
        <f>IF($C42&lt;=20,Assumptions!$B$13*(Assumptions!$B$19*Assumptions!$B$20*Assumptions!$B$21-Assumptions!$B$22*Assumptions!$B$23*Assumptions!$B$24)*$H$26/20,0)</f>
        <v>0</v>
      </c>
      <c r="Q47" s="83">
        <f>IF($C41&lt;=20,Assumptions!$B$13*(Assumptions!$B$19*Assumptions!$B$20*Assumptions!$B$21-Assumptions!$B$22*Assumptions!$B$23*Assumptions!$B$24)*$H$27/20,0)</f>
        <v>0</v>
      </c>
      <c r="R47" s="83">
        <f>IF($C40&lt;=20,Assumptions!$B$13*(Assumptions!$B$19*Assumptions!$B$20*Assumptions!$B$21-Assumptions!$B$22*Assumptions!$B$23*Assumptions!$B$24)*$H$28/20,0)</f>
        <v>0.42375021356021791</v>
      </c>
      <c r="S47" s="83">
        <f>IF($C39&lt;=20,Assumptions!$B$13*(Assumptions!$B$19*Assumptions!$B$20*Assumptions!$B$21-Assumptions!$B$22*Assumptions!$B$23*Assumptions!$B$24)*$H$29/20,0)</f>
        <v>0.20924682580358347</v>
      </c>
      <c r="T47" s="83">
        <f>IF($C38&lt;=20,Assumptions!$B$13*(Assumptions!$B$19*Assumptions!$B$20*Assumptions!$B$21-Assumptions!$B$22*Assumptions!$B$23*Assumptions!$B$24)*$H$30/20,0)</f>
        <v>3.5212512169003261</v>
      </c>
      <c r="U47" s="83">
        <f>IF($C37&lt;=20,Assumptions!$B$13*(Assumptions!$B$19*Assumptions!$B$20*Assumptions!$B$21-Assumptions!$B$22*Assumptions!$B$23*Assumptions!$B$24)*$H$31/20,0)</f>
        <v>3.5212512169003261</v>
      </c>
      <c r="V47" s="83">
        <f>IF($C36&lt;=20,Assumptions!$B$13*(Assumptions!$B$19*Assumptions!$B$20*Assumptions!$B$21-Assumptions!$B$22*Assumptions!$B$23*Assumptions!$B$24)*$H$32/20,0)</f>
        <v>3.5212512169003261</v>
      </c>
      <c r="W47" s="83">
        <f>IF($C35&lt;=20,Assumptions!$B$13*(Assumptions!$B$19*Assumptions!$B$20*Assumptions!$B$21-Assumptions!$B$22*Assumptions!$B$23*Assumptions!$B$24)*$H$33/20,0)</f>
        <v>3.5212512169003261</v>
      </c>
      <c r="X47" s="83">
        <f>IF($C34&lt;=20,Assumptions!$B$13*(Assumptions!$B$19*Assumptions!$B$20*Assumptions!$B$21-Assumptions!$B$22*Assumptions!$B$23*Assumptions!$B$24)*$H$34/20,0)</f>
        <v>3.5212512169003261</v>
      </c>
      <c r="Y47" s="83">
        <f>IF($C33&lt;=20,Assumptions!$B$13*(Assumptions!$B$19*Assumptions!$B$20*Assumptions!$B$21-Assumptions!$B$22*Assumptions!$B$23*Assumptions!$B$24)*$H$35/20,0)</f>
        <v>3.5212512169003261</v>
      </c>
      <c r="Z47" s="83">
        <f>IF($C32&lt;=20,Assumptions!$B$13*(Assumptions!$B$19*Assumptions!$B$20*Assumptions!$B$21-Assumptions!$B$22*Assumptions!$B$23*Assumptions!$B$24)*$H$36/20,0)</f>
        <v>3.5212512169003261</v>
      </c>
      <c r="AA47" s="83">
        <f>IF($C31&lt;=20,Assumptions!$B$13*(Assumptions!$B$19*Assumptions!$B$20*Assumptions!$B$21-Assumptions!$B$22*Assumptions!$B$23*Assumptions!$B$24)*$H$37/20,0)</f>
        <v>3.5212512169003261</v>
      </c>
      <c r="AB47" s="83">
        <f>IF($C30&lt;=20,Assumptions!$B$13*(Assumptions!$B$19*Assumptions!$B$20*Assumptions!$B$21-Assumptions!$B$22*Assumptions!$B$23*Assumptions!$B$24)*$H$38/20,0)</f>
        <v>3.5212512169003261</v>
      </c>
      <c r="AC47" s="83">
        <f>IF($C29&lt;=20,Assumptions!$B$13*(Assumptions!$B$19*Assumptions!$B$20*Assumptions!$B$21-Assumptions!$B$22*Assumptions!$B$23*Assumptions!$B$24)*$H$39/20,0)</f>
        <v>3.5212512169003261</v>
      </c>
      <c r="AD47" s="83">
        <f>IF($C28&lt;=20,Assumptions!$B$13*(Assumptions!$B$19*Assumptions!$B$20*Assumptions!$B$21-Assumptions!$B$22*Assumptions!$B$23*Assumptions!$B$24)*$H$40/20,0)</f>
        <v>3.5212512169003261</v>
      </c>
      <c r="AE47" s="83">
        <f>IF($C27&lt;=20,Assumptions!$B$13*(Assumptions!$B$19*Assumptions!$B$20*Assumptions!$B$21-Assumptions!$B$22*Assumptions!$B$23*Assumptions!$B$24)*$H$41/20,0)</f>
        <v>3.5212512169003261</v>
      </c>
      <c r="AF47" s="83">
        <f>IF($C26&lt;=20,Assumptions!$B$13*(Assumptions!$B$19*Assumptions!$B$20*Assumptions!$B$21-Assumptions!$B$22*Assumptions!$B$23*Assumptions!$B$24)*$H$42/20,0)</f>
        <v>3.5212512169003261</v>
      </c>
      <c r="AG47" s="83">
        <f>IF($C25&lt;=20,Assumptions!$B$13*(Assumptions!$B$19*Assumptions!$B$20*Assumptions!$B$21-Assumptions!$B$22*Assumptions!$B$23*Assumptions!$B$24)*$H$43/20,0)</f>
        <v>3.5212512169003261</v>
      </c>
      <c r="AH47" s="83">
        <f>IF($C24&lt;=20,Assumptions!$B$13*(Assumptions!$B$19*Assumptions!$B$20*Assumptions!$B$21-Assumptions!$B$22*Assumptions!$B$23*Assumptions!$B$24)*$H$44/20,0)</f>
        <v>3.5212512169003261</v>
      </c>
      <c r="AI47" s="83">
        <f>IF($C23&lt;=20,Assumptions!$B$13*(Assumptions!$B$19*Assumptions!$B$20*Assumptions!$B$21-Assumptions!$B$22*Assumptions!$B$23*Assumptions!$B$24)*$H$45/20,0)</f>
        <v>3.5212512169003261</v>
      </c>
      <c r="AJ47" s="83">
        <f>IF($C22&lt;=20,Assumptions!$B$13*(Assumptions!$B$19*Assumptions!$B$20*Assumptions!$B$21-Assumptions!$B$22*Assumptions!$B$23*Assumptions!$B$24)*$H$46/20,0)</f>
        <v>3.5212512169003261</v>
      </c>
      <c r="AK47" s="83">
        <f>IF($C21&lt;=20,Assumptions!$B$13*(Assumptions!$B$19*Assumptions!$B$20*Assumptions!$B$21-Assumptions!$B$22*Assumptions!$B$23*Assumptions!$B$24)*$H$47/20,0)</f>
        <v>3.5212512169003261</v>
      </c>
      <c r="AL47" s="83"/>
      <c r="AM47" s="83"/>
      <c r="AN47" s="83"/>
      <c r="AO47" s="78">
        <f t="shared" si="9"/>
        <v>64.01551894356966</v>
      </c>
      <c r="AP47" s="84">
        <f t="shared" si="10"/>
        <v>2.0330866903951243E-2</v>
      </c>
      <c r="AQ47" s="81">
        <f t="shared" si="13"/>
        <v>32.027618669001065</v>
      </c>
      <c r="AR47" s="83">
        <f t="shared" si="14"/>
        <v>10.984842438179713</v>
      </c>
      <c r="AS47" s="78">
        <f>Assumptions!$B$18*(AT47+BY47)</f>
        <v>4235.7906689689216</v>
      </c>
      <c r="AT47" s="78">
        <f>(1.1*Assumptions!$B$14*(1+Assumptions!$B$16)+Assumptions!$B$15*(1+Assumptions!$B$17))*Assumptions!$B$12*$AR47</f>
        <v>895.24268902677034</v>
      </c>
      <c r="AU47" s="83">
        <f>IF($C47&lt;=20,Assumptions!$B$13*(Assumptions!$B$19*Assumptions!$B$20*Assumptions!$B$21-Assumptions!$B$22*Assumptions!$B$23*Assumptions!$B$24)*$AR$21/20,0)</f>
        <v>0</v>
      </c>
      <c r="AV47" s="83">
        <f>IF($C46&lt;=20,Assumptions!$B$13*(Assumptions!$B$19*Assumptions!$B$20*Assumptions!$B$21-Assumptions!$B$22*Assumptions!$B$23*Assumptions!$B$24)*$AR$22/20,0)</f>
        <v>0</v>
      </c>
      <c r="AW47" s="83">
        <f>IF($C345&lt;=20,Assumptions!$B$13*(Assumptions!$B$19*Assumptions!$B$20*Assumptions!$B$21-Assumptions!$B$22*Assumptions!$B$23*Assumptions!$B$24)*$AR$23/20,0)</f>
        <v>6.6782370733894583</v>
      </c>
      <c r="AX47" s="83">
        <f>IF($C44&lt;=20,Assumptions!$B$13*(Assumptions!$B$19*Assumptions!$B$20*Assumptions!$B$21-Assumptions!$B$22*Assumptions!$B$23*Assumptions!$B$24)*$AR$24/20,0)</f>
        <v>0</v>
      </c>
      <c r="AY47" s="83">
        <f>IF($C43&lt;=20,Assumptions!$B$13*(Assumptions!$B$19*Assumptions!$B$20*Assumptions!$B$21-Assumptions!$B$22*Assumptions!$B$23*Assumptions!$B$24)*$AR$25/20,0)</f>
        <v>0</v>
      </c>
      <c r="AZ47" s="83">
        <f>IF($C42&lt;=20,Assumptions!$B$13*(Assumptions!$B$19*Assumptions!$B$20*Assumptions!$B$21-Assumptions!$B$22*Assumptions!$B$23*Assumptions!$B$24)*$AR$26/20,0)</f>
        <v>0</v>
      </c>
      <c r="BA47" s="83">
        <f>IF($C41&lt;=20,Assumptions!$B$13*(Assumptions!$B$19*Assumptions!$B$20*Assumptions!$B$21-Assumptions!$B$22*Assumptions!$B$23*Assumptions!$B$24)*$AR$27/20,0)</f>
        <v>0</v>
      </c>
      <c r="BB47" s="83">
        <f>IF($C40&lt;=20,Assumptions!$B$13*(Assumptions!$B$19*Assumptions!$B$20*Assumptions!$B$21-Assumptions!$B$22*Assumptions!$B$23*Assumptions!$B$24)*$AR$28/20,0)</f>
        <v>4.733279660821724</v>
      </c>
      <c r="BC47" s="83">
        <f>IF($C39&lt;=20,Assumptions!$B$13*(Assumptions!$B$19*Assumptions!$B$20*Assumptions!$B$21-Assumptions!$B$22*Assumptions!$B$23*Assumptions!$B$24)*$AR$29/20,0)</f>
        <v>3.0357027452078809</v>
      </c>
      <c r="BD47" s="83">
        <f>IF($C38&lt;=20,Assumptions!$B$13*(Assumptions!$B$19*Assumptions!$B$20*Assumptions!$B$21-Assumptions!$B$22*Assumptions!$B$23*Assumptions!$B$24)*$AR$30/20,0)</f>
        <v>13.640318249185276</v>
      </c>
      <c r="BE47" s="83">
        <f>IF($C37&lt;=20,Assumptions!$B$13*(Assumptions!$B$19*Assumptions!$B$20*Assumptions!$B$21-Assumptions!$B$22*Assumptions!$B$23*Assumptions!$B$24)*$AR$31/20,0)</f>
        <v>13.640318249185276</v>
      </c>
      <c r="BF47" s="83">
        <f>IF($C36&lt;=20,Assumptions!$B$13*(Assumptions!$B$19*Assumptions!$B$20*Assumptions!$B$21-Assumptions!$B$22*Assumptions!$B$23*Assumptions!$B$24)*$AR$32/20,0)</f>
        <v>13.640318249185276</v>
      </c>
      <c r="BG47" s="83">
        <f>IF($C35&lt;=20,Assumptions!$B$13*(Assumptions!$B$19*Assumptions!$B$20*Assumptions!$B$21-Assumptions!$B$22*Assumptions!$B$23*Assumptions!$B$24)*$AR$33/20,0)</f>
        <v>13.640318249185276</v>
      </c>
      <c r="BH47" s="83">
        <f>IF($C34&lt;=20,Assumptions!$B$13*(Assumptions!$B$19*Assumptions!$B$20*Assumptions!$B$21-Assumptions!$B$22*Assumptions!$B$23*Assumptions!$B$24)*$AR$34/20,0)</f>
        <v>13.640318249185276</v>
      </c>
      <c r="BI47" s="83">
        <f>IF($C33&lt;=20,Assumptions!$B$13*(Assumptions!$B$19*Assumptions!$B$20*Assumptions!$B$21-Assumptions!$B$22*Assumptions!$B$23*Assumptions!$B$24)*$AR$35/20,0)</f>
        <v>13.640318249185276</v>
      </c>
      <c r="BJ47" s="83">
        <f>IF($C32&lt;=20,Assumptions!$B$13*(Assumptions!$B$19*Assumptions!$B$20*Assumptions!$B$21-Assumptions!$B$22*Assumptions!$B$23*Assumptions!$B$24)*$AR$36/20,0)</f>
        <v>13.640318249185276</v>
      </c>
      <c r="BK47" s="83">
        <f>IF($C31&lt;=20,Assumptions!$B$13*(Assumptions!$B$19*Assumptions!$B$20*Assumptions!$B$21-Assumptions!$B$22*Assumptions!$B$23*Assumptions!$B$24)*$AR$37/20,0)</f>
        <v>13.640318249185276</v>
      </c>
      <c r="BL47" s="83">
        <f>IF($C30&lt;=20,Assumptions!$B$13*(Assumptions!$B$19*Assumptions!$B$20*Assumptions!$B$21-Assumptions!$B$22*Assumptions!$B$23*Assumptions!$B$24)*$AR$38/20,0)</f>
        <v>13.640318249185276</v>
      </c>
      <c r="BM47" s="83">
        <f>IF($C29&lt;=20,Assumptions!$B$13*(Assumptions!$B$19*Assumptions!$B$20*Assumptions!$B$21-Assumptions!$B$22*Assumptions!$B$23*Assumptions!$B$24)*$AR$39/20,0)</f>
        <v>13.640318249185276</v>
      </c>
      <c r="BN47" s="83">
        <f>IF($C28&lt;=20,Assumptions!$B$13*(Assumptions!$B$19*Assumptions!$B$20*Assumptions!$B$21-Assumptions!$B$22*Assumptions!$B$23*Assumptions!$B$24)*$AR$40/20,0)</f>
        <v>13.640318249185276</v>
      </c>
      <c r="BO47" s="83">
        <f>IF($C27&lt;=20,Assumptions!$B$13*(Assumptions!$B$19*Assumptions!$B$20*Assumptions!$B$21-Assumptions!$B$22*Assumptions!$B$23*Assumptions!$B$24)*$AR$41/20,0)</f>
        <v>13.640318249185276</v>
      </c>
      <c r="BP47" s="83">
        <f>IF($C26&lt;=20,Assumptions!$B$13*(Assumptions!$B$19*Assumptions!$B$20*Assumptions!$B$21-Assumptions!$B$22*Assumptions!$B$23*Assumptions!$B$24)*$AR$42/20,0)</f>
        <v>13.640318249185276</v>
      </c>
      <c r="BQ47" s="83">
        <f>IF($C25&lt;=20,Assumptions!$B$13*(Assumptions!$B$19*Assumptions!$B$20*Assumptions!$B$21-Assumptions!$B$22*Assumptions!$B$23*Assumptions!$B$24)*$AR$43/20,0)</f>
        <v>13.640318249185276</v>
      </c>
      <c r="BR47" s="83">
        <f>IF($C24&lt;=20,Assumptions!$B$13*(Assumptions!$B$19*Assumptions!$B$20*Assumptions!$B$21-Assumptions!$B$22*Assumptions!$B$23*Assumptions!$B$24)*$AR$44/20,0)</f>
        <v>13.640318249185276</v>
      </c>
      <c r="BS47" s="83">
        <f>IF($C23&lt;=20,Assumptions!$B$13*(Assumptions!$B$19*Assumptions!$B$20*Assumptions!$B$21-Assumptions!$B$22*Assumptions!$B$23*Assumptions!$B$24)*$AR$45/20,0)</f>
        <v>13.640318249185276</v>
      </c>
      <c r="BT47" s="83">
        <f>IF($C22&lt;=20,Assumptions!$B$13*(Assumptions!$B$19*Assumptions!$B$20*Assumptions!$B$21-Assumptions!$B$22*Assumptions!$B$23*Assumptions!$B$24)*$AR$46/20,0)</f>
        <v>13.640318249185276</v>
      </c>
      <c r="BU47" s="83">
        <f>IF($C21&lt;=20,Assumptions!$B$13*(Assumptions!$B$19*Assumptions!$B$20*Assumptions!$B$21-Assumptions!$B$22*Assumptions!$B$23*Assumptions!$B$24)*$AR$47/20,0)</f>
        <v>13.640318249185276</v>
      </c>
      <c r="BV47" s="83"/>
      <c r="BW47" s="83"/>
      <c r="BX47" s="83"/>
      <c r="BY47" s="78">
        <f t="shared" si="2"/>
        <v>259.97294796475398</v>
      </c>
      <c r="BZ47" s="85">
        <f t="shared" si="3"/>
        <v>7.9582294845622917E-2</v>
      </c>
      <c r="CA47" s="86">
        <f t="shared" si="15"/>
        <v>103.9914468398994</v>
      </c>
      <c r="CB47" s="87">
        <f t="shared" si="16"/>
        <v>37.441640824221651</v>
      </c>
      <c r="CC47" s="78">
        <f>Assumptions!$B$18*(CD47+DI47)</f>
        <v>14370.120286703886</v>
      </c>
      <c r="CD47" s="78">
        <f>(1.1*Assumptions!$B$14*(1+Assumptions!$B$16)+Assumptions!$B$15*(1+Assumptions!$B$17))*Assumptions!$B$12*$CB47</f>
        <v>3051.4188438924161</v>
      </c>
      <c r="CE47" s="83">
        <f>IF($C47&lt;=20,Assumptions!$B$13*(Assumptions!$B$19*Assumptions!$B$20*Assumptions!$B$21-Assumptions!$B$22*Assumptions!$B$23*Assumptions!$B$24)*$CB$21/20,0)</f>
        <v>0</v>
      </c>
      <c r="CF47" s="83">
        <f>IF($C46&lt;=20,Assumptions!$B$13*(Assumptions!$B$19*Assumptions!$B$20*Assumptions!$B$21-Assumptions!$B$22*Assumptions!$B$23*Assumptions!$B$24)*$CB$22/20,0)</f>
        <v>0</v>
      </c>
      <c r="CG47" s="83">
        <f>IF($C45&lt;=20,Assumptions!$B$13*(Assumptions!$B$19*Assumptions!$B$20*Assumptions!$B$21-Assumptions!$B$22*Assumptions!$B$23*Assumptions!$B$24)*$CB$23/20,0)</f>
        <v>0</v>
      </c>
      <c r="CH47" s="83">
        <f>IF($C44&lt;=20,Assumptions!$B$13*(Assumptions!$B$19*Assumptions!$B$20*Assumptions!$B$21-Assumptions!$B$22*Assumptions!$B$23*Assumptions!$B$24)*$CB$24/20,0)</f>
        <v>0</v>
      </c>
      <c r="CI47" s="83">
        <f>IF($C43&lt;=20,Assumptions!$B$13*(Assumptions!$B$19*Assumptions!$B$20*Assumptions!$B$21-Assumptions!$B$22*Assumptions!$B$23*Assumptions!$B$24)*$CB$25/20,0)</f>
        <v>0</v>
      </c>
      <c r="CJ47" s="83">
        <f>IF($C42&lt;=20,Assumptions!$B$13*(Assumptions!$B$19*Assumptions!$B$20*Assumptions!$B$21-Assumptions!$B$22*Assumptions!$B$23*Assumptions!$B$24)*$CB$26/20,0)</f>
        <v>0</v>
      </c>
      <c r="CK47" s="83">
        <f>IF($C41&lt;=20,Assumptions!$B$13*(Assumptions!$B$19*Assumptions!$B$20*Assumptions!$B$21-Assumptions!$B$22*Assumptions!$B$23*Assumptions!$B$24)*$CB$27/20,0)</f>
        <v>0</v>
      </c>
      <c r="CL47" s="83">
        <f>IF($C40&lt;=20,Assumptions!$B$13*(Assumptions!$B$19*Assumptions!$B$20*Assumptions!$B$21-Assumptions!$B$22*Assumptions!$B$23*Assumptions!$B$24)*$CB$28/20,0)</f>
        <v>15.45710165191301</v>
      </c>
      <c r="CM47" s="83">
        <f>IF($C39&lt;=20,Assumptions!$B$13*(Assumptions!$B$19*Assumptions!$B$20*Assumptions!$B$21-Assumptions!$B$22*Assumptions!$B$23*Assumptions!$B$24)*$CB$29/20,0)</f>
        <v>15.377673624034561</v>
      </c>
      <c r="CN47" s="83">
        <f>IF($C38&lt;=20,Assumptions!$B$13*(Assumptions!$B$19*Assumptions!$B$20*Assumptions!$B$21-Assumptions!$B$22*Assumptions!$B$23*Assumptions!$B$24)*$CB$30/20,0)</f>
        <v>46.492783077068985</v>
      </c>
      <c r="CO47" s="83">
        <f>IF($C37&lt;=20,Assumptions!$B$13*(Assumptions!$B$19*Assumptions!$B$20*Assumptions!$B$21-Assumptions!$B$22*Assumptions!$B$23*Assumptions!$B$24)*$CB$31/20,0)</f>
        <v>46.492783077068985</v>
      </c>
      <c r="CP47" s="83">
        <f>IF($C36&lt;=20,Assumptions!$B$13*(Assumptions!$B$19*Assumptions!$B$20*Assumptions!$B$21-Assumptions!$B$22*Assumptions!$B$23*Assumptions!$B$24)*$CB$32/20,0)</f>
        <v>46.492783077068985</v>
      </c>
      <c r="CQ47" s="83">
        <f>IF($C35&lt;=20,Assumptions!$B$13*(Assumptions!$B$19*Assumptions!$B$20*Assumptions!$B$21-Assumptions!$B$22*Assumptions!$B$23*Assumptions!$B$24)*$CB$33/20,0)</f>
        <v>46.492783077068985</v>
      </c>
      <c r="CR47" s="83">
        <f>IF($C34&lt;=20,Assumptions!$B$13*(Assumptions!$B$19*Assumptions!$B$20*Assumptions!$B$21-Assumptions!$B$22*Assumptions!$B$23*Assumptions!$B$24)*$CB$34/20,0)</f>
        <v>46.492783077068985</v>
      </c>
      <c r="CS47" s="83">
        <f>IF($C33&lt;=20,Assumptions!$B$13*(Assumptions!$B$19*Assumptions!$B$20*Assumptions!$B$21-Assumptions!$B$22*Assumptions!$B$23*Assumptions!$B$24)*$CB$35/20,0)</f>
        <v>46.492783077068985</v>
      </c>
      <c r="CT47" s="83">
        <f>IF($C32&lt;=20,Assumptions!$B$13*(Assumptions!$B$19*Assumptions!$B$20*Assumptions!$B$21-Assumptions!$B$22*Assumptions!$B$23*Assumptions!$B$24)*$CB$36/20,0)</f>
        <v>46.492783077068985</v>
      </c>
      <c r="CU47" s="83">
        <f>IF($C31&lt;=20,Assumptions!$B$13*(Assumptions!$B$19*Assumptions!$B$20*Assumptions!$B$21-Assumptions!$B$22*Assumptions!$B$23*Assumptions!$B$24)*$CB$37/20,0)</f>
        <v>46.492783077068985</v>
      </c>
      <c r="CV47" s="83">
        <f>IF($C30&lt;=20,Assumptions!$B$13*(Assumptions!$B$19*Assumptions!$B$20*Assumptions!$B$21-Assumptions!$B$22*Assumptions!$B$23*Assumptions!$B$24)*$CB$38/20,0)</f>
        <v>46.492783077068985</v>
      </c>
      <c r="CW47" s="83">
        <f>IF($C29&lt;=20,Assumptions!$B$13*(Assumptions!$B$19*Assumptions!$B$20*Assumptions!$B$21-Assumptions!$B$22*Assumptions!$B$23*Assumptions!$B$24)*$CB$39/20,0)</f>
        <v>46.492783077068985</v>
      </c>
      <c r="CX47" s="83">
        <f>IF($C28&lt;=20,Assumptions!$B$13*(Assumptions!$B$19*Assumptions!$B$20*Assumptions!$B$21-Assumptions!$B$22*Assumptions!$B$23*Assumptions!$B$24)*$CB$40/20,0)</f>
        <v>46.492783077068985</v>
      </c>
      <c r="CY47" s="83">
        <f>IF($C27&lt;=20,Assumptions!$B$13*(Assumptions!$B$19*Assumptions!$B$20*Assumptions!$B$21-Assumptions!$B$22*Assumptions!$B$23*Assumptions!$B$24)*$CB$41/20,0)</f>
        <v>46.492783077068985</v>
      </c>
      <c r="CZ47" s="83">
        <f>IF($C26&lt;=20,Assumptions!$B$13*(Assumptions!$B$19*Assumptions!$B$20*Assumptions!$B$21-Assumptions!$B$22*Assumptions!$B$23*Assumptions!$B$24)*$CB$42/20,0)</f>
        <v>46.492783077068985</v>
      </c>
      <c r="DA47" s="83">
        <f>IF($C25&lt;=20,Assumptions!$B$13*(Assumptions!$B$19*Assumptions!$B$20*Assumptions!$B$21-Assumptions!$B$22*Assumptions!$B$23*Assumptions!$B$24)*$CB$43/20,0)</f>
        <v>46.492783077068985</v>
      </c>
      <c r="DB47" s="83">
        <f>IF($C24&lt;=20,Assumptions!$B$13*(Assumptions!$B$19*Assumptions!$B$20*Assumptions!$B$21-Assumptions!$B$22*Assumptions!$B$23*Assumptions!$B$24)*$CB$44/20,0)</f>
        <v>46.492783077068985</v>
      </c>
      <c r="DC47" s="83">
        <f>IF($C23&lt;=20,Assumptions!$B$13*(Assumptions!$B$19*Assumptions!$B$20*Assumptions!$B$21-Assumptions!$B$22*Assumptions!$B$23*Assumptions!$B$24)*$CB$45/20,0)</f>
        <v>46.492783077068985</v>
      </c>
      <c r="DD47" s="83">
        <f>IF($C22&lt;=20,Assumptions!$B$13*(Assumptions!$B$19*Assumptions!$B$20*Assumptions!$B$21-Assumptions!$B$22*Assumptions!$B$23*Assumptions!$B$24)*$CB$46/20,0)</f>
        <v>46.492783077068985</v>
      </c>
      <c r="DE47" s="83">
        <f>IF($C21&lt;=20,Assumptions!$B$13*(Assumptions!$B$19*Assumptions!$B$20*Assumptions!$B$21-Assumptions!$B$22*Assumptions!$B$23*Assumptions!$B$24)*$CB$47/20,0)</f>
        <v>46.492783077068985</v>
      </c>
      <c r="DF47" s="83"/>
      <c r="DG47" s="83"/>
      <c r="DH47" s="83"/>
      <c r="DI47" s="78">
        <f t="shared" si="4"/>
        <v>867.70487066318947</v>
      </c>
      <c r="DJ47" s="85">
        <f t="shared" si="5"/>
        <v>0.2699867011846252</v>
      </c>
      <c r="DK47" s="88">
        <f t="shared" si="17"/>
        <v>103.9914468398994</v>
      </c>
      <c r="DL47" s="81">
        <f t="shared" si="1"/>
        <v>103.9914468398994</v>
      </c>
      <c r="DM47" s="78">
        <f>Assumptions!$B$18*(DN47+ES47)</f>
        <v>39891.072684027873</v>
      </c>
      <c r="DN47" s="78">
        <f>(1.1*Assumptions!$B$14*(1+Assumptions!$B$16)+Assumptions!$B$15*(1+Assumptions!$B$17))*Assumptions!$B$12*DL47</f>
        <v>8475.0949345581212</v>
      </c>
      <c r="DO47" s="83">
        <f>IF($C47&lt;=20,Assumptions!$B$13*(Assumptions!$B$19*Assumptions!$B$20*Assumptions!$B$21-Assumptions!$B$22*Assumptions!$B$23*Assumptions!$B$24)*$DL$21/20,0)</f>
        <v>0</v>
      </c>
      <c r="DP47" s="83">
        <f>IF($C46&lt;=20,Assumptions!$B$13*(Assumptions!$B$19*Assumptions!$B$20*Assumptions!$B$21-Assumptions!$B$22*Assumptions!$B$23*Assumptions!$B$24)*$DL$22/20,0)</f>
        <v>0</v>
      </c>
      <c r="DQ47" s="83">
        <f>IF($C45&lt;=20,Assumptions!$B$13*(Assumptions!$B$19*Assumptions!$B$20*Assumptions!$B$21-Assumptions!$B$22*Assumptions!$B$23*Assumptions!$B$24)*$DL$23/20,0)</f>
        <v>0</v>
      </c>
      <c r="DR47" s="83">
        <f>IF($C44&lt;=20,Assumptions!$B$13*(Assumptions!$B$19*Assumptions!$B$20*Assumptions!$B$21-Assumptions!$B$22*Assumptions!$B$23*Assumptions!$B$24)*$DL$24/20,0)</f>
        <v>0</v>
      </c>
      <c r="DS47" s="83">
        <f>IF($C43&lt;=20,Assumptions!$B$13*(Assumptions!$B$19*Assumptions!$B$20*Assumptions!$B$21-Assumptions!$B$22*Assumptions!$B$23*Assumptions!$B$24)*$DL$25/20,0)</f>
        <v>0</v>
      </c>
      <c r="DT47" s="83">
        <f>IF($C42&lt;=20,Assumptions!$B$13*(Assumptions!$B$19*Assumptions!$B$20*Assumptions!$B$21-Assumptions!$B$22*Assumptions!$B$23*Assumptions!$B$24)*$DL$26/20,0)</f>
        <v>0</v>
      </c>
      <c r="DU47" s="83">
        <f>IF($C41&lt;=20,Assumptions!$B$13*(Assumptions!$B$19*Assumptions!$B$20*Assumptions!$B$21-Assumptions!$B$22*Assumptions!$B$23*Assumptions!$B$24)*$DL$27/20,0)</f>
        <v>0</v>
      </c>
      <c r="DV47" s="83">
        <f>IF($C40&lt;=20,Assumptions!$B$13*(Assumptions!$B$19*Assumptions!$B$20*Assumptions!$B$21-Assumptions!$B$22*Assumptions!$B$23*Assumptions!$B$24)*$DL$28/20,0)</f>
        <v>40.410695023059318</v>
      </c>
      <c r="DW47" s="83">
        <f>IF($C39&lt;=20,Assumptions!$B$13*(Assumptions!$B$19*Assumptions!$B$20*Assumptions!$B$21-Assumptions!$B$22*Assumptions!$B$23*Assumptions!$B$24)*$DL$29/20,0)</f>
        <v>39.531724117568956</v>
      </c>
      <c r="DX47" s="83">
        <f>IF($C38&lt;=20,Assumptions!$B$13*(Assumptions!$B$19*Assumptions!$B$20*Assumptions!$B$21-Assumptions!$B$22*Assumptions!$B$23*Assumptions!$B$24)*$DL$30/20,0)</f>
        <v>129.13033919897666</v>
      </c>
      <c r="DY47" s="83">
        <f>IF($C37&lt;=20,Assumptions!$B$13*(Assumptions!$B$19*Assumptions!$B$20*Assumptions!$B$21-Assumptions!$B$22*Assumptions!$B$23*Assumptions!$B$24)*$DL$31/20,0)</f>
        <v>129.13033919897666</v>
      </c>
      <c r="DZ47" s="83">
        <f>IF($C36&lt;=20,Assumptions!$B$13*(Assumptions!$B$19*Assumptions!$B$20*Assumptions!$B$21-Assumptions!$B$22*Assumptions!$B$23*Assumptions!$B$24)*$DL$32/20,0)</f>
        <v>129.13033919897666</v>
      </c>
      <c r="EA47" s="83">
        <f>IF($C35&lt;=20,Assumptions!$B$13*(Assumptions!$B$19*Assumptions!$B$20*Assumptions!$B$21-Assumptions!$B$22*Assumptions!$B$23*Assumptions!$B$24)*$DL$33/20,0)</f>
        <v>129.13033919897666</v>
      </c>
      <c r="EB47" s="83">
        <f>IF($C34&lt;=20,Assumptions!$B$13*(Assumptions!$B$19*Assumptions!$B$20*Assumptions!$B$21-Assumptions!$B$22*Assumptions!$B$23*Assumptions!$B$24)*$DL$34/20,0)</f>
        <v>129.13033919897666</v>
      </c>
      <c r="EC47" s="83">
        <f>IF($C33&lt;=20,Assumptions!$B$13*(Assumptions!$B$19*Assumptions!$B$20*Assumptions!$B$21-Assumptions!$B$22*Assumptions!$B$23*Assumptions!$B$24)*$DL$35/20,0)</f>
        <v>129.13033919897666</v>
      </c>
      <c r="ED47" s="83">
        <f>IF($C32&lt;=20,Assumptions!$B$13*(Assumptions!$B$19*Assumptions!$B$20*Assumptions!$B$21-Assumptions!$B$22*Assumptions!$B$23*Assumptions!$B$24)*$DL$36/20,0)</f>
        <v>129.13033919897666</v>
      </c>
      <c r="EE47" s="83">
        <f>IF($C31&lt;=20,Assumptions!$B$13*(Assumptions!$B$19*Assumptions!$B$20*Assumptions!$B$21-Assumptions!$B$22*Assumptions!$B$23*Assumptions!$B$24)*$DL$37/20,0)</f>
        <v>129.13033919897666</v>
      </c>
      <c r="EF47" s="83">
        <f>IF($C30&lt;=20,Assumptions!$B$13*(Assumptions!$B$19*Assumptions!$B$20*Assumptions!$B$21-Assumptions!$B$22*Assumptions!$B$23*Assumptions!$B$24)*$DL$38/20,0)</f>
        <v>129.13033919897666</v>
      </c>
      <c r="EG47" s="83">
        <f>IF($C29&lt;=20,Assumptions!$B$13*(Assumptions!$B$19*Assumptions!$B$20*Assumptions!$B$21-Assumptions!$B$22*Assumptions!$B$23*Assumptions!$B$24)*$DL$39/20,0)</f>
        <v>129.13033919897666</v>
      </c>
      <c r="EH47" s="83">
        <f>IF($C28&lt;=20,Assumptions!$B$13*(Assumptions!$B$19*Assumptions!$B$20*Assumptions!$B$21-Assumptions!$B$22*Assumptions!$B$23*Assumptions!$B$24)*$DL$40/20,0)</f>
        <v>129.13033919897666</v>
      </c>
      <c r="EI47" s="83">
        <f>IF($C27&lt;=20,Assumptions!$B$13*(Assumptions!$B$19*Assumptions!$B$20*Assumptions!$B$21-Assumptions!$B$22*Assumptions!$B$23*Assumptions!$B$24)*$DL$41/20,0)</f>
        <v>129.13033919897666</v>
      </c>
      <c r="EJ47" s="83">
        <f>IF($C26&lt;=20,Assumptions!$B$13*(Assumptions!$B$19*Assumptions!$B$20*Assumptions!$B$21-Assumptions!$B$22*Assumptions!$B$23*Assumptions!$B$24)*$DL$42/20,0)</f>
        <v>129.13033919897666</v>
      </c>
      <c r="EK47" s="83">
        <f>IF($C25&lt;=20,Assumptions!$B$13*(Assumptions!$B$19*Assumptions!$B$20*Assumptions!$B$21-Assumptions!$B$22*Assumptions!$B$23*Assumptions!$B$24)*$DL$43/20,0)</f>
        <v>129.13033919897666</v>
      </c>
      <c r="EL47" s="83">
        <f>IF($C24&lt;=20,Assumptions!$B$13*(Assumptions!$B$19*Assumptions!$B$20*Assumptions!$B$21-Assumptions!$B$22*Assumptions!$B$23*Assumptions!$B$24)*$DL$44/20,0)</f>
        <v>129.13033919897666</v>
      </c>
      <c r="EM47" s="83">
        <f>IF($C23&lt;=20,Assumptions!$B$13*(Assumptions!$B$19*Assumptions!$B$20*Assumptions!$B$21-Assumptions!$B$22*Assumptions!$B$23*Assumptions!$B$24)*$DL$45/20,0)</f>
        <v>129.13033919897666</v>
      </c>
      <c r="EN47" s="83">
        <f>IF($C22&lt;=20,Assumptions!$B$13*(Assumptions!$B$19*Assumptions!$B$20*Assumptions!$B$21-Assumptions!$B$22*Assumptions!$B$23*Assumptions!$B$24)*$DL$46/20,0)</f>
        <v>129.13033919897666</v>
      </c>
      <c r="EO47" s="83">
        <f>IF($C21&lt;=20,Assumptions!$B$13*(Assumptions!$B$19*Assumptions!$B$20*Assumptions!$B$21-Assumptions!$B$22*Assumptions!$B$23*Assumptions!$B$24)*$DL$47/20,0)</f>
        <v>129.13033919897666</v>
      </c>
      <c r="EP47" s="83"/>
      <c r="EQ47" s="83"/>
      <c r="ER47" s="83"/>
      <c r="ES47" s="78">
        <f t="shared" si="6"/>
        <v>2404.288524722208</v>
      </c>
      <c r="ET47" s="89">
        <f t="shared" si="7"/>
        <v>0.74947591988091533</v>
      </c>
    </row>
    <row r="48" spans="3:150" x14ac:dyDescent="0.35">
      <c r="C48" s="77">
        <f t="shared" si="18"/>
        <v>28</v>
      </c>
      <c r="D48" s="77">
        <f t="shared" si="18"/>
        <v>2044</v>
      </c>
      <c r="E48" s="78">
        <v>53988.396000000001</v>
      </c>
      <c r="F48" s="79">
        <v>300</v>
      </c>
      <c r="G48" s="80">
        <f t="shared" si="12"/>
        <v>8.2679369463667527</v>
      </c>
      <c r="H48" s="81">
        <f t="shared" si="11"/>
        <v>2.8357395404032459</v>
      </c>
      <c r="I48" s="78">
        <f>Assumptions!$B$18*(J48+AO48)</f>
        <v>1093.4737770392094</v>
      </c>
      <c r="J48" s="82">
        <f>(1.1*Assumptions!$B$14*(1+Assumptions!$B$16)+Assumptions!$B$15*(1+Assumptions!$B$17))*Assumptions!$B$12*$H48</f>
        <v>231.10710106378374</v>
      </c>
      <c r="K48" s="83">
        <f>IF($C48&lt;=20,Assumptions!$B$13*(Assumptions!$B$19*Assumptions!$B$20*Assumptions!$B$21-Assumptions!$B$22*Assumptions!$B$23*Assumptions!$B$24)*$H$21/20,0)</f>
        <v>0</v>
      </c>
      <c r="L48" s="83">
        <f>IF($C47&lt;=20,Assumptions!$B$13*(Assumptions!$B$19*Assumptions!$B$20*Assumptions!$B$21-Assumptions!$B$22*Assumptions!$B$23*Assumptions!$B$24)*$H$22/20,0)</f>
        <v>0</v>
      </c>
      <c r="M48" s="83">
        <f>IF($C46&lt;=20,Assumptions!$B$13*(Assumptions!$B$19*Assumptions!$B$20*Assumptions!$B$21-Assumptions!$B$22*Assumptions!$B$23*Assumptions!$B$24)*$H$23/20,0)</f>
        <v>0</v>
      </c>
      <c r="N48" s="83">
        <f>IF($C45&lt;=20,Assumptions!$B$13*(Assumptions!$B$19*Assumptions!$B$20*Assumptions!$B$21-Assumptions!$B$22*Assumptions!$B$23*Assumptions!$B$24)*$H$24/20,0)</f>
        <v>0</v>
      </c>
      <c r="O48" s="83">
        <f>IF($C44&lt;=20,Assumptions!$B$13*(Assumptions!$B$19*Assumptions!$B$20*Assumptions!$B$21-Assumptions!$B$22*Assumptions!$B$23*Assumptions!$B$24)*$H$25/20,0)</f>
        <v>0</v>
      </c>
      <c r="P48" s="83">
        <f>IF($C43&lt;=20,Assumptions!$B$13*(Assumptions!$B$19*Assumptions!$B$20*Assumptions!$B$21-Assumptions!$B$22*Assumptions!$B$23*Assumptions!$B$24)*$H$26/20,0)</f>
        <v>0</v>
      </c>
      <c r="Q48" s="83">
        <f>IF($C42&lt;=20,Assumptions!$B$13*(Assumptions!$B$19*Assumptions!$B$20*Assumptions!$B$21-Assumptions!$B$22*Assumptions!$B$23*Assumptions!$B$24)*$H$27/20,0)</f>
        <v>0</v>
      </c>
      <c r="R48" s="83">
        <f>IF($C41&lt;=20,Assumptions!$B$13*(Assumptions!$B$19*Assumptions!$B$20*Assumptions!$B$21-Assumptions!$B$22*Assumptions!$B$23*Assumptions!$B$24)*$H$28/20,0)</f>
        <v>0</v>
      </c>
      <c r="S48" s="83">
        <f>IF($C40&lt;=20,Assumptions!$B$13*(Assumptions!$B$19*Assumptions!$B$20*Assumptions!$B$21-Assumptions!$B$22*Assumptions!$B$23*Assumptions!$B$24)*$H$29/20,0)</f>
        <v>0.20924682580358347</v>
      </c>
      <c r="T48" s="83">
        <f>IF($C39&lt;=20,Assumptions!$B$13*(Assumptions!$B$19*Assumptions!$B$20*Assumptions!$B$21-Assumptions!$B$22*Assumptions!$B$23*Assumptions!$B$24)*$H$30/20,0)</f>
        <v>3.5212512169003261</v>
      </c>
      <c r="U48" s="83">
        <f>IF($C38&lt;=20,Assumptions!$B$13*(Assumptions!$B$19*Assumptions!$B$20*Assumptions!$B$21-Assumptions!$B$22*Assumptions!$B$23*Assumptions!$B$24)*$H$31/20,0)</f>
        <v>3.5212512169003261</v>
      </c>
      <c r="V48" s="83">
        <f>IF($C37&lt;=20,Assumptions!$B$13*(Assumptions!$B$19*Assumptions!$B$20*Assumptions!$B$21-Assumptions!$B$22*Assumptions!$B$23*Assumptions!$B$24)*$H$32/20,0)</f>
        <v>3.5212512169003261</v>
      </c>
      <c r="W48" s="83">
        <f>IF($C36&lt;=20,Assumptions!$B$13*(Assumptions!$B$19*Assumptions!$B$20*Assumptions!$B$21-Assumptions!$B$22*Assumptions!$B$23*Assumptions!$B$24)*$H$33/20,0)</f>
        <v>3.5212512169003261</v>
      </c>
      <c r="X48" s="83">
        <f>IF($C35&lt;=20,Assumptions!$B$13*(Assumptions!$B$19*Assumptions!$B$20*Assumptions!$B$21-Assumptions!$B$22*Assumptions!$B$23*Assumptions!$B$24)*$H$34/20,0)</f>
        <v>3.5212512169003261</v>
      </c>
      <c r="Y48" s="83">
        <f>IF($C34&lt;=20,Assumptions!$B$13*(Assumptions!$B$19*Assumptions!$B$20*Assumptions!$B$21-Assumptions!$B$22*Assumptions!$B$23*Assumptions!$B$24)*$H$35/20,0)</f>
        <v>3.5212512169003261</v>
      </c>
      <c r="Z48" s="83">
        <f>IF($C33&lt;=20,Assumptions!$B$13*(Assumptions!$B$19*Assumptions!$B$20*Assumptions!$B$21-Assumptions!$B$22*Assumptions!$B$23*Assumptions!$B$24)*$H$36/20,0)</f>
        <v>3.5212512169003261</v>
      </c>
      <c r="AA48" s="83">
        <f>IF($C32&lt;=20,Assumptions!$B$13*(Assumptions!$B$19*Assumptions!$B$20*Assumptions!$B$21-Assumptions!$B$22*Assumptions!$B$23*Assumptions!$B$24)*$H$37/20,0)</f>
        <v>3.5212512169003261</v>
      </c>
      <c r="AB48" s="83">
        <f>IF($C31&lt;=20,Assumptions!$B$13*(Assumptions!$B$19*Assumptions!$B$20*Assumptions!$B$21-Assumptions!$B$22*Assumptions!$B$23*Assumptions!$B$24)*$H$38/20,0)</f>
        <v>3.5212512169003261</v>
      </c>
      <c r="AC48" s="83">
        <f>IF($C30&lt;=20,Assumptions!$B$13*(Assumptions!$B$19*Assumptions!$B$20*Assumptions!$B$21-Assumptions!$B$22*Assumptions!$B$23*Assumptions!$B$24)*$H$39/20,0)</f>
        <v>3.5212512169003261</v>
      </c>
      <c r="AD48" s="83">
        <f>IF($C29&lt;=20,Assumptions!$B$13*(Assumptions!$B$19*Assumptions!$B$20*Assumptions!$B$21-Assumptions!$B$22*Assumptions!$B$23*Assumptions!$B$24)*$H$40/20,0)</f>
        <v>3.5212512169003261</v>
      </c>
      <c r="AE48" s="83">
        <f>IF($C28&lt;=20,Assumptions!$B$13*(Assumptions!$B$19*Assumptions!$B$20*Assumptions!$B$21-Assumptions!$B$22*Assumptions!$B$23*Assumptions!$B$24)*$H$41/20,0)</f>
        <v>3.5212512169003261</v>
      </c>
      <c r="AF48" s="83">
        <f>IF($C27&lt;=20,Assumptions!$B$13*(Assumptions!$B$19*Assumptions!$B$20*Assumptions!$B$21-Assumptions!$B$22*Assumptions!$B$23*Assumptions!$B$24)*$H$42/20,0)</f>
        <v>3.5212512169003261</v>
      </c>
      <c r="AG48" s="83">
        <f>IF($C26&lt;=20,Assumptions!$B$13*(Assumptions!$B$19*Assumptions!$B$20*Assumptions!$B$21-Assumptions!$B$22*Assumptions!$B$23*Assumptions!$B$24)*$H$43/20,0)</f>
        <v>3.5212512169003261</v>
      </c>
      <c r="AH48" s="83">
        <f>IF($C25&lt;=20,Assumptions!$B$13*(Assumptions!$B$19*Assumptions!$B$20*Assumptions!$B$21-Assumptions!$B$22*Assumptions!$B$23*Assumptions!$B$24)*$H$44/20,0)</f>
        <v>3.5212512169003261</v>
      </c>
      <c r="AI48" s="83">
        <f>IF($C24&lt;=20,Assumptions!$B$13*(Assumptions!$B$19*Assumptions!$B$20*Assumptions!$B$21-Assumptions!$B$22*Assumptions!$B$23*Assumptions!$B$24)*$H$45/20,0)</f>
        <v>3.5212512169003261</v>
      </c>
      <c r="AJ48" s="83">
        <f>IF($C23&lt;=20,Assumptions!$B$13*(Assumptions!$B$19*Assumptions!$B$20*Assumptions!$B$21-Assumptions!$B$22*Assumptions!$B$23*Assumptions!$B$24)*$H$46/20,0)</f>
        <v>3.5212512169003261</v>
      </c>
      <c r="AK48" s="83">
        <f>IF($C22&lt;=20,Assumptions!$B$13*(Assumptions!$B$19*Assumptions!$B$20*Assumptions!$B$21-Assumptions!$B$22*Assumptions!$B$23*Assumptions!$B$24)*$H$47/20,0)</f>
        <v>3.5212512169003261</v>
      </c>
      <c r="AL48" s="83">
        <f>IF($C21&lt;=20,Assumptions!$B$13*(Assumptions!$B$19*Assumptions!$B$20*Assumptions!$B$21-Assumptions!$B$22*Assumptions!$B$23*Assumptions!$B$24)*$H$48/20,0)</f>
        <v>3.5212512169003261</v>
      </c>
      <c r="AM48" s="83"/>
      <c r="AN48" s="83"/>
      <c r="AO48" s="78">
        <f t="shared" si="9"/>
        <v>67.113019946909759</v>
      </c>
      <c r="AP48" s="84">
        <f t="shared" si="10"/>
        <v>2.0253866720530266E-2</v>
      </c>
      <c r="AQ48" s="81">
        <f t="shared" si="13"/>
        <v>32.027618669001065</v>
      </c>
      <c r="AR48" s="83">
        <f t="shared" si="14"/>
        <v>10.984842438179713</v>
      </c>
      <c r="AS48" s="78">
        <f>Assumptions!$B$18*(AT48+BY48)</f>
        <v>4268.4498104595887</v>
      </c>
      <c r="AT48" s="78">
        <f>(1.1*Assumptions!$B$14*(1+Assumptions!$B$16)+Assumptions!$B$15*(1+Assumptions!$B$17))*Assumptions!$B$12*$AR48</f>
        <v>895.24268902677034</v>
      </c>
      <c r="AU48" s="83">
        <f>IF($C48&lt;=20,Assumptions!$B$13*(Assumptions!$B$19*Assumptions!$B$20*Assumptions!$B$21-Assumptions!$B$22*Assumptions!$B$23*Assumptions!$B$24)*$AR$21/20,0)</f>
        <v>0</v>
      </c>
      <c r="AV48" s="83">
        <f>IF($C47&lt;=20,Assumptions!$B$13*(Assumptions!$B$19*Assumptions!$B$20*Assumptions!$B$21-Assumptions!$B$22*Assumptions!$B$23*Assumptions!$B$24)*$AR$22/20,0)</f>
        <v>0</v>
      </c>
      <c r="AW48" s="83">
        <f>IF($C346&lt;=20,Assumptions!$B$13*(Assumptions!$B$19*Assumptions!$B$20*Assumptions!$B$21-Assumptions!$B$22*Assumptions!$B$23*Assumptions!$B$24)*$AR$23/20,0)</f>
        <v>6.6782370733894583</v>
      </c>
      <c r="AX48" s="83">
        <f>IF($C45&lt;=20,Assumptions!$B$13*(Assumptions!$B$19*Assumptions!$B$20*Assumptions!$B$21-Assumptions!$B$22*Assumptions!$B$23*Assumptions!$B$24)*$AR$24/20,0)</f>
        <v>0</v>
      </c>
      <c r="AY48" s="83">
        <f>IF($C44&lt;=20,Assumptions!$B$13*(Assumptions!$B$19*Assumptions!$B$20*Assumptions!$B$21-Assumptions!$B$22*Assumptions!$B$23*Assumptions!$B$24)*$AR$25/20,0)</f>
        <v>0</v>
      </c>
      <c r="AZ48" s="83">
        <f>IF($C43&lt;=20,Assumptions!$B$13*(Assumptions!$B$19*Assumptions!$B$20*Assumptions!$B$21-Assumptions!$B$22*Assumptions!$B$23*Assumptions!$B$24)*$AR$26/20,0)</f>
        <v>0</v>
      </c>
      <c r="BA48" s="83">
        <f>IF($C42&lt;=20,Assumptions!$B$13*(Assumptions!$B$19*Assumptions!$B$20*Assumptions!$B$21-Assumptions!$B$22*Assumptions!$B$23*Assumptions!$B$24)*$AR$27/20,0)</f>
        <v>0</v>
      </c>
      <c r="BB48" s="83">
        <f>IF($C41&lt;=20,Assumptions!$B$13*(Assumptions!$B$19*Assumptions!$B$20*Assumptions!$B$21-Assumptions!$B$22*Assumptions!$B$23*Assumptions!$B$24)*$AR$28/20,0)</f>
        <v>0</v>
      </c>
      <c r="BC48" s="83">
        <f>IF($C40&lt;=20,Assumptions!$B$13*(Assumptions!$B$19*Assumptions!$B$20*Assumptions!$B$21-Assumptions!$B$22*Assumptions!$B$23*Assumptions!$B$24)*$AR$29/20,0)</f>
        <v>3.0357027452078809</v>
      </c>
      <c r="BD48" s="83">
        <f>IF($C39&lt;=20,Assumptions!$B$13*(Assumptions!$B$19*Assumptions!$B$20*Assumptions!$B$21-Assumptions!$B$22*Assumptions!$B$23*Assumptions!$B$24)*$AR$30/20,0)</f>
        <v>13.640318249185276</v>
      </c>
      <c r="BE48" s="83">
        <f>IF($C38&lt;=20,Assumptions!$B$13*(Assumptions!$B$19*Assumptions!$B$20*Assumptions!$B$21-Assumptions!$B$22*Assumptions!$B$23*Assumptions!$B$24)*$AR$31/20,0)</f>
        <v>13.640318249185276</v>
      </c>
      <c r="BF48" s="83">
        <f>IF($C37&lt;=20,Assumptions!$B$13*(Assumptions!$B$19*Assumptions!$B$20*Assumptions!$B$21-Assumptions!$B$22*Assumptions!$B$23*Assumptions!$B$24)*$AR$32/20,0)</f>
        <v>13.640318249185276</v>
      </c>
      <c r="BG48" s="83">
        <f>IF($C36&lt;=20,Assumptions!$B$13*(Assumptions!$B$19*Assumptions!$B$20*Assumptions!$B$21-Assumptions!$B$22*Assumptions!$B$23*Assumptions!$B$24)*$AR$33/20,0)</f>
        <v>13.640318249185276</v>
      </c>
      <c r="BH48" s="83">
        <f>IF($C35&lt;=20,Assumptions!$B$13*(Assumptions!$B$19*Assumptions!$B$20*Assumptions!$B$21-Assumptions!$B$22*Assumptions!$B$23*Assumptions!$B$24)*$AR$34/20,0)</f>
        <v>13.640318249185276</v>
      </c>
      <c r="BI48" s="83">
        <f>IF($C34&lt;=20,Assumptions!$B$13*(Assumptions!$B$19*Assumptions!$B$20*Assumptions!$B$21-Assumptions!$B$22*Assumptions!$B$23*Assumptions!$B$24)*$AR$35/20,0)</f>
        <v>13.640318249185276</v>
      </c>
      <c r="BJ48" s="83">
        <f>IF($C33&lt;=20,Assumptions!$B$13*(Assumptions!$B$19*Assumptions!$B$20*Assumptions!$B$21-Assumptions!$B$22*Assumptions!$B$23*Assumptions!$B$24)*$AR$36/20,0)</f>
        <v>13.640318249185276</v>
      </c>
      <c r="BK48" s="83">
        <f>IF($C32&lt;=20,Assumptions!$B$13*(Assumptions!$B$19*Assumptions!$B$20*Assumptions!$B$21-Assumptions!$B$22*Assumptions!$B$23*Assumptions!$B$24)*$AR$37/20,0)</f>
        <v>13.640318249185276</v>
      </c>
      <c r="BL48" s="83">
        <f>IF($C31&lt;=20,Assumptions!$B$13*(Assumptions!$B$19*Assumptions!$B$20*Assumptions!$B$21-Assumptions!$B$22*Assumptions!$B$23*Assumptions!$B$24)*$AR$38/20,0)</f>
        <v>13.640318249185276</v>
      </c>
      <c r="BM48" s="83">
        <f>IF($C30&lt;=20,Assumptions!$B$13*(Assumptions!$B$19*Assumptions!$B$20*Assumptions!$B$21-Assumptions!$B$22*Assumptions!$B$23*Assumptions!$B$24)*$AR$39/20,0)</f>
        <v>13.640318249185276</v>
      </c>
      <c r="BN48" s="83">
        <f>IF($C29&lt;=20,Assumptions!$B$13*(Assumptions!$B$19*Assumptions!$B$20*Assumptions!$B$21-Assumptions!$B$22*Assumptions!$B$23*Assumptions!$B$24)*$AR$40/20,0)</f>
        <v>13.640318249185276</v>
      </c>
      <c r="BO48" s="83">
        <f>IF($C28&lt;=20,Assumptions!$B$13*(Assumptions!$B$19*Assumptions!$B$20*Assumptions!$B$21-Assumptions!$B$22*Assumptions!$B$23*Assumptions!$B$24)*$AR$41/20,0)</f>
        <v>13.640318249185276</v>
      </c>
      <c r="BP48" s="83">
        <f>IF($C27&lt;=20,Assumptions!$B$13*(Assumptions!$B$19*Assumptions!$B$20*Assumptions!$B$21-Assumptions!$B$22*Assumptions!$B$23*Assumptions!$B$24)*$AR$42/20,0)</f>
        <v>13.640318249185276</v>
      </c>
      <c r="BQ48" s="83">
        <f>IF($C26&lt;=20,Assumptions!$B$13*(Assumptions!$B$19*Assumptions!$B$20*Assumptions!$B$21-Assumptions!$B$22*Assumptions!$B$23*Assumptions!$B$24)*$AR$43/20,0)</f>
        <v>13.640318249185276</v>
      </c>
      <c r="BR48" s="83">
        <f>IF($C25&lt;=20,Assumptions!$B$13*(Assumptions!$B$19*Assumptions!$B$20*Assumptions!$B$21-Assumptions!$B$22*Assumptions!$B$23*Assumptions!$B$24)*$AR$44/20,0)</f>
        <v>13.640318249185276</v>
      </c>
      <c r="BS48" s="83">
        <f>IF($C24&lt;=20,Assumptions!$B$13*(Assumptions!$B$19*Assumptions!$B$20*Assumptions!$B$21-Assumptions!$B$22*Assumptions!$B$23*Assumptions!$B$24)*$AR$45/20,0)</f>
        <v>13.640318249185276</v>
      </c>
      <c r="BT48" s="83">
        <f>IF($C23&lt;=20,Assumptions!$B$13*(Assumptions!$B$19*Assumptions!$B$20*Assumptions!$B$21-Assumptions!$B$22*Assumptions!$B$23*Assumptions!$B$24)*$AR$46/20,0)</f>
        <v>13.640318249185276</v>
      </c>
      <c r="BU48" s="83">
        <f>IF($C22&lt;=20,Assumptions!$B$13*(Assumptions!$B$19*Assumptions!$B$20*Assumptions!$B$21-Assumptions!$B$22*Assumptions!$B$23*Assumptions!$B$24)*$AR$47/20,0)</f>
        <v>13.640318249185276</v>
      </c>
      <c r="BV48" s="83">
        <f>IF($C21&lt;=20,Assumptions!$B$13*(Assumptions!$B$19*Assumptions!$B$20*Assumptions!$B$21-Assumptions!$B$22*Assumptions!$B$23*Assumptions!$B$24)*$AR$48/20,0)</f>
        <v>13.640318249185276</v>
      </c>
      <c r="BW48" s="83"/>
      <c r="BX48" s="83"/>
      <c r="BY48" s="78">
        <f t="shared" si="2"/>
        <v>268.87998655311753</v>
      </c>
      <c r="BZ48" s="85">
        <f t="shared" si="3"/>
        <v>7.9062356482300172E-2</v>
      </c>
      <c r="CA48" s="86">
        <f t="shared" si="15"/>
        <v>103.9914468398994</v>
      </c>
      <c r="CB48" s="87">
        <f t="shared" si="16"/>
        <v>37.441640824221651</v>
      </c>
      <c r="CC48" s="78">
        <f>Assumptions!$B$18*(CD48+DI48)</f>
        <v>14483.917785262791</v>
      </c>
      <c r="CD48" s="78">
        <f>(1.1*Assumptions!$B$14*(1+Assumptions!$B$16)+Assumptions!$B$15*(1+Assumptions!$B$17))*Assumptions!$B$12*$CB48</f>
        <v>3051.4188438924161</v>
      </c>
      <c r="CE48" s="83">
        <f>IF($C48&lt;=20,Assumptions!$B$13*(Assumptions!$B$19*Assumptions!$B$20*Assumptions!$B$21-Assumptions!$B$22*Assumptions!$B$23*Assumptions!$B$24)*$CB$21/20,0)</f>
        <v>0</v>
      </c>
      <c r="CF48" s="83">
        <f>IF($C47&lt;=20,Assumptions!$B$13*(Assumptions!$B$19*Assumptions!$B$20*Assumptions!$B$21-Assumptions!$B$22*Assumptions!$B$23*Assumptions!$B$24)*$CB$22/20,0)</f>
        <v>0</v>
      </c>
      <c r="CG48" s="83">
        <f>IF($C46&lt;=20,Assumptions!$B$13*(Assumptions!$B$19*Assumptions!$B$20*Assumptions!$B$21-Assumptions!$B$22*Assumptions!$B$23*Assumptions!$B$24)*$CB$23/20,0)</f>
        <v>0</v>
      </c>
      <c r="CH48" s="83">
        <f>IF($C45&lt;=20,Assumptions!$B$13*(Assumptions!$B$19*Assumptions!$B$20*Assumptions!$B$21-Assumptions!$B$22*Assumptions!$B$23*Assumptions!$B$24)*$CB$24/20,0)</f>
        <v>0</v>
      </c>
      <c r="CI48" s="83">
        <f>IF($C44&lt;=20,Assumptions!$B$13*(Assumptions!$B$19*Assumptions!$B$20*Assumptions!$B$21-Assumptions!$B$22*Assumptions!$B$23*Assumptions!$B$24)*$CB$25/20,0)</f>
        <v>0</v>
      </c>
      <c r="CJ48" s="83">
        <f>IF($C43&lt;=20,Assumptions!$B$13*(Assumptions!$B$19*Assumptions!$B$20*Assumptions!$B$21-Assumptions!$B$22*Assumptions!$B$23*Assumptions!$B$24)*$CB$26/20,0)</f>
        <v>0</v>
      </c>
      <c r="CK48" s="83">
        <f>IF($C42&lt;=20,Assumptions!$B$13*(Assumptions!$B$19*Assumptions!$B$20*Assumptions!$B$21-Assumptions!$B$22*Assumptions!$B$23*Assumptions!$B$24)*$CB$27/20,0)</f>
        <v>0</v>
      </c>
      <c r="CL48" s="83">
        <f>IF($C41&lt;=20,Assumptions!$B$13*(Assumptions!$B$19*Assumptions!$B$20*Assumptions!$B$21-Assumptions!$B$22*Assumptions!$B$23*Assumptions!$B$24)*$CB$28/20,0)</f>
        <v>0</v>
      </c>
      <c r="CM48" s="83">
        <f>IF($C40&lt;=20,Assumptions!$B$13*(Assumptions!$B$19*Assumptions!$B$20*Assumptions!$B$21-Assumptions!$B$22*Assumptions!$B$23*Assumptions!$B$24)*$CB$29/20,0)</f>
        <v>15.377673624034561</v>
      </c>
      <c r="CN48" s="83">
        <f>IF($C39&lt;=20,Assumptions!$B$13*(Assumptions!$B$19*Assumptions!$B$20*Assumptions!$B$21-Assumptions!$B$22*Assumptions!$B$23*Assumptions!$B$24)*$CB$30/20,0)</f>
        <v>46.492783077068985</v>
      </c>
      <c r="CO48" s="83">
        <f>IF($C38&lt;=20,Assumptions!$B$13*(Assumptions!$B$19*Assumptions!$B$20*Assumptions!$B$21-Assumptions!$B$22*Assumptions!$B$23*Assumptions!$B$24)*$CB$31/20,0)</f>
        <v>46.492783077068985</v>
      </c>
      <c r="CP48" s="83">
        <f>IF($C37&lt;=20,Assumptions!$B$13*(Assumptions!$B$19*Assumptions!$B$20*Assumptions!$B$21-Assumptions!$B$22*Assumptions!$B$23*Assumptions!$B$24)*$CB$32/20,0)</f>
        <v>46.492783077068985</v>
      </c>
      <c r="CQ48" s="83">
        <f>IF($C36&lt;=20,Assumptions!$B$13*(Assumptions!$B$19*Assumptions!$B$20*Assumptions!$B$21-Assumptions!$B$22*Assumptions!$B$23*Assumptions!$B$24)*$CB$33/20,0)</f>
        <v>46.492783077068985</v>
      </c>
      <c r="CR48" s="83">
        <f>IF($C35&lt;=20,Assumptions!$B$13*(Assumptions!$B$19*Assumptions!$B$20*Assumptions!$B$21-Assumptions!$B$22*Assumptions!$B$23*Assumptions!$B$24)*$CB$34/20,0)</f>
        <v>46.492783077068985</v>
      </c>
      <c r="CS48" s="83">
        <f>IF($C34&lt;=20,Assumptions!$B$13*(Assumptions!$B$19*Assumptions!$B$20*Assumptions!$B$21-Assumptions!$B$22*Assumptions!$B$23*Assumptions!$B$24)*$CB$35/20,0)</f>
        <v>46.492783077068985</v>
      </c>
      <c r="CT48" s="83">
        <f>IF($C33&lt;=20,Assumptions!$B$13*(Assumptions!$B$19*Assumptions!$B$20*Assumptions!$B$21-Assumptions!$B$22*Assumptions!$B$23*Assumptions!$B$24)*$CB$36/20,0)</f>
        <v>46.492783077068985</v>
      </c>
      <c r="CU48" s="83">
        <f>IF($C32&lt;=20,Assumptions!$B$13*(Assumptions!$B$19*Assumptions!$B$20*Assumptions!$B$21-Assumptions!$B$22*Assumptions!$B$23*Assumptions!$B$24)*$CB$37/20,0)</f>
        <v>46.492783077068985</v>
      </c>
      <c r="CV48" s="83">
        <f>IF($C31&lt;=20,Assumptions!$B$13*(Assumptions!$B$19*Assumptions!$B$20*Assumptions!$B$21-Assumptions!$B$22*Assumptions!$B$23*Assumptions!$B$24)*$CB$38/20,0)</f>
        <v>46.492783077068985</v>
      </c>
      <c r="CW48" s="83">
        <f>IF($C30&lt;=20,Assumptions!$B$13*(Assumptions!$B$19*Assumptions!$B$20*Assumptions!$B$21-Assumptions!$B$22*Assumptions!$B$23*Assumptions!$B$24)*$CB$39/20,0)</f>
        <v>46.492783077068985</v>
      </c>
      <c r="CX48" s="83">
        <f>IF($C29&lt;=20,Assumptions!$B$13*(Assumptions!$B$19*Assumptions!$B$20*Assumptions!$B$21-Assumptions!$B$22*Assumptions!$B$23*Assumptions!$B$24)*$CB$40/20,0)</f>
        <v>46.492783077068985</v>
      </c>
      <c r="CY48" s="83">
        <f>IF($C28&lt;=20,Assumptions!$B$13*(Assumptions!$B$19*Assumptions!$B$20*Assumptions!$B$21-Assumptions!$B$22*Assumptions!$B$23*Assumptions!$B$24)*$CB$41/20,0)</f>
        <v>46.492783077068985</v>
      </c>
      <c r="CZ48" s="83">
        <f>IF($C27&lt;=20,Assumptions!$B$13*(Assumptions!$B$19*Assumptions!$B$20*Assumptions!$B$21-Assumptions!$B$22*Assumptions!$B$23*Assumptions!$B$24)*$CB$42/20,0)</f>
        <v>46.492783077068985</v>
      </c>
      <c r="DA48" s="83">
        <f>IF($C26&lt;=20,Assumptions!$B$13*(Assumptions!$B$19*Assumptions!$B$20*Assumptions!$B$21-Assumptions!$B$22*Assumptions!$B$23*Assumptions!$B$24)*$CB$43/20,0)</f>
        <v>46.492783077068985</v>
      </c>
      <c r="DB48" s="83">
        <f>IF($C25&lt;=20,Assumptions!$B$13*(Assumptions!$B$19*Assumptions!$B$20*Assumptions!$B$21-Assumptions!$B$22*Assumptions!$B$23*Assumptions!$B$24)*$CB$44/20,0)</f>
        <v>46.492783077068985</v>
      </c>
      <c r="DC48" s="83">
        <f>IF($C24&lt;=20,Assumptions!$B$13*(Assumptions!$B$19*Assumptions!$B$20*Assumptions!$B$21-Assumptions!$B$22*Assumptions!$B$23*Assumptions!$B$24)*$CB$45/20,0)</f>
        <v>46.492783077068985</v>
      </c>
      <c r="DD48" s="83">
        <f>IF($C23&lt;=20,Assumptions!$B$13*(Assumptions!$B$19*Assumptions!$B$20*Assumptions!$B$21-Assumptions!$B$22*Assumptions!$B$23*Assumptions!$B$24)*$CB$46/20,0)</f>
        <v>46.492783077068985</v>
      </c>
      <c r="DE48" s="83">
        <f>IF($C22&lt;=20,Assumptions!$B$13*(Assumptions!$B$19*Assumptions!$B$20*Assumptions!$B$21-Assumptions!$B$22*Assumptions!$B$23*Assumptions!$B$24)*$CB$47/20,0)</f>
        <v>46.492783077068985</v>
      </c>
      <c r="DF48" s="83">
        <f>IF($C21&lt;=20,Assumptions!$B$13*(Assumptions!$B$19*Assumptions!$B$20*Assumptions!$B$21-Assumptions!$B$22*Assumptions!$B$23*Assumptions!$B$24)*$CB$48/20,0)</f>
        <v>46.492783077068985</v>
      </c>
      <c r="DG48" s="83"/>
      <c r="DH48" s="83"/>
      <c r="DI48" s="78">
        <f t="shared" si="4"/>
        <v>898.74055208834545</v>
      </c>
      <c r="DJ48" s="85">
        <f t="shared" si="5"/>
        <v>0.26827834976358234</v>
      </c>
      <c r="DK48" s="88">
        <f t="shared" si="17"/>
        <v>103.9914468398994</v>
      </c>
      <c r="DL48" s="81">
        <f t="shared" si="1"/>
        <v>103.9914468398994</v>
      </c>
      <c r="DM48" s="78">
        <f>Assumptions!$B$18*(DN48+ES48)</f>
        <v>40216.378046006241</v>
      </c>
      <c r="DN48" s="78">
        <f>(1.1*Assumptions!$B$14*(1+Assumptions!$B$16)+Assumptions!$B$15*(1+Assumptions!$B$17))*Assumptions!$B$12*DL48</f>
        <v>8475.0949345581212</v>
      </c>
      <c r="DO48" s="83">
        <f>IF($C48&lt;=20,Assumptions!$B$13*(Assumptions!$B$19*Assumptions!$B$20*Assumptions!$B$21-Assumptions!$B$22*Assumptions!$B$23*Assumptions!$B$24)*$DL$21/20,0)</f>
        <v>0</v>
      </c>
      <c r="DP48" s="83">
        <f>IF($C47&lt;=20,Assumptions!$B$13*(Assumptions!$B$19*Assumptions!$B$20*Assumptions!$B$21-Assumptions!$B$22*Assumptions!$B$23*Assumptions!$B$24)*$DL$22/20,0)</f>
        <v>0</v>
      </c>
      <c r="DQ48" s="83">
        <f>IF($C46&lt;=20,Assumptions!$B$13*(Assumptions!$B$19*Assumptions!$B$20*Assumptions!$B$21-Assumptions!$B$22*Assumptions!$B$23*Assumptions!$B$24)*$DL$23/20,0)</f>
        <v>0</v>
      </c>
      <c r="DR48" s="83">
        <f>IF($C45&lt;=20,Assumptions!$B$13*(Assumptions!$B$19*Assumptions!$B$20*Assumptions!$B$21-Assumptions!$B$22*Assumptions!$B$23*Assumptions!$B$24)*$DL$24/20,0)</f>
        <v>0</v>
      </c>
      <c r="DS48" s="83">
        <f>IF($C44&lt;=20,Assumptions!$B$13*(Assumptions!$B$19*Assumptions!$B$20*Assumptions!$B$21-Assumptions!$B$22*Assumptions!$B$23*Assumptions!$B$24)*$DL$25/20,0)</f>
        <v>0</v>
      </c>
      <c r="DT48" s="83">
        <f>IF($C43&lt;=20,Assumptions!$B$13*(Assumptions!$B$19*Assumptions!$B$20*Assumptions!$B$21-Assumptions!$B$22*Assumptions!$B$23*Assumptions!$B$24)*$DL$26/20,0)</f>
        <v>0</v>
      </c>
      <c r="DU48" s="83">
        <f>IF($C42&lt;=20,Assumptions!$B$13*(Assumptions!$B$19*Assumptions!$B$20*Assumptions!$B$21-Assumptions!$B$22*Assumptions!$B$23*Assumptions!$B$24)*$DL$27/20,0)</f>
        <v>0</v>
      </c>
      <c r="DV48" s="83">
        <f>IF($C41&lt;=20,Assumptions!$B$13*(Assumptions!$B$19*Assumptions!$B$20*Assumptions!$B$21-Assumptions!$B$22*Assumptions!$B$23*Assumptions!$B$24)*$DL$28/20,0)</f>
        <v>0</v>
      </c>
      <c r="DW48" s="83">
        <f>IF($C40&lt;=20,Assumptions!$B$13*(Assumptions!$B$19*Assumptions!$B$20*Assumptions!$B$21-Assumptions!$B$22*Assumptions!$B$23*Assumptions!$B$24)*$DL$29/20,0)</f>
        <v>39.531724117568956</v>
      </c>
      <c r="DX48" s="83">
        <f>IF($C39&lt;=20,Assumptions!$B$13*(Assumptions!$B$19*Assumptions!$B$20*Assumptions!$B$21-Assumptions!$B$22*Assumptions!$B$23*Assumptions!$B$24)*$DL$30/20,0)</f>
        <v>129.13033919897666</v>
      </c>
      <c r="DY48" s="83">
        <f>IF($C38&lt;=20,Assumptions!$B$13*(Assumptions!$B$19*Assumptions!$B$20*Assumptions!$B$21-Assumptions!$B$22*Assumptions!$B$23*Assumptions!$B$24)*$DL$31/20,0)</f>
        <v>129.13033919897666</v>
      </c>
      <c r="DZ48" s="83">
        <f>IF($C37&lt;=20,Assumptions!$B$13*(Assumptions!$B$19*Assumptions!$B$20*Assumptions!$B$21-Assumptions!$B$22*Assumptions!$B$23*Assumptions!$B$24)*$DL$32/20,0)</f>
        <v>129.13033919897666</v>
      </c>
      <c r="EA48" s="83">
        <f>IF($C36&lt;=20,Assumptions!$B$13*(Assumptions!$B$19*Assumptions!$B$20*Assumptions!$B$21-Assumptions!$B$22*Assumptions!$B$23*Assumptions!$B$24)*$DL$33/20,0)</f>
        <v>129.13033919897666</v>
      </c>
      <c r="EB48" s="83">
        <f>IF($C35&lt;=20,Assumptions!$B$13*(Assumptions!$B$19*Assumptions!$B$20*Assumptions!$B$21-Assumptions!$B$22*Assumptions!$B$23*Assumptions!$B$24)*$DL$34/20,0)</f>
        <v>129.13033919897666</v>
      </c>
      <c r="EC48" s="83">
        <f>IF($C34&lt;=20,Assumptions!$B$13*(Assumptions!$B$19*Assumptions!$B$20*Assumptions!$B$21-Assumptions!$B$22*Assumptions!$B$23*Assumptions!$B$24)*$DL$35/20,0)</f>
        <v>129.13033919897666</v>
      </c>
      <c r="ED48" s="83">
        <f>IF($C33&lt;=20,Assumptions!$B$13*(Assumptions!$B$19*Assumptions!$B$20*Assumptions!$B$21-Assumptions!$B$22*Assumptions!$B$23*Assumptions!$B$24)*$DL$36/20,0)</f>
        <v>129.13033919897666</v>
      </c>
      <c r="EE48" s="83">
        <f>IF($C32&lt;=20,Assumptions!$B$13*(Assumptions!$B$19*Assumptions!$B$20*Assumptions!$B$21-Assumptions!$B$22*Assumptions!$B$23*Assumptions!$B$24)*$DL$37/20,0)</f>
        <v>129.13033919897666</v>
      </c>
      <c r="EF48" s="83">
        <f>IF($C31&lt;=20,Assumptions!$B$13*(Assumptions!$B$19*Assumptions!$B$20*Assumptions!$B$21-Assumptions!$B$22*Assumptions!$B$23*Assumptions!$B$24)*$DL$38/20,0)</f>
        <v>129.13033919897666</v>
      </c>
      <c r="EG48" s="83">
        <f>IF($C30&lt;=20,Assumptions!$B$13*(Assumptions!$B$19*Assumptions!$B$20*Assumptions!$B$21-Assumptions!$B$22*Assumptions!$B$23*Assumptions!$B$24)*$DL$39/20,0)</f>
        <v>129.13033919897666</v>
      </c>
      <c r="EH48" s="83">
        <f>IF($C29&lt;=20,Assumptions!$B$13*(Assumptions!$B$19*Assumptions!$B$20*Assumptions!$B$21-Assumptions!$B$22*Assumptions!$B$23*Assumptions!$B$24)*$DL$40/20,0)</f>
        <v>129.13033919897666</v>
      </c>
      <c r="EI48" s="83">
        <f>IF($C28&lt;=20,Assumptions!$B$13*(Assumptions!$B$19*Assumptions!$B$20*Assumptions!$B$21-Assumptions!$B$22*Assumptions!$B$23*Assumptions!$B$24)*$DL$41/20,0)</f>
        <v>129.13033919897666</v>
      </c>
      <c r="EJ48" s="83">
        <f>IF($C27&lt;=20,Assumptions!$B$13*(Assumptions!$B$19*Assumptions!$B$20*Assumptions!$B$21-Assumptions!$B$22*Assumptions!$B$23*Assumptions!$B$24)*$DL$42/20,0)</f>
        <v>129.13033919897666</v>
      </c>
      <c r="EK48" s="83">
        <f>IF($C26&lt;=20,Assumptions!$B$13*(Assumptions!$B$19*Assumptions!$B$20*Assumptions!$B$21-Assumptions!$B$22*Assumptions!$B$23*Assumptions!$B$24)*$DL$43/20,0)</f>
        <v>129.13033919897666</v>
      </c>
      <c r="EL48" s="83">
        <f>IF($C25&lt;=20,Assumptions!$B$13*(Assumptions!$B$19*Assumptions!$B$20*Assumptions!$B$21-Assumptions!$B$22*Assumptions!$B$23*Assumptions!$B$24)*$DL$44/20,0)</f>
        <v>129.13033919897666</v>
      </c>
      <c r="EM48" s="83">
        <f>IF($C24&lt;=20,Assumptions!$B$13*(Assumptions!$B$19*Assumptions!$B$20*Assumptions!$B$21-Assumptions!$B$22*Assumptions!$B$23*Assumptions!$B$24)*$DL$45/20,0)</f>
        <v>129.13033919897666</v>
      </c>
      <c r="EN48" s="83">
        <f>IF($C23&lt;=20,Assumptions!$B$13*(Assumptions!$B$19*Assumptions!$B$20*Assumptions!$B$21-Assumptions!$B$22*Assumptions!$B$23*Assumptions!$B$24)*$DL$46/20,0)</f>
        <v>129.13033919897666</v>
      </c>
      <c r="EO48" s="83">
        <f>IF($C22&lt;=20,Assumptions!$B$13*(Assumptions!$B$19*Assumptions!$B$20*Assumptions!$B$21-Assumptions!$B$22*Assumptions!$B$23*Assumptions!$B$24)*$DL$47/20,0)</f>
        <v>129.13033919897666</v>
      </c>
      <c r="EP48" s="83">
        <f>IF($C21&lt;=20,Assumptions!$B$13*(Assumptions!$B$19*Assumptions!$B$20*Assumptions!$B$21-Assumptions!$B$22*Assumptions!$B$23*Assumptions!$B$24)*$DL$48/20,0)</f>
        <v>129.13033919897666</v>
      </c>
      <c r="EQ48" s="83"/>
      <c r="ER48" s="83"/>
      <c r="ES48" s="78">
        <f t="shared" si="6"/>
        <v>2493.0081688981254</v>
      </c>
      <c r="ET48" s="89">
        <f t="shared" si="7"/>
        <v>0.74490781400518435</v>
      </c>
    </row>
    <row r="49" spans="3:150" x14ac:dyDescent="0.35">
      <c r="C49" s="77">
        <f t="shared" si="18"/>
        <v>29</v>
      </c>
      <c r="D49" s="77">
        <f t="shared" si="18"/>
        <v>2045</v>
      </c>
      <c r="E49" s="78">
        <v>54685.004000000001</v>
      </c>
      <c r="F49" s="79">
        <v>300</v>
      </c>
      <c r="G49" s="80">
        <f t="shared" si="12"/>
        <v>8.2679369463667527</v>
      </c>
      <c r="H49" s="81">
        <f t="shared" si="11"/>
        <v>2.8357395404032459</v>
      </c>
      <c r="I49" s="78">
        <f>Assumptions!$B$18*(J49+AO49)</f>
        <v>1105.6177931398977</v>
      </c>
      <c r="J49" s="82">
        <f>(1.1*Assumptions!$B$14*(1+Assumptions!$B$16)+Assumptions!$B$15*(1+Assumptions!$B$17))*Assumptions!$B$12*$H49</f>
        <v>231.10710106378374</v>
      </c>
      <c r="K49" s="83">
        <f>IF($C49&lt;=20,Assumptions!$B$13*(Assumptions!$B$19*Assumptions!$B$20*Assumptions!$B$21-Assumptions!$B$22*Assumptions!$B$23*Assumptions!$B$24)*$H$21/20,0)</f>
        <v>0</v>
      </c>
      <c r="L49" s="83">
        <f>IF($C48&lt;=20,Assumptions!$B$13*(Assumptions!$B$19*Assumptions!$B$20*Assumptions!$B$21-Assumptions!$B$22*Assumptions!$B$23*Assumptions!$B$24)*$H$22/20,0)</f>
        <v>0</v>
      </c>
      <c r="M49" s="83">
        <f>IF($C47&lt;=20,Assumptions!$B$13*(Assumptions!$B$19*Assumptions!$B$20*Assumptions!$B$21-Assumptions!$B$22*Assumptions!$B$23*Assumptions!$B$24)*$H$23/20,0)</f>
        <v>0</v>
      </c>
      <c r="N49" s="83">
        <f>IF($C46&lt;=20,Assumptions!$B$13*(Assumptions!$B$19*Assumptions!$B$20*Assumptions!$B$21-Assumptions!$B$22*Assumptions!$B$23*Assumptions!$B$24)*$H$24/20,0)</f>
        <v>0</v>
      </c>
      <c r="O49" s="83">
        <f>IF($C45&lt;=20,Assumptions!$B$13*(Assumptions!$B$19*Assumptions!$B$20*Assumptions!$B$21-Assumptions!$B$22*Assumptions!$B$23*Assumptions!$B$24)*$H$25/20,0)</f>
        <v>0</v>
      </c>
      <c r="P49" s="83">
        <f>IF($C44&lt;=20,Assumptions!$B$13*(Assumptions!$B$19*Assumptions!$B$20*Assumptions!$B$21-Assumptions!$B$22*Assumptions!$B$23*Assumptions!$B$24)*$H$26/20,0)</f>
        <v>0</v>
      </c>
      <c r="Q49" s="83">
        <f>IF($C43&lt;=20,Assumptions!$B$13*(Assumptions!$B$19*Assumptions!$B$20*Assumptions!$B$21-Assumptions!$B$22*Assumptions!$B$23*Assumptions!$B$24)*$H$27/20,0)</f>
        <v>0</v>
      </c>
      <c r="R49" s="83">
        <f>IF($C42&lt;=20,Assumptions!$B$13*(Assumptions!$B$19*Assumptions!$B$20*Assumptions!$B$21-Assumptions!$B$22*Assumptions!$B$23*Assumptions!$B$24)*$H$28/20,0)</f>
        <v>0</v>
      </c>
      <c r="S49" s="83">
        <f>IF($C41&lt;=20,Assumptions!$B$13*(Assumptions!$B$19*Assumptions!$B$20*Assumptions!$B$21-Assumptions!$B$22*Assumptions!$B$23*Assumptions!$B$24)*$H$29/20,0)</f>
        <v>0</v>
      </c>
      <c r="T49" s="83">
        <f>IF($C40&lt;=20,Assumptions!$B$13*(Assumptions!$B$19*Assumptions!$B$20*Assumptions!$B$21-Assumptions!$B$22*Assumptions!$B$23*Assumptions!$B$24)*$H$30/20,0)</f>
        <v>3.5212512169003261</v>
      </c>
      <c r="U49" s="83">
        <f>IF($C39&lt;=20,Assumptions!$B$13*(Assumptions!$B$19*Assumptions!$B$20*Assumptions!$B$21-Assumptions!$B$22*Assumptions!$B$23*Assumptions!$B$24)*$H$31/20,0)</f>
        <v>3.5212512169003261</v>
      </c>
      <c r="V49" s="83">
        <f>IF($C38&lt;=20,Assumptions!$B$13*(Assumptions!$B$19*Assumptions!$B$20*Assumptions!$B$21-Assumptions!$B$22*Assumptions!$B$23*Assumptions!$B$24)*$H$32/20,0)</f>
        <v>3.5212512169003261</v>
      </c>
      <c r="W49" s="83">
        <f>IF($C37&lt;=20,Assumptions!$B$13*(Assumptions!$B$19*Assumptions!$B$20*Assumptions!$B$21-Assumptions!$B$22*Assumptions!$B$23*Assumptions!$B$24)*$H$33/20,0)</f>
        <v>3.5212512169003261</v>
      </c>
      <c r="X49" s="83">
        <f>IF($C36&lt;=20,Assumptions!$B$13*(Assumptions!$B$19*Assumptions!$B$20*Assumptions!$B$21-Assumptions!$B$22*Assumptions!$B$23*Assumptions!$B$24)*$H$34/20,0)</f>
        <v>3.5212512169003261</v>
      </c>
      <c r="Y49" s="83">
        <f>IF($C35&lt;=20,Assumptions!$B$13*(Assumptions!$B$19*Assumptions!$B$20*Assumptions!$B$21-Assumptions!$B$22*Assumptions!$B$23*Assumptions!$B$24)*$H$35/20,0)</f>
        <v>3.5212512169003261</v>
      </c>
      <c r="Z49" s="83">
        <f>IF($C34&lt;=20,Assumptions!$B$13*(Assumptions!$B$19*Assumptions!$B$20*Assumptions!$B$21-Assumptions!$B$22*Assumptions!$B$23*Assumptions!$B$24)*$H$36/20,0)</f>
        <v>3.5212512169003261</v>
      </c>
      <c r="AA49" s="83">
        <f>IF($C33&lt;=20,Assumptions!$B$13*(Assumptions!$B$19*Assumptions!$B$20*Assumptions!$B$21-Assumptions!$B$22*Assumptions!$B$23*Assumptions!$B$24)*$H$37/20,0)</f>
        <v>3.5212512169003261</v>
      </c>
      <c r="AB49" s="83">
        <f>IF($C32&lt;=20,Assumptions!$B$13*(Assumptions!$B$19*Assumptions!$B$20*Assumptions!$B$21-Assumptions!$B$22*Assumptions!$B$23*Assumptions!$B$24)*$H$38/20,0)</f>
        <v>3.5212512169003261</v>
      </c>
      <c r="AC49" s="83">
        <f>IF($C31&lt;=20,Assumptions!$B$13*(Assumptions!$B$19*Assumptions!$B$20*Assumptions!$B$21-Assumptions!$B$22*Assumptions!$B$23*Assumptions!$B$24)*$H$39/20,0)</f>
        <v>3.5212512169003261</v>
      </c>
      <c r="AD49" s="83">
        <f>IF($C30&lt;=20,Assumptions!$B$13*(Assumptions!$B$19*Assumptions!$B$20*Assumptions!$B$21-Assumptions!$B$22*Assumptions!$B$23*Assumptions!$B$24)*$H$40/20,0)</f>
        <v>3.5212512169003261</v>
      </c>
      <c r="AE49" s="83">
        <f>IF($C29&lt;=20,Assumptions!$B$13*(Assumptions!$B$19*Assumptions!$B$20*Assumptions!$B$21-Assumptions!$B$22*Assumptions!$B$23*Assumptions!$B$24)*$H$41/20,0)</f>
        <v>3.5212512169003261</v>
      </c>
      <c r="AF49" s="83">
        <f>IF($C28&lt;=20,Assumptions!$B$13*(Assumptions!$B$19*Assumptions!$B$20*Assumptions!$B$21-Assumptions!$B$22*Assumptions!$B$23*Assumptions!$B$24)*$H$42/20,0)</f>
        <v>3.5212512169003261</v>
      </c>
      <c r="AG49" s="83">
        <f>IF($C27&lt;=20,Assumptions!$B$13*(Assumptions!$B$19*Assumptions!$B$20*Assumptions!$B$21-Assumptions!$B$22*Assumptions!$B$23*Assumptions!$B$24)*$H$43/20,0)</f>
        <v>3.5212512169003261</v>
      </c>
      <c r="AH49" s="83">
        <f>IF($C26&lt;=20,Assumptions!$B$13*(Assumptions!$B$19*Assumptions!$B$20*Assumptions!$B$21-Assumptions!$B$22*Assumptions!$B$23*Assumptions!$B$24)*$H$44/20,0)</f>
        <v>3.5212512169003261</v>
      </c>
      <c r="AI49" s="83">
        <f>IF($C25&lt;=20,Assumptions!$B$13*(Assumptions!$B$19*Assumptions!$B$20*Assumptions!$B$21-Assumptions!$B$22*Assumptions!$B$23*Assumptions!$B$24)*$H$45/20,0)</f>
        <v>3.5212512169003261</v>
      </c>
      <c r="AJ49" s="83">
        <f>IF($C24&lt;=20,Assumptions!$B$13*(Assumptions!$B$19*Assumptions!$B$20*Assumptions!$B$21-Assumptions!$B$22*Assumptions!$B$23*Assumptions!$B$24)*$H$46/20,0)</f>
        <v>3.5212512169003261</v>
      </c>
      <c r="AK49" s="83">
        <f>IF($C23&lt;=20,Assumptions!$B$13*(Assumptions!$B$19*Assumptions!$B$20*Assumptions!$B$21-Assumptions!$B$22*Assumptions!$B$23*Assumptions!$B$24)*$H$47/20,0)</f>
        <v>3.5212512169003261</v>
      </c>
      <c r="AL49" s="83">
        <f>IF($C22&lt;=20,Assumptions!$B$13*(Assumptions!$B$19*Assumptions!$B$20*Assumptions!$B$21-Assumptions!$B$22*Assumptions!$B$23*Assumptions!$B$24)*$H$48/20,0)</f>
        <v>3.5212512169003261</v>
      </c>
      <c r="AM49" s="83">
        <f>IF($C21&lt;=20,Assumptions!$B$13*(Assumptions!$B$19*Assumptions!$B$20*Assumptions!$B$21-Assumptions!$B$22*Assumptions!$B$23*Assumptions!$B$24)*$H$49/20,0)</f>
        <v>3.5212512169003261</v>
      </c>
      <c r="AN49" s="83"/>
      <c r="AO49" s="78">
        <f t="shared" si="9"/>
        <v>70.425024338006509</v>
      </c>
      <c r="AP49" s="84">
        <f t="shared" si="10"/>
        <v>2.0217933844164985E-2</v>
      </c>
      <c r="AQ49" s="81">
        <f t="shared" si="13"/>
        <v>32.027618669001065</v>
      </c>
      <c r="AR49" s="83">
        <f t="shared" si="14"/>
        <v>10.984842438179713</v>
      </c>
      <c r="AS49" s="78">
        <f>Assumptions!$B$18*(AT49+BY49)</f>
        <v>4307.3334006408386</v>
      </c>
      <c r="AT49" s="78">
        <f>(1.1*Assumptions!$B$14*(1+Assumptions!$B$16)+Assumptions!$B$15*(1+Assumptions!$B$17))*Assumptions!$B$12*$AR49</f>
        <v>895.24268902677034</v>
      </c>
      <c r="AU49" s="83">
        <f>IF($C49&lt;=20,Assumptions!$B$13*(Assumptions!$B$19*Assumptions!$B$20*Assumptions!$B$21-Assumptions!$B$22*Assumptions!$B$23*Assumptions!$B$24)*$AR$21/20,0)</f>
        <v>0</v>
      </c>
      <c r="AV49" s="83">
        <f>IF($C48&lt;=20,Assumptions!$B$13*(Assumptions!$B$19*Assumptions!$B$20*Assumptions!$B$21-Assumptions!$B$22*Assumptions!$B$23*Assumptions!$B$24)*$AR$22/20,0)</f>
        <v>0</v>
      </c>
      <c r="AW49" s="83">
        <f>IF($C347&lt;=20,Assumptions!$B$13*(Assumptions!$B$19*Assumptions!$B$20*Assumptions!$B$21-Assumptions!$B$22*Assumptions!$B$23*Assumptions!$B$24)*$AR$23/20,0)</f>
        <v>6.6782370733894583</v>
      </c>
      <c r="AX49" s="83">
        <f>IF($C46&lt;=20,Assumptions!$B$13*(Assumptions!$B$19*Assumptions!$B$20*Assumptions!$B$21-Assumptions!$B$22*Assumptions!$B$23*Assumptions!$B$24)*$AR$24/20,0)</f>
        <v>0</v>
      </c>
      <c r="AY49" s="83">
        <f>IF($C45&lt;=20,Assumptions!$B$13*(Assumptions!$B$19*Assumptions!$B$20*Assumptions!$B$21-Assumptions!$B$22*Assumptions!$B$23*Assumptions!$B$24)*$AR$25/20,0)</f>
        <v>0</v>
      </c>
      <c r="AZ49" s="83">
        <f>IF($C44&lt;=20,Assumptions!$B$13*(Assumptions!$B$19*Assumptions!$B$20*Assumptions!$B$21-Assumptions!$B$22*Assumptions!$B$23*Assumptions!$B$24)*$AR$26/20,0)</f>
        <v>0</v>
      </c>
      <c r="BA49" s="83">
        <f>IF($C43&lt;=20,Assumptions!$B$13*(Assumptions!$B$19*Assumptions!$B$20*Assumptions!$B$21-Assumptions!$B$22*Assumptions!$B$23*Assumptions!$B$24)*$AR$27/20,0)</f>
        <v>0</v>
      </c>
      <c r="BB49" s="83">
        <f>IF($C42&lt;=20,Assumptions!$B$13*(Assumptions!$B$19*Assumptions!$B$20*Assumptions!$B$21-Assumptions!$B$22*Assumptions!$B$23*Assumptions!$B$24)*$AR$28/20,0)</f>
        <v>0</v>
      </c>
      <c r="BC49" s="83">
        <f>IF($C41&lt;=20,Assumptions!$B$13*(Assumptions!$B$19*Assumptions!$B$20*Assumptions!$B$21-Assumptions!$B$22*Assumptions!$B$23*Assumptions!$B$24)*$AR$29/20,0)</f>
        <v>0</v>
      </c>
      <c r="BD49" s="83">
        <f>IF($C40&lt;=20,Assumptions!$B$13*(Assumptions!$B$19*Assumptions!$B$20*Assumptions!$B$21-Assumptions!$B$22*Assumptions!$B$23*Assumptions!$B$24)*$AR$30/20,0)</f>
        <v>13.640318249185276</v>
      </c>
      <c r="BE49" s="83">
        <f>IF($C39&lt;=20,Assumptions!$B$13*(Assumptions!$B$19*Assumptions!$B$20*Assumptions!$B$21-Assumptions!$B$22*Assumptions!$B$23*Assumptions!$B$24)*$AR$31/20,0)</f>
        <v>13.640318249185276</v>
      </c>
      <c r="BF49" s="83">
        <f>IF($C38&lt;=20,Assumptions!$B$13*(Assumptions!$B$19*Assumptions!$B$20*Assumptions!$B$21-Assumptions!$B$22*Assumptions!$B$23*Assumptions!$B$24)*$AR$32/20,0)</f>
        <v>13.640318249185276</v>
      </c>
      <c r="BG49" s="83">
        <f>IF($C37&lt;=20,Assumptions!$B$13*(Assumptions!$B$19*Assumptions!$B$20*Assumptions!$B$21-Assumptions!$B$22*Assumptions!$B$23*Assumptions!$B$24)*$AR$33/20,0)</f>
        <v>13.640318249185276</v>
      </c>
      <c r="BH49" s="83">
        <f>IF($C36&lt;=20,Assumptions!$B$13*(Assumptions!$B$19*Assumptions!$B$20*Assumptions!$B$21-Assumptions!$B$22*Assumptions!$B$23*Assumptions!$B$24)*$AR$34/20,0)</f>
        <v>13.640318249185276</v>
      </c>
      <c r="BI49" s="83">
        <f>IF($C35&lt;=20,Assumptions!$B$13*(Assumptions!$B$19*Assumptions!$B$20*Assumptions!$B$21-Assumptions!$B$22*Assumptions!$B$23*Assumptions!$B$24)*$AR$35/20,0)</f>
        <v>13.640318249185276</v>
      </c>
      <c r="BJ49" s="83">
        <f>IF($C34&lt;=20,Assumptions!$B$13*(Assumptions!$B$19*Assumptions!$B$20*Assumptions!$B$21-Assumptions!$B$22*Assumptions!$B$23*Assumptions!$B$24)*$AR$36/20,0)</f>
        <v>13.640318249185276</v>
      </c>
      <c r="BK49" s="83">
        <f>IF($C33&lt;=20,Assumptions!$B$13*(Assumptions!$B$19*Assumptions!$B$20*Assumptions!$B$21-Assumptions!$B$22*Assumptions!$B$23*Assumptions!$B$24)*$AR$37/20,0)</f>
        <v>13.640318249185276</v>
      </c>
      <c r="BL49" s="83">
        <f>IF($C32&lt;=20,Assumptions!$B$13*(Assumptions!$B$19*Assumptions!$B$20*Assumptions!$B$21-Assumptions!$B$22*Assumptions!$B$23*Assumptions!$B$24)*$AR$38/20,0)</f>
        <v>13.640318249185276</v>
      </c>
      <c r="BM49" s="83">
        <f>IF($C31&lt;=20,Assumptions!$B$13*(Assumptions!$B$19*Assumptions!$B$20*Assumptions!$B$21-Assumptions!$B$22*Assumptions!$B$23*Assumptions!$B$24)*$AR$39/20,0)</f>
        <v>13.640318249185276</v>
      </c>
      <c r="BN49" s="83">
        <f>IF($C30&lt;=20,Assumptions!$B$13*(Assumptions!$B$19*Assumptions!$B$20*Assumptions!$B$21-Assumptions!$B$22*Assumptions!$B$23*Assumptions!$B$24)*$AR$40/20,0)</f>
        <v>13.640318249185276</v>
      </c>
      <c r="BO49" s="83">
        <f>IF($C29&lt;=20,Assumptions!$B$13*(Assumptions!$B$19*Assumptions!$B$20*Assumptions!$B$21-Assumptions!$B$22*Assumptions!$B$23*Assumptions!$B$24)*$AR$41/20,0)</f>
        <v>13.640318249185276</v>
      </c>
      <c r="BP49" s="83">
        <f>IF($C28&lt;=20,Assumptions!$B$13*(Assumptions!$B$19*Assumptions!$B$20*Assumptions!$B$21-Assumptions!$B$22*Assumptions!$B$23*Assumptions!$B$24)*$AR$42/20,0)</f>
        <v>13.640318249185276</v>
      </c>
      <c r="BQ49" s="83">
        <f>IF($C27&lt;=20,Assumptions!$B$13*(Assumptions!$B$19*Assumptions!$B$20*Assumptions!$B$21-Assumptions!$B$22*Assumptions!$B$23*Assumptions!$B$24)*$AR$43/20,0)</f>
        <v>13.640318249185276</v>
      </c>
      <c r="BR49" s="83">
        <f>IF($C26&lt;=20,Assumptions!$B$13*(Assumptions!$B$19*Assumptions!$B$20*Assumptions!$B$21-Assumptions!$B$22*Assumptions!$B$23*Assumptions!$B$24)*$AR$44/20,0)</f>
        <v>13.640318249185276</v>
      </c>
      <c r="BS49" s="83">
        <f>IF($C25&lt;=20,Assumptions!$B$13*(Assumptions!$B$19*Assumptions!$B$20*Assumptions!$B$21-Assumptions!$B$22*Assumptions!$B$23*Assumptions!$B$24)*$AR$45/20,0)</f>
        <v>13.640318249185276</v>
      </c>
      <c r="BT49" s="83">
        <f>IF($C24&lt;=20,Assumptions!$B$13*(Assumptions!$B$19*Assumptions!$B$20*Assumptions!$B$21-Assumptions!$B$22*Assumptions!$B$23*Assumptions!$B$24)*$AR$46/20,0)</f>
        <v>13.640318249185276</v>
      </c>
      <c r="BU49" s="83">
        <f>IF($C23&lt;=20,Assumptions!$B$13*(Assumptions!$B$19*Assumptions!$B$20*Assumptions!$B$21-Assumptions!$B$22*Assumptions!$B$23*Assumptions!$B$24)*$AR$47/20,0)</f>
        <v>13.640318249185276</v>
      </c>
      <c r="BV49" s="83">
        <f>IF($C22&lt;=20,Assumptions!$B$13*(Assumptions!$B$19*Assumptions!$B$20*Assumptions!$B$21-Assumptions!$B$22*Assumptions!$B$23*Assumptions!$B$24)*$AR$48/20,0)</f>
        <v>13.640318249185276</v>
      </c>
      <c r="BW49" s="83">
        <f>IF($C21&lt;=20,Assumptions!$B$13*(Assumptions!$B$19*Assumptions!$B$20*Assumptions!$B$21-Assumptions!$B$22*Assumptions!$B$23*Assumptions!$B$24)*$AR$49/20,0)</f>
        <v>13.640318249185276</v>
      </c>
      <c r="BX49" s="83"/>
      <c r="BY49" s="78">
        <f t="shared" si="2"/>
        <v>279.48460205709489</v>
      </c>
      <c r="BZ49" s="85">
        <f t="shared" si="3"/>
        <v>7.8766262879688895E-2</v>
      </c>
      <c r="CA49" s="86">
        <f t="shared" si="15"/>
        <v>103.9914468398994</v>
      </c>
      <c r="CB49" s="87">
        <f t="shared" si="16"/>
        <v>37.441640824221651</v>
      </c>
      <c r="CC49" s="78">
        <f>Assumptions!$B$18*(CD49+DI49)</f>
        <v>14598.006519923918</v>
      </c>
      <c r="CD49" s="78">
        <f>(1.1*Assumptions!$B$14*(1+Assumptions!$B$16)+Assumptions!$B$15*(1+Assumptions!$B$17))*Assumptions!$B$12*$CB49</f>
        <v>3051.4188438924161</v>
      </c>
      <c r="CE49" s="83">
        <f>IF($C49&lt;=20,Assumptions!$B$13*(Assumptions!$B$19*Assumptions!$B$20*Assumptions!$B$21-Assumptions!$B$22*Assumptions!$B$23*Assumptions!$B$24)*$CB$21/20,0)</f>
        <v>0</v>
      </c>
      <c r="CF49" s="83">
        <f>IF($C48&lt;=20,Assumptions!$B$13*(Assumptions!$B$19*Assumptions!$B$20*Assumptions!$B$21-Assumptions!$B$22*Assumptions!$B$23*Assumptions!$B$24)*$CB$22/20,0)</f>
        <v>0</v>
      </c>
      <c r="CG49" s="83">
        <f>IF($C47&lt;=20,Assumptions!$B$13*(Assumptions!$B$19*Assumptions!$B$20*Assumptions!$B$21-Assumptions!$B$22*Assumptions!$B$23*Assumptions!$B$24)*$CB$23/20,0)</f>
        <v>0</v>
      </c>
      <c r="CH49" s="83">
        <f>IF($C46&lt;=20,Assumptions!$B$13*(Assumptions!$B$19*Assumptions!$B$20*Assumptions!$B$21-Assumptions!$B$22*Assumptions!$B$23*Assumptions!$B$24)*$CB$24/20,0)</f>
        <v>0</v>
      </c>
      <c r="CI49" s="83">
        <f>IF($C45&lt;=20,Assumptions!$B$13*(Assumptions!$B$19*Assumptions!$B$20*Assumptions!$B$21-Assumptions!$B$22*Assumptions!$B$23*Assumptions!$B$24)*$CB$25/20,0)</f>
        <v>0</v>
      </c>
      <c r="CJ49" s="83">
        <f>IF($C44&lt;=20,Assumptions!$B$13*(Assumptions!$B$19*Assumptions!$B$20*Assumptions!$B$21-Assumptions!$B$22*Assumptions!$B$23*Assumptions!$B$24)*$CB$26/20,0)</f>
        <v>0</v>
      </c>
      <c r="CK49" s="83">
        <f>IF($C43&lt;=20,Assumptions!$B$13*(Assumptions!$B$19*Assumptions!$B$20*Assumptions!$B$21-Assumptions!$B$22*Assumptions!$B$23*Assumptions!$B$24)*$CB$27/20,0)</f>
        <v>0</v>
      </c>
      <c r="CL49" s="83">
        <f>IF($C42&lt;=20,Assumptions!$B$13*(Assumptions!$B$19*Assumptions!$B$20*Assumptions!$B$21-Assumptions!$B$22*Assumptions!$B$23*Assumptions!$B$24)*$CB$28/20,0)</f>
        <v>0</v>
      </c>
      <c r="CM49" s="83">
        <f>IF($C41&lt;=20,Assumptions!$B$13*(Assumptions!$B$19*Assumptions!$B$20*Assumptions!$B$21-Assumptions!$B$22*Assumptions!$B$23*Assumptions!$B$24)*$CB$29/20,0)</f>
        <v>0</v>
      </c>
      <c r="CN49" s="83">
        <f>IF($C40&lt;=20,Assumptions!$B$13*(Assumptions!$B$19*Assumptions!$B$20*Assumptions!$B$21-Assumptions!$B$22*Assumptions!$B$23*Assumptions!$B$24)*$CB$30/20,0)</f>
        <v>46.492783077068985</v>
      </c>
      <c r="CO49" s="83">
        <f>IF($C39&lt;=20,Assumptions!$B$13*(Assumptions!$B$19*Assumptions!$B$20*Assumptions!$B$21-Assumptions!$B$22*Assumptions!$B$23*Assumptions!$B$24)*$CB$31/20,0)</f>
        <v>46.492783077068985</v>
      </c>
      <c r="CP49" s="83">
        <f>IF($C38&lt;=20,Assumptions!$B$13*(Assumptions!$B$19*Assumptions!$B$20*Assumptions!$B$21-Assumptions!$B$22*Assumptions!$B$23*Assumptions!$B$24)*$CB$32/20,0)</f>
        <v>46.492783077068985</v>
      </c>
      <c r="CQ49" s="83">
        <f>IF($C37&lt;=20,Assumptions!$B$13*(Assumptions!$B$19*Assumptions!$B$20*Assumptions!$B$21-Assumptions!$B$22*Assumptions!$B$23*Assumptions!$B$24)*$CB$33/20,0)</f>
        <v>46.492783077068985</v>
      </c>
      <c r="CR49" s="83">
        <f>IF($C36&lt;=20,Assumptions!$B$13*(Assumptions!$B$19*Assumptions!$B$20*Assumptions!$B$21-Assumptions!$B$22*Assumptions!$B$23*Assumptions!$B$24)*$CB$34/20,0)</f>
        <v>46.492783077068985</v>
      </c>
      <c r="CS49" s="83">
        <f>IF($C35&lt;=20,Assumptions!$B$13*(Assumptions!$B$19*Assumptions!$B$20*Assumptions!$B$21-Assumptions!$B$22*Assumptions!$B$23*Assumptions!$B$24)*$CB$35/20,0)</f>
        <v>46.492783077068985</v>
      </c>
      <c r="CT49" s="83">
        <f>IF($C34&lt;=20,Assumptions!$B$13*(Assumptions!$B$19*Assumptions!$B$20*Assumptions!$B$21-Assumptions!$B$22*Assumptions!$B$23*Assumptions!$B$24)*$CB$36/20,0)</f>
        <v>46.492783077068985</v>
      </c>
      <c r="CU49" s="83">
        <f>IF($C33&lt;=20,Assumptions!$B$13*(Assumptions!$B$19*Assumptions!$B$20*Assumptions!$B$21-Assumptions!$B$22*Assumptions!$B$23*Assumptions!$B$24)*$CB$37/20,0)</f>
        <v>46.492783077068985</v>
      </c>
      <c r="CV49" s="83">
        <f>IF($C32&lt;=20,Assumptions!$B$13*(Assumptions!$B$19*Assumptions!$B$20*Assumptions!$B$21-Assumptions!$B$22*Assumptions!$B$23*Assumptions!$B$24)*$CB$38/20,0)</f>
        <v>46.492783077068985</v>
      </c>
      <c r="CW49" s="83">
        <f>IF($C31&lt;=20,Assumptions!$B$13*(Assumptions!$B$19*Assumptions!$B$20*Assumptions!$B$21-Assumptions!$B$22*Assumptions!$B$23*Assumptions!$B$24)*$CB$39/20,0)</f>
        <v>46.492783077068985</v>
      </c>
      <c r="CX49" s="83">
        <f>IF($C30&lt;=20,Assumptions!$B$13*(Assumptions!$B$19*Assumptions!$B$20*Assumptions!$B$21-Assumptions!$B$22*Assumptions!$B$23*Assumptions!$B$24)*$CB$40/20,0)</f>
        <v>46.492783077068985</v>
      </c>
      <c r="CY49" s="83">
        <f>IF($C29&lt;=20,Assumptions!$B$13*(Assumptions!$B$19*Assumptions!$B$20*Assumptions!$B$21-Assumptions!$B$22*Assumptions!$B$23*Assumptions!$B$24)*$CB$41/20,0)</f>
        <v>46.492783077068985</v>
      </c>
      <c r="CZ49" s="83">
        <f>IF($C28&lt;=20,Assumptions!$B$13*(Assumptions!$B$19*Assumptions!$B$20*Assumptions!$B$21-Assumptions!$B$22*Assumptions!$B$23*Assumptions!$B$24)*$CB$42/20,0)</f>
        <v>46.492783077068985</v>
      </c>
      <c r="DA49" s="83">
        <f>IF($C27&lt;=20,Assumptions!$B$13*(Assumptions!$B$19*Assumptions!$B$20*Assumptions!$B$21-Assumptions!$B$22*Assumptions!$B$23*Assumptions!$B$24)*$CB$43/20,0)</f>
        <v>46.492783077068985</v>
      </c>
      <c r="DB49" s="83">
        <f>IF($C26&lt;=20,Assumptions!$B$13*(Assumptions!$B$19*Assumptions!$B$20*Assumptions!$B$21-Assumptions!$B$22*Assumptions!$B$23*Assumptions!$B$24)*$CB$44/20,0)</f>
        <v>46.492783077068985</v>
      </c>
      <c r="DC49" s="83">
        <f>IF($C25&lt;=20,Assumptions!$B$13*(Assumptions!$B$19*Assumptions!$B$20*Assumptions!$B$21-Assumptions!$B$22*Assumptions!$B$23*Assumptions!$B$24)*$CB$45/20,0)</f>
        <v>46.492783077068985</v>
      </c>
      <c r="DD49" s="83">
        <f>IF($C24&lt;=20,Assumptions!$B$13*(Assumptions!$B$19*Assumptions!$B$20*Assumptions!$B$21-Assumptions!$B$22*Assumptions!$B$23*Assumptions!$B$24)*$CB$46/20,0)</f>
        <v>46.492783077068985</v>
      </c>
      <c r="DE49" s="83">
        <f>IF($C23&lt;=20,Assumptions!$B$13*(Assumptions!$B$19*Assumptions!$B$20*Assumptions!$B$21-Assumptions!$B$22*Assumptions!$B$23*Assumptions!$B$24)*$CB$47/20,0)</f>
        <v>46.492783077068985</v>
      </c>
      <c r="DF49" s="83">
        <f>IF($C22&lt;=20,Assumptions!$B$13*(Assumptions!$B$19*Assumptions!$B$20*Assumptions!$B$21-Assumptions!$B$22*Assumptions!$B$23*Assumptions!$B$24)*$CB$48/20,0)</f>
        <v>46.492783077068985</v>
      </c>
      <c r="DG49" s="83">
        <f>IF($C21&lt;=20,Assumptions!$B$13*(Assumptions!$B$19*Assumptions!$B$20*Assumptions!$B$21-Assumptions!$B$22*Assumptions!$B$23*Assumptions!$B$24)*$CB$49/20,0)</f>
        <v>46.492783077068985</v>
      </c>
      <c r="DH49" s="83"/>
      <c r="DI49" s="78">
        <f t="shared" si="4"/>
        <v>929.85566154137985</v>
      </c>
      <c r="DJ49" s="85">
        <f t="shared" si="5"/>
        <v>0.26694716013779424</v>
      </c>
      <c r="DK49" s="88">
        <f t="shared" si="17"/>
        <v>103.9914468398994</v>
      </c>
      <c r="DL49" s="81">
        <f t="shared" si="1"/>
        <v>103.9914468398994</v>
      </c>
      <c r="DM49" s="78">
        <f>Assumptions!$B$18*(DN49+ES49)</f>
        <v>40544.906301304727</v>
      </c>
      <c r="DN49" s="78">
        <f>(1.1*Assumptions!$B$14*(1+Assumptions!$B$16)+Assumptions!$B$15*(1+Assumptions!$B$17))*Assumptions!$B$12*DL49</f>
        <v>8475.0949345581212</v>
      </c>
      <c r="DO49" s="83">
        <f>IF($C49&lt;=20,Assumptions!$B$13*(Assumptions!$B$19*Assumptions!$B$20*Assumptions!$B$21-Assumptions!$B$22*Assumptions!$B$23*Assumptions!$B$24)*$DL$21/20,0)</f>
        <v>0</v>
      </c>
      <c r="DP49" s="83">
        <f>IF($C48&lt;=20,Assumptions!$B$13*(Assumptions!$B$19*Assumptions!$B$20*Assumptions!$B$21-Assumptions!$B$22*Assumptions!$B$23*Assumptions!$B$24)*$DL$22/20,0)</f>
        <v>0</v>
      </c>
      <c r="DQ49" s="83">
        <f>IF($C47&lt;=20,Assumptions!$B$13*(Assumptions!$B$19*Assumptions!$B$20*Assumptions!$B$21-Assumptions!$B$22*Assumptions!$B$23*Assumptions!$B$24)*$DL$23/20,0)</f>
        <v>0</v>
      </c>
      <c r="DR49" s="83">
        <f>IF($C46&lt;=20,Assumptions!$B$13*(Assumptions!$B$19*Assumptions!$B$20*Assumptions!$B$21-Assumptions!$B$22*Assumptions!$B$23*Assumptions!$B$24)*$DL$24/20,0)</f>
        <v>0</v>
      </c>
      <c r="DS49" s="83">
        <f>IF($C45&lt;=20,Assumptions!$B$13*(Assumptions!$B$19*Assumptions!$B$20*Assumptions!$B$21-Assumptions!$B$22*Assumptions!$B$23*Assumptions!$B$24)*$DL$25/20,0)</f>
        <v>0</v>
      </c>
      <c r="DT49" s="83">
        <f>IF($C44&lt;=20,Assumptions!$B$13*(Assumptions!$B$19*Assumptions!$B$20*Assumptions!$B$21-Assumptions!$B$22*Assumptions!$B$23*Assumptions!$B$24)*$DL$26/20,0)</f>
        <v>0</v>
      </c>
      <c r="DU49" s="83">
        <f>IF($C43&lt;=20,Assumptions!$B$13*(Assumptions!$B$19*Assumptions!$B$20*Assumptions!$B$21-Assumptions!$B$22*Assumptions!$B$23*Assumptions!$B$24)*$DL$27/20,0)</f>
        <v>0</v>
      </c>
      <c r="DV49" s="83">
        <f>IF($C42&lt;=20,Assumptions!$B$13*(Assumptions!$B$19*Assumptions!$B$20*Assumptions!$B$21-Assumptions!$B$22*Assumptions!$B$23*Assumptions!$B$24)*$DL$28/20,0)</f>
        <v>0</v>
      </c>
      <c r="DW49" s="83">
        <f>IF($C41&lt;=20,Assumptions!$B$13*(Assumptions!$B$19*Assumptions!$B$20*Assumptions!$B$21-Assumptions!$B$22*Assumptions!$B$23*Assumptions!$B$24)*$DL$29/20,0)</f>
        <v>0</v>
      </c>
      <c r="DX49" s="83">
        <f>IF($C40&lt;=20,Assumptions!$B$13*(Assumptions!$B$19*Assumptions!$B$20*Assumptions!$B$21-Assumptions!$B$22*Assumptions!$B$23*Assumptions!$B$24)*$DL$30/20,0)</f>
        <v>129.13033919897666</v>
      </c>
      <c r="DY49" s="83">
        <f>IF($C39&lt;=20,Assumptions!$B$13*(Assumptions!$B$19*Assumptions!$B$20*Assumptions!$B$21-Assumptions!$B$22*Assumptions!$B$23*Assumptions!$B$24)*$DL$31/20,0)</f>
        <v>129.13033919897666</v>
      </c>
      <c r="DZ49" s="83">
        <f>IF($C38&lt;=20,Assumptions!$B$13*(Assumptions!$B$19*Assumptions!$B$20*Assumptions!$B$21-Assumptions!$B$22*Assumptions!$B$23*Assumptions!$B$24)*$DL$32/20,0)</f>
        <v>129.13033919897666</v>
      </c>
      <c r="EA49" s="83">
        <f>IF($C37&lt;=20,Assumptions!$B$13*(Assumptions!$B$19*Assumptions!$B$20*Assumptions!$B$21-Assumptions!$B$22*Assumptions!$B$23*Assumptions!$B$24)*$DL$33/20,0)</f>
        <v>129.13033919897666</v>
      </c>
      <c r="EB49" s="83">
        <f>IF($C36&lt;=20,Assumptions!$B$13*(Assumptions!$B$19*Assumptions!$B$20*Assumptions!$B$21-Assumptions!$B$22*Assumptions!$B$23*Assumptions!$B$24)*$DL$34/20,0)</f>
        <v>129.13033919897666</v>
      </c>
      <c r="EC49" s="83">
        <f>IF($C35&lt;=20,Assumptions!$B$13*(Assumptions!$B$19*Assumptions!$B$20*Assumptions!$B$21-Assumptions!$B$22*Assumptions!$B$23*Assumptions!$B$24)*$DL$35/20,0)</f>
        <v>129.13033919897666</v>
      </c>
      <c r="ED49" s="83">
        <f>IF($C34&lt;=20,Assumptions!$B$13*(Assumptions!$B$19*Assumptions!$B$20*Assumptions!$B$21-Assumptions!$B$22*Assumptions!$B$23*Assumptions!$B$24)*$DL$36/20,0)</f>
        <v>129.13033919897666</v>
      </c>
      <c r="EE49" s="83">
        <f>IF($C33&lt;=20,Assumptions!$B$13*(Assumptions!$B$19*Assumptions!$B$20*Assumptions!$B$21-Assumptions!$B$22*Assumptions!$B$23*Assumptions!$B$24)*$DL$37/20,0)</f>
        <v>129.13033919897666</v>
      </c>
      <c r="EF49" s="83">
        <f>IF($C32&lt;=20,Assumptions!$B$13*(Assumptions!$B$19*Assumptions!$B$20*Assumptions!$B$21-Assumptions!$B$22*Assumptions!$B$23*Assumptions!$B$24)*$DL$38/20,0)</f>
        <v>129.13033919897666</v>
      </c>
      <c r="EG49" s="83">
        <f>IF($C31&lt;=20,Assumptions!$B$13*(Assumptions!$B$19*Assumptions!$B$20*Assumptions!$B$21-Assumptions!$B$22*Assumptions!$B$23*Assumptions!$B$24)*$DL$39/20,0)</f>
        <v>129.13033919897666</v>
      </c>
      <c r="EH49" s="83">
        <f>IF($C30&lt;=20,Assumptions!$B$13*(Assumptions!$B$19*Assumptions!$B$20*Assumptions!$B$21-Assumptions!$B$22*Assumptions!$B$23*Assumptions!$B$24)*$DL$40/20,0)</f>
        <v>129.13033919897666</v>
      </c>
      <c r="EI49" s="83">
        <f>IF($C29&lt;=20,Assumptions!$B$13*(Assumptions!$B$19*Assumptions!$B$20*Assumptions!$B$21-Assumptions!$B$22*Assumptions!$B$23*Assumptions!$B$24)*$DL$41/20,0)</f>
        <v>129.13033919897666</v>
      </c>
      <c r="EJ49" s="83">
        <f>IF($C28&lt;=20,Assumptions!$B$13*(Assumptions!$B$19*Assumptions!$B$20*Assumptions!$B$21-Assumptions!$B$22*Assumptions!$B$23*Assumptions!$B$24)*$DL$42/20,0)</f>
        <v>129.13033919897666</v>
      </c>
      <c r="EK49" s="83">
        <f>IF($C27&lt;=20,Assumptions!$B$13*(Assumptions!$B$19*Assumptions!$B$20*Assumptions!$B$21-Assumptions!$B$22*Assumptions!$B$23*Assumptions!$B$24)*$DL$43/20,0)</f>
        <v>129.13033919897666</v>
      </c>
      <c r="EL49" s="83">
        <f>IF($C26&lt;=20,Assumptions!$B$13*(Assumptions!$B$19*Assumptions!$B$20*Assumptions!$B$21-Assumptions!$B$22*Assumptions!$B$23*Assumptions!$B$24)*$DL$44/20,0)</f>
        <v>129.13033919897666</v>
      </c>
      <c r="EM49" s="83">
        <f>IF($C25&lt;=20,Assumptions!$B$13*(Assumptions!$B$19*Assumptions!$B$20*Assumptions!$B$21-Assumptions!$B$22*Assumptions!$B$23*Assumptions!$B$24)*$DL$45/20,0)</f>
        <v>129.13033919897666</v>
      </c>
      <c r="EN49" s="83">
        <f>IF($C24&lt;=20,Assumptions!$B$13*(Assumptions!$B$19*Assumptions!$B$20*Assumptions!$B$21-Assumptions!$B$22*Assumptions!$B$23*Assumptions!$B$24)*$DL$46/20,0)</f>
        <v>129.13033919897666</v>
      </c>
      <c r="EO49" s="83">
        <f>IF($C23&lt;=20,Assumptions!$B$13*(Assumptions!$B$19*Assumptions!$B$20*Assumptions!$B$21-Assumptions!$B$22*Assumptions!$B$23*Assumptions!$B$24)*$DL$47/20,0)</f>
        <v>129.13033919897666</v>
      </c>
      <c r="EP49" s="83">
        <f>IF($C22&lt;=20,Assumptions!$B$13*(Assumptions!$B$19*Assumptions!$B$20*Assumptions!$B$21-Assumptions!$B$22*Assumptions!$B$23*Assumptions!$B$24)*$DL$48/20,0)</f>
        <v>129.13033919897666</v>
      </c>
      <c r="EQ49" s="83">
        <f>IF($C21&lt;=20,Assumptions!$B$13*(Assumptions!$B$19*Assumptions!$B$20*Assumptions!$B$21-Assumptions!$B$22*Assumptions!$B$23*Assumptions!$B$24)*$DL$49/20,0)</f>
        <v>129.13033919897666</v>
      </c>
      <c r="ER49" s="83"/>
      <c r="ES49" s="78">
        <f t="shared" si="6"/>
        <v>2582.6067839795332</v>
      </c>
      <c r="ET49" s="89">
        <f t="shared" si="7"/>
        <v>0.74142641191549929</v>
      </c>
    </row>
    <row r="50" spans="3:150" s="93" customFormat="1" x14ac:dyDescent="0.35">
      <c r="C50" s="90">
        <f t="shared" si="18"/>
        <v>30</v>
      </c>
      <c r="D50" s="90">
        <f t="shared" si="18"/>
        <v>2046</v>
      </c>
      <c r="E50" s="91">
        <v>54685.004000000001</v>
      </c>
      <c r="F50" s="92">
        <v>300</v>
      </c>
      <c r="G50" s="80">
        <f t="shared" si="12"/>
        <v>8.2679369463667527</v>
      </c>
      <c r="H50" s="81">
        <f t="shared" si="11"/>
        <v>2.8357395404032459</v>
      </c>
      <c r="I50" s="78">
        <f>Assumptions!$B$18*(J50+AO50)</f>
        <v>1105.6177931398977</v>
      </c>
      <c r="J50" s="82">
        <f>(1.1*Assumptions!$B$14*(1+Assumptions!$B$16)+Assumptions!$B$15*(1+Assumptions!$B$17))*Assumptions!$B$12*$H50</f>
        <v>231.10710106378374</v>
      </c>
      <c r="K50" s="83">
        <f>IF($C50&lt;=20,Assumptions!$B$13*(Assumptions!$B$19*Assumptions!$B$20*Assumptions!$B$21-Assumptions!$B$22*Assumptions!$B$23*Assumptions!$B$24)*$H$21/20,0)</f>
        <v>0</v>
      </c>
      <c r="L50" s="83">
        <f>IF($C49&lt;=20,Assumptions!$B$13*(Assumptions!$B$19*Assumptions!$B$20*Assumptions!$B$21-Assumptions!$B$22*Assumptions!$B$23*Assumptions!$B$24)*$H$22/20,0)</f>
        <v>0</v>
      </c>
      <c r="M50" s="83">
        <f>IF($C48&lt;=20,Assumptions!$B$13*(Assumptions!$B$19*Assumptions!$B$20*Assumptions!$B$21-Assumptions!$B$22*Assumptions!$B$23*Assumptions!$B$24)*$H$23/20,0)</f>
        <v>0</v>
      </c>
      <c r="N50" s="83">
        <f>IF($C47&lt;=20,Assumptions!$B$13*(Assumptions!$B$19*Assumptions!$B$20*Assumptions!$B$21-Assumptions!$B$22*Assumptions!$B$23*Assumptions!$B$24)*$H$24/20,0)</f>
        <v>0</v>
      </c>
      <c r="O50" s="83">
        <f>IF($C46&lt;=20,Assumptions!$B$13*(Assumptions!$B$19*Assumptions!$B$20*Assumptions!$B$21-Assumptions!$B$22*Assumptions!$B$23*Assumptions!$B$24)*$H$25/20,0)</f>
        <v>0</v>
      </c>
      <c r="P50" s="83">
        <f>IF($C45&lt;=20,Assumptions!$B$13*(Assumptions!$B$19*Assumptions!$B$20*Assumptions!$B$21-Assumptions!$B$22*Assumptions!$B$23*Assumptions!$B$24)*$H$26/20,0)</f>
        <v>0</v>
      </c>
      <c r="Q50" s="83">
        <f>IF($C44&lt;=20,Assumptions!$B$13*(Assumptions!$B$19*Assumptions!$B$20*Assumptions!$B$21-Assumptions!$B$22*Assumptions!$B$23*Assumptions!$B$24)*$H$27/20,0)</f>
        <v>0</v>
      </c>
      <c r="R50" s="83">
        <f>IF($C43&lt;=20,Assumptions!$B$13*(Assumptions!$B$19*Assumptions!$B$20*Assumptions!$B$21-Assumptions!$B$22*Assumptions!$B$23*Assumptions!$B$24)*$H$28/20,0)</f>
        <v>0</v>
      </c>
      <c r="S50" s="83">
        <f>IF($C42&lt;=20,Assumptions!$B$13*(Assumptions!$B$19*Assumptions!$B$20*Assumptions!$B$21-Assumptions!$B$22*Assumptions!$B$23*Assumptions!$B$24)*$H$29/20,0)</f>
        <v>0</v>
      </c>
      <c r="T50" s="83">
        <f>IF($C41&lt;=20,Assumptions!$B$13*(Assumptions!$B$19*Assumptions!$B$20*Assumptions!$B$21-Assumptions!$B$22*Assumptions!$B$23*Assumptions!$B$24)*$H$30/20,0)</f>
        <v>0</v>
      </c>
      <c r="U50" s="83">
        <f>IF($C40&lt;=20,Assumptions!$B$13*(Assumptions!$B$19*Assumptions!$B$20*Assumptions!$B$21-Assumptions!$B$22*Assumptions!$B$23*Assumptions!$B$24)*$H$31/20,0)</f>
        <v>3.5212512169003261</v>
      </c>
      <c r="V50" s="83">
        <f>IF($C39&lt;=20,Assumptions!$B$13*(Assumptions!$B$19*Assumptions!$B$20*Assumptions!$B$21-Assumptions!$B$22*Assumptions!$B$23*Assumptions!$B$24)*$H$32/20,0)</f>
        <v>3.5212512169003261</v>
      </c>
      <c r="W50" s="83">
        <f>IF($C38&lt;=20,Assumptions!$B$13*(Assumptions!$B$19*Assumptions!$B$20*Assumptions!$B$21-Assumptions!$B$22*Assumptions!$B$23*Assumptions!$B$24)*$H$33/20,0)</f>
        <v>3.5212512169003261</v>
      </c>
      <c r="X50" s="83">
        <f>IF($C37&lt;=20,Assumptions!$B$13*(Assumptions!$B$19*Assumptions!$B$20*Assumptions!$B$21-Assumptions!$B$22*Assumptions!$B$23*Assumptions!$B$24)*$H$34/20,0)</f>
        <v>3.5212512169003261</v>
      </c>
      <c r="Y50" s="83">
        <f>IF($C36&lt;=20,Assumptions!$B$13*(Assumptions!$B$19*Assumptions!$B$20*Assumptions!$B$21-Assumptions!$B$22*Assumptions!$B$23*Assumptions!$B$24)*$H$35/20,0)</f>
        <v>3.5212512169003261</v>
      </c>
      <c r="Z50" s="83">
        <f>IF($C35&lt;=20,Assumptions!$B$13*(Assumptions!$B$19*Assumptions!$B$20*Assumptions!$B$21-Assumptions!$B$22*Assumptions!$B$23*Assumptions!$B$24)*$H$36/20,0)</f>
        <v>3.5212512169003261</v>
      </c>
      <c r="AA50" s="83">
        <f>IF($C34&lt;=20,Assumptions!$B$13*(Assumptions!$B$19*Assumptions!$B$20*Assumptions!$B$21-Assumptions!$B$22*Assumptions!$B$23*Assumptions!$B$24)*$H$37/20,0)</f>
        <v>3.5212512169003261</v>
      </c>
      <c r="AB50" s="83">
        <f>IF($C33&lt;=20,Assumptions!$B$13*(Assumptions!$B$19*Assumptions!$B$20*Assumptions!$B$21-Assumptions!$B$22*Assumptions!$B$23*Assumptions!$B$24)*$H$38/20,0)</f>
        <v>3.5212512169003261</v>
      </c>
      <c r="AC50" s="83">
        <f>IF($C32&lt;=20,Assumptions!$B$13*(Assumptions!$B$19*Assumptions!$B$20*Assumptions!$B$21-Assumptions!$B$22*Assumptions!$B$23*Assumptions!$B$24)*$H$39/20,0)</f>
        <v>3.5212512169003261</v>
      </c>
      <c r="AD50" s="83">
        <f>IF($C31&lt;=20,Assumptions!$B$13*(Assumptions!$B$19*Assumptions!$B$20*Assumptions!$B$21-Assumptions!$B$22*Assumptions!$B$23*Assumptions!$B$24)*$H$40/20,0)</f>
        <v>3.5212512169003261</v>
      </c>
      <c r="AE50" s="83">
        <f>IF($C30&lt;=20,Assumptions!$B$13*(Assumptions!$B$19*Assumptions!$B$20*Assumptions!$B$21-Assumptions!$B$22*Assumptions!$B$23*Assumptions!$B$24)*$H$41/20,0)</f>
        <v>3.5212512169003261</v>
      </c>
      <c r="AF50" s="83">
        <f>IF($C29&lt;=20,Assumptions!$B$13*(Assumptions!$B$19*Assumptions!$B$20*Assumptions!$B$21-Assumptions!$B$22*Assumptions!$B$23*Assumptions!$B$24)*$H$42/20,0)</f>
        <v>3.5212512169003261</v>
      </c>
      <c r="AG50" s="83">
        <f>IF($C28&lt;=20,Assumptions!$B$13*(Assumptions!$B$19*Assumptions!$B$20*Assumptions!$B$21-Assumptions!$B$22*Assumptions!$B$23*Assumptions!$B$24)*$H$43/20,0)</f>
        <v>3.5212512169003261</v>
      </c>
      <c r="AH50" s="83">
        <f>IF($C27&lt;=20,Assumptions!$B$13*(Assumptions!$B$19*Assumptions!$B$20*Assumptions!$B$21-Assumptions!$B$22*Assumptions!$B$23*Assumptions!$B$24)*$H$44/20,0)</f>
        <v>3.5212512169003261</v>
      </c>
      <c r="AI50" s="83">
        <f>IF($C26&lt;=20,Assumptions!$B$13*(Assumptions!$B$19*Assumptions!$B$20*Assumptions!$B$21-Assumptions!$B$22*Assumptions!$B$23*Assumptions!$B$24)*$H$45/20,0)</f>
        <v>3.5212512169003261</v>
      </c>
      <c r="AJ50" s="83">
        <f>IF($C25&lt;=20,Assumptions!$B$13*(Assumptions!$B$19*Assumptions!$B$20*Assumptions!$B$21-Assumptions!$B$22*Assumptions!$B$23*Assumptions!$B$24)*$H$46/20,0)</f>
        <v>3.5212512169003261</v>
      </c>
      <c r="AK50" s="83">
        <f>IF($C24&lt;=20,Assumptions!$B$13*(Assumptions!$B$19*Assumptions!$B$20*Assumptions!$B$21-Assumptions!$B$22*Assumptions!$B$23*Assumptions!$B$24)*$H$47/20,0)</f>
        <v>3.5212512169003261</v>
      </c>
      <c r="AL50" s="83">
        <f>IF($C23&lt;=20,Assumptions!$B$13*(Assumptions!$B$19*Assumptions!$B$20*Assumptions!$B$21-Assumptions!$B$22*Assumptions!$B$23*Assumptions!$B$24)*$H$48/20,0)</f>
        <v>3.5212512169003261</v>
      </c>
      <c r="AM50" s="83">
        <f>IF($C22&lt;=20,Assumptions!$B$13*(Assumptions!$B$19*Assumptions!$B$20*Assumptions!$B$21-Assumptions!$B$22*Assumptions!$B$23*Assumptions!$B$24)*$H$49/20,0)</f>
        <v>3.5212512169003261</v>
      </c>
      <c r="AN50" s="83">
        <f>IF($C26&lt;=20,Assumptions!$B$13*(Assumptions!$B$19*Assumptions!$B$20*Assumptions!$B$21-Assumptions!$B$22*Assumptions!$B$23*Assumptions!$B$24)*$H$50/20,0)</f>
        <v>3.5212512169003261</v>
      </c>
      <c r="AO50" s="91">
        <f>SUM(K50:AN50)</f>
        <v>70.425024338006509</v>
      </c>
      <c r="AP50" s="84">
        <f t="shared" si="10"/>
        <v>2.0217933844164985E-2</v>
      </c>
      <c r="AQ50" s="81">
        <f t="shared" si="13"/>
        <v>32.027618669001065</v>
      </c>
      <c r="AR50" s="83">
        <f t="shared" si="14"/>
        <v>10.984842438179713</v>
      </c>
      <c r="AS50" s="78">
        <f>Assumptions!$B$18*(AT50+BY50)</f>
        <v>4307.3334006408386</v>
      </c>
      <c r="AT50" s="78">
        <f>(1.1*Assumptions!$B$14*(1+Assumptions!$B$16)+Assumptions!$B$15*(1+Assumptions!$B$17))*Assumptions!$B$12*$AR50</f>
        <v>895.24268902677034</v>
      </c>
      <c r="AU50" s="83">
        <f>IF($C50&lt;=20,Assumptions!$B$13*(Assumptions!$B$19*Assumptions!$B$20*Assumptions!$B$21-Assumptions!$B$22*Assumptions!$B$23*Assumptions!$B$24)*$AR$21/20,0)</f>
        <v>0</v>
      </c>
      <c r="AV50" s="83">
        <f>IF($C49&lt;=20,Assumptions!$B$13*(Assumptions!$B$19*Assumptions!$B$20*Assumptions!$B$21-Assumptions!$B$22*Assumptions!$B$23*Assumptions!$B$24)*$AR$22/20,0)</f>
        <v>0</v>
      </c>
      <c r="AW50" s="83">
        <f>IF($C348&lt;=20,Assumptions!$B$13*(Assumptions!$B$19*Assumptions!$B$20*Assumptions!$B$21-Assumptions!$B$22*Assumptions!$B$23*Assumptions!$B$24)*$AR$23/20,0)</f>
        <v>6.6782370733894583</v>
      </c>
      <c r="AX50" s="83">
        <f>IF($C47&lt;=20,Assumptions!$B$13*(Assumptions!$B$19*Assumptions!$B$20*Assumptions!$B$21-Assumptions!$B$22*Assumptions!$B$23*Assumptions!$B$24)*$AR$24/20,0)</f>
        <v>0</v>
      </c>
      <c r="AY50" s="83">
        <f>IF($C46&lt;=20,Assumptions!$B$13*(Assumptions!$B$19*Assumptions!$B$20*Assumptions!$B$21-Assumptions!$B$22*Assumptions!$B$23*Assumptions!$B$24)*$AR$25/20,0)</f>
        <v>0</v>
      </c>
      <c r="AZ50" s="83">
        <f>IF($C45&lt;=20,Assumptions!$B$13*(Assumptions!$B$19*Assumptions!$B$20*Assumptions!$B$21-Assumptions!$B$22*Assumptions!$B$23*Assumptions!$B$24)*$AR$26/20,0)</f>
        <v>0</v>
      </c>
      <c r="BA50" s="83">
        <f>IF($C44&lt;=20,Assumptions!$B$13*(Assumptions!$B$19*Assumptions!$B$20*Assumptions!$B$21-Assumptions!$B$22*Assumptions!$B$23*Assumptions!$B$24)*$AR$27/20,0)</f>
        <v>0</v>
      </c>
      <c r="BB50" s="83">
        <f>IF($C43&lt;=20,Assumptions!$B$13*(Assumptions!$B$19*Assumptions!$B$20*Assumptions!$B$21-Assumptions!$B$22*Assumptions!$B$23*Assumptions!$B$24)*$AR$28/20,0)</f>
        <v>0</v>
      </c>
      <c r="BC50" s="83">
        <f>IF($C42&lt;=20,Assumptions!$B$13*(Assumptions!$B$19*Assumptions!$B$20*Assumptions!$B$21-Assumptions!$B$22*Assumptions!$B$23*Assumptions!$B$24)*$AR$29/20,0)</f>
        <v>0</v>
      </c>
      <c r="BD50" s="83">
        <f>IF($C41&lt;=20,Assumptions!$B$13*(Assumptions!$B$19*Assumptions!$B$20*Assumptions!$B$21-Assumptions!$B$22*Assumptions!$B$23*Assumptions!$B$24)*$AR$30/20,0)</f>
        <v>0</v>
      </c>
      <c r="BE50" s="83">
        <f>IF($C40&lt;=20,Assumptions!$B$13*(Assumptions!$B$19*Assumptions!$B$20*Assumptions!$B$21-Assumptions!$B$22*Assumptions!$B$23*Assumptions!$B$24)*$AR$31/20,0)</f>
        <v>13.640318249185276</v>
      </c>
      <c r="BF50" s="83">
        <f>IF($C39&lt;=20,Assumptions!$B$13*(Assumptions!$B$19*Assumptions!$B$20*Assumptions!$B$21-Assumptions!$B$22*Assumptions!$B$23*Assumptions!$B$24)*$AR$32/20,0)</f>
        <v>13.640318249185276</v>
      </c>
      <c r="BG50" s="83">
        <f>IF($C38&lt;=20,Assumptions!$B$13*(Assumptions!$B$19*Assumptions!$B$20*Assumptions!$B$21-Assumptions!$B$22*Assumptions!$B$23*Assumptions!$B$24)*$AR$33/20,0)</f>
        <v>13.640318249185276</v>
      </c>
      <c r="BH50" s="83">
        <f>IF($C37&lt;=20,Assumptions!$B$13*(Assumptions!$B$19*Assumptions!$B$20*Assumptions!$B$21-Assumptions!$B$22*Assumptions!$B$23*Assumptions!$B$24)*$AR$34/20,0)</f>
        <v>13.640318249185276</v>
      </c>
      <c r="BI50" s="83">
        <f>IF($C36&lt;=20,Assumptions!$B$13*(Assumptions!$B$19*Assumptions!$B$20*Assumptions!$B$21-Assumptions!$B$22*Assumptions!$B$23*Assumptions!$B$24)*$AR$35/20,0)</f>
        <v>13.640318249185276</v>
      </c>
      <c r="BJ50" s="83">
        <f>IF($C35&lt;=20,Assumptions!$B$13*(Assumptions!$B$19*Assumptions!$B$20*Assumptions!$B$21-Assumptions!$B$22*Assumptions!$B$23*Assumptions!$B$24)*$AR$36/20,0)</f>
        <v>13.640318249185276</v>
      </c>
      <c r="BK50" s="83">
        <f>IF($C34&lt;=20,Assumptions!$B$13*(Assumptions!$B$19*Assumptions!$B$20*Assumptions!$B$21-Assumptions!$B$22*Assumptions!$B$23*Assumptions!$B$24)*$AR$37/20,0)</f>
        <v>13.640318249185276</v>
      </c>
      <c r="BL50" s="83">
        <f>IF($C33&lt;=20,Assumptions!$B$13*(Assumptions!$B$19*Assumptions!$B$20*Assumptions!$B$21-Assumptions!$B$22*Assumptions!$B$23*Assumptions!$B$24)*$AR$38/20,0)</f>
        <v>13.640318249185276</v>
      </c>
      <c r="BM50" s="83">
        <f>IF($C32&lt;=20,Assumptions!$B$13*(Assumptions!$B$19*Assumptions!$B$20*Assumptions!$B$21-Assumptions!$B$22*Assumptions!$B$23*Assumptions!$B$24)*$AR$39/20,0)</f>
        <v>13.640318249185276</v>
      </c>
      <c r="BN50" s="83">
        <f>IF($C31&lt;=20,Assumptions!$B$13*(Assumptions!$B$19*Assumptions!$B$20*Assumptions!$B$21-Assumptions!$B$22*Assumptions!$B$23*Assumptions!$B$24)*$AR$40/20,0)</f>
        <v>13.640318249185276</v>
      </c>
      <c r="BO50" s="83">
        <f>IF($C30&lt;=20,Assumptions!$B$13*(Assumptions!$B$19*Assumptions!$B$20*Assumptions!$B$21-Assumptions!$B$22*Assumptions!$B$23*Assumptions!$B$24)*$AR$41/20,0)</f>
        <v>13.640318249185276</v>
      </c>
      <c r="BP50" s="83">
        <f>IF($C29&lt;=20,Assumptions!$B$13*(Assumptions!$B$19*Assumptions!$B$20*Assumptions!$B$21-Assumptions!$B$22*Assumptions!$B$23*Assumptions!$B$24)*$AR$42/20,0)</f>
        <v>13.640318249185276</v>
      </c>
      <c r="BQ50" s="83">
        <f>IF($C28&lt;=20,Assumptions!$B$13*(Assumptions!$B$19*Assumptions!$B$20*Assumptions!$B$21-Assumptions!$B$22*Assumptions!$B$23*Assumptions!$B$24)*$AR$43/20,0)</f>
        <v>13.640318249185276</v>
      </c>
      <c r="BR50" s="83">
        <f>IF($C27&lt;=20,Assumptions!$B$13*(Assumptions!$B$19*Assumptions!$B$20*Assumptions!$B$21-Assumptions!$B$22*Assumptions!$B$23*Assumptions!$B$24)*$AR$44/20,0)</f>
        <v>13.640318249185276</v>
      </c>
      <c r="BS50" s="83">
        <f>IF($C26&lt;=20,Assumptions!$B$13*(Assumptions!$B$19*Assumptions!$B$20*Assumptions!$B$21-Assumptions!$B$22*Assumptions!$B$23*Assumptions!$B$24)*$AR$45/20,0)</f>
        <v>13.640318249185276</v>
      </c>
      <c r="BT50" s="83">
        <f>IF($C25&lt;=20,Assumptions!$B$13*(Assumptions!$B$19*Assumptions!$B$20*Assumptions!$B$21-Assumptions!$B$22*Assumptions!$B$23*Assumptions!$B$24)*$AR$46/20,0)</f>
        <v>13.640318249185276</v>
      </c>
      <c r="BU50" s="83">
        <f>IF($C24&lt;=20,Assumptions!$B$13*(Assumptions!$B$19*Assumptions!$B$20*Assumptions!$B$21-Assumptions!$B$22*Assumptions!$B$23*Assumptions!$B$24)*$AR$47/20,0)</f>
        <v>13.640318249185276</v>
      </c>
      <c r="BV50" s="83">
        <f>IF($C23&lt;=20,Assumptions!$B$13*(Assumptions!$B$19*Assumptions!$B$20*Assumptions!$B$21-Assumptions!$B$22*Assumptions!$B$23*Assumptions!$B$24)*$AR$48/20,0)</f>
        <v>13.640318249185276</v>
      </c>
      <c r="BW50" s="83">
        <f>IF($C22&lt;=20,Assumptions!$B$13*(Assumptions!$B$19*Assumptions!$B$20*Assumptions!$B$21-Assumptions!$B$22*Assumptions!$B$23*Assumptions!$B$24)*$AR$49/20,0)</f>
        <v>13.640318249185276</v>
      </c>
      <c r="BX50" s="83">
        <f>IF($C21&lt;=20,Assumptions!$B$13*(Assumptions!$B$19*Assumptions!$B$20*Assumptions!$B$21-Assumptions!$B$22*Assumptions!$B$23*Assumptions!$B$24)*$AR$50/20,0)</f>
        <v>13.640318249185276</v>
      </c>
      <c r="BY50" s="91">
        <f t="shared" si="2"/>
        <v>279.48460205709489</v>
      </c>
      <c r="BZ50" s="85">
        <f t="shared" si="3"/>
        <v>7.8766262879688895E-2</v>
      </c>
      <c r="CA50" s="86">
        <f t="shared" si="15"/>
        <v>103.9914468398994</v>
      </c>
      <c r="CB50" s="87">
        <f t="shared" si="16"/>
        <v>37.441640824221651</v>
      </c>
      <c r="CC50" s="78">
        <f>Assumptions!$B$18*(CD50+DI50)</f>
        <v>14598.006519923918</v>
      </c>
      <c r="CD50" s="78">
        <f>(1.1*Assumptions!$B$14*(1+Assumptions!$B$16)+Assumptions!$B$15*(1+Assumptions!$B$17))*Assumptions!$B$12*$CB50</f>
        <v>3051.4188438924161</v>
      </c>
      <c r="CE50" s="83">
        <f>IF($C50&lt;=20,Assumptions!$B$13*(Assumptions!$B$19*Assumptions!$B$20*Assumptions!$B$21-Assumptions!$B$22*Assumptions!$B$23*Assumptions!$B$24)*$CB$21/20,0)</f>
        <v>0</v>
      </c>
      <c r="CF50" s="83">
        <f>IF($C49&lt;=20,Assumptions!$B$13*(Assumptions!$B$19*Assumptions!$B$20*Assumptions!$B$21-Assumptions!$B$22*Assumptions!$B$23*Assumptions!$B$24)*$CB$22/20,0)</f>
        <v>0</v>
      </c>
      <c r="CG50" s="83">
        <f>IF($C48&lt;=20,Assumptions!$B$13*(Assumptions!$B$19*Assumptions!$B$20*Assumptions!$B$21-Assumptions!$B$22*Assumptions!$B$23*Assumptions!$B$24)*$CB$23/20,0)</f>
        <v>0</v>
      </c>
      <c r="CH50" s="83">
        <f>IF($C47&lt;=20,Assumptions!$B$13*(Assumptions!$B$19*Assumptions!$B$20*Assumptions!$B$21-Assumptions!$B$22*Assumptions!$B$23*Assumptions!$B$24)*$CB$24/20,0)</f>
        <v>0</v>
      </c>
      <c r="CI50" s="83">
        <f>IF($C46&lt;=20,Assumptions!$B$13*(Assumptions!$B$19*Assumptions!$B$20*Assumptions!$B$21-Assumptions!$B$22*Assumptions!$B$23*Assumptions!$B$24)*$CB$25/20,0)</f>
        <v>0</v>
      </c>
      <c r="CJ50" s="83">
        <f>IF($C45&lt;=20,Assumptions!$B$13*(Assumptions!$B$19*Assumptions!$B$20*Assumptions!$B$21-Assumptions!$B$22*Assumptions!$B$23*Assumptions!$B$24)*$CB$26/20,0)</f>
        <v>0</v>
      </c>
      <c r="CK50" s="83">
        <f>IF($C44&lt;=20,Assumptions!$B$13*(Assumptions!$B$19*Assumptions!$B$20*Assumptions!$B$21-Assumptions!$B$22*Assumptions!$B$23*Assumptions!$B$24)*$CB$27/20,0)</f>
        <v>0</v>
      </c>
      <c r="CL50" s="83">
        <f>IF($C43&lt;=20,Assumptions!$B$13*(Assumptions!$B$19*Assumptions!$B$20*Assumptions!$B$21-Assumptions!$B$22*Assumptions!$B$23*Assumptions!$B$24)*$CB$28/20,0)</f>
        <v>0</v>
      </c>
      <c r="CM50" s="83">
        <f>IF($C42&lt;=20,Assumptions!$B$13*(Assumptions!$B$19*Assumptions!$B$20*Assumptions!$B$21-Assumptions!$B$22*Assumptions!$B$23*Assumptions!$B$24)*$CB$29/20,0)</f>
        <v>0</v>
      </c>
      <c r="CN50" s="83">
        <f>IF($C41&lt;=20,Assumptions!$B$13*(Assumptions!$B$19*Assumptions!$B$20*Assumptions!$B$21-Assumptions!$B$22*Assumptions!$B$23*Assumptions!$B$24)*$CB$30/20,0)</f>
        <v>0</v>
      </c>
      <c r="CO50" s="83">
        <f>IF($C40&lt;=20,Assumptions!$B$13*(Assumptions!$B$19*Assumptions!$B$20*Assumptions!$B$21-Assumptions!$B$22*Assumptions!$B$23*Assumptions!$B$24)*$CB$31/20,0)</f>
        <v>46.492783077068985</v>
      </c>
      <c r="CP50" s="83">
        <f>IF($C39&lt;=20,Assumptions!$B$13*(Assumptions!$B$19*Assumptions!$B$20*Assumptions!$B$21-Assumptions!$B$22*Assumptions!$B$23*Assumptions!$B$24)*$CB$32/20,0)</f>
        <v>46.492783077068985</v>
      </c>
      <c r="CQ50" s="83">
        <f>IF($C38&lt;=20,Assumptions!$B$13*(Assumptions!$B$19*Assumptions!$B$20*Assumptions!$B$21-Assumptions!$B$22*Assumptions!$B$23*Assumptions!$B$24)*$CB$33/20,0)</f>
        <v>46.492783077068985</v>
      </c>
      <c r="CR50" s="83">
        <f>IF($C37&lt;=20,Assumptions!$B$13*(Assumptions!$B$19*Assumptions!$B$20*Assumptions!$B$21-Assumptions!$B$22*Assumptions!$B$23*Assumptions!$B$24)*$CB$34/20,0)</f>
        <v>46.492783077068985</v>
      </c>
      <c r="CS50" s="83">
        <f>IF($C36&lt;=20,Assumptions!$B$13*(Assumptions!$B$19*Assumptions!$B$20*Assumptions!$B$21-Assumptions!$B$22*Assumptions!$B$23*Assumptions!$B$24)*$CB$35/20,0)</f>
        <v>46.492783077068985</v>
      </c>
      <c r="CT50" s="83">
        <f>IF($C35&lt;=20,Assumptions!$B$13*(Assumptions!$B$19*Assumptions!$B$20*Assumptions!$B$21-Assumptions!$B$22*Assumptions!$B$23*Assumptions!$B$24)*$CB$36/20,0)</f>
        <v>46.492783077068985</v>
      </c>
      <c r="CU50" s="83">
        <f>IF($C34&lt;=20,Assumptions!$B$13*(Assumptions!$B$19*Assumptions!$B$20*Assumptions!$B$21-Assumptions!$B$22*Assumptions!$B$23*Assumptions!$B$24)*$CB$37/20,0)</f>
        <v>46.492783077068985</v>
      </c>
      <c r="CV50" s="83">
        <f>IF($C33&lt;=20,Assumptions!$B$13*(Assumptions!$B$19*Assumptions!$B$20*Assumptions!$B$21-Assumptions!$B$22*Assumptions!$B$23*Assumptions!$B$24)*$CB$38/20,0)</f>
        <v>46.492783077068985</v>
      </c>
      <c r="CW50" s="83">
        <f>IF($C32&lt;=20,Assumptions!$B$13*(Assumptions!$B$19*Assumptions!$B$20*Assumptions!$B$21-Assumptions!$B$22*Assumptions!$B$23*Assumptions!$B$24)*$CB$39/20,0)</f>
        <v>46.492783077068985</v>
      </c>
      <c r="CX50" s="83">
        <f>IF($C31&lt;=20,Assumptions!$B$13*(Assumptions!$B$19*Assumptions!$B$20*Assumptions!$B$21-Assumptions!$B$22*Assumptions!$B$23*Assumptions!$B$24)*$CB$40/20,0)</f>
        <v>46.492783077068985</v>
      </c>
      <c r="CY50" s="83">
        <f>IF($C30&lt;=20,Assumptions!$B$13*(Assumptions!$B$19*Assumptions!$B$20*Assumptions!$B$21-Assumptions!$B$22*Assumptions!$B$23*Assumptions!$B$24)*$CB$41/20,0)</f>
        <v>46.492783077068985</v>
      </c>
      <c r="CZ50" s="83">
        <f>IF($C29&lt;=20,Assumptions!$B$13*(Assumptions!$B$19*Assumptions!$B$20*Assumptions!$B$21-Assumptions!$B$22*Assumptions!$B$23*Assumptions!$B$24)*$CB$42/20,0)</f>
        <v>46.492783077068985</v>
      </c>
      <c r="DA50" s="83">
        <f>IF($C28&lt;=20,Assumptions!$B$13*(Assumptions!$B$19*Assumptions!$B$20*Assumptions!$B$21-Assumptions!$B$22*Assumptions!$B$23*Assumptions!$B$24)*$CB$43/20,0)</f>
        <v>46.492783077068985</v>
      </c>
      <c r="DB50" s="83">
        <f>IF($C27&lt;=20,Assumptions!$B$13*(Assumptions!$B$19*Assumptions!$B$20*Assumptions!$B$21-Assumptions!$B$22*Assumptions!$B$23*Assumptions!$B$24)*$CB$44/20,0)</f>
        <v>46.492783077068985</v>
      </c>
      <c r="DC50" s="83">
        <f>IF($C26&lt;=20,Assumptions!$B$13*(Assumptions!$B$19*Assumptions!$B$20*Assumptions!$B$21-Assumptions!$B$22*Assumptions!$B$23*Assumptions!$B$24)*$CB$45/20,0)</f>
        <v>46.492783077068985</v>
      </c>
      <c r="DD50" s="83">
        <f>IF($C25&lt;=20,Assumptions!$B$13*(Assumptions!$B$19*Assumptions!$B$20*Assumptions!$B$21-Assumptions!$B$22*Assumptions!$B$23*Assumptions!$B$24)*$CB$46/20,0)</f>
        <v>46.492783077068985</v>
      </c>
      <c r="DE50" s="83">
        <f>IF($C24&lt;=20,Assumptions!$B$13*(Assumptions!$B$19*Assumptions!$B$20*Assumptions!$B$21-Assumptions!$B$22*Assumptions!$B$23*Assumptions!$B$24)*$CB$47/20,0)</f>
        <v>46.492783077068985</v>
      </c>
      <c r="DF50" s="83">
        <f>IF($C23&lt;=20,Assumptions!$B$13*(Assumptions!$B$19*Assumptions!$B$20*Assumptions!$B$21-Assumptions!$B$22*Assumptions!$B$23*Assumptions!$B$24)*$CB$48/20,0)</f>
        <v>46.492783077068985</v>
      </c>
      <c r="DG50" s="83">
        <f>IF($C22&lt;=20,Assumptions!$B$13*(Assumptions!$B$19*Assumptions!$B$20*Assumptions!$B$21-Assumptions!$B$22*Assumptions!$B$23*Assumptions!$B$24)*$CB$49/20,0)</f>
        <v>46.492783077068985</v>
      </c>
      <c r="DH50" s="83">
        <f>IF($C21&lt;=20,Assumptions!$B$13*(Assumptions!$B$19*Assumptions!$B$20*Assumptions!$B$21-Assumptions!$B$22*Assumptions!$B$23*Assumptions!$B$24)*$CB$50/20,0)</f>
        <v>46.492783077068985</v>
      </c>
      <c r="DI50" s="91">
        <f t="shared" si="4"/>
        <v>929.85566154137985</v>
      </c>
      <c r="DJ50" s="85">
        <f t="shared" si="5"/>
        <v>0.26694716013779424</v>
      </c>
      <c r="DK50" s="88">
        <f t="shared" si="17"/>
        <v>103.9914468398994</v>
      </c>
      <c r="DL50" s="81">
        <f t="shared" si="1"/>
        <v>103.9914468398994</v>
      </c>
      <c r="DM50" s="78">
        <f>Assumptions!$B$18*(DN50+ES50)</f>
        <v>40544.906301304727</v>
      </c>
      <c r="DN50" s="78">
        <f>(1.1*Assumptions!$B$14*(1+Assumptions!$B$16)+Assumptions!$B$15*(1+Assumptions!$B$17))*Assumptions!$B$12*DL50</f>
        <v>8475.0949345581212</v>
      </c>
      <c r="DO50" s="83">
        <f>IF($C50&lt;=20,Assumptions!$B$13*(Assumptions!$B$19*Assumptions!$B$20*Assumptions!$B$21-Assumptions!$B$22*Assumptions!$B$23*Assumptions!$B$24)*$DL$21/20,0)</f>
        <v>0</v>
      </c>
      <c r="DP50" s="83">
        <f>IF($C49&lt;=20,Assumptions!$B$13*(Assumptions!$B$19*Assumptions!$B$20*Assumptions!$B$21-Assumptions!$B$22*Assumptions!$B$23*Assumptions!$B$24)*$DL$22/20,0)</f>
        <v>0</v>
      </c>
      <c r="DQ50" s="83">
        <f>IF($C48&lt;=20,Assumptions!$B$13*(Assumptions!$B$19*Assumptions!$B$20*Assumptions!$B$21-Assumptions!$B$22*Assumptions!$B$23*Assumptions!$B$24)*$DL$23/20,0)</f>
        <v>0</v>
      </c>
      <c r="DR50" s="83">
        <f>IF($C47&lt;=20,Assumptions!$B$13*(Assumptions!$B$19*Assumptions!$B$20*Assumptions!$B$21-Assumptions!$B$22*Assumptions!$B$23*Assumptions!$B$24)*$DL$24/20,0)</f>
        <v>0</v>
      </c>
      <c r="DS50" s="83">
        <f>IF($C46&lt;=20,Assumptions!$B$13*(Assumptions!$B$19*Assumptions!$B$20*Assumptions!$B$21-Assumptions!$B$22*Assumptions!$B$23*Assumptions!$B$24)*$DL$25/20,0)</f>
        <v>0</v>
      </c>
      <c r="DT50" s="83">
        <f>IF($C45&lt;=20,Assumptions!$B$13*(Assumptions!$B$19*Assumptions!$B$20*Assumptions!$B$21-Assumptions!$B$22*Assumptions!$B$23*Assumptions!$B$24)*$DL$26/20,0)</f>
        <v>0</v>
      </c>
      <c r="DU50" s="83">
        <f>IF($C44&lt;=20,Assumptions!$B$13*(Assumptions!$B$19*Assumptions!$B$20*Assumptions!$B$21-Assumptions!$B$22*Assumptions!$B$23*Assumptions!$B$24)*$DL$27/20,0)</f>
        <v>0</v>
      </c>
      <c r="DV50" s="83">
        <f>IF($C43&lt;=20,Assumptions!$B$13*(Assumptions!$B$19*Assumptions!$B$20*Assumptions!$B$21-Assumptions!$B$22*Assumptions!$B$23*Assumptions!$B$24)*$DL$28/20,0)</f>
        <v>0</v>
      </c>
      <c r="DW50" s="83">
        <f>IF($C42&lt;=20,Assumptions!$B$13*(Assumptions!$B$19*Assumptions!$B$20*Assumptions!$B$21-Assumptions!$B$22*Assumptions!$B$23*Assumptions!$B$24)*$DL$29/20,0)</f>
        <v>0</v>
      </c>
      <c r="DX50" s="83">
        <f>IF($C41&lt;=20,Assumptions!$B$13*(Assumptions!$B$19*Assumptions!$B$20*Assumptions!$B$21-Assumptions!$B$22*Assumptions!$B$23*Assumptions!$B$24)*$DL$30/20,0)</f>
        <v>0</v>
      </c>
      <c r="DY50" s="83">
        <f>IF($C40&lt;=20,Assumptions!$B$13*(Assumptions!$B$19*Assumptions!$B$20*Assumptions!$B$21-Assumptions!$B$22*Assumptions!$B$23*Assumptions!$B$24)*$DL$31/20,0)</f>
        <v>129.13033919897666</v>
      </c>
      <c r="DZ50" s="83">
        <f>IF($C39&lt;=20,Assumptions!$B$13*(Assumptions!$B$19*Assumptions!$B$20*Assumptions!$B$21-Assumptions!$B$22*Assumptions!$B$23*Assumptions!$B$24)*$DL$32/20,0)</f>
        <v>129.13033919897666</v>
      </c>
      <c r="EA50" s="83">
        <f>IF($C38&lt;=20,Assumptions!$B$13*(Assumptions!$B$19*Assumptions!$B$20*Assumptions!$B$21-Assumptions!$B$22*Assumptions!$B$23*Assumptions!$B$24)*$DL$33/20,0)</f>
        <v>129.13033919897666</v>
      </c>
      <c r="EB50" s="83">
        <f>IF($C37&lt;=20,Assumptions!$B$13*(Assumptions!$B$19*Assumptions!$B$20*Assumptions!$B$21-Assumptions!$B$22*Assumptions!$B$23*Assumptions!$B$24)*$DL$34/20,0)</f>
        <v>129.13033919897666</v>
      </c>
      <c r="EC50" s="83">
        <f>IF($C36&lt;=20,Assumptions!$B$13*(Assumptions!$B$19*Assumptions!$B$20*Assumptions!$B$21-Assumptions!$B$22*Assumptions!$B$23*Assumptions!$B$24)*$DL$35/20,0)</f>
        <v>129.13033919897666</v>
      </c>
      <c r="ED50" s="83">
        <f>IF($C35&lt;=20,Assumptions!$B$13*(Assumptions!$B$19*Assumptions!$B$20*Assumptions!$B$21-Assumptions!$B$22*Assumptions!$B$23*Assumptions!$B$24)*$DL$36/20,0)</f>
        <v>129.13033919897666</v>
      </c>
      <c r="EE50" s="83">
        <f>IF($C34&lt;=20,Assumptions!$B$13*(Assumptions!$B$19*Assumptions!$B$20*Assumptions!$B$21-Assumptions!$B$22*Assumptions!$B$23*Assumptions!$B$24)*$DL$37/20,0)</f>
        <v>129.13033919897666</v>
      </c>
      <c r="EF50" s="83">
        <f>IF($C33&lt;=20,Assumptions!$B$13*(Assumptions!$B$19*Assumptions!$B$20*Assumptions!$B$21-Assumptions!$B$22*Assumptions!$B$23*Assumptions!$B$24)*$DL$38/20,0)</f>
        <v>129.13033919897666</v>
      </c>
      <c r="EG50" s="83">
        <f>IF($C32&lt;=20,Assumptions!$B$13*(Assumptions!$B$19*Assumptions!$B$20*Assumptions!$B$21-Assumptions!$B$22*Assumptions!$B$23*Assumptions!$B$24)*$DL$39/20,0)</f>
        <v>129.13033919897666</v>
      </c>
      <c r="EH50" s="83">
        <f>IF($C31&lt;=20,Assumptions!$B$13*(Assumptions!$B$19*Assumptions!$B$20*Assumptions!$B$21-Assumptions!$B$22*Assumptions!$B$23*Assumptions!$B$24)*$DL$40/20,0)</f>
        <v>129.13033919897666</v>
      </c>
      <c r="EI50" s="83">
        <f>IF($C30&lt;=20,Assumptions!$B$13*(Assumptions!$B$19*Assumptions!$B$20*Assumptions!$B$21-Assumptions!$B$22*Assumptions!$B$23*Assumptions!$B$24)*$DL$41/20,0)</f>
        <v>129.13033919897666</v>
      </c>
      <c r="EJ50" s="83">
        <f>IF($C29&lt;=20,Assumptions!$B$13*(Assumptions!$B$19*Assumptions!$B$20*Assumptions!$B$21-Assumptions!$B$22*Assumptions!$B$23*Assumptions!$B$24)*$DL$42/20,0)</f>
        <v>129.13033919897666</v>
      </c>
      <c r="EK50" s="83">
        <f>IF($C28&lt;=20,Assumptions!$B$13*(Assumptions!$B$19*Assumptions!$B$20*Assumptions!$B$21-Assumptions!$B$22*Assumptions!$B$23*Assumptions!$B$24)*$DL$43/20,0)</f>
        <v>129.13033919897666</v>
      </c>
      <c r="EL50" s="83">
        <f>IF($C27&lt;=20,Assumptions!$B$13*(Assumptions!$B$19*Assumptions!$B$20*Assumptions!$B$21-Assumptions!$B$22*Assumptions!$B$23*Assumptions!$B$24)*$DL$44/20,0)</f>
        <v>129.13033919897666</v>
      </c>
      <c r="EM50" s="83">
        <f>IF($C26&lt;=20,Assumptions!$B$13*(Assumptions!$B$19*Assumptions!$B$20*Assumptions!$B$21-Assumptions!$B$22*Assumptions!$B$23*Assumptions!$B$24)*$DL$45/20,0)</f>
        <v>129.13033919897666</v>
      </c>
      <c r="EN50" s="83">
        <f>IF($C25&lt;=20,Assumptions!$B$13*(Assumptions!$B$19*Assumptions!$B$20*Assumptions!$B$21-Assumptions!$B$22*Assumptions!$B$23*Assumptions!$B$24)*$DL$46/20,0)</f>
        <v>129.13033919897666</v>
      </c>
      <c r="EO50" s="83">
        <f>IF($C24&lt;=20,Assumptions!$B$13*(Assumptions!$B$19*Assumptions!$B$20*Assumptions!$B$21-Assumptions!$B$22*Assumptions!$B$23*Assumptions!$B$24)*$DL$47/20,0)</f>
        <v>129.13033919897666</v>
      </c>
      <c r="EP50" s="83">
        <f>IF($C23&lt;=20,Assumptions!$B$13*(Assumptions!$B$19*Assumptions!$B$20*Assumptions!$B$21-Assumptions!$B$22*Assumptions!$B$23*Assumptions!$B$24)*$DL$48/20,0)</f>
        <v>129.13033919897666</v>
      </c>
      <c r="EQ50" s="83">
        <f>IF($C22&lt;=20,Assumptions!$B$13*(Assumptions!$B$19*Assumptions!$B$20*Assumptions!$B$21-Assumptions!$B$22*Assumptions!$B$23*Assumptions!$B$24)*$DL$49/20,0)</f>
        <v>129.13033919897666</v>
      </c>
      <c r="ER50" s="83">
        <f>IF($C21&lt;=20,Assumptions!$B$13*(Assumptions!$B$19*Assumptions!$B$20*Assumptions!$B$21-Assumptions!$B$22*Assumptions!$B$23*Assumptions!$B$24)*$DL$50/20,0)</f>
        <v>129.13033919897666</v>
      </c>
      <c r="ES50" s="78">
        <f t="shared" si="6"/>
        <v>2582.6067839795332</v>
      </c>
      <c r="ET50" s="89">
        <f t="shared" si="7"/>
        <v>0.74142641191549929</v>
      </c>
    </row>
    <row r="51" spans="3:150" x14ac:dyDescent="0.35">
      <c r="C51" s="77">
        <f t="shared" si="18"/>
        <v>31</v>
      </c>
      <c r="D51" s="77">
        <f t="shared" si="18"/>
        <v>2047</v>
      </c>
      <c r="E51" s="78">
        <v>53805.004000000001</v>
      </c>
      <c r="F51" s="79">
        <v>0</v>
      </c>
      <c r="G51" s="80">
        <f t="shared" si="12"/>
        <v>0</v>
      </c>
      <c r="H51" s="81">
        <f t="shared" si="11"/>
        <v>0</v>
      </c>
      <c r="I51" s="78">
        <f>Assumptions!$B$18*(J51+AO51)</f>
        <v>245.31383477738933</v>
      </c>
      <c r="J51" s="82">
        <f>(1.1*Assumptions!$B$14*(1+Assumptions!$B$16)+Assumptions!$B$15*(1+Assumptions!$B$17))*Assumptions!$B$12*$H51</f>
        <v>0</v>
      </c>
      <c r="K51" s="83">
        <f>IF($C51&lt;=20,Assumptions!$B$13*(Assumptions!$B$19*Assumptions!$B$20*Assumptions!$B$21-Assumptions!$B$22*Assumptions!$B$23*Assumptions!$B$24)*$H$21/20,0)</f>
        <v>0</v>
      </c>
      <c r="L51" s="83">
        <f>IF($C50&lt;=20,Assumptions!$B$13*(Assumptions!$B$19*Assumptions!$B$20*Assumptions!$B$21-Assumptions!$B$22*Assumptions!$B$23*Assumptions!$B$24)*$H$22/20,0)</f>
        <v>0</v>
      </c>
      <c r="M51" s="83">
        <f>IF($C49&lt;=20,Assumptions!$B$13*(Assumptions!$B$19*Assumptions!$B$20*Assumptions!$B$21-Assumptions!$B$22*Assumptions!$B$23*Assumptions!$B$24)*$H$23/20,0)</f>
        <v>0</v>
      </c>
      <c r="N51" s="83">
        <f>IF($C48&lt;=20,Assumptions!$B$13*(Assumptions!$B$19*Assumptions!$B$20*Assumptions!$B$21-Assumptions!$B$22*Assumptions!$B$23*Assumptions!$B$24)*$H$24/20,0)</f>
        <v>0</v>
      </c>
      <c r="O51" s="83">
        <f>IF($C47&lt;=20,Assumptions!$B$13*(Assumptions!$B$19*Assumptions!$B$20*Assumptions!$B$21-Assumptions!$B$22*Assumptions!$B$23*Assumptions!$B$24)*$H$25/20,0)</f>
        <v>0</v>
      </c>
      <c r="P51" s="83">
        <f>IF($C46&lt;=20,Assumptions!$B$13*(Assumptions!$B$19*Assumptions!$B$20*Assumptions!$B$21-Assumptions!$B$22*Assumptions!$B$23*Assumptions!$B$24)*$H$26/20,0)</f>
        <v>0</v>
      </c>
      <c r="Q51" s="83">
        <f>IF($C45&lt;=20,Assumptions!$B$13*(Assumptions!$B$19*Assumptions!$B$20*Assumptions!$B$21-Assumptions!$B$22*Assumptions!$B$23*Assumptions!$B$24)*$H$27/20,0)</f>
        <v>0</v>
      </c>
      <c r="R51" s="83">
        <f>IF($C44&lt;=20,Assumptions!$B$13*(Assumptions!$B$19*Assumptions!$B$20*Assumptions!$B$21-Assumptions!$B$22*Assumptions!$B$23*Assumptions!$B$24)*$H$28/20,0)</f>
        <v>0</v>
      </c>
      <c r="S51" s="83">
        <f>IF($C43&lt;=20,Assumptions!$B$13*(Assumptions!$B$19*Assumptions!$B$20*Assumptions!$B$21-Assumptions!$B$22*Assumptions!$B$23*Assumptions!$B$24)*$H$29/20,0)</f>
        <v>0</v>
      </c>
      <c r="T51" s="83">
        <f>IF($C42&lt;=20,Assumptions!$B$13*(Assumptions!$B$19*Assumptions!$B$20*Assumptions!$B$21-Assumptions!$B$22*Assumptions!$B$23*Assumptions!$B$24)*$H$30/20,0)</f>
        <v>0</v>
      </c>
      <c r="U51" s="83">
        <f>IF($C41&lt;=20,Assumptions!$B$13*(Assumptions!$B$19*Assumptions!$B$20*Assumptions!$B$21-Assumptions!$B$22*Assumptions!$B$23*Assumptions!$B$24)*$H$31/20,0)</f>
        <v>0</v>
      </c>
      <c r="V51" s="83">
        <f>IF($C40&lt;=20,Assumptions!$B$13*(Assumptions!$B$19*Assumptions!$B$20*Assumptions!$B$21-Assumptions!$B$22*Assumptions!$B$23*Assumptions!$B$24)*$H$32/20,0)</f>
        <v>3.5212512169003261</v>
      </c>
      <c r="W51" s="83">
        <f>IF($C39&lt;=20,Assumptions!$B$13*(Assumptions!$B$19*Assumptions!$B$20*Assumptions!$B$21-Assumptions!$B$22*Assumptions!$B$23*Assumptions!$B$24)*$H$33/20,0)</f>
        <v>3.5212512169003261</v>
      </c>
      <c r="X51" s="83">
        <f>IF($C38&lt;=20,Assumptions!$B$13*(Assumptions!$B$19*Assumptions!$B$20*Assumptions!$B$21-Assumptions!$B$22*Assumptions!$B$23*Assumptions!$B$24)*$H$34/20,0)</f>
        <v>3.5212512169003261</v>
      </c>
      <c r="Y51" s="83">
        <f>IF($C37&lt;=20,Assumptions!$B$13*(Assumptions!$B$19*Assumptions!$B$20*Assumptions!$B$21-Assumptions!$B$22*Assumptions!$B$23*Assumptions!$B$24)*$H$35/20,0)</f>
        <v>3.5212512169003261</v>
      </c>
      <c r="Z51" s="83">
        <f>IF($C36&lt;=20,Assumptions!$B$13*(Assumptions!$B$19*Assumptions!$B$20*Assumptions!$B$21-Assumptions!$B$22*Assumptions!$B$23*Assumptions!$B$24)*$H$36/20,0)</f>
        <v>3.5212512169003261</v>
      </c>
      <c r="AA51" s="83">
        <f>IF($C35&lt;=20,Assumptions!$B$13*(Assumptions!$B$19*Assumptions!$B$20*Assumptions!$B$21-Assumptions!$B$22*Assumptions!$B$23*Assumptions!$B$24)*$H$37/20,0)</f>
        <v>3.5212512169003261</v>
      </c>
      <c r="AB51" s="83">
        <f>IF($C34&lt;=20,Assumptions!$B$13*(Assumptions!$B$19*Assumptions!$B$20*Assumptions!$B$21-Assumptions!$B$22*Assumptions!$B$23*Assumptions!$B$24)*$H$38/20,0)</f>
        <v>3.5212512169003261</v>
      </c>
      <c r="AC51" s="83">
        <f>IF($C33&lt;=20,Assumptions!$B$13*(Assumptions!$B$19*Assumptions!$B$20*Assumptions!$B$21-Assumptions!$B$22*Assumptions!$B$23*Assumptions!$B$24)*$H$39/20,0)</f>
        <v>3.5212512169003261</v>
      </c>
      <c r="AD51" s="83">
        <f>IF($C32&lt;=20,Assumptions!$B$13*(Assumptions!$B$19*Assumptions!$B$20*Assumptions!$B$21-Assumptions!$B$22*Assumptions!$B$23*Assumptions!$B$24)*$H$40/20,0)</f>
        <v>3.5212512169003261</v>
      </c>
      <c r="AE51" s="83">
        <f>IF($C31&lt;=20,Assumptions!$B$13*(Assumptions!$B$19*Assumptions!$B$20*Assumptions!$B$21-Assumptions!$B$22*Assumptions!$B$23*Assumptions!$B$24)*$H$41/20,0)</f>
        <v>3.5212512169003261</v>
      </c>
      <c r="AF51" s="83">
        <f>IF($C30&lt;=20,Assumptions!$B$13*(Assumptions!$B$19*Assumptions!$B$20*Assumptions!$B$21-Assumptions!$B$22*Assumptions!$B$23*Assumptions!$B$24)*$H$42/20,0)</f>
        <v>3.5212512169003261</v>
      </c>
      <c r="AG51" s="83">
        <f>IF($C29&lt;=20,Assumptions!$B$13*(Assumptions!$B$19*Assumptions!$B$20*Assumptions!$B$21-Assumptions!$B$22*Assumptions!$B$23*Assumptions!$B$24)*$H$43/20,0)</f>
        <v>3.5212512169003261</v>
      </c>
      <c r="AH51" s="83">
        <f>IF($C28&lt;=20,Assumptions!$B$13*(Assumptions!$B$19*Assumptions!$B$20*Assumptions!$B$21-Assumptions!$B$22*Assumptions!$B$23*Assumptions!$B$24)*$H$44/20,0)</f>
        <v>3.5212512169003261</v>
      </c>
      <c r="AI51" s="83">
        <f>IF($C27&lt;=20,Assumptions!$B$13*(Assumptions!$B$19*Assumptions!$B$20*Assumptions!$B$21-Assumptions!$B$22*Assumptions!$B$23*Assumptions!$B$24)*$H$45/20,0)</f>
        <v>3.5212512169003261</v>
      </c>
      <c r="AJ51" s="83">
        <f>IF($C26&lt;=20,Assumptions!$B$13*(Assumptions!$B$19*Assumptions!$B$20*Assumptions!$B$21-Assumptions!$B$22*Assumptions!$B$23*Assumptions!$B$24)*$H$46/20,0)</f>
        <v>3.5212512169003261</v>
      </c>
      <c r="AK51" s="83">
        <f>IF($C25&lt;=20,Assumptions!$B$13*(Assumptions!$B$19*Assumptions!$B$20*Assumptions!$B$21-Assumptions!$B$22*Assumptions!$B$23*Assumptions!$B$24)*$H$47/20,0)</f>
        <v>3.5212512169003261</v>
      </c>
      <c r="AL51" s="83">
        <f>IF($C24&lt;=20,Assumptions!$B$13*(Assumptions!$B$19*Assumptions!$B$20*Assumptions!$B$21-Assumptions!$B$22*Assumptions!$B$23*Assumptions!$B$24)*$H$48/20,0)</f>
        <v>3.5212512169003261</v>
      </c>
      <c r="AM51" s="83">
        <f>IF($C23&lt;=20,Assumptions!$B$13*(Assumptions!$B$19*Assumptions!$B$20*Assumptions!$B$21-Assumptions!$B$22*Assumptions!$B$23*Assumptions!$B$24)*$H$49/20,0)</f>
        <v>3.5212512169003261</v>
      </c>
      <c r="AN51" s="83">
        <f>IF($C27&lt;=20,Assumptions!$B$13*(Assumptions!$B$19*Assumptions!$B$20*Assumptions!$B$21-Assumptions!$B$22*Assumptions!$B$23*Assumptions!$B$24)*$H$50/20,0)</f>
        <v>3.5212512169003261</v>
      </c>
      <c r="AO51" s="78">
        <f t="shared" si="9"/>
        <v>66.903773121106184</v>
      </c>
      <c r="AP51" s="84">
        <f t="shared" si="10"/>
        <v>4.5593126389766522E-3</v>
      </c>
      <c r="AQ51" s="81">
        <f t="shared" si="13"/>
        <v>0</v>
      </c>
      <c r="AR51" s="83">
        <f t="shared" si="14"/>
        <v>0</v>
      </c>
      <c r="AS51" s="78">
        <f>Assumptions!$B$18*(AT51+BY51)</f>
        <v>974.76237396233523</v>
      </c>
      <c r="AT51" s="78">
        <f>(1.1*Assumptions!$B$14*(1+Assumptions!$B$16)+Assumptions!$B$15*(1+Assumptions!$B$17))*Assumptions!$B$12*$AR51</f>
        <v>0</v>
      </c>
      <c r="AU51" s="83">
        <f>IF($C51&lt;=20,Assumptions!$B$13*(Assumptions!$B$19*Assumptions!$B$20*Assumptions!$B$21-Assumptions!$B$22*Assumptions!$B$23*Assumptions!$B$24)*$AR$21/20,0)</f>
        <v>0</v>
      </c>
      <c r="AV51" s="83">
        <f>IF($C50&lt;=20,Assumptions!$B$13*(Assumptions!$B$19*Assumptions!$B$20*Assumptions!$B$21-Assumptions!$B$22*Assumptions!$B$23*Assumptions!$B$24)*$AR$22/20,0)</f>
        <v>0</v>
      </c>
      <c r="AW51" s="83">
        <f>IF($C349&lt;=20,Assumptions!$B$13*(Assumptions!$B$19*Assumptions!$B$20*Assumptions!$B$21-Assumptions!$B$22*Assumptions!$B$23*Assumptions!$B$24)*$AR$23/20,0)</f>
        <v>6.6782370733894583</v>
      </c>
      <c r="AX51" s="83">
        <f>IF($C48&lt;=20,Assumptions!$B$13*(Assumptions!$B$19*Assumptions!$B$20*Assumptions!$B$21-Assumptions!$B$22*Assumptions!$B$23*Assumptions!$B$24)*$AR$24/20,0)</f>
        <v>0</v>
      </c>
      <c r="AY51" s="83">
        <f>IF($C47&lt;=20,Assumptions!$B$13*(Assumptions!$B$19*Assumptions!$B$20*Assumptions!$B$21-Assumptions!$B$22*Assumptions!$B$23*Assumptions!$B$24)*$AR$25/20,0)</f>
        <v>0</v>
      </c>
      <c r="AZ51" s="83">
        <f>IF($C46&lt;=20,Assumptions!$B$13*(Assumptions!$B$19*Assumptions!$B$20*Assumptions!$B$21-Assumptions!$B$22*Assumptions!$B$23*Assumptions!$B$24)*$AR$26/20,0)</f>
        <v>0</v>
      </c>
      <c r="BA51" s="83">
        <f>IF($C45&lt;=20,Assumptions!$B$13*(Assumptions!$B$19*Assumptions!$B$20*Assumptions!$B$21-Assumptions!$B$22*Assumptions!$B$23*Assumptions!$B$24)*$AR$27/20,0)</f>
        <v>0</v>
      </c>
      <c r="BB51" s="83">
        <f>IF($C44&lt;=20,Assumptions!$B$13*(Assumptions!$B$19*Assumptions!$B$20*Assumptions!$B$21-Assumptions!$B$22*Assumptions!$B$23*Assumptions!$B$24)*$AR$28/20,0)</f>
        <v>0</v>
      </c>
      <c r="BC51" s="83">
        <f>IF($C43&lt;=20,Assumptions!$B$13*(Assumptions!$B$19*Assumptions!$B$20*Assumptions!$B$21-Assumptions!$B$22*Assumptions!$B$23*Assumptions!$B$24)*$AR$29/20,0)</f>
        <v>0</v>
      </c>
      <c r="BD51" s="83">
        <f>IF($C42&lt;=20,Assumptions!$B$13*(Assumptions!$B$19*Assumptions!$B$20*Assumptions!$B$21-Assumptions!$B$22*Assumptions!$B$23*Assumptions!$B$24)*$AR$30/20,0)</f>
        <v>0</v>
      </c>
      <c r="BE51" s="83">
        <f>IF($C41&lt;=20,Assumptions!$B$13*(Assumptions!$B$19*Assumptions!$B$20*Assumptions!$B$21-Assumptions!$B$22*Assumptions!$B$23*Assumptions!$B$24)*$AR$31/20,0)</f>
        <v>0</v>
      </c>
      <c r="BF51" s="83">
        <f>IF($C40&lt;=20,Assumptions!$B$13*(Assumptions!$B$19*Assumptions!$B$20*Assumptions!$B$21-Assumptions!$B$22*Assumptions!$B$23*Assumptions!$B$24)*$AR$32/20,0)</f>
        <v>13.640318249185276</v>
      </c>
      <c r="BG51" s="83">
        <f>IF($C39&lt;=20,Assumptions!$B$13*(Assumptions!$B$19*Assumptions!$B$20*Assumptions!$B$21-Assumptions!$B$22*Assumptions!$B$23*Assumptions!$B$24)*$AR$33/20,0)</f>
        <v>13.640318249185276</v>
      </c>
      <c r="BH51" s="83">
        <f>IF($C38&lt;=20,Assumptions!$B$13*(Assumptions!$B$19*Assumptions!$B$20*Assumptions!$B$21-Assumptions!$B$22*Assumptions!$B$23*Assumptions!$B$24)*$AR$34/20,0)</f>
        <v>13.640318249185276</v>
      </c>
      <c r="BI51" s="83">
        <f>IF($C37&lt;=20,Assumptions!$B$13*(Assumptions!$B$19*Assumptions!$B$20*Assumptions!$B$21-Assumptions!$B$22*Assumptions!$B$23*Assumptions!$B$24)*$AR$35/20,0)</f>
        <v>13.640318249185276</v>
      </c>
      <c r="BJ51" s="83">
        <f>IF($C36&lt;=20,Assumptions!$B$13*(Assumptions!$B$19*Assumptions!$B$20*Assumptions!$B$21-Assumptions!$B$22*Assumptions!$B$23*Assumptions!$B$24)*$AR$36/20,0)</f>
        <v>13.640318249185276</v>
      </c>
      <c r="BK51" s="83">
        <f>IF($C35&lt;=20,Assumptions!$B$13*(Assumptions!$B$19*Assumptions!$B$20*Assumptions!$B$21-Assumptions!$B$22*Assumptions!$B$23*Assumptions!$B$24)*$AR$37/20,0)</f>
        <v>13.640318249185276</v>
      </c>
      <c r="BL51" s="83">
        <f>IF($C34&lt;=20,Assumptions!$B$13*(Assumptions!$B$19*Assumptions!$B$20*Assumptions!$B$21-Assumptions!$B$22*Assumptions!$B$23*Assumptions!$B$24)*$AR$38/20,0)</f>
        <v>13.640318249185276</v>
      </c>
      <c r="BM51" s="83">
        <f>IF($C33&lt;=20,Assumptions!$B$13*(Assumptions!$B$19*Assumptions!$B$20*Assumptions!$B$21-Assumptions!$B$22*Assumptions!$B$23*Assumptions!$B$24)*$AR$39/20,0)</f>
        <v>13.640318249185276</v>
      </c>
      <c r="BN51" s="83">
        <f>IF($C32&lt;=20,Assumptions!$B$13*(Assumptions!$B$19*Assumptions!$B$20*Assumptions!$B$21-Assumptions!$B$22*Assumptions!$B$23*Assumptions!$B$24)*$AR$40/20,0)</f>
        <v>13.640318249185276</v>
      </c>
      <c r="BO51" s="83">
        <f>IF($C31&lt;=20,Assumptions!$B$13*(Assumptions!$B$19*Assumptions!$B$20*Assumptions!$B$21-Assumptions!$B$22*Assumptions!$B$23*Assumptions!$B$24)*$AR$41/20,0)</f>
        <v>13.640318249185276</v>
      </c>
      <c r="BP51" s="83">
        <f>IF($C30&lt;=20,Assumptions!$B$13*(Assumptions!$B$19*Assumptions!$B$20*Assumptions!$B$21-Assumptions!$B$22*Assumptions!$B$23*Assumptions!$B$24)*$AR$42/20,0)</f>
        <v>13.640318249185276</v>
      </c>
      <c r="BQ51" s="83">
        <f>IF($C29&lt;=20,Assumptions!$B$13*(Assumptions!$B$19*Assumptions!$B$20*Assumptions!$B$21-Assumptions!$B$22*Assumptions!$B$23*Assumptions!$B$24)*$AR$43/20,0)</f>
        <v>13.640318249185276</v>
      </c>
      <c r="BR51" s="83">
        <f>IF($C28&lt;=20,Assumptions!$B$13*(Assumptions!$B$19*Assumptions!$B$20*Assumptions!$B$21-Assumptions!$B$22*Assumptions!$B$23*Assumptions!$B$24)*$AR$44/20,0)</f>
        <v>13.640318249185276</v>
      </c>
      <c r="BS51" s="83">
        <f>IF($C27&lt;=20,Assumptions!$B$13*(Assumptions!$B$19*Assumptions!$B$20*Assumptions!$B$21-Assumptions!$B$22*Assumptions!$B$23*Assumptions!$B$24)*$AR$45/20,0)</f>
        <v>13.640318249185276</v>
      </c>
      <c r="BT51" s="83">
        <f>IF($C26&lt;=20,Assumptions!$B$13*(Assumptions!$B$19*Assumptions!$B$20*Assumptions!$B$21-Assumptions!$B$22*Assumptions!$B$23*Assumptions!$B$24)*$AR$46/20,0)</f>
        <v>13.640318249185276</v>
      </c>
      <c r="BU51" s="83">
        <f>IF($C25&lt;=20,Assumptions!$B$13*(Assumptions!$B$19*Assumptions!$B$20*Assumptions!$B$21-Assumptions!$B$22*Assumptions!$B$23*Assumptions!$B$24)*$AR$47/20,0)</f>
        <v>13.640318249185276</v>
      </c>
      <c r="BV51" s="83">
        <f>IF($C24&lt;=20,Assumptions!$B$13*(Assumptions!$B$19*Assumptions!$B$20*Assumptions!$B$21-Assumptions!$B$22*Assumptions!$B$23*Assumptions!$B$24)*$AR$48/20,0)</f>
        <v>13.640318249185276</v>
      </c>
      <c r="BW51" s="83">
        <f>IF($C23&lt;=20,Assumptions!$B$13*(Assumptions!$B$19*Assumptions!$B$20*Assumptions!$B$21-Assumptions!$B$22*Assumptions!$B$23*Assumptions!$B$24)*$AR$49/20,0)</f>
        <v>13.640318249185276</v>
      </c>
      <c r="BX51" s="83">
        <f>IF($C22&lt;=20,Assumptions!$B$13*(Assumptions!$B$19*Assumptions!$B$20*Assumptions!$B$21-Assumptions!$B$22*Assumptions!$B$23*Assumptions!$B$24)*$AR$50/20,0)</f>
        <v>13.640318249185276</v>
      </c>
      <c r="BY51" s="78">
        <f t="shared" si="2"/>
        <v>265.84428380790962</v>
      </c>
      <c r="BZ51" s="85">
        <f t="shared" si="3"/>
        <v>1.8116574695586588E-2</v>
      </c>
      <c r="CA51" s="86">
        <f t="shared" si="15"/>
        <v>0</v>
      </c>
      <c r="CB51" s="87">
        <f t="shared" si="16"/>
        <v>0</v>
      </c>
      <c r="CC51" s="78">
        <f>Assumptions!$B$18*(CD51+DI51)</f>
        <v>3238.9972210358064</v>
      </c>
      <c r="CD51" s="78">
        <f>(1.1*Assumptions!$B$14*(1+Assumptions!$B$16)+Assumptions!$B$15*(1+Assumptions!$B$17))*Assumptions!$B$12*$CB51</f>
        <v>0</v>
      </c>
      <c r="CE51" s="83">
        <f>IF($C51&lt;=20,Assumptions!$B$13*(Assumptions!$B$19*Assumptions!$B$20*Assumptions!$B$21-Assumptions!$B$22*Assumptions!$B$23*Assumptions!$B$24)*$CB$21/20,0)</f>
        <v>0</v>
      </c>
      <c r="CF51" s="83">
        <f>IF($C50&lt;=20,Assumptions!$B$13*(Assumptions!$B$19*Assumptions!$B$20*Assumptions!$B$21-Assumptions!$B$22*Assumptions!$B$23*Assumptions!$B$24)*$CB$22/20,0)</f>
        <v>0</v>
      </c>
      <c r="CG51" s="83">
        <f>IF($C49&lt;=20,Assumptions!$B$13*(Assumptions!$B$19*Assumptions!$B$20*Assumptions!$B$21-Assumptions!$B$22*Assumptions!$B$23*Assumptions!$B$24)*$CB$23/20,0)</f>
        <v>0</v>
      </c>
      <c r="CH51" s="83">
        <f>IF($C48&lt;=20,Assumptions!$B$13*(Assumptions!$B$19*Assumptions!$B$20*Assumptions!$B$21-Assumptions!$B$22*Assumptions!$B$23*Assumptions!$B$24)*$CB$24/20,0)</f>
        <v>0</v>
      </c>
      <c r="CI51" s="83">
        <f>IF($C47&lt;=20,Assumptions!$B$13*(Assumptions!$B$19*Assumptions!$B$20*Assumptions!$B$21-Assumptions!$B$22*Assumptions!$B$23*Assumptions!$B$24)*$CB$25/20,0)</f>
        <v>0</v>
      </c>
      <c r="CJ51" s="83">
        <f>IF($C46&lt;=20,Assumptions!$B$13*(Assumptions!$B$19*Assumptions!$B$20*Assumptions!$B$21-Assumptions!$B$22*Assumptions!$B$23*Assumptions!$B$24)*$CB$26/20,0)</f>
        <v>0</v>
      </c>
      <c r="CK51" s="83">
        <f>IF($C45&lt;=20,Assumptions!$B$13*(Assumptions!$B$19*Assumptions!$B$20*Assumptions!$B$21-Assumptions!$B$22*Assumptions!$B$23*Assumptions!$B$24)*$CB$27/20,0)</f>
        <v>0</v>
      </c>
      <c r="CL51" s="83">
        <f>IF($C44&lt;=20,Assumptions!$B$13*(Assumptions!$B$19*Assumptions!$B$20*Assumptions!$B$21-Assumptions!$B$22*Assumptions!$B$23*Assumptions!$B$24)*$CB$28/20,0)</f>
        <v>0</v>
      </c>
      <c r="CM51" s="83">
        <f>IF($C43&lt;=20,Assumptions!$B$13*(Assumptions!$B$19*Assumptions!$B$20*Assumptions!$B$21-Assumptions!$B$22*Assumptions!$B$23*Assumptions!$B$24)*$CB$29/20,0)</f>
        <v>0</v>
      </c>
      <c r="CN51" s="83">
        <f>IF($C42&lt;=20,Assumptions!$B$13*(Assumptions!$B$19*Assumptions!$B$20*Assumptions!$B$21-Assumptions!$B$22*Assumptions!$B$23*Assumptions!$B$24)*$CB$30/20,0)</f>
        <v>0</v>
      </c>
      <c r="CO51" s="83">
        <f>IF($C41&lt;=20,Assumptions!$B$13*(Assumptions!$B$19*Assumptions!$B$20*Assumptions!$B$21-Assumptions!$B$22*Assumptions!$B$23*Assumptions!$B$24)*$CB$31/20,0)</f>
        <v>0</v>
      </c>
      <c r="CP51" s="83">
        <f>IF($C40&lt;=20,Assumptions!$B$13*(Assumptions!$B$19*Assumptions!$B$20*Assumptions!$B$21-Assumptions!$B$22*Assumptions!$B$23*Assumptions!$B$24)*$CB$32/20,0)</f>
        <v>46.492783077068985</v>
      </c>
      <c r="CQ51" s="83">
        <f>IF($C39&lt;=20,Assumptions!$B$13*(Assumptions!$B$19*Assumptions!$B$20*Assumptions!$B$21-Assumptions!$B$22*Assumptions!$B$23*Assumptions!$B$24)*$CB$33/20,0)</f>
        <v>46.492783077068985</v>
      </c>
      <c r="CR51" s="83">
        <f>IF($C38&lt;=20,Assumptions!$B$13*(Assumptions!$B$19*Assumptions!$B$20*Assumptions!$B$21-Assumptions!$B$22*Assumptions!$B$23*Assumptions!$B$24)*$CB$34/20,0)</f>
        <v>46.492783077068985</v>
      </c>
      <c r="CS51" s="83">
        <f>IF($C37&lt;=20,Assumptions!$B$13*(Assumptions!$B$19*Assumptions!$B$20*Assumptions!$B$21-Assumptions!$B$22*Assumptions!$B$23*Assumptions!$B$24)*$CB$35/20,0)</f>
        <v>46.492783077068985</v>
      </c>
      <c r="CT51" s="83">
        <f>IF($C36&lt;=20,Assumptions!$B$13*(Assumptions!$B$19*Assumptions!$B$20*Assumptions!$B$21-Assumptions!$B$22*Assumptions!$B$23*Assumptions!$B$24)*$CB$36/20,0)</f>
        <v>46.492783077068985</v>
      </c>
      <c r="CU51" s="83">
        <f>IF($C35&lt;=20,Assumptions!$B$13*(Assumptions!$B$19*Assumptions!$B$20*Assumptions!$B$21-Assumptions!$B$22*Assumptions!$B$23*Assumptions!$B$24)*$CB$37/20,0)</f>
        <v>46.492783077068985</v>
      </c>
      <c r="CV51" s="83">
        <f>IF($C34&lt;=20,Assumptions!$B$13*(Assumptions!$B$19*Assumptions!$B$20*Assumptions!$B$21-Assumptions!$B$22*Assumptions!$B$23*Assumptions!$B$24)*$CB$38/20,0)</f>
        <v>46.492783077068985</v>
      </c>
      <c r="CW51" s="83">
        <f>IF($C33&lt;=20,Assumptions!$B$13*(Assumptions!$B$19*Assumptions!$B$20*Assumptions!$B$21-Assumptions!$B$22*Assumptions!$B$23*Assumptions!$B$24)*$CB$39/20,0)</f>
        <v>46.492783077068985</v>
      </c>
      <c r="CX51" s="83">
        <f>IF($C32&lt;=20,Assumptions!$B$13*(Assumptions!$B$19*Assumptions!$B$20*Assumptions!$B$21-Assumptions!$B$22*Assumptions!$B$23*Assumptions!$B$24)*$CB$40/20,0)</f>
        <v>46.492783077068985</v>
      </c>
      <c r="CY51" s="83">
        <f>IF($C31&lt;=20,Assumptions!$B$13*(Assumptions!$B$19*Assumptions!$B$20*Assumptions!$B$21-Assumptions!$B$22*Assumptions!$B$23*Assumptions!$B$24)*$CB$41/20,0)</f>
        <v>46.492783077068985</v>
      </c>
      <c r="CZ51" s="83">
        <f>IF($C30&lt;=20,Assumptions!$B$13*(Assumptions!$B$19*Assumptions!$B$20*Assumptions!$B$21-Assumptions!$B$22*Assumptions!$B$23*Assumptions!$B$24)*$CB$42/20,0)</f>
        <v>46.492783077068985</v>
      </c>
      <c r="DA51" s="83">
        <f>IF($C29&lt;=20,Assumptions!$B$13*(Assumptions!$B$19*Assumptions!$B$20*Assumptions!$B$21-Assumptions!$B$22*Assumptions!$B$23*Assumptions!$B$24)*$CB$43/20,0)</f>
        <v>46.492783077068985</v>
      </c>
      <c r="DB51" s="83">
        <f>IF($C28&lt;=20,Assumptions!$B$13*(Assumptions!$B$19*Assumptions!$B$20*Assumptions!$B$21-Assumptions!$B$22*Assumptions!$B$23*Assumptions!$B$24)*$CB$44/20,0)</f>
        <v>46.492783077068985</v>
      </c>
      <c r="DC51" s="83">
        <f>IF($C27&lt;=20,Assumptions!$B$13*(Assumptions!$B$19*Assumptions!$B$20*Assumptions!$B$21-Assumptions!$B$22*Assumptions!$B$23*Assumptions!$B$24)*$CB$45/20,0)</f>
        <v>46.492783077068985</v>
      </c>
      <c r="DD51" s="83">
        <f>IF($C26&lt;=20,Assumptions!$B$13*(Assumptions!$B$19*Assumptions!$B$20*Assumptions!$B$21-Assumptions!$B$22*Assumptions!$B$23*Assumptions!$B$24)*$CB$46/20,0)</f>
        <v>46.492783077068985</v>
      </c>
      <c r="DE51" s="83">
        <f>IF($C25&lt;=20,Assumptions!$B$13*(Assumptions!$B$19*Assumptions!$B$20*Assumptions!$B$21-Assumptions!$B$22*Assumptions!$B$23*Assumptions!$B$24)*$CB$47/20,0)</f>
        <v>46.492783077068985</v>
      </c>
      <c r="DF51" s="83">
        <f>IF($C24&lt;=20,Assumptions!$B$13*(Assumptions!$B$19*Assumptions!$B$20*Assumptions!$B$21-Assumptions!$B$22*Assumptions!$B$23*Assumptions!$B$24)*$CB$48/20,0)</f>
        <v>46.492783077068985</v>
      </c>
      <c r="DG51" s="83">
        <f>IF($C23&lt;=20,Assumptions!$B$13*(Assumptions!$B$19*Assumptions!$B$20*Assumptions!$B$21-Assumptions!$B$22*Assumptions!$B$23*Assumptions!$B$24)*$CB$49/20,0)</f>
        <v>46.492783077068985</v>
      </c>
      <c r="DH51" s="83">
        <f>IF($C22&lt;=20,Assumptions!$B$13*(Assumptions!$B$19*Assumptions!$B$20*Assumptions!$B$21-Assumptions!$B$22*Assumptions!$B$23*Assumptions!$B$24)*$CB$50/20,0)</f>
        <v>46.492783077068985</v>
      </c>
      <c r="DI51" s="78">
        <f t="shared" si="4"/>
        <v>883.36287846431082</v>
      </c>
      <c r="DJ51" s="85">
        <f t="shared" si="5"/>
        <v>6.0198810152226855E-2</v>
      </c>
      <c r="DK51" s="88">
        <f t="shared" si="17"/>
        <v>0</v>
      </c>
      <c r="DL51" s="81">
        <f t="shared" si="1"/>
        <v>0</v>
      </c>
      <c r="DM51" s="78">
        <f>Assumptions!$B$18*(DN51+ES51)</f>
        <v>8996.0802975287061</v>
      </c>
      <c r="DN51" s="78">
        <f>(1.1*Assumptions!$B$14*(1+Assumptions!$B$16)+Assumptions!$B$15*(1+Assumptions!$B$17))*Assumptions!$B$12*DL51</f>
        <v>0</v>
      </c>
      <c r="DO51" s="83">
        <f>IF($C51&lt;=20,Assumptions!$B$13*(Assumptions!$B$19*Assumptions!$B$20*Assumptions!$B$21-Assumptions!$B$22*Assumptions!$B$23*Assumptions!$B$24)*$DL$21/20,0)</f>
        <v>0</v>
      </c>
      <c r="DP51" s="83">
        <f>IF($C50&lt;=20,Assumptions!$B$13*(Assumptions!$B$19*Assumptions!$B$20*Assumptions!$B$21-Assumptions!$B$22*Assumptions!$B$23*Assumptions!$B$24)*$DL$22/20,0)</f>
        <v>0</v>
      </c>
      <c r="DQ51" s="83">
        <f>IF($C49&lt;=20,Assumptions!$B$13*(Assumptions!$B$19*Assumptions!$B$20*Assumptions!$B$21-Assumptions!$B$22*Assumptions!$B$23*Assumptions!$B$24)*$DL$23/20,0)</f>
        <v>0</v>
      </c>
      <c r="DR51" s="83">
        <f>IF($C48&lt;=20,Assumptions!$B$13*(Assumptions!$B$19*Assumptions!$B$20*Assumptions!$B$21-Assumptions!$B$22*Assumptions!$B$23*Assumptions!$B$24)*$DL$24/20,0)</f>
        <v>0</v>
      </c>
      <c r="DS51" s="83">
        <f>IF($C47&lt;=20,Assumptions!$B$13*(Assumptions!$B$19*Assumptions!$B$20*Assumptions!$B$21-Assumptions!$B$22*Assumptions!$B$23*Assumptions!$B$24)*$DL$25/20,0)</f>
        <v>0</v>
      </c>
      <c r="DT51" s="83">
        <f>IF($C46&lt;=20,Assumptions!$B$13*(Assumptions!$B$19*Assumptions!$B$20*Assumptions!$B$21-Assumptions!$B$22*Assumptions!$B$23*Assumptions!$B$24)*$DL$26/20,0)</f>
        <v>0</v>
      </c>
      <c r="DU51" s="83">
        <f>IF($C45&lt;=20,Assumptions!$B$13*(Assumptions!$B$19*Assumptions!$B$20*Assumptions!$B$21-Assumptions!$B$22*Assumptions!$B$23*Assumptions!$B$24)*$DL$27/20,0)</f>
        <v>0</v>
      </c>
      <c r="DV51" s="83">
        <f>IF($C44&lt;=20,Assumptions!$B$13*(Assumptions!$B$19*Assumptions!$B$20*Assumptions!$B$21-Assumptions!$B$22*Assumptions!$B$23*Assumptions!$B$24)*$DL$28/20,0)</f>
        <v>0</v>
      </c>
      <c r="DW51" s="83">
        <f>IF($C43&lt;=20,Assumptions!$B$13*(Assumptions!$B$19*Assumptions!$B$20*Assumptions!$B$21-Assumptions!$B$22*Assumptions!$B$23*Assumptions!$B$24)*$DL$29/20,0)</f>
        <v>0</v>
      </c>
      <c r="DX51" s="83">
        <f>IF($C42&lt;=20,Assumptions!$B$13*(Assumptions!$B$19*Assumptions!$B$20*Assumptions!$B$21-Assumptions!$B$22*Assumptions!$B$23*Assumptions!$B$24)*$DL$30/20,0)</f>
        <v>0</v>
      </c>
      <c r="DY51" s="83">
        <f>IF($C41&lt;=20,Assumptions!$B$13*(Assumptions!$B$19*Assumptions!$B$20*Assumptions!$B$21-Assumptions!$B$22*Assumptions!$B$23*Assumptions!$B$24)*$DL$31/20,0)</f>
        <v>0</v>
      </c>
      <c r="DZ51" s="83">
        <f>IF($C40&lt;=20,Assumptions!$B$13*(Assumptions!$B$19*Assumptions!$B$20*Assumptions!$B$21-Assumptions!$B$22*Assumptions!$B$23*Assumptions!$B$24)*$DL$32/20,0)</f>
        <v>129.13033919897666</v>
      </c>
      <c r="EA51" s="83">
        <f>IF($C39&lt;=20,Assumptions!$B$13*(Assumptions!$B$19*Assumptions!$B$20*Assumptions!$B$21-Assumptions!$B$22*Assumptions!$B$23*Assumptions!$B$24)*$DL$33/20,0)</f>
        <v>129.13033919897666</v>
      </c>
      <c r="EB51" s="83">
        <f>IF($C38&lt;=20,Assumptions!$B$13*(Assumptions!$B$19*Assumptions!$B$20*Assumptions!$B$21-Assumptions!$B$22*Assumptions!$B$23*Assumptions!$B$24)*$DL$34/20,0)</f>
        <v>129.13033919897666</v>
      </c>
      <c r="EC51" s="83">
        <f>IF($C37&lt;=20,Assumptions!$B$13*(Assumptions!$B$19*Assumptions!$B$20*Assumptions!$B$21-Assumptions!$B$22*Assumptions!$B$23*Assumptions!$B$24)*$DL$35/20,0)</f>
        <v>129.13033919897666</v>
      </c>
      <c r="ED51" s="83">
        <f>IF($C36&lt;=20,Assumptions!$B$13*(Assumptions!$B$19*Assumptions!$B$20*Assumptions!$B$21-Assumptions!$B$22*Assumptions!$B$23*Assumptions!$B$24)*$DL$36/20,0)</f>
        <v>129.13033919897666</v>
      </c>
      <c r="EE51" s="83">
        <f>IF($C35&lt;=20,Assumptions!$B$13*(Assumptions!$B$19*Assumptions!$B$20*Assumptions!$B$21-Assumptions!$B$22*Assumptions!$B$23*Assumptions!$B$24)*$DL$37/20,0)</f>
        <v>129.13033919897666</v>
      </c>
      <c r="EF51" s="83">
        <f>IF($C34&lt;=20,Assumptions!$B$13*(Assumptions!$B$19*Assumptions!$B$20*Assumptions!$B$21-Assumptions!$B$22*Assumptions!$B$23*Assumptions!$B$24)*$DL$38/20,0)</f>
        <v>129.13033919897666</v>
      </c>
      <c r="EG51" s="83">
        <f>IF($C33&lt;=20,Assumptions!$B$13*(Assumptions!$B$19*Assumptions!$B$20*Assumptions!$B$21-Assumptions!$B$22*Assumptions!$B$23*Assumptions!$B$24)*$DL$39/20,0)</f>
        <v>129.13033919897666</v>
      </c>
      <c r="EH51" s="83">
        <f>IF($C32&lt;=20,Assumptions!$B$13*(Assumptions!$B$19*Assumptions!$B$20*Assumptions!$B$21-Assumptions!$B$22*Assumptions!$B$23*Assumptions!$B$24)*$DL$40/20,0)</f>
        <v>129.13033919897666</v>
      </c>
      <c r="EI51" s="83">
        <f>IF($C31&lt;=20,Assumptions!$B$13*(Assumptions!$B$19*Assumptions!$B$20*Assumptions!$B$21-Assumptions!$B$22*Assumptions!$B$23*Assumptions!$B$24)*$DL$41/20,0)</f>
        <v>129.13033919897666</v>
      </c>
      <c r="EJ51" s="83">
        <f>IF($C30&lt;=20,Assumptions!$B$13*(Assumptions!$B$19*Assumptions!$B$20*Assumptions!$B$21-Assumptions!$B$22*Assumptions!$B$23*Assumptions!$B$24)*$DL$42/20,0)</f>
        <v>129.13033919897666</v>
      </c>
      <c r="EK51" s="83">
        <f>IF($C29&lt;=20,Assumptions!$B$13*(Assumptions!$B$19*Assumptions!$B$20*Assumptions!$B$21-Assumptions!$B$22*Assumptions!$B$23*Assumptions!$B$24)*$DL$43/20,0)</f>
        <v>129.13033919897666</v>
      </c>
      <c r="EL51" s="83">
        <f>IF($C28&lt;=20,Assumptions!$B$13*(Assumptions!$B$19*Assumptions!$B$20*Assumptions!$B$21-Assumptions!$B$22*Assumptions!$B$23*Assumptions!$B$24)*$DL$44/20,0)</f>
        <v>129.13033919897666</v>
      </c>
      <c r="EM51" s="83">
        <f>IF($C27&lt;=20,Assumptions!$B$13*(Assumptions!$B$19*Assumptions!$B$20*Assumptions!$B$21-Assumptions!$B$22*Assumptions!$B$23*Assumptions!$B$24)*$DL$45/20,0)</f>
        <v>129.13033919897666</v>
      </c>
      <c r="EN51" s="83">
        <f>IF($C26&lt;=20,Assumptions!$B$13*(Assumptions!$B$19*Assumptions!$B$20*Assumptions!$B$21-Assumptions!$B$22*Assumptions!$B$23*Assumptions!$B$24)*$DL$46/20,0)</f>
        <v>129.13033919897666</v>
      </c>
      <c r="EO51" s="83">
        <f>IF($C25&lt;=20,Assumptions!$B$13*(Assumptions!$B$19*Assumptions!$B$20*Assumptions!$B$21-Assumptions!$B$22*Assumptions!$B$23*Assumptions!$B$24)*$DL$47/20,0)</f>
        <v>129.13033919897666</v>
      </c>
      <c r="EP51" s="83">
        <f>IF($C24&lt;=20,Assumptions!$B$13*(Assumptions!$B$19*Assumptions!$B$20*Assumptions!$B$21-Assumptions!$B$22*Assumptions!$B$23*Assumptions!$B$24)*$DL$48/20,0)</f>
        <v>129.13033919897666</v>
      </c>
      <c r="EQ51" s="83">
        <f>IF($C23&lt;=20,Assumptions!$B$13*(Assumptions!$B$19*Assumptions!$B$20*Assumptions!$B$21-Assumptions!$B$22*Assumptions!$B$23*Assumptions!$B$24)*$DL$49/20,0)</f>
        <v>129.13033919897666</v>
      </c>
      <c r="ER51" s="83">
        <f>IF($C22&lt;=20,Assumptions!$B$13*(Assumptions!$B$19*Assumptions!$B$20*Assumptions!$B$21-Assumptions!$B$22*Assumptions!$B$23*Assumptions!$B$24)*$DL$50/20,0)</f>
        <v>129.13033919897666</v>
      </c>
      <c r="ES51" s="78">
        <f t="shared" si="6"/>
        <v>2453.4764447805564</v>
      </c>
      <c r="ET51" s="89">
        <f t="shared" si="7"/>
        <v>0.16719783716638523</v>
      </c>
    </row>
    <row r="52" spans="3:150" x14ac:dyDescent="0.35">
      <c r="C52" s="77">
        <f t="shared" si="18"/>
        <v>32</v>
      </c>
      <c r="D52" s="77">
        <f t="shared" si="18"/>
        <v>2048</v>
      </c>
      <c r="E52" s="78">
        <v>52925.004000000001</v>
      </c>
      <c r="F52" s="79">
        <v>0</v>
      </c>
      <c r="G52" s="80">
        <f t="shared" si="12"/>
        <v>0</v>
      </c>
      <c r="H52" s="81">
        <f t="shared" si="11"/>
        <v>0</v>
      </c>
      <c r="I52" s="78">
        <f>Assumptions!$B$18*(J52+AO52)</f>
        <v>232.40258031542146</v>
      </c>
      <c r="J52" s="82">
        <f>(1.1*Assumptions!$B$14*(1+Assumptions!$B$16)+Assumptions!$B$15*(1+Assumptions!$B$17))*Assumptions!$B$12*$H52</f>
        <v>0</v>
      </c>
      <c r="K52" s="83">
        <f>IF($C52&lt;=20,Assumptions!$B$13*(Assumptions!$B$19*Assumptions!$B$20*Assumptions!$B$21-Assumptions!$B$22*Assumptions!$B$23*Assumptions!$B$24)*$H$21/20,0)</f>
        <v>0</v>
      </c>
      <c r="L52" s="83">
        <f>IF($C51&lt;=20,Assumptions!$B$13*(Assumptions!$B$19*Assumptions!$B$20*Assumptions!$B$21-Assumptions!$B$22*Assumptions!$B$23*Assumptions!$B$24)*$H$22/20,0)</f>
        <v>0</v>
      </c>
      <c r="M52" s="83">
        <f>IF($C50&lt;=20,Assumptions!$B$13*(Assumptions!$B$19*Assumptions!$B$20*Assumptions!$B$21-Assumptions!$B$22*Assumptions!$B$23*Assumptions!$B$24)*$H$23/20,0)</f>
        <v>0</v>
      </c>
      <c r="N52" s="83">
        <f>IF($C49&lt;=20,Assumptions!$B$13*(Assumptions!$B$19*Assumptions!$B$20*Assumptions!$B$21-Assumptions!$B$22*Assumptions!$B$23*Assumptions!$B$24)*$H$24/20,0)</f>
        <v>0</v>
      </c>
      <c r="O52" s="83">
        <f>IF($C48&lt;=20,Assumptions!$B$13*(Assumptions!$B$19*Assumptions!$B$20*Assumptions!$B$21-Assumptions!$B$22*Assumptions!$B$23*Assumptions!$B$24)*$H$25/20,0)</f>
        <v>0</v>
      </c>
      <c r="P52" s="83">
        <f>IF($C47&lt;=20,Assumptions!$B$13*(Assumptions!$B$19*Assumptions!$B$20*Assumptions!$B$21-Assumptions!$B$22*Assumptions!$B$23*Assumptions!$B$24)*$H$26/20,0)</f>
        <v>0</v>
      </c>
      <c r="Q52" s="83">
        <f>IF($C46&lt;=20,Assumptions!$B$13*(Assumptions!$B$19*Assumptions!$B$20*Assumptions!$B$21-Assumptions!$B$22*Assumptions!$B$23*Assumptions!$B$24)*$H$27/20,0)</f>
        <v>0</v>
      </c>
      <c r="R52" s="83">
        <f>IF($C45&lt;=20,Assumptions!$B$13*(Assumptions!$B$19*Assumptions!$B$20*Assumptions!$B$21-Assumptions!$B$22*Assumptions!$B$23*Assumptions!$B$24)*$H$28/20,0)</f>
        <v>0</v>
      </c>
      <c r="S52" s="83">
        <f>IF($C44&lt;=20,Assumptions!$B$13*(Assumptions!$B$19*Assumptions!$B$20*Assumptions!$B$21-Assumptions!$B$22*Assumptions!$B$23*Assumptions!$B$24)*$H$29/20,0)</f>
        <v>0</v>
      </c>
      <c r="T52" s="83">
        <f>IF($C43&lt;=20,Assumptions!$B$13*(Assumptions!$B$19*Assumptions!$B$20*Assumptions!$B$21-Assumptions!$B$22*Assumptions!$B$23*Assumptions!$B$24)*$H$30/20,0)</f>
        <v>0</v>
      </c>
      <c r="U52" s="83">
        <f>IF($C42&lt;=20,Assumptions!$B$13*(Assumptions!$B$19*Assumptions!$B$20*Assumptions!$B$21-Assumptions!$B$22*Assumptions!$B$23*Assumptions!$B$24)*$H$31/20,0)</f>
        <v>0</v>
      </c>
      <c r="V52" s="83">
        <f>IF($C41&lt;=20,Assumptions!$B$13*(Assumptions!$B$19*Assumptions!$B$20*Assumptions!$B$21-Assumptions!$B$22*Assumptions!$B$23*Assumptions!$B$24)*$H$32/20,0)</f>
        <v>0</v>
      </c>
      <c r="W52" s="83">
        <f>IF($C40&lt;=20,Assumptions!$B$13*(Assumptions!$B$19*Assumptions!$B$20*Assumptions!$B$21-Assumptions!$B$22*Assumptions!$B$23*Assumptions!$B$24)*$H$33/20,0)</f>
        <v>3.5212512169003261</v>
      </c>
      <c r="X52" s="83">
        <f>IF($C39&lt;=20,Assumptions!$B$13*(Assumptions!$B$19*Assumptions!$B$20*Assumptions!$B$21-Assumptions!$B$22*Assumptions!$B$23*Assumptions!$B$24)*$H$34/20,0)</f>
        <v>3.5212512169003261</v>
      </c>
      <c r="Y52" s="83">
        <f>IF($C38&lt;=20,Assumptions!$B$13*(Assumptions!$B$19*Assumptions!$B$20*Assumptions!$B$21-Assumptions!$B$22*Assumptions!$B$23*Assumptions!$B$24)*$H$35/20,0)</f>
        <v>3.5212512169003261</v>
      </c>
      <c r="Z52" s="83">
        <f>IF($C37&lt;=20,Assumptions!$B$13*(Assumptions!$B$19*Assumptions!$B$20*Assumptions!$B$21-Assumptions!$B$22*Assumptions!$B$23*Assumptions!$B$24)*$H$36/20,0)</f>
        <v>3.5212512169003261</v>
      </c>
      <c r="AA52" s="83">
        <f>IF($C36&lt;=20,Assumptions!$B$13*(Assumptions!$B$19*Assumptions!$B$20*Assumptions!$B$21-Assumptions!$B$22*Assumptions!$B$23*Assumptions!$B$24)*$H$37/20,0)</f>
        <v>3.5212512169003261</v>
      </c>
      <c r="AB52" s="83">
        <f>IF($C35&lt;=20,Assumptions!$B$13*(Assumptions!$B$19*Assumptions!$B$20*Assumptions!$B$21-Assumptions!$B$22*Assumptions!$B$23*Assumptions!$B$24)*$H$38/20,0)</f>
        <v>3.5212512169003261</v>
      </c>
      <c r="AC52" s="83">
        <f>IF($C34&lt;=20,Assumptions!$B$13*(Assumptions!$B$19*Assumptions!$B$20*Assumptions!$B$21-Assumptions!$B$22*Assumptions!$B$23*Assumptions!$B$24)*$H$39/20,0)</f>
        <v>3.5212512169003261</v>
      </c>
      <c r="AD52" s="83">
        <f>IF($C33&lt;=20,Assumptions!$B$13*(Assumptions!$B$19*Assumptions!$B$20*Assumptions!$B$21-Assumptions!$B$22*Assumptions!$B$23*Assumptions!$B$24)*$H$40/20,0)</f>
        <v>3.5212512169003261</v>
      </c>
      <c r="AE52" s="83">
        <f>IF($C32&lt;=20,Assumptions!$B$13*(Assumptions!$B$19*Assumptions!$B$20*Assumptions!$B$21-Assumptions!$B$22*Assumptions!$B$23*Assumptions!$B$24)*$H$41/20,0)</f>
        <v>3.5212512169003261</v>
      </c>
      <c r="AF52" s="83">
        <f>IF($C31&lt;=20,Assumptions!$B$13*(Assumptions!$B$19*Assumptions!$B$20*Assumptions!$B$21-Assumptions!$B$22*Assumptions!$B$23*Assumptions!$B$24)*$H$42/20,0)</f>
        <v>3.5212512169003261</v>
      </c>
      <c r="AG52" s="83">
        <f>IF($C30&lt;=20,Assumptions!$B$13*(Assumptions!$B$19*Assumptions!$B$20*Assumptions!$B$21-Assumptions!$B$22*Assumptions!$B$23*Assumptions!$B$24)*$H$43/20,0)</f>
        <v>3.5212512169003261</v>
      </c>
      <c r="AH52" s="83">
        <f>IF($C29&lt;=20,Assumptions!$B$13*(Assumptions!$B$19*Assumptions!$B$20*Assumptions!$B$21-Assumptions!$B$22*Assumptions!$B$23*Assumptions!$B$24)*$H$44/20,0)</f>
        <v>3.5212512169003261</v>
      </c>
      <c r="AI52" s="83">
        <f>IF($C28&lt;=20,Assumptions!$B$13*(Assumptions!$B$19*Assumptions!$B$20*Assumptions!$B$21-Assumptions!$B$22*Assumptions!$B$23*Assumptions!$B$24)*$H$45/20,0)</f>
        <v>3.5212512169003261</v>
      </c>
      <c r="AJ52" s="83">
        <f>IF($C27&lt;=20,Assumptions!$B$13*(Assumptions!$B$19*Assumptions!$B$20*Assumptions!$B$21-Assumptions!$B$22*Assumptions!$B$23*Assumptions!$B$24)*$H$46/20,0)</f>
        <v>3.5212512169003261</v>
      </c>
      <c r="AK52" s="83">
        <f>IF($C26&lt;=20,Assumptions!$B$13*(Assumptions!$B$19*Assumptions!$B$20*Assumptions!$B$21-Assumptions!$B$22*Assumptions!$B$23*Assumptions!$B$24)*$H$47/20,0)</f>
        <v>3.5212512169003261</v>
      </c>
      <c r="AL52" s="83">
        <f>IF($C25&lt;=20,Assumptions!$B$13*(Assumptions!$B$19*Assumptions!$B$20*Assumptions!$B$21-Assumptions!$B$22*Assumptions!$B$23*Assumptions!$B$24)*$H$48/20,0)</f>
        <v>3.5212512169003261</v>
      </c>
      <c r="AM52" s="83">
        <f>IF($C24&lt;=20,Assumptions!$B$13*(Assumptions!$B$19*Assumptions!$B$20*Assumptions!$B$21-Assumptions!$B$22*Assumptions!$B$23*Assumptions!$B$24)*$H$49/20,0)</f>
        <v>3.5212512169003261</v>
      </c>
      <c r="AN52" s="83">
        <f>IF($C28&lt;=20,Assumptions!$B$13*(Assumptions!$B$19*Assumptions!$B$20*Assumptions!$B$21-Assumptions!$B$22*Assumptions!$B$23*Assumptions!$B$24)*$H$50/20,0)</f>
        <v>3.5212512169003261</v>
      </c>
      <c r="AO52" s="78">
        <f t="shared" si="9"/>
        <v>63.382521904205852</v>
      </c>
      <c r="AP52" s="84">
        <f t="shared" si="10"/>
        <v>4.3911679310486484E-3</v>
      </c>
      <c r="AQ52" s="81">
        <f t="shared" si="13"/>
        <v>0</v>
      </c>
      <c r="AR52" s="83">
        <f t="shared" si="14"/>
        <v>0</v>
      </c>
      <c r="AS52" s="78">
        <f>Assumptions!$B$18*(AT52+BY52)</f>
        <v>924.74787371532261</v>
      </c>
      <c r="AT52" s="78">
        <f>(1.1*Assumptions!$B$14*(1+Assumptions!$B$16)+Assumptions!$B$15*(1+Assumptions!$B$17))*Assumptions!$B$12*$AR52</f>
        <v>0</v>
      </c>
      <c r="AU52" s="83">
        <f>IF($C52&lt;=20,Assumptions!$B$13*(Assumptions!$B$19*Assumptions!$B$20*Assumptions!$B$21-Assumptions!$B$22*Assumptions!$B$23*Assumptions!$B$24)*$AR$21/20,0)</f>
        <v>0</v>
      </c>
      <c r="AV52" s="83">
        <f>IF($C51&lt;=20,Assumptions!$B$13*(Assumptions!$B$19*Assumptions!$B$20*Assumptions!$B$21-Assumptions!$B$22*Assumptions!$B$23*Assumptions!$B$24)*$AR$22/20,0)</f>
        <v>0</v>
      </c>
      <c r="AW52" s="83">
        <f>IF($C350&lt;=20,Assumptions!$B$13*(Assumptions!$B$19*Assumptions!$B$20*Assumptions!$B$21-Assumptions!$B$22*Assumptions!$B$23*Assumptions!$B$24)*$AR$23/20,0)</f>
        <v>6.6782370733894583</v>
      </c>
      <c r="AX52" s="83">
        <f>IF($C49&lt;=20,Assumptions!$B$13*(Assumptions!$B$19*Assumptions!$B$20*Assumptions!$B$21-Assumptions!$B$22*Assumptions!$B$23*Assumptions!$B$24)*$AR$24/20,0)</f>
        <v>0</v>
      </c>
      <c r="AY52" s="83">
        <f>IF($C48&lt;=20,Assumptions!$B$13*(Assumptions!$B$19*Assumptions!$B$20*Assumptions!$B$21-Assumptions!$B$22*Assumptions!$B$23*Assumptions!$B$24)*$AR$25/20,0)</f>
        <v>0</v>
      </c>
      <c r="AZ52" s="83">
        <f>IF($C47&lt;=20,Assumptions!$B$13*(Assumptions!$B$19*Assumptions!$B$20*Assumptions!$B$21-Assumptions!$B$22*Assumptions!$B$23*Assumptions!$B$24)*$AR$26/20,0)</f>
        <v>0</v>
      </c>
      <c r="BA52" s="83">
        <f>IF($C46&lt;=20,Assumptions!$B$13*(Assumptions!$B$19*Assumptions!$B$20*Assumptions!$B$21-Assumptions!$B$22*Assumptions!$B$23*Assumptions!$B$24)*$AR$27/20,0)</f>
        <v>0</v>
      </c>
      <c r="BB52" s="83">
        <f>IF($C45&lt;=20,Assumptions!$B$13*(Assumptions!$B$19*Assumptions!$B$20*Assumptions!$B$21-Assumptions!$B$22*Assumptions!$B$23*Assumptions!$B$24)*$AR$28/20,0)</f>
        <v>0</v>
      </c>
      <c r="BC52" s="83">
        <f>IF($C44&lt;=20,Assumptions!$B$13*(Assumptions!$B$19*Assumptions!$B$20*Assumptions!$B$21-Assumptions!$B$22*Assumptions!$B$23*Assumptions!$B$24)*$AR$29/20,0)</f>
        <v>0</v>
      </c>
      <c r="BD52" s="83">
        <f>IF($C43&lt;=20,Assumptions!$B$13*(Assumptions!$B$19*Assumptions!$B$20*Assumptions!$B$21-Assumptions!$B$22*Assumptions!$B$23*Assumptions!$B$24)*$AR$30/20,0)</f>
        <v>0</v>
      </c>
      <c r="BE52" s="83">
        <f>IF($C42&lt;=20,Assumptions!$B$13*(Assumptions!$B$19*Assumptions!$B$20*Assumptions!$B$21-Assumptions!$B$22*Assumptions!$B$23*Assumptions!$B$24)*$AR$31/20,0)</f>
        <v>0</v>
      </c>
      <c r="BF52" s="83">
        <f>IF($C41&lt;=20,Assumptions!$B$13*(Assumptions!$B$19*Assumptions!$B$20*Assumptions!$B$21-Assumptions!$B$22*Assumptions!$B$23*Assumptions!$B$24)*$AR$32/20,0)</f>
        <v>0</v>
      </c>
      <c r="BG52" s="83">
        <f>IF($C40&lt;=20,Assumptions!$B$13*(Assumptions!$B$19*Assumptions!$B$20*Assumptions!$B$21-Assumptions!$B$22*Assumptions!$B$23*Assumptions!$B$24)*$AR$33/20,0)</f>
        <v>13.640318249185276</v>
      </c>
      <c r="BH52" s="83">
        <f>IF($C39&lt;=20,Assumptions!$B$13*(Assumptions!$B$19*Assumptions!$B$20*Assumptions!$B$21-Assumptions!$B$22*Assumptions!$B$23*Assumptions!$B$24)*$AR$34/20,0)</f>
        <v>13.640318249185276</v>
      </c>
      <c r="BI52" s="83">
        <f>IF($C38&lt;=20,Assumptions!$B$13*(Assumptions!$B$19*Assumptions!$B$20*Assumptions!$B$21-Assumptions!$B$22*Assumptions!$B$23*Assumptions!$B$24)*$AR$35/20,0)</f>
        <v>13.640318249185276</v>
      </c>
      <c r="BJ52" s="83">
        <f>IF($C37&lt;=20,Assumptions!$B$13*(Assumptions!$B$19*Assumptions!$B$20*Assumptions!$B$21-Assumptions!$B$22*Assumptions!$B$23*Assumptions!$B$24)*$AR$36/20,0)</f>
        <v>13.640318249185276</v>
      </c>
      <c r="BK52" s="83">
        <f>IF($C36&lt;=20,Assumptions!$B$13*(Assumptions!$B$19*Assumptions!$B$20*Assumptions!$B$21-Assumptions!$B$22*Assumptions!$B$23*Assumptions!$B$24)*$AR$37/20,0)</f>
        <v>13.640318249185276</v>
      </c>
      <c r="BL52" s="83">
        <f>IF($C35&lt;=20,Assumptions!$B$13*(Assumptions!$B$19*Assumptions!$B$20*Assumptions!$B$21-Assumptions!$B$22*Assumptions!$B$23*Assumptions!$B$24)*$AR$38/20,0)</f>
        <v>13.640318249185276</v>
      </c>
      <c r="BM52" s="83">
        <f>IF($C34&lt;=20,Assumptions!$B$13*(Assumptions!$B$19*Assumptions!$B$20*Assumptions!$B$21-Assumptions!$B$22*Assumptions!$B$23*Assumptions!$B$24)*$AR$39/20,0)</f>
        <v>13.640318249185276</v>
      </c>
      <c r="BN52" s="83">
        <f>IF($C33&lt;=20,Assumptions!$B$13*(Assumptions!$B$19*Assumptions!$B$20*Assumptions!$B$21-Assumptions!$B$22*Assumptions!$B$23*Assumptions!$B$24)*$AR$40/20,0)</f>
        <v>13.640318249185276</v>
      </c>
      <c r="BO52" s="83">
        <f>IF($C32&lt;=20,Assumptions!$B$13*(Assumptions!$B$19*Assumptions!$B$20*Assumptions!$B$21-Assumptions!$B$22*Assumptions!$B$23*Assumptions!$B$24)*$AR$41/20,0)</f>
        <v>13.640318249185276</v>
      </c>
      <c r="BP52" s="83">
        <f>IF($C31&lt;=20,Assumptions!$B$13*(Assumptions!$B$19*Assumptions!$B$20*Assumptions!$B$21-Assumptions!$B$22*Assumptions!$B$23*Assumptions!$B$24)*$AR$42/20,0)</f>
        <v>13.640318249185276</v>
      </c>
      <c r="BQ52" s="83">
        <f>IF($C30&lt;=20,Assumptions!$B$13*(Assumptions!$B$19*Assumptions!$B$20*Assumptions!$B$21-Assumptions!$B$22*Assumptions!$B$23*Assumptions!$B$24)*$AR$43/20,0)</f>
        <v>13.640318249185276</v>
      </c>
      <c r="BR52" s="83">
        <f>IF($C29&lt;=20,Assumptions!$B$13*(Assumptions!$B$19*Assumptions!$B$20*Assumptions!$B$21-Assumptions!$B$22*Assumptions!$B$23*Assumptions!$B$24)*$AR$44/20,0)</f>
        <v>13.640318249185276</v>
      </c>
      <c r="BS52" s="83">
        <f>IF($C28&lt;=20,Assumptions!$B$13*(Assumptions!$B$19*Assumptions!$B$20*Assumptions!$B$21-Assumptions!$B$22*Assumptions!$B$23*Assumptions!$B$24)*$AR$45/20,0)</f>
        <v>13.640318249185276</v>
      </c>
      <c r="BT52" s="83">
        <f>IF($C27&lt;=20,Assumptions!$B$13*(Assumptions!$B$19*Assumptions!$B$20*Assumptions!$B$21-Assumptions!$B$22*Assumptions!$B$23*Assumptions!$B$24)*$AR$46/20,0)</f>
        <v>13.640318249185276</v>
      </c>
      <c r="BU52" s="83">
        <f>IF($C26&lt;=20,Assumptions!$B$13*(Assumptions!$B$19*Assumptions!$B$20*Assumptions!$B$21-Assumptions!$B$22*Assumptions!$B$23*Assumptions!$B$24)*$AR$47/20,0)</f>
        <v>13.640318249185276</v>
      </c>
      <c r="BV52" s="83">
        <f>IF($C25&lt;=20,Assumptions!$B$13*(Assumptions!$B$19*Assumptions!$B$20*Assumptions!$B$21-Assumptions!$B$22*Assumptions!$B$23*Assumptions!$B$24)*$AR$48/20,0)</f>
        <v>13.640318249185276</v>
      </c>
      <c r="BW52" s="83">
        <f>IF($C24&lt;=20,Assumptions!$B$13*(Assumptions!$B$19*Assumptions!$B$20*Assumptions!$B$21-Assumptions!$B$22*Assumptions!$B$23*Assumptions!$B$24)*$AR$49/20,0)</f>
        <v>13.640318249185276</v>
      </c>
      <c r="BX52" s="83">
        <f>IF($C23&lt;=20,Assumptions!$B$13*(Assumptions!$B$19*Assumptions!$B$20*Assumptions!$B$21-Assumptions!$B$22*Assumptions!$B$23*Assumptions!$B$24)*$AR$50/20,0)</f>
        <v>13.640318249185276</v>
      </c>
      <c r="BY52" s="78">
        <f t="shared" si="2"/>
        <v>252.20396555872435</v>
      </c>
      <c r="BZ52" s="85">
        <f t="shared" si="3"/>
        <v>1.7472797427002983E-2</v>
      </c>
      <c r="CA52" s="86">
        <f t="shared" si="15"/>
        <v>0</v>
      </c>
      <c r="CB52" s="87">
        <f t="shared" si="16"/>
        <v>0</v>
      </c>
      <c r="CC52" s="78">
        <f>Assumptions!$B$18*(CD52+DI52)</f>
        <v>3068.5236830865533</v>
      </c>
      <c r="CD52" s="78">
        <f>(1.1*Assumptions!$B$14*(1+Assumptions!$B$16)+Assumptions!$B$15*(1+Assumptions!$B$17))*Assumptions!$B$12*$CB52</f>
        <v>0</v>
      </c>
      <c r="CE52" s="83">
        <f>IF($C52&lt;=20,Assumptions!$B$13*(Assumptions!$B$19*Assumptions!$B$20*Assumptions!$B$21-Assumptions!$B$22*Assumptions!$B$23*Assumptions!$B$24)*$CB$21/20,0)</f>
        <v>0</v>
      </c>
      <c r="CF52" s="83">
        <f>IF($C51&lt;=20,Assumptions!$B$13*(Assumptions!$B$19*Assumptions!$B$20*Assumptions!$B$21-Assumptions!$B$22*Assumptions!$B$23*Assumptions!$B$24)*$CB$22/20,0)</f>
        <v>0</v>
      </c>
      <c r="CG52" s="83">
        <f>IF($C50&lt;=20,Assumptions!$B$13*(Assumptions!$B$19*Assumptions!$B$20*Assumptions!$B$21-Assumptions!$B$22*Assumptions!$B$23*Assumptions!$B$24)*$CB$23/20,0)</f>
        <v>0</v>
      </c>
      <c r="CH52" s="83">
        <f>IF($C49&lt;=20,Assumptions!$B$13*(Assumptions!$B$19*Assumptions!$B$20*Assumptions!$B$21-Assumptions!$B$22*Assumptions!$B$23*Assumptions!$B$24)*$CB$24/20,0)</f>
        <v>0</v>
      </c>
      <c r="CI52" s="83">
        <f>IF($C48&lt;=20,Assumptions!$B$13*(Assumptions!$B$19*Assumptions!$B$20*Assumptions!$B$21-Assumptions!$B$22*Assumptions!$B$23*Assumptions!$B$24)*$CB$25/20,0)</f>
        <v>0</v>
      </c>
      <c r="CJ52" s="83">
        <f>IF($C47&lt;=20,Assumptions!$B$13*(Assumptions!$B$19*Assumptions!$B$20*Assumptions!$B$21-Assumptions!$B$22*Assumptions!$B$23*Assumptions!$B$24)*$CB$26/20,0)</f>
        <v>0</v>
      </c>
      <c r="CK52" s="83">
        <f>IF($C46&lt;=20,Assumptions!$B$13*(Assumptions!$B$19*Assumptions!$B$20*Assumptions!$B$21-Assumptions!$B$22*Assumptions!$B$23*Assumptions!$B$24)*$CB$27/20,0)</f>
        <v>0</v>
      </c>
      <c r="CL52" s="83">
        <f>IF($C45&lt;=20,Assumptions!$B$13*(Assumptions!$B$19*Assumptions!$B$20*Assumptions!$B$21-Assumptions!$B$22*Assumptions!$B$23*Assumptions!$B$24)*$CB$28/20,0)</f>
        <v>0</v>
      </c>
      <c r="CM52" s="83">
        <f>IF($C44&lt;=20,Assumptions!$B$13*(Assumptions!$B$19*Assumptions!$B$20*Assumptions!$B$21-Assumptions!$B$22*Assumptions!$B$23*Assumptions!$B$24)*$CB$29/20,0)</f>
        <v>0</v>
      </c>
      <c r="CN52" s="83">
        <f>IF($C43&lt;=20,Assumptions!$B$13*(Assumptions!$B$19*Assumptions!$B$20*Assumptions!$B$21-Assumptions!$B$22*Assumptions!$B$23*Assumptions!$B$24)*$CB$30/20,0)</f>
        <v>0</v>
      </c>
      <c r="CO52" s="83">
        <f>IF($C42&lt;=20,Assumptions!$B$13*(Assumptions!$B$19*Assumptions!$B$20*Assumptions!$B$21-Assumptions!$B$22*Assumptions!$B$23*Assumptions!$B$24)*$CB$31/20,0)</f>
        <v>0</v>
      </c>
      <c r="CP52" s="83">
        <f>IF($C41&lt;=20,Assumptions!$B$13*(Assumptions!$B$19*Assumptions!$B$20*Assumptions!$B$21-Assumptions!$B$22*Assumptions!$B$23*Assumptions!$B$24)*$CB$32/20,0)</f>
        <v>0</v>
      </c>
      <c r="CQ52" s="83">
        <f>IF($C40&lt;=20,Assumptions!$B$13*(Assumptions!$B$19*Assumptions!$B$20*Assumptions!$B$21-Assumptions!$B$22*Assumptions!$B$23*Assumptions!$B$24)*$CB$33/20,0)</f>
        <v>46.492783077068985</v>
      </c>
      <c r="CR52" s="83">
        <f>IF($C39&lt;=20,Assumptions!$B$13*(Assumptions!$B$19*Assumptions!$B$20*Assumptions!$B$21-Assumptions!$B$22*Assumptions!$B$23*Assumptions!$B$24)*$CB$34/20,0)</f>
        <v>46.492783077068985</v>
      </c>
      <c r="CS52" s="83">
        <f>IF($C38&lt;=20,Assumptions!$B$13*(Assumptions!$B$19*Assumptions!$B$20*Assumptions!$B$21-Assumptions!$B$22*Assumptions!$B$23*Assumptions!$B$24)*$CB$35/20,0)</f>
        <v>46.492783077068985</v>
      </c>
      <c r="CT52" s="83">
        <f>IF($C37&lt;=20,Assumptions!$B$13*(Assumptions!$B$19*Assumptions!$B$20*Assumptions!$B$21-Assumptions!$B$22*Assumptions!$B$23*Assumptions!$B$24)*$CB$36/20,0)</f>
        <v>46.492783077068985</v>
      </c>
      <c r="CU52" s="83">
        <f>IF($C36&lt;=20,Assumptions!$B$13*(Assumptions!$B$19*Assumptions!$B$20*Assumptions!$B$21-Assumptions!$B$22*Assumptions!$B$23*Assumptions!$B$24)*$CB$37/20,0)</f>
        <v>46.492783077068985</v>
      </c>
      <c r="CV52" s="83">
        <f>IF($C35&lt;=20,Assumptions!$B$13*(Assumptions!$B$19*Assumptions!$B$20*Assumptions!$B$21-Assumptions!$B$22*Assumptions!$B$23*Assumptions!$B$24)*$CB$38/20,0)</f>
        <v>46.492783077068985</v>
      </c>
      <c r="CW52" s="83">
        <f>IF($C34&lt;=20,Assumptions!$B$13*(Assumptions!$B$19*Assumptions!$B$20*Assumptions!$B$21-Assumptions!$B$22*Assumptions!$B$23*Assumptions!$B$24)*$CB$39/20,0)</f>
        <v>46.492783077068985</v>
      </c>
      <c r="CX52" s="83">
        <f>IF($C33&lt;=20,Assumptions!$B$13*(Assumptions!$B$19*Assumptions!$B$20*Assumptions!$B$21-Assumptions!$B$22*Assumptions!$B$23*Assumptions!$B$24)*$CB$40/20,0)</f>
        <v>46.492783077068985</v>
      </c>
      <c r="CY52" s="83">
        <f>IF($C32&lt;=20,Assumptions!$B$13*(Assumptions!$B$19*Assumptions!$B$20*Assumptions!$B$21-Assumptions!$B$22*Assumptions!$B$23*Assumptions!$B$24)*$CB$41/20,0)</f>
        <v>46.492783077068985</v>
      </c>
      <c r="CZ52" s="83">
        <f>IF($C31&lt;=20,Assumptions!$B$13*(Assumptions!$B$19*Assumptions!$B$20*Assumptions!$B$21-Assumptions!$B$22*Assumptions!$B$23*Assumptions!$B$24)*$CB$42/20,0)</f>
        <v>46.492783077068985</v>
      </c>
      <c r="DA52" s="83">
        <f>IF($C30&lt;=20,Assumptions!$B$13*(Assumptions!$B$19*Assumptions!$B$20*Assumptions!$B$21-Assumptions!$B$22*Assumptions!$B$23*Assumptions!$B$24)*$CB$43/20,0)</f>
        <v>46.492783077068985</v>
      </c>
      <c r="DB52" s="83">
        <f>IF($C29&lt;=20,Assumptions!$B$13*(Assumptions!$B$19*Assumptions!$B$20*Assumptions!$B$21-Assumptions!$B$22*Assumptions!$B$23*Assumptions!$B$24)*$CB$44/20,0)</f>
        <v>46.492783077068985</v>
      </c>
      <c r="DC52" s="83">
        <f>IF($C28&lt;=20,Assumptions!$B$13*(Assumptions!$B$19*Assumptions!$B$20*Assumptions!$B$21-Assumptions!$B$22*Assumptions!$B$23*Assumptions!$B$24)*$CB$45/20,0)</f>
        <v>46.492783077068985</v>
      </c>
      <c r="DD52" s="83">
        <f>IF($C27&lt;=20,Assumptions!$B$13*(Assumptions!$B$19*Assumptions!$B$20*Assumptions!$B$21-Assumptions!$B$22*Assumptions!$B$23*Assumptions!$B$24)*$CB$46/20,0)</f>
        <v>46.492783077068985</v>
      </c>
      <c r="DE52" s="83">
        <f>IF($C26&lt;=20,Assumptions!$B$13*(Assumptions!$B$19*Assumptions!$B$20*Assumptions!$B$21-Assumptions!$B$22*Assumptions!$B$23*Assumptions!$B$24)*$CB$47/20,0)</f>
        <v>46.492783077068985</v>
      </c>
      <c r="DF52" s="83">
        <f>IF($C25&lt;=20,Assumptions!$B$13*(Assumptions!$B$19*Assumptions!$B$20*Assumptions!$B$21-Assumptions!$B$22*Assumptions!$B$23*Assumptions!$B$24)*$CB$48/20,0)</f>
        <v>46.492783077068985</v>
      </c>
      <c r="DG52" s="83">
        <f>IF($C24&lt;=20,Assumptions!$B$13*(Assumptions!$B$19*Assumptions!$B$20*Assumptions!$B$21-Assumptions!$B$22*Assumptions!$B$23*Assumptions!$B$24)*$CB$49/20,0)</f>
        <v>46.492783077068985</v>
      </c>
      <c r="DH52" s="83">
        <f>IF($C23&lt;=20,Assumptions!$B$13*(Assumptions!$B$19*Assumptions!$B$20*Assumptions!$B$21-Assumptions!$B$22*Assumptions!$B$23*Assumptions!$B$24)*$CB$50/20,0)</f>
        <v>46.492783077068985</v>
      </c>
      <c r="DI52" s="78">
        <f t="shared" si="4"/>
        <v>836.8700953872418</v>
      </c>
      <c r="DJ52" s="85">
        <f t="shared" si="5"/>
        <v>5.7978714240372153E-2</v>
      </c>
      <c r="DK52" s="88">
        <f t="shared" si="17"/>
        <v>0</v>
      </c>
      <c r="DL52" s="81">
        <f t="shared" si="1"/>
        <v>0</v>
      </c>
      <c r="DM52" s="78">
        <f>Assumptions!$B$18*(DN52+ES52)</f>
        <v>8522.6023871324578</v>
      </c>
      <c r="DN52" s="78">
        <f>(1.1*Assumptions!$B$14*(1+Assumptions!$B$16)+Assumptions!$B$15*(1+Assumptions!$B$17))*Assumptions!$B$12*DL52</f>
        <v>0</v>
      </c>
      <c r="DO52" s="83">
        <f>IF($C52&lt;=20,Assumptions!$B$13*(Assumptions!$B$19*Assumptions!$B$20*Assumptions!$B$21-Assumptions!$B$22*Assumptions!$B$23*Assumptions!$B$24)*$DL$21/20,0)</f>
        <v>0</v>
      </c>
      <c r="DP52" s="83">
        <f>IF($C51&lt;=20,Assumptions!$B$13*(Assumptions!$B$19*Assumptions!$B$20*Assumptions!$B$21-Assumptions!$B$22*Assumptions!$B$23*Assumptions!$B$24)*$DL$22/20,0)</f>
        <v>0</v>
      </c>
      <c r="DQ52" s="83">
        <f>IF($C50&lt;=20,Assumptions!$B$13*(Assumptions!$B$19*Assumptions!$B$20*Assumptions!$B$21-Assumptions!$B$22*Assumptions!$B$23*Assumptions!$B$24)*$DL$23/20,0)</f>
        <v>0</v>
      </c>
      <c r="DR52" s="83">
        <f>IF($C49&lt;=20,Assumptions!$B$13*(Assumptions!$B$19*Assumptions!$B$20*Assumptions!$B$21-Assumptions!$B$22*Assumptions!$B$23*Assumptions!$B$24)*$DL$24/20,0)</f>
        <v>0</v>
      </c>
      <c r="DS52" s="83">
        <f>IF($C48&lt;=20,Assumptions!$B$13*(Assumptions!$B$19*Assumptions!$B$20*Assumptions!$B$21-Assumptions!$B$22*Assumptions!$B$23*Assumptions!$B$24)*$DL$25/20,0)</f>
        <v>0</v>
      </c>
      <c r="DT52" s="83">
        <f>IF($C47&lt;=20,Assumptions!$B$13*(Assumptions!$B$19*Assumptions!$B$20*Assumptions!$B$21-Assumptions!$B$22*Assumptions!$B$23*Assumptions!$B$24)*$DL$26/20,0)</f>
        <v>0</v>
      </c>
      <c r="DU52" s="83">
        <f>IF($C46&lt;=20,Assumptions!$B$13*(Assumptions!$B$19*Assumptions!$B$20*Assumptions!$B$21-Assumptions!$B$22*Assumptions!$B$23*Assumptions!$B$24)*$DL$27/20,0)</f>
        <v>0</v>
      </c>
      <c r="DV52" s="83">
        <f>IF($C45&lt;=20,Assumptions!$B$13*(Assumptions!$B$19*Assumptions!$B$20*Assumptions!$B$21-Assumptions!$B$22*Assumptions!$B$23*Assumptions!$B$24)*$DL$28/20,0)</f>
        <v>0</v>
      </c>
      <c r="DW52" s="83">
        <f>IF($C44&lt;=20,Assumptions!$B$13*(Assumptions!$B$19*Assumptions!$B$20*Assumptions!$B$21-Assumptions!$B$22*Assumptions!$B$23*Assumptions!$B$24)*$DL$29/20,0)</f>
        <v>0</v>
      </c>
      <c r="DX52" s="83">
        <f>IF($C43&lt;=20,Assumptions!$B$13*(Assumptions!$B$19*Assumptions!$B$20*Assumptions!$B$21-Assumptions!$B$22*Assumptions!$B$23*Assumptions!$B$24)*$DL$30/20,0)</f>
        <v>0</v>
      </c>
      <c r="DY52" s="83">
        <f>IF($C42&lt;=20,Assumptions!$B$13*(Assumptions!$B$19*Assumptions!$B$20*Assumptions!$B$21-Assumptions!$B$22*Assumptions!$B$23*Assumptions!$B$24)*$DL$31/20,0)</f>
        <v>0</v>
      </c>
      <c r="DZ52" s="83">
        <f>IF($C41&lt;=20,Assumptions!$B$13*(Assumptions!$B$19*Assumptions!$B$20*Assumptions!$B$21-Assumptions!$B$22*Assumptions!$B$23*Assumptions!$B$24)*$DL$32/20,0)</f>
        <v>0</v>
      </c>
      <c r="EA52" s="83">
        <f>IF($C40&lt;=20,Assumptions!$B$13*(Assumptions!$B$19*Assumptions!$B$20*Assumptions!$B$21-Assumptions!$B$22*Assumptions!$B$23*Assumptions!$B$24)*$DL$33/20,0)</f>
        <v>129.13033919897666</v>
      </c>
      <c r="EB52" s="83">
        <f>IF($C39&lt;=20,Assumptions!$B$13*(Assumptions!$B$19*Assumptions!$B$20*Assumptions!$B$21-Assumptions!$B$22*Assumptions!$B$23*Assumptions!$B$24)*$DL$34/20,0)</f>
        <v>129.13033919897666</v>
      </c>
      <c r="EC52" s="83">
        <f>IF($C38&lt;=20,Assumptions!$B$13*(Assumptions!$B$19*Assumptions!$B$20*Assumptions!$B$21-Assumptions!$B$22*Assumptions!$B$23*Assumptions!$B$24)*$DL$35/20,0)</f>
        <v>129.13033919897666</v>
      </c>
      <c r="ED52" s="83">
        <f>IF($C37&lt;=20,Assumptions!$B$13*(Assumptions!$B$19*Assumptions!$B$20*Assumptions!$B$21-Assumptions!$B$22*Assumptions!$B$23*Assumptions!$B$24)*$DL$36/20,0)</f>
        <v>129.13033919897666</v>
      </c>
      <c r="EE52" s="83">
        <f>IF($C36&lt;=20,Assumptions!$B$13*(Assumptions!$B$19*Assumptions!$B$20*Assumptions!$B$21-Assumptions!$B$22*Assumptions!$B$23*Assumptions!$B$24)*$DL$37/20,0)</f>
        <v>129.13033919897666</v>
      </c>
      <c r="EF52" s="83">
        <f>IF($C35&lt;=20,Assumptions!$B$13*(Assumptions!$B$19*Assumptions!$B$20*Assumptions!$B$21-Assumptions!$B$22*Assumptions!$B$23*Assumptions!$B$24)*$DL$38/20,0)</f>
        <v>129.13033919897666</v>
      </c>
      <c r="EG52" s="83">
        <f>IF($C34&lt;=20,Assumptions!$B$13*(Assumptions!$B$19*Assumptions!$B$20*Assumptions!$B$21-Assumptions!$B$22*Assumptions!$B$23*Assumptions!$B$24)*$DL$39/20,0)</f>
        <v>129.13033919897666</v>
      </c>
      <c r="EH52" s="83">
        <f>IF($C33&lt;=20,Assumptions!$B$13*(Assumptions!$B$19*Assumptions!$B$20*Assumptions!$B$21-Assumptions!$B$22*Assumptions!$B$23*Assumptions!$B$24)*$DL$40/20,0)</f>
        <v>129.13033919897666</v>
      </c>
      <c r="EI52" s="83">
        <f>IF($C32&lt;=20,Assumptions!$B$13*(Assumptions!$B$19*Assumptions!$B$20*Assumptions!$B$21-Assumptions!$B$22*Assumptions!$B$23*Assumptions!$B$24)*$DL$41/20,0)</f>
        <v>129.13033919897666</v>
      </c>
      <c r="EJ52" s="83">
        <f>IF($C31&lt;=20,Assumptions!$B$13*(Assumptions!$B$19*Assumptions!$B$20*Assumptions!$B$21-Assumptions!$B$22*Assumptions!$B$23*Assumptions!$B$24)*$DL$42/20,0)</f>
        <v>129.13033919897666</v>
      </c>
      <c r="EK52" s="83">
        <f>IF($C30&lt;=20,Assumptions!$B$13*(Assumptions!$B$19*Assumptions!$B$20*Assumptions!$B$21-Assumptions!$B$22*Assumptions!$B$23*Assumptions!$B$24)*$DL$43/20,0)</f>
        <v>129.13033919897666</v>
      </c>
      <c r="EL52" s="83">
        <f>IF($C29&lt;=20,Assumptions!$B$13*(Assumptions!$B$19*Assumptions!$B$20*Assumptions!$B$21-Assumptions!$B$22*Assumptions!$B$23*Assumptions!$B$24)*$DL$44/20,0)</f>
        <v>129.13033919897666</v>
      </c>
      <c r="EM52" s="83">
        <f>IF($C28&lt;=20,Assumptions!$B$13*(Assumptions!$B$19*Assumptions!$B$20*Assumptions!$B$21-Assumptions!$B$22*Assumptions!$B$23*Assumptions!$B$24)*$DL$45/20,0)</f>
        <v>129.13033919897666</v>
      </c>
      <c r="EN52" s="83">
        <f>IF($C27&lt;=20,Assumptions!$B$13*(Assumptions!$B$19*Assumptions!$B$20*Assumptions!$B$21-Assumptions!$B$22*Assumptions!$B$23*Assumptions!$B$24)*$DL$46/20,0)</f>
        <v>129.13033919897666</v>
      </c>
      <c r="EO52" s="83">
        <f>IF($C26&lt;=20,Assumptions!$B$13*(Assumptions!$B$19*Assumptions!$B$20*Assumptions!$B$21-Assumptions!$B$22*Assumptions!$B$23*Assumptions!$B$24)*$DL$47/20,0)</f>
        <v>129.13033919897666</v>
      </c>
      <c r="EP52" s="83">
        <f>IF($C25&lt;=20,Assumptions!$B$13*(Assumptions!$B$19*Assumptions!$B$20*Assumptions!$B$21-Assumptions!$B$22*Assumptions!$B$23*Assumptions!$B$24)*$DL$48/20,0)</f>
        <v>129.13033919897666</v>
      </c>
      <c r="EQ52" s="83">
        <f>IF($C24&lt;=20,Assumptions!$B$13*(Assumptions!$B$19*Assumptions!$B$20*Assumptions!$B$21-Assumptions!$B$22*Assumptions!$B$23*Assumptions!$B$24)*$DL$49/20,0)</f>
        <v>129.13033919897666</v>
      </c>
      <c r="ER52" s="83">
        <f>IF($C23&lt;=20,Assumptions!$B$13*(Assumptions!$B$19*Assumptions!$B$20*Assumptions!$B$21-Assumptions!$B$22*Assumptions!$B$23*Assumptions!$B$24)*$DL$50/20,0)</f>
        <v>129.13033919897666</v>
      </c>
      <c r="ES52" s="78">
        <f t="shared" si="6"/>
        <v>2324.3461055815796</v>
      </c>
      <c r="ET52" s="89">
        <f t="shared" si="7"/>
        <v>0.16103168149278663</v>
      </c>
    </row>
    <row r="53" spans="3:150" x14ac:dyDescent="0.35">
      <c r="C53" s="77">
        <f t="shared" si="18"/>
        <v>33</v>
      </c>
      <c r="D53" s="77">
        <f t="shared" si="18"/>
        <v>2049</v>
      </c>
      <c r="E53" s="78">
        <v>52045.004000000001</v>
      </c>
      <c r="F53" s="79">
        <v>0</v>
      </c>
      <c r="G53" s="80">
        <f t="shared" si="12"/>
        <v>0</v>
      </c>
      <c r="H53" s="81">
        <f t="shared" si="11"/>
        <v>0</v>
      </c>
      <c r="I53" s="78">
        <f>Assumptions!$B$18*(J53+AO53)</f>
        <v>219.49132585345359</v>
      </c>
      <c r="J53" s="82">
        <f>(1.1*Assumptions!$B$14*(1+Assumptions!$B$16)+Assumptions!$B$15*(1+Assumptions!$B$17))*Assumptions!$B$12*$H53</f>
        <v>0</v>
      </c>
      <c r="K53" s="83">
        <f>IF($C53&lt;=20,Assumptions!$B$13*(Assumptions!$B$19*Assumptions!$B$20*Assumptions!$B$21-Assumptions!$B$22*Assumptions!$B$23*Assumptions!$B$24)*$H$21/20,0)</f>
        <v>0</v>
      </c>
      <c r="L53" s="83">
        <f>IF($C52&lt;=20,Assumptions!$B$13*(Assumptions!$B$19*Assumptions!$B$20*Assumptions!$B$21-Assumptions!$B$22*Assumptions!$B$23*Assumptions!$B$24)*$H$22/20,0)</f>
        <v>0</v>
      </c>
      <c r="M53" s="83">
        <f>IF($C51&lt;=20,Assumptions!$B$13*(Assumptions!$B$19*Assumptions!$B$20*Assumptions!$B$21-Assumptions!$B$22*Assumptions!$B$23*Assumptions!$B$24)*$H$23/20,0)</f>
        <v>0</v>
      </c>
      <c r="N53" s="83">
        <f>IF($C50&lt;=20,Assumptions!$B$13*(Assumptions!$B$19*Assumptions!$B$20*Assumptions!$B$21-Assumptions!$B$22*Assumptions!$B$23*Assumptions!$B$24)*$H$24/20,0)</f>
        <v>0</v>
      </c>
      <c r="O53" s="83">
        <f>IF($C49&lt;=20,Assumptions!$B$13*(Assumptions!$B$19*Assumptions!$B$20*Assumptions!$B$21-Assumptions!$B$22*Assumptions!$B$23*Assumptions!$B$24)*$H$25/20,0)</f>
        <v>0</v>
      </c>
      <c r="P53" s="83">
        <f>IF($C48&lt;=20,Assumptions!$B$13*(Assumptions!$B$19*Assumptions!$B$20*Assumptions!$B$21-Assumptions!$B$22*Assumptions!$B$23*Assumptions!$B$24)*$H$26/20,0)</f>
        <v>0</v>
      </c>
      <c r="Q53" s="83">
        <f>IF($C47&lt;=20,Assumptions!$B$13*(Assumptions!$B$19*Assumptions!$B$20*Assumptions!$B$21-Assumptions!$B$22*Assumptions!$B$23*Assumptions!$B$24)*$H$27/20,0)</f>
        <v>0</v>
      </c>
      <c r="R53" s="83">
        <f>IF($C46&lt;=20,Assumptions!$B$13*(Assumptions!$B$19*Assumptions!$B$20*Assumptions!$B$21-Assumptions!$B$22*Assumptions!$B$23*Assumptions!$B$24)*$H$28/20,0)</f>
        <v>0</v>
      </c>
      <c r="S53" s="83">
        <f>IF($C45&lt;=20,Assumptions!$B$13*(Assumptions!$B$19*Assumptions!$B$20*Assumptions!$B$21-Assumptions!$B$22*Assumptions!$B$23*Assumptions!$B$24)*$H$29/20,0)</f>
        <v>0</v>
      </c>
      <c r="T53" s="83">
        <f>IF($C44&lt;=20,Assumptions!$B$13*(Assumptions!$B$19*Assumptions!$B$20*Assumptions!$B$21-Assumptions!$B$22*Assumptions!$B$23*Assumptions!$B$24)*$H$30/20,0)</f>
        <v>0</v>
      </c>
      <c r="U53" s="83">
        <f>IF($C43&lt;=20,Assumptions!$B$13*(Assumptions!$B$19*Assumptions!$B$20*Assumptions!$B$21-Assumptions!$B$22*Assumptions!$B$23*Assumptions!$B$24)*$H$31/20,0)</f>
        <v>0</v>
      </c>
      <c r="V53" s="83">
        <f>IF($C42&lt;=20,Assumptions!$B$13*(Assumptions!$B$19*Assumptions!$B$20*Assumptions!$B$21-Assumptions!$B$22*Assumptions!$B$23*Assumptions!$B$24)*$H$32/20,0)</f>
        <v>0</v>
      </c>
      <c r="W53" s="83">
        <f>IF($C41&lt;=20,Assumptions!$B$13*(Assumptions!$B$19*Assumptions!$B$20*Assumptions!$B$21-Assumptions!$B$22*Assumptions!$B$23*Assumptions!$B$24)*$H$33/20,0)</f>
        <v>0</v>
      </c>
      <c r="X53" s="83">
        <f>IF($C40&lt;=20,Assumptions!$B$13*(Assumptions!$B$19*Assumptions!$B$20*Assumptions!$B$21-Assumptions!$B$22*Assumptions!$B$23*Assumptions!$B$24)*$H$34/20,0)</f>
        <v>3.5212512169003261</v>
      </c>
      <c r="Y53" s="83">
        <f>IF($C39&lt;=20,Assumptions!$B$13*(Assumptions!$B$19*Assumptions!$B$20*Assumptions!$B$21-Assumptions!$B$22*Assumptions!$B$23*Assumptions!$B$24)*$H$35/20,0)</f>
        <v>3.5212512169003261</v>
      </c>
      <c r="Z53" s="83">
        <f>IF($C38&lt;=20,Assumptions!$B$13*(Assumptions!$B$19*Assumptions!$B$20*Assumptions!$B$21-Assumptions!$B$22*Assumptions!$B$23*Assumptions!$B$24)*$H$36/20,0)</f>
        <v>3.5212512169003261</v>
      </c>
      <c r="AA53" s="83">
        <f>IF($C37&lt;=20,Assumptions!$B$13*(Assumptions!$B$19*Assumptions!$B$20*Assumptions!$B$21-Assumptions!$B$22*Assumptions!$B$23*Assumptions!$B$24)*$H$37/20,0)</f>
        <v>3.5212512169003261</v>
      </c>
      <c r="AB53" s="83">
        <f>IF($C36&lt;=20,Assumptions!$B$13*(Assumptions!$B$19*Assumptions!$B$20*Assumptions!$B$21-Assumptions!$B$22*Assumptions!$B$23*Assumptions!$B$24)*$H$38/20,0)</f>
        <v>3.5212512169003261</v>
      </c>
      <c r="AC53" s="83">
        <f>IF($C35&lt;=20,Assumptions!$B$13*(Assumptions!$B$19*Assumptions!$B$20*Assumptions!$B$21-Assumptions!$B$22*Assumptions!$B$23*Assumptions!$B$24)*$H$39/20,0)</f>
        <v>3.5212512169003261</v>
      </c>
      <c r="AD53" s="83">
        <f>IF($C34&lt;=20,Assumptions!$B$13*(Assumptions!$B$19*Assumptions!$B$20*Assumptions!$B$21-Assumptions!$B$22*Assumptions!$B$23*Assumptions!$B$24)*$H$40/20,0)</f>
        <v>3.5212512169003261</v>
      </c>
      <c r="AE53" s="83">
        <f>IF($C33&lt;=20,Assumptions!$B$13*(Assumptions!$B$19*Assumptions!$B$20*Assumptions!$B$21-Assumptions!$B$22*Assumptions!$B$23*Assumptions!$B$24)*$H$41/20,0)</f>
        <v>3.5212512169003261</v>
      </c>
      <c r="AF53" s="83">
        <f>IF($C32&lt;=20,Assumptions!$B$13*(Assumptions!$B$19*Assumptions!$B$20*Assumptions!$B$21-Assumptions!$B$22*Assumptions!$B$23*Assumptions!$B$24)*$H$42/20,0)</f>
        <v>3.5212512169003261</v>
      </c>
      <c r="AG53" s="83">
        <f>IF($C31&lt;=20,Assumptions!$B$13*(Assumptions!$B$19*Assumptions!$B$20*Assumptions!$B$21-Assumptions!$B$22*Assumptions!$B$23*Assumptions!$B$24)*$H$43/20,0)</f>
        <v>3.5212512169003261</v>
      </c>
      <c r="AH53" s="83">
        <f>IF($C30&lt;=20,Assumptions!$B$13*(Assumptions!$B$19*Assumptions!$B$20*Assumptions!$B$21-Assumptions!$B$22*Assumptions!$B$23*Assumptions!$B$24)*$H$44/20,0)</f>
        <v>3.5212512169003261</v>
      </c>
      <c r="AI53" s="83">
        <f>IF($C29&lt;=20,Assumptions!$B$13*(Assumptions!$B$19*Assumptions!$B$20*Assumptions!$B$21-Assumptions!$B$22*Assumptions!$B$23*Assumptions!$B$24)*$H$45/20,0)</f>
        <v>3.5212512169003261</v>
      </c>
      <c r="AJ53" s="83">
        <f>IF($C28&lt;=20,Assumptions!$B$13*(Assumptions!$B$19*Assumptions!$B$20*Assumptions!$B$21-Assumptions!$B$22*Assumptions!$B$23*Assumptions!$B$24)*$H$46/20,0)</f>
        <v>3.5212512169003261</v>
      </c>
      <c r="AK53" s="83">
        <f>IF($C27&lt;=20,Assumptions!$B$13*(Assumptions!$B$19*Assumptions!$B$20*Assumptions!$B$21-Assumptions!$B$22*Assumptions!$B$23*Assumptions!$B$24)*$H$47/20,0)</f>
        <v>3.5212512169003261</v>
      </c>
      <c r="AL53" s="83">
        <f>IF($C26&lt;=20,Assumptions!$B$13*(Assumptions!$B$19*Assumptions!$B$20*Assumptions!$B$21-Assumptions!$B$22*Assumptions!$B$23*Assumptions!$B$24)*$H$48/20,0)</f>
        <v>3.5212512169003261</v>
      </c>
      <c r="AM53" s="83">
        <f>IF($C25&lt;=20,Assumptions!$B$13*(Assumptions!$B$19*Assumptions!$B$20*Assumptions!$B$21-Assumptions!$B$22*Assumptions!$B$23*Assumptions!$B$24)*$H$49/20,0)</f>
        <v>3.5212512169003261</v>
      </c>
      <c r="AN53" s="83">
        <f>IF($C29&lt;=20,Assumptions!$B$13*(Assumptions!$B$19*Assumptions!$B$20*Assumptions!$B$21-Assumptions!$B$22*Assumptions!$B$23*Assumptions!$B$24)*$H$50/20,0)</f>
        <v>3.5212512169003261</v>
      </c>
      <c r="AO53" s="78">
        <f t="shared" si="9"/>
        <v>59.861270687305527</v>
      </c>
      <c r="AP53" s="84">
        <f t="shared" si="10"/>
        <v>4.2173370925949697E-3</v>
      </c>
      <c r="AQ53" s="81">
        <f t="shared" si="13"/>
        <v>0</v>
      </c>
      <c r="AR53" s="83">
        <f t="shared" si="14"/>
        <v>0</v>
      </c>
      <c r="AS53" s="78">
        <f>Assumptions!$B$18*(AT53+BY53)</f>
        <v>874.73337346830988</v>
      </c>
      <c r="AT53" s="78">
        <f>(1.1*Assumptions!$B$14*(1+Assumptions!$B$16)+Assumptions!$B$15*(1+Assumptions!$B$17))*Assumptions!$B$12*$AR53</f>
        <v>0</v>
      </c>
      <c r="AU53" s="83">
        <f>IF($C53&lt;=20,Assumptions!$B$13*(Assumptions!$B$19*Assumptions!$B$20*Assumptions!$B$21-Assumptions!$B$22*Assumptions!$B$23*Assumptions!$B$24)*$AR$21/20,0)</f>
        <v>0</v>
      </c>
      <c r="AV53" s="83">
        <f>IF($C52&lt;=20,Assumptions!$B$13*(Assumptions!$B$19*Assumptions!$B$20*Assumptions!$B$21-Assumptions!$B$22*Assumptions!$B$23*Assumptions!$B$24)*$AR$22/20,0)</f>
        <v>0</v>
      </c>
      <c r="AW53" s="83">
        <f>IF($C351&lt;=20,Assumptions!$B$13*(Assumptions!$B$19*Assumptions!$B$20*Assumptions!$B$21-Assumptions!$B$22*Assumptions!$B$23*Assumptions!$B$24)*$AR$23/20,0)</f>
        <v>6.6782370733894583</v>
      </c>
      <c r="AX53" s="83">
        <f>IF($C50&lt;=20,Assumptions!$B$13*(Assumptions!$B$19*Assumptions!$B$20*Assumptions!$B$21-Assumptions!$B$22*Assumptions!$B$23*Assumptions!$B$24)*$AR$24/20,0)</f>
        <v>0</v>
      </c>
      <c r="AY53" s="83">
        <f>IF($C49&lt;=20,Assumptions!$B$13*(Assumptions!$B$19*Assumptions!$B$20*Assumptions!$B$21-Assumptions!$B$22*Assumptions!$B$23*Assumptions!$B$24)*$AR$25/20,0)</f>
        <v>0</v>
      </c>
      <c r="AZ53" s="83">
        <f>IF($C48&lt;=20,Assumptions!$B$13*(Assumptions!$B$19*Assumptions!$B$20*Assumptions!$B$21-Assumptions!$B$22*Assumptions!$B$23*Assumptions!$B$24)*$AR$26/20,0)</f>
        <v>0</v>
      </c>
      <c r="BA53" s="83">
        <f>IF($C47&lt;=20,Assumptions!$B$13*(Assumptions!$B$19*Assumptions!$B$20*Assumptions!$B$21-Assumptions!$B$22*Assumptions!$B$23*Assumptions!$B$24)*$AR$27/20,0)</f>
        <v>0</v>
      </c>
      <c r="BB53" s="83">
        <f>IF($C46&lt;=20,Assumptions!$B$13*(Assumptions!$B$19*Assumptions!$B$20*Assumptions!$B$21-Assumptions!$B$22*Assumptions!$B$23*Assumptions!$B$24)*$AR$28/20,0)</f>
        <v>0</v>
      </c>
      <c r="BC53" s="83">
        <f>IF($C45&lt;=20,Assumptions!$B$13*(Assumptions!$B$19*Assumptions!$B$20*Assumptions!$B$21-Assumptions!$B$22*Assumptions!$B$23*Assumptions!$B$24)*$AR$29/20,0)</f>
        <v>0</v>
      </c>
      <c r="BD53" s="83">
        <f>IF($C44&lt;=20,Assumptions!$B$13*(Assumptions!$B$19*Assumptions!$B$20*Assumptions!$B$21-Assumptions!$B$22*Assumptions!$B$23*Assumptions!$B$24)*$AR$30/20,0)</f>
        <v>0</v>
      </c>
      <c r="BE53" s="83">
        <f>IF($C43&lt;=20,Assumptions!$B$13*(Assumptions!$B$19*Assumptions!$B$20*Assumptions!$B$21-Assumptions!$B$22*Assumptions!$B$23*Assumptions!$B$24)*$AR$31/20,0)</f>
        <v>0</v>
      </c>
      <c r="BF53" s="83">
        <f>IF($C42&lt;=20,Assumptions!$B$13*(Assumptions!$B$19*Assumptions!$B$20*Assumptions!$B$21-Assumptions!$B$22*Assumptions!$B$23*Assumptions!$B$24)*$AR$32/20,0)</f>
        <v>0</v>
      </c>
      <c r="BG53" s="83">
        <f>IF($C41&lt;=20,Assumptions!$B$13*(Assumptions!$B$19*Assumptions!$B$20*Assumptions!$B$21-Assumptions!$B$22*Assumptions!$B$23*Assumptions!$B$24)*$AR$33/20,0)</f>
        <v>0</v>
      </c>
      <c r="BH53" s="83">
        <f>IF($C40&lt;=20,Assumptions!$B$13*(Assumptions!$B$19*Assumptions!$B$20*Assumptions!$B$21-Assumptions!$B$22*Assumptions!$B$23*Assumptions!$B$24)*$AR$34/20,0)</f>
        <v>13.640318249185276</v>
      </c>
      <c r="BI53" s="83">
        <f>IF($C39&lt;=20,Assumptions!$B$13*(Assumptions!$B$19*Assumptions!$B$20*Assumptions!$B$21-Assumptions!$B$22*Assumptions!$B$23*Assumptions!$B$24)*$AR$35/20,0)</f>
        <v>13.640318249185276</v>
      </c>
      <c r="BJ53" s="83">
        <f>IF($C38&lt;=20,Assumptions!$B$13*(Assumptions!$B$19*Assumptions!$B$20*Assumptions!$B$21-Assumptions!$B$22*Assumptions!$B$23*Assumptions!$B$24)*$AR$36/20,0)</f>
        <v>13.640318249185276</v>
      </c>
      <c r="BK53" s="83">
        <f>IF($C37&lt;=20,Assumptions!$B$13*(Assumptions!$B$19*Assumptions!$B$20*Assumptions!$B$21-Assumptions!$B$22*Assumptions!$B$23*Assumptions!$B$24)*$AR$37/20,0)</f>
        <v>13.640318249185276</v>
      </c>
      <c r="BL53" s="83">
        <f>IF($C36&lt;=20,Assumptions!$B$13*(Assumptions!$B$19*Assumptions!$B$20*Assumptions!$B$21-Assumptions!$B$22*Assumptions!$B$23*Assumptions!$B$24)*$AR$38/20,0)</f>
        <v>13.640318249185276</v>
      </c>
      <c r="BM53" s="83">
        <f>IF($C35&lt;=20,Assumptions!$B$13*(Assumptions!$B$19*Assumptions!$B$20*Assumptions!$B$21-Assumptions!$B$22*Assumptions!$B$23*Assumptions!$B$24)*$AR$39/20,0)</f>
        <v>13.640318249185276</v>
      </c>
      <c r="BN53" s="83">
        <f>IF($C34&lt;=20,Assumptions!$B$13*(Assumptions!$B$19*Assumptions!$B$20*Assumptions!$B$21-Assumptions!$B$22*Assumptions!$B$23*Assumptions!$B$24)*$AR$40/20,0)</f>
        <v>13.640318249185276</v>
      </c>
      <c r="BO53" s="83">
        <f>IF($C33&lt;=20,Assumptions!$B$13*(Assumptions!$B$19*Assumptions!$B$20*Assumptions!$B$21-Assumptions!$B$22*Assumptions!$B$23*Assumptions!$B$24)*$AR$41/20,0)</f>
        <v>13.640318249185276</v>
      </c>
      <c r="BP53" s="83">
        <f>IF($C32&lt;=20,Assumptions!$B$13*(Assumptions!$B$19*Assumptions!$B$20*Assumptions!$B$21-Assumptions!$B$22*Assumptions!$B$23*Assumptions!$B$24)*$AR$42/20,0)</f>
        <v>13.640318249185276</v>
      </c>
      <c r="BQ53" s="83">
        <f>IF($C31&lt;=20,Assumptions!$B$13*(Assumptions!$B$19*Assumptions!$B$20*Assumptions!$B$21-Assumptions!$B$22*Assumptions!$B$23*Assumptions!$B$24)*$AR$43/20,0)</f>
        <v>13.640318249185276</v>
      </c>
      <c r="BR53" s="83">
        <f>IF($C30&lt;=20,Assumptions!$B$13*(Assumptions!$B$19*Assumptions!$B$20*Assumptions!$B$21-Assumptions!$B$22*Assumptions!$B$23*Assumptions!$B$24)*$AR$44/20,0)</f>
        <v>13.640318249185276</v>
      </c>
      <c r="BS53" s="83">
        <f>IF($C29&lt;=20,Assumptions!$B$13*(Assumptions!$B$19*Assumptions!$B$20*Assumptions!$B$21-Assumptions!$B$22*Assumptions!$B$23*Assumptions!$B$24)*$AR$45/20,0)</f>
        <v>13.640318249185276</v>
      </c>
      <c r="BT53" s="83">
        <f>IF($C28&lt;=20,Assumptions!$B$13*(Assumptions!$B$19*Assumptions!$B$20*Assumptions!$B$21-Assumptions!$B$22*Assumptions!$B$23*Assumptions!$B$24)*$AR$46/20,0)</f>
        <v>13.640318249185276</v>
      </c>
      <c r="BU53" s="83">
        <f>IF($C27&lt;=20,Assumptions!$B$13*(Assumptions!$B$19*Assumptions!$B$20*Assumptions!$B$21-Assumptions!$B$22*Assumptions!$B$23*Assumptions!$B$24)*$AR$47/20,0)</f>
        <v>13.640318249185276</v>
      </c>
      <c r="BV53" s="83">
        <f>IF($C26&lt;=20,Assumptions!$B$13*(Assumptions!$B$19*Assumptions!$B$20*Assumptions!$B$21-Assumptions!$B$22*Assumptions!$B$23*Assumptions!$B$24)*$AR$48/20,0)</f>
        <v>13.640318249185276</v>
      </c>
      <c r="BW53" s="83">
        <f>IF($C25&lt;=20,Assumptions!$B$13*(Assumptions!$B$19*Assumptions!$B$20*Assumptions!$B$21-Assumptions!$B$22*Assumptions!$B$23*Assumptions!$B$24)*$AR$49/20,0)</f>
        <v>13.640318249185276</v>
      </c>
      <c r="BX53" s="83">
        <f>IF($C24&lt;=20,Assumptions!$B$13*(Assumptions!$B$19*Assumptions!$B$20*Assumptions!$B$21-Assumptions!$B$22*Assumptions!$B$23*Assumptions!$B$24)*$AR$50/20,0)</f>
        <v>13.640318249185276</v>
      </c>
      <c r="BY53" s="78">
        <f t="shared" si="2"/>
        <v>238.56364730953908</v>
      </c>
      <c r="BZ53" s="85">
        <f t="shared" si="3"/>
        <v>1.6807249615511794E-2</v>
      </c>
      <c r="CA53" s="86">
        <f t="shared" si="15"/>
        <v>0</v>
      </c>
      <c r="CB53" s="87">
        <f t="shared" si="16"/>
        <v>0</v>
      </c>
      <c r="CC53" s="78">
        <f>Assumptions!$B$18*(CD53+DI53)</f>
        <v>2898.0501451373002</v>
      </c>
      <c r="CD53" s="78">
        <f>(1.1*Assumptions!$B$14*(1+Assumptions!$B$16)+Assumptions!$B$15*(1+Assumptions!$B$17))*Assumptions!$B$12*$CB53</f>
        <v>0</v>
      </c>
      <c r="CE53" s="83">
        <f>IF($C53&lt;=20,Assumptions!$B$13*(Assumptions!$B$19*Assumptions!$B$20*Assumptions!$B$21-Assumptions!$B$22*Assumptions!$B$23*Assumptions!$B$24)*$CB$21/20,0)</f>
        <v>0</v>
      </c>
      <c r="CF53" s="83">
        <f>IF($C52&lt;=20,Assumptions!$B$13*(Assumptions!$B$19*Assumptions!$B$20*Assumptions!$B$21-Assumptions!$B$22*Assumptions!$B$23*Assumptions!$B$24)*$CB$22/20,0)</f>
        <v>0</v>
      </c>
      <c r="CG53" s="83">
        <f>IF($C51&lt;=20,Assumptions!$B$13*(Assumptions!$B$19*Assumptions!$B$20*Assumptions!$B$21-Assumptions!$B$22*Assumptions!$B$23*Assumptions!$B$24)*$CB$23/20,0)</f>
        <v>0</v>
      </c>
      <c r="CH53" s="83">
        <f>IF($C50&lt;=20,Assumptions!$B$13*(Assumptions!$B$19*Assumptions!$B$20*Assumptions!$B$21-Assumptions!$B$22*Assumptions!$B$23*Assumptions!$B$24)*$CB$24/20,0)</f>
        <v>0</v>
      </c>
      <c r="CI53" s="83">
        <f>IF($C49&lt;=20,Assumptions!$B$13*(Assumptions!$B$19*Assumptions!$B$20*Assumptions!$B$21-Assumptions!$B$22*Assumptions!$B$23*Assumptions!$B$24)*$CB$25/20,0)</f>
        <v>0</v>
      </c>
      <c r="CJ53" s="83">
        <f>IF($C48&lt;=20,Assumptions!$B$13*(Assumptions!$B$19*Assumptions!$B$20*Assumptions!$B$21-Assumptions!$B$22*Assumptions!$B$23*Assumptions!$B$24)*$CB$26/20,0)</f>
        <v>0</v>
      </c>
      <c r="CK53" s="83">
        <f>IF($C47&lt;=20,Assumptions!$B$13*(Assumptions!$B$19*Assumptions!$B$20*Assumptions!$B$21-Assumptions!$B$22*Assumptions!$B$23*Assumptions!$B$24)*$CB$27/20,0)</f>
        <v>0</v>
      </c>
      <c r="CL53" s="83">
        <f>IF($C46&lt;=20,Assumptions!$B$13*(Assumptions!$B$19*Assumptions!$B$20*Assumptions!$B$21-Assumptions!$B$22*Assumptions!$B$23*Assumptions!$B$24)*$CB$28/20,0)</f>
        <v>0</v>
      </c>
      <c r="CM53" s="83">
        <f>IF($C45&lt;=20,Assumptions!$B$13*(Assumptions!$B$19*Assumptions!$B$20*Assumptions!$B$21-Assumptions!$B$22*Assumptions!$B$23*Assumptions!$B$24)*$CB$29/20,0)</f>
        <v>0</v>
      </c>
      <c r="CN53" s="83">
        <f>IF($C44&lt;=20,Assumptions!$B$13*(Assumptions!$B$19*Assumptions!$B$20*Assumptions!$B$21-Assumptions!$B$22*Assumptions!$B$23*Assumptions!$B$24)*$CB$30/20,0)</f>
        <v>0</v>
      </c>
      <c r="CO53" s="83">
        <f>IF($C43&lt;=20,Assumptions!$B$13*(Assumptions!$B$19*Assumptions!$B$20*Assumptions!$B$21-Assumptions!$B$22*Assumptions!$B$23*Assumptions!$B$24)*$CB$31/20,0)</f>
        <v>0</v>
      </c>
      <c r="CP53" s="83">
        <f>IF($C42&lt;=20,Assumptions!$B$13*(Assumptions!$B$19*Assumptions!$B$20*Assumptions!$B$21-Assumptions!$B$22*Assumptions!$B$23*Assumptions!$B$24)*$CB$32/20,0)</f>
        <v>0</v>
      </c>
      <c r="CQ53" s="83">
        <f>IF($C41&lt;=20,Assumptions!$B$13*(Assumptions!$B$19*Assumptions!$B$20*Assumptions!$B$21-Assumptions!$B$22*Assumptions!$B$23*Assumptions!$B$24)*$CB$33/20,0)</f>
        <v>0</v>
      </c>
      <c r="CR53" s="83">
        <f>IF($C40&lt;=20,Assumptions!$B$13*(Assumptions!$B$19*Assumptions!$B$20*Assumptions!$B$21-Assumptions!$B$22*Assumptions!$B$23*Assumptions!$B$24)*$CB$34/20,0)</f>
        <v>46.492783077068985</v>
      </c>
      <c r="CS53" s="83">
        <f>IF($C39&lt;=20,Assumptions!$B$13*(Assumptions!$B$19*Assumptions!$B$20*Assumptions!$B$21-Assumptions!$B$22*Assumptions!$B$23*Assumptions!$B$24)*$CB$35/20,0)</f>
        <v>46.492783077068985</v>
      </c>
      <c r="CT53" s="83">
        <f>IF($C38&lt;=20,Assumptions!$B$13*(Assumptions!$B$19*Assumptions!$B$20*Assumptions!$B$21-Assumptions!$B$22*Assumptions!$B$23*Assumptions!$B$24)*$CB$36/20,0)</f>
        <v>46.492783077068985</v>
      </c>
      <c r="CU53" s="83">
        <f>IF($C37&lt;=20,Assumptions!$B$13*(Assumptions!$B$19*Assumptions!$B$20*Assumptions!$B$21-Assumptions!$B$22*Assumptions!$B$23*Assumptions!$B$24)*$CB$37/20,0)</f>
        <v>46.492783077068985</v>
      </c>
      <c r="CV53" s="83">
        <f>IF($C36&lt;=20,Assumptions!$B$13*(Assumptions!$B$19*Assumptions!$B$20*Assumptions!$B$21-Assumptions!$B$22*Assumptions!$B$23*Assumptions!$B$24)*$CB$38/20,0)</f>
        <v>46.492783077068985</v>
      </c>
      <c r="CW53" s="83">
        <f>IF($C35&lt;=20,Assumptions!$B$13*(Assumptions!$B$19*Assumptions!$B$20*Assumptions!$B$21-Assumptions!$B$22*Assumptions!$B$23*Assumptions!$B$24)*$CB$39/20,0)</f>
        <v>46.492783077068985</v>
      </c>
      <c r="CX53" s="83">
        <f>IF($C34&lt;=20,Assumptions!$B$13*(Assumptions!$B$19*Assumptions!$B$20*Assumptions!$B$21-Assumptions!$B$22*Assumptions!$B$23*Assumptions!$B$24)*$CB$40/20,0)</f>
        <v>46.492783077068985</v>
      </c>
      <c r="CY53" s="83">
        <f>IF($C33&lt;=20,Assumptions!$B$13*(Assumptions!$B$19*Assumptions!$B$20*Assumptions!$B$21-Assumptions!$B$22*Assumptions!$B$23*Assumptions!$B$24)*$CB$41/20,0)</f>
        <v>46.492783077068985</v>
      </c>
      <c r="CZ53" s="83">
        <f>IF($C32&lt;=20,Assumptions!$B$13*(Assumptions!$B$19*Assumptions!$B$20*Assumptions!$B$21-Assumptions!$B$22*Assumptions!$B$23*Assumptions!$B$24)*$CB$42/20,0)</f>
        <v>46.492783077068985</v>
      </c>
      <c r="DA53" s="83">
        <f>IF($C31&lt;=20,Assumptions!$B$13*(Assumptions!$B$19*Assumptions!$B$20*Assumptions!$B$21-Assumptions!$B$22*Assumptions!$B$23*Assumptions!$B$24)*$CB$43/20,0)</f>
        <v>46.492783077068985</v>
      </c>
      <c r="DB53" s="83">
        <f>IF($C30&lt;=20,Assumptions!$B$13*(Assumptions!$B$19*Assumptions!$B$20*Assumptions!$B$21-Assumptions!$B$22*Assumptions!$B$23*Assumptions!$B$24)*$CB$44/20,0)</f>
        <v>46.492783077068985</v>
      </c>
      <c r="DC53" s="83">
        <f>IF($C29&lt;=20,Assumptions!$B$13*(Assumptions!$B$19*Assumptions!$B$20*Assumptions!$B$21-Assumptions!$B$22*Assumptions!$B$23*Assumptions!$B$24)*$CB$45/20,0)</f>
        <v>46.492783077068985</v>
      </c>
      <c r="DD53" s="83">
        <f>IF($C28&lt;=20,Assumptions!$B$13*(Assumptions!$B$19*Assumptions!$B$20*Assumptions!$B$21-Assumptions!$B$22*Assumptions!$B$23*Assumptions!$B$24)*$CB$46/20,0)</f>
        <v>46.492783077068985</v>
      </c>
      <c r="DE53" s="83">
        <f>IF($C27&lt;=20,Assumptions!$B$13*(Assumptions!$B$19*Assumptions!$B$20*Assumptions!$B$21-Assumptions!$B$22*Assumptions!$B$23*Assumptions!$B$24)*$CB$47/20,0)</f>
        <v>46.492783077068985</v>
      </c>
      <c r="DF53" s="83">
        <f>IF($C26&lt;=20,Assumptions!$B$13*(Assumptions!$B$19*Assumptions!$B$20*Assumptions!$B$21-Assumptions!$B$22*Assumptions!$B$23*Assumptions!$B$24)*$CB$48/20,0)</f>
        <v>46.492783077068985</v>
      </c>
      <c r="DG53" s="83">
        <f>IF($C25&lt;=20,Assumptions!$B$13*(Assumptions!$B$19*Assumptions!$B$20*Assumptions!$B$21-Assumptions!$B$22*Assumptions!$B$23*Assumptions!$B$24)*$CB$49/20,0)</f>
        <v>46.492783077068985</v>
      </c>
      <c r="DH53" s="83">
        <f>IF($C24&lt;=20,Assumptions!$B$13*(Assumptions!$B$19*Assumptions!$B$20*Assumptions!$B$21-Assumptions!$B$22*Assumptions!$B$23*Assumptions!$B$24)*$CB$50/20,0)</f>
        <v>46.492783077068985</v>
      </c>
      <c r="DI53" s="78">
        <f t="shared" si="4"/>
        <v>790.37731231017278</v>
      </c>
      <c r="DJ53" s="85">
        <f t="shared" si="5"/>
        <v>5.5683541596755377E-2</v>
      </c>
      <c r="DK53" s="88">
        <f t="shared" si="17"/>
        <v>0</v>
      </c>
      <c r="DL53" s="81">
        <f t="shared" si="1"/>
        <v>0</v>
      </c>
      <c r="DM53" s="78">
        <f>Assumptions!$B$18*(DN53+ES53)</f>
        <v>8049.1244767362105</v>
      </c>
      <c r="DN53" s="78">
        <f>(1.1*Assumptions!$B$14*(1+Assumptions!$B$16)+Assumptions!$B$15*(1+Assumptions!$B$17))*Assumptions!$B$12*DL53</f>
        <v>0</v>
      </c>
      <c r="DO53" s="83">
        <f>IF($C53&lt;=20,Assumptions!$B$13*(Assumptions!$B$19*Assumptions!$B$20*Assumptions!$B$21-Assumptions!$B$22*Assumptions!$B$23*Assumptions!$B$24)*$DL$21/20,0)</f>
        <v>0</v>
      </c>
      <c r="DP53" s="83">
        <f>IF($C52&lt;=20,Assumptions!$B$13*(Assumptions!$B$19*Assumptions!$B$20*Assumptions!$B$21-Assumptions!$B$22*Assumptions!$B$23*Assumptions!$B$24)*$DL$22/20,0)</f>
        <v>0</v>
      </c>
      <c r="DQ53" s="83">
        <f>IF($C51&lt;=20,Assumptions!$B$13*(Assumptions!$B$19*Assumptions!$B$20*Assumptions!$B$21-Assumptions!$B$22*Assumptions!$B$23*Assumptions!$B$24)*$DL$23/20,0)</f>
        <v>0</v>
      </c>
      <c r="DR53" s="83">
        <f>IF($C50&lt;=20,Assumptions!$B$13*(Assumptions!$B$19*Assumptions!$B$20*Assumptions!$B$21-Assumptions!$B$22*Assumptions!$B$23*Assumptions!$B$24)*$DL$24/20,0)</f>
        <v>0</v>
      </c>
      <c r="DS53" s="83">
        <f>IF($C49&lt;=20,Assumptions!$B$13*(Assumptions!$B$19*Assumptions!$B$20*Assumptions!$B$21-Assumptions!$B$22*Assumptions!$B$23*Assumptions!$B$24)*$DL$25/20,0)</f>
        <v>0</v>
      </c>
      <c r="DT53" s="83">
        <f>IF($C48&lt;=20,Assumptions!$B$13*(Assumptions!$B$19*Assumptions!$B$20*Assumptions!$B$21-Assumptions!$B$22*Assumptions!$B$23*Assumptions!$B$24)*$DL$26/20,0)</f>
        <v>0</v>
      </c>
      <c r="DU53" s="83">
        <f>IF($C47&lt;=20,Assumptions!$B$13*(Assumptions!$B$19*Assumptions!$B$20*Assumptions!$B$21-Assumptions!$B$22*Assumptions!$B$23*Assumptions!$B$24)*$DL$27/20,0)</f>
        <v>0</v>
      </c>
      <c r="DV53" s="83">
        <f>IF($C46&lt;=20,Assumptions!$B$13*(Assumptions!$B$19*Assumptions!$B$20*Assumptions!$B$21-Assumptions!$B$22*Assumptions!$B$23*Assumptions!$B$24)*$DL$28/20,0)</f>
        <v>0</v>
      </c>
      <c r="DW53" s="83">
        <f>IF($C45&lt;=20,Assumptions!$B$13*(Assumptions!$B$19*Assumptions!$B$20*Assumptions!$B$21-Assumptions!$B$22*Assumptions!$B$23*Assumptions!$B$24)*$DL$29/20,0)</f>
        <v>0</v>
      </c>
      <c r="DX53" s="83">
        <f>IF($C44&lt;=20,Assumptions!$B$13*(Assumptions!$B$19*Assumptions!$B$20*Assumptions!$B$21-Assumptions!$B$22*Assumptions!$B$23*Assumptions!$B$24)*$DL$30/20,0)</f>
        <v>0</v>
      </c>
      <c r="DY53" s="83">
        <f>IF($C43&lt;=20,Assumptions!$B$13*(Assumptions!$B$19*Assumptions!$B$20*Assumptions!$B$21-Assumptions!$B$22*Assumptions!$B$23*Assumptions!$B$24)*$DL$31/20,0)</f>
        <v>0</v>
      </c>
      <c r="DZ53" s="83">
        <f>IF($C42&lt;=20,Assumptions!$B$13*(Assumptions!$B$19*Assumptions!$B$20*Assumptions!$B$21-Assumptions!$B$22*Assumptions!$B$23*Assumptions!$B$24)*$DL$32/20,0)</f>
        <v>0</v>
      </c>
      <c r="EA53" s="83">
        <f>IF($C41&lt;=20,Assumptions!$B$13*(Assumptions!$B$19*Assumptions!$B$20*Assumptions!$B$21-Assumptions!$B$22*Assumptions!$B$23*Assumptions!$B$24)*$DL$33/20,0)</f>
        <v>0</v>
      </c>
      <c r="EB53" s="83">
        <f>IF($C40&lt;=20,Assumptions!$B$13*(Assumptions!$B$19*Assumptions!$B$20*Assumptions!$B$21-Assumptions!$B$22*Assumptions!$B$23*Assumptions!$B$24)*$DL$34/20,0)</f>
        <v>129.13033919897666</v>
      </c>
      <c r="EC53" s="83">
        <f>IF($C39&lt;=20,Assumptions!$B$13*(Assumptions!$B$19*Assumptions!$B$20*Assumptions!$B$21-Assumptions!$B$22*Assumptions!$B$23*Assumptions!$B$24)*$DL$35/20,0)</f>
        <v>129.13033919897666</v>
      </c>
      <c r="ED53" s="83">
        <f>IF($C38&lt;=20,Assumptions!$B$13*(Assumptions!$B$19*Assumptions!$B$20*Assumptions!$B$21-Assumptions!$B$22*Assumptions!$B$23*Assumptions!$B$24)*$DL$36/20,0)</f>
        <v>129.13033919897666</v>
      </c>
      <c r="EE53" s="83">
        <f>IF($C37&lt;=20,Assumptions!$B$13*(Assumptions!$B$19*Assumptions!$B$20*Assumptions!$B$21-Assumptions!$B$22*Assumptions!$B$23*Assumptions!$B$24)*$DL$37/20,0)</f>
        <v>129.13033919897666</v>
      </c>
      <c r="EF53" s="83">
        <f>IF($C36&lt;=20,Assumptions!$B$13*(Assumptions!$B$19*Assumptions!$B$20*Assumptions!$B$21-Assumptions!$B$22*Assumptions!$B$23*Assumptions!$B$24)*$DL$38/20,0)</f>
        <v>129.13033919897666</v>
      </c>
      <c r="EG53" s="83">
        <f>IF($C35&lt;=20,Assumptions!$B$13*(Assumptions!$B$19*Assumptions!$B$20*Assumptions!$B$21-Assumptions!$B$22*Assumptions!$B$23*Assumptions!$B$24)*$DL$39/20,0)</f>
        <v>129.13033919897666</v>
      </c>
      <c r="EH53" s="83">
        <f>IF($C34&lt;=20,Assumptions!$B$13*(Assumptions!$B$19*Assumptions!$B$20*Assumptions!$B$21-Assumptions!$B$22*Assumptions!$B$23*Assumptions!$B$24)*$DL$40/20,0)</f>
        <v>129.13033919897666</v>
      </c>
      <c r="EI53" s="83">
        <f>IF($C33&lt;=20,Assumptions!$B$13*(Assumptions!$B$19*Assumptions!$B$20*Assumptions!$B$21-Assumptions!$B$22*Assumptions!$B$23*Assumptions!$B$24)*$DL$41/20,0)</f>
        <v>129.13033919897666</v>
      </c>
      <c r="EJ53" s="83">
        <f>IF($C32&lt;=20,Assumptions!$B$13*(Assumptions!$B$19*Assumptions!$B$20*Assumptions!$B$21-Assumptions!$B$22*Assumptions!$B$23*Assumptions!$B$24)*$DL$42/20,0)</f>
        <v>129.13033919897666</v>
      </c>
      <c r="EK53" s="83">
        <f>IF($C31&lt;=20,Assumptions!$B$13*(Assumptions!$B$19*Assumptions!$B$20*Assumptions!$B$21-Assumptions!$B$22*Assumptions!$B$23*Assumptions!$B$24)*$DL$43/20,0)</f>
        <v>129.13033919897666</v>
      </c>
      <c r="EL53" s="83">
        <f>IF($C30&lt;=20,Assumptions!$B$13*(Assumptions!$B$19*Assumptions!$B$20*Assumptions!$B$21-Assumptions!$B$22*Assumptions!$B$23*Assumptions!$B$24)*$DL$44/20,0)</f>
        <v>129.13033919897666</v>
      </c>
      <c r="EM53" s="83">
        <f>IF($C29&lt;=20,Assumptions!$B$13*(Assumptions!$B$19*Assumptions!$B$20*Assumptions!$B$21-Assumptions!$B$22*Assumptions!$B$23*Assumptions!$B$24)*$DL$45/20,0)</f>
        <v>129.13033919897666</v>
      </c>
      <c r="EN53" s="83">
        <f>IF($C28&lt;=20,Assumptions!$B$13*(Assumptions!$B$19*Assumptions!$B$20*Assumptions!$B$21-Assumptions!$B$22*Assumptions!$B$23*Assumptions!$B$24)*$DL$46/20,0)</f>
        <v>129.13033919897666</v>
      </c>
      <c r="EO53" s="83">
        <f>IF($C27&lt;=20,Assumptions!$B$13*(Assumptions!$B$19*Assumptions!$B$20*Assumptions!$B$21-Assumptions!$B$22*Assumptions!$B$23*Assumptions!$B$24)*$DL$47/20,0)</f>
        <v>129.13033919897666</v>
      </c>
      <c r="EP53" s="83">
        <f>IF($C26&lt;=20,Assumptions!$B$13*(Assumptions!$B$19*Assumptions!$B$20*Assumptions!$B$21-Assumptions!$B$22*Assumptions!$B$23*Assumptions!$B$24)*$DL$48/20,0)</f>
        <v>129.13033919897666</v>
      </c>
      <c r="EQ53" s="83">
        <f>IF($C25&lt;=20,Assumptions!$B$13*(Assumptions!$B$19*Assumptions!$B$20*Assumptions!$B$21-Assumptions!$B$22*Assumptions!$B$23*Assumptions!$B$24)*$DL$49/20,0)</f>
        <v>129.13033919897666</v>
      </c>
      <c r="ER53" s="83">
        <f>IF($C24&lt;=20,Assumptions!$B$13*(Assumptions!$B$19*Assumptions!$B$20*Assumptions!$B$21-Assumptions!$B$22*Assumptions!$B$23*Assumptions!$B$24)*$DL$50/20,0)</f>
        <v>129.13033919897666</v>
      </c>
      <c r="ES53" s="78">
        <f t="shared" si="6"/>
        <v>2195.2157663826029</v>
      </c>
      <c r="ET53" s="89">
        <f t="shared" si="7"/>
        <v>0.15465700563182222</v>
      </c>
    </row>
    <row r="54" spans="3:150" x14ac:dyDescent="0.35">
      <c r="C54" s="77">
        <f t="shared" si="18"/>
        <v>34</v>
      </c>
      <c r="D54" s="77">
        <f t="shared" si="18"/>
        <v>2050</v>
      </c>
      <c r="E54" s="78">
        <v>51165.004000000001</v>
      </c>
      <c r="F54" s="79">
        <v>0</v>
      </c>
      <c r="G54" s="80">
        <f t="shared" si="12"/>
        <v>0</v>
      </c>
      <c r="H54" s="81">
        <f t="shared" si="11"/>
        <v>0</v>
      </c>
      <c r="I54" s="78">
        <f>Assumptions!$B$18*(J54+AO54)</f>
        <v>206.58007139148575</v>
      </c>
      <c r="J54" s="82">
        <f>(1.1*Assumptions!$B$14*(1+Assumptions!$B$16)+Assumptions!$B$15*(1+Assumptions!$B$17))*Assumptions!$B$12*$H54</f>
        <v>0</v>
      </c>
      <c r="K54" s="83">
        <f>IF($C54&lt;=20,Assumptions!$B$13*(Assumptions!$B$19*Assumptions!$B$20*Assumptions!$B$21-Assumptions!$B$22*Assumptions!$B$23*Assumptions!$B$24)*$H$21/20,0)</f>
        <v>0</v>
      </c>
      <c r="L54" s="83">
        <f>IF($C53&lt;=20,Assumptions!$B$13*(Assumptions!$B$19*Assumptions!$B$20*Assumptions!$B$21-Assumptions!$B$22*Assumptions!$B$23*Assumptions!$B$24)*$H$22/20,0)</f>
        <v>0</v>
      </c>
      <c r="M54" s="83">
        <f>IF($C52&lt;=20,Assumptions!$B$13*(Assumptions!$B$19*Assumptions!$B$20*Assumptions!$B$21-Assumptions!$B$22*Assumptions!$B$23*Assumptions!$B$24)*$H$23/20,0)</f>
        <v>0</v>
      </c>
      <c r="N54" s="83">
        <f>IF($C51&lt;=20,Assumptions!$B$13*(Assumptions!$B$19*Assumptions!$B$20*Assumptions!$B$21-Assumptions!$B$22*Assumptions!$B$23*Assumptions!$B$24)*$H$24/20,0)</f>
        <v>0</v>
      </c>
      <c r="O54" s="83">
        <f>IF($C50&lt;=20,Assumptions!$B$13*(Assumptions!$B$19*Assumptions!$B$20*Assumptions!$B$21-Assumptions!$B$22*Assumptions!$B$23*Assumptions!$B$24)*$H$25/20,0)</f>
        <v>0</v>
      </c>
      <c r="P54" s="83">
        <f>IF($C49&lt;=20,Assumptions!$B$13*(Assumptions!$B$19*Assumptions!$B$20*Assumptions!$B$21-Assumptions!$B$22*Assumptions!$B$23*Assumptions!$B$24)*$H$26/20,0)</f>
        <v>0</v>
      </c>
      <c r="Q54" s="83">
        <f>IF($C48&lt;=20,Assumptions!$B$13*(Assumptions!$B$19*Assumptions!$B$20*Assumptions!$B$21-Assumptions!$B$22*Assumptions!$B$23*Assumptions!$B$24)*$H$27/20,0)</f>
        <v>0</v>
      </c>
      <c r="R54" s="83">
        <f>IF($C47&lt;=20,Assumptions!$B$13*(Assumptions!$B$19*Assumptions!$B$20*Assumptions!$B$21-Assumptions!$B$22*Assumptions!$B$23*Assumptions!$B$24)*$H$28/20,0)</f>
        <v>0</v>
      </c>
      <c r="S54" s="83">
        <f>IF($C46&lt;=20,Assumptions!$B$13*(Assumptions!$B$19*Assumptions!$B$20*Assumptions!$B$21-Assumptions!$B$22*Assumptions!$B$23*Assumptions!$B$24)*$H$29/20,0)</f>
        <v>0</v>
      </c>
      <c r="T54" s="83">
        <f>IF($C45&lt;=20,Assumptions!$B$13*(Assumptions!$B$19*Assumptions!$B$20*Assumptions!$B$21-Assumptions!$B$22*Assumptions!$B$23*Assumptions!$B$24)*$H$30/20,0)</f>
        <v>0</v>
      </c>
      <c r="U54" s="83">
        <f>IF($C44&lt;=20,Assumptions!$B$13*(Assumptions!$B$19*Assumptions!$B$20*Assumptions!$B$21-Assumptions!$B$22*Assumptions!$B$23*Assumptions!$B$24)*$H$31/20,0)</f>
        <v>0</v>
      </c>
      <c r="V54" s="83">
        <f>IF($C43&lt;=20,Assumptions!$B$13*(Assumptions!$B$19*Assumptions!$B$20*Assumptions!$B$21-Assumptions!$B$22*Assumptions!$B$23*Assumptions!$B$24)*$H$32/20,0)</f>
        <v>0</v>
      </c>
      <c r="W54" s="83">
        <f>IF($C42&lt;=20,Assumptions!$B$13*(Assumptions!$B$19*Assumptions!$B$20*Assumptions!$B$21-Assumptions!$B$22*Assumptions!$B$23*Assumptions!$B$24)*$H$33/20,0)</f>
        <v>0</v>
      </c>
      <c r="X54" s="83">
        <f>IF($C41&lt;=20,Assumptions!$B$13*(Assumptions!$B$19*Assumptions!$B$20*Assumptions!$B$21-Assumptions!$B$22*Assumptions!$B$23*Assumptions!$B$24)*$H$34/20,0)</f>
        <v>0</v>
      </c>
      <c r="Y54" s="83">
        <f>IF($C40&lt;=20,Assumptions!$B$13*(Assumptions!$B$19*Assumptions!$B$20*Assumptions!$B$21-Assumptions!$B$22*Assumptions!$B$23*Assumptions!$B$24)*$H$35/20,0)</f>
        <v>3.5212512169003261</v>
      </c>
      <c r="Z54" s="83">
        <f>IF($C39&lt;=20,Assumptions!$B$13*(Assumptions!$B$19*Assumptions!$B$20*Assumptions!$B$21-Assumptions!$B$22*Assumptions!$B$23*Assumptions!$B$24)*$H$36/20,0)</f>
        <v>3.5212512169003261</v>
      </c>
      <c r="AA54" s="83">
        <f>IF($C38&lt;=20,Assumptions!$B$13*(Assumptions!$B$19*Assumptions!$B$20*Assumptions!$B$21-Assumptions!$B$22*Assumptions!$B$23*Assumptions!$B$24)*$H$37/20,0)</f>
        <v>3.5212512169003261</v>
      </c>
      <c r="AB54" s="83">
        <f>IF($C37&lt;=20,Assumptions!$B$13*(Assumptions!$B$19*Assumptions!$B$20*Assumptions!$B$21-Assumptions!$B$22*Assumptions!$B$23*Assumptions!$B$24)*$H$38/20,0)</f>
        <v>3.5212512169003261</v>
      </c>
      <c r="AC54" s="83">
        <f>IF($C36&lt;=20,Assumptions!$B$13*(Assumptions!$B$19*Assumptions!$B$20*Assumptions!$B$21-Assumptions!$B$22*Assumptions!$B$23*Assumptions!$B$24)*$H$39/20,0)</f>
        <v>3.5212512169003261</v>
      </c>
      <c r="AD54" s="83">
        <f>IF($C35&lt;=20,Assumptions!$B$13*(Assumptions!$B$19*Assumptions!$B$20*Assumptions!$B$21-Assumptions!$B$22*Assumptions!$B$23*Assumptions!$B$24)*$H$40/20,0)</f>
        <v>3.5212512169003261</v>
      </c>
      <c r="AE54" s="83">
        <f>IF($C34&lt;=20,Assumptions!$B$13*(Assumptions!$B$19*Assumptions!$B$20*Assumptions!$B$21-Assumptions!$B$22*Assumptions!$B$23*Assumptions!$B$24)*$H$41/20,0)</f>
        <v>3.5212512169003261</v>
      </c>
      <c r="AF54" s="83">
        <f>IF($C33&lt;=20,Assumptions!$B$13*(Assumptions!$B$19*Assumptions!$B$20*Assumptions!$B$21-Assumptions!$B$22*Assumptions!$B$23*Assumptions!$B$24)*$H$42/20,0)</f>
        <v>3.5212512169003261</v>
      </c>
      <c r="AG54" s="83">
        <f>IF($C32&lt;=20,Assumptions!$B$13*(Assumptions!$B$19*Assumptions!$B$20*Assumptions!$B$21-Assumptions!$B$22*Assumptions!$B$23*Assumptions!$B$24)*$H$43/20,0)</f>
        <v>3.5212512169003261</v>
      </c>
      <c r="AH54" s="83">
        <f>IF($C31&lt;=20,Assumptions!$B$13*(Assumptions!$B$19*Assumptions!$B$20*Assumptions!$B$21-Assumptions!$B$22*Assumptions!$B$23*Assumptions!$B$24)*$H$44/20,0)</f>
        <v>3.5212512169003261</v>
      </c>
      <c r="AI54" s="83">
        <f>IF($C30&lt;=20,Assumptions!$B$13*(Assumptions!$B$19*Assumptions!$B$20*Assumptions!$B$21-Assumptions!$B$22*Assumptions!$B$23*Assumptions!$B$24)*$H$45/20,0)</f>
        <v>3.5212512169003261</v>
      </c>
      <c r="AJ54" s="83">
        <f>IF($C29&lt;=20,Assumptions!$B$13*(Assumptions!$B$19*Assumptions!$B$20*Assumptions!$B$21-Assumptions!$B$22*Assumptions!$B$23*Assumptions!$B$24)*$H$46/20,0)</f>
        <v>3.5212512169003261</v>
      </c>
      <c r="AK54" s="83">
        <f>IF($C28&lt;=20,Assumptions!$B$13*(Assumptions!$B$19*Assumptions!$B$20*Assumptions!$B$21-Assumptions!$B$22*Assumptions!$B$23*Assumptions!$B$24)*$H$47/20,0)</f>
        <v>3.5212512169003261</v>
      </c>
      <c r="AL54" s="83">
        <f>IF($C27&lt;=20,Assumptions!$B$13*(Assumptions!$B$19*Assumptions!$B$20*Assumptions!$B$21-Assumptions!$B$22*Assumptions!$B$23*Assumptions!$B$24)*$H$48/20,0)</f>
        <v>3.5212512169003261</v>
      </c>
      <c r="AM54" s="83">
        <f>IF($C26&lt;=20,Assumptions!$B$13*(Assumptions!$B$19*Assumptions!$B$20*Assumptions!$B$21-Assumptions!$B$22*Assumptions!$B$23*Assumptions!$B$24)*$H$49/20,0)</f>
        <v>3.5212512169003261</v>
      </c>
      <c r="AN54" s="83">
        <f>IF($C30&lt;=20,Assumptions!$B$13*(Assumptions!$B$19*Assumptions!$B$20*Assumptions!$B$21-Assumptions!$B$22*Assumptions!$B$23*Assumptions!$B$24)*$H$50/20,0)</f>
        <v>3.5212512169003261</v>
      </c>
      <c r="AO54" s="78">
        <f t="shared" si="9"/>
        <v>56.340019470405203</v>
      </c>
      <c r="AP54" s="84">
        <f t="shared" si="10"/>
        <v>4.0375267319726141E-3</v>
      </c>
      <c r="AQ54" s="81">
        <f t="shared" si="13"/>
        <v>0</v>
      </c>
      <c r="AR54" s="83">
        <f t="shared" si="14"/>
        <v>0</v>
      </c>
      <c r="AS54" s="78">
        <f>Assumptions!$B$18*(AT54+BY54)</f>
        <v>824.71887322129726</v>
      </c>
      <c r="AT54" s="78">
        <f>(1.1*Assumptions!$B$14*(1+Assumptions!$B$16)+Assumptions!$B$15*(1+Assumptions!$B$17))*Assumptions!$B$12*$AR54</f>
        <v>0</v>
      </c>
      <c r="AU54" s="83">
        <f>IF($C54&lt;=20,Assumptions!$B$13*(Assumptions!$B$19*Assumptions!$B$20*Assumptions!$B$21-Assumptions!$B$22*Assumptions!$B$23*Assumptions!$B$24)*$AR$21/20,0)</f>
        <v>0</v>
      </c>
      <c r="AV54" s="83">
        <f>IF($C53&lt;=20,Assumptions!$B$13*(Assumptions!$B$19*Assumptions!$B$20*Assumptions!$B$21-Assumptions!$B$22*Assumptions!$B$23*Assumptions!$B$24)*$AR$22/20,0)</f>
        <v>0</v>
      </c>
      <c r="AW54" s="83">
        <f>IF($C352&lt;=20,Assumptions!$B$13*(Assumptions!$B$19*Assumptions!$B$20*Assumptions!$B$21-Assumptions!$B$22*Assumptions!$B$23*Assumptions!$B$24)*$AR$23/20,0)</f>
        <v>6.6782370733894583</v>
      </c>
      <c r="AX54" s="83">
        <f>IF($C51&lt;=20,Assumptions!$B$13*(Assumptions!$B$19*Assumptions!$B$20*Assumptions!$B$21-Assumptions!$B$22*Assumptions!$B$23*Assumptions!$B$24)*$AR$24/20,0)</f>
        <v>0</v>
      </c>
      <c r="AY54" s="83">
        <f>IF($C50&lt;=20,Assumptions!$B$13*(Assumptions!$B$19*Assumptions!$B$20*Assumptions!$B$21-Assumptions!$B$22*Assumptions!$B$23*Assumptions!$B$24)*$AR$25/20,0)</f>
        <v>0</v>
      </c>
      <c r="AZ54" s="83">
        <f>IF($C49&lt;=20,Assumptions!$B$13*(Assumptions!$B$19*Assumptions!$B$20*Assumptions!$B$21-Assumptions!$B$22*Assumptions!$B$23*Assumptions!$B$24)*$AR$26/20,0)</f>
        <v>0</v>
      </c>
      <c r="BA54" s="83">
        <f>IF($C48&lt;=20,Assumptions!$B$13*(Assumptions!$B$19*Assumptions!$B$20*Assumptions!$B$21-Assumptions!$B$22*Assumptions!$B$23*Assumptions!$B$24)*$AR$27/20,0)</f>
        <v>0</v>
      </c>
      <c r="BB54" s="83">
        <f>IF($C47&lt;=20,Assumptions!$B$13*(Assumptions!$B$19*Assumptions!$B$20*Assumptions!$B$21-Assumptions!$B$22*Assumptions!$B$23*Assumptions!$B$24)*$AR$28/20,0)</f>
        <v>0</v>
      </c>
      <c r="BC54" s="83">
        <f>IF($C46&lt;=20,Assumptions!$B$13*(Assumptions!$B$19*Assumptions!$B$20*Assumptions!$B$21-Assumptions!$B$22*Assumptions!$B$23*Assumptions!$B$24)*$AR$29/20,0)</f>
        <v>0</v>
      </c>
      <c r="BD54" s="83">
        <f>IF($C45&lt;=20,Assumptions!$B$13*(Assumptions!$B$19*Assumptions!$B$20*Assumptions!$B$21-Assumptions!$B$22*Assumptions!$B$23*Assumptions!$B$24)*$AR$30/20,0)</f>
        <v>0</v>
      </c>
      <c r="BE54" s="83">
        <f>IF($C44&lt;=20,Assumptions!$B$13*(Assumptions!$B$19*Assumptions!$B$20*Assumptions!$B$21-Assumptions!$B$22*Assumptions!$B$23*Assumptions!$B$24)*$AR$31/20,0)</f>
        <v>0</v>
      </c>
      <c r="BF54" s="83">
        <f>IF($C43&lt;=20,Assumptions!$B$13*(Assumptions!$B$19*Assumptions!$B$20*Assumptions!$B$21-Assumptions!$B$22*Assumptions!$B$23*Assumptions!$B$24)*$AR$32/20,0)</f>
        <v>0</v>
      </c>
      <c r="BG54" s="83">
        <f>IF($C42&lt;=20,Assumptions!$B$13*(Assumptions!$B$19*Assumptions!$B$20*Assumptions!$B$21-Assumptions!$B$22*Assumptions!$B$23*Assumptions!$B$24)*$AR$33/20,0)</f>
        <v>0</v>
      </c>
      <c r="BH54" s="83">
        <f>IF($C41&lt;=20,Assumptions!$B$13*(Assumptions!$B$19*Assumptions!$B$20*Assumptions!$B$21-Assumptions!$B$22*Assumptions!$B$23*Assumptions!$B$24)*$AR$34/20,0)</f>
        <v>0</v>
      </c>
      <c r="BI54" s="83">
        <f>IF($C40&lt;=20,Assumptions!$B$13*(Assumptions!$B$19*Assumptions!$B$20*Assumptions!$B$21-Assumptions!$B$22*Assumptions!$B$23*Assumptions!$B$24)*$AR$35/20,0)</f>
        <v>13.640318249185276</v>
      </c>
      <c r="BJ54" s="83">
        <f>IF($C39&lt;=20,Assumptions!$B$13*(Assumptions!$B$19*Assumptions!$B$20*Assumptions!$B$21-Assumptions!$B$22*Assumptions!$B$23*Assumptions!$B$24)*$AR$36/20,0)</f>
        <v>13.640318249185276</v>
      </c>
      <c r="BK54" s="83">
        <f>IF($C38&lt;=20,Assumptions!$B$13*(Assumptions!$B$19*Assumptions!$B$20*Assumptions!$B$21-Assumptions!$B$22*Assumptions!$B$23*Assumptions!$B$24)*$AR$37/20,0)</f>
        <v>13.640318249185276</v>
      </c>
      <c r="BL54" s="83">
        <f>IF($C37&lt;=20,Assumptions!$B$13*(Assumptions!$B$19*Assumptions!$B$20*Assumptions!$B$21-Assumptions!$B$22*Assumptions!$B$23*Assumptions!$B$24)*$AR$38/20,0)</f>
        <v>13.640318249185276</v>
      </c>
      <c r="BM54" s="83">
        <f>IF($C36&lt;=20,Assumptions!$B$13*(Assumptions!$B$19*Assumptions!$B$20*Assumptions!$B$21-Assumptions!$B$22*Assumptions!$B$23*Assumptions!$B$24)*$AR$39/20,0)</f>
        <v>13.640318249185276</v>
      </c>
      <c r="BN54" s="83">
        <f>IF($C35&lt;=20,Assumptions!$B$13*(Assumptions!$B$19*Assumptions!$B$20*Assumptions!$B$21-Assumptions!$B$22*Assumptions!$B$23*Assumptions!$B$24)*$AR$40/20,0)</f>
        <v>13.640318249185276</v>
      </c>
      <c r="BO54" s="83">
        <f>IF($C34&lt;=20,Assumptions!$B$13*(Assumptions!$B$19*Assumptions!$B$20*Assumptions!$B$21-Assumptions!$B$22*Assumptions!$B$23*Assumptions!$B$24)*$AR$41/20,0)</f>
        <v>13.640318249185276</v>
      </c>
      <c r="BP54" s="83">
        <f>IF($C33&lt;=20,Assumptions!$B$13*(Assumptions!$B$19*Assumptions!$B$20*Assumptions!$B$21-Assumptions!$B$22*Assumptions!$B$23*Assumptions!$B$24)*$AR$42/20,0)</f>
        <v>13.640318249185276</v>
      </c>
      <c r="BQ54" s="83">
        <f>IF($C32&lt;=20,Assumptions!$B$13*(Assumptions!$B$19*Assumptions!$B$20*Assumptions!$B$21-Assumptions!$B$22*Assumptions!$B$23*Assumptions!$B$24)*$AR$43/20,0)</f>
        <v>13.640318249185276</v>
      </c>
      <c r="BR54" s="83">
        <f>IF($C31&lt;=20,Assumptions!$B$13*(Assumptions!$B$19*Assumptions!$B$20*Assumptions!$B$21-Assumptions!$B$22*Assumptions!$B$23*Assumptions!$B$24)*$AR$44/20,0)</f>
        <v>13.640318249185276</v>
      </c>
      <c r="BS54" s="83">
        <f>IF($C30&lt;=20,Assumptions!$B$13*(Assumptions!$B$19*Assumptions!$B$20*Assumptions!$B$21-Assumptions!$B$22*Assumptions!$B$23*Assumptions!$B$24)*$AR$45/20,0)</f>
        <v>13.640318249185276</v>
      </c>
      <c r="BT54" s="83">
        <f>IF($C29&lt;=20,Assumptions!$B$13*(Assumptions!$B$19*Assumptions!$B$20*Assumptions!$B$21-Assumptions!$B$22*Assumptions!$B$23*Assumptions!$B$24)*$AR$46/20,0)</f>
        <v>13.640318249185276</v>
      </c>
      <c r="BU54" s="83">
        <f>IF($C28&lt;=20,Assumptions!$B$13*(Assumptions!$B$19*Assumptions!$B$20*Assumptions!$B$21-Assumptions!$B$22*Assumptions!$B$23*Assumptions!$B$24)*$AR$47/20,0)</f>
        <v>13.640318249185276</v>
      </c>
      <c r="BV54" s="83">
        <f>IF($C27&lt;=20,Assumptions!$B$13*(Assumptions!$B$19*Assumptions!$B$20*Assumptions!$B$21-Assumptions!$B$22*Assumptions!$B$23*Assumptions!$B$24)*$AR$48/20,0)</f>
        <v>13.640318249185276</v>
      </c>
      <c r="BW54" s="83">
        <f>IF($C26&lt;=20,Assumptions!$B$13*(Assumptions!$B$19*Assumptions!$B$20*Assumptions!$B$21-Assumptions!$B$22*Assumptions!$B$23*Assumptions!$B$24)*$AR$49/20,0)</f>
        <v>13.640318249185276</v>
      </c>
      <c r="BX54" s="83">
        <f>IF($C25&lt;=20,Assumptions!$B$13*(Assumptions!$B$19*Assumptions!$B$20*Assumptions!$B$21-Assumptions!$B$22*Assumptions!$B$23*Assumptions!$B$24)*$AR$50/20,0)</f>
        <v>13.640318249185276</v>
      </c>
      <c r="BY54" s="78">
        <f t="shared" si="2"/>
        <v>224.92332906035381</v>
      </c>
      <c r="BZ54" s="85">
        <f t="shared" si="3"/>
        <v>1.6118807949693451E-2</v>
      </c>
      <c r="CA54" s="86">
        <f t="shared" si="15"/>
        <v>0</v>
      </c>
      <c r="CB54" s="87">
        <f t="shared" si="16"/>
        <v>0</v>
      </c>
      <c r="CC54" s="78">
        <f>Assumptions!$B$18*(CD54+DI54)</f>
        <v>2727.5766071880471</v>
      </c>
      <c r="CD54" s="78">
        <f>(1.1*Assumptions!$B$14*(1+Assumptions!$B$16)+Assumptions!$B$15*(1+Assumptions!$B$17))*Assumptions!$B$12*$CB54</f>
        <v>0</v>
      </c>
      <c r="CE54" s="83">
        <f>IF($C54&lt;=20,Assumptions!$B$13*(Assumptions!$B$19*Assumptions!$B$20*Assumptions!$B$21-Assumptions!$B$22*Assumptions!$B$23*Assumptions!$B$24)*$CB$21/20,0)</f>
        <v>0</v>
      </c>
      <c r="CF54" s="83">
        <f>IF($C53&lt;=20,Assumptions!$B$13*(Assumptions!$B$19*Assumptions!$B$20*Assumptions!$B$21-Assumptions!$B$22*Assumptions!$B$23*Assumptions!$B$24)*$CB$22/20,0)</f>
        <v>0</v>
      </c>
      <c r="CG54" s="83">
        <f>IF($C52&lt;=20,Assumptions!$B$13*(Assumptions!$B$19*Assumptions!$B$20*Assumptions!$B$21-Assumptions!$B$22*Assumptions!$B$23*Assumptions!$B$24)*$CB$23/20,0)</f>
        <v>0</v>
      </c>
      <c r="CH54" s="83">
        <f>IF($C51&lt;=20,Assumptions!$B$13*(Assumptions!$B$19*Assumptions!$B$20*Assumptions!$B$21-Assumptions!$B$22*Assumptions!$B$23*Assumptions!$B$24)*$CB$24/20,0)</f>
        <v>0</v>
      </c>
      <c r="CI54" s="83">
        <f>IF($C50&lt;=20,Assumptions!$B$13*(Assumptions!$B$19*Assumptions!$B$20*Assumptions!$B$21-Assumptions!$B$22*Assumptions!$B$23*Assumptions!$B$24)*$CB$25/20,0)</f>
        <v>0</v>
      </c>
      <c r="CJ54" s="83">
        <f>IF($C49&lt;=20,Assumptions!$B$13*(Assumptions!$B$19*Assumptions!$B$20*Assumptions!$B$21-Assumptions!$B$22*Assumptions!$B$23*Assumptions!$B$24)*$CB$26/20,0)</f>
        <v>0</v>
      </c>
      <c r="CK54" s="83">
        <f>IF($C48&lt;=20,Assumptions!$B$13*(Assumptions!$B$19*Assumptions!$B$20*Assumptions!$B$21-Assumptions!$B$22*Assumptions!$B$23*Assumptions!$B$24)*$CB$27/20,0)</f>
        <v>0</v>
      </c>
      <c r="CL54" s="83">
        <f>IF($C47&lt;=20,Assumptions!$B$13*(Assumptions!$B$19*Assumptions!$B$20*Assumptions!$B$21-Assumptions!$B$22*Assumptions!$B$23*Assumptions!$B$24)*$CB$28/20,0)</f>
        <v>0</v>
      </c>
      <c r="CM54" s="83">
        <f>IF($C46&lt;=20,Assumptions!$B$13*(Assumptions!$B$19*Assumptions!$B$20*Assumptions!$B$21-Assumptions!$B$22*Assumptions!$B$23*Assumptions!$B$24)*$CB$29/20,0)</f>
        <v>0</v>
      </c>
      <c r="CN54" s="83">
        <f>IF($C45&lt;=20,Assumptions!$B$13*(Assumptions!$B$19*Assumptions!$B$20*Assumptions!$B$21-Assumptions!$B$22*Assumptions!$B$23*Assumptions!$B$24)*$CB$30/20,0)</f>
        <v>0</v>
      </c>
      <c r="CO54" s="83">
        <f>IF($C44&lt;=20,Assumptions!$B$13*(Assumptions!$B$19*Assumptions!$B$20*Assumptions!$B$21-Assumptions!$B$22*Assumptions!$B$23*Assumptions!$B$24)*$CB$31/20,0)</f>
        <v>0</v>
      </c>
      <c r="CP54" s="83">
        <f>IF($C43&lt;=20,Assumptions!$B$13*(Assumptions!$B$19*Assumptions!$B$20*Assumptions!$B$21-Assumptions!$B$22*Assumptions!$B$23*Assumptions!$B$24)*$CB$32/20,0)</f>
        <v>0</v>
      </c>
      <c r="CQ54" s="83">
        <f>IF($C42&lt;=20,Assumptions!$B$13*(Assumptions!$B$19*Assumptions!$B$20*Assumptions!$B$21-Assumptions!$B$22*Assumptions!$B$23*Assumptions!$B$24)*$CB$33/20,0)</f>
        <v>0</v>
      </c>
      <c r="CR54" s="83">
        <f>IF($C41&lt;=20,Assumptions!$B$13*(Assumptions!$B$19*Assumptions!$B$20*Assumptions!$B$21-Assumptions!$B$22*Assumptions!$B$23*Assumptions!$B$24)*$CB$34/20,0)</f>
        <v>0</v>
      </c>
      <c r="CS54" s="83">
        <f>IF($C40&lt;=20,Assumptions!$B$13*(Assumptions!$B$19*Assumptions!$B$20*Assumptions!$B$21-Assumptions!$B$22*Assumptions!$B$23*Assumptions!$B$24)*$CB$35/20,0)</f>
        <v>46.492783077068985</v>
      </c>
      <c r="CT54" s="83">
        <f>IF($C39&lt;=20,Assumptions!$B$13*(Assumptions!$B$19*Assumptions!$B$20*Assumptions!$B$21-Assumptions!$B$22*Assumptions!$B$23*Assumptions!$B$24)*$CB$36/20,0)</f>
        <v>46.492783077068985</v>
      </c>
      <c r="CU54" s="83">
        <f>IF($C38&lt;=20,Assumptions!$B$13*(Assumptions!$B$19*Assumptions!$B$20*Assumptions!$B$21-Assumptions!$B$22*Assumptions!$B$23*Assumptions!$B$24)*$CB$37/20,0)</f>
        <v>46.492783077068985</v>
      </c>
      <c r="CV54" s="83">
        <f>IF($C37&lt;=20,Assumptions!$B$13*(Assumptions!$B$19*Assumptions!$B$20*Assumptions!$B$21-Assumptions!$B$22*Assumptions!$B$23*Assumptions!$B$24)*$CB$38/20,0)</f>
        <v>46.492783077068985</v>
      </c>
      <c r="CW54" s="83">
        <f>IF($C36&lt;=20,Assumptions!$B$13*(Assumptions!$B$19*Assumptions!$B$20*Assumptions!$B$21-Assumptions!$B$22*Assumptions!$B$23*Assumptions!$B$24)*$CB$39/20,0)</f>
        <v>46.492783077068985</v>
      </c>
      <c r="CX54" s="83">
        <f>IF($C35&lt;=20,Assumptions!$B$13*(Assumptions!$B$19*Assumptions!$B$20*Assumptions!$B$21-Assumptions!$B$22*Assumptions!$B$23*Assumptions!$B$24)*$CB$40/20,0)</f>
        <v>46.492783077068985</v>
      </c>
      <c r="CY54" s="83">
        <f>IF($C34&lt;=20,Assumptions!$B$13*(Assumptions!$B$19*Assumptions!$B$20*Assumptions!$B$21-Assumptions!$B$22*Assumptions!$B$23*Assumptions!$B$24)*$CB$41/20,0)</f>
        <v>46.492783077068985</v>
      </c>
      <c r="CZ54" s="83">
        <f>IF($C33&lt;=20,Assumptions!$B$13*(Assumptions!$B$19*Assumptions!$B$20*Assumptions!$B$21-Assumptions!$B$22*Assumptions!$B$23*Assumptions!$B$24)*$CB$42/20,0)</f>
        <v>46.492783077068985</v>
      </c>
      <c r="DA54" s="83">
        <f>IF($C32&lt;=20,Assumptions!$B$13*(Assumptions!$B$19*Assumptions!$B$20*Assumptions!$B$21-Assumptions!$B$22*Assumptions!$B$23*Assumptions!$B$24)*$CB$43/20,0)</f>
        <v>46.492783077068985</v>
      </c>
      <c r="DB54" s="83">
        <f>IF($C31&lt;=20,Assumptions!$B$13*(Assumptions!$B$19*Assumptions!$B$20*Assumptions!$B$21-Assumptions!$B$22*Assumptions!$B$23*Assumptions!$B$24)*$CB$44/20,0)</f>
        <v>46.492783077068985</v>
      </c>
      <c r="DC54" s="83">
        <f>IF($C30&lt;=20,Assumptions!$B$13*(Assumptions!$B$19*Assumptions!$B$20*Assumptions!$B$21-Assumptions!$B$22*Assumptions!$B$23*Assumptions!$B$24)*$CB$45/20,0)</f>
        <v>46.492783077068985</v>
      </c>
      <c r="DD54" s="83">
        <f>IF($C29&lt;=20,Assumptions!$B$13*(Assumptions!$B$19*Assumptions!$B$20*Assumptions!$B$21-Assumptions!$B$22*Assumptions!$B$23*Assumptions!$B$24)*$CB$46/20,0)</f>
        <v>46.492783077068985</v>
      </c>
      <c r="DE54" s="83">
        <f>IF($C28&lt;=20,Assumptions!$B$13*(Assumptions!$B$19*Assumptions!$B$20*Assumptions!$B$21-Assumptions!$B$22*Assumptions!$B$23*Assumptions!$B$24)*$CB$47/20,0)</f>
        <v>46.492783077068985</v>
      </c>
      <c r="DF54" s="83">
        <f>IF($C27&lt;=20,Assumptions!$B$13*(Assumptions!$B$19*Assumptions!$B$20*Assumptions!$B$21-Assumptions!$B$22*Assumptions!$B$23*Assumptions!$B$24)*$CB$48/20,0)</f>
        <v>46.492783077068985</v>
      </c>
      <c r="DG54" s="83">
        <f>IF($C26&lt;=20,Assumptions!$B$13*(Assumptions!$B$19*Assumptions!$B$20*Assumptions!$B$21-Assumptions!$B$22*Assumptions!$B$23*Assumptions!$B$24)*$CB$49/20,0)</f>
        <v>46.492783077068985</v>
      </c>
      <c r="DH54" s="83">
        <f>IF($C25&lt;=20,Assumptions!$B$13*(Assumptions!$B$19*Assumptions!$B$20*Assumptions!$B$21-Assumptions!$B$22*Assumptions!$B$23*Assumptions!$B$24)*$CB$50/20,0)</f>
        <v>46.492783077068985</v>
      </c>
      <c r="DI54" s="78">
        <f t="shared" si="4"/>
        <v>743.88452923310376</v>
      </c>
      <c r="DJ54" s="85">
        <f t="shared" si="5"/>
        <v>5.3309418429597834E-2</v>
      </c>
      <c r="DK54" s="88">
        <f t="shared" si="17"/>
        <v>0</v>
      </c>
      <c r="DL54" s="81">
        <f t="shared" si="1"/>
        <v>0</v>
      </c>
      <c r="DM54" s="78">
        <f>Assumptions!$B$18*(DN54+ES54)</f>
        <v>7575.6465663399622</v>
      </c>
      <c r="DN54" s="78">
        <f>(1.1*Assumptions!$B$14*(1+Assumptions!$B$16)+Assumptions!$B$15*(1+Assumptions!$B$17))*Assumptions!$B$12*DL54</f>
        <v>0</v>
      </c>
      <c r="DO54" s="83">
        <f>IF($C54&lt;=20,Assumptions!$B$13*(Assumptions!$B$19*Assumptions!$B$20*Assumptions!$B$21-Assumptions!$B$22*Assumptions!$B$23*Assumptions!$B$24)*$DL$21/20,0)</f>
        <v>0</v>
      </c>
      <c r="DP54" s="83">
        <f>IF($C53&lt;=20,Assumptions!$B$13*(Assumptions!$B$19*Assumptions!$B$20*Assumptions!$B$21-Assumptions!$B$22*Assumptions!$B$23*Assumptions!$B$24)*$DL$22/20,0)</f>
        <v>0</v>
      </c>
      <c r="DQ54" s="83">
        <f>IF($C52&lt;=20,Assumptions!$B$13*(Assumptions!$B$19*Assumptions!$B$20*Assumptions!$B$21-Assumptions!$B$22*Assumptions!$B$23*Assumptions!$B$24)*$DL$23/20,0)</f>
        <v>0</v>
      </c>
      <c r="DR54" s="83">
        <f>IF($C51&lt;=20,Assumptions!$B$13*(Assumptions!$B$19*Assumptions!$B$20*Assumptions!$B$21-Assumptions!$B$22*Assumptions!$B$23*Assumptions!$B$24)*$DL$24/20,0)</f>
        <v>0</v>
      </c>
      <c r="DS54" s="83">
        <f>IF($C50&lt;=20,Assumptions!$B$13*(Assumptions!$B$19*Assumptions!$B$20*Assumptions!$B$21-Assumptions!$B$22*Assumptions!$B$23*Assumptions!$B$24)*$DL$25/20,0)</f>
        <v>0</v>
      </c>
      <c r="DT54" s="83">
        <f>IF($C49&lt;=20,Assumptions!$B$13*(Assumptions!$B$19*Assumptions!$B$20*Assumptions!$B$21-Assumptions!$B$22*Assumptions!$B$23*Assumptions!$B$24)*$DL$26/20,0)</f>
        <v>0</v>
      </c>
      <c r="DU54" s="83">
        <f>IF($C48&lt;=20,Assumptions!$B$13*(Assumptions!$B$19*Assumptions!$B$20*Assumptions!$B$21-Assumptions!$B$22*Assumptions!$B$23*Assumptions!$B$24)*$DL$27/20,0)</f>
        <v>0</v>
      </c>
      <c r="DV54" s="83">
        <f>IF($C47&lt;=20,Assumptions!$B$13*(Assumptions!$B$19*Assumptions!$B$20*Assumptions!$B$21-Assumptions!$B$22*Assumptions!$B$23*Assumptions!$B$24)*$DL$28/20,0)</f>
        <v>0</v>
      </c>
      <c r="DW54" s="83">
        <f>IF($C46&lt;=20,Assumptions!$B$13*(Assumptions!$B$19*Assumptions!$B$20*Assumptions!$B$21-Assumptions!$B$22*Assumptions!$B$23*Assumptions!$B$24)*$DL$29/20,0)</f>
        <v>0</v>
      </c>
      <c r="DX54" s="83">
        <f>IF($C45&lt;=20,Assumptions!$B$13*(Assumptions!$B$19*Assumptions!$B$20*Assumptions!$B$21-Assumptions!$B$22*Assumptions!$B$23*Assumptions!$B$24)*$DL$30/20,0)</f>
        <v>0</v>
      </c>
      <c r="DY54" s="83">
        <f>IF($C44&lt;=20,Assumptions!$B$13*(Assumptions!$B$19*Assumptions!$B$20*Assumptions!$B$21-Assumptions!$B$22*Assumptions!$B$23*Assumptions!$B$24)*$DL$31/20,0)</f>
        <v>0</v>
      </c>
      <c r="DZ54" s="83">
        <f>IF($C43&lt;=20,Assumptions!$B$13*(Assumptions!$B$19*Assumptions!$B$20*Assumptions!$B$21-Assumptions!$B$22*Assumptions!$B$23*Assumptions!$B$24)*$DL$32/20,0)</f>
        <v>0</v>
      </c>
      <c r="EA54" s="83">
        <f>IF($C42&lt;=20,Assumptions!$B$13*(Assumptions!$B$19*Assumptions!$B$20*Assumptions!$B$21-Assumptions!$B$22*Assumptions!$B$23*Assumptions!$B$24)*$DL$33/20,0)</f>
        <v>0</v>
      </c>
      <c r="EB54" s="83">
        <f>IF($C41&lt;=20,Assumptions!$B$13*(Assumptions!$B$19*Assumptions!$B$20*Assumptions!$B$21-Assumptions!$B$22*Assumptions!$B$23*Assumptions!$B$24)*$DL$34/20,0)</f>
        <v>0</v>
      </c>
      <c r="EC54" s="83">
        <f>IF($C40&lt;=20,Assumptions!$B$13*(Assumptions!$B$19*Assumptions!$B$20*Assumptions!$B$21-Assumptions!$B$22*Assumptions!$B$23*Assumptions!$B$24)*$DL$35/20,0)</f>
        <v>129.13033919897666</v>
      </c>
      <c r="ED54" s="83">
        <f>IF($C39&lt;=20,Assumptions!$B$13*(Assumptions!$B$19*Assumptions!$B$20*Assumptions!$B$21-Assumptions!$B$22*Assumptions!$B$23*Assumptions!$B$24)*$DL$36/20,0)</f>
        <v>129.13033919897666</v>
      </c>
      <c r="EE54" s="83">
        <f>IF($C38&lt;=20,Assumptions!$B$13*(Assumptions!$B$19*Assumptions!$B$20*Assumptions!$B$21-Assumptions!$B$22*Assumptions!$B$23*Assumptions!$B$24)*$DL$37/20,0)</f>
        <v>129.13033919897666</v>
      </c>
      <c r="EF54" s="83">
        <f>IF($C37&lt;=20,Assumptions!$B$13*(Assumptions!$B$19*Assumptions!$B$20*Assumptions!$B$21-Assumptions!$B$22*Assumptions!$B$23*Assumptions!$B$24)*$DL$38/20,0)</f>
        <v>129.13033919897666</v>
      </c>
      <c r="EG54" s="83">
        <f>IF($C36&lt;=20,Assumptions!$B$13*(Assumptions!$B$19*Assumptions!$B$20*Assumptions!$B$21-Assumptions!$B$22*Assumptions!$B$23*Assumptions!$B$24)*$DL$39/20,0)</f>
        <v>129.13033919897666</v>
      </c>
      <c r="EH54" s="83">
        <f>IF($C35&lt;=20,Assumptions!$B$13*(Assumptions!$B$19*Assumptions!$B$20*Assumptions!$B$21-Assumptions!$B$22*Assumptions!$B$23*Assumptions!$B$24)*$DL$40/20,0)</f>
        <v>129.13033919897666</v>
      </c>
      <c r="EI54" s="83">
        <f>IF($C34&lt;=20,Assumptions!$B$13*(Assumptions!$B$19*Assumptions!$B$20*Assumptions!$B$21-Assumptions!$B$22*Assumptions!$B$23*Assumptions!$B$24)*$DL$41/20,0)</f>
        <v>129.13033919897666</v>
      </c>
      <c r="EJ54" s="83">
        <f>IF($C33&lt;=20,Assumptions!$B$13*(Assumptions!$B$19*Assumptions!$B$20*Assumptions!$B$21-Assumptions!$B$22*Assumptions!$B$23*Assumptions!$B$24)*$DL$42/20,0)</f>
        <v>129.13033919897666</v>
      </c>
      <c r="EK54" s="83">
        <f>IF($C32&lt;=20,Assumptions!$B$13*(Assumptions!$B$19*Assumptions!$B$20*Assumptions!$B$21-Assumptions!$B$22*Assumptions!$B$23*Assumptions!$B$24)*$DL$43/20,0)</f>
        <v>129.13033919897666</v>
      </c>
      <c r="EL54" s="83">
        <f>IF($C31&lt;=20,Assumptions!$B$13*(Assumptions!$B$19*Assumptions!$B$20*Assumptions!$B$21-Assumptions!$B$22*Assumptions!$B$23*Assumptions!$B$24)*$DL$44/20,0)</f>
        <v>129.13033919897666</v>
      </c>
      <c r="EM54" s="83">
        <f>IF($C30&lt;=20,Assumptions!$B$13*(Assumptions!$B$19*Assumptions!$B$20*Assumptions!$B$21-Assumptions!$B$22*Assumptions!$B$23*Assumptions!$B$24)*$DL$45/20,0)</f>
        <v>129.13033919897666</v>
      </c>
      <c r="EN54" s="83">
        <f>IF($C29&lt;=20,Assumptions!$B$13*(Assumptions!$B$19*Assumptions!$B$20*Assumptions!$B$21-Assumptions!$B$22*Assumptions!$B$23*Assumptions!$B$24)*$DL$46/20,0)</f>
        <v>129.13033919897666</v>
      </c>
      <c r="EO54" s="83">
        <f>IF($C28&lt;=20,Assumptions!$B$13*(Assumptions!$B$19*Assumptions!$B$20*Assumptions!$B$21-Assumptions!$B$22*Assumptions!$B$23*Assumptions!$B$24)*$DL$47/20,0)</f>
        <v>129.13033919897666</v>
      </c>
      <c r="EP54" s="83">
        <f>IF($C27&lt;=20,Assumptions!$B$13*(Assumptions!$B$19*Assumptions!$B$20*Assumptions!$B$21-Assumptions!$B$22*Assumptions!$B$23*Assumptions!$B$24)*$DL$48/20,0)</f>
        <v>129.13033919897666</v>
      </c>
      <c r="EQ54" s="83">
        <f>IF($C26&lt;=20,Assumptions!$B$13*(Assumptions!$B$19*Assumptions!$B$20*Assumptions!$B$21-Assumptions!$B$22*Assumptions!$B$23*Assumptions!$B$24)*$DL$49/20,0)</f>
        <v>129.13033919897666</v>
      </c>
      <c r="ER54" s="83">
        <f>IF($C25&lt;=20,Assumptions!$B$13*(Assumptions!$B$19*Assumptions!$B$20*Assumptions!$B$21-Assumptions!$B$22*Assumptions!$B$23*Assumptions!$B$24)*$DL$50/20,0)</f>
        <v>129.13033919897666</v>
      </c>
      <c r="ES54" s="78">
        <f t="shared" si="6"/>
        <v>2066.0854271836261</v>
      </c>
      <c r="ET54" s="89">
        <f t="shared" si="7"/>
        <v>0.14806305040726592</v>
      </c>
    </row>
    <row r="55" spans="3:150" x14ac:dyDescent="0.35">
      <c r="C55" s="77">
        <f t="shared" ref="C55:D60" si="19">C54+1</f>
        <v>35</v>
      </c>
      <c r="D55" s="77">
        <f t="shared" si="19"/>
        <v>2051</v>
      </c>
      <c r="E55" s="78">
        <v>50285.004000000001</v>
      </c>
      <c r="F55" s="79">
        <v>0</v>
      </c>
      <c r="G55" s="80">
        <f t="shared" si="12"/>
        <v>0</v>
      </c>
      <c r="H55" s="81">
        <f t="shared" si="11"/>
        <v>0</v>
      </c>
      <c r="I55" s="78">
        <f>Assumptions!$B$18*(J55+AO55)</f>
        <v>193.66881692951787</v>
      </c>
      <c r="J55" s="82">
        <f>(1.1*Assumptions!$B$14*(1+Assumptions!$B$16)+Assumptions!$B$15*(1+Assumptions!$B$17))*Assumptions!$B$12*$H55</f>
        <v>0</v>
      </c>
      <c r="K55" s="83">
        <f>IF($C55&lt;=20,Assumptions!$B$13*(Assumptions!$B$19*Assumptions!$B$20*Assumptions!$B$21-Assumptions!$B$22*Assumptions!$B$23*Assumptions!$B$24)*$H$21/20,0)</f>
        <v>0</v>
      </c>
      <c r="L55" s="83">
        <f>IF($C54&lt;=20,Assumptions!$B$13*(Assumptions!$B$19*Assumptions!$B$20*Assumptions!$B$21-Assumptions!$B$22*Assumptions!$B$23*Assumptions!$B$24)*$H$22/20,0)</f>
        <v>0</v>
      </c>
      <c r="M55" s="83">
        <f>IF($C53&lt;=20,Assumptions!$B$13*(Assumptions!$B$19*Assumptions!$B$20*Assumptions!$B$21-Assumptions!$B$22*Assumptions!$B$23*Assumptions!$B$24)*$H$23/20,0)</f>
        <v>0</v>
      </c>
      <c r="N55" s="83">
        <f>IF($C52&lt;=20,Assumptions!$B$13*(Assumptions!$B$19*Assumptions!$B$20*Assumptions!$B$21-Assumptions!$B$22*Assumptions!$B$23*Assumptions!$B$24)*$H$24/20,0)</f>
        <v>0</v>
      </c>
      <c r="O55" s="83">
        <f>IF($C51&lt;=20,Assumptions!$B$13*(Assumptions!$B$19*Assumptions!$B$20*Assumptions!$B$21-Assumptions!$B$22*Assumptions!$B$23*Assumptions!$B$24)*$H$25/20,0)</f>
        <v>0</v>
      </c>
      <c r="P55" s="83">
        <f>IF($C50&lt;=20,Assumptions!$B$13*(Assumptions!$B$19*Assumptions!$B$20*Assumptions!$B$21-Assumptions!$B$22*Assumptions!$B$23*Assumptions!$B$24)*$H$26/20,0)</f>
        <v>0</v>
      </c>
      <c r="Q55" s="83">
        <f>IF($C49&lt;=20,Assumptions!$B$13*(Assumptions!$B$19*Assumptions!$B$20*Assumptions!$B$21-Assumptions!$B$22*Assumptions!$B$23*Assumptions!$B$24)*$H$27/20,0)</f>
        <v>0</v>
      </c>
      <c r="R55" s="83">
        <f>IF($C48&lt;=20,Assumptions!$B$13*(Assumptions!$B$19*Assumptions!$B$20*Assumptions!$B$21-Assumptions!$B$22*Assumptions!$B$23*Assumptions!$B$24)*$H$28/20,0)</f>
        <v>0</v>
      </c>
      <c r="S55" s="83">
        <f>IF($C47&lt;=20,Assumptions!$B$13*(Assumptions!$B$19*Assumptions!$B$20*Assumptions!$B$21-Assumptions!$B$22*Assumptions!$B$23*Assumptions!$B$24)*$H$29/20,0)</f>
        <v>0</v>
      </c>
      <c r="T55" s="83">
        <f>IF($C46&lt;=20,Assumptions!$B$13*(Assumptions!$B$19*Assumptions!$B$20*Assumptions!$B$21-Assumptions!$B$22*Assumptions!$B$23*Assumptions!$B$24)*$H$30/20,0)</f>
        <v>0</v>
      </c>
      <c r="U55" s="83">
        <f>IF($C45&lt;=20,Assumptions!$B$13*(Assumptions!$B$19*Assumptions!$B$20*Assumptions!$B$21-Assumptions!$B$22*Assumptions!$B$23*Assumptions!$B$24)*$H$31/20,0)</f>
        <v>0</v>
      </c>
      <c r="V55" s="83">
        <f>IF($C44&lt;=20,Assumptions!$B$13*(Assumptions!$B$19*Assumptions!$B$20*Assumptions!$B$21-Assumptions!$B$22*Assumptions!$B$23*Assumptions!$B$24)*$H$32/20,0)</f>
        <v>0</v>
      </c>
      <c r="W55" s="83">
        <f>IF($C43&lt;=20,Assumptions!$B$13*(Assumptions!$B$19*Assumptions!$B$20*Assumptions!$B$21-Assumptions!$B$22*Assumptions!$B$23*Assumptions!$B$24)*$H$33/20,0)</f>
        <v>0</v>
      </c>
      <c r="X55" s="83">
        <f>IF($C42&lt;=20,Assumptions!$B$13*(Assumptions!$B$19*Assumptions!$B$20*Assumptions!$B$21-Assumptions!$B$22*Assumptions!$B$23*Assumptions!$B$24)*$H$34/20,0)</f>
        <v>0</v>
      </c>
      <c r="Y55" s="83">
        <f>IF($C41&lt;=20,Assumptions!$B$13*(Assumptions!$B$19*Assumptions!$B$20*Assumptions!$B$21-Assumptions!$B$22*Assumptions!$B$23*Assumptions!$B$24)*$H$35/20,0)</f>
        <v>0</v>
      </c>
      <c r="Z55" s="83">
        <f>IF($C40&lt;=20,Assumptions!$B$13*(Assumptions!$B$19*Assumptions!$B$20*Assumptions!$B$21-Assumptions!$B$22*Assumptions!$B$23*Assumptions!$B$24)*$H$36/20,0)</f>
        <v>3.5212512169003261</v>
      </c>
      <c r="AA55" s="83">
        <f>IF($C39&lt;=20,Assumptions!$B$13*(Assumptions!$B$19*Assumptions!$B$20*Assumptions!$B$21-Assumptions!$B$22*Assumptions!$B$23*Assumptions!$B$24)*$H$37/20,0)</f>
        <v>3.5212512169003261</v>
      </c>
      <c r="AB55" s="83">
        <f>IF($C38&lt;=20,Assumptions!$B$13*(Assumptions!$B$19*Assumptions!$B$20*Assumptions!$B$21-Assumptions!$B$22*Assumptions!$B$23*Assumptions!$B$24)*$H$38/20,0)</f>
        <v>3.5212512169003261</v>
      </c>
      <c r="AC55" s="83">
        <f>IF($C37&lt;=20,Assumptions!$B$13*(Assumptions!$B$19*Assumptions!$B$20*Assumptions!$B$21-Assumptions!$B$22*Assumptions!$B$23*Assumptions!$B$24)*$H$39/20,0)</f>
        <v>3.5212512169003261</v>
      </c>
      <c r="AD55" s="83">
        <f>IF($C36&lt;=20,Assumptions!$B$13*(Assumptions!$B$19*Assumptions!$B$20*Assumptions!$B$21-Assumptions!$B$22*Assumptions!$B$23*Assumptions!$B$24)*$H$40/20,0)</f>
        <v>3.5212512169003261</v>
      </c>
      <c r="AE55" s="83">
        <f>IF($C35&lt;=20,Assumptions!$B$13*(Assumptions!$B$19*Assumptions!$B$20*Assumptions!$B$21-Assumptions!$B$22*Assumptions!$B$23*Assumptions!$B$24)*$H$41/20,0)</f>
        <v>3.5212512169003261</v>
      </c>
      <c r="AF55" s="83">
        <f>IF($C34&lt;=20,Assumptions!$B$13*(Assumptions!$B$19*Assumptions!$B$20*Assumptions!$B$21-Assumptions!$B$22*Assumptions!$B$23*Assumptions!$B$24)*$H$42/20,0)</f>
        <v>3.5212512169003261</v>
      </c>
      <c r="AG55" s="83">
        <f>IF($C33&lt;=20,Assumptions!$B$13*(Assumptions!$B$19*Assumptions!$B$20*Assumptions!$B$21-Assumptions!$B$22*Assumptions!$B$23*Assumptions!$B$24)*$H$43/20,0)</f>
        <v>3.5212512169003261</v>
      </c>
      <c r="AH55" s="83">
        <f>IF($C32&lt;=20,Assumptions!$B$13*(Assumptions!$B$19*Assumptions!$B$20*Assumptions!$B$21-Assumptions!$B$22*Assumptions!$B$23*Assumptions!$B$24)*$H$44/20,0)</f>
        <v>3.5212512169003261</v>
      </c>
      <c r="AI55" s="83">
        <f>IF($C31&lt;=20,Assumptions!$B$13*(Assumptions!$B$19*Assumptions!$B$20*Assumptions!$B$21-Assumptions!$B$22*Assumptions!$B$23*Assumptions!$B$24)*$H$45/20,0)</f>
        <v>3.5212512169003261</v>
      </c>
      <c r="AJ55" s="83">
        <f>IF($C30&lt;=20,Assumptions!$B$13*(Assumptions!$B$19*Assumptions!$B$20*Assumptions!$B$21-Assumptions!$B$22*Assumptions!$B$23*Assumptions!$B$24)*$H$46/20,0)</f>
        <v>3.5212512169003261</v>
      </c>
      <c r="AK55" s="83">
        <f>IF($C29&lt;=20,Assumptions!$B$13*(Assumptions!$B$19*Assumptions!$B$20*Assumptions!$B$21-Assumptions!$B$22*Assumptions!$B$23*Assumptions!$B$24)*$H$47/20,0)</f>
        <v>3.5212512169003261</v>
      </c>
      <c r="AL55" s="83">
        <f>IF($C28&lt;=20,Assumptions!$B$13*(Assumptions!$B$19*Assumptions!$B$20*Assumptions!$B$21-Assumptions!$B$22*Assumptions!$B$23*Assumptions!$B$24)*$H$48/20,0)</f>
        <v>3.5212512169003261</v>
      </c>
      <c r="AM55" s="83">
        <f>IF($C27&lt;=20,Assumptions!$B$13*(Assumptions!$B$19*Assumptions!$B$20*Assumptions!$B$21-Assumptions!$B$22*Assumptions!$B$23*Assumptions!$B$24)*$H$49/20,0)</f>
        <v>3.5212512169003261</v>
      </c>
      <c r="AN55" s="83">
        <f>IF($C31&lt;=20,Assumptions!$B$13*(Assumptions!$B$19*Assumptions!$B$20*Assumptions!$B$21-Assumptions!$B$22*Assumptions!$B$23*Assumptions!$B$24)*$H$50/20,0)</f>
        <v>3.5212512169003261</v>
      </c>
      <c r="AO55" s="78">
        <f t="shared" si="9"/>
        <v>52.818768253504878</v>
      </c>
      <c r="AP55" s="84">
        <f t="shared" si="10"/>
        <v>3.851422919833473E-3</v>
      </c>
      <c r="AQ55" s="81">
        <f t="shared" si="13"/>
        <v>0</v>
      </c>
      <c r="AR55" s="83">
        <f t="shared" si="14"/>
        <v>0</v>
      </c>
      <c r="AS55" s="78">
        <f>Assumptions!$B$18*(AT55+BY55)</f>
        <v>774.70437297428464</v>
      </c>
      <c r="AT55" s="78">
        <f>(1.1*Assumptions!$B$14*(1+Assumptions!$B$16)+Assumptions!$B$15*(1+Assumptions!$B$17))*Assumptions!$B$12*$AR55</f>
        <v>0</v>
      </c>
      <c r="AU55" s="83">
        <f>IF($C55&lt;=20,Assumptions!$B$13*(Assumptions!$B$19*Assumptions!$B$20*Assumptions!$B$21-Assumptions!$B$22*Assumptions!$B$23*Assumptions!$B$24)*$AR$21/20,0)</f>
        <v>0</v>
      </c>
      <c r="AV55" s="83">
        <f>IF($C54&lt;=20,Assumptions!$B$13*(Assumptions!$B$19*Assumptions!$B$20*Assumptions!$B$21-Assumptions!$B$22*Assumptions!$B$23*Assumptions!$B$24)*$AR$22/20,0)</f>
        <v>0</v>
      </c>
      <c r="AW55" s="83">
        <f>IF($C353&lt;=20,Assumptions!$B$13*(Assumptions!$B$19*Assumptions!$B$20*Assumptions!$B$21-Assumptions!$B$22*Assumptions!$B$23*Assumptions!$B$24)*$AR$23/20,0)</f>
        <v>6.6782370733894583</v>
      </c>
      <c r="AX55" s="83">
        <f>IF($C52&lt;=20,Assumptions!$B$13*(Assumptions!$B$19*Assumptions!$B$20*Assumptions!$B$21-Assumptions!$B$22*Assumptions!$B$23*Assumptions!$B$24)*$AR$24/20,0)</f>
        <v>0</v>
      </c>
      <c r="AY55" s="83">
        <f>IF($C51&lt;=20,Assumptions!$B$13*(Assumptions!$B$19*Assumptions!$B$20*Assumptions!$B$21-Assumptions!$B$22*Assumptions!$B$23*Assumptions!$B$24)*$AR$25/20,0)</f>
        <v>0</v>
      </c>
      <c r="AZ55" s="83">
        <f>IF($C50&lt;=20,Assumptions!$B$13*(Assumptions!$B$19*Assumptions!$B$20*Assumptions!$B$21-Assumptions!$B$22*Assumptions!$B$23*Assumptions!$B$24)*$AR$26/20,0)</f>
        <v>0</v>
      </c>
      <c r="BA55" s="83">
        <f>IF($C49&lt;=20,Assumptions!$B$13*(Assumptions!$B$19*Assumptions!$B$20*Assumptions!$B$21-Assumptions!$B$22*Assumptions!$B$23*Assumptions!$B$24)*$AR$27/20,0)</f>
        <v>0</v>
      </c>
      <c r="BB55" s="83">
        <f>IF($C48&lt;=20,Assumptions!$B$13*(Assumptions!$B$19*Assumptions!$B$20*Assumptions!$B$21-Assumptions!$B$22*Assumptions!$B$23*Assumptions!$B$24)*$AR$28/20,0)</f>
        <v>0</v>
      </c>
      <c r="BC55" s="83">
        <f>IF($C47&lt;=20,Assumptions!$B$13*(Assumptions!$B$19*Assumptions!$B$20*Assumptions!$B$21-Assumptions!$B$22*Assumptions!$B$23*Assumptions!$B$24)*$AR$29/20,0)</f>
        <v>0</v>
      </c>
      <c r="BD55" s="83">
        <f>IF($C46&lt;=20,Assumptions!$B$13*(Assumptions!$B$19*Assumptions!$B$20*Assumptions!$B$21-Assumptions!$B$22*Assumptions!$B$23*Assumptions!$B$24)*$AR$30/20,0)</f>
        <v>0</v>
      </c>
      <c r="BE55" s="83">
        <f>IF($C45&lt;=20,Assumptions!$B$13*(Assumptions!$B$19*Assumptions!$B$20*Assumptions!$B$21-Assumptions!$B$22*Assumptions!$B$23*Assumptions!$B$24)*$AR$31/20,0)</f>
        <v>0</v>
      </c>
      <c r="BF55" s="83">
        <f>IF($C44&lt;=20,Assumptions!$B$13*(Assumptions!$B$19*Assumptions!$B$20*Assumptions!$B$21-Assumptions!$B$22*Assumptions!$B$23*Assumptions!$B$24)*$AR$32/20,0)</f>
        <v>0</v>
      </c>
      <c r="BG55" s="83">
        <f>IF($C43&lt;=20,Assumptions!$B$13*(Assumptions!$B$19*Assumptions!$B$20*Assumptions!$B$21-Assumptions!$B$22*Assumptions!$B$23*Assumptions!$B$24)*$AR$33/20,0)</f>
        <v>0</v>
      </c>
      <c r="BH55" s="83">
        <f>IF($C42&lt;=20,Assumptions!$B$13*(Assumptions!$B$19*Assumptions!$B$20*Assumptions!$B$21-Assumptions!$B$22*Assumptions!$B$23*Assumptions!$B$24)*$AR$34/20,0)</f>
        <v>0</v>
      </c>
      <c r="BI55" s="83">
        <f>IF($C41&lt;=20,Assumptions!$B$13*(Assumptions!$B$19*Assumptions!$B$20*Assumptions!$B$21-Assumptions!$B$22*Assumptions!$B$23*Assumptions!$B$24)*$AR$35/20,0)</f>
        <v>0</v>
      </c>
      <c r="BJ55" s="83">
        <f>IF($C40&lt;=20,Assumptions!$B$13*(Assumptions!$B$19*Assumptions!$B$20*Assumptions!$B$21-Assumptions!$B$22*Assumptions!$B$23*Assumptions!$B$24)*$AR$36/20,0)</f>
        <v>13.640318249185276</v>
      </c>
      <c r="BK55" s="83">
        <f>IF($C39&lt;=20,Assumptions!$B$13*(Assumptions!$B$19*Assumptions!$B$20*Assumptions!$B$21-Assumptions!$B$22*Assumptions!$B$23*Assumptions!$B$24)*$AR$37/20,0)</f>
        <v>13.640318249185276</v>
      </c>
      <c r="BL55" s="83">
        <f>IF($C38&lt;=20,Assumptions!$B$13*(Assumptions!$B$19*Assumptions!$B$20*Assumptions!$B$21-Assumptions!$B$22*Assumptions!$B$23*Assumptions!$B$24)*$AR$38/20,0)</f>
        <v>13.640318249185276</v>
      </c>
      <c r="BM55" s="83">
        <f>IF($C37&lt;=20,Assumptions!$B$13*(Assumptions!$B$19*Assumptions!$B$20*Assumptions!$B$21-Assumptions!$B$22*Assumptions!$B$23*Assumptions!$B$24)*$AR$39/20,0)</f>
        <v>13.640318249185276</v>
      </c>
      <c r="BN55" s="83">
        <f>IF($C36&lt;=20,Assumptions!$B$13*(Assumptions!$B$19*Assumptions!$B$20*Assumptions!$B$21-Assumptions!$B$22*Assumptions!$B$23*Assumptions!$B$24)*$AR$40/20,0)</f>
        <v>13.640318249185276</v>
      </c>
      <c r="BO55" s="83">
        <f>IF($C35&lt;=20,Assumptions!$B$13*(Assumptions!$B$19*Assumptions!$B$20*Assumptions!$B$21-Assumptions!$B$22*Assumptions!$B$23*Assumptions!$B$24)*$AR$41/20,0)</f>
        <v>13.640318249185276</v>
      </c>
      <c r="BP55" s="83">
        <f>IF($C34&lt;=20,Assumptions!$B$13*(Assumptions!$B$19*Assumptions!$B$20*Assumptions!$B$21-Assumptions!$B$22*Assumptions!$B$23*Assumptions!$B$24)*$AR$42/20,0)</f>
        <v>13.640318249185276</v>
      </c>
      <c r="BQ55" s="83">
        <f>IF($C33&lt;=20,Assumptions!$B$13*(Assumptions!$B$19*Assumptions!$B$20*Assumptions!$B$21-Assumptions!$B$22*Assumptions!$B$23*Assumptions!$B$24)*$AR$43/20,0)</f>
        <v>13.640318249185276</v>
      </c>
      <c r="BR55" s="83">
        <f>IF($C32&lt;=20,Assumptions!$B$13*(Assumptions!$B$19*Assumptions!$B$20*Assumptions!$B$21-Assumptions!$B$22*Assumptions!$B$23*Assumptions!$B$24)*$AR$44/20,0)</f>
        <v>13.640318249185276</v>
      </c>
      <c r="BS55" s="83">
        <f>IF($C31&lt;=20,Assumptions!$B$13*(Assumptions!$B$19*Assumptions!$B$20*Assumptions!$B$21-Assumptions!$B$22*Assumptions!$B$23*Assumptions!$B$24)*$AR$45/20,0)</f>
        <v>13.640318249185276</v>
      </c>
      <c r="BT55" s="83">
        <f>IF($C30&lt;=20,Assumptions!$B$13*(Assumptions!$B$19*Assumptions!$B$20*Assumptions!$B$21-Assumptions!$B$22*Assumptions!$B$23*Assumptions!$B$24)*$AR$46/20,0)</f>
        <v>13.640318249185276</v>
      </c>
      <c r="BU55" s="83">
        <f>IF($C29&lt;=20,Assumptions!$B$13*(Assumptions!$B$19*Assumptions!$B$20*Assumptions!$B$21-Assumptions!$B$22*Assumptions!$B$23*Assumptions!$B$24)*$AR$47/20,0)</f>
        <v>13.640318249185276</v>
      </c>
      <c r="BV55" s="83">
        <f>IF($C28&lt;=20,Assumptions!$B$13*(Assumptions!$B$19*Assumptions!$B$20*Assumptions!$B$21-Assumptions!$B$22*Assumptions!$B$23*Assumptions!$B$24)*$AR$48/20,0)</f>
        <v>13.640318249185276</v>
      </c>
      <c r="BW55" s="83">
        <f>IF($C27&lt;=20,Assumptions!$B$13*(Assumptions!$B$19*Assumptions!$B$20*Assumptions!$B$21-Assumptions!$B$22*Assumptions!$B$23*Assumptions!$B$24)*$AR$49/20,0)</f>
        <v>13.640318249185276</v>
      </c>
      <c r="BX55" s="83">
        <f>IF($C26&lt;=20,Assumptions!$B$13*(Assumptions!$B$19*Assumptions!$B$20*Assumptions!$B$21-Assumptions!$B$22*Assumptions!$B$23*Assumptions!$B$24)*$AR$50/20,0)</f>
        <v>13.640318249185276</v>
      </c>
      <c r="BY55" s="78">
        <f t="shared" si="2"/>
        <v>211.28301081116854</v>
      </c>
      <c r="BZ55" s="85">
        <f t="shared" si="3"/>
        <v>1.540627048521831E-2</v>
      </c>
      <c r="CA55" s="86">
        <f t="shared" si="15"/>
        <v>0</v>
      </c>
      <c r="CB55" s="87">
        <f t="shared" si="16"/>
        <v>0</v>
      </c>
      <c r="CC55" s="78">
        <f>Assumptions!$B$18*(CD55+DI55)</f>
        <v>2557.103069238794</v>
      </c>
      <c r="CD55" s="78">
        <f>(1.1*Assumptions!$B$14*(1+Assumptions!$B$16)+Assumptions!$B$15*(1+Assumptions!$B$17))*Assumptions!$B$12*$CB55</f>
        <v>0</v>
      </c>
      <c r="CE55" s="83">
        <f>IF($C55&lt;=20,Assumptions!$B$13*(Assumptions!$B$19*Assumptions!$B$20*Assumptions!$B$21-Assumptions!$B$22*Assumptions!$B$23*Assumptions!$B$24)*$CB$21/20,0)</f>
        <v>0</v>
      </c>
      <c r="CF55" s="83">
        <f>IF($C54&lt;=20,Assumptions!$B$13*(Assumptions!$B$19*Assumptions!$B$20*Assumptions!$B$21-Assumptions!$B$22*Assumptions!$B$23*Assumptions!$B$24)*$CB$22/20,0)</f>
        <v>0</v>
      </c>
      <c r="CG55" s="83">
        <f>IF($C53&lt;=20,Assumptions!$B$13*(Assumptions!$B$19*Assumptions!$B$20*Assumptions!$B$21-Assumptions!$B$22*Assumptions!$B$23*Assumptions!$B$24)*$CB$23/20,0)</f>
        <v>0</v>
      </c>
      <c r="CH55" s="83">
        <f>IF($C52&lt;=20,Assumptions!$B$13*(Assumptions!$B$19*Assumptions!$B$20*Assumptions!$B$21-Assumptions!$B$22*Assumptions!$B$23*Assumptions!$B$24)*$CB$24/20,0)</f>
        <v>0</v>
      </c>
      <c r="CI55" s="83">
        <f>IF($C51&lt;=20,Assumptions!$B$13*(Assumptions!$B$19*Assumptions!$B$20*Assumptions!$B$21-Assumptions!$B$22*Assumptions!$B$23*Assumptions!$B$24)*$CB$25/20,0)</f>
        <v>0</v>
      </c>
      <c r="CJ55" s="83">
        <f>IF($C50&lt;=20,Assumptions!$B$13*(Assumptions!$B$19*Assumptions!$B$20*Assumptions!$B$21-Assumptions!$B$22*Assumptions!$B$23*Assumptions!$B$24)*$CB$26/20,0)</f>
        <v>0</v>
      </c>
      <c r="CK55" s="83">
        <f>IF($C49&lt;=20,Assumptions!$B$13*(Assumptions!$B$19*Assumptions!$B$20*Assumptions!$B$21-Assumptions!$B$22*Assumptions!$B$23*Assumptions!$B$24)*$CB$27/20,0)</f>
        <v>0</v>
      </c>
      <c r="CL55" s="83">
        <f>IF($C48&lt;=20,Assumptions!$B$13*(Assumptions!$B$19*Assumptions!$B$20*Assumptions!$B$21-Assumptions!$B$22*Assumptions!$B$23*Assumptions!$B$24)*$CB$28/20,0)</f>
        <v>0</v>
      </c>
      <c r="CM55" s="83">
        <f>IF($C47&lt;=20,Assumptions!$B$13*(Assumptions!$B$19*Assumptions!$B$20*Assumptions!$B$21-Assumptions!$B$22*Assumptions!$B$23*Assumptions!$B$24)*$CB$29/20,0)</f>
        <v>0</v>
      </c>
      <c r="CN55" s="83">
        <f>IF($C46&lt;=20,Assumptions!$B$13*(Assumptions!$B$19*Assumptions!$B$20*Assumptions!$B$21-Assumptions!$B$22*Assumptions!$B$23*Assumptions!$B$24)*$CB$30/20,0)</f>
        <v>0</v>
      </c>
      <c r="CO55" s="83">
        <f>IF($C45&lt;=20,Assumptions!$B$13*(Assumptions!$B$19*Assumptions!$B$20*Assumptions!$B$21-Assumptions!$B$22*Assumptions!$B$23*Assumptions!$B$24)*$CB$31/20,0)</f>
        <v>0</v>
      </c>
      <c r="CP55" s="83">
        <f>IF($C44&lt;=20,Assumptions!$B$13*(Assumptions!$B$19*Assumptions!$B$20*Assumptions!$B$21-Assumptions!$B$22*Assumptions!$B$23*Assumptions!$B$24)*$CB$32/20,0)</f>
        <v>0</v>
      </c>
      <c r="CQ55" s="83">
        <f>IF($C43&lt;=20,Assumptions!$B$13*(Assumptions!$B$19*Assumptions!$B$20*Assumptions!$B$21-Assumptions!$B$22*Assumptions!$B$23*Assumptions!$B$24)*$CB$33/20,0)</f>
        <v>0</v>
      </c>
      <c r="CR55" s="83">
        <f>IF($C42&lt;=20,Assumptions!$B$13*(Assumptions!$B$19*Assumptions!$B$20*Assumptions!$B$21-Assumptions!$B$22*Assumptions!$B$23*Assumptions!$B$24)*$CB$34/20,0)</f>
        <v>0</v>
      </c>
      <c r="CS55" s="83">
        <f>IF($C41&lt;=20,Assumptions!$B$13*(Assumptions!$B$19*Assumptions!$B$20*Assumptions!$B$21-Assumptions!$B$22*Assumptions!$B$23*Assumptions!$B$24)*$CB$35/20,0)</f>
        <v>0</v>
      </c>
      <c r="CT55" s="83">
        <f>IF($C40&lt;=20,Assumptions!$B$13*(Assumptions!$B$19*Assumptions!$B$20*Assumptions!$B$21-Assumptions!$B$22*Assumptions!$B$23*Assumptions!$B$24)*$CB$36/20,0)</f>
        <v>46.492783077068985</v>
      </c>
      <c r="CU55" s="83">
        <f>IF($C39&lt;=20,Assumptions!$B$13*(Assumptions!$B$19*Assumptions!$B$20*Assumptions!$B$21-Assumptions!$B$22*Assumptions!$B$23*Assumptions!$B$24)*$CB$37/20,0)</f>
        <v>46.492783077068985</v>
      </c>
      <c r="CV55" s="83">
        <f>IF($C38&lt;=20,Assumptions!$B$13*(Assumptions!$B$19*Assumptions!$B$20*Assumptions!$B$21-Assumptions!$B$22*Assumptions!$B$23*Assumptions!$B$24)*$CB$38/20,0)</f>
        <v>46.492783077068985</v>
      </c>
      <c r="CW55" s="83">
        <f>IF($C37&lt;=20,Assumptions!$B$13*(Assumptions!$B$19*Assumptions!$B$20*Assumptions!$B$21-Assumptions!$B$22*Assumptions!$B$23*Assumptions!$B$24)*$CB$39/20,0)</f>
        <v>46.492783077068985</v>
      </c>
      <c r="CX55" s="83">
        <f>IF($C36&lt;=20,Assumptions!$B$13*(Assumptions!$B$19*Assumptions!$B$20*Assumptions!$B$21-Assumptions!$B$22*Assumptions!$B$23*Assumptions!$B$24)*$CB$40/20,0)</f>
        <v>46.492783077068985</v>
      </c>
      <c r="CY55" s="83">
        <f>IF($C35&lt;=20,Assumptions!$B$13*(Assumptions!$B$19*Assumptions!$B$20*Assumptions!$B$21-Assumptions!$B$22*Assumptions!$B$23*Assumptions!$B$24)*$CB$41/20,0)</f>
        <v>46.492783077068985</v>
      </c>
      <c r="CZ55" s="83">
        <f>IF($C34&lt;=20,Assumptions!$B$13*(Assumptions!$B$19*Assumptions!$B$20*Assumptions!$B$21-Assumptions!$B$22*Assumptions!$B$23*Assumptions!$B$24)*$CB$42/20,0)</f>
        <v>46.492783077068985</v>
      </c>
      <c r="DA55" s="83">
        <f>IF($C33&lt;=20,Assumptions!$B$13*(Assumptions!$B$19*Assumptions!$B$20*Assumptions!$B$21-Assumptions!$B$22*Assumptions!$B$23*Assumptions!$B$24)*$CB$43/20,0)</f>
        <v>46.492783077068985</v>
      </c>
      <c r="DB55" s="83">
        <f>IF($C32&lt;=20,Assumptions!$B$13*(Assumptions!$B$19*Assumptions!$B$20*Assumptions!$B$21-Assumptions!$B$22*Assumptions!$B$23*Assumptions!$B$24)*$CB$44/20,0)</f>
        <v>46.492783077068985</v>
      </c>
      <c r="DC55" s="83">
        <f>IF($C31&lt;=20,Assumptions!$B$13*(Assumptions!$B$19*Assumptions!$B$20*Assumptions!$B$21-Assumptions!$B$22*Assumptions!$B$23*Assumptions!$B$24)*$CB$45/20,0)</f>
        <v>46.492783077068985</v>
      </c>
      <c r="DD55" s="83">
        <f>IF($C30&lt;=20,Assumptions!$B$13*(Assumptions!$B$19*Assumptions!$B$20*Assumptions!$B$21-Assumptions!$B$22*Assumptions!$B$23*Assumptions!$B$24)*$CB$46/20,0)</f>
        <v>46.492783077068985</v>
      </c>
      <c r="DE55" s="83">
        <f>IF($C29&lt;=20,Assumptions!$B$13*(Assumptions!$B$19*Assumptions!$B$20*Assumptions!$B$21-Assumptions!$B$22*Assumptions!$B$23*Assumptions!$B$24)*$CB$47/20,0)</f>
        <v>46.492783077068985</v>
      </c>
      <c r="DF55" s="83">
        <f>IF($C28&lt;=20,Assumptions!$B$13*(Assumptions!$B$19*Assumptions!$B$20*Assumptions!$B$21-Assumptions!$B$22*Assumptions!$B$23*Assumptions!$B$24)*$CB$48/20,0)</f>
        <v>46.492783077068985</v>
      </c>
      <c r="DG55" s="83">
        <f>IF($C27&lt;=20,Assumptions!$B$13*(Assumptions!$B$19*Assumptions!$B$20*Assumptions!$B$21-Assumptions!$B$22*Assumptions!$B$23*Assumptions!$B$24)*$CB$49/20,0)</f>
        <v>46.492783077068985</v>
      </c>
      <c r="DH55" s="83">
        <f>IF($C26&lt;=20,Assumptions!$B$13*(Assumptions!$B$19*Assumptions!$B$20*Assumptions!$B$21-Assumptions!$B$22*Assumptions!$B$23*Assumptions!$B$24)*$CB$50/20,0)</f>
        <v>46.492783077068985</v>
      </c>
      <c r="DI55" s="78">
        <f t="shared" si="4"/>
        <v>697.39174615603474</v>
      </c>
      <c r="DJ55" s="85">
        <f t="shared" si="5"/>
        <v>5.0852199777866057E-2</v>
      </c>
      <c r="DK55" s="88">
        <f t="shared" si="17"/>
        <v>0</v>
      </c>
      <c r="DL55" s="81">
        <f t="shared" si="1"/>
        <v>0</v>
      </c>
      <c r="DM55" s="78">
        <f>Assumptions!$B$18*(DN55+ES55)</f>
        <v>7102.1686559437139</v>
      </c>
      <c r="DN55" s="78">
        <f>(1.1*Assumptions!$B$14*(1+Assumptions!$B$16)+Assumptions!$B$15*(1+Assumptions!$B$17))*Assumptions!$B$12*DL55</f>
        <v>0</v>
      </c>
      <c r="DO55" s="83">
        <f>IF($C55&lt;=20,Assumptions!$B$13*(Assumptions!$B$19*Assumptions!$B$20*Assumptions!$B$21-Assumptions!$B$22*Assumptions!$B$23*Assumptions!$B$24)*$DL$21/20,0)</f>
        <v>0</v>
      </c>
      <c r="DP55" s="83">
        <f>IF($C54&lt;=20,Assumptions!$B$13*(Assumptions!$B$19*Assumptions!$B$20*Assumptions!$B$21-Assumptions!$B$22*Assumptions!$B$23*Assumptions!$B$24)*$DL$22/20,0)</f>
        <v>0</v>
      </c>
      <c r="DQ55" s="83">
        <f>IF($C53&lt;=20,Assumptions!$B$13*(Assumptions!$B$19*Assumptions!$B$20*Assumptions!$B$21-Assumptions!$B$22*Assumptions!$B$23*Assumptions!$B$24)*$DL$23/20,0)</f>
        <v>0</v>
      </c>
      <c r="DR55" s="83">
        <f>IF($C52&lt;=20,Assumptions!$B$13*(Assumptions!$B$19*Assumptions!$B$20*Assumptions!$B$21-Assumptions!$B$22*Assumptions!$B$23*Assumptions!$B$24)*$DL$24/20,0)</f>
        <v>0</v>
      </c>
      <c r="DS55" s="83">
        <f>IF($C51&lt;=20,Assumptions!$B$13*(Assumptions!$B$19*Assumptions!$B$20*Assumptions!$B$21-Assumptions!$B$22*Assumptions!$B$23*Assumptions!$B$24)*$DL$25/20,0)</f>
        <v>0</v>
      </c>
      <c r="DT55" s="83">
        <f>IF($C50&lt;=20,Assumptions!$B$13*(Assumptions!$B$19*Assumptions!$B$20*Assumptions!$B$21-Assumptions!$B$22*Assumptions!$B$23*Assumptions!$B$24)*$DL$26/20,0)</f>
        <v>0</v>
      </c>
      <c r="DU55" s="83">
        <f>IF($C49&lt;=20,Assumptions!$B$13*(Assumptions!$B$19*Assumptions!$B$20*Assumptions!$B$21-Assumptions!$B$22*Assumptions!$B$23*Assumptions!$B$24)*$DL$27/20,0)</f>
        <v>0</v>
      </c>
      <c r="DV55" s="83">
        <f>IF($C48&lt;=20,Assumptions!$B$13*(Assumptions!$B$19*Assumptions!$B$20*Assumptions!$B$21-Assumptions!$B$22*Assumptions!$B$23*Assumptions!$B$24)*$DL$28/20,0)</f>
        <v>0</v>
      </c>
      <c r="DW55" s="83">
        <f>IF($C47&lt;=20,Assumptions!$B$13*(Assumptions!$B$19*Assumptions!$B$20*Assumptions!$B$21-Assumptions!$B$22*Assumptions!$B$23*Assumptions!$B$24)*$DL$29/20,0)</f>
        <v>0</v>
      </c>
      <c r="DX55" s="83">
        <f>IF($C46&lt;=20,Assumptions!$B$13*(Assumptions!$B$19*Assumptions!$B$20*Assumptions!$B$21-Assumptions!$B$22*Assumptions!$B$23*Assumptions!$B$24)*$DL$30/20,0)</f>
        <v>0</v>
      </c>
      <c r="DY55" s="83">
        <f>IF($C45&lt;=20,Assumptions!$B$13*(Assumptions!$B$19*Assumptions!$B$20*Assumptions!$B$21-Assumptions!$B$22*Assumptions!$B$23*Assumptions!$B$24)*$DL$31/20,0)</f>
        <v>0</v>
      </c>
      <c r="DZ55" s="83">
        <f>IF($C44&lt;=20,Assumptions!$B$13*(Assumptions!$B$19*Assumptions!$B$20*Assumptions!$B$21-Assumptions!$B$22*Assumptions!$B$23*Assumptions!$B$24)*$DL$32/20,0)</f>
        <v>0</v>
      </c>
      <c r="EA55" s="83">
        <f>IF($C43&lt;=20,Assumptions!$B$13*(Assumptions!$B$19*Assumptions!$B$20*Assumptions!$B$21-Assumptions!$B$22*Assumptions!$B$23*Assumptions!$B$24)*$DL$33/20,0)</f>
        <v>0</v>
      </c>
      <c r="EB55" s="83">
        <f>IF($C42&lt;=20,Assumptions!$B$13*(Assumptions!$B$19*Assumptions!$B$20*Assumptions!$B$21-Assumptions!$B$22*Assumptions!$B$23*Assumptions!$B$24)*$DL$34/20,0)</f>
        <v>0</v>
      </c>
      <c r="EC55" s="83">
        <f>IF($C41&lt;=20,Assumptions!$B$13*(Assumptions!$B$19*Assumptions!$B$20*Assumptions!$B$21-Assumptions!$B$22*Assumptions!$B$23*Assumptions!$B$24)*$DL$35/20,0)</f>
        <v>0</v>
      </c>
      <c r="ED55" s="83">
        <f>IF($C40&lt;=20,Assumptions!$B$13*(Assumptions!$B$19*Assumptions!$B$20*Assumptions!$B$21-Assumptions!$B$22*Assumptions!$B$23*Assumptions!$B$24)*$DL$36/20,0)</f>
        <v>129.13033919897666</v>
      </c>
      <c r="EE55" s="83">
        <f>IF($C39&lt;=20,Assumptions!$B$13*(Assumptions!$B$19*Assumptions!$B$20*Assumptions!$B$21-Assumptions!$B$22*Assumptions!$B$23*Assumptions!$B$24)*$DL$37/20,0)</f>
        <v>129.13033919897666</v>
      </c>
      <c r="EF55" s="83">
        <f>IF($C38&lt;=20,Assumptions!$B$13*(Assumptions!$B$19*Assumptions!$B$20*Assumptions!$B$21-Assumptions!$B$22*Assumptions!$B$23*Assumptions!$B$24)*$DL$38/20,0)</f>
        <v>129.13033919897666</v>
      </c>
      <c r="EG55" s="83">
        <f>IF($C37&lt;=20,Assumptions!$B$13*(Assumptions!$B$19*Assumptions!$B$20*Assumptions!$B$21-Assumptions!$B$22*Assumptions!$B$23*Assumptions!$B$24)*$DL$39/20,0)</f>
        <v>129.13033919897666</v>
      </c>
      <c r="EH55" s="83">
        <f>IF($C36&lt;=20,Assumptions!$B$13*(Assumptions!$B$19*Assumptions!$B$20*Assumptions!$B$21-Assumptions!$B$22*Assumptions!$B$23*Assumptions!$B$24)*$DL$40/20,0)</f>
        <v>129.13033919897666</v>
      </c>
      <c r="EI55" s="83">
        <f>IF($C35&lt;=20,Assumptions!$B$13*(Assumptions!$B$19*Assumptions!$B$20*Assumptions!$B$21-Assumptions!$B$22*Assumptions!$B$23*Assumptions!$B$24)*$DL$41/20,0)</f>
        <v>129.13033919897666</v>
      </c>
      <c r="EJ55" s="83">
        <f>IF($C34&lt;=20,Assumptions!$B$13*(Assumptions!$B$19*Assumptions!$B$20*Assumptions!$B$21-Assumptions!$B$22*Assumptions!$B$23*Assumptions!$B$24)*$DL$42/20,0)</f>
        <v>129.13033919897666</v>
      </c>
      <c r="EK55" s="83">
        <f>IF($C33&lt;=20,Assumptions!$B$13*(Assumptions!$B$19*Assumptions!$B$20*Assumptions!$B$21-Assumptions!$B$22*Assumptions!$B$23*Assumptions!$B$24)*$DL$43/20,0)</f>
        <v>129.13033919897666</v>
      </c>
      <c r="EL55" s="83">
        <f>IF($C32&lt;=20,Assumptions!$B$13*(Assumptions!$B$19*Assumptions!$B$20*Assumptions!$B$21-Assumptions!$B$22*Assumptions!$B$23*Assumptions!$B$24)*$DL$44/20,0)</f>
        <v>129.13033919897666</v>
      </c>
      <c r="EM55" s="83">
        <f>IF($C31&lt;=20,Assumptions!$B$13*(Assumptions!$B$19*Assumptions!$B$20*Assumptions!$B$21-Assumptions!$B$22*Assumptions!$B$23*Assumptions!$B$24)*$DL$45/20,0)</f>
        <v>129.13033919897666</v>
      </c>
      <c r="EN55" s="83">
        <f>IF($C30&lt;=20,Assumptions!$B$13*(Assumptions!$B$19*Assumptions!$B$20*Assumptions!$B$21-Assumptions!$B$22*Assumptions!$B$23*Assumptions!$B$24)*$DL$46/20,0)</f>
        <v>129.13033919897666</v>
      </c>
      <c r="EO55" s="83">
        <f>IF($C29&lt;=20,Assumptions!$B$13*(Assumptions!$B$19*Assumptions!$B$20*Assumptions!$B$21-Assumptions!$B$22*Assumptions!$B$23*Assumptions!$B$24)*$DL$47/20,0)</f>
        <v>129.13033919897666</v>
      </c>
      <c r="EP55" s="83">
        <f>IF($C28&lt;=20,Assumptions!$B$13*(Assumptions!$B$19*Assumptions!$B$20*Assumptions!$B$21-Assumptions!$B$22*Assumptions!$B$23*Assumptions!$B$24)*$DL$48/20,0)</f>
        <v>129.13033919897666</v>
      </c>
      <c r="EQ55" s="83">
        <f>IF($C27&lt;=20,Assumptions!$B$13*(Assumptions!$B$19*Assumptions!$B$20*Assumptions!$B$21-Assumptions!$B$22*Assumptions!$B$23*Assumptions!$B$24)*$DL$49/20,0)</f>
        <v>129.13033919897666</v>
      </c>
      <c r="ER55" s="83">
        <f>IF($C26&lt;=20,Assumptions!$B$13*(Assumptions!$B$19*Assumptions!$B$20*Assumptions!$B$21-Assumptions!$B$22*Assumptions!$B$23*Assumptions!$B$24)*$DL$50/20,0)</f>
        <v>129.13033919897666</v>
      </c>
      <c r="ES55" s="78">
        <f t="shared" si="6"/>
        <v>1936.9550879846493</v>
      </c>
      <c r="ET55" s="89">
        <f t="shared" si="7"/>
        <v>0.14123830348991748</v>
      </c>
    </row>
    <row r="56" spans="3:150" x14ac:dyDescent="0.35">
      <c r="C56" s="77">
        <f>C55+1</f>
        <v>36</v>
      </c>
      <c r="D56" s="77">
        <f t="shared" si="19"/>
        <v>2052</v>
      </c>
      <c r="E56" s="78">
        <v>49405.004000000001</v>
      </c>
      <c r="F56" s="79">
        <v>0</v>
      </c>
      <c r="G56" s="80">
        <f t="shared" si="12"/>
        <v>0</v>
      </c>
      <c r="H56" s="81">
        <f t="shared" si="11"/>
        <v>0</v>
      </c>
      <c r="I56" s="78">
        <f>Assumptions!$B$18*(J56+AO56)</f>
        <v>180.75756246755003</v>
      </c>
      <c r="J56" s="82">
        <f>(1.1*Assumptions!$B$14*(1+Assumptions!$B$16)+Assumptions!$B$15*(1+Assumptions!$B$17))*Assumptions!$B$12*$H56</f>
        <v>0</v>
      </c>
      <c r="K56" s="83">
        <f>IF($C56&lt;=20,Assumptions!$B$13*(Assumptions!$B$19*Assumptions!$B$20*Assumptions!$B$21-Assumptions!$B$22*Assumptions!$B$23*Assumptions!$B$24)*$H$21/20,0)</f>
        <v>0</v>
      </c>
      <c r="L56" s="83">
        <f>IF($C55&lt;=20,Assumptions!$B$13*(Assumptions!$B$19*Assumptions!$B$20*Assumptions!$B$21-Assumptions!$B$22*Assumptions!$B$23*Assumptions!$B$24)*$H$22/20,0)</f>
        <v>0</v>
      </c>
      <c r="M56" s="83">
        <f>IF($C54&lt;=20,Assumptions!$B$13*(Assumptions!$B$19*Assumptions!$B$20*Assumptions!$B$21-Assumptions!$B$22*Assumptions!$B$23*Assumptions!$B$24)*$H$23/20,0)</f>
        <v>0</v>
      </c>
      <c r="N56" s="83">
        <f>IF($C53&lt;=20,Assumptions!$B$13*(Assumptions!$B$19*Assumptions!$B$20*Assumptions!$B$21-Assumptions!$B$22*Assumptions!$B$23*Assumptions!$B$24)*$H$24/20,0)</f>
        <v>0</v>
      </c>
      <c r="O56" s="83">
        <f>IF($C52&lt;=20,Assumptions!$B$13*(Assumptions!$B$19*Assumptions!$B$20*Assumptions!$B$21-Assumptions!$B$22*Assumptions!$B$23*Assumptions!$B$24)*$H$25/20,0)</f>
        <v>0</v>
      </c>
      <c r="P56" s="83">
        <f>IF($C51&lt;=20,Assumptions!$B$13*(Assumptions!$B$19*Assumptions!$B$20*Assumptions!$B$21-Assumptions!$B$22*Assumptions!$B$23*Assumptions!$B$24)*$H$26/20,0)</f>
        <v>0</v>
      </c>
      <c r="Q56" s="83">
        <f>IF($C50&lt;=20,Assumptions!$B$13*(Assumptions!$B$19*Assumptions!$B$20*Assumptions!$B$21-Assumptions!$B$22*Assumptions!$B$23*Assumptions!$B$24)*$H$27/20,0)</f>
        <v>0</v>
      </c>
      <c r="R56" s="83">
        <f>IF($C49&lt;=20,Assumptions!$B$13*(Assumptions!$B$19*Assumptions!$B$20*Assumptions!$B$21-Assumptions!$B$22*Assumptions!$B$23*Assumptions!$B$24)*$H$28/20,0)</f>
        <v>0</v>
      </c>
      <c r="S56" s="83">
        <f>IF($C48&lt;=20,Assumptions!$B$13*(Assumptions!$B$19*Assumptions!$B$20*Assumptions!$B$21-Assumptions!$B$22*Assumptions!$B$23*Assumptions!$B$24)*$H$29/20,0)</f>
        <v>0</v>
      </c>
      <c r="T56" s="83">
        <f>IF($C47&lt;=20,Assumptions!$B$13*(Assumptions!$B$19*Assumptions!$B$20*Assumptions!$B$21-Assumptions!$B$22*Assumptions!$B$23*Assumptions!$B$24)*$H$30/20,0)</f>
        <v>0</v>
      </c>
      <c r="U56" s="83">
        <f>IF($C46&lt;=20,Assumptions!$B$13*(Assumptions!$B$19*Assumptions!$B$20*Assumptions!$B$21-Assumptions!$B$22*Assumptions!$B$23*Assumptions!$B$24)*$H$31/20,0)</f>
        <v>0</v>
      </c>
      <c r="V56" s="83">
        <f>IF($C45&lt;=20,Assumptions!$B$13*(Assumptions!$B$19*Assumptions!$B$20*Assumptions!$B$21-Assumptions!$B$22*Assumptions!$B$23*Assumptions!$B$24)*$H$32/20,0)</f>
        <v>0</v>
      </c>
      <c r="W56" s="83">
        <f>IF($C44&lt;=20,Assumptions!$B$13*(Assumptions!$B$19*Assumptions!$B$20*Assumptions!$B$21-Assumptions!$B$22*Assumptions!$B$23*Assumptions!$B$24)*$H$33/20,0)</f>
        <v>0</v>
      </c>
      <c r="X56" s="83">
        <f>IF($C43&lt;=20,Assumptions!$B$13*(Assumptions!$B$19*Assumptions!$B$20*Assumptions!$B$21-Assumptions!$B$22*Assumptions!$B$23*Assumptions!$B$24)*$H$34/20,0)</f>
        <v>0</v>
      </c>
      <c r="Y56" s="83">
        <f>IF($C42&lt;=20,Assumptions!$B$13*(Assumptions!$B$19*Assumptions!$B$20*Assumptions!$B$21-Assumptions!$B$22*Assumptions!$B$23*Assumptions!$B$24)*$H$35/20,0)</f>
        <v>0</v>
      </c>
      <c r="Z56" s="83">
        <f>IF($C41&lt;=20,Assumptions!$B$13*(Assumptions!$B$19*Assumptions!$B$20*Assumptions!$B$21-Assumptions!$B$22*Assumptions!$B$23*Assumptions!$B$24)*$H$36/20,0)</f>
        <v>0</v>
      </c>
      <c r="AA56" s="83">
        <f>IF($C40&lt;=20,Assumptions!$B$13*(Assumptions!$B$19*Assumptions!$B$20*Assumptions!$B$21-Assumptions!$B$22*Assumptions!$B$23*Assumptions!$B$24)*$H$37/20,0)</f>
        <v>3.5212512169003261</v>
      </c>
      <c r="AB56" s="83">
        <f>IF($C39&lt;=20,Assumptions!$B$13*(Assumptions!$B$19*Assumptions!$B$20*Assumptions!$B$21-Assumptions!$B$22*Assumptions!$B$23*Assumptions!$B$24)*$H$38/20,0)</f>
        <v>3.5212512169003261</v>
      </c>
      <c r="AC56" s="83">
        <f>IF($C38&lt;=20,Assumptions!$B$13*(Assumptions!$B$19*Assumptions!$B$20*Assumptions!$B$21-Assumptions!$B$22*Assumptions!$B$23*Assumptions!$B$24)*$H$39/20,0)</f>
        <v>3.5212512169003261</v>
      </c>
      <c r="AD56" s="83">
        <f>IF($C37&lt;=20,Assumptions!$B$13*(Assumptions!$B$19*Assumptions!$B$20*Assumptions!$B$21-Assumptions!$B$22*Assumptions!$B$23*Assumptions!$B$24)*$H$40/20,0)</f>
        <v>3.5212512169003261</v>
      </c>
      <c r="AE56" s="83">
        <f>IF($C36&lt;=20,Assumptions!$B$13*(Assumptions!$B$19*Assumptions!$B$20*Assumptions!$B$21-Assumptions!$B$22*Assumptions!$B$23*Assumptions!$B$24)*$H$41/20,0)</f>
        <v>3.5212512169003261</v>
      </c>
      <c r="AF56" s="83">
        <f>IF($C35&lt;=20,Assumptions!$B$13*(Assumptions!$B$19*Assumptions!$B$20*Assumptions!$B$21-Assumptions!$B$22*Assumptions!$B$23*Assumptions!$B$24)*$H$42/20,0)</f>
        <v>3.5212512169003261</v>
      </c>
      <c r="AG56" s="83">
        <f>IF($C34&lt;=20,Assumptions!$B$13*(Assumptions!$B$19*Assumptions!$B$20*Assumptions!$B$21-Assumptions!$B$22*Assumptions!$B$23*Assumptions!$B$24)*$H$43/20,0)</f>
        <v>3.5212512169003261</v>
      </c>
      <c r="AH56" s="83">
        <f>IF($C33&lt;=20,Assumptions!$B$13*(Assumptions!$B$19*Assumptions!$B$20*Assumptions!$B$21-Assumptions!$B$22*Assumptions!$B$23*Assumptions!$B$24)*$H$44/20,0)</f>
        <v>3.5212512169003261</v>
      </c>
      <c r="AI56" s="83">
        <f>IF($C32&lt;=20,Assumptions!$B$13*(Assumptions!$B$19*Assumptions!$B$20*Assumptions!$B$21-Assumptions!$B$22*Assumptions!$B$23*Assumptions!$B$24)*$H$45/20,0)</f>
        <v>3.5212512169003261</v>
      </c>
      <c r="AJ56" s="83">
        <f>IF($C31&lt;=20,Assumptions!$B$13*(Assumptions!$B$19*Assumptions!$B$20*Assumptions!$B$21-Assumptions!$B$22*Assumptions!$B$23*Assumptions!$B$24)*$H$46/20,0)</f>
        <v>3.5212512169003261</v>
      </c>
      <c r="AK56" s="83">
        <f>IF($C30&lt;=20,Assumptions!$B$13*(Assumptions!$B$19*Assumptions!$B$20*Assumptions!$B$21-Assumptions!$B$22*Assumptions!$B$23*Assumptions!$B$24)*$H$47/20,0)</f>
        <v>3.5212512169003261</v>
      </c>
      <c r="AL56" s="83">
        <f>IF($C29&lt;=20,Assumptions!$B$13*(Assumptions!$B$19*Assumptions!$B$20*Assumptions!$B$21-Assumptions!$B$22*Assumptions!$B$23*Assumptions!$B$24)*$H$48/20,0)</f>
        <v>3.5212512169003261</v>
      </c>
      <c r="AM56" s="83">
        <f>IF($C28&lt;=20,Assumptions!$B$13*(Assumptions!$B$19*Assumptions!$B$20*Assumptions!$B$21-Assumptions!$B$22*Assumptions!$B$23*Assumptions!$B$24)*$H$49/20,0)</f>
        <v>3.5212512169003261</v>
      </c>
      <c r="AN56" s="83">
        <f>IF($C32&lt;=20,Assumptions!$B$13*(Assumptions!$B$19*Assumptions!$B$20*Assumptions!$B$21-Assumptions!$B$22*Assumptions!$B$23*Assumptions!$B$24)*$H$50/20,0)</f>
        <v>3.5212512169003261</v>
      </c>
      <c r="AO56" s="78">
        <f t="shared" si="9"/>
        <v>49.297517036604553</v>
      </c>
      <c r="AP56" s="84">
        <f t="shared" si="10"/>
        <v>3.6586893600403319E-3</v>
      </c>
      <c r="AQ56" s="81">
        <f t="shared" si="13"/>
        <v>0</v>
      </c>
      <c r="AR56" s="83">
        <f t="shared" si="14"/>
        <v>0</v>
      </c>
      <c r="AS56" s="78">
        <f>Assumptions!$B$18*(AT56+BY56)</f>
        <v>724.6898727272719</v>
      </c>
      <c r="AT56" s="78">
        <f>(1.1*Assumptions!$B$14*(1+Assumptions!$B$16)+Assumptions!$B$15*(1+Assumptions!$B$17))*Assumptions!$B$12*$AR56</f>
        <v>0</v>
      </c>
      <c r="AU56" s="83">
        <f>IF($C56&lt;=20,Assumptions!$B$13*(Assumptions!$B$19*Assumptions!$B$20*Assumptions!$B$21-Assumptions!$B$22*Assumptions!$B$23*Assumptions!$B$24)*$AR$21/20,0)</f>
        <v>0</v>
      </c>
      <c r="AV56" s="83">
        <f>IF($C55&lt;=20,Assumptions!$B$13*(Assumptions!$B$19*Assumptions!$B$20*Assumptions!$B$21-Assumptions!$B$22*Assumptions!$B$23*Assumptions!$B$24)*$AR$22/20,0)</f>
        <v>0</v>
      </c>
      <c r="AW56" s="83">
        <f>IF($C354&lt;=20,Assumptions!$B$13*(Assumptions!$B$19*Assumptions!$B$20*Assumptions!$B$21-Assumptions!$B$22*Assumptions!$B$23*Assumptions!$B$24)*$AR$23/20,0)</f>
        <v>6.6782370733894583</v>
      </c>
      <c r="AX56" s="83">
        <f>IF($C53&lt;=20,Assumptions!$B$13*(Assumptions!$B$19*Assumptions!$B$20*Assumptions!$B$21-Assumptions!$B$22*Assumptions!$B$23*Assumptions!$B$24)*$AR$24/20,0)</f>
        <v>0</v>
      </c>
      <c r="AY56" s="83">
        <f>IF($C52&lt;=20,Assumptions!$B$13*(Assumptions!$B$19*Assumptions!$B$20*Assumptions!$B$21-Assumptions!$B$22*Assumptions!$B$23*Assumptions!$B$24)*$AR$25/20,0)</f>
        <v>0</v>
      </c>
      <c r="AZ56" s="83">
        <f>IF($C51&lt;=20,Assumptions!$B$13*(Assumptions!$B$19*Assumptions!$B$20*Assumptions!$B$21-Assumptions!$B$22*Assumptions!$B$23*Assumptions!$B$24)*$AR$26/20,0)</f>
        <v>0</v>
      </c>
      <c r="BA56" s="83">
        <f>IF($C50&lt;=20,Assumptions!$B$13*(Assumptions!$B$19*Assumptions!$B$20*Assumptions!$B$21-Assumptions!$B$22*Assumptions!$B$23*Assumptions!$B$24)*$AR$27/20,0)</f>
        <v>0</v>
      </c>
      <c r="BB56" s="83">
        <f>IF($C49&lt;=20,Assumptions!$B$13*(Assumptions!$B$19*Assumptions!$B$20*Assumptions!$B$21-Assumptions!$B$22*Assumptions!$B$23*Assumptions!$B$24)*$AR$28/20,0)</f>
        <v>0</v>
      </c>
      <c r="BC56" s="83">
        <f>IF($C48&lt;=20,Assumptions!$B$13*(Assumptions!$B$19*Assumptions!$B$20*Assumptions!$B$21-Assumptions!$B$22*Assumptions!$B$23*Assumptions!$B$24)*$AR$29/20,0)</f>
        <v>0</v>
      </c>
      <c r="BD56" s="83">
        <f>IF($C47&lt;=20,Assumptions!$B$13*(Assumptions!$B$19*Assumptions!$B$20*Assumptions!$B$21-Assumptions!$B$22*Assumptions!$B$23*Assumptions!$B$24)*$AR$30/20,0)</f>
        <v>0</v>
      </c>
      <c r="BE56" s="83">
        <f>IF($C46&lt;=20,Assumptions!$B$13*(Assumptions!$B$19*Assumptions!$B$20*Assumptions!$B$21-Assumptions!$B$22*Assumptions!$B$23*Assumptions!$B$24)*$AR$31/20,0)</f>
        <v>0</v>
      </c>
      <c r="BF56" s="83">
        <f>IF($C45&lt;=20,Assumptions!$B$13*(Assumptions!$B$19*Assumptions!$B$20*Assumptions!$B$21-Assumptions!$B$22*Assumptions!$B$23*Assumptions!$B$24)*$AR$32/20,0)</f>
        <v>0</v>
      </c>
      <c r="BG56" s="83">
        <f>IF($C44&lt;=20,Assumptions!$B$13*(Assumptions!$B$19*Assumptions!$B$20*Assumptions!$B$21-Assumptions!$B$22*Assumptions!$B$23*Assumptions!$B$24)*$AR$33/20,0)</f>
        <v>0</v>
      </c>
      <c r="BH56" s="83">
        <f>IF($C43&lt;=20,Assumptions!$B$13*(Assumptions!$B$19*Assumptions!$B$20*Assumptions!$B$21-Assumptions!$B$22*Assumptions!$B$23*Assumptions!$B$24)*$AR$34/20,0)</f>
        <v>0</v>
      </c>
      <c r="BI56" s="83">
        <f>IF($C42&lt;=20,Assumptions!$B$13*(Assumptions!$B$19*Assumptions!$B$20*Assumptions!$B$21-Assumptions!$B$22*Assumptions!$B$23*Assumptions!$B$24)*$AR$35/20,0)</f>
        <v>0</v>
      </c>
      <c r="BJ56" s="83">
        <f>IF($C41&lt;=20,Assumptions!$B$13*(Assumptions!$B$19*Assumptions!$B$20*Assumptions!$B$21-Assumptions!$B$22*Assumptions!$B$23*Assumptions!$B$24)*$AR$36/20,0)</f>
        <v>0</v>
      </c>
      <c r="BK56" s="83">
        <f>IF($C40&lt;=20,Assumptions!$B$13*(Assumptions!$B$19*Assumptions!$B$20*Assumptions!$B$21-Assumptions!$B$22*Assumptions!$B$23*Assumptions!$B$24)*$AR$37/20,0)</f>
        <v>13.640318249185276</v>
      </c>
      <c r="BL56" s="83">
        <f>IF($C39&lt;=20,Assumptions!$B$13*(Assumptions!$B$19*Assumptions!$B$20*Assumptions!$B$21-Assumptions!$B$22*Assumptions!$B$23*Assumptions!$B$24)*$AR$38/20,0)</f>
        <v>13.640318249185276</v>
      </c>
      <c r="BM56" s="83">
        <f>IF($C38&lt;=20,Assumptions!$B$13*(Assumptions!$B$19*Assumptions!$B$20*Assumptions!$B$21-Assumptions!$B$22*Assumptions!$B$23*Assumptions!$B$24)*$AR$39/20,0)</f>
        <v>13.640318249185276</v>
      </c>
      <c r="BN56" s="83">
        <f>IF($C37&lt;=20,Assumptions!$B$13*(Assumptions!$B$19*Assumptions!$B$20*Assumptions!$B$21-Assumptions!$B$22*Assumptions!$B$23*Assumptions!$B$24)*$AR$40/20,0)</f>
        <v>13.640318249185276</v>
      </c>
      <c r="BO56" s="83">
        <f>IF($C36&lt;=20,Assumptions!$B$13*(Assumptions!$B$19*Assumptions!$B$20*Assumptions!$B$21-Assumptions!$B$22*Assumptions!$B$23*Assumptions!$B$24)*$AR$41/20,0)</f>
        <v>13.640318249185276</v>
      </c>
      <c r="BP56" s="83">
        <f>IF($C35&lt;=20,Assumptions!$B$13*(Assumptions!$B$19*Assumptions!$B$20*Assumptions!$B$21-Assumptions!$B$22*Assumptions!$B$23*Assumptions!$B$24)*$AR$42/20,0)</f>
        <v>13.640318249185276</v>
      </c>
      <c r="BQ56" s="83">
        <f>IF($C34&lt;=20,Assumptions!$B$13*(Assumptions!$B$19*Assumptions!$B$20*Assumptions!$B$21-Assumptions!$B$22*Assumptions!$B$23*Assumptions!$B$24)*$AR$43/20,0)</f>
        <v>13.640318249185276</v>
      </c>
      <c r="BR56" s="83">
        <f>IF($C33&lt;=20,Assumptions!$B$13*(Assumptions!$B$19*Assumptions!$B$20*Assumptions!$B$21-Assumptions!$B$22*Assumptions!$B$23*Assumptions!$B$24)*$AR$44/20,0)</f>
        <v>13.640318249185276</v>
      </c>
      <c r="BS56" s="83">
        <f>IF($C32&lt;=20,Assumptions!$B$13*(Assumptions!$B$19*Assumptions!$B$20*Assumptions!$B$21-Assumptions!$B$22*Assumptions!$B$23*Assumptions!$B$24)*$AR$45/20,0)</f>
        <v>13.640318249185276</v>
      </c>
      <c r="BT56" s="83">
        <f>IF($C31&lt;=20,Assumptions!$B$13*(Assumptions!$B$19*Assumptions!$B$20*Assumptions!$B$21-Assumptions!$B$22*Assumptions!$B$23*Assumptions!$B$24)*$AR$46/20,0)</f>
        <v>13.640318249185276</v>
      </c>
      <c r="BU56" s="83">
        <f>IF($C30&lt;=20,Assumptions!$B$13*(Assumptions!$B$19*Assumptions!$B$20*Assumptions!$B$21-Assumptions!$B$22*Assumptions!$B$23*Assumptions!$B$24)*$AR$47/20,0)</f>
        <v>13.640318249185276</v>
      </c>
      <c r="BV56" s="83">
        <f>IF($C29&lt;=20,Assumptions!$B$13*(Assumptions!$B$19*Assumptions!$B$20*Assumptions!$B$21-Assumptions!$B$22*Assumptions!$B$23*Assumptions!$B$24)*$AR$48/20,0)</f>
        <v>13.640318249185276</v>
      </c>
      <c r="BW56" s="83">
        <f>IF($C28&lt;=20,Assumptions!$B$13*(Assumptions!$B$19*Assumptions!$B$20*Assumptions!$B$21-Assumptions!$B$22*Assumptions!$B$23*Assumptions!$B$24)*$AR$49/20,0)</f>
        <v>13.640318249185276</v>
      </c>
      <c r="BX56" s="83">
        <f>IF($C27&lt;=20,Assumptions!$B$13*(Assumptions!$B$19*Assumptions!$B$20*Assumptions!$B$21-Assumptions!$B$22*Assumptions!$B$23*Assumptions!$B$24)*$AR$50/20,0)</f>
        <v>13.640318249185276</v>
      </c>
      <c r="BY56" s="78">
        <f t="shared" si="2"/>
        <v>197.64269256198327</v>
      </c>
      <c r="BZ56" s="85">
        <f t="shared" si="3"/>
        <v>1.4668349641815065E-2</v>
      </c>
      <c r="CA56" s="86">
        <f t="shared" si="15"/>
        <v>0</v>
      </c>
      <c r="CB56" s="87">
        <f t="shared" si="16"/>
        <v>0</v>
      </c>
      <c r="CC56" s="78">
        <f>Assumptions!$B$18*(CD56+DI56)</f>
        <v>2386.6295312895409</v>
      </c>
      <c r="CD56" s="78">
        <f>(1.1*Assumptions!$B$14*(1+Assumptions!$B$16)+Assumptions!$B$15*(1+Assumptions!$B$17))*Assumptions!$B$12*$CB56</f>
        <v>0</v>
      </c>
      <c r="CE56" s="83">
        <f>IF($C56&lt;=20,Assumptions!$B$13*(Assumptions!$B$19*Assumptions!$B$20*Assumptions!$B$21-Assumptions!$B$22*Assumptions!$B$23*Assumptions!$B$24)*$CB$21/20,0)</f>
        <v>0</v>
      </c>
      <c r="CF56" s="83">
        <f>IF($C55&lt;=20,Assumptions!$B$13*(Assumptions!$B$19*Assumptions!$B$20*Assumptions!$B$21-Assumptions!$B$22*Assumptions!$B$23*Assumptions!$B$24)*$CB$22/20,0)</f>
        <v>0</v>
      </c>
      <c r="CG56" s="83">
        <f>IF($C54&lt;=20,Assumptions!$B$13*(Assumptions!$B$19*Assumptions!$B$20*Assumptions!$B$21-Assumptions!$B$22*Assumptions!$B$23*Assumptions!$B$24)*$CB$23/20,0)</f>
        <v>0</v>
      </c>
      <c r="CH56" s="83">
        <f>IF($C53&lt;=20,Assumptions!$B$13*(Assumptions!$B$19*Assumptions!$B$20*Assumptions!$B$21-Assumptions!$B$22*Assumptions!$B$23*Assumptions!$B$24)*$CB$24/20,0)</f>
        <v>0</v>
      </c>
      <c r="CI56" s="83">
        <f>IF($C52&lt;=20,Assumptions!$B$13*(Assumptions!$B$19*Assumptions!$B$20*Assumptions!$B$21-Assumptions!$B$22*Assumptions!$B$23*Assumptions!$B$24)*$CB$25/20,0)</f>
        <v>0</v>
      </c>
      <c r="CJ56" s="83">
        <f>IF($C51&lt;=20,Assumptions!$B$13*(Assumptions!$B$19*Assumptions!$B$20*Assumptions!$B$21-Assumptions!$B$22*Assumptions!$B$23*Assumptions!$B$24)*$CB$26/20,0)</f>
        <v>0</v>
      </c>
      <c r="CK56" s="83">
        <f>IF($C50&lt;=20,Assumptions!$B$13*(Assumptions!$B$19*Assumptions!$B$20*Assumptions!$B$21-Assumptions!$B$22*Assumptions!$B$23*Assumptions!$B$24)*$CB$27/20,0)</f>
        <v>0</v>
      </c>
      <c r="CL56" s="83">
        <f>IF($C49&lt;=20,Assumptions!$B$13*(Assumptions!$B$19*Assumptions!$B$20*Assumptions!$B$21-Assumptions!$B$22*Assumptions!$B$23*Assumptions!$B$24)*$CB$28/20,0)</f>
        <v>0</v>
      </c>
      <c r="CM56" s="83">
        <f>IF($C48&lt;=20,Assumptions!$B$13*(Assumptions!$B$19*Assumptions!$B$20*Assumptions!$B$21-Assumptions!$B$22*Assumptions!$B$23*Assumptions!$B$24)*$CB$29/20,0)</f>
        <v>0</v>
      </c>
      <c r="CN56" s="83">
        <f>IF($C47&lt;=20,Assumptions!$B$13*(Assumptions!$B$19*Assumptions!$B$20*Assumptions!$B$21-Assumptions!$B$22*Assumptions!$B$23*Assumptions!$B$24)*$CB$30/20,0)</f>
        <v>0</v>
      </c>
      <c r="CO56" s="83">
        <f>IF($C46&lt;=20,Assumptions!$B$13*(Assumptions!$B$19*Assumptions!$B$20*Assumptions!$B$21-Assumptions!$B$22*Assumptions!$B$23*Assumptions!$B$24)*$CB$31/20,0)</f>
        <v>0</v>
      </c>
      <c r="CP56" s="83">
        <f>IF($C45&lt;=20,Assumptions!$B$13*(Assumptions!$B$19*Assumptions!$B$20*Assumptions!$B$21-Assumptions!$B$22*Assumptions!$B$23*Assumptions!$B$24)*$CB$32/20,0)</f>
        <v>0</v>
      </c>
      <c r="CQ56" s="83">
        <f>IF($C44&lt;=20,Assumptions!$B$13*(Assumptions!$B$19*Assumptions!$B$20*Assumptions!$B$21-Assumptions!$B$22*Assumptions!$B$23*Assumptions!$B$24)*$CB$33/20,0)</f>
        <v>0</v>
      </c>
      <c r="CR56" s="83">
        <f>IF($C43&lt;=20,Assumptions!$B$13*(Assumptions!$B$19*Assumptions!$B$20*Assumptions!$B$21-Assumptions!$B$22*Assumptions!$B$23*Assumptions!$B$24)*$CB$34/20,0)</f>
        <v>0</v>
      </c>
      <c r="CS56" s="83">
        <f>IF($C42&lt;=20,Assumptions!$B$13*(Assumptions!$B$19*Assumptions!$B$20*Assumptions!$B$21-Assumptions!$B$22*Assumptions!$B$23*Assumptions!$B$24)*$CB$35/20,0)</f>
        <v>0</v>
      </c>
      <c r="CT56" s="83">
        <f>IF($C41&lt;=20,Assumptions!$B$13*(Assumptions!$B$19*Assumptions!$B$20*Assumptions!$B$21-Assumptions!$B$22*Assumptions!$B$23*Assumptions!$B$24)*$CB$36/20,0)</f>
        <v>0</v>
      </c>
      <c r="CU56" s="83">
        <f>IF($C40&lt;=20,Assumptions!$B$13*(Assumptions!$B$19*Assumptions!$B$20*Assumptions!$B$21-Assumptions!$B$22*Assumptions!$B$23*Assumptions!$B$24)*$CB$37/20,0)</f>
        <v>46.492783077068985</v>
      </c>
      <c r="CV56" s="83">
        <f>IF($C39&lt;=20,Assumptions!$B$13*(Assumptions!$B$19*Assumptions!$B$20*Assumptions!$B$21-Assumptions!$B$22*Assumptions!$B$23*Assumptions!$B$24)*$CB$38/20,0)</f>
        <v>46.492783077068985</v>
      </c>
      <c r="CW56" s="83">
        <f>IF($C38&lt;=20,Assumptions!$B$13*(Assumptions!$B$19*Assumptions!$B$20*Assumptions!$B$21-Assumptions!$B$22*Assumptions!$B$23*Assumptions!$B$24)*$CB$39/20,0)</f>
        <v>46.492783077068985</v>
      </c>
      <c r="CX56" s="83">
        <f>IF($C37&lt;=20,Assumptions!$B$13*(Assumptions!$B$19*Assumptions!$B$20*Assumptions!$B$21-Assumptions!$B$22*Assumptions!$B$23*Assumptions!$B$24)*$CB$40/20,0)</f>
        <v>46.492783077068985</v>
      </c>
      <c r="CY56" s="83">
        <f>IF($C36&lt;=20,Assumptions!$B$13*(Assumptions!$B$19*Assumptions!$B$20*Assumptions!$B$21-Assumptions!$B$22*Assumptions!$B$23*Assumptions!$B$24)*$CB$41/20,0)</f>
        <v>46.492783077068985</v>
      </c>
      <c r="CZ56" s="83">
        <f>IF($C35&lt;=20,Assumptions!$B$13*(Assumptions!$B$19*Assumptions!$B$20*Assumptions!$B$21-Assumptions!$B$22*Assumptions!$B$23*Assumptions!$B$24)*$CB$42/20,0)</f>
        <v>46.492783077068985</v>
      </c>
      <c r="DA56" s="83">
        <f>IF($C34&lt;=20,Assumptions!$B$13*(Assumptions!$B$19*Assumptions!$B$20*Assumptions!$B$21-Assumptions!$B$22*Assumptions!$B$23*Assumptions!$B$24)*$CB$43/20,0)</f>
        <v>46.492783077068985</v>
      </c>
      <c r="DB56" s="83">
        <f>IF($C33&lt;=20,Assumptions!$B$13*(Assumptions!$B$19*Assumptions!$B$20*Assumptions!$B$21-Assumptions!$B$22*Assumptions!$B$23*Assumptions!$B$24)*$CB$44/20,0)</f>
        <v>46.492783077068985</v>
      </c>
      <c r="DC56" s="83">
        <f>IF($C32&lt;=20,Assumptions!$B$13*(Assumptions!$B$19*Assumptions!$B$20*Assumptions!$B$21-Assumptions!$B$22*Assumptions!$B$23*Assumptions!$B$24)*$CB$45/20,0)</f>
        <v>46.492783077068985</v>
      </c>
      <c r="DD56" s="83">
        <f>IF($C31&lt;=20,Assumptions!$B$13*(Assumptions!$B$19*Assumptions!$B$20*Assumptions!$B$21-Assumptions!$B$22*Assumptions!$B$23*Assumptions!$B$24)*$CB$46/20,0)</f>
        <v>46.492783077068985</v>
      </c>
      <c r="DE56" s="83">
        <f>IF($C30&lt;=20,Assumptions!$B$13*(Assumptions!$B$19*Assumptions!$B$20*Assumptions!$B$21-Assumptions!$B$22*Assumptions!$B$23*Assumptions!$B$24)*$CB$47/20,0)</f>
        <v>46.492783077068985</v>
      </c>
      <c r="DF56" s="83">
        <f>IF($C29&lt;=20,Assumptions!$B$13*(Assumptions!$B$19*Assumptions!$B$20*Assumptions!$B$21-Assumptions!$B$22*Assumptions!$B$23*Assumptions!$B$24)*$CB$48/20,0)</f>
        <v>46.492783077068985</v>
      </c>
      <c r="DG56" s="83">
        <f>IF($C28&lt;=20,Assumptions!$B$13*(Assumptions!$B$19*Assumptions!$B$20*Assumptions!$B$21-Assumptions!$B$22*Assumptions!$B$23*Assumptions!$B$24)*$CB$49/20,0)</f>
        <v>46.492783077068985</v>
      </c>
      <c r="DH56" s="83">
        <f>IF($C27&lt;=20,Assumptions!$B$13*(Assumptions!$B$19*Assumptions!$B$20*Assumptions!$B$21-Assumptions!$B$22*Assumptions!$B$23*Assumptions!$B$24)*$CB$50/20,0)</f>
        <v>46.492783077068985</v>
      </c>
      <c r="DI56" s="78">
        <f t="shared" si="4"/>
        <v>650.89896307896572</v>
      </c>
      <c r="DJ56" s="85">
        <f t="shared" si="5"/>
        <v>4.8307445360990978E-2</v>
      </c>
      <c r="DK56" s="88">
        <f t="shared" si="17"/>
        <v>0</v>
      </c>
      <c r="DL56" s="81">
        <f t="shared" si="1"/>
        <v>0</v>
      </c>
      <c r="DM56" s="78">
        <f>Assumptions!$B$18*(DN56+ES56)</f>
        <v>6628.6907455474666</v>
      </c>
      <c r="DN56" s="78">
        <f>(1.1*Assumptions!$B$14*(1+Assumptions!$B$16)+Assumptions!$B$15*(1+Assumptions!$B$17))*Assumptions!$B$12*DL56</f>
        <v>0</v>
      </c>
      <c r="DO56" s="83">
        <f>IF($C56&lt;=20,Assumptions!$B$13*(Assumptions!$B$19*Assumptions!$B$20*Assumptions!$B$21-Assumptions!$B$22*Assumptions!$B$23*Assumptions!$B$24)*$DL$21/20,0)</f>
        <v>0</v>
      </c>
      <c r="DP56" s="83">
        <f>IF($C55&lt;=20,Assumptions!$B$13*(Assumptions!$B$19*Assumptions!$B$20*Assumptions!$B$21-Assumptions!$B$22*Assumptions!$B$23*Assumptions!$B$24)*$DL$22/20,0)</f>
        <v>0</v>
      </c>
      <c r="DQ56" s="83">
        <f>IF($C54&lt;=20,Assumptions!$B$13*(Assumptions!$B$19*Assumptions!$B$20*Assumptions!$B$21-Assumptions!$B$22*Assumptions!$B$23*Assumptions!$B$24)*$DL$23/20,0)</f>
        <v>0</v>
      </c>
      <c r="DR56" s="83">
        <f>IF($C53&lt;=20,Assumptions!$B$13*(Assumptions!$B$19*Assumptions!$B$20*Assumptions!$B$21-Assumptions!$B$22*Assumptions!$B$23*Assumptions!$B$24)*$DL$24/20,0)</f>
        <v>0</v>
      </c>
      <c r="DS56" s="83">
        <f>IF($C52&lt;=20,Assumptions!$B$13*(Assumptions!$B$19*Assumptions!$B$20*Assumptions!$B$21-Assumptions!$B$22*Assumptions!$B$23*Assumptions!$B$24)*$DL$25/20,0)</f>
        <v>0</v>
      </c>
      <c r="DT56" s="83">
        <f>IF($C51&lt;=20,Assumptions!$B$13*(Assumptions!$B$19*Assumptions!$B$20*Assumptions!$B$21-Assumptions!$B$22*Assumptions!$B$23*Assumptions!$B$24)*$DL$26/20,0)</f>
        <v>0</v>
      </c>
      <c r="DU56" s="83">
        <f>IF($C50&lt;=20,Assumptions!$B$13*(Assumptions!$B$19*Assumptions!$B$20*Assumptions!$B$21-Assumptions!$B$22*Assumptions!$B$23*Assumptions!$B$24)*$DL$27/20,0)</f>
        <v>0</v>
      </c>
      <c r="DV56" s="83">
        <f>IF($C49&lt;=20,Assumptions!$B$13*(Assumptions!$B$19*Assumptions!$B$20*Assumptions!$B$21-Assumptions!$B$22*Assumptions!$B$23*Assumptions!$B$24)*$DL$28/20,0)</f>
        <v>0</v>
      </c>
      <c r="DW56" s="83">
        <f>IF($C48&lt;=20,Assumptions!$B$13*(Assumptions!$B$19*Assumptions!$B$20*Assumptions!$B$21-Assumptions!$B$22*Assumptions!$B$23*Assumptions!$B$24)*$DL$29/20,0)</f>
        <v>0</v>
      </c>
      <c r="DX56" s="83">
        <f>IF($C47&lt;=20,Assumptions!$B$13*(Assumptions!$B$19*Assumptions!$B$20*Assumptions!$B$21-Assumptions!$B$22*Assumptions!$B$23*Assumptions!$B$24)*$DL$30/20,0)</f>
        <v>0</v>
      </c>
      <c r="DY56" s="83">
        <f>IF($C46&lt;=20,Assumptions!$B$13*(Assumptions!$B$19*Assumptions!$B$20*Assumptions!$B$21-Assumptions!$B$22*Assumptions!$B$23*Assumptions!$B$24)*$DL$31/20,0)</f>
        <v>0</v>
      </c>
      <c r="DZ56" s="83">
        <f>IF($C45&lt;=20,Assumptions!$B$13*(Assumptions!$B$19*Assumptions!$B$20*Assumptions!$B$21-Assumptions!$B$22*Assumptions!$B$23*Assumptions!$B$24)*$DL$32/20,0)</f>
        <v>0</v>
      </c>
      <c r="EA56" s="83">
        <f>IF($C44&lt;=20,Assumptions!$B$13*(Assumptions!$B$19*Assumptions!$B$20*Assumptions!$B$21-Assumptions!$B$22*Assumptions!$B$23*Assumptions!$B$24)*$DL$33/20,0)</f>
        <v>0</v>
      </c>
      <c r="EB56" s="83">
        <f>IF($C43&lt;=20,Assumptions!$B$13*(Assumptions!$B$19*Assumptions!$B$20*Assumptions!$B$21-Assumptions!$B$22*Assumptions!$B$23*Assumptions!$B$24)*$DL$34/20,0)</f>
        <v>0</v>
      </c>
      <c r="EC56" s="83">
        <f>IF($C42&lt;=20,Assumptions!$B$13*(Assumptions!$B$19*Assumptions!$B$20*Assumptions!$B$21-Assumptions!$B$22*Assumptions!$B$23*Assumptions!$B$24)*$DL$35/20,0)</f>
        <v>0</v>
      </c>
      <c r="ED56" s="83">
        <f>IF($C41&lt;=20,Assumptions!$B$13*(Assumptions!$B$19*Assumptions!$B$20*Assumptions!$B$21-Assumptions!$B$22*Assumptions!$B$23*Assumptions!$B$24)*$DL$36/20,0)</f>
        <v>0</v>
      </c>
      <c r="EE56" s="83">
        <f>IF($C40&lt;=20,Assumptions!$B$13*(Assumptions!$B$19*Assumptions!$B$20*Assumptions!$B$21-Assumptions!$B$22*Assumptions!$B$23*Assumptions!$B$24)*$DL$37/20,0)</f>
        <v>129.13033919897666</v>
      </c>
      <c r="EF56" s="83">
        <f>IF($C39&lt;=20,Assumptions!$B$13*(Assumptions!$B$19*Assumptions!$B$20*Assumptions!$B$21-Assumptions!$B$22*Assumptions!$B$23*Assumptions!$B$24)*$DL$38/20,0)</f>
        <v>129.13033919897666</v>
      </c>
      <c r="EG56" s="83">
        <f>IF($C38&lt;=20,Assumptions!$B$13*(Assumptions!$B$19*Assumptions!$B$20*Assumptions!$B$21-Assumptions!$B$22*Assumptions!$B$23*Assumptions!$B$24)*$DL$39/20,0)</f>
        <v>129.13033919897666</v>
      </c>
      <c r="EH56" s="83">
        <f>IF($C37&lt;=20,Assumptions!$B$13*(Assumptions!$B$19*Assumptions!$B$20*Assumptions!$B$21-Assumptions!$B$22*Assumptions!$B$23*Assumptions!$B$24)*$DL$40/20,0)</f>
        <v>129.13033919897666</v>
      </c>
      <c r="EI56" s="83">
        <f>IF($C36&lt;=20,Assumptions!$B$13*(Assumptions!$B$19*Assumptions!$B$20*Assumptions!$B$21-Assumptions!$B$22*Assumptions!$B$23*Assumptions!$B$24)*$DL$41/20,0)</f>
        <v>129.13033919897666</v>
      </c>
      <c r="EJ56" s="83">
        <f>IF($C35&lt;=20,Assumptions!$B$13*(Assumptions!$B$19*Assumptions!$B$20*Assumptions!$B$21-Assumptions!$B$22*Assumptions!$B$23*Assumptions!$B$24)*$DL$42/20,0)</f>
        <v>129.13033919897666</v>
      </c>
      <c r="EK56" s="83">
        <f>IF($C34&lt;=20,Assumptions!$B$13*(Assumptions!$B$19*Assumptions!$B$20*Assumptions!$B$21-Assumptions!$B$22*Assumptions!$B$23*Assumptions!$B$24)*$DL$43/20,0)</f>
        <v>129.13033919897666</v>
      </c>
      <c r="EL56" s="83">
        <f>IF($C33&lt;=20,Assumptions!$B$13*(Assumptions!$B$19*Assumptions!$B$20*Assumptions!$B$21-Assumptions!$B$22*Assumptions!$B$23*Assumptions!$B$24)*$DL$44/20,0)</f>
        <v>129.13033919897666</v>
      </c>
      <c r="EM56" s="83">
        <f>IF($C32&lt;=20,Assumptions!$B$13*(Assumptions!$B$19*Assumptions!$B$20*Assumptions!$B$21-Assumptions!$B$22*Assumptions!$B$23*Assumptions!$B$24)*$DL$45/20,0)</f>
        <v>129.13033919897666</v>
      </c>
      <c r="EN56" s="83">
        <f>IF($C31&lt;=20,Assumptions!$B$13*(Assumptions!$B$19*Assumptions!$B$20*Assumptions!$B$21-Assumptions!$B$22*Assumptions!$B$23*Assumptions!$B$24)*$DL$46/20,0)</f>
        <v>129.13033919897666</v>
      </c>
      <c r="EO56" s="83">
        <f>IF($C30&lt;=20,Assumptions!$B$13*(Assumptions!$B$19*Assumptions!$B$20*Assumptions!$B$21-Assumptions!$B$22*Assumptions!$B$23*Assumptions!$B$24)*$DL$47/20,0)</f>
        <v>129.13033919897666</v>
      </c>
      <c r="EP56" s="83">
        <f>IF($C29&lt;=20,Assumptions!$B$13*(Assumptions!$B$19*Assumptions!$B$20*Assumptions!$B$21-Assumptions!$B$22*Assumptions!$B$23*Assumptions!$B$24)*$DL$48/20,0)</f>
        <v>129.13033919897666</v>
      </c>
      <c r="EQ56" s="83">
        <f>IF($C28&lt;=20,Assumptions!$B$13*(Assumptions!$B$19*Assumptions!$B$20*Assumptions!$B$21-Assumptions!$B$22*Assumptions!$B$23*Assumptions!$B$24)*$DL$49/20,0)</f>
        <v>129.13033919897666</v>
      </c>
      <c r="ER56" s="83">
        <f>IF($C27&lt;=20,Assumptions!$B$13*(Assumptions!$B$19*Assumptions!$B$20*Assumptions!$B$21-Assumptions!$B$22*Assumptions!$B$23*Assumptions!$B$24)*$DL$50/20,0)</f>
        <v>129.13033919897666</v>
      </c>
      <c r="ES56" s="78">
        <f t="shared" si="6"/>
        <v>1807.8247487856727</v>
      </c>
      <c r="ET56" s="89">
        <f t="shared" si="7"/>
        <v>0.13417043232194589</v>
      </c>
    </row>
    <row r="57" spans="3:150" x14ac:dyDescent="0.35">
      <c r="C57" s="77">
        <f t="shared" si="19"/>
        <v>37</v>
      </c>
      <c r="D57" s="77">
        <f t="shared" si="19"/>
        <v>2053</v>
      </c>
      <c r="E57" s="78">
        <v>48525.004000000001</v>
      </c>
      <c r="F57" s="79">
        <v>0</v>
      </c>
      <c r="G57" s="80">
        <f t="shared" si="12"/>
        <v>0</v>
      </c>
      <c r="H57" s="81">
        <f t="shared" si="11"/>
        <v>0</v>
      </c>
      <c r="I57" s="78">
        <f>Assumptions!$B$18*(J57+AO57)</f>
        <v>167.84630800558216</v>
      </c>
      <c r="J57" s="82">
        <f>(1.1*Assumptions!$B$14*(1+Assumptions!$B$16)+Assumptions!$B$15*(1+Assumptions!$B$17))*Assumptions!$B$12*$H57</f>
        <v>0</v>
      </c>
      <c r="K57" s="83">
        <f>IF($C57&lt;=20,Assumptions!$B$13*(Assumptions!$B$19*Assumptions!$B$20*Assumptions!$B$21-Assumptions!$B$22*Assumptions!$B$23*Assumptions!$B$24)*$H$21/20,0)</f>
        <v>0</v>
      </c>
      <c r="L57" s="83">
        <f>IF($C56&lt;=20,Assumptions!$B$13*(Assumptions!$B$19*Assumptions!$B$20*Assumptions!$B$21-Assumptions!$B$22*Assumptions!$B$23*Assumptions!$B$24)*$H$22/20,0)</f>
        <v>0</v>
      </c>
      <c r="M57" s="83">
        <f>IF($C55&lt;=20,Assumptions!$B$13*(Assumptions!$B$19*Assumptions!$B$20*Assumptions!$B$21-Assumptions!$B$22*Assumptions!$B$23*Assumptions!$B$24)*$H$23/20,0)</f>
        <v>0</v>
      </c>
      <c r="N57" s="83">
        <f>IF($C54&lt;=20,Assumptions!$B$13*(Assumptions!$B$19*Assumptions!$B$20*Assumptions!$B$21-Assumptions!$B$22*Assumptions!$B$23*Assumptions!$B$24)*$H$24/20,0)</f>
        <v>0</v>
      </c>
      <c r="O57" s="83">
        <f>IF($C53&lt;=20,Assumptions!$B$13*(Assumptions!$B$19*Assumptions!$B$20*Assumptions!$B$21-Assumptions!$B$22*Assumptions!$B$23*Assumptions!$B$24)*$H$25/20,0)</f>
        <v>0</v>
      </c>
      <c r="P57" s="83">
        <f>IF($C52&lt;=20,Assumptions!$B$13*(Assumptions!$B$19*Assumptions!$B$20*Assumptions!$B$21-Assumptions!$B$22*Assumptions!$B$23*Assumptions!$B$24)*$H$26/20,0)</f>
        <v>0</v>
      </c>
      <c r="Q57" s="83">
        <f>IF($C51&lt;=20,Assumptions!$B$13*(Assumptions!$B$19*Assumptions!$B$20*Assumptions!$B$21-Assumptions!$B$22*Assumptions!$B$23*Assumptions!$B$24)*$H$27/20,0)</f>
        <v>0</v>
      </c>
      <c r="R57" s="83">
        <f>IF($C50&lt;=20,Assumptions!$B$13*(Assumptions!$B$19*Assumptions!$B$20*Assumptions!$B$21-Assumptions!$B$22*Assumptions!$B$23*Assumptions!$B$24)*$H$28/20,0)</f>
        <v>0</v>
      </c>
      <c r="S57" s="83">
        <f>IF($C49&lt;=20,Assumptions!$B$13*(Assumptions!$B$19*Assumptions!$B$20*Assumptions!$B$21-Assumptions!$B$22*Assumptions!$B$23*Assumptions!$B$24)*$H$29/20,0)</f>
        <v>0</v>
      </c>
      <c r="T57" s="83">
        <f>IF($C48&lt;=20,Assumptions!$B$13*(Assumptions!$B$19*Assumptions!$B$20*Assumptions!$B$21-Assumptions!$B$22*Assumptions!$B$23*Assumptions!$B$24)*$H$30/20,0)</f>
        <v>0</v>
      </c>
      <c r="U57" s="83">
        <f>IF($C47&lt;=20,Assumptions!$B$13*(Assumptions!$B$19*Assumptions!$B$20*Assumptions!$B$21-Assumptions!$B$22*Assumptions!$B$23*Assumptions!$B$24)*$H$31/20,0)</f>
        <v>0</v>
      </c>
      <c r="V57" s="83">
        <f>IF($C46&lt;=20,Assumptions!$B$13*(Assumptions!$B$19*Assumptions!$B$20*Assumptions!$B$21-Assumptions!$B$22*Assumptions!$B$23*Assumptions!$B$24)*$H$32/20,0)</f>
        <v>0</v>
      </c>
      <c r="W57" s="83">
        <f>IF($C45&lt;=20,Assumptions!$B$13*(Assumptions!$B$19*Assumptions!$B$20*Assumptions!$B$21-Assumptions!$B$22*Assumptions!$B$23*Assumptions!$B$24)*$H$33/20,0)</f>
        <v>0</v>
      </c>
      <c r="X57" s="83">
        <f>IF($C44&lt;=20,Assumptions!$B$13*(Assumptions!$B$19*Assumptions!$B$20*Assumptions!$B$21-Assumptions!$B$22*Assumptions!$B$23*Assumptions!$B$24)*$H$34/20,0)</f>
        <v>0</v>
      </c>
      <c r="Y57" s="83">
        <f>IF($C43&lt;=20,Assumptions!$B$13*(Assumptions!$B$19*Assumptions!$B$20*Assumptions!$B$21-Assumptions!$B$22*Assumptions!$B$23*Assumptions!$B$24)*$H$35/20,0)</f>
        <v>0</v>
      </c>
      <c r="Z57" s="83">
        <f>IF($C42&lt;=20,Assumptions!$B$13*(Assumptions!$B$19*Assumptions!$B$20*Assumptions!$B$21-Assumptions!$B$22*Assumptions!$B$23*Assumptions!$B$24)*$H$36/20,0)</f>
        <v>0</v>
      </c>
      <c r="AA57" s="83">
        <f>IF($C41&lt;=20,Assumptions!$B$13*(Assumptions!$B$19*Assumptions!$B$20*Assumptions!$B$21-Assumptions!$B$22*Assumptions!$B$23*Assumptions!$B$24)*$H$37/20,0)</f>
        <v>0</v>
      </c>
      <c r="AB57" s="83">
        <f>IF($C40&lt;=20,Assumptions!$B$13*(Assumptions!$B$19*Assumptions!$B$20*Assumptions!$B$21-Assumptions!$B$22*Assumptions!$B$23*Assumptions!$B$24)*$H$38/20,0)</f>
        <v>3.5212512169003261</v>
      </c>
      <c r="AC57" s="83">
        <f>IF($C39&lt;=20,Assumptions!$B$13*(Assumptions!$B$19*Assumptions!$B$20*Assumptions!$B$21-Assumptions!$B$22*Assumptions!$B$23*Assumptions!$B$24)*$H$39/20,0)</f>
        <v>3.5212512169003261</v>
      </c>
      <c r="AD57" s="83">
        <f>IF($C38&lt;=20,Assumptions!$B$13*(Assumptions!$B$19*Assumptions!$B$20*Assumptions!$B$21-Assumptions!$B$22*Assumptions!$B$23*Assumptions!$B$24)*$H$40/20,0)</f>
        <v>3.5212512169003261</v>
      </c>
      <c r="AE57" s="83">
        <f>IF($C37&lt;=20,Assumptions!$B$13*(Assumptions!$B$19*Assumptions!$B$20*Assumptions!$B$21-Assumptions!$B$22*Assumptions!$B$23*Assumptions!$B$24)*$H$41/20,0)</f>
        <v>3.5212512169003261</v>
      </c>
      <c r="AF57" s="83">
        <f>IF($C36&lt;=20,Assumptions!$B$13*(Assumptions!$B$19*Assumptions!$B$20*Assumptions!$B$21-Assumptions!$B$22*Assumptions!$B$23*Assumptions!$B$24)*$H$42/20,0)</f>
        <v>3.5212512169003261</v>
      </c>
      <c r="AG57" s="83">
        <f>IF($C35&lt;=20,Assumptions!$B$13*(Assumptions!$B$19*Assumptions!$B$20*Assumptions!$B$21-Assumptions!$B$22*Assumptions!$B$23*Assumptions!$B$24)*$H$43/20,0)</f>
        <v>3.5212512169003261</v>
      </c>
      <c r="AH57" s="83">
        <f>IF($C34&lt;=20,Assumptions!$B$13*(Assumptions!$B$19*Assumptions!$B$20*Assumptions!$B$21-Assumptions!$B$22*Assumptions!$B$23*Assumptions!$B$24)*$H$44/20,0)</f>
        <v>3.5212512169003261</v>
      </c>
      <c r="AI57" s="83">
        <f>IF($C33&lt;=20,Assumptions!$B$13*(Assumptions!$B$19*Assumptions!$B$20*Assumptions!$B$21-Assumptions!$B$22*Assumptions!$B$23*Assumptions!$B$24)*$H$45/20,0)</f>
        <v>3.5212512169003261</v>
      </c>
      <c r="AJ57" s="83">
        <f>IF($C32&lt;=20,Assumptions!$B$13*(Assumptions!$B$19*Assumptions!$B$20*Assumptions!$B$21-Assumptions!$B$22*Assumptions!$B$23*Assumptions!$B$24)*$H$46/20,0)</f>
        <v>3.5212512169003261</v>
      </c>
      <c r="AK57" s="83">
        <f>IF($C31&lt;=20,Assumptions!$B$13*(Assumptions!$B$19*Assumptions!$B$20*Assumptions!$B$21-Assumptions!$B$22*Assumptions!$B$23*Assumptions!$B$24)*$H$47/20,0)</f>
        <v>3.5212512169003261</v>
      </c>
      <c r="AL57" s="83">
        <f>IF($C30&lt;=20,Assumptions!$B$13*(Assumptions!$B$19*Assumptions!$B$20*Assumptions!$B$21-Assumptions!$B$22*Assumptions!$B$23*Assumptions!$B$24)*$H$48/20,0)</f>
        <v>3.5212512169003261</v>
      </c>
      <c r="AM57" s="83">
        <f>IF($C29&lt;=20,Assumptions!$B$13*(Assumptions!$B$19*Assumptions!$B$20*Assumptions!$B$21-Assumptions!$B$22*Assumptions!$B$23*Assumptions!$B$24)*$H$49/20,0)</f>
        <v>3.5212512169003261</v>
      </c>
      <c r="AN57" s="83">
        <f>IF($C33&lt;=20,Assumptions!$B$13*(Assumptions!$B$19*Assumptions!$B$20*Assumptions!$B$21-Assumptions!$B$22*Assumptions!$B$23*Assumptions!$B$24)*$H$50/20,0)</f>
        <v>3.5212512169003261</v>
      </c>
      <c r="AO57" s="78">
        <f t="shared" si="9"/>
        <v>45.776265819704228</v>
      </c>
      <c r="AP57" s="84">
        <f t="shared" si="10"/>
        <v>3.4589653615604474E-3</v>
      </c>
      <c r="AQ57" s="81">
        <f t="shared" si="13"/>
        <v>0</v>
      </c>
      <c r="AR57" s="83">
        <f t="shared" si="14"/>
        <v>0</v>
      </c>
      <c r="AS57" s="78">
        <f>Assumptions!$B$18*(AT57+BY57)</f>
        <v>674.67537248025928</v>
      </c>
      <c r="AT57" s="78">
        <f>(1.1*Assumptions!$B$14*(1+Assumptions!$B$16)+Assumptions!$B$15*(1+Assumptions!$B$17))*Assumptions!$B$12*$AR57</f>
        <v>0</v>
      </c>
      <c r="AU57" s="83">
        <f>IF($C57&lt;=20,Assumptions!$B$13*(Assumptions!$B$19*Assumptions!$B$20*Assumptions!$B$21-Assumptions!$B$22*Assumptions!$B$23*Assumptions!$B$24)*$AR$21/20,0)</f>
        <v>0</v>
      </c>
      <c r="AV57" s="83">
        <f>IF($C56&lt;=20,Assumptions!$B$13*(Assumptions!$B$19*Assumptions!$B$20*Assumptions!$B$21-Assumptions!$B$22*Assumptions!$B$23*Assumptions!$B$24)*$AR$22/20,0)</f>
        <v>0</v>
      </c>
      <c r="AW57" s="83">
        <f>IF($C355&lt;=20,Assumptions!$B$13*(Assumptions!$B$19*Assumptions!$B$20*Assumptions!$B$21-Assumptions!$B$22*Assumptions!$B$23*Assumptions!$B$24)*$AR$23/20,0)</f>
        <v>6.6782370733894583</v>
      </c>
      <c r="AX57" s="83">
        <f>IF($C54&lt;=20,Assumptions!$B$13*(Assumptions!$B$19*Assumptions!$B$20*Assumptions!$B$21-Assumptions!$B$22*Assumptions!$B$23*Assumptions!$B$24)*$AR$24/20,0)</f>
        <v>0</v>
      </c>
      <c r="AY57" s="83">
        <f>IF($C53&lt;=20,Assumptions!$B$13*(Assumptions!$B$19*Assumptions!$B$20*Assumptions!$B$21-Assumptions!$B$22*Assumptions!$B$23*Assumptions!$B$24)*$AR$25/20,0)</f>
        <v>0</v>
      </c>
      <c r="AZ57" s="83">
        <f>IF($C52&lt;=20,Assumptions!$B$13*(Assumptions!$B$19*Assumptions!$B$20*Assumptions!$B$21-Assumptions!$B$22*Assumptions!$B$23*Assumptions!$B$24)*$AR$26/20,0)</f>
        <v>0</v>
      </c>
      <c r="BA57" s="83">
        <f>IF($C51&lt;=20,Assumptions!$B$13*(Assumptions!$B$19*Assumptions!$B$20*Assumptions!$B$21-Assumptions!$B$22*Assumptions!$B$23*Assumptions!$B$24)*$AR$27/20,0)</f>
        <v>0</v>
      </c>
      <c r="BB57" s="83">
        <f>IF($C50&lt;=20,Assumptions!$B$13*(Assumptions!$B$19*Assumptions!$B$20*Assumptions!$B$21-Assumptions!$B$22*Assumptions!$B$23*Assumptions!$B$24)*$AR$28/20,0)</f>
        <v>0</v>
      </c>
      <c r="BC57" s="83">
        <f>IF($C49&lt;=20,Assumptions!$B$13*(Assumptions!$B$19*Assumptions!$B$20*Assumptions!$B$21-Assumptions!$B$22*Assumptions!$B$23*Assumptions!$B$24)*$AR$29/20,0)</f>
        <v>0</v>
      </c>
      <c r="BD57" s="83">
        <f>IF($C48&lt;=20,Assumptions!$B$13*(Assumptions!$B$19*Assumptions!$B$20*Assumptions!$B$21-Assumptions!$B$22*Assumptions!$B$23*Assumptions!$B$24)*$AR$30/20,0)</f>
        <v>0</v>
      </c>
      <c r="BE57" s="83">
        <f>IF($C47&lt;=20,Assumptions!$B$13*(Assumptions!$B$19*Assumptions!$B$20*Assumptions!$B$21-Assumptions!$B$22*Assumptions!$B$23*Assumptions!$B$24)*$AR$31/20,0)</f>
        <v>0</v>
      </c>
      <c r="BF57" s="83">
        <f>IF($C46&lt;=20,Assumptions!$B$13*(Assumptions!$B$19*Assumptions!$B$20*Assumptions!$B$21-Assumptions!$B$22*Assumptions!$B$23*Assumptions!$B$24)*$AR$32/20,0)</f>
        <v>0</v>
      </c>
      <c r="BG57" s="83">
        <f>IF($C45&lt;=20,Assumptions!$B$13*(Assumptions!$B$19*Assumptions!$B$20*Assumptions!$B$21-Assumptions!$B$22*Assumptions!$B$23*Assumptions!$B$24)*$AR$33/20,0)</f>
        <v>0</v>
      </c>
      <c r="BH57" s="83">
        <f>IF($C44&lt;=20,Assumptions!$B$13*(Assumptions!$B$19*Assumptions!$B$20*Assumptions!$B$21-Assumptions!$B$22*Assumptions!$B$23*Assumptions!$B$24)*$AR$34/20,0)</f>
        <v>0</v>
      </c>
      <c r="BI57" s="83">
        <f>IF($C43&lt;=20,Assumptions!$B$13*(Assumptions!$B$19*Assumptions!$B$20*Assumptions!$B$21-Assumptions!$B$22*Assumptions!$B$23*Assumptions!$B$24)*$AR$35/20,0)</f>
        <v>0</v>
      </c>
      <c r="BJ57" s="83">
        <f>IF($C42&lt;=20,Assumptions!$B$13*(Assumptions!$B$19*Assumptions!$B$20*Assumptions!$B$21-Assumptions!$B$22*Assumptions!$B$23*Assumptions!$B$24)*$AR$36/20,0)</f>
        <v>0</v>
      </c>
      <c r="BK57" s="83">
        <f>IF($C41&lt;=20,Assumptions!$B$13*(Assumptions!$B$19*Assumptions!$B$20*Assumptions!$B$21-Assumptions!$B$22*Assumptions!$B$23*Assumptions!$B$24)*$AR$37/20,0)</f>
        <v>0</v>
      </c>
      <c r="BL57" s="83">
        <f>IF($C40&lt;=20,Assumptions!$B$13*(Assumptions!$B$19*Assumptions!$B$20*Assumptions!$B$21-Assumptions!$B$22*Assumptions!$B$23*Assumptions!$B$24)*$AR$38/20,0)</f>
        <v>13.640318249185276</v>
      </c>
      <c r="BM57" s="83">
        <f>IF($C39&lt;=20,Assumptions!$B$13*(Assumptions!$B$19*Assumptions!$B$20*Assumptions!$B$21-Assumptions!$B$22*Assumptions!$B$23*Assumptions!$B$24)*$AR$39/20,0)</f>
        <v>13.640318249185276</v>
      </c>
      <c r="BN57" s="83">
        <f>IF($C38&lt;=20,Assumptions!$B$13*(Assumptions!$B$19*Assumptions!$B$20*Assumptions!$B$21-Assumptions!$B$22*Assumptions!$B$23*Assumptions!$B$24)*$AR$40/20,0)</f>
        <v>13.640318249185276</v>
      </c>
      <c r="BO57" s="83">
        <f>IF($C37&lt;=20,Assumptions!$B$13*(Assumptions!$B$19*Assumptions!$B$20*Assumptions!$B$21-Assumptions!$B$22*Assumptions!$B$23*Assumptions!$B$24)*$AR$41/20,0)</f>
        <v>13.640318249185276</v>
      </c>
      <c r="BP57" s="83">
        <f>IF($C36&lt;=20,Assumptions!$B$13*(Assumptions!$B$19*Assumptions!$B$20*Assumptions!$B$21-Assumptions!$B$22*Assumptions!$B$23*Assumptions!$B$24)*$AR$42/20,0)</f>
        <v>13.640318249185276</v>
      </c>
      <c r="BQ57" s="83">
        <f>IF($C35&lt;=20,Assumptions!$B$13*(Assumptions!$B$19*Assumptions!$B$20*Assumptions!$B$21-Assumptions!$B$22*Assumptions!$B$23*Assumptions!$B$24)*$AR$43/20,0)</f>
        <v>13.640318249185276</v>
      </c>
      <c r="BR57" s="83">
        <f>IF($C34&lt;=20,Assumptions!$B$13*(Assumptions!$B$19*Assumptions!$B$20*Assumptions!$B$21-Assumptions!$B$22*Assumptions!$B$23*Assumptions!$B$24)*$AR$44/20,0)</f>
        <v>13.640318249185276</v>
      </c>
      <c r="BS57" s="83">
        <f>IF($C33&lt;=20,Assumptions!$B$13*(Assumptions!$B$19*Assumptions!$B$20*Assumptions!$B$21-Assumptions!$B$22*Assumptions!$B$23*Assumptions!$B$24)*$AR$45/20,0)</f>
        <v>13.640318249185276</v>
      </c>
      <c r="BT57" s="83">
        <f>IF($C32&lt;=20,Assumptions!$B$13*(Assumptions!$B$19*Assumptions!$B$20*Assumptions!$B$21-Assumptions!$B$22*Assumptions!$B$23*Assumptions!$B$24)*$AR$46/20,0)</f>
        <v>13.640318249185276</v>
      </c>
      <c r="BU57" s="83">
        <f>IF($C31&lt;=20,Assumptions!$B$13*(Assumptions!$B$19*Assumptions!$B$20*Assumptions!$B$21-Assumptions!$B$22*Assumptions!$B$23*Assumptions!$B$24)*$AR$47/20,0)</f>
        <v>13.640318249185276</v>
      </c>
      <c r="BV57" s="83">
        <f>IF($C30&lt;=20,Assumptions!$B$13*(Assumptions!$B$19*Assumptions!$B$20*Assumptions!$B$21-Assumptions!$B$22*Assumptions!$B$23*Assumptions!$B$24)*$AR$48/20,0)</f>
        <v>13.640318249185276</v>
      </c>
      <c r="BW57" s="83">
        <f>IF($C29&lt;=20,Assumptions!$B$13*(Assumptions!$B$19*Assumptions!$B$20*Assumptions!$B$21-Assumptions!$B$22*Assumptions!$B$23*Assumptions!$B$24)*$AR$49/20,0)</f>
        <v>13.640318249185276</v>
      </c>
      <c r="BX57" s="83">
        <f>IF($C28&lt;=20,Assumptions!$B$13*(Assumptions!$B$19*Assumptions!$B$20*Assumptions!$B$21-Assumptions!$B$22*Assumptions!$B$23*Assumptions!$B$24)*$AR$50/20,0)</f>
        <v>13.640318249185276</v>
      </c>
      <c r="BY57" s="78">
        <f t="shared" si="2"/>
        <v>184.002374312798</v>
      </c>
      <c r="BZ57" s="85">
        <f t="shared" si="3"/>
        <v>1.3903664438240114E-2</v>
      </c>
      <c r="CA57" s="86">
        <f t="shared" si="15"/>
        <v>0</v>
      </c>
      <c r="CB57" s="87">
        <f t="shared" si="16"/>
        <v>0</v>
      </c>
      <c r="CC57" s="78">
        <f>Assumptions!$B$18*(CD57+DI57)</f>
        <v>2216.1559933402878</v>
      </c>
      <c r="CD57" s="78">
        <f>(1.1*Assumptions!$B$14*(1+Assumptions!$B$16)+Assumptions!$B$15*(1+Assumptions!$B$17))*Assumptions!$B$12*$CB57</f>
        <v>0</v>
      </c>
      <c r="CE57" s="83">
        <f>IF($C57&lt;=20,Assumptions!$B$13*(Assumptions!$B$19*Assumptions!$B$20*Assumptions!$B$21-Assumptions!$B$22*Assumptions!$B$23*Assumptions!$B$24)*$CB$21/20,0)</f>
        <v>0</v>
      </c>
      <c r="CF57" s="83">
        <f>IF($C56&lt;=20,Assumptions!$B$13*(Assumptions!$B$19*Assumptions!$B$20*Assumptions!$B$21-Assumptions!$B$22*Assumptions!$B$23*Assumptions!$B$24)*$CB$22/20,0)</f>
        <v>0</v>
      </c>
      <c r="CG57" s="83">
        <f>IF($C55&lt;=20,Assumptions!$B$13*(Assumptions!$B$19*Assumptions!$B$20*Assumptions!$B$21-Assumptions!$B$22*Assumptions!$B$23*Assumptions!$B$24)*$CB$23/20,0)</f>
        <v>0</v>
      </c>
      <c r="CH57" s="83">
        <f>IF($C54&lt;=20,Assumptions!$B$13*(Assumptions!$B$19*Assumptions!$B$20*Assumptions!$B$21-Assumptions!$B$22*Assumptions!$B$23*Assumptions!$B$24)*$CB$24/20,0)</f>
        <v>0</v>
      </c>
      <c r="CI57" s="83">
        <f>IF($C53&lt;=20,Assumptions!$B$13*(Assumptions!$B$19*Assumptions!$B$20*Assumptions!$B$21-Assumptions!$B$22*Assumptions!$B$23*Assumptions!$B$24)*$CB$25/20,0)</f>
        <v>0</v>
      </c>
      <c r="CJ57" s="83">
        <f>IF($C52&lt;=20,Assumptions!$B$13*(Assumptions!$B$19*Assumptions!$B$20*Assumptions!$B$21-Assumptions!$B$22*Assumptions!$B$23*Assumptions!$B$24)*$CB$26/20,0)</f>
        <v>0</v>
      </c>
      <c r="CK57" s="83">
        <f>IF($C51&lt;=20,Assumptions!$B$13*(Assumptions!$B$19*Assumptions!$B$20*Assumptions!$B$21-Assumptions!$B$22*Assumptions!$B$23*Assumptions!$B$24)*$CB$27/20,0)</f>
        <v>0</v>
      </c>
      <c r="CL57" s="83">
        <f>IF($C50&lt;=20,Assumptions!$B$13*(Assumptions!$B$19*Assumptions!$B$20*Assumptions!$B$21-Assumptions!$B$22*Assumptions!$B$23*Assumptions!$B$24)*$CB$28/20,0)</f>
        <v>0</v>
      </c>
      <c r="CM57" s="83">
        <f>IF($C49&lt;=20,Assumptions!$B$13*(Assumptions!$B$19*Assumptions!$B$20*Assumptions!$B$21-Assumptions!$B$22*Assumptions!$B$23*Assumptions!$B$24)*$CB$29/20,0)</f>
        <v>0</v>
      </c>
      <c r="CN57" s="83">
        <f>IF($C48&lt;=20,Assumptions!$B$13*(Assumptions!$B$19*Assumptions!$B$20*Assumptions!$B$21-Assumptions!$B$22*Assumptions!$B$23*Assumptions!$B$24)*$CB$30/20,0)</f>
        <v>0</v>
      </c>
      <c r="CO57" s="83">
        <f>IF($C47&lt;=20,Assumptions!$B$13*(Assumptions!$B$19*Assumptions!$B$20*Assumptions!$B$21-Assumptions!$B$22*Assumptions!$B$23*Assumptions!$B$24)*$CB$31/20,0)</f>
        <v>0</v>
      </c>
      <c r="CP57" s="83">
        <f>IF($C46&lt;=20,Assumptions!$B$13*(Assumptions!$B$19*Assumptions!$B$20*Assumptions!$B$21-Assumptions!$B$22*Assumptions!$B$23*Assumptions!$B$24)*$CB$32/20,0)</f>
        <v>0</v>
      </c>
      <c r="CQ57" s="83">
        <f>IF($C45&lt;=20,Assumptions!$B$13*(Assumptions!$B$19*Assumptions!$B$20*Assumptions!$B$21-Assumptions!$B$22*Assumptions!$B$23*Assumptions!$B$24)*$CB$33/20,0)</f>
        <v>0</v>
      </c>
      <c r="CR57" s="83">
        <f>IF($C44&lt;=20,Assumptions!$B$13*(Assumptions!$B$19*Assumptions!$B$20*Assumptions!$B$21-Assumptions!$B$22*Assumptions!$B$23*Assumptions!$B$24)*$CB$34/20,0)</f>
        <v>0</v>
      </c>
      <c r="CS57" s="83">
        <f>IF($C43&lt;=20,Assumptions!$B$13*(Assumptions!$B$19*Assumptions!$B$20*Assumptions!$B$21-Assumptions!$B$22*Assumptions!$B$23*Assumptions!$B$24)*$CB$35/20,0)</f>
        <v>0</v>
      </c>
      <c r="CT57" s="83">
        <f>IF($C42&lt;=20,Assumptions!$B$13*(Assumptions!$B$19*Assumptions!$B$20*Assumptions!$B$21-Assumptions!$B$22*Assumptions!$B$23*Assumptions!$B$24)*$CB$36/20,0)</f>
        <v>0</v>
      </c>
      <c r="CU57" s="83">
        <f>IF($C41&lt;=20,Assumptions!$B$13*(Assumptions!$B$19*Assumptions!$B$20*Assumptions!$B$21-Assumptions!$B$22*Assumptions!$B$23*Assumptions!$B$24)*$CB$37/20,0)</f>
        <v>0</v>
      </c>
      <c r="CV57" s="83">
        <f>IF($C40&lt;=20,Assumptions!$B$13*(Assumptions!$B$19*Assumptions!$B$20*Assumptions!$B$21-Assumptions!$B$22*Assumptions!$B$23*Assumptions!$B$24)*$CB$38/20,0)</f>
        <v>46.492783077068985</v>
      </c>
      <c r="CW57" s="83">
        <f>IF($C39&lt;=20,Assumptions!$B$13*(Assumptions!$B$19*Assumptions!$B$20*Assumptions!$B$21-Assumptions!$B$22*Assumptions!$B$23*Assumptions!$B$24)*$CB$39/20,0)</f>
        <v>46.492783077068985</v>
      </c>
      <c r="CX57" s="83">
        <f>IF($C38&lt;=20,Assumptions!$B$13*(Assumptions!$B$19*Assumptions!$B$20*Assumptions!$B$21-Assumptions!$B$22*Assumptions!$B$23*Assumptions!$B$24)*$CB$40/20,0)</f>
        <v>46.492783077068985</v>
      </c>
      <c r="CY57" s="83">
        <f>IF($C37&lt;=20,Assumptions!$B$13*(Assumptions!$B$19*Assumptions!$B$20*Assumptions!$B$21-Assumptions!$B$22*Assumptions!$B$23*Assumptions!$B$24)*$CB$41/20,0)</f>
        <v>46.492783077068985</v>
      </c>
      <c r="CZ57" s="83">
        <f>IF($C36&lt;=20,Assumptions!$B$13*(Assumptions!$B$19*Assumptions!$B$20*Assumptions!$B$21-Assumptions!$B$22*Assumptions!$B$23*Assumptions!$B$24)*$CB$42/20,0)</f>
        <v>46.492783077068985</v>
      </c>
      <c r="DA57" s="83">
        <f>IF($C35&lt;=20,Assumptions!$B$13*(Assumptions!$B$19*Assumptions!$B$20*Assumptions!$B$21-Assumptions!$B$22*Assumptions!$B$23*Assumptions!$B$24)*$CB$43/20,0)</f>
        <v>46.492783077068985</v>
      </c>
      <c r="DB57" s="83">
        <f>IF($C34&lt;=20,Assumptions!$B$13*(Assumptions!$B$19*Assumptions!$B$20*Assumptions!$B$21-Assumptions!$B$22*Assumptions!$B$23*Assumptions!$B$24)*$CB$44/20,0)</f>
        <v>46.492783077068985</v>
      </c>
      <c r="DC57" s="83">
        <f>IF($C33&lt;=20,Assumptions!$B$13*(Assumptions!$B$19*Assumptions!$B$20*Assumptions!$B$21-Assumptions!$B$22*Assumptions!$B$23*Assumptions!$B$24)*$CB$45/20,0)</f>
        <v>46.492783077068985</v>
      </c>
      <c r="DD57" s="83">
        <f>IF($C32&lt;=20,Assumptions!$B$13*(Assumptions!$B$19*Assumptions!$B$20*Assumptions!$B$21-Assumptions!$B$22*Assumptions!$B$23*Assumptions!$B$24)*$CB$46/20,0)</f>
        <v>46.492783077068985</v>
      </c>
      <c r="DE57" s="83">
        <f>IF($C31&lt;=20,Assumptions!$B$13*(Assumptions!$B$19*Assumptions!$B$20*Assumptions!$B$21-Assumptions!$B$22*Assumptions!$B$23*Assumptions!$B$24)*$CB$47/20,0)</f>
        <v>46.492783077068985</v>
      </c>
      <c r="DF57" s="83">
        <f>IF($C30&lt;=20,Assumptions!$B$13*(Assumptions!$B$19*Assumptions!$B$20*Assumptions!$B$21-Assumptions!$B$22*Assumptions!$B$23*Assumptions!$B$24)*$CB$48/20,0)</f>
        <v>46.492783077068985</v>
      </c>
      <c r="DG57" s="83">
        <f>IF($C29&lt;=20,Assumptions!$B$13*(Assumptions!$B$19*Assumptions!$B$20*Assumptions!$B$21-Assumptions!$B$22*Assumptions!$B$23*Assumptions!$B$24)*$CB$49/20,0)</f>
        <v>46.492783077068985</v>
      </c>
      <c r="DH57" s="83">
        <f>IF($C28&lt;=20,Assumptions!$B$13*(Assumptions!$B$19*Assumptions!$B$20*Assumptions!$B$21-Assumptions!$B$22*Assumptions!$B$23*Assumptions!$B$24)*$CB$50/20,0)</f>
        <v>46.492783077068985</v>
      </c>
      <c r="DI57" s="78">
        <f t="shared" si="4"/>
        <v>604.4061800018967</v>
      </c>
      <c r="DJ57" s="85">
        <f t="shared" si="5"/>
        <v>4.567039280079787E-2</v>
      </c>
      <c r="DK57" s="88">
        <f t="shared" si="17"/>
        <v>0</v>
      </c>
      <c r="DL57" s="81">
        <f t="shared" si="1"/>
        <v>0</v>
      </c>
      <c r="DM57" s="78">
        <f>Assumptions!$B$18*(DN57+ES57)</f>
        <v>6155.2128351512192</v>
      </c>
      <c r="DN57" s="78">
        <f>(1.1*Assumptions!$B$14*(1+Assumptions!$B$16)+Assumptions!$B$15*(1+Assumptions!$B$17))*Assumptions!$B$12*DL57</f>
        <v>0</v>
      </c>
      <c r="DO57" s="83">
        <f>IF($C57&lt;=20,Assumptions!$B$13*(Assumptions!$B$19*Assumptions!$B$20*Assumptions!$B$21-Assumptions!$B$22*Assumptions!$B$23*Assumptions!$B$24)*$DL$21/20,0)</f>
        <v>0</v>
      </c>
      <c r="DP57" s="83">
        <f>IF($C56&lt;=20,Assumptions!$B$13*(Assumptions!$B$19*Assumptions!$B$20*Assumptions!$B$21-Assumptions!$B$22*Assumptions!$B$23*Assumptions!$B$24)*$DL$22/20,0)</f>
        <v>0</v>
      </c>
      <c r="DQ57" s="83">
        <f>IF($C55&lt;=20,Assumptions!$B$13*(Assumptions!$B$19*Assumptions!$B$20*Assumptions!$B$21-Assumptions!$B$22*Assumptions!$B$23*Assumptions!$B$24)*$DL$23/20,0)</f>
        <v>0</v>
      </c>
      <c r="DR57" s="83">
        <f>IF($C54&lt;=20,Assumptions!$B$13*(Assumptions!$B$19*Assumptions!$B$20*Assumptions!$B$21-Assumptions!$B$22*Assumptions!$B$23*Assumptions!$B$24)*$DL$24/20,0)</f>
        <v>0</v>
      </c>
      <c r="DS57" s="83">
        <f>IF($C53&lt;=20,Assumptions!$B$13*(Assumptions!$B$19*Assumptions!$B$20*Assumptions!$B$21-Assumptions!$B$22*Assumptions!$B$23*Assumptions!$B$24)*$DL$25/20,0)</f>
        <v>0</v>
      </c>
      <c r="DT57" s="83">
        <f>IF($C52&lt;=20,Assumptions!$B$13*(Assumptions!$B$19*Assumptions!$B$20*Assumptions!$B$21-Assumptions!$B$22*Assumptions!$B$23*Assumptions!$B$24)*$DL$26/20,0)</f>
        <v>0</v>
      </c>
      <c r="DU57" s="83">
        <f>IF($C51&lt;=20,Assumptions!$B$13*(Assumptions!$B$19*Assumptions!$B$20*Assumptions!$B$21-Assumptions!$B$22*Assumptions!$B$23*Assumptions!$B$24)*$DL$27/20,0)</f>
        <v>0</v>
      </c>
      <c r="DV57" s="83">
        <f>IF($C50&lt;=20,Assumptions!$B$13*(Assumptions!$B$19*Assumptions!$B$20*Assumptions!$B$21-Assumptions!$B$22*Assumptions!$B$23*Assumptions!$B$24)*$DL$28/20,0)</f>
        <v>0</v>
      </c>
      <c r="DW57" s="83">
        <f>IF($C49&lt;=20,Assumptions!$B$13*(Assumptions!$B$19*Assumptions!$B$20*Assumptions!$B$21-Assumptions!$B$22*Assumptions!$B$23*Assumptions!$B$24)*$DL$29/20,0)</f>
        <v>0</v>
      </c>
      <c r="DX57" s="83">
        <f>IF($C48&lt;=20,Assumptions!$B$13*(Assumptions!$B$19*Assumptions!$B$20*Assumptions!$B$21-Assumptions!$B$22*Assumptions!$B$23*Assumptions!$B$24)*$DL$30/20,0)</f>
        <v>0</v>
      </c>
      <c r="DY57" s="83">
        <f>IF($C47&lt;=20,Assumptions!$B$13*(Assumptions!$B$19*Assumptions!$B$20*Assumptions!$B$21-Assumptions!$B$22*Assumptions!$B$23*Assumptions!$B$24)*$DL$31/20,0)</f>
        <v>0</v>
      </c>
      <c r="DZ57" s="83">
        <f>IF($C46&lt;=20,Assumptions!$B$13*(Assumptions!$B$19*Assumptions!$B$20*Assumptions!$B$21-Assumptions!$B$22*Assumptions!$B$23*Assumptions!$B$24)*$DL$32/20,0)</f>
        <v>0</v>
      </c>
      <c r="EA57" s="83">
        <f>IF($C45&lt;=20,Assumptions!$B$13*(Assumptions!$B$19*Assumptions!$B$20*Assumptions!$B$21-Assumptions!$B$22*Assumptions!$B$23*Assumptions!$B$24)*$DL$33/20,0)</f>
        <v>0</v>
      </c>
      <c r="EB57" s="83">
        <f>IF($C44&lt;=20,Assumptions!$B$13*(Assumptions!$B$19*Assumptions!$B$20*Assumptions!$B$21-Assumptions!$B$22*Assumptions!$B$23*Assumptions!$B$24)*$DL$34/20,0)</f>
        <v>0</v>
      </c>
      <c r="EC57" s="83">
        <f>IF($C43&lt;=20,Assumptions!$B$13*(Assumptions!$B$19*Assumptions!$B$20*Assumptions!$B$21-Assumptions!$B$22*Assumptions!$B$23*Assumptions!$B$24)*$DL$35/20,0)</f>
        <v>0</v>
      </c>
      <c r="ED57" s="83">
        <f>IF($C42&lt;=20,Assumptions!$B$13*(Assumptions!$B$19*Assumptions!$B$20*Assumptions!$B$21-Assumptions!$B$22*Assumptions!$B$23*Assumptions!$B$24)*$DL$36/20,0)</f>
        <v>0</v>
      </c>
      <c r="EE57" s="83">
        <f>IF($C41&lt;=20,Assumptions!$B$13*(Assumptions!$B$19*Assumptions!$B$20*Assumptions!$B$21-Assumptions!$B$22*Assumptions!$B$23*Assumptions!$B$24)*$DL$37/20,0)</f>
        <v>0</v>
      </c>
      <c r="EF57" s="83">
        <f>IF($C40&lt;=20,Assumptions!$B$13*(Assumptions!$B$19*Assumptions!$B$20*Assumptions!$B$21-Assumptions!$B$22*Assumptions!$B$23*Assumptions!$B$24)*$DL$38/20,0)</f>
        <v>129.13033919897666</v>
      </c>
      <c r="EG57" s="83">
        <f>IF($C39&lt;=20,Assumptions!$B$13*(Assumptions!$B$19*Assumptions!$B$20*Assumptions!$B$21-Assumptions!$B$22*Assumptions!$B$23*Assumptions!$B$24)*$DL$39/20,0)</f>
        <v>129.13033919897666</v>
      </c>
      <c r="EH57" s="83">
        <f>IF($C38&lt;=20,Assumptions!$B$13*(Assumptions!$B$19*Assumptions!$B$20*Assumptions!$B$21-Assumptions!$B$22*Assumptions!$B$23*Assumptions!$B$24)*$DL$40/20,0)</f>
        <v>129.13033919897666</v>
      </c>
      <c r="EI57" s="83">
        <f>IF($C37&lt;=20,Assumptions!$B$13*(Assumptions!$B$19*Assumptions!$B$20*Assumptions!$B$21-Assumptions!$B$22*Assumptions!$B$23*Assumptions!$B$24)*$DL$41/20,0)</f>
        <v>129.13033919897666</v>
      </c>
      <c r="EJ57" s="83">
        <f>IF($C36&lt;=20,Assumptions!$B$13*(Assumptions!$B$19*Assumptions!$B$20*Assumptions!$B$21-Assumptions!$B$22*Assumptions!$B$23*Assumptions!$B$24)*$DL$42/20,0)</f>
        <v>129.13033919897666</v>
      </c>
      <c r="EK57" s="83">
        <f>IF($C35&lt;=20,Assumptions!$B$13*(Assumptions!$B$19*Assumptions!$B$20*Assumptions!$B$21-Assumptions!$B$22*Assumptions!$B$23*Assumptions!$B$24)*$DL$43/20,0)</f>
        <v>129.13033919897666</v>
      </c>
      <c r="EL57" s="83">
        <f>IF($C34&lt;=20,Assumptions!$B$13*(Assumptions!$B$19*Assumptions!$B$20*Assumptions!$B$21-Assumptions!$B$22*Assumptions!$B$23*Assumptions!$B$24)*$DL$44/20,0)</f>
        <v>129.13033919897666</v>
      </c>
      <c r="EM57" s="83">
        <f>IF($C33&lt;=20,Assumptions!$B$13*(Assumptions!$B$19*Assumptions!$B$20*Assumptions!$B$21-Assumptions!$B$22*Assumptions!$B$23*Assumptions!$B$24)*$DL$45/20,0)</f>
        <v>129.13033919897666</v>
      </c>
      <c r="EN57" s="83">
        <f>IF($C32&lt;=20,Assumptions!$B$13*(Assumptions!$B$19*Assumptions!$B$20*Assumptions!$B$21-Assumptions!$B$22*Assumptions!$B$23*Assumptions!$B$24)*$DL$46/20,0)</f>
        <v>129.13033919897666</v>
      </c>
      <c r="EO57" s="83">
        <f>IF($C31&lt;=20,Assumptions!$B$13*(Assumptions!$B$19*Assumptions!$B$20*Assumptions!$B$21-Assumptions!$B$22*Assumptions!$B$23*Assumptions!$B$24)*$DL$47/20,0)</f>
        <v>129.13033919897666</v>
      </c>
      <c r="EP57" s="83">
        <f>IF($C30&lt;=20,Assumptions!$B$13*(Assumptions!$B$19*Assumptions!$B$20*Assumptions!$B$21-Assumptions!$B$22*Assumptions!$B$23*Assumptions!$B$24)*$DL$48/20,0)</f>
        <v>129.13033919897666</v>
      </c>
      <c r="EQ57" s="83">
        <f>IF($C29&lt;=20,Assumptions!$B$13*(Assumptions!$B$19*Assumptions!$B$20*Assumptions!$B$21-Assumptions!$B$22*Assumptions!$B$23*Assumptions!$B$24)*$DL$49/20,0)</f>
        <v>129.13033919897666</v>
      </c>
      <c r="ER57" s="83">
        <f>IF($C28&lt;=20,Assumptions!$B$13*(Assumptions!$B$19*Assumptions!$B$20*Assumptions!$B$21-Assumptions!$B$22*Assumptions!$B$23*Assumptions!$B$24)*$DL$50/20,0)</f>
        <v>129.13033919897666</v>
      </c>
      <c r="ES57" s="78">
        <f t="shared" si="6"/>
        <v>1678.6944095866961</v>
      </c>
      <c r="ET57" s="89">
        <f t="shared" si="7"/>
        <v>0.12684620974273839</v>
      </c>
    </row>
    <row r="58" spans="3:150" x14ac:dyDescent="0.35">
      <c r="C58" s="77">
        <f t="shared" si="19"/>
        <v>38</v>
      </c>
      <c r="D58" s="77">
        <f t="shared" si="19"/>
        <v>2054</v>
      </c>
      <c r="E58" s="78">
        <v>47645.004000000001</v>
      </c>
      <c r="F58" s="79">
        <v>0</v>
      </c>
      <c r="G58" s="80">
        <f t="shared" si="12"/>
        <v>0</v>
      </c>
      <c r="H58" s="81">
        <f t="shared" si="11"/>
        <v>0</v>
      </c>
      <c r="I58" s="78">
        <f>Assumptions!$B$18*(J58+AO58)</f>
        <v>154.93505354361432</v>
      </c>
      <c r="J58" s="82">
        <f>(1.1*Assumptions!$B$14*(1+Assumptions!$B$16)+Assumptions!$B$15*(1+Assumptions!$B$17))*Assumptions!$B$12*$H58</f>
        <v>0</v>
      </c>
      <c r="K58" s="83">
        <f>IF($C58&lt;=20,Assumptions!$B$13*(Assumptions!$B$19*Assumptions!$B$20*Assumptions!$B$21-Assumptions!$B$22*Assumptions!$B$23*Assumptions!$B$24)*$H$21/20,0)</f>
        <v>0</v>
      </c>
      <c r="L58" s="83">
        <f>IF($C57&lt;=20,Assumptions!$B$13*(Assumptions!$B$19*Assumptions!$B$20*Assumptions!$B$21-Assumptions!$B$22*Assumptions!$B$23*Assumptions!$B$24)*$H$22/20,0)</f>
        <v>0</v>
      </c>
      <c r="M58" s="83">
        <f>IF($C56&lt;=20,Assumptions!$B$13*(Assumptions!$B$19*Assumptions!$B$20*Assumptions!$B$21-Assumptions!$B$22*Assumptions!$B$23*Assumptions!$B$24)*$H$23/20,0)</f>
        <v>0</v>
      </c>
      <c r="N58" s="83">
        <f>IF($C55&lt;=20,Assumptions!$B$13*(Assumptions!$B$19*Assumptions!$B$20*Assumptions!$B$21-Assumptions!$B$22*Assumptions!$B$23*Assumptions!$B$24)*$H$24/20,0)</f>
        <v>0</v>
      </c>
      <c r="O58" s="83">
        <f>IF($C54&lt;=20,Assumptions!$B$13*(Assumptions!$B$19*Assumptions!$B$20*Assumptions!$B$21-Assumptions!$B$22*Assumptions!$B$23*Assumptions!$B$24)*$H$25/20,0)</f>
        <v>0</v>
      </c>
      <c r="P58" s="83">
        <f>IF($C53&lt;=20,Assumptions!$B$13*(Assumptions!$B$19*Assumptions!$B$20*Assumptions!$B$21-Assumptions!$B$22*Assumptions!$B$23*Assumptions!$B$24)*$H$26/20,0)</f>
        <v>0</v>
      </c>
      <c r="Q58" s="83">
        <f>IF($C52&lt;=20,Assumptions!$B$13*(Assumptions!$B$19*Assumptions!$B$20*Assumptions!$B$21-Assumptions!$B$22*Assumptions!$B$23*Assumptions!$B$24)*$H$27/20,0)</f>
        <v>0</v>
      </c>
      <c r="R58" s="83">
        <f>IF($C51&lt;=20,Assumptions!$B$13*(Assumptions!$B$19*Assumptions!$B$20*Assumptions!$B$21-Assumptions!$B$22*Assumptions!$B$23*Assumptions!$B$24)*$H$28/20,0)</f>
        <v>0</v>
      </c>
      <c r="S58" s="83">
        <f>IF($C50&lt;=20,Assumptions!$B$13*(Assumptions!$B$19*Assumptions!$B$20*Assumptions!$B$21-Assumptions!$B$22*Assumptions!$B$23*Assumptions!$B$24)*$H$29/20,0)</f>
        <v>0</v>
      </c>
      <c r="T58" s="83">
        <f>IF($C49&lt;=20,Assumptions!$B$13*(Assumptions!$B$19*Assumptions!$B$20*Assumptions!$B$21-Assumptions!$B$22*Assumptions!$B$23*Assumptions!$B$24)*$H$30/20,0)</f>
        <v>0</v>
      </c>
      <c r="U58" s="83">
        <f>IF($C48&lt;=20,Assumptions!$B$13*(Assumptions!$B$19*Assumptions!$B$20*Assumptions!$B$21-Assumptions!$B$22*Assumptions!$B$23*Assumptions!$B$24)*$H$31/20,0)</f>
        <v>0</v>
      </c>
      <c r="V58" s="83">
        <f>IF($C47&lt;=20,Assumptions!$B$13*(Assumptions!$B$19*Assumptions!$B$20*Assumptions!$B$21-Assumptions!$B$22*Assumptions!$B$23*Assumptions!$B$24)*$H$32/20,0)</f>
        <v>0</v>
      </c>
      <c r="W58" s="83">
        <f>IF($C46&lt;=20,Assumptions!$B$13*(Assumptions!$B$19*Assumptions!$B$20*Assumptions!$B$21-Assumptions!$B$22*Assumptions!$B$23*Assumptions!$B$24)*$H$33/20,0)</f>
        <v>0</v>
      </c>
      <c r="X58" s="83">
        <f>IF($C45&lt;=20,Assumptions!$B$13*(Assumptions!$B$19*Assumptions!$B$20*Assumptions!$B$21-Assumptions!$B$22*Assumptions!$B$23*Assumptions!$B$24)*$H$34/20,0)</f>
        <v>0</v>
      </c>
      <c r="Y58" s="83">
        <f>IF($C44&lt;=20,Assumptions!$B$13*(Assumptions!$B$19*Assumptions!$B$20*Assumptions!$B$21-Assumptions!$B$22*Assumptions!$B$23*Assumptions!$B$24)*$H$35/20,0)</f>
        <v>0</v>
      </c>
      <c r="Z58" s="83">
        <f>IF($C43&lt;=20,Assumptions!$B$13*(Assumptions!$B$19*Assumptions!$B$20*Assumptions!$B$21-Assumptions!$B$22*Assumptions!$B$23*Assumptions!$B$24)*$H$36/20,0)</f>
        <v>0</v>
      </c>
      <c r="AA58" s="83">
        <f>IF($C42&lt;=20,Assumptions!$B$13*(Assumptions!$B$19*Assumptions!$B$20*Assumptions!$B$21-Assumptions!$B$22*Assumptions!$B$23*Assumptions!$B$24)*$H$37/20,0)</f>
        <v>0</v>
      </c>
      <c r="AB58" s="83">
        <f>IF($C41&lt;=20,Assumptions!$B$13*(Assumptions!$B$19*Assumptions!$B$20*Assumptions!$B$21-Assumptions!$B$22*Assumptions!$B$23*Assumptions!$B$24)*$H$38/20,0)</f>
        <v>0</v>
      </c>
      <c r="AC58" s="83">
        <f>IF($C40&lt;=20,Assumptions!$B$13*(Assumptions!$B$19*Assumptions!$B$20*Assumptions!$B$21-Assumptions!$B$22*Assumptions!$B$23*Assumptions!$B$24)*$H$39/20,0)</f>
        <v>3.5212512169003261</v>
      </c>
      <c r="AD58" s="83">
        <f>IF($C39&lt;=20,Assumptions!$B$13*(Assumptions!$B$19*Assumptions!$B$20*Assumptions!$B$21-Assumptions!$B$22*Assumptions!$B$23*Assumptions!$B$24)*$H$40/20,0)</f>
        <v>3.5212512169003261</v>
      </c>
      <c r="AE58" s="83">
        <f>IF($C38&lt;=20,Assumptions!$B$13*(Assumptions!$B$19*Assumptions!$B$20*Assumptions!$B$21-Assumptions!$B$22*Assumptions!$B$23*Assumptions!$B$24)*$H$41/20,0)</f>
        <v>3.5212512169003261</v>
      </c>
      <c r="AF58" s="83">
        <f>IF($C37&lt;=20,Assumptions!$B$13*(Assumptions!$B$19*Assumptions!$B$20*Assumptions!$B$21-Assumptions!$B$22*Assumptions!$B$23*Assumptions!$B$24)*$H$42/20,0)</f>
        <v>3.5212512169003261</v>
      </c>
      <c r="AG58" s="83">
        <f>IF($C36&lt;=20,Assumptions!$B$13*(Assumptions!$B$19*Assumptions!$B$20*Assumptions!$B$21-Assumptions!$B$22*Assumptions!$B$23*Assumptions!$B$24)*$H$43/20,0)</f>
        <v>3.5212512169003261</v>
      </c>
      <c r="AH58" s="83">
        <f>IF($C35&lt;=20,Assumptions!$B$13*(Assumptions!$B$19*Assumptions!$B$20*Assumptions!$B$21-Assumptions!$B$22*Assumptions!$B$23*Assumptions!$B$24)*$H$44/20,0)</f>
        <v>3.5212512169003261</v>
      </c>
      <c r="AI58" s="83">
        <f>IF($C34&lt;=20,Assumptions!$B$13*(Assumptions!$B$19*Assumptions!$B$20*Assumptions!$B$21-Assumptions!$B$22*Assumptions!$B$23*Assumptions!$B$24)*$H$45/20,0)</f>
        <v>3.5212512169003261</v>
      </c>
      <c r="AJ58" s="83">
        <f>IF($C33&lt;=20,Assumptions!$B$13*(Assumptions!$B$19*Assumptions!$B$20*Assumptions!$B$21-Assumptions!$B$22*Assumptions!$B$23*Assumptions!$B$24)*$H$46/20,0)</f>
        <v>3.5212512169003261</v>
      </c>
      <c r="AK58" s="83">
        <f>IF($C32&lt;=20,Assumptions!$B$13*(Assumptions!$B$19*Assumptions!$B$20*Assumptions!$B$21-Assumptions!$B$22*Assumptions!$B$23*Assumptions!$B$24)*$H$47/20,0)</f>
        <v>3.5212512169003261</v>
      </c>
      <c r="AL58" s="83">
        <f>IF($C31&lt;=20,Assumptions!$B$13*(Assumptions!$B$19*Assumptions!$B$20*Assumptions!$B$21-Assumptions!$B$22*Assumptions!$B$23*Assumptions!$B$24)*$H$48/20,0)</f>
        <v>3.5212512169003261</v>
      </c>
      <c r="AM58" s="83">
        <f>IF($C30&lt;=20,Assumptions!$B$13*(Assumptions!$B$19*Assumptions!$B$20*Assumptions!$B$21-Assumptions!$B$22*Assumptions!$B$23*Assumptions!$B$24)*$H$49/20,0)</f>
        <v>3.5212512169003261</v>
      </c>
      <c r="AN58" s="83">
        <f>IF($C34&lt;=20,Assumptions!$B$13*(Assumptions!$B$19*Assumptions!$B$20*Assumptions!$B$21-Assumptions!$B$22*Assumptions!$B$23*Assumptions!$B$24)*$H$50/20,0)</f>
        <v>3.5212512169003261</v>
      </c>
      <c r="AO58" s="78">
        <f t="shared" si="9"/>
        <v>42.255014602803904</v>
      </c>
      <c r="AP58" s="84">
        <f t="shared" si="10"/>
        <v>3.2518635856052048E-3</v>
      </c>
      <c r="AQ58" s="81">
        <f t="shared" si="13"/>
        <v>0</v>
      </c>
      <c r="AR58" s="83">
        <f t="shared" si="14"/>
        <v>0</v>
      </c>
      <c r="AS58" s="78">
        <f>Assumptions!$B$18*(AT58+BY58)</f>
        <v>624.66087223324666</v>
      </c>
      <c r="AT58" s="78">
        <f>(1.1*Assumptions!$B$14*(1+Assumptions!$B$16)+Assumptions!$B$15*(1+Assumptions!$B$17))*Assumptions!$B$12*$AR58</f>
        <v>0</v>
      </c>
      <c r="AU58" s="83">
        <f>IF($C58&lt;=20,Assumptions!$B$13*(Assumptions!$B$19*Assumptions!$B$20*Assumptions!$B$21-Assumptions!$B$22*Assumptions!$B$23*Assumptions!$B$24)*$AR$21/20,0)</f>
        <v>0</v>
      </c>
      <c r="AV58" s="83">
        <f>IF($C57&lt;=20,Assumptions!$B$13*(Assumptions!$B$19*Assumptions!$B$20*Assumptions!$B$21-Assumptions!$B$22*Assumptions!$B$23*Assumptions!$B$24)*$AR$22/20,0)</f>
        <v>0</v>
      </c>
      <c r="AW58" s="83">
        <f>IF($C356&lt;=20,Assumptions!$B$13*(Assumptions!$B$19*Assumptions!$B$20*Assumptions!$B$21-Assumptions!$B$22*Assumptions!$B$23*Assumptions!$B$24)*$AR$23/20,0)</f>
        <v>6.6782370733894583</v>
      </c>
      <c r="AX58" s="83">
        <f>IF($C55&lt;=20,Assumptions!$B$13*(Assumptions!$B$19*Assumptions!$B$20*Assumptions!$B$21-Assumptions!$B$22*Assumptions!$B$23*Assumptions!$B$24)*$AR$24/20,0)</f>
        <v>0</v>
      </c>
      <c r="AY58" s="83">
        <f>IF($C54&lt;=20,Assumptions!$B$13*(Assumptions!$B$19*Assumptions!$B$20*Assumptions!$B$21-Assumptions!$B$22*Assumptions!$B$23*Assumptions!$B$24)*$AR$25/20,0)</f>
        <v>0</v>
      </c>
      <c r="AZ58" s="83">
        <f>IF($C53&lt;=20,Assumptions!$B$13*(Assumptions!$B$19*Assumptions!$B$20*Assumptions!$B$21-Assumptions!$B$22*Assumptions!$B$23*Assumptions!$B$24)*$AR$26/20,0)</f>
        <v>0</v>
      </c>
      <c r="BA58" s="83">
        <f>IF($C52&lt;=20,Assumptions!$B$13*(Assumptions!$B$19*Assumptions!$B$20*Assumptions!$B$21-Assumptions!$B$22*Assumptions!$B$23*Assumptions!$B$24)*$AR$27/20,0)</f>
        <v>0</v>
      </c>
      <c r="BB58" s="83">
        <f>IF($C51&lt;=20,Assumptions!$B$13*(Assumptions!$B$19*Assumptions!$B$20*Assumptions!$B$21-Assumptions!$B$22*Assumptions!$B$23*Assumptions!$B$24)*$AR$28/20,0)</f>
        <v>0</v>
      </c>
      <c r="BC58" s="83">
        <f>IF($C50&lt;=20,Assumptions!$B$13*(Assumptions!$B$19*Assumptions!$B$20*Assumptions!$B$21-Assumptions!$B$22*Assumptions!$B$23*Assumptions!$B$24)*$AR$29/20,0)</f>
        <v>0</v>
      </c>
      <c r="BD58" s="83">
        <f>IF($C49&lt;=20,Assumptions!$B$13*(Assumptions!$B$19*Assumptions!$B$20*Assumptions!$B$21-Assumptions!$B$22*Assumptions!$B$23*Assumptions!$B$24)*$AR$30/20,0)</f>
        <v>0</v>
      </c>
      <c r="BE58" s="83">
        <f>IF($C48&lt;=20,Assumptions!$B$13*(Assumptions!$B$19*Assumptions!$B$20*Assumptions!$B$21-Assumptions!$B$22*Assumptions!$B$23*Assumptions!$B$24)*$AR$31/20,0)</f>
        <v>0</v>
      </c>
      <c r="BF58" s="83">
        <f>IF($C47&lt;=20,Assumptions!$B$13*(Assumptions!$B$19*Assumptions!$B$20*Assumptions!$B$21-Assumptions!$B$22*Assumptions!$B$23*Assumptions!$B$24)*$AR$32/20,0)</f>
        <v>0</v>
      </c>
      <c r="BG58" s="83">
        <f>IF($C46&lt;=20,Assumptions!$B$13*(Assumptions!$B$19*Assumptions!$B$20*Assumptions!$B$21-Assumptions!$B$22*Assumptions!$B$23*Assumptions!$B$24)*$AR$33/20,0)</f>
        <v>0</v>
      </c>
      <c r="BH58" s="83">
        <f>IF($C45&lt;=20,Assumptions!$B$13*(Assumptions!$B$19*Assumptions!$B$20*Assumptions!$B$21-Assumptions!$B$22*Assumptions!$B$23*Assumptions!$B$24)*$AR$34/20,0)</f>
        <v>0</v>
      </c>
      <c r="BI58" s="83">
        <f>IF($C44&lt;=20,Assumptions!$B$13*(Assumptions!$B$19*Assumptions!$B$20*Assumptions!$B$21-Assumptions!$B$22*Assumptions!$B$23*Assumptions!$B$24)*$AR$35/20,0)</f>
        <v>0</v>
      </c>
      <c r="BJ58" s="83">
        <f>IF($C43&lt;=20,Assumptions!$B$13*(Assumptions!$B$19*Assumptions!$B$20*Assumptions!$B$21-Assumptions!$B$22*Assumptions!$B$23*Assumptions!$B$24)*$AR$36/20,0)</f>
        <v>0</v>
      </c>
      <c r="BK58" s="83">
        <f>IF($C42&lt;=20,Assumptions!$B$13*(Assumptions!$B$19*Assumptions!$B$20*Assumptions!$B$21-Assumptions!$B$22*Assumptions!$B$23*Assumptions!$B$24)*$AR$37/20,0)</f>
        <v>0</v>
      </c>
      <c r="BL58" s="83">
        <f>IF($C41&lt;=20,Assumptions!$B$13*(Assumptions!$B$19*Assumptions!$B$20*Assumptions!$B$21-Assumptions!$B$22*Assumptions!$B$23*Assumptions!$B$24)*$AR$38/20,0)</f>
        <v>0</v>
      </c>
      <c r="BM58" s="83">
        <f>IF($C40&lt;=20,Assumptions!$B$13*(Assumptions!$B$19*Assumptions!$B$20*Assumptions!$B$21-Assumptions!$B$22*Assumptions!$B$23*Assumptions!$B$24)*$AR$39/20,0)</f>
        <v>13.640318249185276</v>
      </c>
      <c r="BN58" s="83">
        <f>IF($C39&lt;=20,Assumptions!$B$13*(Assumptions!$B$19*Assumptions!$B$20*Assumptions!$B$21-Assumptions!$B$22*Assumptions!$B$23*Assumptions!$B$24)*$AR$40/20,0)</f>
        <v>13.640318249185276</v>
      </c>
      <c r="BO58" s="83">
        <f>IF($C38&lt;=20,Assumptions!$B$13*(Assumptions!$B$19*Assumptions!$B$20*Assumptions!$B$21-Assumptions!$B$22*Assumptions!$B$23*Assumptions!$B$24)*$AR$41/20,0)</f>
        <v>13.640318249185276</v>
      </c>
      <c r="BP58" s="83">
        <f>IF($C37&lt;=20,Assumptions!$B$13*(Assumptions!$B$19*Assumptions!$B$20*Assumptions!$B$21-Assumptions!$B$22*Assumptions!$B$23*Assumptions!$B$24)*$AR$42/20,0)</f>
        <v>13.640318249185276</v>
      </c>
      <c r="BQ58" s="83">
        <f>IF($C36&lt;=20,Assumptions!$B$13*(Assumptions!$B$19*Assumptions!$B$20*Assumptions!$B$21-Assumptions!$B$22*Assumptions!$B$23*Assumptions!$B$24)*$AR$43/20,0)</f>
        <v>13.640318249185276</v>
      </c>
      <c r="BR58" s="83">
        <f>IF($C35&lt;=20,Assumptions!$B$13*(Assumptions!$B$19*Assumptions!$B$20*Assumptions!$B$21-Assumptions!$B$22*Assumptions!$B$23*Assumptions!$B$24)*$AR$44/20,0)</f>
        <v>13.640318249185276</v>
      </c>
      <c r="BS58" s="83">
        <f>IF($C34&lt;=20,Assumptions!$B$13*(Assumptions!$B$19*Assumptions!$B$20*Assumptions!$B$21-Assumptions!$B$22*Assumptions!$B$23*Assumptions!$B$24)*$AR$45/20,0)</f>
        <v>13.640318249185276</v>
      </c>
      <c r="BT58" s="83">
        <f>IF($C33&lt;=20,Assumptions!$B$13*(Assumptions!$B$19*Assumptions!$B$20*Assumptions!$B$21-Assumptions!$B$22*Assumptions!$B$23*Assumptions!$B$24)*$AR$46/20,0)</f>
        <v>13.640318249185276</v>
      </c>
      <c r="BU58" s="83">
        <f>IF($C32&lt;=20,Assumptions!$B$13*(Assumptions!$B$19*Assumptions!$B$20*Assumptions!$B$21-Assumptions!$B$22*Assumptions!$B$23*Assumptions!$B$24)*$AR$47/20,0)</f>
        <v>13.640318249185276</v>
      </c>
      <c r="BV58" s="83">
        <f>IF($C31&lt;=20,Assumptions!$B$13*(Assumptions!$B$19*Assumptions!$B$20*Assumptions!$B$21-Assumptions!$B$22*Assumptions!$B$23*Assumptions!$B$24)*$AR$48/20,0)</f>
        <v>13.640318249185276</v>
      </c>
      <c r="BW58" s="83">
        <f>IF($C30&lt;=20,Assumptions!$B$13*(Assumptions!$B$19*Assumptions!$B$20*Assumptions!$B$21-Assumptions!$B$22*Assumptions!$B$23*Assumptions!$B$24)*$AR$49/20,0)</f>
        <v>13.640318249185276</v>
      </c>
      <c r="BX58" s="83">
        <f>IF($C29&lt;=20,Assumptions!$B$13*(Assumptions!$B$19*Assumptions!$B$20*Assumptions!$B$21-Assumptions!$B$22*Assumptions!$B$23*Assumptions!$B$24)*$AR$50/20,0)</f>
        <v>13.640318249185276</v>
      </c>
      <c r="BY58" s="78">
        <f t="shared" si="2"/>
        <v>170.36205606361273</v>
      </c>
      <c r="BZ58" s="85">
        <f t="shared" si="3"/>
        <v>1.3110731866729335E-2</v>
      </c>
      <c r="CA58" s="86">
        <f t="shared" si="15"/>
        <v>0</v>
      </c>
      <c r="CB58" s="87">
        <f t="shared" si="16"/>
        <v>0</v>
      </c>
      <c r="CC58" s="78">
        <f>Assumptions!$B$18*(CD58+DI58)</f>
        <v>2045.6824553910346</v>
      </c>
      <c r="CD58" s="78">
        <f>(1.1*Assumptions!$B$14*(1+Assumptions!$B$16)+Assumptions!$B$15*(1+Assumptions!$B$17))*Assumptions!$B$12*$CB58</f>
        <v>0</v>
      </c>
      <c r="CE58" s="83">
        <f>IF($C58&lt;=20,Assumptions!$B$13*(Assumptions!$B$19*Assumptions!$B$20*Assumptions!$B$21-Assumptions!$B$22*Assumptions!$B$23*Assumptions!$B$24)*$CB$21/20,0)</f>
        <v>0</v>
      </c>
      <c r="CF58" s="83">
        <f>IF($C57&lt;=20,Assumptions!$B$13*(Assumptions!$B$19*Assumptions!$B$20*Assumptions!$B$21-Assumptions!$B$22*Assumptions!$B$23*Assumptions!$B$24)*$CB$22/20,0)</f>
        <v>0</v>
      </c>
      <c r="CG58" s="83">
        <f>IF($C56&lt;=20,Assumptions!$B$13*(Assumptions!$B$19*Assumptions!$B$20*Assumptions!$B$21-Assumptions!$B$22*Assumptions!$B$23*Assumptions!$B$24)*$CB$23/20,0)</f>
        <v>0</v>
      </c>
      <c r="CH58" s="83">
        <f>IF($C55&lt;=20,Assumptions!$B$13*(Assumptions!$B$19*Assumptions!$B$20*Assumptions!$B$21-Assumptions!$B$22*Assumptions!$B$23*Assumptions!$B$24)*$CB$24/20,0)</f>
        <v>0</v>
      </c>
      <c r="CI58" s="83">
        <f>IF($C54&lt;=20,Assumptions!$B$13*(Assumptions!$B$19*Assumptions!$B$20*Assumptions!$B$21-Assumptions!$B$22*Assumptions!$B$23*Assumptions!$B$24)*$CB$25/20,0)</f>
        <v>0</v>
      </c>
      <c r="CJ58" s="83">
        <f>IF($C53&lt;=20,Assumptions!$B$13*(Assumptions!$B$19*Assumptions!$B$20*Assumptions!$B$21-Assumptions!$B$22*Assumptions!$B$23*Assumptions!$B$24)*$CB$26/20,0)</f>
        <v>0</v>
      </c>
      <c r="CK58" s="83">
        <f>IF($C52&lt;=20,Assumptions!$B$13*(Assumptions!$B$19*Assumptions!$B$20*Assumptions!$B$21-Assumptions!$B$22*Assumptions!$B$23*Assumptions!$B$24)*$CB$27/20,0)</f>
        <v>0</v>
      </c>
      <c r="CL58" s="83">
        <f>IF($C51&lt;=20,Assumptions!$B$13*(Assumptions!$B$19*Assumptions!$B$20*Assumptions!$B$21-Assumptions!$B$22*Assumptions!$B$23*Assumptions!$B$24)*$CB$28/20,0)</f>
        <v>0</v>
      </c>
      <c r="CM58" s="83">
        <f>IF($C50&lt;=20,Assumptions!$B$13*(Assumptions!$B$19*Assumptions!$B$20*Assumptions!$B$21-Assumptions!$B$22*Assumptions!$B$23*Assumptions!$B$24)*$CB$29/20,0)</f>
        <v>0</v>
      </c>
      <c r="CN58" s="83">
        <f>IF($C49&lt;=20,Assumptions!$B$13*(Assumptions!$B$19*Assumptions!$B$20*Assumptions!$B$21-Assumptions!$B$22*Assumptions!$B$23*Assumptions!$B$24)*$CB$30/20,0)</f>
        <v>0</v>
      </c>
      <c r="CO58" s="83">
        <f>IF($C48&lt;=20,Assumptions!$B$13*(Assumptions!$B$19*Assumptions!$B$20*Assumptions!$B$21-Assumptions!$B$22*Assumptions!$B$23*Assumptions!$B$24)*$CB$31/20,0)</f>
        <v>0</v>
      </c>
      <c r="CP58" s="83">
        <f>IF($C47&lt;=20,Assumptions!$B$13*(Assumptions!$B$19*Assumptions!$B$20*Assumptions!$B$21-Assumptions!$B$22*Assumptions!$B$23*Assumptions!$B$24)*$CB$32/20,0)</f>
        <v>0</v>
      </c>
      <c r="CQ58" s="83">
        <f>IF($C46&lt;=20,Assumptions!$B$13*(Assumptions!$B$19*Assumptions!$B$20*Assumptions!$B$21-Assumptions!$B$22*Assumptions!$B$23*Assumptions!$B$24)*$CB$33/20,0)</f>
        <v>0</v>
      </c>
      <c r="CR58" s="83">
        <f>IF($C45&lt;=20,Assumptions!$B$13*(Assumptions!$B$19*Assumptions!$B$20*Assumptions!$B$21-Assumptions!$B$22*Assumptions!$B$23*Assumptions!$B$24)*$CB$34/20,0)</f>
        <v>0</v>
      </c>
      <c r="CS58" s="83">
        <f>IF($C44&lt;=20,Assumptions!$B$13*(Assumptions!$B$19*Assumptions!$B$20*Assumptions!$B$21-Assumptions!$B$22*Assumptions!$B$23*Assumptions!$B$24)*$CB$35/20,0)</f>
        <v>0</v>
      </c>
      <c r="CT58" s="83">
        <f>IF($C43&lt;=20,Assumptions!$B$13*(Assumptions!$B$19*Assumptions!$B$20*Assumptions!$B$21-Assumptions!$B$22*Assumptions!$B$23*Assumptions!$B$24)*$CB$36/20,0)</f>
        <v>0</v>
      </c>
      <c r="CU58" s="83">
        <f>IF($C42&lt;=20,Assumptions!$B$13*(Assumptions!$B$19*Assumptions!$B$20*Assumptions!$B$21-Assumptions!$B$22*Assumptions!$B$23*Assumptions!$B$24)*$CB$37/20,0)</f>
        <v>0</v>
      </c>
      <c r="CV58" s="83">
        <f>IF($C41&lt;=20,Assumptions!$B$13*(Assumptions!$B$19*Assumptions!$B$20*Assumptions!$B$21-Assumptions!$B$22*Assumptions!$B$23*Assumptions!$B$24)*$CB$38/20,0)</f>
        <v>0</v>
      </c>
      <c r="CW58" s="83">
        <f>IF($C40&lt;=20,Assumptions!$B$13*(Assumptions!$B$19*Assumptions!$B$20*Assumptions!$B$21-Assumptions!$B$22*Assumptions!$B$23*Assumptions!$B$24)*$CB$39/20,0)</f>
        <v>46.492783077068985</v>
      </c>
      <c r="CX58" s="83">
        <f>IF($C39&lt;=20,Assumptions!$B$13*(Assumptions!$B$19*Assumptions!$B$20*Assumptions!$B$21-Assumptions!$B$22*Assumptions!$B$23*Assumptions!$B$24)*$CB$40/20,0)</f>
        <v>46.492783077068985</v>
      </c>
      <c r="CY58" s="83">
        <f>IF($C38&lt;=20,Assumptions!$B$13*(Assumptions!$B$19*Assumptions!$B$20*Assumptions!$B$21-Assumptions!$B$22*Assumptions!$B$23*Assumptions!$B$24)*$CB$41/20,0)</f>
        <v>46.492783077068985</v>
      </c>
      <c r="CZ58" s="83">
        <f>IF($C37&lt;=20,Assumptions!$B$13*(Assumptions!$B$19*Assumptions!$B$20*Assumptions!$B$21-Assumptions!$B$22*Assumptions!$B$23*Assumptions!$B$24)*$CB$42/20,0)</f>
        <v>46.492783077068985</v>
      </c>
      <c r="DA58" s="83">
        <f>IF($C36&lt;=20,Assumptions!$B$13*(Assumptions!$B$19*Assumptions!$B$20*Assumptions!$B$21-Assumptions!$B$22*Assumptions!$B$23*Assumptions!$B$24)*$CB$43/20,0)</f>
        <v>46.492783077068985</v>
      </c>
      <c r="DB58" s="83">
        <f>IF($C35&lt;=20,Assumptions!$B$13*(Assumptions!$B$19*Assumptions!$B$20*Assumptions!$B$21-Assumptions!$B$22*Assumptions!$B$23*Assumptions!$B$24)*$CB$44/20,0)</f>
        <v>46.492783077068985</v>
      </c>
      <c r="DC58" s="83">
        <f>IF($C34&lt;=20,Assumptions!$B$13*(Assumptions!$B$19*Assumptions!$B$20*Assumptions!$B$21-Assumptions!$B$22*Assumptions!$B$23*Assumptions!$B$24)*$CB$45/20,0)</f>
        <v>46.492783077068985</v>
      </c>
      <c r="DD58" s="83">
        <f>IF($C33&lt;=20,Assumptions!$B$13*(Assumptions!$B$19*Assumptions!$B$20*Assumptions!$B$21-Assumptions!$B$22*Assumptions!$B$23*Assumptions!$B$24)*$CB$46/20,0)</f>
        <v>46.492783077068985</v>
      </c>
      <c r="DE58" s="83">
        <f>IF($C32&lt;=20,Assumptions!$B$13*(Assumptions!$B$19*Assumptions!$B$20*Assumptions!$B$21-Assumptions!$B$22*Assumptions!$B$23*Assumptions!$B$24)*$CB$47/20,0)</f>
        <v>46.492783077068985</v>
      </c>
      <c r="DF58" s="83">
        <f>IF($C31&lt;=20,Assumptions!$B$13*(Assumptions!$B$19*Assumptions!$B$20*Assumptions!$B$21-Assumptions!$B$22*Assumptions!$B$23*Assumptions!$B$24)*$CB$48/20,0)</f>
        <v>46.492783077068985</v>
      </c>
      <c r="DG58" s="83">
        <f>IF($C30&lt;=20,Assumptions!$B$13*(Assumptions!$B$19*Assumptions!$B$20*Assumptions!$B$21-Assumptions!$B$22*Assumptions!$B$23*Assumptions!$B$24)*$CB$49/20,0)</f>
        <v>46.492783077068985</v>
      </c>
      <c r="DH58" s="83">
        <f>IF($C29&lt;=20,Assumptions!$B$13*(Assumptions!$B$19*Assumptions!$B$20*Assumptions!$B$21-Assumptions!$B$22*Assumptions!$B$23*Assumptions!$B$24)*$CB$50/20,0)</f>
        <v>46.492783077068985</v>
      </c>
      <c r="DI58" s="78">
        <f t="shared" si="4"/>
        <v>557.91339692482768</v>
      </c>
      <c r="DJ58" s="85">
        <f t="shared" si="5"/>
        <v>4.293592787590142E-2</v>
      </c>
      <c r="DK58" s="88">
        <f t="shared" si="17"/>
        <v>0</v>
      </c>
      <c r="DL58" s="81">
        <f t="shared" si="1"/>
        <v>0</v>
      </c>
      <c r="DM58" s="78">
        <f>Assumptions!$B$18*(DN58+ES58)</f>
        <v>5681.734924754971</v>
      </c>
      <c r="DN58" s="78">
        <f>(1.1*Assumptions!$B$14*(1+Assumptions!$B$16)+Assumptions!$B$15*(1+Assumptions!$B$17))*Assumptions!$B$12*DL58</f>
        <v>0</v>
      </c>
      <c r="DO58" s="83">
        <f>IF($C58&lt;=20,Assumptions!$B$13*(Assumptions!$B$19*Assumptions!$B$20*Assumptions!$B$21-Assumptions!$B$22*Assumptions!$B$23*Assumptions!$B$24)*$DL$21/20,0)</f>
        <v>0</v>
      </c>
      <c r="DP58" s="83">
        <f>IF($C57&lt;=20,Assumptions!$B$13*(Assumptions!$B$19*Assumptions!$B$20*Assumptions!$B$21-Assumptions!$B$22*Assumptions!$B$23*Assumptions!$B$24)*$DL$22/20,0)</f>
        <v>0</v>
      </c>
      <c r="DQ58" s="83">
        <f>IF($C56&lt;=20,Assumptions!$B$13*(Assumptions!$B$19*Assumptions!$B$20*Assumptions!$B$21-Assumptions!$B$22*Assumptions!$B$23*Assumptions!$B$24)*$DL$23/20,0)</f>
        <v>0</v>
      </c>
      <c r="DR58" s="83">
        <f>IF($C55&lt;=20,Assumptions!$B$13*(Assumptions!$B$19*Assumptions!$B$20*Assumptions!$B$21-Assumptions!$B$22*Assumptions!$B$23*Assumptions!$B$24)*$DL$24/20,0)</f>
        <v>0</v>
      </c>
      <c r="DS58" s="83">
        <f>IF($C54&lt;=20,Assumptions!$B$13*(Assumptions!$B$19*Assumptions!$B$20*Assumptions!$B$21-Assumptions!$B$22*Assumptions!$B$23*Assumptions!$B$24)*$DL$25/20,0)</f>
        <v>0</v>
      </c>
      <c r="DT58" s="83">
        <f>IF($C53&lt;=20,Assumptions!$B$13*(Assumptions!$B$19*Assumptions!$B$20*Assumptions!$B$21-Assumptions!$B$22*Assumptions!$B$23*Assumptions!$B$24)*$DL$26/20,0)</f>
        <v>0</v>
      </c>
      <c r="DU58" s="83">
        <f>IF($C52&lt;=20,Assumptions!$B$13*(Assumptions!$B$19*Assumptions!$B$20*Assumptions!$B$21-Assumptions!$B$22*Assumptions!$B$23*Assumptions!$B$24)*$DL$27/20,0)</f>
        <v>0</v>
      </c>
      <c r="DV58" s="83">
        <f>IF($C51&lt;=20,Assumptions!$B$13*(Assumptions!$B$19*Assumptions!$B$20*Assumptions!$B$21-Assumptions!$B$22*Assumptions!$B$23*Assumptions!$B$24)*$DL$28/20,0)</f>
        <v>0</v>
      </c>
      <c r="DW58" s="83">
        <f>IF($C50&lt;=20,Assumptions!$B$13*(Assumptions!$B$19*Assumptions!$B$20*Assumptions!$B$21-Assumptions!$B$22*Assumptions!$B$23*Assumptions!$B$24)*$DL$29/20,0)</f>
        <v>0</v>
      </c>
      <c r="DX58" s="83">
        <f>IF($C49&lt;=20,Assumptions!$B$13*(Assumptions!$B$19*Assumptions!$B$20*Assumptions!$B$21-Assumptions!$B$22*Assumptions!$B$23*Assumptions!$B$24)*$DL$30/20,0)</f>
        <v>0</v>
      </c>
      <c r="DY58" s="83">
        <f>IF($C48&lt;=20,Assumptions!$B$13*(Assumptions!$B$19*Assumptions!$B$20*Assumptions!$B$21-Assumptions!$B$22*Assumptions!$B$23*Assumptions!$B$24)*$DL$31/20,0)</f>
        <v>0</v>
      </c>
      <c r="DZ58" s="83">
        <f>IF($C47&lt;=20,Assumptions!$B$13*(Assumptions!$B$19*Assumptions!$B$20*Assumptions!$B$21-Assumptions!$B$22*Assumptions!$B$23*Assumptions!$B$24)*$DL$32/20,0)</f>
        <v>0</v>
      </c>
      <c r="EA58" s="83">
        <f>IF($C46&lt;=20,Assumptions!$B$13*(Assumptions!$B$19*Assumptions!$B$20*Assumptions!$B$21-Assumptions!$B$22*Assumptions!$B$23*Assumptions!$B$24)*$DL$33/20,0)</f>
        <v>0</v>
      </c>
      <c r="EB58" s="83">
        <f>IF($C45&lt;=20,Assumptions!$B$13*(Assumptions!$B$19*Assumptions!$B$20*Assumptions!$B$21-Assumptions!$B$22*Assumptions!$B$23*Assumptions!$B$24)*$DL$34/20,0)</f>
        <v>0</v>
      </c>
      <c r="EC58" s="83">
        <f>IF($C44&lt;=20,Assumptions!$B$13*(Assumptions!$B$19*Assumptions!$B$20*Assumptions!$B$21-Assumptions!$B$22*Assumptions!$B$23*Assumptions!$B$24)*$DL$35/20,0)</f>
        <v>0</v>
      </c>
      <c r="ED58" s="83">
        <f>IF($C43&lt;=20,Assumptions!$B$13*(Assumptions!$B$19*Assumptions!$B$20*Assumptions!$B$21-Assumptions!$B$22*Assumptions!$B$23*Assumptions!$B$24)*$DL$36/20,0)</f>
        <v>0</v>
      </c>
      <c r="EE58" s="83">
        <f>IF($C42&lt;=20,Assumptions!$B$13*(Assumptions!$B$19*Assumptions!$B$20*Assumptions!$B$21-Assumptions!$B$22*Assumptions!$B$23*Assumptions!$B$24)*$DL$37/20,0)</f>
        <v>0</v>
      </c>
      <c r="EF58" s="83">
        <f>IF($C41&lt;=20,Assumptions!$B$13*(Assumptions!$B$19*Assumptions!$B$20*Assumptions!$B$21-Assumptions!$B$22*Assumptions!$B$23*Assumptions!$B$24)*$DL$38/20,0)</f>
        <v>0</v>
      </c>
      <c r="EG58" s="83">
        <f>IF($C40&lt;=20,Assumptions!$B$13*(Assumptions!$B$19*Assumptions!$B$20*Assumptions!$B$21-Assumptions!$B$22*Assumptions!$B$23*Assumptions!$B$24)*$DL$39/20,0)</f>
        <v>129.13033919897666</v>
      </c>
      <c r="EH58" s="83">
        <f>IF($C39&lt;=20,Assumptions!$B$13*(Assumptions!$B$19*Assumptions!$B$20*Assumptions!$B$21-Assumptions!$B$22*Assumptions!$B$23*Assumptions!$B$24)*$DL$40/20,0)</f>
        <v>129.13033919897666</v>
      </c>
      <c r="EI58" s="83">
        <f>IF($C38&lt;=20,Assumptions!$B$13*(Assumptions!$B$19*Assumptions!$B$20*Assumptions!$B$21-Assumptions!$B$22*Assumptions!$B$23*Assumptions!$B$24)*$DL$41/20,0)</f>
        <v>129.13033919897666</v>
      </c>
      <c r="EJ58" s="83">
        <f>IF($C37&lt;=20,Assumptions!$B$13*(Assumptions!$B$19*Assumptions!$B$20*Assumptions!$B$21-Assumptions!$B$22*Assumptions!$B$23*Assumptions!$B$24)*$DL$42/20,0)</f>
        <v>129.13033919897666</v>
      </c>
      <c r="EK58" s="83">
        <f>IF($C36&lt;=20,Assumptions!$B$13*(Assumptions!$B$19*Assumptions!$B$20*Assumptions!$B$21-Assumptions!$B$22*Assumptions!$B$23*Assumptions!$B$24)*$DL$43/20,0)</f>
        <v>129.13033919897666</v>
      </c>
      <c r="EL58" s="83">
        <f>IF($C35&lt;=20,Assumptions!$B$13*(Assumptions!$B$19*Assumptions!$B$20*Assumptions!$B$21-Assumptions!$B$22*Assumptions!$B$23*Assumptions!$B$24)*$DL$44/20,0)</f>
        <v>129.13033919897666</v>
      </c>
      <c r="EM58" s="83">
        <f>IF($C34&lt;=20,Assumptions!$B$13*(Assumptions!$B$19*Assumptions!$B$20*Assumptions!$B$21-Assumptions!$B$22*Assumptions!$B$23*Assumptions!$B$24)*$DL$45/20,0)</f>
        <v>129.13033919897666</v>
      </c>
      <c r="EN58" s="83">
        <f>IF($C33&lt;=20,Assumptions!$B$13*(Assumptions!$B$19*Assumptions!$B$20*Assumptions!$B$21-Assumptions!$B$22*Assumptions!$B$23*Assumptions!$B$24)*$DL$46/20,0)</f>
        <v>129.13033919897666</v>
      </c>
      <c r="EO58" s="83">
        <f>IF($C32&lt;=20,Assumptions!$B$13*(Assumptions!$B$19*Assumptions!$B$20*Assumptions!$B$21-Assumptions!$B$22*Assumptions!$B$23*Assumptions!$B$24)*$DL$47/20,0)</f>
        <v>129.13033919897666</v>
      </c>
      <c r="EP58" s="83">
        <f>IF($C31&lt;=20,Assumptions!$B$13*(Assumptions!$B$19*Assumptions!$B$20*Assumptions!$B$21-Assumptions!$B$22*Assumptions!$B$23*Assumptions!$B$24)*$DL$48/20,0)</f>
        <v>129.13033919897666</v>
      </c>
      <c r="EQ58" s="83">
        <f>IF($C30&lt;=20,Assumptions!$B$13*(Assumptions!$B$19*Assumptions!$B$20*Assumptions!$B$21-Assumptions!$B$22*Assumptions!$B$23*Assumptions!$B$24)*$DL$49/20,0)</f>
        <v>129.13033919897666</v>
      </c>
      <c r="ER58" s="83">
        <f>IF($C29&lt;=20,Assumptions!$B$13*(Assumptions!$B$19*Assumptions!$B$20*Assumptions!$B$21-Assumptions!$B$22*Assumptions!$B$23*Assumptions!$B$24)*$DL$50/20,0)</f>
        <v>129.13033919897666</v>
      </c>
      <c r="ES58" s="78">
        <f t="shared" si="6"/>
        <v>1549.5640703877195</v>
      </c>
      <c r="ET58" s="89">
        <f t="shared" si="7"/>
        <v>0.11925143137263607</v>
      </c>
    </row>
    <row r="59" spans="3:150" x14ac:dyDescent="0.35">
      <c r="C59" s="77">
        <f t="shared" si="19"/>
        <v>39</v>
      </c>
      <c r="D59" s="77">
        <f t="shared" si="19"/>
        <v>2055</v>
      </c>
      <c r="E59" s="78">
        <v>46765.004000000001</v>
      </c>
      <c r="F59" s="79">
        <v>0</v>
      </c>
      <c r="G59" s="80">
        <f t="shared" si="12"/>
        <v>0</v>
      </c>
      <c r="H59" s="81">
        <f t="shared" si="11"/>
        <v>0</v>
      </c>
      <c r="I59" s="78">
        <f>Assumptions!$B$18*(J59+AO59)</f>
        <v>142.02379908164644</v>
      </c>
      <c r="J59" s="82">
        <f>(1.1*Assumptions!$B$14*(1+Assumptions!$B$16)+Assumptions!$B$15*(1+Assumptions!$B$17))*Assumptions!$B$12*$H59</f>
        <v>0</v>
      </c>
      <c r="K59" s="83">
        <f>IF($C59&lt;=20,Assumptions!$B$13*(Assumptions!$B$19*Assumptions!$B$20*Assumptions!$B$21-Assumptions!$B$22*Assumptions!$B$23*Assumptions!$B$24)*$H$21/20,0)</f>
        <v>0</v>
      </c>
      <c r="L59" s="83">
        <f>IF($C58&lt;=20,Assumptions!$B$13*(Assumptions!$B$19*Assumptions!$B$20*Assumptions!$B$21-Assumptions!$B$22*Assumptions!$B$23*Assumptions!$B$24)*$H$22/20,0)</f>
        <v>0</v>
      </c>
      <c r="M59" s="83">
        <f>IF($C57&lt;=20,Assumptions!$B$13*(Assumptions!$B$19*Assumptions!$B$20*Assumptions!$B$21-Assumptions!$B$22*Assumptions!$B$23*Assumptions!$B$24)*$H$23/20,0)</f>
        <v>0</v>
      </c>
      <c r="N59" s="83">
        <f>IF($C56&lt;=20,Assumptions!$B$13*(Assumptions!$B$19*Assumptions!$B$20*Assumptions!$B$21-Assumptions!$B$22*Assumptions!$B$23*Assumptions!$B$24)*$H$24/20,0)</f>
        <v>0</v>
      </c>
      <c r="O59" s="83">
        <f>IF($C55&lt;=20,Assumptions!$B$13*(Assumptions!$B$19*Assumptions!$B$20*Assumptions!$B$21-Assumptions!$B$22*Assumptions!$B$23*Assumptions!$B$24)*$H$25/20,0)</f>
        <v>0</v>
      </c>
      <c r="P59" s="83">
        <f>IF($C54&lt;=20,Assumptions!$B$13*(Assumptions!$B$19*Assumptions!$B$20*Assumptions!$B$21-Assumptions!$B$22*Assumptions!$B$23*Assumptions!$B$24)*$H$26/20,0)</f>
        <v>0</v>
      </c>
      <c r="Q59" s="83">
        <f>IF($C53&lt;=20,Assumptions!$B$13*(Assumptions!$B$19*Assumptions!$B$20*Assumptions!$B$21-Assumptions!$B$22*Assumptions!$B$23*Assumptions!$B$24)*$H$27/20,0)</f>
        <v>0</v>
      </c>
      <c r="R59" s="83">
        <f>IF($C52&lt;=20,Assumptions!$B$13*(Assumptions!$B$19*Assumptions!$B$20*Assumptions!$B$21-Assumptions!$B$22*Assumptions!$B$23*Assumptions!$B$24)*$H$28/20,0)</f>
        <v>0</v>
      </c>
      <c r="S59" s="83">
        <f>IF($C51&lt;=20,Assumptions!$B$13*(Assumptions!$B$19*Assumptions!$B$20*Assumptions!$B$21-Assumptions!$B$22*Assumptions!$B$23*Assumptions!$B$24)*$H$29/20,0)</f>
        <v>0</v>
      </c>
      <c r="T59" s="83">
        <f>IF($C50&lt;=20,Assumptions!$B$13*(Assumptions!$B$19*Assumptions!$B$20*Assumptions!$B$21-Assumptions!$B$22*Assumptions!$B$23*Assumptions!$B$24)*$H$30/20,0)</f>
        <v>0</v>
      </c>
      <c r="U59" s="83">
        <f>IF($C49&lt;=20,Assumptions!$B$13*(Assumptions!$B$19*Assumptions!$B$20*Assumptions!$B$21-Assumptions!$B$22*Assumptions!$B$23*Assumptions!$B$24)*$H$31/20,0)</f>
        <v>0</v>
      </c>
      <c r="V59" s="83">
        <f>IF($C48&lt;=20,Assumptions!$B$13*(Assumptions!$B$19*Assumptions!$B$20*Assumptions!$B$21-Assumptions!$B$22*Assumptions!$B$23*Assumptions!$B$24)*$H$32/20,0)</f>
        <v>0</v>
      </c>
      <c r="W59" s="83">
        <f>IF($C47&lt;=20,Assumptions!$B$13*(Assumptions!$B$19*Assumptions!$B$20*Assumptions!$B$21-Assumptions!$B$22*Assumptions!$B$23*Assumptions!$B$24)*$H$33/20,0)</f>
        <v>0</v>
      </c>
      <c r="X59" s="83">
        <f>IF($C46&lt;=20,Assumptions!$B$13*(Assumptions!$B$19*Assumptions!$B$20*Assumptions!$B$21-Assumptions!$B$22*Assumptions!$B$23*Assumptions!$B$24)*$H$34/20,0)</f>
        <v>0</v>
      </c>
      <c r="Y59" s="83">
        <f>IF($C45&lt;=20,Assumptions!$B$13*(Assumptions!$B$19*Assumptions!$B$20*Assumptions!$B$21-Assumptions!$B$22*Assumptions!$B$23*Assumptions!$B$24)*$H$35/20,0)</f>
        <v>0</v>
      </c>
      <c r="Z59" s="83">
        <f>IF($C44&lt;=20,Assumptions!$B$13*(Assumptions!$B$19*Assumptions!$B$20*Assumptions!$B$21-Assumptions!$B$22*Assumptions!$B$23*Assumptions!$B$24)*$H$36/20,0)</f>
        <v>0</v>
      </c>
      <c r="AA59" s="83">
        <f>IF($C43&lt;=20,Assumptions!$B$13*(Assumptions!$B$19*Assumptions!$B$20*Assumptions!$B$21-Assumptions!$B$22*Assumptions!$B$23*Assumptions!$B$24)*$H$37/20,0)</f>
        <v>0</v>
      </c>
      <c r="AB59" s="83">
        <f>IF($C42&lt;=20,Assumptions!$B$13*(Assumptions!$B$19*Assumptions!$B$20*Assumptions!$B$21-Assumptions!$B$22*Assumptions!$B$23*Assumptions!$B$24)*$H$38/20,0)</f>
        <v>0</v>
      </c>
      <c r="AC59" s="83">
        <f>IF($C41&lt;=20,Assumptions!$B$13*(Assumptions!$B$19*Assumptions!$B$20*Assumptions!$B$21-Assumptions!$B$22*Assumptions!$B$23*Assumptions!$B$24)*$H$39/20,0)</f>
        <v>0</v>
      </c>
      <c r="AD59" s="83">
        <f>IF($C40&lt;=20,Assumptions!$B$13*(Assumptions!$B$19*Assumptions!$B$20*Assumptions!$B$21-Assumptions!$B$22*Assumptions!$B$23*Assumptions!$B$24)*$H$40/20,0)</f>
        <v>3.5212512169003261</v>
      </c>
      <c r="AE59" s="83">
        <f>IF($C39&lt;=20,Assumptions!$B$13*(Assumptions!$B$19*Assumptions!$B$20*Assumptions!$B$21-Assumptions!$B$22*Assumptions!$B$23*Assumptions!$B$24)*$H$41/20,0)</f>
        <v>3.5212512169003261</v>
      </c>
      <c r="AF59" s="83">
        <f>IF($C38&lt;=20,Assumptions!$B$13*(Assumptions!$B$19*Assumptions!$B$20*Assumptions!$B$21-Assumptions!$B$22*Assumptions!$B$23*Assumptions!$B$24)*$H$42/20,0)</f>
        <v>3.5212512169003261</v>
      </c>
      <c r="AG59" s="83">
        <f>IF($C37&lt;=20,Assumptions!$B$13*(Assumptions!$B$19*Assumptions!$B$20*Assumptions!$B$21-Assumptions!$B$22*Assumptions!$B$23*Assumptions!$B$24)*$H$43/20,0)</f>
        <v>3.5212512169003261</v>
      </c>
      <c r="AH59" s="83">
        <f>IF($C36&lt;=20,Assumptions!$B$13*(Assumptions!$B$19*Assumptions!$B$20*Assumptions!$B$21-Assumptions!$B$22*Assumptions!$B$23*Assumptions!$B$24)*$H$44/20,0)</f>
        <v>3.5212512169003261</v>
      </c>
      <c r="AI59" s="83">
        <f>IF($C35&lt;=20,Assumptions!$B$13*(Assumptions!$B$19*Assumptions!$B$20*Assumptions!$B$21-Assumptions!$B$22*Assumptions!$B$23*Assumptions!$B$24)*$H$45/20,0)</f>
        <v>3.5212512169003261</v>
      </c>
      <c r="AJ59" s="83">
        <f>IF($C34&lt;=20,Assumptions!$B$13*(Assumptions!$B$19*Assumptions!$B$20*Assumptions!$B$21-Assumptions!$B$22*Assumptions!$B$23*Assumptions!$B$24)*$H$46/20,0)</f>
        <v>3.5212512169003261</v>
      </c>
      <c r="AK59" s="83">
        <f>IF($C33&lt;=20,Assumptions!$B$13*(Assumptions!$B$19*Assumptions!$B$20*Assumptions!$B$21-Assumptions!$B$22*Assumptions!$B$23*Assumptions!$B$24)*$H$47/20,0)</f>
        <v>3.5212512169003261</v>
      </c>
      <c r="AL59" s="83">
        <f>IF($C32&lt;=20,Assumptions!$B$13*(Assumptions!$B$19*Assumptions!$B$20*Assumptions!$B$21-Assumptions!$B$22*Assumptions!$B$23*Assumptions!$B$24)*$H$48/20,0)</f>
        <v>3.5212512169003261</v>
      </c>
      <c r="AM59" s="83">
        <f>IF($C31&lt;=20,Assumptions!$B$13*(Assumptions!$B$19*Assumptions!$B$20*Assumptions!$B$21-Assumptions!$B$22*Assumptions!$B$23*Assumptions!$B$24)*$H$49/20,0)</f>
        <v>3.5212512169003261</v>
      </c>
      <c r="AN59" s="83">
        <f>IF($C35&lt;=20,Assumptions!$B$13*(Assumptions!$B$19*Assumptions!$B$20*Assumptions!$B$21-Assumptions!$B$22*Assumptions!$B$23*Assumptions!$B$24)*$H$50/20,0)</f>
        <v>3.5212512169003261</v>
      </c>
      <c r="AO59" s="78">
        <f t="shared" si="9"/>
        <v>38.733763385903579</v>
      </c>
      <c r="AP59" s="84">
        <f t="shared" si="10"/>
        <v>3.0369675384106978E-3</v>
      </c>
      <c r="AQ59" s="81">
        <f t="shared" si="13"/>
        <v>0</v>
      </c>
      <c r="AR59" s="83">
        <f t="shared" si="14"/>
        <v>0</v>
      </c>
      <c r="AS59" s="78">
        <f>Assumptions!$B$18*(AT59+BY59)</f>
        <v>574.64637198623393</v>
      </c>
      <c r="AT59" s="78">
        <f>(1.1*Assumptions!$B$14*(1+Assumptions!$B$16)+Assumptions!$B$15*(1+Assumptions!$B$17))*Assumptions!$B$12*$AR59</f>
        <v>0</v>
      </c>
      <c r="AU59" s="83">
        <f>IF($C59&lt;=20,Assumptions!$B$13*(Assumptions!$B$19*Assumptions!$B$20*Assumptions!$B$21-Assumptions!$B$22*Assumptions!$B$23*Assumptions!$B$24)*$AR$21/20,0)</f>
        <v>0</v>
      </c>
      <c r="AV59" s="83">
        <f>IF($C58&lt;=20,Assumptions!$B$13*(Assumptions!$B$19*Assumptions!$B$20*Assumptions!$B$21-Assumptions!$B$22*Assumptions!$B$23*Assumptions!$B$24)*$AR$22/20,0)</f>
        <v>0</v>
      </c>
      <c r="AW59" s="83">
        <f>IF($C357&lt;=20,Assumptions!$B$13*(Assumptions!$B$19*Assumptions!$B$20*Assumptions!$B$21-Assumptions!$B$22*Assumptions!$B$23*Assumptions!$B$24)*$AR$23/20,0)</f>
        <v>6.6782370733894583</v>
      </c>
      <c r="AX59" s="83">
        <f>IF($C56&lt;=20,Assumptions!$B$13*(Assumptions!$B$19*Assumptions!$B$20*Assumptions!$B$21-Assumptions!$B$22*Assumptions!$B$23*Assumptions!$B$24)*$AR$24/20,0)</f>
        <v>0</v>
      </c>
      <c r="AY59" s="83">
        <f>IF($C55&lt;=20,Assumptions!$B$13*(Assumptions!$B$19*Assumptions!$B$20*Assumptions!$B$21-Assumptions!$B$22*Assumptions!$B$23*Assumptions!$B$24)*$AR$25/20,0)</f>
        <v>0</v>
      </c>
      <c r="AZ59" s="83">
        <f>IF($C54&lt;=20,Assumptions!$B$13*(Assumptions!$B$19*Assumptions!$B$20*Assumptions!$B$21-Assumptions!$B$22*Assumptions!$B$23*Assumptions!$B$24)*$AR$26/20,0)</f>
        <v>0</v>
      </c>
      <c r="BA59" s="83">
        <f>IF($C53&lt;=20,Assumptions!$B$13*(Assumptions!$B$19*Assumptions!$B$20*Assumptions!$B$21-Assumptions!$B$22*Assumptions!$B$23*Assumptions!$B$24)*$AR$27/20,0)</f>
        <v>0</v>
      </c>
      <c r="BB59" s="83">
        <f>IF($C52&lt;=20,Assumptions!$B$13*(Assumptions!$B$19*Assumptions!$B$20*Assumptions!$B$21-Assumptions!$B$22*Assumptions!$B$23*Assumptions!$B$24)*$AR$28/20,0)</f>
        <v>0</v>
      </c>
      <c r="BC59" s="83">
        <f>IF($C51&lt;=20,Assumptions!$B$13*(Assumptions!$B$19*Assumptions!$B$20*Assumptions!$B$21-Assumptions!$B$22*Assumptions!$B$23*Assumptions!$B$24)*$AR$29/20,0)</f>
        <v>0</v>
      </c>
      <c r="BD59" s="83">
        <f>IF($C50&lt;=20,Assumptions!$B$13*(Assumptions!$B$19*Assumptions!$B$20*Assumptions!$B$21-Assumptions!$B$22*Assumptions!$B$23*Assumptions!$B$24)*$AR$30/20,0)</f>
        <v>0</v>
      </c>
      <c r="BE59" s="83">
        <f>IF($C49&lt;=20,Assumptions!$B$13*(Assumptions!$B$19*Assumptions!$B$20*Assumptions!$B$21-Assumptions!$B$22*Assumptions!$B$23*Assumptions!$B$24)*$AR$31/20,0)</f>
        <v>0</v>
      </c>
      <c r="BF59" s="83">
        <f>IF($C48&lt;=20,Assumptions!$B$13*(Assumptions!$B$19*Assumptions!$B$20*Assumptions!$B$21-Assumptions!$B$22*Assumptions!$B$23*Assumptions!$B$24)*$AR$32/20,0)</f>
        <v>0</v>
      </c>
      <c r="BG59" s="83">
        <f>IF($C47&lt;=20,Assumptions!$B$13*(Assumptions!$B$19*Assumptions!$B$20*Assumptions!$B$21-Assumptions!$B$22*Assumptions!$B$23*Assumptions!$B$24)*$AR$33/20,0)</f>
        <v>0</v>
      </c>
      <c r="BH59" s="83">
        <f>IF($C46&lt;=20,Assumptions!$B$13*(Assumptions!$B$19*Assumptions!$B$20*Assumptions!$B$21-Assumptions!$B$22*Assumptions!$B$23*Assumptions!$B$24)*$AR$34/20,0)</f>
        <v>0</v>
      </c>
      <c r="BI59" s="83">
        <f>IF($C45&lt;=20,Assumptions!$B$13*(Assumptions!$B$19*Assumptions!$B$20*Assumptions!$B$21-Assumptions!$B$22*Assumptions!$B$23*Assumptions!$B$24)*$AR$35/20,0)</f>
        <v>0</v>
      </c>
      <c r="BJ59" s="83">
        <f>IF($C44&lt;=20,Assumptions!$B$13*(Assumptions!$B$19*Assumptions!$B$20*Assumptions!$B$21-Assumptions!$B$22*Assumptions!$B$23*Assumptions!$B$24)*$AR$36/20,0)</f>
        <v>0</v>
      </c>
      <c r="BK59" s="83">
        <f>IF($C43&lt;=20,Assumptions!$B$13*(Assumptions!$B$19*Assumptions!$B$20*Assumptions!$B$21-Assumptions!$B$22*Assumptions!$B$23*Assumptions!$B$24)*$AR$37/20,0)</f>
        <v>0</v>
      </c>
      <c r="BL59" s="83">
        <f>IF($C42&lt;=20,Assumptions!$B$13*(Assumptions!$B$19*Assumptions!$B$20*Assumptions!$B$21-Assumptions!$B$22*Assumptions!$B$23*Assumptions!$B$24)*$AR$38/20,0)</f>
        <v>0</v>
      </c>
      <c r="BM59" s="83">
        <f>IF($C41&lt;=20,Assumptions!$B$13*(Assumptions!$B$19*Assumptions!$B$20*Assumptions!$B$21-Assumptions!$B$22*Assumptions!$B$23*Assumptions!$B$24)*$AR$39/20,0)</f>
        <v>0</v>
      </c>
      <c r="BN59" s="83">
        <f>IF($C40&lt;=20,Assumptions!$B$13*(Assumptions!$B$19*Assumptions!$B$20*Assumptions!$B$21-Assumptions!$B$22*Assumptions!$B$23*Assumptions!$B$24)*$AR$40/20,0)</f>
        <v>13.640318249185276</v>
      </c>
      <c r="BO59" s="83">
        <f>IF($C39&lt;=20,Assumptions!$B$13*(Assumptions!$B$19*Assumptions!$B$20*Assumptions!$B$21-Assumptions!$B$22*Assumptions!$B$23*Assumptions!$B$24)*$AR$41/20,0)</f>
        <v>13.640318249185276</v>
      </c>
      <c r="BP59" s="83">
        <f>IF($C38&lt;=20,Assumptions!$B$13*(Assumptions!$B$19*Assumptions!$B$20*Assumptions!$B$21-Assumptions!$B$22*Assumptions!$B$23*Assumptions!$B$24)*$AR$42/20,0)</f>
        <v>13.640318249185276</v>
      </c>
      <c r="BQ59" s="83">
        <f>IF($C37&lt;=20,Assumptions!$B$13*(Assumptions!$B$19*Assumptions!$B$20*Assumptions!$B$21-Assumptions!$B$22*Assumptions!$B$23*Assumptions!$B$24)*$AR$43/20,0)</f>
        <v>13.640318249185276</v>
      </c>
      <c r="BR59" s="83">
        <f>IF($C36&lt;=20,Assumptions!$B$13*(Assumptions!$B$19*Assumptions!$B$20*Assumptions!$B$21-Assumptions!$B$22*Assumptions!$B$23*Assumptions!$B$24)*$AR$44/20,0)</f>
        <v>13.640318249185276</v>
      </c>
      <c r="BS59" s="83">
        <f>IF($C35&lt;=20,Assumptions!$B$13*(Assumptions!$B$19*Assumptions!$B$20*Assumptions!$B$21-Assumptions!$B$22*Assumptions!$B$23*Assumptions!$B$24)*$AR$45/20,0)</f>
        <v>13.640318249185276</v>
      </c>
      <c r="BT59" s="83">
        <f>IF($C34&lt;=20,Assumptions!$B$13*(Assumptions!$B$19*Assumptions!$B$20*Assumptions!$B$21-Assumptions!$B$22*Assumptions!$B$23*Assumptions!$B$24)*$AR$46/20,0)</f>
        <v>13.640318249185276</v>
      </c>
      <c r="BU59" s="83">
        <f>IF($C33&lt;=20,Assumptions!$B$13*(Assumptions!$B$19*Assumptions!$B$20*Assumptions!$B$21-Assumptions!$B$22*Assumptions!$B$23*Assumptions!$B$24)*$AR$47/20,0)</f>
        <v>13.640318249185276</v>
      </c>
      <c r="BV59" s="83">
        <f>IF($C32&lt;=20,Assumptions!$B$13*(Assumptions!$B$19*Assumptions!$B$20*Assumptions!$B$21-Assumptions!$B$22*Assumptions!$B$23*Assumptions!$B$24)*$AR$48/20,0)</f>
        <v>13.640318249185276</v>
      </c>
      <c r="BW59" s="83">
        <f>IF($C31&lt;=20,Assumptions!$B$13*(Assumptions!$B$19*Assumptions!$B$20*Assumptions!$B$21-Assumptions!$B$22*Assumptions!$B$23*Assumptions!$B$24)*$AR$49/20,0)</f>
        <v>13.640318249185276</v>
      </c>
      <c r="BX59" s="83">
        <f>IF($C30&lt;=20,Assumptions!$B$13*(Assumptions!$B$19*Assumptions!$B$20*Assumptions!$B$21-Assumptions!$B$22*Assumptions!$B$23*Assumptions!$B$24)*$AR$50/20,0)</f>
        <v>13.640318249185276</v>
      </c>
      <c r="BY59" s="78">
        <f t="shared" si="2"/>
        <v>156.72173781442746</v>
      </c>
      <c r="BZ59" s="85">
        <f t="shared" si="3"/>
        <v>1.2287957293582908E-2</v>
      </c>
      <c r="CA59" s="86">
        <f t="shared" si="15"/>
        <v>0</v>
      </c>
      <c r="CB59" s="87">
        <f t="shared" si="16"/>
        <v>0</v>
      </c>
      <c r="CC59" s="78">
        <f>Assumptions!$B$18*(CD59+DI59)</f>
        <v>1875.208917441782</v>
      </c>
      <c r="CD59" s="78">
        <f>(1.1*Assumptions!$B$14*(1+Assumptions!$B$16)+Assumptions!$B$15*(1+Assumptions!$B$17))*Assumptions!$B$12*$CB59</f>
        <v>0</v>
      </c>
      <c r="CE59" s="83">
        <f>IF($C59&lt;=20,Assumptions!$B$13*(Assumptions!$B$19*Assumptions!$B$20*Assumptions!$B$21-Assumptions!$B$22*Assumptions!$B$23*Assumptions!$B$24)*$CB$21/20,0)</f>
        <v>0</v>
      </c>
      <c r="CF59" s="83">
        <f>IF($C58&lt;=20,Assumptions!$B$13*(Assumptions!$B$19*Assumptions!$B$20*Assumptions!$B$21-Assumptions!$B$22*Assumptions!$B$23*Assumptions!$B$24)*$CB$22/20,0)</f>
        <v>0</v>
      </c>
      <c r="CG59" s="83">
        <f>IF($C57&lt;=20,Assumptions!$B$13*(Assumptions!$B$19*Assumptions!$B$20*Assumptions!$B$21-Assumptions!$B$22*Assumptions!$B$23*Assumptions!$B$24)*$CB$23/20,0)</f>
        <v>0</v>
      </c>
      <c r="CH59" s="83">
        <f>IF($C56&lt;=20,Assumptions!$B$13*(Assumptions!$B$19*Assumptions!$B$20*Assumptions!$B$21-Assumptions!$B$22*Assumptions!$B$23*Assumptions!$B$24)*$CB$24/20,0)</f>
        <v>0</v>
      </c>
      <c r="CI59" s="83">
        <f>IF($C55&lt;=20,Assumptions!$B$13*(Assumptions!$B$19*Assumptions!$B$20*Assumptions!$B$21-Assumptions!$B$22*Assumptions!$B$23*Assumptions!$B$24)*$CB$25/20,0)</f>
        <v>0</v>
      </c>
      <c r="CJ59" s="83">
        <f>IF($C54&lt;=20,Assumptions!$B$13*(Assumptions!$B$19*Assumptions!$B$20*Assumptions!$B$21-Assumptions!$B$22*Assumptions!$B$23*Assumptions!$B$24)*$CB$26/20,0)</f>
        <v>0</v>
      </c>
      <c r="CK59" s="83">
        <f>IF($C53&lt;=20,Assumptions!$B$13*(Assumptions!$B$19*Assumptions!$B$20*Assumptions!$B$21-Assumptions!$B$22*Assumptions!$B$23*Assumptions!$B$24)*$CB$27/20,0)</f>
        <v>0</v>
      </c>
      <c r="CL59" s="83">
        <f>IF($C52&lt;=20,Assumptions!$B$13*(Assumptions!$B$19*Assumptions!$B$20*Assumptions!$B$21-Assumptions!$B$22*Assumptions!$B$23*Assumptions!$B$24)*$CB$28/20,0)</f>
        <v>0</v>
      </c>
      <c r="CM59" s="83">
        <f>IF($C51&lt;=20,Assumptions!$B$13*(Assumptions!$B$19*Assumptions!$B$20*Assumptions!$B$21-Assumptions!$B$22*Assumptions!$B$23*Assumptions!$B$24)*$CB$29/20,0)</f>
        <v>0</v>
      </c>
      <c r="CN59" s="83">
        <f>IF($C50&lt;=20,Assumptions!$B$13*(Assumptions!$B$19*Assumptions!$B$20*Assumptions!$B$21-Assumptions!$B$22*Assumptions!$B$23*Assumptions!$B$24)*$CB$30/20,0)</f>
        <v>0</v>
      </c>
      <c r="CO59" s="83">
        <f>IF($C49&lt;=20,Assumptions!$B$13*(Assumptions!$B$19*Assumptions!$B$20*Assumptions!$B$21-Assumptions!$B$22*Assumptions!$B$23*Assumptions!$B$24)*$CB$31/20,0)</f>
        <v>0</v>
      </c>
      <c r="CP59" s="83">
        <f>IF($C48&lt;=20,Assumptions!$B$13*(Assumptions!$B$19*Assumptions!$B$20*Assumptions!$B$21-Assumptions!$B$22*Assumptions!$B$23*Assumptions!$B$24)*$CB$32/20,0)</f>
        <v>0</v>
      </c>
      <c r="CQ59" s="83">
        <f>IF($C47&lt;=20,Assumptions!$B$13*(Assumptions!$B$19*Assumptions!$B$20*Assumptions!$B$21-Assumptions!$B$22*Assumptions!$B$23*Assumptions!$B$24)*$CB$33/20,0)</f>
        <v>0</v>
      </c>
      <c r="CR59" s="83">
        <f>IF($C46&lt;=20,Assumptions!$B$13*(Assumptions!$B$19*Assumptions!$B$20*Assumptions!$B$21-Assumptions!$B$22*Assumptions!$B$23*Assumptions!$B$24)*$CB$34/20,0)</f>
        <v>0</v>
      </c>
      <c r="CS59" s="83">
        <f>IF($C45&lt;=20,Assumptions!$B$13*(Assumptions!$B$19*Assumptions!$B$20*Assumptions!$B$21-Assumptions!$B$22*Assumptions!$B$23*Assumptions!$B$24)*$CB$35/20,0)</f>
        <v>0</v>
      </c>
      <c r="CT59" s="83">
        <f>IF($C44&lt;=20,Assumptions!$B$13*(Assumptions!$B$19*Assumptions!$B$20*Assumptions!$B$21-Assumptions!$B$22*Assumptions!$B$23*Assumptions!$B$24)*$CB$36/20,0)</f>
        <v>0</v>
      </c>
      <c r="CU59" s="83">
        <f>IF($C43&lt;=20,Assumptions!$B$13*(Assumptions!$B$19*Assumptions!$B$20*Assumptions!$B$21-Assumptions!$B$22*Assumptions!$B$23*Assumptions!$B$24)*$CB$37/20,0)</f>
        <v>0</v>
      </c>
      <c r="CV59" s="83">
        <f>IF($C42&lt;=20,Assumptions!$B$13*(Assumptions!$B$19*Assumptions!$B$20*Assumptions!$B$21-Assumptions!$B$22*Assumptions!$B$23*Assumptions!$B$24)*$CB$38/20,0)</f>
        <v>0</v>
      </c>
      <c r="CW59" s="83">
        <f>IF($C41&lt;=20,Assumptions!$B$13*(Assumptions!$B$19*Assumptions!$B$20*Assumptions!$B$21-Assumptions!$B$22*Assumptions!$B$23*Assumptions!$B$24)*$CB$39/20,0)</f>
        <v>0</v>
      </c>
      <c r="CX59" s="83">
        <f>IF($C40&lt;=20,Assumptions!$B$13*(Assumptions!$B$19*Assumptions!$B$20*Assumptions!$B$21-Assumptions!$B$22*Assumptions!$B$23*Assumptions!$B$24)*$CB$40/20,0)</f>
        <v>46.492783077068985</v>
      </c>
      <c r="CY59" s="83">
        <f>IF($C39&lt;=20,Assumptions!$B$13*(Assumptions!$B$19*Assumptions!$B$20*Assumptions!$B$21-Assumptions!$B$22*Assumptions!$B$23*Assumptions!$B$24)*$CB$41/20,0)</f>
        <v>46.492783077068985</v>
      </c>
      <c r="CZ59" s="83">
        <f>IF($C38&lt;=20,Assumptions!$B$13*(Assumptions!$B$19*Assumptions!$B$20*Assumptions!$B$21-Assumptions!$B$22*Assumptions!$B$23*Assumptions!$B$24)*$CB$42/20,0)</f>
        <v>46.492783077068985</v>
      </c>
      <c r="DA59" s="83">
        <f>IF($C37&lt;=20,Assumptions!$B$13*(Assumptions!$B$19*Assumptions!$B$20*Assumptions!$B$21-Assumptions!$B$22*Assumptions!$B$23*Assumptions!$B$24)*$CB$43/20,0)</f>
        <v>46.492783077068985</v>
      </c>
      <c r="DB59" s="83">
        <f>IF($C36&lt;=20,Assumptions!$B$13*(Assumptions!$B$19*Assumptions!$B$20*Assumptions!$B$21-Assumptions!$B$22*Assumptions!$B$23*Assumptions!$B$24)*$CB$44/20,0)</f>
        <v>46.492783077068985</v>
      </c>
      <c r="DC59" s="83">
        <f>IF($C35&lt;=20,Assumptions!$B$13*(Assumptions!$B$19*Assumptions!$B$20*Assumptions!$B$21-Assumptions!$B$22*Assumptions!$B$23*Assumptions!$B$24)*$CB$45/20,0)</f>
        <v>46.492783077068985</v>
      </c>
      <c r="DD59" s="83">
        <f>IF($C34&lt;=20,Assumptions!$B$13*(Assumptions!$B$19*Assumptions!$B$20*Assumptions!$B$21-Assumptions!$B$22*Assumptions!$B$23*Assumptions!$B$24)*$CB$46/20,0)</f>
        <v>46.492783077068985</v>
      </c>
      <c r="DE59" s="83">
        <f>IF($C33&lt;=20,Assumptions!$B$13*(Assumptions!$B$19*Assumptions!$B$20*Assumptions!$B$21-Assumptions!$B$22*Assumptions!$B$23*Assumptions!$B$24)*$CB$47/20,0)</f>
        <v>46.492783077068985</v>
      </c>
      <c r="DF59" s="83">
        <f>IF($C32&lt;=20,Assumptions!$B$13*(Assumptions!$B$19*Assumptions!$B$20*Assumptions!$B$21-Assumptions!$B$22*Assumptions!$B$23*Assumptions!$B$24)*$CB$48/20,0)</f>
        <v>46.492783077068985</v>
      </c>
      <c r="DG59" s="83">
        <f>IF($C31&lt;=20,Assumptions!$B$13*(Assumptions!$B$19*Assumptions!$B$20*Assumptions!$B$21-Assumptions!$B$22*Assumptions!$B$23*Assumptions!$B$24)*$CB$49/20,0)</f>
        <v>46.492783077068985</v>
      </c>
      <c r="DH59" s="83">
        <f>IF($C30&lt;=20,Assumptions!$B$13*(Assumptions!$B$19*Assumptions!$B$20*Assumptions!$B$21-Assumptions!$B$22*Assumptions!$B$23*Assumptions!$B$24)*$CB$50/20,0)</f>
        <v>46.492783077068985</v>
      </c>
      <c r="DI59" s="78">
        <f t="shared" si="4"/>
        <v>511.42061384775872</v>
      </c>
      <c r="DJ59" s="85">
        <f t="shared" si="5"/>
        <v>4.0098551417675106E-2</v>
      </c>
      <c r="DK59" s="88">
        <f t="shared" si="17"/>
        <v>0</v>
      </c>
      <c r="DL59" s="81">
        <f t="shared" si="1"/>
        <v>0</v>
      </c>
      <c r="DM59" s="78">
        <f>Assumptions!$B$18*(DN59+ES59)</f>
        <v>5208.2570143587236</v>
      </c>
      <c r="DN59" s="78">
        <f>(1.1*Assumptions!$B$14*(1+Assumptions!$B$16)+Assumptions!$B$15*(1+Assumptions!$B$17))*Assumptions!$B$12*DL59</f>
        <v>0</v>
      </c>
      <c r="DO59" s="83">
        <f>IF($C59&lt;=20,Assumptions!$B$13*(Assumptions!$B$19*Assumptions!$B$20*Assumptions!$B$21-Assumptions!$B$22*Assumptions!$B$23*Assumptions!$B$24)*$DL$21/20,0)</f>
        <v>0</v>
      </c>
      <c r="DP59" s="83">
        <f>IF($C58&lt;=20,Assumptions!$B$13*(Assumptions!$B$19*Assumptions!$B$20*Assumptions!$B$21-Assumptions!$B$22*Assumptions!$B$23*Assumptions!$B$24)*$DL$22/20,0)</f>
        <v>0</v>
      </c>
      <c r="DQ59" s="83">
        <f>IF($C57&lt;=20,Assumptions!$B$13*(Assumptions!$B$19*Assumptions!$B$20*Assumptions!$B$21-Assumptions!$B$22*Assumptions!$B$23*Assumptions!$B$24)*$DL$23/20,0)</f>
        <v>0</v>
      </c>
      <c r="DR59" s="83">
        <f>IF($C56&lt;=20,Assumptions!$B$13*(Assumptions!$B$19*Assumptions!$B$20*Assumptions!$B$21-Assumptions!$B$22*Assumptions!$B$23*Assumptions!$B$24)*$DL$24/20,0)</f>
        <v>0</v>
      </c>
      <c r="DS59" s="83">
        <f>IF($C55&lt;=20,Assumptions!$B$13*(Assumptions!$B$19*Assumptions!$B$20*Assumptions!$B$21-Assumptions!$B$22*Assumptions!$B$23*Assumptions!$B$24)*$DL$25/20,0)</f>
        <v>0</v>
      </c>
      <c r="DT59" s="83">
        <f>IF($C54&lt;=20,Assumptions!$B$13*(Assumptions!$B$19*Assumptions!$B$20*Assumptions!$B$21-Assumptions!$B$22*Assumptions!$B$23*Assumptions!$B$24)*$DL$26/20,0)</f>
        <v>0</v>
      </c>
      <c r="DU59" s="83">
        <f>IF($C53&lt;=20,Assumptions!$B$13*(Assumptions!$B$19*Assumptions!$B$20*Assumptions!$B$21-Assumptions!$B$22*Assumptions!$B$23*Assumptions!$B$24)*$DL$27/20,0)</f>
        <v>0</v>
      </c>
      <c r="DV59" s="83">
        <f>IF($C52&lt;=20,Assumptions!$B$13*(Assumptions!$B$19*Assumptions!$B$20*Assumptions!$B$21-Assumptions!$B$22*Assumptions!$B$23*Assumptions!$B$24)*$DL$28/20,0)</f>
        <v>0</v>
      </c>
      <c r="DW59" s="83">
        <f>IF($C51&lt;=20,Assumptions!$B$13*(Assumptions!$B$19*Assumptions!$B$20*Assumptions!$B$21-Assumptions!$B$22*Assumptions!$B$23*Assumptions!$B$24)*$DL$29/20,0)</f>
        <v>0</v>
      </c>
      <c r="DX59" s="83">
        <f>IF($C50&lt;=20,Assumptions!$B$13*(Assumptions!$B$19*Assumptions!$B$20*Assumptions!$B$21-Assumptions!$B$22*Assumptions!$B$23*Assumptions!$B$24)*$DL$30/20,0)</f>
        <v>0</v>
      </c>
      <c r="DY59" s="83">
        <f>IF($C49&lt;=20,Assumptions!$B$13*(Assumptions!$B$19*Assumptions!$B$20*Assumptions!$B$21-Assumptions!$B$22*Assumptions!$B$23*Assumptions!$B$24)*$DL$31/20,0)</f>
        <v>0</v>
      </c>
      <c r="DZ59" s="83">
        <f>IF($C48&lt;=20,Assumptions!$B$13*(Assumptions!$B$19*Assumptions!$B$20*Assumptions!$B$21-Assumptions!$B$22*Assumptions!$B$23*Assumptions!$B$24)*$DL$32/20,0)</f>
        <v>0</v>
      </c>
      <c r="EA59" s="83">
        <f>IF($C47&lt;=20,Assumptions!$B$13*(Assumptions!$B$19*Assumptions!$B$20*Assumptions!$B$21-Assumptions!$B$22*Assumptions!$B$23*Assumptions!$B$24)*$DL$33/20,0)</f>
        <v>0</v>
      </c>
      <c r="EB59" s="83">
        <f>IF($C46&lt;=20,Assumptions!$B$13*(Assumptions!$B$19*Assumptions!$B$20*Assumptions!$B$21-Assumptions!$B$22*Assumptions!$B$23*Assumptions!$B$24)*$DL$34/20,0)</f>
        <v>0</v>
      </c>
      <c r="EC59" s="83">
        <f>IF($C45&lt;=20,Assumptions!$B$13*(Assumptions!$B$19*Assumptions!$B$20*Assumptions!$B$21-Assumptions!$B$22*Assumptions!$B$23*Assumptions!$B$24)*$DL$35/20,0)</f>
        <v>0</v>
      </c>
      <c r="ED59" s="83">
        <f>IF($C44&lt;=20,Assumptions!$B$13*(Assumptions!$B$19*Assumptions!$B$20*Assumptions!$B$21-Assumptions!$B$22*Assumptions!$B$23*Assumptions!$B$24)*$DL$36/20,0)</f>
        <v>0</v>
      </c>
      <c r="EE59" s="83">
        <f>IF($C43&lt;=20,Assumptions!$B$13*(Assumptions!$B$19*Assumptions!$B$20*Assumptions!$B$21-Assumptions!$B$22*Assumptions!$B$23*Assumptions!$B$24)*$DL$37/20,0)</f>
        <v>0</v>
      </c>
      <c r="EF59" s="83">
        <f>IF($C42&lt;=20,Assumptions!$B$13*(Assumptions!$B$19*Assumptions!$B$20*Assumptions!$B$21-Assumptions!$B$22*Assumptions!$B$23*Assumptions!$B$24)*$DL$38/20,0)</f>
        <v>0</v>
      </c>
      <c r="EG59" s="83">
        <f>IF($C41&lt;=20,Assumptions!$B$13*(Assumptions!$B$19*Assumptions!$B$20*Assumptions!$B$21-Assumptions!$B$22*Assumptions!$B$23*Assumptions!$B$24)*$DL$39/20,0)</f>
        <v>0</v>
      </c>
      <c r="EH59" s="83">
        <f>IF($C40&lt;=20,Assumptions!$B$13*(Assumptions!$B$19*Assumptions!$B$20*Assumptions!$B$21-Assumptions!$B$22*Assumptions!$B$23*Assumptions!$B$24)*$DL$40/20,0)</f>
        <v>129.13033919897666</v>
      </c>
      <c r="EI59" s="83">
        <f>IF($C39&lt;=20,Assumptions!$B$13*(Assumptions!$B$19*Assumptions!$B$20*Assumptions!$B$21-Assumptions!$B$22*Assumptions!$B$23*Assumptions!$B$24)*$DL$41/20,0)</f>
        <v>129.13033919897666</v>
      </c>
      <c r="EJ59" s="83">
        <f>IF($C38&lt;=20,Assumptions!$B$13*(Assumptions!$B$19*Assumptions!$B$20*Assumptions!$B$21-Assumptions!$B$22*Assumptions!$B$23*Assumptions!$B$24)*$DL$42/20,0)</f>
        <v>129.13033919897666</v>
      </c>
      <c r="EK59" s="83">
        <f>IF($C37&lt;=20,Assumptions!$B$13*(Assumptions!$B$19*Assumptions!$B$20*Assumptions!$B$21-Assumptions!$B$22*Assumptions!$B$23*Assumptions!$B$24)*$DL$43/20,0)</f>
        <v>129.13033919897666</v>
      </c>
      <c r="EL59" s="83">
        <f>IF($C36&lt;=20,Assumptions!$B$13*(Assumptions!$B$19*Assumptions!$B$20*Assumptions!$B$21-Assumptions!$B$22*Assumptions!$B$23*Assumptions!$B$24)*$DL$44/20,0)</f>
        <v>129.13033919897666</v>
      </c>
      <c r="EM59" s="83">
        <f>IF($C35&lt;=20,Assumptions!$B$13*(Assumptions!$B$19*Assumptions!$B$20*Assumptions!$B$21-Assumptions!$B$22*Assumptions!$B$23*Assumptions!$B$24)*$DL$45/20,0)</f>
        <v>129.13033919897666</v>
      </c>
      <c r="EN59" s="83">
        <f>IF($C34&lt;=20,Assumptions!$B$13*(Assumptions!$B$19*Assumptions!$B$20*Assumptions!$B$21-Assumptions!$B$22*Assumptions!$B$23*Assumptions!$B$24)*$DL$46/20,0)</f>
        <v>129.13033919897666</v>
      </c>
      <c r="EO59" s="83">
        <f>IF($C33&lt;=20,Assumptions!$B$13*(Assumptions!$B$19*Assumptions!$B$20*Assumptions!$B$21-Assumptions!$B$22*Assumptions!$B$23*Assumptions!$B$24)*$DL$47/20,0)</f>
        <v>129.13033919897666</v>
      </c>
      <c r="EP59" s="83">
        <f>IF($C32&lt;=20,Assumptions!$B$13*(Assumptions!$B$19*Assumptions!$B$20*Assumptions!$B$21-Assumptions!$B$22*Assumptions!$B$23*Assumptions!$B$24)*$DL$48/20,0)</f>
        <v>129.13033919897666</v>
      </c>
      <c r="EQ59" s="83">
        <f>IF($C31&lt;=20,Assumptions!$B$13*(Assumptions!$B$19*Assumptions!$B$20*Assumptions!$B$21-Assumptions!$B$22*Assumptions!$B$23*Assumptions!$B$24)*$DL$49/20,0)</f>
        <v>129.13033919897666</v>
      </c>
      <c r="ER59" s="83">
        <f>IF($C30&lt;=20,Assumptions!$B$13*(Assumptions!$B$19*Assumptions!$B$20*Assumptions!$B$21-Assumptions!$B$22*Assumptions!$B$23*Assumptions!$B$24)*$DL$50/20,0)</f>
        <v>129.13033919897666</v>
      </c>
      <c r="ES59" s="78">
        <f t="shared" si="6"/>
        <v>1420.433731188743</v>
      </c>
      <c r="ET59" s="89">
        <f t="shared" si="7"/>
        <v>0.11137082366888547</v>
      </c>
    </row>
    <row r="60" spans="3:150" x14ac:dyDescent="0.35">
      <c r="C60" s="94">
        <f>C59+1</f>
        <v>40</v>
      </c>
      <c r="D60" s="94">
        <f t="shared" si="19"/>
        <v>2056</v>
      </c>
      <c r="E60" s="95">
        <v>45885.004000000001</v>
      </c>
      <c r="F60" s="96">
        <v>0</v>
      </c>
      <c r="G60" s="80">
        <f t="shared" si="12"/>
        <v>0</v>
      </c>
      <c r="H60" s="97">
        <f t="shared" si="11"/>
        <v>0</v>
      </c>
      <c r="I60" s="78">
        <f>Assumptions!$B$18*(J60+AO60)</f>
        <v>129.1125446196786</v>
      </c>
      <c r="J60" s="82">
        <f>(1.1*Assumptions!$B$14*(1+Assumptions!$B$16)+Assumptions!$B$15*(1+Assumptions!$B$17))*Assumptions!$B$12*$H60</f>
        <v>0</v>
      </c>
      <c r="K60" s="83">
        <f>IF($C60&lt;=20,Assumptions!$B$13*(Assumptions!$B$19*Assumptions!$B$20*Assumptions!$B$21-Assumptions!$B$22*Assumptions!$B$23*Assumptions!$B$24)*$H$21/20,0)</f>
        <v>0</v>
      </c>
      <c r="L60" s="83">
        <f>IF($C59&lt;=20,Assumptions!$B$13*(Assumptions!$B$19*Assumptions!$B$20*Assumptions!$B$21-Assumptions!$B$22*Assumptions!$B$23*Assumptions!$B$24)*$H$22/20,0)</f>
        <v>0</v>
      </c>
      <c r="M60" s="83">
        <f>IF($C58&lt;=20,Assumptions!$B$13*(Assumptions!$B$19*Assumptions!$B$20*Assumptions!$B$21-Assumptions!$B$22*Assumptions!$B$23*Assumptions!$B$24)*$H$23/20,0)</f>
        <v>0</v>
      </c>
      <c r="N60" s="83">
        <f>IF($C57&lt;=20,Assumptions!$B$13*(Assumptions!$B$19*Assumptions!$B$20*Assumptions!$B$21-Assumptions!$B$22*Assumptions!$B$23*Assumptions!$B$24)*$H$24/20,0)</f>
        <v>0</v>
      </c>
      <c r="O60" s="83">
        <f>IF($C56&lt;=20,Assumptions!$B$13*(Assumptions!$B$19*Assumptions!$B$20*Assumptions!$B$21-Assumptions!$B$22*Assumptions!$B$23*Assumptions!$B$24)*$H$25/20,0)</f>
        <v>0</v>
      </c>
      <c r="P60" s="83">
        <f>IF($C55&lt;=20,Assumptions!$B$13*(Assumptions!$B$19*Assumptions!$B$20*Assumptions!$B$21-Assumptions!$B$22*Assumptions!$B$23*Assumptions!$B$24)*$H$26/20,0)</f>
        <v>0</v>
      </c>
      <c r="Q60" s="83">
        <f>IF($C54&lt;=20,Assumptions!$B$13*(Assumptions!$B$19*Assumptions!$B$20*Assumptions!$B$21-Assumptions!$B$22*Assumptions!$B$23*Assumptions!$B$24)*$H$27/20,0)</f>
        <v>0</v>
      </c>
      <c r="R60" s="83">
        <f>IF($C53&lt;=20,Assumptions!$B$13*(Assumptions!$B$19*Assumptions!$B$20*Assumptions!$B$21-Assumptions!$B$22*Assumptions!$B$23*Assumptions!$B$24)*$H$28/20,0)</f>
        <v>0</v>
      </c>
      <c r="S60" s="83">
        <f>IF($C52&lt;=20,Assumptions!$B$13*(Assumptions!$B$19*Assumptions!$B$20*Assumptions!$B$21-Assumptions!$B$22*Assumptions!$B$23*Assumptions!$B$24)*$H$29/20,0)</f>
        <v>0</v>
      </c>
      <c r="T60" s="83">
        <f>IF($C51&lt;=20,Assumptions!$B$13*(Assumptions!$B$19*Assumptions!$B$20*Assumptions!$B$21-Assumptions!$B$22*Assumptions!$B$23*Assumptions!$B$24)*$H$30/20,0)</f>
        <v>0</v>
      </c>
      <c r="U60" s="83">
        <f>IF($C50&lt;=20,Assumptions!$B$13*(Assumptions!$B$19*Assumptions!$B$20*Assumptions!$B$21-Assumptions!$B$22*Assumptions!$B$23*Assumptions!$B$24)*$H$31/20,0)</f>
        <v>0</v>
      </c>
      <c r="V60" s="83">
        <f>IF($C49&lt;=20,Assumptions!$B$13*(Assumptions!$B$19*Assumptions!$B$20*Assumptions!$B$21-Assumptions!$B$22*Assumptions!$B$23*Assumptions!$B$24)*$H$32/20,0)</f>
        <v>0</v>
      </c>
      <c r="W60" s="83">
        <f>IF($C48&lt;=20,Assumptions!$B$13*(Assumptions!$B$19*Assumptions!$B$20*Assumptions!$B$21-Assumptions!$B$22*Assumptions!$B$23*Assumptions!$B$24)*$H$33/20,0)</f>
        <v>0</v>
      </c>
      <c r="X60" s="83">
        <f>IF($C47&lt;=20,Assumptions!$B$13*(Assumptions!$B$19*Assumptions!$B$20*Assumptions!$B$21-Assumptions!$B$22*Assumptions!$B$23*Assumptions!$B$24)*$H$34/20,0)</f>
        <v>0</v>
      </c>
      <c r="Y60" s="83">
        <f>IF($C46&lt;=20,Assumptions!$B$13*(Assumptions!$B$19*Assumptions!$B$20*Assumptions!$B$21-Assumptions!$B$22*Assumptions!$B$23*Assumptions!$B$24)*$H$35/20,0)</f>
        <v>0</v>
      </c>
      <c r="Z60" s="83">
        <f>IF($C45&lt;=20,Assumptions!$B$13*(Assumptions!$B$19*Assumptions!$B$20*Assumptions!$B$21-Assumptions!$B$22*Assumptions!$B$23*Assumptions!$B$24)*$H$36/20,0)</f>
        <v>0</v>
      </c>
      <c r="AA60" s="83">
        <f>IF($C44&lt;=20,Assumptions!$B$13*(Assumptions!$B$19*Assumptions!$B$20*Assumptions!$B$21-Assumptions!$B$22*Assumptions!$B$23*Assumptions!$B$24)*$H$37/20,0)</f>
        <v>0</v>
      </c>
      <c r="AB60" s="83">
        <f>IF($C43&lt;=20,Assumptions!$B$13*(Assumptions!$B$19*Assumptions!$B$20*Assumptions!$B$21-Assumptions!$B$22*Assumptions!$B$23*Assumptions!$B$24)*$H$38/20,0)</f>
        <v>0</v>
      </c>
      <c r="AC60" s="83">
        <f>IF($C42&lt;=20,Assumptions!$B$13*(Assumptions!$B$19*Assumptions!$B$20*Assumptions!$B$21-Assumptions!$B$22*Assumptions!$B$23*Assumptions!$B$24)*$H$39/20,0)</f>
        <v>0</v>
      </c>
      <c r="AD60" s="83">
        <f>IF($C41&lt;=20,Assumptions!$B$13*(Assumptions!$B$19*Assumptions!$B$20*Assumptions!$B$21-Assumptions!$B$22*Assumptions!$B$23*Assumptions!$B$24)*$H$40/20,0)</f>
        <v>0</v>
      </c>
      <c r="AE60" s="83">
        <f>IF($C40&lt;=20,Assumptions!$B$13*(Assumptions!$B$19*Assumptions!$B$20*Assumptions!$B$21-Assumptions!$B$22*Assumptions!$B$23*Assumptions!$B$24)*$H$41/20,0)</f>
        <v>3.5212512169003261</v>
      </c>
      <c r="AF60" s="83">
        <f>IF($C39&lt;=20,Assumptions!$B$13*(Assumptions!$B$19*Assumptions!$B$20*Assumptions!$B$21-Assumptions!$B$22*Assumptions!$B$23*Assumptions!$B$24)*$H$42/20,0)</f>
        <v>3.5212512169003261</v>
      </c>
      <c r="AG60" s="83">
        <f>IF($C38&lt;=20,Assumptions!$B$13*(Assumptions!$B$19*Assumptions!$B$20*Assumptions!$B$21-Assumptions!$B$22*Assumptions!$B$23*Assumptions!$B$24)*$H$43/20,0)</f>
        <v>3.5212512169003261</v>
      </c>
      <c r="AH60" s="83">
        <f>IF($C37&lt;=20,Assumptions!$B$13*(Assumptions!$B$19*Assumptions!$B$20*Assumptions!$B$21-Assumptions!$B$22*Assumptions!$B$23*Assumptions!$B$24)*$H$44/20,0)</f>
        <v>3.5212512169003261</v>
      </c>
      <c r="AI60" s="83">
        <f>IF($C36&lt;=20,Assumptions!$B$13*(Assumptions!$B$19*Assumptions!$B$20*Assumptions!$B$21-Assumptions!$B$22*Assumptions!$B$23*Assumptions!$B$24)*$H$45/20,0)</f>
        <v>3.5212512169003261</v>
      </c>
      <c r="AJ60" s="83">
        <f>IF($C35&lt;=20,Assumptions!$B$13*(Assumptions!$B$19*Assumptions!$B$20*Assumptions!$B$21-Assumptions!$B$22*Assumptions!$B$23*Assumptions!$B$24)*$H$46/20,0)</f>
        <v>3.5212512169003261</v>
      </c>
      <c r="AK60" s="83">
        <f>IF($C34&lt;=20,Assumptions!$B$13*(Assumptions!$B$19*Assumptions!$B$20*Assumptions!$B$21-Assumptions!$B$22*Assumptions!$B$23*Assumptions!$B$24)*$H$47/20,0)</f>
        <v>3.5212512169003261</v>
      </c>
      <c r="AL60" s="83">
        <f>IF($C33&lt;=20,Assumptions!$B$13*(Assumptions!$B$19*Assumptions!$B$20*Assumptions!$B$21-Assumptions!$B$22*Assumptions!$B$23*Assumptions!$B$24)*$H$48/20,0)</f>
        <v>3.5212512169003261</v>
      </c>
      <c r="AM60" s="83">
        <f>IF($C32&lt;=20,Assumptions!$B$13*(Assumptions!$B$19*Assumptions!$B$20*Assumptions!$B$21-Assumptions!$B$22*Assumptions!$B$23*Assumptions!$B$24)*$H$49/20,0)</f>
        <v>3.5212512169003261</v>
      </c>
      <c r="AN60" s="83">
        <f>IF($C36&lt;=20,Assumptions!$B$13*(Assumptions!$B$19*Assumptions!$B$20*Assumptions!$B$21-Assumptions!$B$22*Assumptions!$B$23*Assumptions!$B$24)*$H$50/20,0)</f>
        <v>3.5212512169003261</v>
      </c>
      <c r="AO60" s="95">
        <f t="shared" si="9"/>
        <v>35.212512169003254</v>
      </c>
      <c r="AP60" s="98">
        <f t="shared" si="10"/>
        <v>2.813828775511899E-3</v>
      </c>
      <c r="AQ60" s="81">
        <f t="shared" si="13"/>
        <v>0</v>
      </c>
      <c r="AR60" s="83">
        <f t="shared" si="14"/>
        <v>0</v>
      </c>
      <c r="AS60" s="78">
        <f>Assumptions!$B$18*(AT60+BY60)</f>
        <v>524.63187173922131</v>
      </c>
      <c r="AT60" s="78">
        <f>(1.1*Assumptions!$B$14*(1+Assumptions!$B$16)+Assumptions!$B$15*(1+Assumptions!$B$17))*Assumptions!$B$12*$AR60</f>
        <v>0</v>
      </c>
      <c r="AU60" s="83">
        <f>IF($C60&lt;=20,Assumptions!$B$13*(Assumptions!$B$19*Assumptions!$B$20*Assumptions!$B$21-Assumptions!$B$22*Assumptions!$B$23*Assumptions!$B$24)*$AR$21/20,0)</f>
        <v>0</v>
      </c>
      <c r="AV60" s="83">
        <f>IF($C59&lt;=20,Assumptions!$B$13*(Assumptions!$B$19*Assumptions!$B$20*Assumptions!$B$21-Assumptions!$B$22*Assumptions!$B$23*Assumptions!$B$24)*$AR$22/20,0)</f>
        <v>0</v>
      </c>
      <c r="AW60" s="83">
        <f>IF($C358&lt;=20,Assumptions!$B$13*(Assumptions!$B$19*Assumptions!$B$20*Assumptions!$B$21-Assumptions!$B$22*Assumptions!$B$23*Assumptions!$B$24)*$AR$23/20,0)</f>
        <v>6.6782370733894583</v>
      </c>
      <c r="AX60" s="83">
        <f>IF($C57&lt;=20,Assumptions!$B$13*(Assumptions!$B$19*Assumptions!$B$20*Assumptions!$B$21-Assumptions!$B$22*Assumptions!$B$23*Assumptions!$B$24)*$AR$24/20,0)</f>
        <v>0</v>
      </c>
      <c r="AY60" s="83">
        <f>IF($C56&lt;=20,Assumptions!$B$13*(Assumptions!$B$19*Assumptions!$B$20*Assumptions!$B$21-Assumptions!$B$22*Assumptions!$B$23*Assumptions!$B$24)*$AR$25/20,0)</f>
        <v>0</v>
      </c>
      <c r="AZ60" s="83">
        <f>IF($C55&lt;=20,Assumptions!$B$13*(Assumptions!$B$19*Assumptions!$B$20*Assumptions!$B$21-Assumptions!$B$22*Assumptions!$B$23*Assumptions!$B$24)*$AR$26/20,0)</f>
        <v>0</v>
      </c>
      <c r="BA60" s="83">
        <f>IF($C54&lt;=20,Assumptions!$B$13*(Assumptions!$B$19*Assumptions!$B$20*Assumptions!$B$21-Assumptions!$B$22*Assumptions!$B$23*Assumptions!$B$24)*$AR$27/20,0)</f>
        <v>0</v>
      </c>
      <c r="BB60" s="83">
        <f>IF($C53&lt;=20,Assumptions!$B$13*(Assumptions!$B$19*Assumptions!$B$20*Assumptions!$B$21-Assumptions!$B$22*Assumptions!$B$23*Assumptions!$B$24)*$AR$28/20,0)</f>
        <v>0</v>
      </c>
      <c r="BC60" s="83">
        <f>IF($C52&lt;=20,Assumptions!$B$13*(Assumptions!$B$19*Assumptions!$B$20*Assumptions!$B$21-Assumptions!$B$22*Assumptions!$B$23*Assumptions!$B$24)*$AR$29/20,0)</f>
        <v>0</v>
      </c>
      <c r="BD60" s="83">
        <f>IF($C51&lt;=20,Assumptions!$B$13*(Assumptions!$B$19*Assumptions!$B$20*Assumptions!$B$21-Assumptions!$B$22*Assumptions!$B$23*Assumptions!$B$24)*$AR$30/20,0)</f>
        <v>0</v>
      </c>
      <c r="BE60" s="83">
        <f>IF($C50&lt;=20,Assumptions!$B$13*(Assumptions!$B$19*Assumptions!$B$20*Assumptions!$B$21-Assumptions!$B$22*Assumptions!$B$23*Assumptions!$B$24)*$AR$31/20,0)</f>
        <v>0</v>
      </c>
      <c r="BF60" s="83">
        <f>IF($C49&lt;=20,Assumptions!$B$13*(Assumptions!$B$19*Assumptions!$B$20*Assumptions!$B$21-Assumptions!$B$22*Assumptions!$B$23*Assumptions!$B$24)*$AR$32/20,0)</f>
        <v>0</v>
      </c>
      <c r="BG60" s="83">
        <f>IF($C48&lt;=20,Assumptions!$B$13*(Assumptions!$B$19*Assumptions!$B$20*Assumptions!$B$21-Assumptions!$B$22*Assumptions!$B$23*Assumptions!$B$24)*$AR$33/20,0)</f>
        <v>0</v>
      </c>
      <c r="BH60" s="83">
        <f>IF($C47&lt;=20,Assumptions!$B$13*(Assumptions!$B$19*Assumptions!$B$20*Assumptions!$B$21-Assumptions!$B$22*Assumptions!$B$23*Assumptions!$B$24)*$AR$34/20,0)</f>
        <v>0</v>
      </c>
      <c r="BI60" s="83">
        <f>IF($C46&lt;=20,Assumptions!$B$13*(Assumptions!$B$19*Assumptions!$B$20*Assumptions!$B$21-Assumptions!$B$22*Assumptions!$B$23*Assumptions!$B$24)*$AR$35/20,0)</f>
        <v>0</v>
      </c>
      <c r="BJ60" s="83">
        <f>IF($C45&lt;=20,Assumptions!$B$13*(Assumptions!$B$19*Assumptions!$B$20*Assumptions!$B$21-Assumptions!$B$22*Assumptions!$B$23*Assumptions!$B$24)*$AR$36/20,0)</f>
        <v>0</v>
      </c>
      <c r="BK60" s="83">
        <f>IF($C44&lt;=20,Assumptions!$B$13*(Assumptions!$B$19*Assumptions!$B$20*Assumptions!$B$21-Assumptions!$B$22*Assumptions!$B$23*Assumptions!$B$24)*$AR$37/20,0)</f>
        <v>0</v>
      </c>
      <c r="BL60" s="83">
        <f>IF($C43&lt;=20,Assumptions!$B$13*(Assumptions!$B$19*Assumptions!$B$20*Assumptions!$B$21-Assumptions!$B$22*Assumptions!$B$23*Assumptions!$B$24)*$AR$38/20,0)</f>
        <v>0</v>
      </c>
      <c r="BM60" s="83">
        <f>IF($C42&lt;=20,Assumptions!$B$13*(Assumptions!$B$19*Assumptions!$B$20*Assumptions!$B$21-Assumptions!$B$22*Assumptions!$B$23*Assumptions!$B$24)*$AR$39/20,0)</f>
        <v>0</v>
      </c>
      <c r="BN60" s="83">
        <f>IF($C41&lt;=20,Assumptions!$B$13*(Assumptions!$B$19*Assumptions!$B$20*Assumptions!$B$21-Assumptions!$B$22*Assumptions!$B$23*Assumptions!$B$24)*$AR$40/20,0)</f>
        <v>0</v>
      </c>
      <c r="BO60" s="83">
        <f>IF($C40&lt;=20,Assumptions!$B$13*(Assumptions!$B$19*Assumptions!$B$20*Assumptions!$B$21-Assumptions!$B$22*Assumptions!$B$23*Assumptions!$B$24)*$AR$41/20,0)</f>
        <v>13.640318249185276</v>
      </c>
      <c r="BP60" s="83">
        <f>IF($C39&lt;=20,Assumptions!$B$13*(Assumptions!$B$19*Assumptions!$B$20*Assumptions!$B$21-Assumptions!$B$22*Assumptions!$B$23*Assumptions!$B$24)*$AR$42/20,0)</f>
        <v>13.640318249185276</v>
      </c>
      <c r="BQ60" s="83">
        <f>IF($C38&lt;=20,Assumptions!$B$13*(Assumptions!$B$19*Assumptions!$B$20*Assumptions!$B$21-Assumptions!$B$22*Assumptions!$B$23*Assumptions!$B$24)*$AR$43/20,0)</f>
        <v>13.640318249185276</v>
      </c>
      <c r="BR60" s="83">
        <f>IF($C37&lt;=20,Assumptions!$B$13*(Assumptions!$B$19*Assumptions!$B$20*Assumptions!$B$21-Assumptions!$B$22*Assumptions!$B$23*Assumptions!$B$24)*$AR$44/20,0)</f>
        <v>13.640318249185276</v>
      </c>
      <c r="BS60" s="83">
        <f>IF($C36&lt;=20,Assumptions!$B$13*(Assumptions!$B$19*Assumptions!$B$20*Assumptions!$B$21-Assumptions!$B$22*Assumptions!$B$23*Assumptions!$B$24)*$AR$45/20,0)</f>
        <v>13.640318249185276</v>
      </c>
      <c r="BT60" s="83">
        <f>IF($C35&lt;=20,Assumptions!$B$13*(Assumptions!$B$19*Assumptions!$B$20*Assumptions!$B$21-Assumptions!$B$22*Assumptions!$B$23*Assumptions!$B$24)*$AR$46/20,0)</f>
        <v>13.640318249185276</v>
      </c>
      <c r="BU60" s="83">
        <f>IF($C34&lt;=20,Assumptions!$B$13*(Assumptions!$B$19*Assumptions!$B$20*Assumptions!$B$21-Assumptions!$B$22*Assumptions!$B$23*Assumptions!$B$24)*$AR$47/20,0)</f>
        <v>13.640318249185276</v>
      </c>
      <c r="BV60" s="83">
        <f>IF($C33&lt;=20,Assumptions!$B$13*(Assumptions!$B$19*Assumptions!$B$20*Assumptions!$B$21-Assumptions!$B$22*Assumptions!$B$23*Assumptions!$B$24)*$AR$48/20,0)</f>
        <v>13.640318249185276</v>
      </c>
      <c r="BW60" s="83">
        <f>IF($C32&lt;=20,Assumptions!$B$13*(Assumptions!$B$19*Assumptions!$B$20*Assumptions!$B$21-Assumptions!$B$22*Assumptions!$B$23*Assumptions!$B$24)*$AR$49/20,0)</f>
        <v>13.640318249185276</v>
      </c>
      <c r="BX60" s="83">
        <f>IF($C31&lt;=20,Assumptions!$B$13*(Assumptions!$B$19*Assumptions!$B$20*Assumptions!$B$21-Assumptions!$B$22*Assumptions!$B$23*Assumptions!$B$24)*$AR$50/20,0)</f>
        <v>13.640318249185276</v>
      </c>
      <c r="BY60" s="78">
        <f t="shared" si="2"/>
        <v>143.08141956524219</v>
      </c>
      <c r="BZ60" s="85">
        <f t="shared" si="3"/>
        <v>1.1433623755142777E-2</v>
      </c>
      <c r="CA60" s="86">
        <f t="shared" si="15"/>
        <v>0</v>
      </c>
      <c r="CB60" s="87">
        <f t="shared" si="16"/>
        <v>0</v>
      </c>
      <c r="CC60" s="78">
        <f>Assumptions!$B$18*(CD60+DI60)</f>
        <v>1704.7353794925291</v>
      </c>
      <c r="CD60" s="78">
        <f>(1.1*Assumptions!$B$14*(1+Assumptions!$B$16)+Assumptions!$B$15*(1+Assumptions!$B$17))*Assumptions!$B$12*$CB60</f>
        <v>0</v>
      </c>
      <c r="CE60" s="83">
        <f>IF($C60&lt;=20,Assumptions!$B$13*(Assumptions!$B$19*Assumptions!$B$20*Assumptions!$B$21-Assumptions!$B$22*Assumptions!$B$23*Assumptions!$B$24)*$CB$21/20,0)</f>
        <v>0</v>
      </c>
      <c r="CF60" s="83">
        <f>IF($C59&lt;=20,Assumptions!$B$13*(Assumptions!$B$19*Assumptions!$B$20*Assumptions!$B$21-Assumptions!$B$22*Assumptions!$B$23*Assumptions!$B$24)*$CB$22/20,0)</f>
        <v>0</v>
      </c>
      <c r="CG60" s="83">
        <f>IF($C58&lt;=20,Assumptions!$B$13*(Assumptions!$B$19*Assumptions!$B$20*Assumptions!$B$21-Assumptions!$B$22*Assumptions!$B$23*Assumptions!$B$24)*$CB$23/20,0)</f>
        <v>0</v>
      </c>
      <c r="CH60" s="83">
        <f>IF($C57&lt;=20,Assumptions!$B$13*(Assumptions!$B$19*Assumptions!$B$20*Assumptions!$B$21-Assumptions!$B$22*Assumptions!$B$23*Assumptions!$B$24)*$CB$24/20,0)</f>
        <v>0</v>
      </c>
      <c r="CI60" s="83">
        <f>IF($C56&lt;=20,Assumptions!$B$13*(Assumptions!$B$19*Assumptions!$B$20*Assumptions!$B$21-Assumptions!$B$22*Assumptions!$B$23*Assumptions!$B$24)*$CB$25/20,0)</f>
        <v>0</v>
      </c>
      <c r="CJ60" s="83">
        <f>IF($C55&lt;=20,Assumptions!$B$13*(Assumptions!$B$19*Assumptions!$B$20*Assumptions!$B$21-Assumptions!$B$22*Assumptions!$B$23*Assumptions!$B$24)*$CB$26/20,0)</f>
        <v>0</v>
      </c>
      <c r="CK60" s="83">
        <f>IF($C54&lt;=20,Assumptions!$B$13*(Assumptions!$B$19*Assumptions!$B$20*Assumptions!$B$21-Assumptions!$B$22*Assumptions!$B$23*Assumptions!$B$24)*$CB$27/20,0)</f>
        <v>0</v>
      </c>
      <c r="CL60" s="83">
        <f>IF($C53&lt;=20,Assumptions!$B$13*(Assumptions!$B$19*Assumptions!$B$20*Assumptions!$B$21-Assumptions!$B$22*Assumptions!$B$23*Assumptions!$B$24)*$CB$28/20,0)</f>
        <v>0</v>
      </c>
      <c r="CM60" s="83">
        <f>IF($C52&lt;=20,Assumptions!$B$13*(Assumptions!$B$19*Assumptions!$B$20*Assumptions!$B$21-Assumptions!$B$22*Assumptions!$B$23*Assumptions!$B$24)*$CB$29/20,0)</f>
        <v>0</v>
      </c>
      <c r="CN60" s="83">
        <f>IF($C51&lt;=20,Assumptions!$B$13*(Assumptions!$B$19*Assumptions!$B$20*Assumptions!$B$21-Assumptions!$B$22*Assumptions!$B$23*Assumptions!$B$24)*$CB$30/20,0)</f>
        <v>0</v>
      </c>
      <c r="CO60" s="83">
        <f>IF($C50&lt;=20,Assumptions!$B$13*(Assumptions!$B$19*Assumptions!$B$20*Assumptions!$B$21-Assumptions!$B$22*Assumptions!$B$23*Assumptions!$B$24)*$CB$31/20,0)</f>
        <v>0</v>
      </c>
      <c r="CP60" s="83">
        <f>IF($C49&lt;=20,Assumptions!$B$13*(Assumptions!$B$19*Assumptions!$B$20*Assumptions!$B$21-Assumptions!$B$22*Assumptions!$B$23*Assumptions!$B$24)*$CB$32/20,0)</f>
        <v>0</v>
      </c>
      <c r="CQ60" s="83">
        <f>IF($C48&lt;=20,Assumptions!$B$13*(Assumptions!$B$19*Assumptions!$B$20*Assumptions!$B$21-Assumptions!$B$22*Assumptions!$B$23*Assumptions!$B$24)*$CB$33/20,0)</f>
        <v>0</v>
      </c>
      <c r="CR60" s="83">
        <f>IF($C47&lt;=20,Assumptions!$B$13*(Assumptions!$B$19*Assumptions!$B$20*Assumptions!$B$21-Assumptions!$B$22*Assumptions!$B$23*Assumptions!$B$24)*$CB$34/20,0)</f>
        <v>0</v>
      </c>
      <c r="CS60" s="83">
        <f>IF($C46&lt;=20,Assumptions!$B$13*(Assumptions!$B$19*Assumptions!$B$20*Assumptions!$B$21-Assumptions!$B$22*Assumptions!$B$23*Assumptions!$B$24)*$CB$35/20,0)</f>
        <v>0</v>
      </c>
      <c r="CT60" s="83">
        <f>IF($C45&lt;=20,Assumptions!$B$13*(Assumptions!$B$19*Assumptions!$B$20*Assumptions!$B$21-Assumptions!$B$22*Assumptions!$B$23*Assumptions!$B$24)*$CB$36/20,0)</f>
        <v>0</v>
      </c>
      <c r="CU60" s="83">
        <f>IF($C44&lt;=20,Assumptions!$B$13*(Assumptions!$B$19*Assumptions!$B$20*Assumptions!$B$21-Assumptions!$B$22*Assumptions!$B$23*Assumptions!$B$24)*$CB$37/20,0)</f>
        <v>0</v>
      </c>
      <c r="CV60" s="83">
        <f>IF($C43&lt;=20,Assumptions!$B$13*(Assumptions!$B$19*Assumptions!$B$20*Assumptions!$B$21-Assumptions!$B$22*Assumptions!$B$23*Assumptions!$B$24)*$CB$38/20,0)</f>
        <v>0</v>
      </c>
      <c r="CW60" s="83">
        <f>IF($C42&lt;=20,Assumptions!$B$13*(Assumptions!$B$19*Assumptions!$B$20*Assumptions!$B$21-Assumptions!$B$22*Assumptions!$B$23*Assumptions!$B$24)*$CB$39/20,0)</f>
        <v>0</v>
      </c>
      <c r="CX60" s="83">
        <f>IF($C41&lt;=20,Assumptions!$B$13*(Assumptions!$B$19*Assumptions!$B$20*Assumptions!$B$21-Assumptions!$B$22*Assumptions!$B$23*Assumptions!$B$24)*$CB$40/20,0)</f>
        <v>0</v>
      </c>
      <c r="CY60" s="83">
        <f>IF($C40&lt;=20,Assumptions!$B$13*(Assumptions!$B$19*Assumptions!$B$20*Assumptions!$B$21-Assumptions!$B$22*Assumptions!$B$23*Assumptions!$B$24)*$CB$41/20,0)</f>
        <v>46.492783077068985</v>
      </c>
      <c r="CZ60" s="83">
        <f>IF($C39&lt;=20,Assumptions!$B$13*(Assumptions!$B$19*Assumptions!$B$20*Assumptions!$B$21-Assumptions!$B$22*Assumptions!$B$23*Assumptions!$B$24)*$CB$42/20,0)</f>
        <v>46.492783077068985</v>
      </c>
      <c r="DA60" s="83">
        <f>IF($C38&lt;=20,Assumptions!$B$13*(Assumptions!$B$19*Assumptions!$B$20*Assumptions!$B$21-Assumptions!$B$22*Assumptions!$B$23*Assumptions!$B$24)*$CB$43/20,0)</f>
        <v>46.492783077068985</v>
      </c>
      <c r="DB60" s="83">
        <f>IF($C37&lt;=20,Assumptions!$B$13*(Assumptions!$B$19*Assumptions!$B$20*Assumptions!$B$21-Assumptions!$B$22*Assumptions!$B$23*Assumptions!$B$24)*$CB$44/20,0)</f>
        <v>46.492783077068985</v>
      </c>
      <c r="DC60" s="83">
        <f>IF($C36&lt;=20,Assumptions!$B$13*(Assumptions!$B$19*Assumptions!$B$20*Assumptions!$B$21-Assumptions!$B$22*Assumptions!$B$23*Assumptions!$B$24)*$CB$45/20,0)</f>
        <v>46.492783077068985</v>
      </c>
      <c r="DD60" s="83">
        <f>IF($C35&lt;=20,Assumptions!$B$13*(Assumptions!$B$19*Assumptions!$B$20*Assumptions!$B$21-Assumptions!$B$22*Assumptions!$B$23*Assumptions!$B$24)*$CB$46/20,0)</f>
        <v>46.492783077068985</v>
      </c>
      <c r="DE60" s="83">
        <f>IF($C34&lt;=20,Assumptions!$B$13*(Assumptions!$B$19*Assumptions!$B$20*Assumptions!$B$21-Assumptions!$B$22*Assumptions!$B$23*Assumptions!$B$24)*$CB$47/20,0)</f>
        <v>46.492783077068985</v>
      </c>
      <c r="DF60" s="83">
        <f>IF($C33&lt;=20,Assumptions!$B$13*(Assumptions!$B$19*Assumptions!$B$20*Assumptions!$B$21-Assumptions!$B$22*Assumptions!$B$23*Assumptions!$B$24)*$CB$48/20,0)</f>
        <v>46.492783077068985</v>
      </c>
      <c r="DG60" s="83">
        <f>IF($C32&lt;=20,Assumptions!$B$13*(Assumptions!$B$19*Assumptions!$B$20*Assumptions!$B$21-Assumptions!$B$22*Assumptions!$B$23*Assumptions!$B$24)*$CB$49/20,0)</f>
        <v>46.492783077068985</v>
      </c>
      <c r="DH60" s="83">
        <f>IF($C31&lt;=20,Assumptions!$B$13*(Assumptions!$B$19*Assumptions!$B$20*Assumptions!$B$21-Assumptions!$B$22*Assumptions!$B$23*Assumptions!$B$24)*$CB$50/20,0)</f>
        <v>46.492783077068985</v>
      </c>
      <c r="DI60" s="95">
        <f t="shared" si="4"/>
        <v>464.92783077068975</v>
      </c>
      <c r="DJ60" s="85">
        <f t="shared" si="5"/>
        <v>3.7152342396930577E-2</v>
      </c>
      <c r="DK60" s="88">
        <f t="shared" si="17"/>
        <v>0</v>
      </c>
      <c r="DL60" s="81">
        <f t="shared" si="1"/>
        <v>0</v>
      </c>
      <c r="DM60" s="78">
        <f>Assumptions!$B$18*(DN60+ES60)</f>
        <v>4734.7791039624763</v>
      </c>
      <c r="DN60" s="78">
        <f>(1.1*Assumptions!$B$14*(1+Assumptions!$B$16)+Assumptions!$B$15*(1+Assumptions!$B$17))*Assumptions!$B$12*DL60</f>
        <v>0</v>
      </c>
      <c r="DO60" s="83">
        <f>IF($C60&lt;=20,Assumptions!$B$13*(Assumptions!$B$19*Assumptions!$B$20*Assumptions!$B$21-Assumptions!$B$22*Assumptions!$B$23*Assumptions!$B$24)*$DL$21/20,0)</f>
        <v>0</v>
      </c>
      <c r="DP60" s="83">
        <f>IF($C59&lt;=20,Assumptions!$B$13*(Assumptions!$B$19*Assumptions!$B$20*Assumptions!$B$21-Assumptions!$B$22*Assumptions!$B$23*Assumptions!$B$24)*$DL$22/20,0)</f>
        <v>0</v>
      </c>
      <c r="DQ60" s="83">
        <f>IF($C58&lt;=20,Assumptions!$B$13*(Assumptions!$B$19*Assumptions!$B$20*Assumptions!$B$21-Assumptions!$B$22*Assumptions!$B$23*Assumptions!$B$24)*$DL$23/20,0)</f>
        <v>0</v>
      </c>
      <c r="DR60" s="83">
        <f>IF($C57&lt;=20,Assumptions!$B$13*(Assumptions!$B$19*Assumptions!$B$20*Assumptions!$B$21-Assumptions!$B$22*Assumptions!$B$23*Assumptions!$B$24)*$DL$24/20,0)</f>
        <v>0</v>
      </c>
      <c r="DS60" s="83">
        <f>IF($C56&lt;=20,Assumptions!$B$13*(Assumptions!$B$19*Assumptions!$B$20*Assumptions!$B$21-Assumptions!$B$22*Assumptions!$B$23*Assumptions!$B$24)*$DL$25/20,0)</f>
        <v>0</v>
      </c>
      <c r="DT60" s="83">
        <f>IF($C55&lt;=20,Assumptions!$B$13*(Assumptions!$B$19*Assumptions!$B$20*Assumptions!$B$21-Assumptions!$B$22*Assumptions!$B$23*Assumptions!$B$24)*$DL$26/20,0)</f>
        <v>0</v>
      </c>
      <c r="DU60" s="83">
        <f>IF($C54&lt;=20,Assumptions!$B$13*(Assumptions!$B$19*Assumptions!$B$20*Assumptions!$B$21-Assumptions!$B$22*Assumptions!$B$23*Assumptions!$B$24)*$DL$27/20,0)</f>
        <v>0</v>
      </c>
      <c r="DV60" s="83">
        <f>IF($C53&lt;=20,Assumptions!$B$13*(Assumptions!$B$19*Assumptions!$B$20*Assumptions!$B$21-Assumptions!$B$22*Assumptions!$B$23*Assumptions!$B$24)*$DL$28/20,0)</f>
        <v>0</v>
      </c>
      <c r="DW60" s="83">
        <f>IF($C52&lt;=20,Assumptions!$B$13*(Assumptions!$B$19*Assumptions!$B$20*Assumptions!$B$21-Assumptions!$B$22*Assumptions!$B$23*Assumptions!$B$24)*$DL$29/20,0)</f>
        <v>0</v>
      </c>
      <c r="DX60" s="83">
        <f>IF($C51&lt;=20,Assumptions!$B$13*(Assumptions!$B$19*Assumptions!$B$20*Assumptions!$B$21-Assumptions!$B$22*Assumptions!$B$23*Assumptions!$B$24)*$DL$30/20,0)</f>
        <v>0</v>
      </c>
      <c r="DY60" s="83">
        <f>IF($C50&lt;=20,Assumptions!$B$13*(Assumptions!$B$19*Assumptions!$B$20*Assumptions!$B$21-Assumptions!$B$22*Assumptions!$B$23*Assumptions!$B$24)*$DL$31/20,0)</f>
        <v>0</v>
      </c>
      <c r="DZ60" s="83">
        <f>IF($C49&lt;=20,Assumptions!$B$13*(Assumptions!$B$19*Assumptions!$B$20*Assumptions!$B$21-Assumptions!$B$22*Assumptions!$B$23*Assumptions!$B$24)*$DL$32/20,0)</f>
        <v>0</v>
      </c>
      <c r="EA60" s="83">
        <f>IF($C48&lt;=20,Assumptions!$B$13*(Assumptions!$B$19*Assumptions!$B$20*Assumptions!$B$21-Assumptions!$B$22*Assumptions!$B$23*Assumptions!$B$24)*$DL$33/20,0)</f>
        <v>0</v>
      </c>
      <c r="EB60" s="83">
        <f>IF($C47&lt;=20,Assumptions!$B$13*(Assumptions!$B$19*Assumptions!$B$20*Assumptions!$B$21-Assumptions!$B$22*Assumptions!$B$23*Assumptions!$B$24)*$DL$34/20,0)</f>
        <v>0</v>
      </c>
      <c r="EC60" s="83">
        <f>IF($C46&lt;=20,Assumptions!$B$13*(Assumptions!$B$19*Assumptions!$B$20*Assumptions!$B$21-Assumptions!$B$22*Assumptions!$B$23*Assumptions!$B$24)*$DL$35/20,0)</f>
        <v>0</v>
      </c>
      <c r="ED60" s="83">
        <f>IF($C45&lt;=20,Assumptions!$B$13*(Assumptions!$B$19*Assumptions!$B$20*Assumptions!$B$21-Assumptions!$B$22*Assumptions!$B$23*Assumptions!$B$24)*$DL$36/20,0)</f>
        <v>0</v>
      </c>
      <c r="EE60" s="83">
        <f>IF($C44&lt;=20,Assumptions!$B$13*(Assumptions!$B$19*Assumptions!$B$20*Assumptions!$B$21-Assumptions!$B$22*Assumptions!$B$23*Assumptions!$B$24)*$DL$37/20,0)</f>
        <v>0</v>
      </c>
      <c r="EF60" s="83">
        <f>IF($C43&lt;=20,Assumptions!$B$13*(Assumptions!$B$19*Assumptions!$B$20*Assumptions!$B$21-Assumptions!$B$22*Assumptions!$B$23*Assumptions!$B$24)*$DL$38/20,0)</f>
        <v>0</v>
      </c>
      <c r="EG60" s="83">
        <f>IF($C42&lt;=20,Assumptions!$B$13*(Assumptions!$B$19*Assumptions!$B$20*Assumptions!$B$21-Assumptions!$B$22*Assumptions!$B$23*Assumptions!$B$24)*$DL$39/20,0)</f>
        <v>0</v>
      </c>
      <c r="EH60" s="83">
        <f>IF($C41&lt;=20,Assumptions!$B$13*(Assumptions!$B$19*Assumptions!$B$20*Assumptions!$B$21-Assumptions!$B$22*Assumptions!$B$23*Assumptions!$B$24)*$DL$40/20,0)</f>
        <v>0</v>
      </c>
      <c r="EI60" s="83">
        <f>IF($C40&lt;=20,Assumptions!$B$13*(Assumptions!$B$19*Assumptions!$B$20*Assumptions!$B$21-Assumptions!$B$22*Assumptions!$B$23*Assumptions!$B$24)*$DL$41/20,0)</f>
        <v>129.13033919897666</v>
      </c>
      <c r="EJ60" s="83">
        <f>IF($C39&lt;=20,Assumptions!$B$13*(Assumptions!$B$19*Assumptions!$B$20*Assumptions!$B$21-Assumptions!$B$22*Assumptions!$B$23*Assumptions!$B$24)*$DL$42/20,0)</f>
        <v>129.13033919897666</v>
      </c>
      <c r="EK60" s="83">
        <f>IF($C38&lt;=20,Assumptions!$B$13*(Assumptions!$B$19*Assumptions!$B$20*Assumptions!$B$21-Assumptions!$B$22*Assumptions!$B$23*Assumptions!$B$24)*$DL$43/20,0)</f>
        <v>129.13033919897666</v>
      </c>
      <c r="EL60" s="83">
        <f>IF($C37&lt;=20,Assumptions!$B$13*(Assumptions!$B$19*Assumptions!$B$20*Assumptions!$B$21-Assumptions!$B$22*Assumptions!$B$23*Assumptions!$B$24)*$DL$44/20,0)</f>
        <v>129.13033919897666</v>
      </c>
      <c r="EM60" s="83">
        <f>IF($C36&lt;=20,Assumptions!$B$13*(Assumptions!$B$19*Assumptions!$B$20*Assumptions!$B$21-Assumptions!$B$22*Assumptions!$B$23*Assumptions!$B$24)*$DL$45/20,0)</f>
        <v>129.13033919897666</v>
      </c>
      <c r="EN60" s="83">
        <f>IF($C35&lt;=20,Assumptions!$B$13*(Assumptions!$B$19*Assumptions!$B$20*Assumptions!$B$21-Assumptions!$B$22*Assumptions!$B$23*Assumptions!$B$24)*$DL$46/20,0)</f>
        <v>129.13033919897666</v>
      </c>
      <c r="EO60" s="83">
        <f>IF($C34&lt;=20,Assumptions!$B$13*(Assumptions!$B$19*Assumptions!$B$20*Assumptions!$B$21-Assumptions!$B$22*Assumptions!$B$23*Assumptions!$B$24)*$DL$47/20,0)</f>
        <v>129.13033919897666</v>
      </c>
      <c r="EP60" s="83">
        <f>IF($C33&lt;=20,Assumptions!$B$13*(Assumptions!$B$19*Assumptions!$B$20*Assumptions!$B$21-Assumptions!$B$22*Assumptions!$B$23*Assumptions!$B$24)*$DL$48/20,0)</f>
        <v>129.13033919897666</v>
      </c>
      <c r="EQ60" s="83">
        <f>IF($C32&lt;=20,Assumptions!$B$13*(Assumptions!$B$19*Assumptions!$B$20*Assumptions!$B$21-Assumptions!$B$22*Assumptions!$B$23*Assumptions!$B$24)*$DL$49/20,0)</f>
        <v>129.13033919897666</v>
      </c>
      <c r="ER60" s="83">
        <f>IF($C31&lt;=20,Assumptions!$B$13*(Assumptions!$B$19*Assumptions!$B$20*Assumptions!$B$21-Assumptions!$B$22*Assumptions!$B$23*Assumptions!$B$24)*$DL$50/20,0)</f>
        <v>129.13033919897666</v>
      </c>
      <c r="ES60" s="78">
        <f t="shared" si="6"/>
        <v>1291.3033919897664</v>
      </c>
      <c r="ET60" s="89">
        <f t="shared" si="7"/>
        <v>0.10318794140156283</v>
      </c>
    </row>
    <row r="61" spans="3:150" ht="13.3" thickBot="1" x14ac:dyDescent="0.4">
      <c r="C61" s="99" t="s">
        <v>732</v>
      </c>
      <c r="D61" s="100"/>
      <c r="E61" s="101">
        <f t="shared" ref="E61:J61" si="20">SUM(E21:E60)</f>
        <v>2795189.6940071578</v>
      </c>
      <c r="F61" s="100">
        <f t="shared" si="20"/>
        <v>7489.7708259999999</v>
      </c>
      <c r="G61" s="102">
        <f t="shared" si="20"/>
        <v>206.416509773684</v>
      </c>
      <c r="H61" s="103">
        <f t="shared" si="20"/>
        <v>64.009103333332916</v>
      </c>
      <c r="I61" s="78">
        <f t="shared" si="20"/>
        <v>24375.306553261053</v>
      </c>
      <c r="J61" s="78">
        <f t="shared" si="20"/>
        <v>5216.6139034599655</v>
      </c>
      <c r="K61" s="78">
        <f t="shared" ref="K61:AS61" si="21">SUM(K21:K60)</f>
        <v>7.7911724888699707</v>
      </c>
      <c r="L61" s="78">
        <f t="shared" si="21"/>
        <v>5.8141027476606055</v>
      </c>
      <c r="M61" s="78">
        <f t="shared" si="21"/>
        <v>32.866064785106069</v>
      </c>
      <c r="N61" s="78">
        <f t="shared" si="21"/>
        <v>14.169162042560162</v>
      </c>
      <c r="O61" s="78">
        <f t="shared" si="21"/>
        <v>16.362125339908545</v>
      </c>
      <c r="P61" s="78">
        <f t="shared" si="21"/>
        <v>16.860990441189234</v>
      </c>
      <c r="Q61" s="78">
        <f t="shared" si="21"/>
        <v>4.2042097319485787</v>
      </c>
      <c r="R61" s="78">
        <f t="shared" si="21"/>
        <v>8.475004271204357</v>
      </c>
      <c r="S61" s="78">
        <f t="shared" si="21"/>
        <v>4.1849365160716703</v>
      </c>
      <c r="T61" s="78">
        <f t="shared" si="21"/>
        <v>70.425024338006509</v>
      </c>
      <c r="U61" s="78">
        <f t="shared" si="21"/>
        <v>70.425024338006509</v>
      </c>
      <c r="V61" s="78">
        <f t="shared" si="21"/>
        <v>70.425024338006509</v>
      </c>
      <c r="W61" s="78">
        <f t="shared" si="21"/>
        <v>70.425024338006509</v>
      </c>
      <c r="X61" s="78">
        <f t="shared" si="21"/>
        <v>70.425024338006509</v>
      </c>
      <c r="Y61" s="78">
        <f t="shared" si="21"/>
        <v>70.425024338006509</v>
      </c>
      <c r="Z61" s="78">
        <f t="shared" si="21"/>
        <v>70.425024338006509</v>
      </c>
      <c r="AA61" s="78">
        <f t="shared" si="21"/>
        <v>70.425024338006509</v>
      </c>
      <c r="AB61" s="78">
        <f t="shared" si="21"/>
        <v>70.425024338006509</v>
      </c>
      <c r="AC61" s="78">
        <f t="shared" si="21"/>
        <v>70.425024338006509</v>
      </c>
      <c r="AD61" s="78">
        <f t="shared" si="21"/>
        <v>70.425024338006509</v>
      </c>
      <c r="AE61" s="78">
        <f t="shared" si="21"/>
        <v>70.425024338006509</v>
      </c>
      <c r="AF61" s="78">
        <f t="shared" si="21"/>
        <v>66.903773121106184</v>
      </c>
      <c r="AG61" s="78">
        <f t="shared" si="21"/>
        <v>63.382521904205852</v>
      </c>
      <c r="AH61" s="78">
        <f t="shared" si="21"/>
        <v>59.861270687305527</v>
      </c>
      <c r="AI61" s="78">
        <f t="shared" si="21"/>
        <v>56.340019470405203</v>
      </c>
      <c r="AJ61" s="78">
        <f t="shared" si="21"/>
        <v>52.818768253504878</v>
      </c>
      <c r="AK61" s="78">
        <f t="shared" si="21"/>
        <v>49.297517036604553</v>
      </c>
      <c r="AL61" s="78">
        <f t="shared" si="21"/>
        <v>45.776265819704228</v>
      </c>
      <c r="AM61" s="78">
        <f t="shared" si="21"/>
        <v>42.255014602803904</v>
      </c>
      <c r="AN61" s="78">
        <f t="shared" si="21"/>
        <v>38.733763385903579</v>
      </c>
      <c r="AO61" s="78">
        <f t="shared" si="21"/>
        <v>1431.196974702141</v>
      </c>
      <c r="AP61" s="104"/>
      <c r="AQ61" s="105">
        <f t="shared" si="21"/>
        <v>799.59841311112382</v>
      </c>
      <c r="AR61" s="106">
        <f t="shared" si="21"/>
        <v>273.85930071369154</v>
      </c>
      <c r="AS61" s="106">
        <f t="shared" si="21"/>
        <v>104964.27405580043</v>
      </c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8">
        <f>AVERAGE(BZ21:BZ60)</f>
        <v>4.1848288211343301E-2</v>
      </c>
      <c r="CA61" s="109">
        <f>SUM(CA21:CA60)</f>
        <v>2596.2403489833614</v>
      </c>
      <c r="CB61" s="100">
        <f>SUM(CB21:CB60)</f>
        <v>928.25594057851697</v>
      </c>
      <c r="CC61" s="100">
        <f>SUM(CC21:CC60)</f>
        <v>354243.55281289067</v>
      </c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10">
        <f>CC61/E61</f>
        <v>0.12673327809285473</v>
      </c>
      <c r="DK61" s="100">
        <f>SUM(DK21:DK60)</f>
        <v>2596.2403489833614</v>
      </c>
      <c r="DL61" s="100">
        <f>SUM(DL21:DL60)</f>
        <v>2596.2403489833614</v>
      </c>
      <c r="DM61" s="100">
        <f>SUM(DM21:DM60)</f>
        <v>990933.6818935544</v>
      </c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10">
        <f>AVERAGE(ET21:ET60)</f>
        <v>0.39587860579670719</v>
      </c>
    </row>
    <row r="62" spans="3:150" x14ac:dyDescent="0.35">
      <c r="G62" s="38"/>
      <c r="H62" s="111"/>
      <c r="J62" s="13"/>
    </row>
    <row r="63" spans="3:150" x14ac:dyDescent="0.35">
      <c r="G63" s="39"/>
      <c r="AR63" s="39"/>
    </row>
  </sheetData>
  <conditionalFormatting sqref="D15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3DC-1496-416A-97BC-E3A104DF5380}">
  <dimension ref="A1:AG591"/>
  <sheetViews>
    <sheetView workbookViewId="0">
      <pane ySplit="1" topLeftCell="A431" activePane="bottomLeft" state="frozen"/>
      <selection activeCell="G1" sqref="G1"/>
      <selection pane="bottomLeft" activeCell="H594" sqref="H594"/>
    </sheetView>
  </sheetViews>
  <sheetFormatPr defaultRowHeight="14.6" x14ac:dyDescent="0.4"/>
  <cols>
    <col min="1" max="1" width="17.07421875" style="11" bestFit="1" customWidth="1"/>
    <col min="2" max="2" width="14.4609375" style="11" bestFit="1" customWidth="1"/>
    <col min="3" max="3" width="22.69140625" style="11" bestFit="1" customWidth="1"/>
    <col min="4" max="4" width="15.69140625" style="11" bestFit="1" customWidth="1"/>
    <col min="5" max="5" width="16.23046875" style="11" bestFit="1" customWidth="1"/>
    <col min="6" max="6" width="21.15234375" style="11" bestFit="1" customWidth="1"/>
    <col min="7" max="7" width="26" style="11" bestFit="1" customWidth="1"/>
    <col min="8" max="8" width="20.4609375" style="11" bestFit="1" customWidth="1"/>
    <col min="9" max="9" width="16.69140625" style="11" bestFit="1" customWidth="1"/>
    <col min="10" max="10" width="21.15234375" style="11" customWidth="1"/>
    <col min="11" max="11" width="19.921875" style="11" bestFit="1" customWidth="1"/>
    <col min="12" max="12" width="15.3828125" style="11" bestFit="1" customWidth="1"/>
    <col min="13" max="13" width="17.23046875" style="11" bestFit="1" customWidth="1"/>
    <col min="14" max="14" width="19.69140625" style="11" bestFit="1" customWidth="1"/>
    <col min="15" max="15" width="14.84375" style="11" customWidth="1"/>
    <col min="16" max="16" width="19.3046875" style="33" bestFit="1" customWidth="1"/>
    <col min="17" max="17" width="23.07421875" style="113" bestFit="1" customWidth="1"/>
    <col min="18" max="18" width="26.23046875" style="32" bestFit="1" customWidth="1"/>
    <col min="19" max="19" width="17.765625" style="11" bestFit="1" customWidth="1"/>
    <col min="20" max="20" width="23.07421875" style="11" bestFit="1" customWidth="1"/>
    <col min="21" max="21" width="16.69140625" style="30" bestFit="1" customWidth="1"/>
    <col min="22" max="22" width="30.53515625" style="30" bestFit="1" customWidth="1"/>
    <col min="23" max="23" width="41.765625" style="11" bestFit="1" customWidth="1"/>
    <col min="24" max="24" width="24.07421875" style="11" bestFit="1" customWidth="1"/>
    <col min="25" max="25" width="23.3046875" style="11" bestFit="1" customWidth="1"/>
    <col min="26" max="26" width="20.84375" style="30" bestFit="1" customWidth="1"/>
    <col min="27" max="27" width="20.84375" style="30" customWidth="1"/>
    <col min="28" max="28" width="18.53515625" style="11" bestFit="1" customWidth="1"/>
    <col min="29" max="29" width="17.765625" style="11" bestFit="1" customWidth="1"/>
    <col min="30" max="30" width="21.765625" style="11" bestFit="1" customWidth="1"/>
    <col min="31" max="16384" width="9.23046875" style="11"/>
  </cols>
  <sheetData>
    <row r="1" spans="1:30" s="116" customFormat="1" ht="12.9" x14ac:dyDescent="0.35">
      <c r="A1" s="116" t="s">
        <v>627</v>
      </c>
      <c r="B1" s="116" t="s">
        <v>658</v>
      </c>
      <c r="C1" s="116" t="s">
        <v>686</v>
      </c>
      <c r="D1" s="116" t="s">
        <v>659</v>
      </c>
      <c r="E1" s="116" t="s">
        <v>662</v>
      </c>
      <c r="F1" s="116" t="s">
        <v>663</v>
      </c>
      <c r="G1" s="116" t="s">
        <v>689</v>
      </c>
      <c r="H1" s="116" t="s">
        <v>747</v>
      </c>
      <c r="I1" s="116" t="s">
        <v>693</v>
      </c>
      <c r="J1" s="116" t="s">
        <v>733</v>
      </c>
      <c r="K1" s="116" t="s">
        <v>734</v>
      </c>
      <c r="L1" s="116" t="s">
        <v>735</v>
      </c>
      <c r="M1" s="116" t="s">
        <v>736</v>
      </c>
      <c r="N1" s="116" t="s">
        <v>694</v>
      </c>
      <c r="O1" s="116" t="s">
        <v>692</v>
      </c>
      <c r="P1" s="116" t="s">
        <v>690</v>
      </c>
      <c r="Q1" s="116" t="s">
        <v>737</v>
      </c>
      <c r="R1" s="116" t="s">
        <v>738</v>
      </c>
      <c r="S1" s="116" t="s">
        <v>739</v>
      </c>
      <c r="T1" s="116" t="s">
        <v>740</v>
      </c>
      <c r="U1" s="116" t="s">
        <v>741</v>
      </c>
      <c r="V1" s="116" t="s">
        <v>744</v>
      </c>
      <c r="W1" s="116" t="s">
        <v>742</v>
      </c>
      <c r="X1" s="116" t="s">
        <v>743</v>
      </c>
      <c r="Y1" s="116" t="s">
        <v>745</v>
      </c>
      <c r="Z1" s="116" t="s">
        <v>750</v>
      </c>
      <c r="AA1" s="116" t="s">
        <v>765</v>
      </c>
      <c r="AB1" s="116" t="s">
        <v>746</v>
      </c>
      <c r="AC1" s="116" t="s">
        <v>748</v>
      </c>
      <c r="AD1" s="116" t="s">
        <v>749</v>
      </c>
    </row>
    <row r="2" spans="1:30" x14ac:dyDescent="0.4">
      <c r="A2" s="11" t="str">
        <f>Outgrowers_Baseline!A2</f>
        <v>01002b</v>
      </c>
      <c r="B2" s="11">
        <f>Outgrowers_Baseline!B2</f>
        <v>500</v>
      </c>
      <c r="C2" s="11" t="str">
        <f>Outgrowers_Baseline!C2</f>
        <v>01002b</v>
      </c>
      <c r="D2" s="11">
        <f>Outgrowers_Baseline!D2</f>
        <v>16641</v>
      </c>
      <c r="E2" s="11" t="str">
        <f>Outgrowers_Baseline!G2</f>
        <v>Euc</v>
      </c>
      <c r="F2" s="11">
        <f>Outgrowers_Baseline!H2</f>
        <v>2020</v>
      </c>
      <c r="G2" s="11">
        <f>F2-1</f>
        <v>2019</v>
      </c>
      <c r="H2" s="11">
        <f>IF(G2&lt;2017,0,(IF(G2=2017,Outgrowers_Baseline!I2,IF(G2=2018,Outgrowers_Baseline!N2,IF(G2=2019,Outgrowers_Baseline!S2,IF(G2=2020,Outgrowers_Baseline!X2,IF(G2=2021,Outgrowers_Baseline!AC2,IF(G2=2022,Outgrowers_Baseline!AH2,IF(G2=2023,Outgrowers_Baseline!AM2,IF(G2=2024,Outgrowers_Baseline!AR2,0)))))))))+(IF(G2=2017,Outgrowers_Baseline!J2,IF(G2=2018,Outgrowers_Baseline!O2,IF(G2=2019,Outgrowers_Baseline!T2,IF(G2=2020,Outgrowers_Baseline!Y2,IF(G2=2021,Outgrowers_Baseline!AD2,IF(G2=2022,Outgrowers_Baseline!AI2,IF(G2=2023,Outgrowers_Baseline!AN2,IF(G2=2024,Outgrowers_Baseline!AS2,0)))))))))+(IF(G2=2017,Outgrowers_Baseline!K2,IF(G2=2018,Outgrowers_Baseline!P2,IF(G2=2019,Outgrowers_Baseline!U2,IF(G2=2020,Outgrowers_Baseline!Z2,IF(G2=2021,Outgrowers_Baseline!AE2,IF(G2=2022,Outgrowers_Baseline!AJ2,IF(G2=2023,Outgrowers_Baseline!AO2,IF(G2=2024,Outgrowers_Baseline!AT2,0)))))))))+(IF(G2=2017,Outgrowers_Baseline!L2,IF(G2=2018,Outgrowers_Baseline!Q2,IF(G2=2019,Outgrowers_Baseline!V2,IF(G2=2020,Outgrowers_Baseline!AA2,IF(G2=2021,Outgrowers_Baseline!AF2,IF(G2=2022,Outgrowers_Baseline!AK2,IF(G2=2023,Outgrowers_Baseline!AP2,IF(G2=2024,Outgrowers_Baseline!AU2,0))))))))))</f>
        <v>11300</v>
      </c>
      <c r="I2" s="11">
        <f>IF(H2&gt;0,G2,F2)</f>
        <v>2019</v>
      </c>
      <c r="J2" s="11">
        <f>IF(I2=2017,Outgrowers_Baseline!I2,IF(I2=2018,Outgrowers_Baseline!N2,IF(I2=2019,Outgrowers_Baseline!S2,IF(I2=2020,Outgrowers_Baseline!X2,IF(I2=2021,Outgrowers_Baseline!AC2,IF(I2=2022,Outgrowers_Baseline!AH2,IF(I2=2023,Outgrowers_Baseline!AM2,IF(I2=2024,Outgrowers_Baseline!AR2,0))))))))</f>
        <v>900</v>
      </c>
      <c r="K2" s="11">
        <f>IF(I2=2017,Outgrowers_Baseline!L2,IF(I2=2018,Outgrowers_Baseline!Q2,IF(I2=2019,Outgrowers_Baseline!V2,IF(I2=2020,Outgrowers_Baseline!AA2,IF(I2=2021,Outgrowers_Baseline!AF2,IF(I2=2022,Outgrowers_Baseline!AK2,IF(I2=2023,Outgrowers_Baseline!AP2,IF(I2=2024,Outgrowers_Baseline!AU2,0))))))))</f>
        <v>100</v>
      </c>
      <c r="L2" s="11">
        <f>IF(I2=2017,Outgrowers_Baseline!K2,IF(I2=2018,Outgrowers_Baseline!P2,IF(I2=2019,Outgrowers_Baseline!U2,IF(I2=2020,Outgrowers_Baseline!Z2,IF(I2=2021,Outgrowers_Baseline!AE2,IF(I2=2022,Outgrowers_Baseline!AJ2,IF(I2=2023,Outgrowers_Baseline!AO2,IF(I2=2024,Outgrowers_Baseline!AT2,0))))))))</f>
        <v>3800</v>
      </c>
      <c r="M2" s="11">
        <f>IF(I2=2017,Outgrowers_Baseline!J2,IF(I2=2018,Outgrowers_Baseline!O2,IF(I2=2019,Outgrowers_Baseline!T2,IF(I2=2020,Outgrowers_Baseline!Y2,IF(I2=2021,Outgrowers_Baseline!AD2,IF(I2=2022,Outgrowers_Baseline!AI2,IF(I2=2023,Outgrowers_Baseline!AN2,IF(I2=2024,Outgrowers_Baseline!AS2,0))))))))</f>
        <v>6500</v>
      </c>
      <c r="N2" s="11">
        <f>J2+K2+L2+M2</f>
        <v>11300</v>
      </c>
      <c r="O2" s="30">
        <f>IFERROR(VLOOKUP(A2,Outgrower_Areas!$C:$J,8,0),0)</f>
        <v>1.1370530000000001</v>
      </c>
      <c r="P2" s="33">
        <f>K2/N2</f>
        <v>8.8495575221238937E-3</v>
      </c>
      <c r="Q2" s="113">
        <f>O2*P2</f>
        <v>1.006241592920354E-2</v>
      </c>
      <c r="R2" s="32">
        <f>IF(N2&gt;0,(K2+L2)/N2,0)</f>
        <v>0.34513274336283184</v>
      </c>
      <c r="S2" s="30">
        <f>O2*R2</f>
        <v>0.39243422123893806</v>
      </c>
      <c r="T2" s="32">
        <f>IF(N2&gt;0,(K2+L2+M2)/N2,0)</f>
        <v>0.92035398230088494</v>
      </c>
      <c r="U2" s="30">
        <f>O2*T2</f>
        <v>1.0464912566371682</v>
      </c>
      <c r="V2" s="113" t="str">
        <f>IF(P2&gt;=0.5,"High Cropland (≥50%)",IF(P2&gt;=0.3,"Medium Cropland (30-50%)",IF(P2&gt;=0.1,"Low Cropland (10-30%)",IF(P2&gt;0,"Very Low Cropland (&lt;10%)","Non-Cropland"))))</f>
        <v>Very Low Cropland (&lt;10%)</v>
      </c>
      <c r="W2" s="33">
        <f>IF(P2&gt;=0.5,0.4,IF(P2&gt;=0.3,0.3,IF(P2&gt;=0.1,0.2,IF(P2&gt;0,0.15,0))))</f>
        <v>0.15</v>
      </c>
      <c r="X2" s="114">
        <f>Q2*W2</f>
        <v>1.5093623893805311E-3</v>
      </c>
      <c r="Y2" s="33">
        <f>IF(R2&gt;=0.5,0.4,IF(R2&gt;=0.3,0.3,IF(R2&gt;=0.1,0.2,IF(R2&gt;0,0.15,0))))</f>
        <v>0.3</v>
      </c>
      <c r="Z2" s="113">
        <f>S2*Y2</f>
        <v>0.11773026637168141</v>
      </c>
      <c r="AA2" s="113" t="str">
        <f>IF(T2&gt;=0.5,"High Cropland (≥50%)",IF(T2&gt;=0.3,"Medium Cropland (30-50%)",IF(T2&gt;=0.1,"Low Cropland (10-30%)",IF(T2&gt;0,"Very Low Cropland (&lt;10%)","Non-Cropland"))))</f>
        <v>High Cropland (≥50%)</v>
      </c>
      <c r="AB2" s="11">
        <f>IF(T2&gt;=0.5,0.4,IF(T2&gt;=0.3,0.3,IF(T2&gt;=0.1,0.2,IF(T2&gt;0,0.15,0))))</f>
        <v>0.4</v>
      </c>
      <c r="AC2" s="11">
        <f>U2*AB2</f>
        <v>0.41859650265486731</v>
      </c>
      <c r="AD2" s="30">
        <f>U2</f>
        <v>1.0464912566371682</v>
      </c>
    </row>
    <row r="3" spans="1:30" x14ac:dyDescent="0.4">
      <c r="A3" s="11" t="str">
        <f>Outgrowers_Baseline!A3</f>
        <v>01010c</v>
      </c>
      <c r="B3" s="11">
        <f>Outgrowers_Baseline!B3</f>
        <v>500</v>
      </c>
      <c r="C3" s="11" t="str">
        <f>Outgrowers_Baseline!C3</f>
        <v>01010c</v>
      </c>
      <c r="D3" s="11">
        <f>Outgrowers_Baseline!D3</f>
        <v>15482</v>
      </c>
      <c r="E3" s="11" t="str">
        <f>Outgrowers_Baseline!G3</f>
        <v>Euc</v>
      </c>
      <c r="F3" s="11">
        <f>Outgrowers_Baseline!H3</f>
        <v>2017</v>
      </c>
      <c r="G3" s="11">
        <f t="shared" ref="G3:G66" si="0">F3-1</f>
        <v>2016</v>
      </c>
      <c r="H3" s="11">
        <f>IF(G3&lt;2017,0,(IF(G3=2017,Outgrowers_Baseline!I3,IF(G3=2018,Outgrowers_Baseline!N3,IF(G3=2019,Outgrowers_Baseline!S3,IF(G3=2020,Outgrowers_Baseline!X3,IF(G3=2021,Outgrowers_Baseline!AC3,IF(G3=2022,Outgrowers_Baseline!AH3,IF(G3=2023,Outgrowers_Baseline!AM3,IF(G3=2024,Outgrowers_Baseline!AR3,0)))))))))+(IF(G3=2017,Outgrowers_Baseline!J3,IF(G3=2018,Outgrowers_Baseline!O3,IF(G3=2019,Outgrowers_Baseline!T3,IF(G3=2020,Outgrowers_Baseline!Y3,IF(G3=2021,Outgrowers_Baseline!AD3,IF(G3=2022,Outgrowers_Baseline!AI3,IF(G3=2023,Outgrowers_Baseline!AN3,IF(G3=2024,Outgrowers_Baseline!AS3,0)))))))))+(IF(G3=2017,Outgrowers_Baseline!K3,IF(G3=2018,Outgrowers_Baseline!P3,IF(G3=2019,Outgrowers_Baseline!U3,IF(G3=2020,Outgrowers_Baseline!Z3,IF(G3=2021,Outgrowers_Baseline!AE3,IF(G3=2022,Outgrowers_Baseline!AJ3,IF(G3=2023,Outgrowers_Baseline!AO3,IF(G3=2024,Outgrowers_Baseline!AT3,0)))))))))+(IF(G3=2017,Outgrowers_Baseline!L3,IF(G3=2018,Outgrowers_Baseline!Q3,IF(G3=2019,Outgrowers_Baseline!V3,IF(G3=2020,Outgrowers_Baseline!AA3,IF(G3=2021,Outgrowers_Baseline!AF3,IF(G3=2022,Outgrowers_Baseline!AK3,IF(G3=2023,Outgrowers_Baseline!AP3,IF(G3=2024,Outgrowers_Baseline!AU3,0))))))))))</f>
        <v>0</v>
      </c>
      <c r="I3" s="11">
        <f t="shared" ref="I3:I66" si="1">IF(H3&gt;0,G3,F3)</f>
        <v>2017</v>
      </c>
      <c r="J3" s="11">
        <f>IF(I3=2017,Outgrowers_Baseline!I3,IF(I3=2018,Outgrowers_Baseline!N3,IF(I3=2019,Outgrowers_Baseline!S3,IF(I3=2020,Outgrowers_Baseline!X3,IF(I3=2021,Outgrowers_Baseline!AC3,IF(I3=2022,Outgrowers_Baseline!AH3,IF(I3=2023,Outgrowers_Baseline!AM3,IF(I3=2024,Outgrowers_Baseline!AR3,0))))))))</f>
        <v>1600</v>
      </c>
      <c r="K3" s="11">
        <f>IF(I3=2017,Outgrowers_Baseline!L3,IF(I3=2018,Outgrowers_Baseline!Q3,IF(I3=2019,Outgrowers_Baseline!V3,IF(I3=2020,Outgrowers_Baseline!AA3,IF(I3=2021,Outgrowers_Baseline!AF3,IF(I3=2022,Outgrowers_Baseline!AK3,IF(I3=2023,Outgrowers_Baseline!AP3,IF(I3=2024,Outgrowers_Baseline!AU3,0))))))))</f>
        <v>0</v>
      </c>
      <c r="L3" s="11">
        <f>IF(I3=2017,Outgrowers_Baseline!K3,IF(I3=2018,Outgrowers_Baseline!P3,IF(I3=2019,Outgrowers_Baseline!U3,IF(I3=2020,Outgrowers_Baseline!Z3,IF(I3=2021,Outgrowers_Baseline!AE3,IF(I3=2022,Outgrowers_Baseline!AJ3,IF(I3=2023,Outgrowers_Baseline!AO3,IF(I3=2024,Outgrowers_Baseline!AT3,0))))))))</f>
        <v>0</v>
      </c>
      <c r="M3" s="11">
        <f>IF(I3=2017,Outgrowers_Baseline!J3,IF(I3=2018,Outgrowers_Baseline!O3,IF(I3=2019,Outgrowers_Baseline!T3,IF(I3=2020,Outgrowers_Baseline!Y3,IF(I3=2021,Outgrowers_Baseline!AD3,IF(I3=2022,Outgrowers_Baseline!AI3,IF(I3=2023,Outgrowers_Baseline!AN3,IF(I3=2024,Outgrowers_Baseline!AS3,0))))))))</f>
        <v>0</v>
      </c>
      <c r="N3" s="11">
        <f t="shared" ref="N3:N66" si="2">J3+K3+L3+M3</f>
        <v>1600</v>
      </c>
      <c r="O3" s="30">
        <f>IFERROR(VLOOKUP(A3,Outgrower_Areas!$C:$J,8,0),0)</f>
        <v>0.16916200000000001</v>
      </c>
      <c r="P3" s="33">
        <f t="shared" ref="P3:P66" si="3">K3/N3</f>
        <v>0</v>
      </c>
      <c r="Q3" s="113">
        <f t="shared" ref="Q3:Q66" si="4">O3*P3</f>
        <v>0</v>
      </c>
      <c r="R3" s="32">
        <f t="shared" ref="R3:R66" si="5">IF(N3&gt;0,(K3+L3)/N3,0)</f>
        <v>0</v>
      </c>
      <c r="S3" s="30">
        <f t="shared" ref="S3:S66" si="6">O3*R3</f>
        <v>0</v>
      </c>
      <c r="T3" s="32">
        <f>IF(N3&gt;0,(K3+L3+M3)/N3,0)</f>
        <v>0</v>
      </c>
      <c r="U3" s="30">
        <f t="shared" ref="U3:U66" si="7">O3*T3</f>
        <v>0</v>
      </c>
      <c r="V3" s="113" t="str">
        <f t="shared" ref="V3:V66" si="8">IF(P3&gt;=0.5,"High Cropland (≥50%)",IF(P3&gt;=0.3,"Medium Cropland (30-50%)",IF(P3&gt;=0.1,"Low Cropland (10-30%)",IF(P3&gt;0,"Very Low Cropland (&lt;10%)","Non-Cropland"))))</f>
        <v>Non-Cropland</v>
      </c>
      <c r="W3" s="33">
        <f t="shared" ref="W3:W66" si="9">IF(P3&gt;=0.5,0.4,IF(P3&gt;=0.3,0.3,IF(P3&gt;=0.1,0.2,IF(P3&gt;0,0.15,0))))</f>
        <v>0</v>
      </c>
      <c r="X3" s="114">
        <f t="shared" ref="X3:X66" si="10">Q3*W3</f>
        <v>0</v>
      </c>
      <c r="Y3" s="33">
        <f t="shared" ref="Y3:Y66" si="11">IF(R3&gt;=0.5,0.4,IF(R3&gt;=0.3,0.3,IF(R3&gt;=0.1,0.2,IF(R3&gt;0,0.15,0))))</f>
        <v>0</v>
      </c>
      <c r="Z3" s="113">
        <f t="shared" ref="Z3:Z66" si="12">S3*Y3</f>
        <v>0</v>
      </c>
      <c r="AA3" s="113" t="str">
        <f t="shared" ref="AA3:AA66" si="13">IF(T3&gt;=0.5,"High Cropland (≥50%)",IF(T3&gt;=0.3,"Medium Cropland (30-50%)",IF(T3&gt;=0.1,"Low Cropland (10-30%)",IF(T3&gt;0,"Very Low Cropland (&lt;10%)","Non-Cropland"))))</f>
        <v>Non-Cropland</v>
      </c>
      <c r="AB3" s="11">
        <f t="shared" ref="AB3:AB66" si="14">IF(T3&gt;=0.5,0.4,IF(T3&gt;=0.3,0.3,IF(T3&gt;=0.1,0.2,IF(T3&gt;0,0.15,0))))</f>
        <v>0</v>
      </c>
      <c r="AC3" s="11">
        <f t="shared" ref="AC3:AC66" si="15">U3*AB3</f>
        <v>0</v>
      </c>
      <c r="AD3" s="30">
        <f t="shared" ref="AD3:AD66" si="16">U3</f>
        <v>0</v>
      </c>
    </row>
    <row r="4" spans="1:30" x14ac:dyDescent="0.4">
      <c r="A4" s="11" t="str">
        <f>Outgrowers_Baseline!A4</f>
        <v>01011a</v>
      </c>
      <c r="B4" s="11">
        <f>Outgrowers_Baseline!B4</f>
        <v>500</v>
      </c>
      <c r="C4" s="11" t="str">
        <f>Outgrowers_Baseline!C4</f>
        <v>01011a</v>
      </c>
      <c r="D4" s="11">
        <f>Outgrowers_Baseline!D4</f>
        <v>16642</v>
      </c>
      <c r="E4" s="11" t="str">
        <f>Outgrowers_Baseline!G4</f>
        <v>Euc</v>
      </c>
      <c r="F4" s="11">
        <f>Outgrowers_Baseline!H4</f>
        <v>2019</v>
      </c>
      <c r="G4" s="11">
        <f t="shared" si="0"/>
        <v>2018</v>
      </c>
      <c r="H4" s="11">
        <f>IF(G4&lt;2017,0,(IF(G4=2017,Outgrowers_Baseline!I4,IF(G4=2018,Outgrowers_Baseline!N4,IF(G4=2019,Outgrowers_Baseline!S4,IF(G4=2020,Outgrowers_Baseline!X4,IF(G4=2021,Outgrowers_Baseline!AC4,IF(G4=2022,Outgrowers_Baseline!AH4,IF(G4=2023,Outgrowers_Baseline!AM4,IF(G4=2024,Outgrowers_Baseline!AR4,0)))))))))+(IF(G4=2017,Outgrowers_Baseline!J4,IF(G4=2018,Outgrowers_Baseline!O4,IF(G4=2019,Outgrowers_Baseline!T4,IF(G4=2020,Outgrowers_Baseline!Y4,IF(G4=2021,Outgrowers_Baseline!AD4,IF(G4=2022,Outgrowers_Baseline!AI4,IF(G4=2023,Outgrowers_Baseline!AN4,IF(G4=2024,Outgrowers_Baseline!AS4,0)))))))))+(IF(G4=2017,Outgrowers_Baseline!K4,IF(G4=2018,Outgrowers_Baseline!P4,IF(G4=2019,Outgrowers_Baseline!U4,IF(G4=2020,Outgrowers_Baseline!Z4,IF(G4=2021,Outgrowers_Baseline!AE4,IF(G4=2022,Outgrowers_Baseline!AJ4,IF(G4=2023,Outgrowers_Baseline!AO4,IF(G4=2024,Outgrowers_Baseline!AT4,0)))))))))+(IF(G4=2017,Outgrowers_Baseline!L4,IF(G4=2018,Outgrowers_Baseline!Q4,IF(G4=2019,Outgrowers_Baseline!V4,IF(G4=2020,Outgrowers_Baseline!AA4,IF(G4=2021,Outgrowers_Baseline!AF4,IF(G4=2022,Outgrowers_Baseline!AK4,IF(G4=2023,Outgrowers_Baseline!AP4,IF(G4=2024,Outgrowers_Baseline!AU4,0))))))))))</f>
        <v>3500</v>
      </c>
      <c r="I4" s="11">
        <f t="shared" si="1"/>
        <v>2018</v>
      </c>
      <c r="J4" s="11">
        <f>IF(I4=2017,Outgrowers_Baseline!I4,IF(I4=2018,Outgrowers_Baseline!N4,IF(I4=2019,Outgrowers_Baseline!S4,IF(I4=2020,Outgrowers_Baseline!X4,IF(I4=2021,Outgrowers_Baseline!AC4,IF(I4=2022,Outgrowers_Baseline!AH4,IF(I4=2023,Outgrowers_Baseline!AM4,IF(I4=2024,Outgrowers_Baseline!AR4,0))))))))</f>
        <v>2700</v>
      </c>
      <c r="K4" s="11">
        <f>IF(I4=2017,Outgrowers_Baseline!L4,IF(I4=2018,Outgrowers_Baseline!Q4,IF(I4=2019,Outgrowers_Baseline!V4,IF(I4=2020,Outgrowers_Baseline!AA4,IF(I4=2021,Outgrowers_Baseline!AF4,IF(I4=2022,Outgrowers_Baseline!AK4,IF(I4=2023,Outgrowers_Baseline!AP4,IF(I4=2024,Outgrowers_Baseline!AU4,0))))))))</f>
        <v>0</v>
      </c>
      <c r="L4" s="11">
        <f>IF(I4=2017,Outgrowers_Baseline!K4,IF(I4=2018,Outgrowers_Baseline!P4,IF(I4=2019,Outgrowers_Baseline!U4,IF(I4=2020,Outgrowers_Baseline!Z4,IF(I4=2021,Outgrowers_Baseline!AE4,IF(I4=2022,Outgrowers_Baseline!AJ4,IF(I4=2023,Outgrowers_Baseline!AO4,IF(I4=2024,Outgrowers_Baseline!AT4,0))))))))</f>
        <v>0</v>
      </c>
      <c r="M4" s="11">
        <f>IF(I4=2017,Outgrowers_Baseline!J4,IF(I4=2018,Outgrowers_Baseline!O4,IF(I4=2019,Outgrowers_Baseline!T4,IF(I4=2020,Outgrowers_Baseline!Y4,IF(I4=2021,Outgrowers_Baseline!AD4,IF(I4=2022,Outgrowers_Baseline!AI4,IF(I4=2023,Outgrowers_Baseline!AN4,IF(I4=2024,Outgrowers_Baseline!AS4,0))))))))</f>
        <v>800</v>
      </c>
      <c r="N4" s="11">
        <f t="shared" si="2"/>
        <v>3500</v>
      </c>
      <c r="O4" s="30">
        <f>IFERROR(VLOOKUP(A4,Outgrower_Areas!$C:$J,8,0),0)</f>
        <v>0.33643299999999998</v>
      </c>
      <c r="P4" s="33">
        <f t="shared" si="3"/>
        <v>0</v>
      </c>
      <c r="Q4" s="113">
        <f t="shared" si="4"/>
        <v>0</v>
      </c>
      <c r="R4" s="32">
        <f t="shared" si="5"/>
        <v>0</v>
      </c>
      <c r="S4" s="30">
        <f t="shared" si="6"/>
        <v>0</v>
      </c>
      <c r="T4" s="32">
        <f t="shared" ref="T4:T66" si="17">IF(N4&gt;0,(K4+L4+M4)/N4,0)</f>
        <v>0.22857142857142856</v>
      </c>
      <c r="U4" s="30">
        <f t="shared" si="7"/>
        <v>7.6898971428571425E-2</v>
      </c>
      <c r="V4" s="113" t="str">
        <f t="shared" si="8"/>
        <v>Non-Cropland</v>
      </c>
      <c r="W4" s="33">
        <f t="shared" si="9"/>
        <v>0</v>
      </c>
      <c r="X4" s="114">
        <f t="shared" si="10"/>
        <v>0</v>
      </c>
      <c r="Y4" s="33">
        <f t="shared" si="11"/>
        <v>0</v>
      </c>
      <c r="Z4" s="113">
        <f t="shared" si="12"/>
        <v>0</v>
      </c>
      <c r="AA4" s="113" t="str">
        <f t="shared" si="13"/>
        <v>Low Cropland (10-30%)</v>
      </c>
      <c r="AB4" s="11">
        <f t="shared" si="14"/>
        <v>0.2</v>
      </c>
      <c r="AC4" s="11">
        <f t="shared" si="15"/>
        <v>1.5379794285714286E-2</v>
      </c>
      <c r="AD4" s="30">
        <f t="shared" si="16"/>
        <v>7.6898971428571425E-2</v>
      </c>
    </row>
    <row r="5" spans="1:30" x14ac:dyDescent="0.4">
      <c r="A5" s="11" t="str">
        <f>Outgrowers_Baseline!A5</f>
        <v>01013a</v>
      </c>
      <c r="B5" s="11">
        <f>Outgrowers_Baseline!B5</f>
        <v>500</v>
      </c>
      <c r="C5" s="11" t="str">
        <f>Outgrowers_Baseline!C5</f>
        <v>01013a</v>
      </c>
      <c r="D5" s="11">
        <f>Outgrowers_Baseline!D5</f>
        <v>16656</v>
      </c>
      <c r="E5" s="11" t="str">
        <f>Outgrowers_Baseline!G5</f>
        <v>Euc</v>
      </c>
      <c r="F5" s="11">
        <f>Outgrowers_Baseline!H5</f>
        <v>2018</v>
      </c>
      <c r="G5" s="11">
        <f t="shared" si="0"/>
        <v>2017</v>
      </c>
      <c r="H5" s="11">
        <f>IF(G5&lt;2017,0,(IF(G5=2017,Outgrowers_Baseline!I5,IF(G5=2018,Outgrowers_Baseline!N5,IF(G5=2019,Outgrowers_Baseline!S5,IF(G5=2020,Outgrowers_Baseline!X5,IF(G5=2021,Outgrowers_Baseline!AC5,IF(G5=2022,Outgrowers_Baseline!AH5,IF(G5=2023,Outgrowers_Baseline!AM5,IF(G5=2024,Outgrowers_Baseline!AR5,0)))))))))+(IF(G5=2017,Outgrowers_Baseline!J5,IF(G5=2018,Outgrowers_Baseline!O5,IF(G5=2019,Outgrowers_Baseline!T5,IF(G5=2020,Outgrowers_Baseline!Y5,IF(G5=2021,Outgrowers_Baseline!AD5,IF(G5=2022,Outgrowers_Baseline!AI5,IF(G5=2023,Outgrowers_Baseline!AN5,IF(G5=2024,Outgrowers_Baseline!AS5,0)))))))))+(IF(G5=2017,Outgrowers_Baseline!K5,IF(G5=2018,Outgrowers_Baseline!P5,IF(G5=2019,Outgrowers_Baseline!U5,IF(G5=2020,Outgrowers_Baseline!Z5,IF(G5=2021,Outgrowers_Baseline!AE5,IF(G5=2022,Outgrowers_Baseline!AJ5,IF(G5=2023,Outgrowers_Baseline!AO5,IF(G5=2024,Outgrowers_Baseline!AT5,0)))))))))+(IF(G5=2017,Outgrowers_Baseline!L5,IF(G5=2018,Outgrowers_Baseline!Q5,IF(G5=2019,Outgrowers_Baseline!V5,IF(G5=2020,Outgrowers_Baseline!AA5,IF(G5=2021,Outgrowers_Baseline!AF5,IF(G5=2022,Outgrowers_Baseline!AK5,IF(G5=2023,Outgrowers_Baseline!AP5,IF(G5=2024,Outgrowers_Baseline!AU5,0))))))))))</f>
        <v>17200</v>
      </c>
      <c r="I5" s="11">
        <f t="shared" si="1"/>
        <v>2017</v>
      </c>
      <c r="J5" s="11">
        <f>IF(I5=2017,Outgrowers_Baseline!I5,IF(I5=2018,Outgrowers_Baseline!N5,IF(I5=2019,Outgrowers_Baseline!S5,IF(I5=2020,Outgrowers_Baseline!X5,IF(I5=2021,Outgrowers_Baseline!AC5,IF(I5=2022,Outgrowers_Baseline!AH5,IF(I5=2023,Outgrowers_Baseline!AM5,IF(I5=2024,Outgrowers_Baseline!AR5,0))))))))</f>
        <v>2100</v>
      </c>
      <c r="K5" s="11">
        <f>IF(I5=2017,Outgrowers_Baseline!L5,IF(I5=2018,Outgrowers_Baseline!Q5,IF(I5=2019,Outgrowers_Baseline!V5,IF(I5=2020,Outgrowers_Baseline!AA5,IF(I5=2021,Outgrowers_Baseline!AF5,IF(I5=2022,Outgrowers_Baseline!AK5,IF(I5=2023,Outgrowers_Baseline!AP5,IF(I5=2024,Outgrowers_Baseline!AU5,0))))))))</f>
        <v>300</v>
      </c>
      <c r="L5" s="11">
        <f>IF(I5=2017,Outgrowers_Baseline!K5,IF(I5=2018,Outgrowers_Baseline!P5,IF(I5=2019,Outgrowers_Baseline!U5,IF(I5=2020,Outgrowers_Baseline!Z5,IF(I5=2021,Outgrowers_Baseline!AE5,IF(I5=2022,Outgrowers_Baseline!AJ5,IF(I5=2023,Outgrowers_Baseline!AO5,IF(I5=2024,Outgrowers_Baseline!AT5,0))))))))</f>
        <v>14600</v>
      </c>
      <c r="M5" s="11">
        <f>IF(I5=2017,Outgrowers_Baseline!J5,IF(I5=2018,Outgrowers_Baseline!O5,IF(I5=2019,Outgrowers_Baseline!T5,IF(I5=2020,Outgrowers_Baseline!Y5,IF(I5=2021,Outgrowers_Baseline!AD5,IF(I5=2022,Outgrowers_Baseline!AI5,IF(I5=2023,Outgrowers_Baseline!AN5,IF(I5=2024,Outgrowers_Baseline!AS5,0))))))))</f>
        <v>200</v>
      </c>
      <c r="N5" s="11">
        <f t="shared" si="2"/>
        <v>17200</v>
      </c>
      <c r="O5" s="30">
        <f>IFERROR(VLOOKUP(A5,Outgrower_Areas!$C:$J,8,0),0)</f>
        <v>1.736937</v>
      </c>
      <c r="P5" s="33">
        <f t="shared" si="3"/>
        <v>1.7441860465116279E-2</v>
      </c>
      <c r="Q5" s="113">
        <f t="shared" si="4"/>
        <v>3.0295412790697675E-2</v>
      </c>
      <c r="R5" s="32">
        <f t="shared" si="5"/>
        <v>0.86627906976744184</v>
      </c>
      <c r="S5" s="30">
        <f t="shared" si="6"/>
        <v>1.5046721686046511</v>
      </c>
      <c r="T5" s="32">
        <f t="shared" si="17"/>
        <v>0.87790697674418605</v>
      </c>
      <c r="U5" s="30">
        <f t="shared" si="7"/>
        <v>1.5248691104651162</v>
      </c>
      <c r="V5" s="113" t="str">
        <f t="shared" si="8"/>
        <v>Very Low Cropland (&lt;10%)</v>
      </c>
      <c r="W5" s="33">
        <f t="shared" si="9"/>
        <v>0.15</v>
      </c>
      <c r="X5" s="114">
        <f t="shared" si="10"/>
        <v>4.5443119186046512E-3</v>
      </c>
      <c r="Y5" s="33">
        <f t="shared" si="11"/>
        <v>0.4</v>
      </c>
      <c r="Z5" s="113">
        <f t="shared" si="12"/>
        <v>0.60186886744186052</v>
      </c>
      <c r="AA5" s="113" t="str">
        <f t="shared" si="13"/>
        <v>High Cropland (≥50%)</v>
      </c>
      <c r="AB5" s="11">
        <f t="shared" si="14"/>
        <v>0.4</v>
      </c>
      <c r="AC5" s="11">
        <f t="shared" si="15"/>
        <v>0.60994764418604652</v>
      </c>
      <c r="AD5" s="30">
        <f t="shared" si="16"/>
        <v>1.5248691104651162</v>
      </c>
    </row>
    <row r="6" spans="1:30" x14ac:dyDescent="0.4">
      <c r="A6" s="11" t="str">
        <f>Outgrowers_Baseline!A6</f>
        <v>01106a</v>
      </c>
      <c r="B6" s="11">
        <f>Outgrowers_Baseline!B6</f>
        <v>503</v>
      </c>
      <c r="C6" s="11" t="str">
        <f>Outgrowers_Baseline!C6</f>
        <v>01106a</v>
      </c>
      <c r="D6" s="11">
        <f>Outgrowers_Baseline!D6</f>
        <v>19161</v>
      </c>
      <c r="E6" s="11" t="str">
        <f>Outgrowers_Baseline!G6</f>
        <v>Euc</v>
      </c>
      <c r="F6" s="11">
        <f>Outgrowers_Baseline!H6</f>
        <v>2023</v>
      </c>
      <c r="G6" s="11">
        <f t="shared" si="0"/>
        <v>2022</v>
      </c>
      <c r="H6" s="11">
        <f>IF(G6&lt;2017,0,(IF(G6=2017,Outgrowers_Baseline!I6,IF(G6=2018,Outgrowers_Baseline!N6,IF(G6=2019,Outgrowers_Baseline!S6,IF(G6=2020,Outgrowers_Baseline!X6,IF(G6=2021,Outgrowers_Baseline!AC6,IF(G6=2022,Outgrowers_Baseline!AH6,IF(G6=2023,Outgrowers_Baseline!AM6,IF(G6=2024,Outgrowers_Baseline!AR6,0)))))))))+(IF(G6=2017,Outgrowers_Baseline!J6,IF(G6=2018,Outgrowers_Baseline!O6,IF(G6=2019,Outgrowers_Baseline!T6,IF(G6=2020,Outgrowers_Baseline!Y6,IF(G6=2021,Outgrowers_Baseline!AD6,IF(G6=2022,Outgrowers_Baseline!AI6,IF(G6=2023,Outgrowers_Baseline!AN6,IF(G6=2024,Outgrowers_Baseline!AS6,0)))))))))+(IF(G6=2017,Outgrowers_Baseline!K6,IF(G6=2018,Outgrowers_Baseline!P6,IF(G6=2019,Outgrowers_Baseline!U6,IF(G6=2020,Outgrowers_Baseline!Z6,IF(G6=2021,Outgrowers_Baseline!AE6,IF(G6=2022,Outgrowers_Baseline!AJ6,IF(G6=2023,Outgrowers_Baseline!AO6,IF(G6=2024,Outgrowers_Baseline!AT6,0)))))))))+(IF(G6=2017,Outgrowers_Baseline!L6,IF(G6=2018,Outgrowers_Baseline!Q6,IF(G6=2019,Outgrowers_Baseline!V6,IF(G6=2020,Outgrowers_Baseline!AA6,IF(G6=2021,Outgrowers_Baseline!AF6,IF(G6=2022,Outgrowers_Baseline!AK6,IF(G6=2023,Outgrowers_Baseline!AP6,IF(G6=2024,Outgrowers_Baseline!AU6,0))))))))))</f>
        <v>4700</v>
      </c>
      <c r="I6" s="11">
        <f t="shared" si="1"/>
        <v>2022</v>
      </c>
      <c r="J6" s="11">
        <f>IF(I6=2017,Outgrowers_Baseline!I6,IF(I6=2018,Outgrowers_Baseline!N6,IF(I6=2019,Outgrowers_Baseline!S6,IF(I6=2020,Outgrowers_Baseline!X6,IF(I6=2021,Outgrowers_Baseline!AC6,IF(I6=2022,Outgrowers_Baseline!AH6,IF(I6=2023,Outgrowers_Baseline!AM6,IF(I6=2024,Outgrowers_Baseline!AR6,0))))))))</f>
        <v>500</v>
      </c>
      <c r="K6" s="11">
        <f>IF(I6=2017,Outgrowers_Baseline!L6,IF(I6=2018,Outgrowers_Baseline!Q6,IF(I6=2019,Outgrowers_Baseline!V6,IF(I6=2020,Outgrowers_Baseline!AA6,IF(I6=2021,Outgrowers_Baseline!AF6,IF(I6=2022,Outgrowers_Baseline!AK6,IF(I6=2023,Outgrowers_Baseline!AP6,IF(I6=2024,Outgrowers_Baseline!AU6,0))))))))</f>
        <v>0</v>
      </c>
      <c r="L6" s="11">
        <f>IF(I6=2017,Outgrowers_Baseline!K6,IF(I6=2018,Outgrowers_Baseline!P6,IF(I6=2019,Outgrowers_Baseline!U6,IF(I6=2020,Outgrowers_Baseline!Z6,IF(I6=2021,Outgrowers_Baseline!AE6,IF(I6=2022,Outgrowers_Baseline!AJ6,IF(I6=2023,Outgrowers_Baseline!AO6,IF(I6=2024,Outgrowers_Baseline!AT6,0))))))))</f>
        <v>2600</v>
      </c>
      <c r="M6" s="11">
        <f>IF(I6=2017,Outgrowers_Baseline!J6,IF(I6=2018,Outgrowers_Baseline!O6,IF(I6=2019,Outgrowers_Baseline!T6,IF(I6=2020,Outgrowers_Baseline!Y6,IF(I6=2021,Outgrowers_Baseline!AD6,IF(I6=2022,Outgrowers_Baseline!AI6,IF(I6=2023,Outgrowers_Baseline!AN6,IF(I6=2024,Outgrowers_Baseline!AS6,0))))))))</f>
        <v>1600</v>
      </c>
      <c r="N6" s="11">
        <f t="shared" si="2"/>
        <v>4700</v>
      </c>
      <c r="O6" s="30">
        <f>IFERROR(VLOOKUP(A6,Outgrower_Areas!$C:$J,8,0),0)</f>
        <v>0.48590899999999998</v>
      </c>
      <c r="P6" s="33">
        <f t="shared" si="3"/>
        <v>0</v>
      </c>
      <c r="Q6" s="113">
        <f t="shared" si="4"/>
        <v>0</v>
      </c>
      <c r="R6" s="32">
        <f t="shared" si="5"/>
        <v>0.55319148936170215</v>
      </c>
      <c r="S6" s="30">
        <f t="shared" si="6"/>
        <v>0.26880072340425532</v>
      </c>
      <c r="T6" s="32">
        <f t="shared" si="17"/>
        <v>0.8936170212765957</v>
      </c>
      <c r="U6" s="30">
        <f t="shared" si="7"/>
        <v>0.43421655319148933</v>
      </c>
      <c r="V6" s="113" t="str">
        <f t="shared" si="8"/>
        <v>Non-Cropland</v>
      </c>
      <c r="W6" s="33">
        <f t="shared" si="9"/>
        <v>0</v>
      </c>
      <c r="X6" s="114">
        <f t="shared" si="10"/>
        <v>0</v>
      </c>
      <c r="Y6" s="33">
        <f t="shared" si="11"/>
        <v>0.4</v>
      </c>
      <c r="Z6" s="113">
        <f t="shared" si="12"/>
        <v>0.10752028936170213</v>
      </c>
      <c r="AA6" s="113" t="str">
        <f t="shared" si="13"/>
        <v>High Cropland (≥50%)</v>
      </c>
      <c r="AB6" s="11">
        <f t="shared" si="14"/>
        <v>0.4</v>
      </c>
      <c r="AC6" s="11">
        <f t="shared" si="15"/>
        <v>0.17368662127659573</v>
      </c>
      <c r="AD6" s="30">
        <f t="shared" si="16"/>
        <v>0.43421655319148933</v>
      </c>
    </row>
    <row r="7" spans="1:30" x14ac:dyDescent="0.4">
      <c r="A7" s="11" t="str">
        <f>Outgrowers_Baseline!A7</f>
        <v>01106b</v>
      </c>
      <c r="B7" s="11">
        <f>Outgrowers_Baseline!B7</f>
        <v>503</v>
      </c>
      <c r="C7" s="11" t="str">
        <f>Outgrowers_Baseline!C7</f>
        <v>01106b</v>
      </c>
      <c r="D7" s="11">
        <f>Outgrowers_Baseline!D7</f>
        <v>19043</v>
      </c>
      <c r="E7" s="11" t="str">
        <f>Outgrowers_Baseline!G7</f>
        <v>Euc</v>
      </c>
      <c r="F7" s="11">
        <f>Outgrowers_Baseline!H7</f>
        <v>2024</v>
      </c>
      <c r="G7" s="11">
        <f t="shared" si="0"/>
        <v>2023</v>
      </c>
      <c r="H7" s="11">
        <f>IF(G7&lt;2017,0,(IF(G7=2017,Outgrowers_Baseline!I7,IF(G7=2018,Outgrowers_Baseline!N7,IF(G7=2019,Outgrowers_Baseline!S7,IF(G7=2020,Outgrowers_Baseline!X7,IF(G7=2021,Outgrowers_Baseline!AC7,IF(G7=2022,Outgrowers_Baseline!AH7,IF(G7=2023,Outgrowers_Baseline!AM7,IF(G7=2024,Outgrowers_Baseline!AR7,0)))))))))+(IF(G7=2017,Outgrowers_Baseline!J7,IF(G7=2018,Outgrowers_Baseline!O7,IF(G7=2019,Outgrowers_Baseline!T7,IF(G7=2020,Outgrowers_Baseline!Y7,IF(G7=2021,Outgrowers_Baseline!AD7,IF(G7=2022,Outgrowers_Baseline!AI7,IF(G7=2023,Outgrowers_Baseline!AN7,IF(G7=2024,Outgrowers_Baseline!AS7,0)))))))))+(IF(G7=2017,Outgrowers_Baseline!K7,IF(G7=2018,Outgrowers_Baseline!P7,IF(G7=2019,Outgrowers_Baseline!U7,IF(G7=2020,Outgrowers_Baseline!Z7,IF(G7=2021,Outgrowers_Baseline!AE7,IF(G7=2022,Outgrowers_Baseline!AJ7,IF(G7=2023,Outgrowers_Baseline!AO7,IF(G7=2024,Outgrowers_Baseline!AT7,0)))))))))+(IF(G7=2017,Outgrowers_Baseline!L7,IF(G7=2018,Outgrowers_Baseline!Q7,IF(G7=2019,Outgrowers_Baseline!V7,IF(G7=2020,Outgrowers_Baseline!AA7,IF(G7=2021,Outgrowers_Baseline!AF7,IF(G7=2022,Outgrowers_Baseline!AK7,IF(G7=2023,Outgrowers_Baseline!AP7,IF(G7=2024,Outgrowers_Baseline!AU7,0))))))))))</f>
        <v>5600</v>
      </c>
      <c r="I7" s="11">
        <f t="shared" si="1"/>
        <v>2023</v>
      </c>
      <c r="J7" s="11">
        <f>IF(I7=2017,Outgrowers_Baseline!I7,IF(I7=2018,Outgrowers_Baseline!N7,IF(I7=2019,Outgrowers_Baseline!S7,IF(I7=2020,Outgrowers_Baseline!X7,IF(I7=2021,Outgrowers_Baseline!AC7,IF(I7=2022,Outgrowers_Baseline!AH7,IF(I7=2023,Outgrowers_Baseline!AM7,IF(I7=2024,Outgrowers_Baseline!AR7,0))))))))</f>
        <v>0</v>
      </c>
      <c r="K7" s="11">
        <f>IF(I7=2017,Outgrowers_Baseline!L7,IF(I7=2018,Outgrowers_Baseline!Q7,IF(I7=2019,Outgrowers_Baseline!V7,IF(I7=2020,Outgrowers_Baseline!AA7,IF(I7=2021,Outgrowers_Baseline!AF7,IF(I7=2022,Outgrowers_Baseline!AK7,IF(I7=2023,Outgrowers_Baseline!AP7,IF(I7=2024,Outgrowers_Baseline!AU7,0))))))))</f>
        <v>1700</v>
      </c>
      <c r="L7" s="11">
        <f>IF(I7=2017,Outgrowers_Baseline!K7,IF(I7=2018,Outgrowers_Baseline!P7,IF(I7=2019,Outgrowers_Baseline!U7,IF(I7=2020,Outgrowers_Baseline!Z7,IF(I7=2021,Outgrowers_Baseline!AE7,IF(I7=2022,Outgrowers_Baseline!AJ7,IF(I7=2023,Outgrowers_Baseline!AO7,IF(I7=2024,Outgrowers_Baseline!AT7,0))))))))</f>
        <v>2900</v>
      </c>
      <c r="M7" s="11">
        <f>IF(I7=2017,Outgrowers_Baseline!J7,IF(I7=2018,Outgrowers_Baseline!O7,IF(I7=2019,Outgrowers_Baseline!T7,IF(I7=2020,Outgrowers_Baseline!Y7,IF(I7=2021,Outgrowers_Baseline!AD7,IF(I7=2022,Outgrowers_Baseline!AI7,IF(I7=2023,Outgrowers_Baseline!AN7,IF(I7=2024,Outgrowers_Baseline!AS7,0))))))))</f>
        <v>1000</v>
      </c>
      <c r="N7" s="11">
        <f t="shared" si="2"/>
        <v>5600</v>
      </c>
      <c r="O7" s="30">
        <f>IFERROR(VLOOKUP(A7,Outgrower_Areas!$C:$J,8,0),0)</f>
        <v>0.56255100000000002</v>
      </c>
      <c r="P7" s="33">
        <f t="shared" si="3"/>
        <v>0.30357142857142855</v>
      </c>
      <c r="Q7" s="113">
        <f t="shared" si="4"/>
        <v>0.1707744107142857</v>
      </c>
      <c r="R7" s="32">
        <f t="shared" si="5"/>
        <v>0.8214285714285714</v>
      </c>
      <c r="S7" s="30">
        <f t="shared" si="6"/>
        <v>0.4620954642857143</v>
      </c>
      <c r="T7" s="32">
        <f t="shared" si="17"/>
        <v>1</v>
      </c>
      <c r="U7" s="30">
        <f t="shared" si="7"/>
        <v>0.56255100000000002</v>
      </c>
      <c r="V7" s="113" t="str">
        <f t="shared" si="8"/>
        <v>Medium Cropland (30-50%)</v>
      </c>
      <c r="W7" s="33">
        <f t="shared" si="9"/>
        <v>0.3</v>
      </c>
      <c r="X7" s="114">
        <f t="shared" si="10"/>
        <v>5.123232321428571E-2</v>
      </c>
      <c r="Y7" s="33">
        <f t="shared" si="11"/>
        <v>0.4</v>
      </c>
      <c r="Z7" s="113">
        <f t="shared" si="12"/>
        <v>0.18483818571428573</v>
      </c>
      <c r="AA7" s="113" t="str">
        <f t="shared" si="13"/>
        <v>High Cropland (≥50%)</v>
      </c>
      <c r="AB7" s="11">
        <f t="shared" si="14"/>
        <v>0.4</v>
      </c>
      <c r="AC7" s="11">
        <f t="shared" si="15"/>
        <v>0.22502040000000001</v>
      </c>
      <c r="AD7" s="30">
        <f t="shared" si="16"/>
        <v>0.56255100000000002</v>
      </c>
    </row>
    <row r="8" spans="1:30" x14ac:dyDescent="0.4">
      <c r="A8" s="11" t="str">
        <f>Outgrowers_Baseline!A8</f>
        <v>01107c</v>
      </c>
      <c r="B8" s="11">
        <f>Outgrowers_Baseline!B8</f>
        <v>503</v>
      </c>
      <c r="C8" s="11" t="str">
        <f>Outgrowers_Baseline!C8</f>
        <v>01107c</v>
      </c>
      <c r="D8" s="11">
        <f>Outgrowers_Baseline!D8</f>
        <v>19162</v>
      </c>
      <c r="E8" s="11" t="str">
        <f>Outgrowers_Baseline!G8</f>
        <v>Euc</v>
      </c>
      <c r="F8" s="11">
        <f>Outgrowers_Baseline!H8</f>
        <v>2023</v>
      </c>
      <c r="G8" s="11">
        <f t="shared" si="0"/>
        <v>2022</v>
      </c>
      <c r="H8" s="11">
        <f>IF(G8&lt;2017,0,(IF(G8=2017,Outgrowers_Baseline!I8,IF(G8=2018,Outgrowers_Baseline!N8,IF(G8=2019,Outgrowers_Baseline!S8,IF(G8=2020,Outgrowers_Baseline!X8,IF(G8=2021,Outgrowers_Baseline!AC8,IF(G8=2022,Outgrowers_Baseline!AH8,IF(G8=2023,Outgrowers_Baseline!AM8,IF(G8=2024,Outgrowers_Baseline!AR8,0)))))))))+(IF(G8=2017,Outgrowers_Baseline!J8,IF(G8=2018,Outgrowers_Baseline!O8,IF(G8=2019,Outgrowers_Baseline!T8,IF(G8=2020,Outgrowers_Baseline!Y8,IF(G8=2021,Outgrowers_Baseline!AD8,IF(G8=2022,Outgrowers_Baseline!AI8,IF(G8=2023,Outgrowers_Baseline!AN8,IF(G8=2024,Outgrowers_Baseline!AS8,0)))))))))+(IF(G8=2017,Outgrowers_Baseline!K8,IF(G8=2018,Outgrowers_Baseline!P8,IF(G8=2019,Outgrowers_Baseline!U8,IF(G8=2020,Outgrowers_Baseline!Z8,IF(G8=2021,Outgrowers_Baseline!AE8,IF(G8=2022,Outgrowers_Baseline!AJ8,IF(G8=2023,Outgrowers_Baseline!AO8,IF(G8=2024,Outgrowers_Baseline!AT8,0)))))))))+(IF(G8=2017,Outgrowers_Baseline!L8,IF(G8=2018,Outgrowers_Baseline!Q8,IF(G8=2019,Outgrowers_Baseline!V8,IF(G8=2020,Outgrowers_Baseline!AA8,IF(G8=2021,Outgrowers_Baseline!AF8,IF(G8=2022,Outgrowers_Baseline!AK8,IF(G8=2023,Outgrowers_Baseline!AP8,IF(G8=2024,Outgrowers_Baseline!AU8,0))))))))))</f>
        <v>6400</v>
      </c>
      <c r="I8" s="11">
        <f t="shared" si="1"/>
        <v>2022</v>
      </c>
      <c r="J8" s="11">
        <f>IF(I8=2017,Outgrowers_Baseline!I8,IF(I8=2018,Outgrowers_Baseline!N8,IF(I8=2019,Outgrowers_Baseline!S8,IF(I8=2020,Outgrowers_Baseline!X8,IF(I8=2021,Outgrowers_Baseline!AC8,IF(I8=2022,Outgrowers_Baseline!AH8,IF(I8=2023,Outgrowers_Baseline!AM8,IF(I8=2024,Outgrowers_Baseline!AR8,0))))))))</f>
        <v>300</v>
      </c>
      <c r="K8" s="11">
        <f>IF(I8=2017,Outgrowers_Baseline!L8,IF(I8=2018,Outgrowers_Baseline!Q8,IF(I8=2019,Outgrowers_Baseline!V8,IF(I8=2020,Outgrowers_Baseline!AA8,IF(I8=2021,Outgrowers_Baseline!AF8,IF(I8=2022,Outgrowers_Baseline!AK8,IF(I8=2023,Outgrowers_Baseline!AP8,IF(I8=2024,Outgrowers_Baseline!AU8,0))))))))</f>
        <v>800</v>
      </c>
      <c r="L8" s="11">
        <f>IF(I8=2017,Outgrowers_Baseline!K8,IF(I8=2018,Outgrowers_Baseline!P8,IF(I8=2019,Outgrowers_Baseline!U8,IF(I8=2020,Outgrowers_Baseline!Z8,IF(I8=2021,Outgrowers_Baseline!AE8,IF(I8=2022,Outgrowers_Baseline!AJ8,IF(I8=2023,Outgrowers_Baseline!AO8,IF(I8=2024,Outgrowers_Baseline!AT8,0))))))))</f>
        <v>4300</v>
      </c>
      <c r="M8" s="11">
        <f>IF(I8=2017,Outgrowers_Baseline!J8,IF(I8=2018,Outgrowers_Baseline!O8,IF(I8=2019,Outgrowers_Baseline!T8,IF(I8=2020,Outgrowers_Baseline!Y8,IF(I8=2021,Outgrowers_Baseline!AD8,IF(I8=2022,Outgrowers_Baseline!AI8,IF(I8=2023,Outgrowers_Baseline!AN8,IF(I8=2024,Outgrowers_Baseline!AS8,0))))))))</f>
        <v>1000</v>
      </c>
      <c r="N8" s="11">
        <f t="shared" si="2"/>
        <v>6400</v>
      </c>
      <c r="O8" s="30">
        <f>IFERROR(VLOOKUP(A8,Outgrower_Areas!$C:$J,8,0),0)</f>
        <v>0.66057900000000003</v>
      </c>
      <c r="P8" s="33">
        <f t="shared" si="3"/>
        <v>0.125</v>
      </c>
      <c r="Q8" s="113">
        <f t="shared" si="4"/>
        <v>8.2572375000000003E-2</v>
      </c>
      <c r="R8" s="32">
        <f t="shared" si="5"/>
        <v>0.796875</v>
      </c>
      <c r="S8" s="30">
        <f t="shared" si="6"/>
        <v>0.526398890625</v>
      </c>
      <c r="T8" s="32">
        <f t="shared" si="17"/>
        <v>0.953125</v>
      </c>
      <c r="U8" s="30">
        <f t="shared" si="7"/>
        <v>0.62961435937499999</v>
      </c>
      <c r="V8" s="113" t="str">
        <f t="shared" si="8"/>
        <v>Low Cropland (10-30%)</v>
      </c>
      <c r="W8" s="33">
        <f t="shared" si="9"/>
        <v>0.2</v>
      </c>
      <c r="X8" s="114">
        <f t="shared" si="10"/>
        <v>1.6514475000000001E-2</v>
      </c>
      <c r="Y8" s="33">
        <f t="shared" si="11"/>
        <v>0.4</v>
      </c>
      <c r="Z8" s="113">
        <f t="shared" si="12"/>
        <v>0.21055955625</v>
      </c>
      <c r="AA8" s="113" t="str">
        <f t="shared" si="13"/>
        <v>High Cropland (≥50%)</v>
      </c>
      <c r="AB8" s="11">
        <f t="shared" si="14"/>
        <v>0.4</v>
      </c>
      <c r="AC8" s="11">
        <f t="shared" si="15"/>
        <v>0.25184574375000002</v>
      </c>
      <c r="AD8" s="30">
        <f t="shared" si="16"/>
        <v>0.62961435937499999</v>
      </c>
    </row>
    <row r="9" spans="1:30" x14ac:dyDescent="0.4">
      <c r="A9" s="11" t="str">
        <f>Outgrowers_Baseline!A9</f>
        <v>01108b</v>
      </c>
      <c r="B9" s="11">
        <f>Outgrowers_Baseline!B9</f>
        <v>503</v>
      </c>
      <c r="C9" s="11" t="str">
        <f>Outgrowers_Baseline!C9</f>
        <v>01108b</v>
      </c>
      <c r="D9" s="11">
        <f>Outgrowers_Baseline!D9</f>
        <v>19163</v>
      </c>
      <c r="E9" s="11" t="str">
        <f>Outgrowers_Baseline!G9</f>
        <v>Euc</v>
      </c>
      <c r="F9" s="11">
        <f>Outgrowers_Baseline!H9</f>
        <v>2023</v>
      </c>
      <c r="G9" s="11">
        <f t="shared" si="0"/>
        <v>2022</v>
      </c>
      <c r="H9" s="11">
        <f>IF(G9&lt;2017,0,(IF(G9=2017,Outgrowers_Baseline!I9,IF(G9=2018,Outgrowers_Baseline!N9,IF(G9=2019,Outgrowers_Baseline!S9,IF(G9=2020,Outgrowers_Baseline!X9,IF(G9=2021,Outgrowers_Baseline!AC9,IF(G9=2022,Outgrowers_Baseline!AH9,IF(G9=2023,Outgrowers_Baseline!AM9,IF(G9=2024,Outgrowers_Baseline!AR9,0)))))))))+(IF(G9=2017,Outgrowers_Baseline!J9,IF(G9=2018,Outgrowers_Baseline!O9,IF(G9=2019,Outgrowers_Baseline!T9,IF(G9=2020,Outgrowers_Baseline!Y9,IF(G9=2021,Outgrowers_Baseline!AD9,IF(G9=2022,Outgrowers_Baseline!AI9,IF(G9=2023,Outgrowers_Baseline!AN9,IF(G9=2024,Outgrowers_Baseline!AS9,0)))))))))+(IF(G9=2017,Outgrowers_Baseline!K9,IF(G9=2018,Outgrowers_Baseline!P9,IF(G9=2019,Outgrowers_Baseline!U9,IF(G9=2020,Outgrowers_Baseline!Z9,IF(G9=2021,Outgrowers_Baseline!AE9,IF(G9=2022,Outgrowers_Baseline!AJ9,IF(G9=2023,Outgrowers_Baseline!AO9,IF(G9=2024,Outgrowers_Baseline!AT9,0)))))))))+(IF(G9=2017,Outgrowers_Baseline!L9,IF(G9=2018,Outgrowers_Baseline!Q9,IF(G9=2019,Outgrowers_Baseline!V9,IF(G9=2020,Outgrowers_Baseline!AA9,IF(G9=2021,Outgrowers_Baseline!AF9,IF(G9=2022,Outgrowers_Baseline!AK9,IF(G9=2023,Outgrowers_Baseline!AP9,IF(G9=2024,Outgrowers_Baseline!AU9,0))))))))))</f>
        <v>9600</v>
      </c>
      <c r="I9" s="11">
        <f t="shared" si="1"/>
        <v>2022</v>
      </c>
      <c r="J9" s="11">
        <f>IF(I9=2017,Outgrowers_Baseline!I9,IF(I9=2018,Outgrowers_Baseline!N9,IF(I9=2019,Outgrowers_Baseline!S9,IF(I9=2020,Outgrowers_Baseline!X9,IF(I9=2021,Outgrowers_Baseline!AC9,IF(I9=2022,Outgrowers_Baseline!AH9,IF(I9=2023,Outgrowers_Baseline!AM9,IF(I9=2024,Outgrowers_Baseline!AR9,0))))))))</f>
        <v>0</v>
      </c>
      <c r="K9" s="11">
        <f>IF(I9=2017,Outgrowers_Baseline!L9,IF(I9=2018,Outgrowers_Baseline!Q9,IF(I9=2019,Outgrowers_Baseline!V9,IF(I9=2020,Outgrowers_Baseline!AA9,IF(I9=2021,Outgrowers_Baseline!AF9,IF(I9=2022,Outgrowers_Baseline!AK9,IF(I9=2023,Outgrowers_Baseline!AP9,IF(I9=2024,Outgrowers_Baseline!AU9,0))))))))</f>
        <v>300</v>
      </c>
      <c r="L9" s="11">
        <f>IF(I9=2017,Outgrowers_Baseline!K9,IF(I9=2018,Outgrowers_Baseline!P9,IF(I9=2019,Outgrowers_Baseline!U9,IF(I9=2020,Outgrowers_Baseline!Z9,IF(I9=2021,Outgrowers_Baseline!AE9,IF(I9=2022,Outgrowers_Baseline!AJ9,IF(I9=2023,Outgrowers_Baseline!AO9,IF(I9=2024,Outgrowers_Baseline!AT9,0))))))))</f>
        <v>7100</v>
      </c>
      <c r="M9" s="11">
        <f>IF(I9=2017,Outgrowers_Baseline!J9,IF(I9=2018,Outgrowers_Baseline!O9,IF(I9=2019,Outgrowers_Baseline!T9,IF(I9=2020,Outgrowers_Baseline!Y9,IF(I9=2021,Outgrowers_Baseline!AD9,IF(I9=2022,Outgrowers_Baseline!AI9,IF(I9=2023,Outgrowers_Baseline!AN9,IF(I9=2024,Outgrowers_Baseline!AS9,0))))))))</f>
        <v>2200</v>
      </c>
      <c r="N9" s="11">
        <f t="shared" si="2"/>
        <v>9600</v>
      </c>
      <c r="O9" s="30">
        <f>IFERROR(VLOOKUP(A9,Outgrower_Areas!$C:$J,8,0),0)</f>
        <v>0.96023199999999997</v>
      </c>
      <c r="P9" s="33">
        <f t="shared" si="3"/>
        <v>3.125E-2</v>
      </c>
      <c r="Q9" s="113">
        <f t="shared" si="4"/>
        <v>3.0007249999999999E-2</v>
      </c>
      <c r="R9" s="32">
        <f t="shared" si="5"/>
        <v>0.77083333333333337</v>
      </c>
      <c r="S9" s="30">
        <f t="shared" si="6"/>
        <v>0.74017883333333334</v>
      </c>
      <c r="T9" s="32">
        <f t="shared" si="17"/>
        <v>1</v>
      </c>
      <c r="U9" s="30">
        <f t="shared" si="7"/>
        <v>0.96023199999999997</v>
      </c>
      <c r="V9" s="113" t="str">
        <f t="shared" si="8"/>
        <v>Very Low Cropland (&lt;10%)</v>
      </c>
      <c r="W9" s="33">
        <f t="shared" si="9"/>
        <v>0.15</v>
      </c>
      <c r="X9" s="114">
        <f t="shared" si="10"/>
        <v>4.5010874999999997E-3</v>
      </c>
      <c r="Y9" s="33">
        <f t="shared" si="11"/>
        <v>0.4</v>
      </c>
      <c r="Z9" s="113">
        <f t="shared" si="12"/>
        <v>0.29607153333333336</v>
      </c>
      <c r="AA9" s="113" t="str">
        <f t="shared" si="13"/>
        <v>High Cropland (≥50%)</v>
      </c>
      <c r="AB9" s="11">
        <f t="shared" si="14"/>
        <v>0.4</v>
      </c>
      <c r="AC9" s="11">
        <f t="shared" si="15"/>
        <v>0.38409280000000001</v>
      </c>
      <c r="AD9" s="30">
        <f t="shared" si="16"/>
        <v>0.96023199999999997</v>
      </c>
    </row>
    <row r="10" spans="1:30" x14ac:dyDescent="0.4">
      <c r="A10" s="11" t="str">
        <f>Outgrowers_Baseline!A10</f>
        <v>011104a</v>
      </c>
      <c r="B10" s="11">
        <f>Outgrowers_Baseline!B10</f>
        <v>503</v>
      </c>
      <c r="C10" s="11" t="str">
        <f>Outgrowers_Baseline!C10</f>
        <v>011104a</v>
      </c>
      <c r="D10" s="11">
        <f>Outgrowers_Baseline!D10</f>
        <v>19321</v>
      </c>
      <c r="E10" s="11" t="str">
        <f>Outgrowers_Baseline!G10</f>
        <v>Euc</v>
      </c>
      <c r="F10" s="11">
        <f>Outgrowers_Baseline!H10</f>
        <v>2024</v>
      </c>
      <c r="G10" s="11">
        <f t="shared" si="0"/>
        <v>2023</v>
      </c>
      <c r="H10" s="11">
        <f>IF(G10&lt;2017,0,(IF(G10=2017,Outgrowers_Baseline!I10,IF(G10=2018,Outgrowers_Baseline!N10,IF(G10=2019,Outgrowers_Baseline!S10,IF(G10=2020,Outgrowers_Baseline!X10,IF(G10=2021,Outgrowers_Baseline!AC10,IF(G10=2022,Outgrowers_Baseline!AH10,IF(G10=2023,Outgrowers_Baseline!AM10,IF(G10=2024,Outgrowers_Baseline!AR10,0)))))))))+(IF(G10=2017,Outgrowers_Baseline!J10,IF(G10=2018,Outgrowers_Baseline!O10,IF(G10=2019,Outgrowers_Baseline!T10,IF(G10=2020,Outgrowers_Baseline!Y10,IF(G10=2021,Outgrowers_Baseline!AD10,IF(G10=2022,Outgrowers_Baseline!AI10,IF(G10=2023,Outgrowers_Baseline!AN10,IF(G10=2024,Outgrowers_Baseline!AS10,0)))))))))+(IF(G10=2017,Outgrowers_Baseline!K10,IF(G10=2018,Outgrowers_Baseline!P10,IF(G10=2019,Outgrowers_Baseline!U10,IF(G10=2020,Outgrowers_Baseline!Z10,IF(G10=2021,Outgrowers_Baseline!AE10,IF(G10=2022,Outgrowers_Baseline!AJ10,IF(G10=2023,Outgrowers_Baseline!AO10,IF(G10=2024,Outgrowers_Baseline!AT10,0)))))))))+(IF(G10=2017,Outgrowers_Baseline!L10,IF(G10=2018,Outgrowers_Baseline!Q10,IF(G10=2019,Outgrowers_Baseline!V10,IF(G10=2020,Outgrowers_Baseline!AA10,IF(G10=2021,Outgrowers_Baseline!AF10,IF(G10=2022,Outgrowers_Baseline!AK10,IF(G10=2023,Outgrowers_Baseline!AP10,IF(G10=2024,Outgrowers_Baseline!AU10,0))))))))))</f>
        <v>5600</v>
      </c>
      <c r="I10" s="11">
        <f t="shared" si="1"/>
        <v>2023</v>
      </c>
      <c r="J10" s="11">
        <f>IF(I10=2017,Outgrowers_Baseline!I10,IF(I10=2018,Outgrowers_Baseline!N10,IF(I10=2019,Outgrowers_Baseline!S10,IF(I10=2020,Outgrowers_Baseline!X10,IF(I10=2021,Outgrowers_Baseline!AC10,IF(I10=2022,Outgrowers_Baseline!AH10,IF(I10=2023,Outgrowers_Baseline!AM10,IF(I10=2024,Outgrowers_Baseline!AR10,0))))))))</f>
        <v>0</v>
      </c>
      <c r="K10" s="11">
        <f>IF(I10=2017,Outgrowers_Baseline!L10,IF(I10=2018,Outgrowers_Baseline!Q10,IF(I10=2019,Outgrowers_Baseline!V10,IF(I10=2020,Outgrowers_Baseline!AA10,IF(I10=2021,Outgrowers_Baseline!AF10,IF(I10=2022,Outgrowers_Baseline!AK10,IF(I10=2023,Outgrowers_Baseline!AP10,IF(I10=2024,Outgrowers_Baseline!AU10,0))))))))</f>
        <v>1700</v>
      </c>
      <c r="L10" s="11">
        <f>IF(I10=2017,Outgrowers_Baseline!K10,IF(I10=2018,Outgrowers_Baseline!P10,IF(I10=2019,Outgrowers_Baseline!U10,IF(I10=2020,Outgrowers_Baseline!Z10,IF(I10=2021,Outgrowers_Baseline!AE10,IF(I10=2022,Outgrowers_Baseline!AJ10,IF(I10=2023,Outgrowers_Baseline!AO10,IF(I10=2024,Outgrowers_Baseline!AT10,0))))))))</f>
        <v>3900</v>
      </c>
      <c r="M10" s="11">
        <f>IF(I10=2017,Outgrowers_Baseline!J10,IF(I10=2018,Outgrowers_Baseline!O10,IF(I10=2019,Outgrowers_Baseline!T10,IF(I10=2020,Outgrowers_Baseline!Y10,IF(I10=2021,Outgrowers_Baseline!AD10,IF(I10=2022,Outgrowers_Baseline!AI10,IF(I10=2023,Outgrowers_Baseline!AN10,IF(I10=2024,Outgrowers_Baseline!AS10,0))))))))</f>
        <v>0</v>
      </c>
      <c r="N10" s="11">
        <f t="shared" si="2"/>
        <v>5600</v>
      </c>
      <c r="O10" s="30">
        <f>IFERROR(VLOOKUP(A10,Outgrower_Areas!$C:$J,8,0),0)</f>
        <v>0.56285600000000002</v>
      </c>
      <c r="P10" s="33">
        <f t="shared" si="3"/>
        <v>0.30357142857142855</v>
      </c>
      <c r="Q10" s="113">
        <f t="shared" si="4"/>
        <v>0.17086699999999999</v>
      </c>
      <c r="R10" s="32">
        <f t="shared" si="5"/>
        <v>1</v>
      </c>
      <c r="S10" s="30">
        <f t="shared" si="6"/>
        <v>0.56285600000000002</v>
      </c>
      <c r="T10" s="32">
        <f t="shared" si="17"/>
        <v>1</v>
      </c>
      <c r="U10" s="30">
        <f t="shared" si="7"/>
        <v>0.56285600000000002</v>
      </c>
      <c r="V10" s="113" t="str">
        <f t="shared" si="8"/>
        <v>Medium Cropland (30-50%)</v>
      </c>
      <c r="W10" s="33">
        <f t="shared" si="9"/>
        <v>0.3</v>
      </c>
      <c r="X10" s="114">
        <f t="shared" si="10"/>
        <v>5.1260099999999996E-2</v>
      </c>
      <c r="Y10" s="33">
        <f t="shared" si="11"/>
        <v>0.4</v>
      </c>
      <c r="Z10" s="113">
        <f t="shared" si="12"/>
        <v>0.22514240000000002</v>
      </c>
      <c r="AA10" s="113" t="str">
        <f t="shared" si="13"/>
        <v>High Cropland (≥50%)</v>
      </c>
      <c r="AB10" s="11">
        <f t="shared" si="14"/>
        <v>0.4</v>
      </c>
      <c r="AC10" s="11">
        <f t="shared" si="15"/>
        <v>0.22514240000000002</v>
      </c>
      <c r="AD10" s="30">
        <f t="shared" si="16"/>
        <v>0.56285600000000002</v>
      </c>
    </row>
    <row r="11" spans="1:30" x14ac:dyDescent="0.4">
      <c r="A11" s="11" t="str">
        <f>Outgrowers_Baseline!A11</f>
        <v>011105a</v>
      </c>
      <c r="B11" s="11">
        <f>Outgrowers_Baseline!B11</f>
        <v>503</v>
      </c>
      <c r="C11" s="11" t="str">
        <f>Outgrowers_Baseline!C11</f>
        <v>011105a</v>
      </c>
      <c r="D11" s="11">
        <f>Outgrowers_Baseline!D11</f>
        <v>19322</v>
      </c>
      <c r="E11" s="11" t="str">
        <f>Outgrowers_Baseline!G11</f>
        <v>Euc</v>
      </c>
      <c r="F11" s="11">
        <f>Outgrowers_Baseline!H11</f>
        <v>2024</v>
      </c>
      <c r="G11" s="11">
        <f t="shared" si="0"/>
        <v>2023</v>
      </c>
      <c r="H11" s="11">
        <f>IF(G11&lt;2017,0,(IF(G11=2017,Outgrowers_Baseline!I11,IF(G11=2018,Outgrowers_Baseline!N11,IF(G11=2019,Outgrowers_Baseline!S11,IF(G11=2020,Outgrowers_Baseline!X11,IF(G11=2021,Outgrowers_Baseline!AC11,IF(G11=2022,Outgrowers_Baseline!AH11,IF(G11=2023,Outgrowers_Baseline!AM11,IF(G11=2024,Outgrowers_Baseline!AR11,0)))))))))+(IF(G11=2017,Outgrowers_Baseline!J11,IF(G11=2018,Outgrowers_Baseline!O11,IF(G11=2019,Outgrowers_Baseline!T11,IF(G11=2020,Outgrowers_Baseline!Y11,IF(G11=2021,Outgrowers_Baseline!AD11,IF(G11=2022,Outgrowers_Baseline!AI11,IF(G11=2023,Outgrowers_Baseline!AN11,IF(G11=2024,Outgrowers_Baseline!AS11,0)))))))))+(IF(G11=2017,Outgrowers_Baseline!K11,IF(G11=2018,Outgrowers_Baseline!P11,IF(G11=2019,Outgrowers_Baseline!U11,IF(G11=2020,Outgrowers_Baseline!Z11,IF(G11=2021,Outgrowers_Baseline!AE11,IF(G11=2022,Outgrowers_Baseline!AJ11,IF(G11=2023,Outgrowers_Baseline!AO11,IF(G11=2024,Outgrowers_Baseline!AT11,0)))))))))+(IF(G11=2017,Outgrowers_Baseline!L11,IF(G11=2018,Outgrowers_Baseline!Q11,IF(G11=2019,Outgrowers_Baseline!V11,IF(G11=2020,Outgrowers_Baseline!AA11,IF(G11=2021,Outgrowers_Baseline!AF11,IF(G11=2022,Outgrowers_Baseline!AK11,IF(G11=2023,Outgrowers_Baseline!AP11,IF(G11=2024,Outgrowers_Baseline!AU11,0))))))))))</f>
        <v>3500</v>
      </c>
      <c r="I11" s="11">
        <f t="shared" si="1"/>
        <v>2023</v>
      </c>
      <c r="J11" s="11">
        <f>IF(I11=2017,Outgrowers_Baseline!I11,IF(I11=2018,Outgrowers_Baseline!N11,IF(I11=2019,Outgrowers_Baseline!S11,IF(I11=2020,Outgrowers_Baseline!X11,IF(I11=2021,Outgrowers_Baseline!AC11,IF(I11=2022,Outgrowers_Baseline!AH11,IF(I11=2023,Outgrowers_Baseline!AM11,IF(I11=2024,Outgrowers_Baseline!AR11,0))))))))</f>
        <v>0</v>
      </c>
      <c r="K11" s="11">
        <f>IF(I11=2017,Outgrowers_Baseline!L11,IF(I11=2018,Outgrowers_Baseline!Q11,IF(I11=2019,Outgrowers_Baseline!V11,IF(I11=2020,Outgrowers_Baseline!AA11,IF(I11=2021,Outgrowers_Baseline!AF11,IF(I11=2022,Outgrowers_Baseline!AK11,IF(I11=2023,Outgrowers_Baseline!AP11,IF(I11=2024,Outgrowers_Baseline!AU11,0))))))))</f>
        <v>2100</v>
      </c>
      <c r="L11" s="11">
        <f>IF(I11=2017,Outgrowers_Baseline!K11,IF(I11=2018,Outgrowers_Baseline!P11,IF(I11=2019,Outgrowers_Baseline!U11,IF(I11=2020,Outgrowers_Baseline!Z11,IF(I11=2021,Outgrowers_Baseline!AE11,IF(I11=2022,Outgrowers_Baseline!AJ11,IF(I11=2023,Outgrowers_Baseline!AO11,IF(I11=2024,Outgrowers_Baseline!AT11,0))))))))</f>
        <v>1400</v>
      </c>
      <c r="M11" s="11">
        <f>IF(I11=2017,Outgrowers_Baseline!J11,IF(I11=2018,Outgrowers_Baseline!O11,IF(I11=2019,Outgrowers_Baseline!T11,IF(I11=2020,Outgrowers_Baseline!Y11,IF(I11=2021,Outgrowers_Baseline!AD11,IF(I11=2022,Outgrowers_Baseline!AI11,IF(I11=2023,Outgrowers_Baseline!AN11,IF(I11=2024,Outgrowers_Baseline!AS11,0))))))))</f>
        <v>0</v>
      </c>
      <c r="N11" s="11">
        <f t="shared" si="2"/>
        <v>3500</v>
      </c>
      <c r="O11" s="30">
        <f>IFERROR(VLOOKUP(A11,Outgrower_Areas!$C:$J,8,0),0)</f>
        <v>0.361259</v>
      </c>
      <c r="P11" s="33">
        <f t="shared" si="3"/>
        <v>0.6</v>
      </c>
      <c r="Q11" s="113">
        <f t="shared" si="4"/>
        <v>0.21675539999999999</v>
      </c>
      <c r="R11" s="32">
        <f t="shared" si="5"/>
        <v>1</v>
      </c>
      <c r="S11" s="30">
        <f t="shared" si="6"/>
        <v>0.361259</v>
      </c>
      <c r="T11" s="32">
        <f t="shared" si="17"/>
        <v>1</v>
      </c>
      <c r="U11" s="30">
        <f t="shared" si="7"/>
        <v>0.361259</v>
      </c>
      <c r="V11" s="113" t="str">
        <f t="shared" si="8"/>
        <v>High Cropland (≥50%)</v>
      </c>
      <c r="W11" s="33">
        <f t="shared" si="9"/>
        <v>0.4</v>
      </c>
      <c r="X11" s="114">
        <f t="shared" si="10"/>
        <v>8.670216E-2</v>
      </c>
      <c r="Y11" s="33">
        <f t="shared" si="11"/>
        <v>0.4</v>
      </c>
      <c r="Z11" s="113">
        <f t="shared" si="12"/>
        <v>0.14450360000000001</v>
      </c>
      <c r="AA11" s="113" t="str">
        <f t="shared" si="13"/>
        <v>High Cropland (≥50%)</v>
      </c>
      <c r="AB11" s="11">
        <f t="shared" si="14"/>
        <v>0.4</v>
      </c>
      <c r="AC11" s="11">
        <f t="shared" si="15"/>
        <v>0.14450360000000001</v>
      </c>
      <c r="AD11" s="30">
        <f t="shared" si="16"/>
        <v>0.361259</v>
      </c>
    </row>
    <row r="12" spans="1:30" x14ac:dyDescent="0.4">
      <c r="A12" s="11" t="str">
        <f>Outgrowers_Baseline!A12</f>
        <v>011106a</v>
      </c>
      <c r="B12" s="11">
        <f>Outgrowers_Baseline!B12</f>
        <v>503</v>
      </c>
      <c r="C12" s="11" t="str">
        <f>Outgrowers_Baseline!C12</f>
        <v>011106a</v>
      </c>
      <c r="D12" s="11">
        <f>Outgrowers_Baseline!D12</f>
        <v>19323</v>
      </c>
      <c r="E12" s="11" t="str">
        <f>Outgrowers_Baseline!G12</f>
        <v>Euc</v>
      </c>
      <c r="F12" s="11">
        <f>Outgrowers_Baseline!H12</f>
        <v>2024</v>
      </c>
      <c r="G12" s="11">
        <f t="shared" si="0"/>
        <v>2023</v>
      </c>
      <c r="H12" s="11">
        <f>IF(G12&lt;2017,0,(IF(G12=2017,Outgrowers_Baseline!I12,IF(G12=2018,Outgrowers_Baseline!N12,IF(G12=2019,Outgrowers_Baseline!S12,IF(G12=2020,Outgrowers_Baseline!X12,IF(G12=2021,Outgrowers_Baseline!AC12,IF(G12=2022,Outgrowers_Baseline!AH12,IF(G12=2023,Outgrowers_Baseline!AM12,IF(G12=2024,Outgrowers_Baseline!AR12,0)))))))))+(IF(G12=2017,Outgrowers_Baseline!J12,IF(G12=2018,Outgrowers_Baseline!O12,IF(G12=2019,Outgrowers_Baseline!T12,IF(G12=2020,Outgrowers_Baseline!Y12,IF(G12=2021,Outgrowers_Baseline!AD12,IF(G12=2022,Outgrowers_Baseline!AI12,IF(G12=2023,Outgrowers_Baseline!AN12,IF(G12=2024,Outgrowers_Baseline!AS12,0)))))))))+(IF(G12=2017,Outgrowers_Baseline!K12,IF(G12=2018,Outgrowers_Baseline!P12,IF(G12=2019,Outgrowers_Baseline!U12,IF(G12=2020,Outgrowers_Baseline!Z12,IF(G12=2021,Outgrowers_Baseline!AE12,IF(G12=2022,Outgrowers_Baseline!AJ12,IF(G12=2023,Outgrowers_Baseline!AO12,IF(G12=2024,Outgrowers_Baseline!AT12,0)))))))))+(IF(G12=2017,Outgrowers_Baseline!L12,IF(G12=2018,Outgrowers_Baseline!Q12,IF(G12=2019,Outgrowers_Baseline!V12,IF(G12=2020,Outgrowers_Baseline!AA12,IF(G12=2021,Outgrowers_Baseline!AF12,IF(G12=2022,Outgrowers_Baseline!AK12,IF(G12=2023,Outgrowers_Baseline!AP12,IF(G12=2024,Outgrowers_Baseline!AU12,0))))))))))</f>
        <v>6200</v>
      </c>
      <c r="I12" s="11">
        <f t="shared" si="1"/>
        <v>2023</v>
      </c>
      <c r="J12" s="11">
        <f>IF(I12=2017,Outgrowers_Baseline!I12,IF(I12=2018,Outgrowers_Baseline!N12,IF(I12=2019,Outgrowers_Baseline!S12,IF(I12=2020,Outgrowers_Baseline!X12,IF(I12=2021,Outgrowers_Baseline!AC12,IF(I12=2022,Outgrowers_Baseline!AH12,IF(I12=2023,Outgrowers_Baseline!AM12,IF(I12=2024,Outgrowers_Baseline!AR12,0))))))))</f>
        <v>0</v>
      </c>
      <c r="K12" s="11">
        <f>IF(I12=2017,Outgrowers_Baseline!L12,IF(I12=2018,Outgrowers_Baseline!Q12,IF(I12=2019,Outgrowers_Baseline!V12,IF(I12=2020,Outgrowers_Baseline!AA12,IF(I12=2021,Outgrowers_Baseline!AF12,IF(I12=2022,Outgrowers_Baseline!AK12,IF(I12=2023,Outgrowers_Baseline!AP12,IF(I12=2024,Outgrowers_Baseline!AU12,0))))))))</f>
        <v>4000</v>
      </c>
      <c r="L12" s="11">
        <f>IF(I12=2017,Outgrowers_Baseline!K12,IF(I12=2018,Outgrowers_Baseline!P12,IF(I12=2019,Outgrowers_Baseline!U12,IF(I12=2020,Outgrowers_Baseline!Z12,IF(I12=2021,Outgrowers_Baseline!AE12,IF(I12=2022,Outgrowers_Baseline!AJ12,IF(I12=2023,Outgrowers_Baseline!AO12,IF(I12=2024,Outgrowers_Baseline!AT12,0))))))))</f>
        <v>1300</v>
      </c>
      <c r="M12" s="11">
        <f>IF(I12=2017,Outgrowers_Baseline!J12,IF(I12=2018,Outgrowers_Baseline!O12,IF(I12=2019,Outgrowers_Baseline!T12,IF(I12=2020,Outgrowers_Baseline!Y12,IF(I12=2021,Outgrowers_Baseline!AD12,IF(I12=2022,Outgrowers_Baseline!AI12,IF(I12=2023,Outgrowers_Baseline!AN12,IF(I12=2024,Outgrowers_Baseline!AS12,0))))))))</f>
        <v>900</v>
      </c>
      <c r="N12" s="11">
        <f t="shared" si="2"/>
        <v>6200</v>
      </c>
      <c r="O12" s="30">
        <f>IFERROR(VLOOKUP(A12,Outgrower_Areas!$C:$J,8,0),0)</f>
        <v>0.62090299999999998</v>
      </c>
      <c r="P12" s="33">
        <f t="shared" si="3"/>
        <v>0.64516129032258063</v>
      </c>
      <c r="Q12" s="113">
        <f t="shared" si="4"/>
        <v>0.40058258064516128</v>
      </c>
      <c r="R12" s="32">
        <f t="shared" si="5"/>
        <v>0.85483870967741937</v>
      </c>
      <c r="S12" s="30">
        <f t="shared" si="6"/>
        <v>0.53077191935483869</v>
      </c>
      <c r="T12" s="32">
        <f t="shared" si="17"/>
        <v>1</v>
      </c>
      <c r="U12" s="30">
        <f t="shared" si="7"/>
        <v>0.62090299999999998</v>
      </c>
      <c r="V12" s="113" t="str">
        <f t="shared" si="8"/>
        <v>High Cropland (≥50%)</v>
      </c>
      <c r="W12" s="33">
        <f t="shared" si="9"/>
        <v>0.4</v>
      </c>
      <c r="X12" s="114">
        <f t="shared" si="10"/>
        <v>0.16023303225806451</v>
      </c>
      <c r="Y12" s="33">
        <f t="shared" si="11"/>
        <v>0.4</v>
      </c>
      <c r="Z12" s="113">
        <f t="shared" si="12"/>
        <v>0.21230876774193549</v>
      </c>
      <c r="AA12" s="113" t="str">
        <f t="shared" si="13"/>
        <v>High Cropland (≥50%)</v>
      </c>
      <c r="AB12" s="11">
        <f t="shared" si="14"/>
        <v>0.4</v>
      </c>
      <c r="AC12" s="11">
        <f t="shared" si="15"/>
        <v>0.2483612</v>
      </c>
      <c r="AD12" s="30">
        <f t="shared" si="16"/>
        <v>0.62090299999999998</v>
      </c>
    </row>
    <row r="13" spans="1:30" x14ac:dyDescent="0.4">
      <c r="A13" s="11" t="str">
        <f>Outgrowers_Baseline!A13</f>
        <v>011128a</v>
      </c>
      <c r="B13" s="11">
        <f>Outgrowers_Baseline!B13</f>
        <v>503</v>
      </c>
      <c r="C13" s="11" t="str">
        <f>Outgrowers_Baseline!C13</f>
        <v>011128a</v>
      </c>
      <c r="D13" s="11">
        <f>Outgrowers_Baseline!D13</f>
        <v>19324</v>
      </c>
      <c r="E13" s="11" t="str">
        <f>Outgrowers_Baseline!G13</f>
        <v>Euc</v>
      </c>
      <c r="F13" s="11">
        <f>Outgrowers_Baseline!H13</f>
        <v>2024</v>
      </c>
      <c r="G13" s="11">
        <f t="shared" si="0"/>
        <v>2023</v>
      </c>
      <c r="H13" s="11">
        <f>IF(G13&lt;2017,0,(IF(G13=2017,Outgrowers_Baseline!I13,IF(G13=2018,Outgrowers_Baseline!N13,IF(G13=2019,Outgrowers_Baseline!S13,IF(G13=2020,Outgrowers_Baseline!X13,IF(G13=2021,Outgrowers_Baseline!AC13,IF(G13=2022,Outgrowers_Baseline!AH13,IF(G13=2023,Outgrowers_Baseline!AM13,IF(G13=2024,Outgrowers_Baseline!AR13,0)))))))))+(IF(G13=2017,Outgrowers_Baseline!J13,IF(G13=2018,Outgrowers_Baseline!O13,IF(G13=2019,Outgrowers_Baseline!T13,IF(G13=2020,Outgrowers_Baseline!Y13,IF(G13=2021,Outgrowers_Baseline!AD13,IF(G13=2022,Outgrowers_Baseline!AI13,IF(G13=2023,Outgrowers_Baseline!AN13,IF(G13=2024,Outgrowers_Baseline!AS13,0)))))))))+(IF(G13=2017,Outgrowers_Baseline!K13,IF(G13=2018,Outgrowers_Baseline!P13,IF(G13=2019,Outgrowers_Baseline!U13,IF(G13=2020,Outgrowers_Baseline!Z13,IF(G13=2021,Outgrowers_Baseline!AE13,IF(G13=2022,Outgrowers_Baseline!AJ13,IF(G13=2023,Outgrowers_Baseline!AO13,IF(G13=2024,Outgrowers_Baseline!AT13,0)))))))))+(IF(G13=2017,Outgrowers_Baseline!L13,IF(G13=2018,Outgrowers_Baseline!Q13,IF(G13=2019,Outgrowers_Baseline!V13,IF(G13=2020,Outgrowers_Baseline!AA13,IF(G13=2021,Outgrowers_Baseline!AF13,IF(G13=2022,Outgrowers_Baseline!AK13,IF(G13=2023,Outgrowers_Baseline!AP13,IF(G13=2024,Outgrowers_Baseline!AU13,0))))))))))</f>
        <v>3000</v>
      </c>
      <c r="I13" s="11">
        <f t="shared" si="1"/>
        <v>2023</v>
      </c>
      <c r="J13" s="11">
        <f>IF(I13=2017,Outgrowers_Baseline!I13,IF(I13=2018,Outgrowers_Baseline!N13,IF(I13=2019,Outgrowers_Baseline!S13,IF(I13=2020,Outgrowers_Baseline!X13,IF(I13=2021,Outgrowers_Baseline!AC13,IF(I13=2022,Outgrowers_Baseline!AH13,IF(I13=2023,Outgrowers_Baseline!AM13,IF(I13=2024,Outgrowers_Baseline!AR13,0))))))))</f>
        <v>0</v>
      </c>
      <c r="K13" s="11">
        <f>IF(I13=2017,Outgrowers_Baseline!L13,IF(I13=2018,Outgrowers_Baseline!Q13,IF(I13=2019,Outgrowers_Baseline!V13,IF(I13=2020,Outgrowers_Baseline!AA13,IF(I13=2021,Outgrowers_Baseline!AF13,IF(I13=2022,Outgrowers_Baseline!AK13,IF(I13=2023,Outgrowers_Baseline!AP13,IF(I13=2024,Outgrowers_Baseline!AU13,0))))))))</f>
        <v>0</v>
      </c>
      <c r="L13" s="11">
        <f>IF(I13=2017,Outgrowers_Baseline!K13,IF(I13=2018,Outgrowers_Baseline!P13,IF(I13=2019,Outgrowers_Baseline!U13,IF(I13=2020,Outgrowers_Baseline!Z13,IF(I13=2021,Outgrowers_Baseline!AE13,IF(I13=2022,Outgrowers_Baseline!AJ13,IF(I13=2023,Outgrowers_Baseline!AO13,IF(I13=2024,Outgrowers_Baseline!AT13,0))))))))</f>
        <v>1700</v>
      </c>
      <c r="M13" s="11">
        <f>IF(I13=2017,Outgrowers_Baseline!J13,IF(I13=2018,Outgrowers_Baseline!O13,IF(I13=2019,Outgrowers_Baseline!T13,IF(I13=2020,Outgrowers_Baseline!Y13,IF(I13=2021,Outgrowers_Baseline!AD13,IF(I13=2022,Outgrowers_Baseline!AI13,IF(I13=2023,Outgrowers_Baseline!AN13,IF(I13=2024,Outgrowers_Baseline!AS13,0))))))))</f>
        <v>1300</v>
      </c>
      <c r="N13" s="11">
        <f t="shared" si="2"/>
        <v>3000</v>
      </c>
      <c r="O13" s="30">
        <f>IFERROR(VLOOKUP(A13,Outgrower_Areas!$C:$J,8,0),0)</f>
        <v>0.31187500000000001</v>
      </c>
      <c r="P13" s="33">
        <f t="shared" si="3"/>
        <v>0</v>
      </c>
      <c r="Q13" s="113">
        <f t="shared" si="4"/>
        <v>0</v>
      </c>
      <c r="R13" s="32">
        <f t="shared" si="5"/>
        <v>0.56666666666666665</v>
      </c>
      <c r="S13" s="30">
        <f t="shared" si="6"/>
        <v>0.17672916666666666</v>
      </c>
      <c r="T13" s="32">
        <f t="shared" si="17"/>
        <v>1</v>
      </c>
      <c r="U13" s="30">
        <f t="shared" si="7"/>
        <v>0.31187500000000001</v>
      </c>
      <c r="V13" s="113" t="str">
        <f t="shared" si="8"/>
        <v>Non-Cropland</v>
      </c>
      <c r="W13" s="33">
        <f t="shared" si="9"/>
        <v>0</v>
      </c>
      <c r="X13" s="114">
        <f t="shared" si="10"/>
        <v>0</v>
      </c>
      <c r="Y13" s="33">
        <f t="shared" si="11"/>
        <v>0.4</v>
      </c>
      <c r="Z13" s="113">
        <f t="shared" si="12"/>
        <v>7.0691666666666667E-2</v>
      </c>
      <c r="AA13" s="113" t="str">
        <f t="shared" si="13"/>
        <v>High Cropland (≥50%)</v>
      </c>
      <c r="AB13" s="11">
        <f t="shared" si="14"/>
        <v>0.4</v>
      </c>
      <c r="AC13" s="11">
        <f t="shared" si="15"/>
        <v>0.12475000000000001</v>
      </c>
      <c r="AD13" s="30">
        <f t="shared" si="16"/>
        <v>0.31187500000000001</v>
      </c>
    </row>
    <row r="14" spans="1:30" x14ac:dyDescent="0.4">
      <c r="A14" s="11" t="str">
        <f>Outgrowers_Baseline!A14</f>
        <v>02005a</v>
      </c>
      <c r="B14" s="11">
        <f>Outgrowers_Baseline!B14</f>
        <v>500</v>
      </c>
      <c r="C14" s="11" t="str">
        <f>Outgrowers_Baseline!C14</f>
        <v>02005a</v>
      </c>
      <c r="D14" s="11">
        <f>Outgrowers_Baseline!D14</f>
        <v>13991</v>
      </c>
      <c r="E14" s="11" t="str">
        <f>Outgrowers_Baseline!G14</f>
        <v>Euc</v>
      </c>
      <c r="F14" s="11">
        <f>Outgrowers_Baseline!H14</f>
        <v>2017</v>
      </c>
      <c r="G14" s="11">
        <f t="shared" si="0"/>
        <v>2016</v>
      </c>
      <c r="H14" s="11">
        <f>IF(G14&lt;2017,0,(IF(G14=2017,Outgrowers_Baseline!I14,IF(G14=2018,Outgrowers_Baseline!N14,IF(G14=2019,Outgrowers_Baseline!S14,IF(G14=2020,Outgrowers_Baseline!X14,IF(G14=2021,Outgrowers_Baseline!AC14,IF(G14=2022,Outgrowers_Baseline!AH14,IF(G14=2023,Outgrowers_Baseline!AM14,IF(G14=2024,Outgrowers_Baseline!AR14,0)))))))))+(IF(G14=2017,Outgrowers_Baseline!J14,IF(G14=2018,Outgrowers_Baseline!O14,IF(G14=2019,Outgrowers_Baseline!T14,IF(G14=2020,Outgrowers_Baseline!Y14,IF(G14=2021,Outgrowers_Baseline!AD14,IF(G14=2022,Outgrowers_Baseline!AI14,IF(G14=2023,Outgrowers_Baseline!AN14,IF(G14=2024,Outgrowers_Baseline!AS14,0)))))))))+(IF(G14=2017,Outgrowers_Baseline!K14,IF(G14=2018,Outgrowers_Baseline!P14,IF(G14=2019,Outgrowers_Baseline!U14,IF(G14=2020,Outgrowers_Baseline!Z14,IF(G14=2021,Outgrowers_Baseline!AE14,IF(G14=2022,Outgrowers_Baseline!AJ14,IF(G14=2023,Outgrowers_Baseline!AO14,IF(G14=2024,Outgrowers_Baseline!AT14,0)))))))))+(IF(G14=2017,Outgrowers_Baseline!L14,IF(G14=2018,Outgrowers_Baseline!Q14,IF(G14=2019,Outgrowers_Baseline!V14,IF(G14=2020,Outgrowers_Baseline!AA14,IF(G14=2021,Outgrowers_Baseline!AF14,IF(G14=2022,Outgrowers_Baseline!AK14,IF(G14=2023,Outgrowers_Baseline!AP14,IF(G14=2024,Outgrowers_Baseline!AU14,0))))))))))</f>
        <v>0</v>
      </c>
      <c r="I14" s="11">
        <f t="shared" si="1"/>
        <v>2017</v>
      </c>
      <c r="J14" s="11">
        <f>IF(I14=2017,Outgrowers_Baseline!I14,IF(I14=2018,Outgrowers_Baseline!N14,IF(I14=2019,Outgrowers_Baseline!S14,IF(I14=2020,Outgrowers_Baseline!X14,IF(I14=2021,Outgrowers_Baseline!AC14,IF(I14=2022,Outgrowers_Baseline!AH14,IF(I14=2023,Outgrowers_Baseline!AM14,IF(I14=2024,Outgrowers_Baseline!AR14,0))))))))</f>
        <v>10900</v>
      </c>
      <c r="K14" s="11">
        <f>IF(I14=2017,Outgrowers_Baseline!L14,IF(I14=2018,Outgrowers_Baseline!Q14,IF(I14=2019,Outgrowers_Baseline!V14,IF(I14=2020,Outgrowers_Baseline!AA14,IF(I14=2021,Outgrowers_Baseline!AF14,IF(I14=2022,Outgrowers_Baseline!AK14,IF(I14=2023,Outgrowers_Baseline!AP14,IF(I14=2024,Outgrowers_Baseline!AU14,0))))))))</f>
        <v>0</v>
      </c>
      <c r="L14" s="11">
        <f>IF(I14=2017,Outgrowers_Baseline!K14,IF(I14=2018,Outgrowers_Baseline!P14,IF(I14=2019,Outgrowers_Baseline!U14,IF(I14=2020,Outgrowers_Baseline!Z14,IF(I14=2021,Outgrowers_Baseline!AE14,IF(I14=2022,Outgrowers_Baseline!AJ14,IF(I14=2023,Outgrowers_Baseline!AO14,IF(I14=2024,Outgrowers_Baseline!AT14,0))))))))</f>
        <v>0</v>
      </c>
      <c r="M14" s="11">
        <f>IF(I14=2017,Outgrowers_Baseline!J14,IF(I14=2018,Outgrowers_Baseline!O14,IF(I14=2019,Outgrowers_Baseline!T14,IF(I14=2020,Outgrowers_Baseline!Y14,IF(I14=2021,Outgrowers_Baseline!AD14,IF(I14=2022,Outgrowers_Baseline!AI14,IF(I14=2023,Outgrowers_Baseline!AN14,IF(I14=2024,Outgrowers_Baseline!AS14,0))))))))</f>
        <v>7600</v>
      </c>
      <c r="N14" s="11">
        <f t="shared" si="2"/>
        <v>18500</v>
      </c>
      <c r="O14" s="30">
        <f>IFERROR(VLOOKUP(A14,Outgrower_Areas!$C:$J,8,0),0)</f>
        <v>1.827855</v>
      </c>
      <c r="P14" s="33">
        <f t="shared" si="3"/>
        <v>0</v>
      </c>
      <c r="Q14" s="113">
        <f t="shared" si="4"/>
        <v>0</v>
      </c>
      <c r="R14" s="32">
        <f t="shared" si="5"/>
        <v>0</v>
      </c>
      <c r="S14" s="30">
        <f t="shared" si="6"/>
        <v>0</v>
      </c>
      <c r="T14" s="32">
        <f t="shared" si="17"/>
        <v>0.41081081081081083</v>
      </c>
      <c r="U14" s="30">
        <f t="shared" si="7"/>
        <v>0.75090259459459463</v>
      </c>
      <c r="V14" s="113" t="str">
        <f t="shared" si="8"/>
        <v>Non-Cropland</v>
      </c>
      <c r="W14" s="33">
        <f t="shared" si="9"/>
        <v>0</v>
      </c>
      <c r="X14" s="114">
        <f t="shared" si="10"/>
        <v>0</v>
      </c>
      <c r="Y14" s="33">
        <f t="shared" si="11"/>
        <v>0</v>
      </c>
      <c r="Z14" s="113">
        <f t="shared" si="12"/>
        <v>0</v>
      </c>
      <c r="AA14" s="113" t="str">
        <f t="shared" si="13"/>
        <v>Medium Cropland (30-50%)</v>
      </c>
      <c r="AB14" s="11">
        <f t="shared" si="14"/>
        <v>0.3</v>
      </c>
      <c r="AC14" s="11">
        <f t="shared" si="15"/>
        <v>0.22527077837837839</v>
      </c>
      <c r="AD14" s="30">
        <f t="shared" si="16"/>
        <v>0.75090259459459463</v>
      </c>
    </row>
    <row r="15" spans="1:30" x14ac:dyDescent="0.4">
      <c r="A15" s="11" t="str">
        <f>Outgrowers_Baseline!A15</f>
        <v>02010a</v>
      </c>
      <c r="B15" s="11">
        <f>Outgrowers_Baseline!B15</f>
        <v>500</v>
      </c>
      <c r="C15" s="11" t="str">
        <f>Outgrowers_Baseline!C15</f>
        <v>02010a</v>
      </c>
      <c r="D15" s="11">
        <f>Outgrowers_Baseline!D15</f>
        <v>16840</v>
      </c>
      <c r="E15" s="11" t="str">
        <f>Outgrowers_Baseline!G15</f>
        <v>Euc</v>
      </c>
      <c r="F15" s="11">
        <f>Outgrowers_Baseline!H15</f>
        <v>2019</v>
      </c>
      <c r="G15" s="11">
        <f t="shared" si="0"/>
        <v>2018</v>
      </c>
      <c r="H15" s="11">
        <f>IF(G15&lt;2017,0,(IF(G15=2017,Outgrowers_Baseline!I15,IF(G15=2018,Outgrowers_Baseline!N15,IF(G15=2019,Outgrowers_Baseline!S15,IF(G15=2020,Outgrowers_Baseline!X15,IF(G15=2021,Outgrowers_Baseline!AC15,IF(G15=2022,Outgrowers_Baseline!AH15,IF(G15=2023,Outgrowers_Baseline!AM15,IF(G15=2024,Outgrowers_Baseline!AR15,0)))))))))+(IF(G15=2017,Outgrowers_Baseline!J15,IF(G15=2018,Outgrowers_Baseline!O15,IF(G15=2019,Outgrowers_Baseline!T15,IF(G15=2020,Outgrowers_Baseline!Y15,IF(G15=2021,Outgrowers_Baseline!AD15,IF(G15=2022,Outgrowers_Baseline!AI15,IF(G15=2023,Outgrowers_Baseline!AN15,IF(G15=2024,Outgrowers_Baseline!AS15,0)))))))))+(IF(G15=2017,Outgrowers_Baseline!K15,IF(G15=2018,Outgrowers_Baseline!P15,IF(G15=2019,Outgrowers_Baseline!U15,IF(G15=2020,Outgrowers_Baseline!Z15,IF(G15=2021,Outgrowers_Baseline!AE15,IF(G15=2022,Outgrowers_Baseline!AJ15,IF(G15=2023,Outgrowers_Baseline!AO15,IF(G15=2024,Outgrowers_Baseline!AT15,0)))))))))+(IF(G15=2017,Outgrowers_Baseline!L15,IF(G15=2018,Outgrowers_Baseline!Q15,IF(G15=2019,Outgrowers_Baseline!V15,IF(G15=2020,Outgrowers_Baseline!AA15,IF(G15=2021,Outgrowers_Baseline!AF15,IF(G15=2022,Outgrowers_Baseline!AK15,IF(G15=2023,Outgrowers_Baseline!AP15,IF(G15=2024,Outgrowers_Baseline!AU15,0))))))))))</f>
        <v>7700</v>
      </c>
      <c r="I15" s="11">
        <f t="shared" si="1"/>
        <v>2018</v>
      </c>
      <c r="J15" s="11">
        <f>IF(I15=2017,Outgrowers_Baseline!I15,IF(I15=2018,Outgrowers_Baseline!N15,IF(I15=2019,Outgrowers_Baseline!S15,IF(I15=2020,Outgrowers_Baseline!X15,IF(I15=2021,Outgrowers_Baseline!AC15,IF(I15=2022,Outgrowers_Baseline!AH15,IF(I15=2023,Outgrowers_Baseline!AM15,IF(I15=2024,Outgrowers_Baseline!AR15,0))))))))</f>
        <v>7500</v>
      </c>
      <c r="K15" s="11">
        <f>IF(I15=2017,Outgrowers_Baseline!L15,IF(I15=2018,Outgrowers_Baseline!Q15,IF(I15=2019,Outgrowers_Baseline!V15,IF(I15=2020,Outgrowers_Baseline!AA15,IF(I15=2021,Outgrowers_Baseline!AF15,IF(I15=2022,Outgrowers_Baseline!AK15,IF(I15=2023,Outgrowers_Baseline!AP15,IF(I15=2024,Outgrowers_Baseline!AU15,0))))))))</f>
        <v>0</v>
      </c>
      <c r="L15" s="11">
        <f>IF(I15=2017,Outgrowers_Baseline!K15,IF(I15=2018,Outgrowers_Baseline!P15,IF(I15=2019,Outgrowers_Baseline!U15,IF(I15=2020,Outgrowers_Baseline!Z15,IF(I15=2021,Outgrowers_Baseline!AE15,IF(I15=2022,Outgrowers_Baseline!AJ15,IF(I15=2023,Outgrowers_Baseline!AO15,IF(I15=2024,Outgrowers_Baseline!AT15,0))))))))</f>
        <v>0</v>
      </c>
      <c r="M15" s="11">
        <f>IF(I15=2017,Outgrowers_Baseline!J15,IF(I15=2018,Outgrowers_Baseline!O15,IF(I15=2019,Outgrowers_Baseline!T15,IF(I15=2020,Outgrowers_Baseline!Y15,IF(I15=2021,Outgrowers_Baseline!AD15,IF(I15=2022,Outgrowers_Baseline!AI15,IF(I15=2023,Outgrowers_Baseline!AN15,IF(I15=2024,Outgrowers_Baseline!AS15,0))))))))</f>
        <v>200</v>
      </c>
      <c r="N15" s="11">
        <f t="shared" si="2"/>
        <v>7700</v>
      </c>
      <c r="O15" s="30">
        <f>IFERROR(VLOOKUP(A15,Outgrower_Areas!$C:$J,8,0),0)</f>
        <v>0.76596699999999995</v>
      </c>
      <c r="P15" s="33">
        <f t="shared" si="3"/>
        <v>0</v>
      </c>
      <c r="Q15" s="113">
        <f t="shared" si="4"/>
        <v>0</v>
      </c>
      <c r="R15" s="32">
        <f t="shared" si="5"/>
        <v>0</v>
      </c>
      <c r="S15" s="30">
        <f t="shared" si="6"/>
        <v>0</v>
      </c>
      <c r="T15" s="32">
        <f t="shared" si="17"/>
        <v>2.5974025974025976E-2</v>
      </c>
      <c r="U15" s="30">
        <f t="shared" si="7"/>
        <v>1.9895246753246755E-2</v>
      </c>
      <c r="V15" s="113" t="str">
        <f t="shared" si="8"/>
        <v>Non-Cropland</v>
      </c>
      <c r="W15" s="33">
        <f t="shared" si="9"/>
        <v>0</v>
      </c>
      <c r="X15" s="114">
        <f t="shared" si="10"/>
        <v>0</v>
      </c>
      <c r="Y15" s="33">
        <f t="shared" si="11"/>
        <v>0</v>
      </c>
      <c r="Z15" s="113">
        <f t="shared" si="12"/>
        <v>0</v>
      </c>
      <c r="AA15" s="113" t="str">
        <f t="shared" si="13"/>
        <v>Very Low Cropland (&lt;10%)</v>
      </c>
      <c r="AB15" s="11">
        <f t="shared" si="14"/>
        <v>0.15</v>
      </c>
      <c r="AC15" s="11">
        <f t="shared" si="15"/>
        <v>2.9842870129870133E-3</v>
      </c>
      <c r="AD15" s="30">
        <f t="shared" si="16"/>
        <v>1.9895246753246755E-2</v>
      </c>
    </row>
    <row r="16" spans="1:30" x14ac:dyDescent="0.4">
      <c r="A16" s="11" t="str">
        <f>Outgrowers_Baseline!A16</f>
        <v>02011a</v>
      </c>
      <c r="B16" s="11">
        <f>Outgrowers_Baseline!B16</f>
        <v>500</v>
      </c>
      <c r="C16" s="11" t="str">
        <f>Outgrowers_Baseline!C16</f>
        <v>02011a</v>
      </c>
      <c r="D16" s="11">
        <f>Outgrowers_Baseline!D16</f>
        <v>16841</v>
      </c>
      <c r="E16" s="11" t="str">
        <f>Outgrowers_Baseline!G16</f>
        <v>Euc</v>
      </c>
      <c r="F16" s="11">
        <f>Outgrowers_Baseline!H16</f>
        <v>2021</v>
      </c>
      <c r="G16" s="11">
        <f t="shared" si="0"/>
        <v>2020</v>
      </c>
      <c r="H16" s="11">
        <f>IF(G16&lt;2017,0,(IF(G16=2017,Outgrowers_Baseline!I16,IF(G16=2018,Outgrowers_Baseline!N16,IF(G16=2019,Outgrowers_Baseline!S16,IF(G16=2020,Outgrowers_Baseline!X16,IF(G16=2021,Outgrowers_Baseline!AC16,IF(G16=2022,Outgrowers_Baseline!AH16,IF(G16=2023,Outgrowers_Baseline!AM16,IF(G16=2024,Outgrowers_Baseline!AR16,0)))))))))+(IF(G16=2017,Outgrowers_Baseline!J16,IF(G16=2018,Outgrowers_Baseline!O16,IF(G16=2019,Outgrowers_Baseline!T16,IF(G16=2020,Outgrowers_Baseline!Y16,IF(G16=2021,Outgrowers_Baseline!AD16,IF(G16=2022,Outgrowers_Baseline!AI16,IF(G16=2023,Outgrowers_Baseline!AN16,IF(G16=2024,Outgrowers_Baseline!AS16,0)))))))))+(IF(G16=2017,Outgrowers_Baseline!K16,IF(G16=2018,Outgrowers_Baseline!P16,IF(G16=2019,Outgrowers_Baseline!U16,IF(G16=2020,Outgrowers_Baseline!Z16,IF(G16=2021,Outgrowers_Baseline!AE16,IF(G16=2022,Outgrowers_Baseline!AJ16,IF(G16=2023,Outgrowers_Baseline!AO16,IF(G16=2024,Outgrowers_Baseline!AT16,0)))))))))+(IF(G16=2017,Outgrowers_Baseline!L16,IF(G16=2018,Outgrowers_Baseline!Q16,IF(G16=2019,Outgrowers_Baseline!V16,IF(G16=2020,Outgrowers_Baseline!AA16,IF(G16=2021,Outgrowers_Baseline!AF16,IF(G16=2022,Outgrowers_Baseline!AK16,IF(G16=2023,Outgrowers_Baseline!AP16,IF(G16=2024,Outgrowers_Baseline!AU16,0))))))))))</f>
        <v>36200</v>
      </c>
      <c r="I16" s="11">
        <f t="shared" si="1"/>
        <v>2020</v>
      </c>
      <c r="J16" s="11">
        <f>IF(I16=2017,Outgrowers_Baseline!I16,IF(I16=2018,Outgrowers_Baseline!N16,IF(I16=2019,Outgrowers_Baseline!S16,IF(I16=2020,Outgrowers_Baseline!X16,IF(I16=2021,Outgrowers_Baseline!AC16,IF(I16=2022,Outgrowers_Baseline!AH16,IF(I16=2023,Outgrowers_Baseline!AM16,IF(I16=2024,Outgrowers_Baseline!AR16,0))))))))</f>
        <v>13000</v>
      </c>
      <c r="K16" s="11">
        <f>IF(I16=2017,Outgrowers_Baseline!L16,IF(I16=2018,Outgrowers_Baseline!Q16,IF(I16=2019,Outgrowers_Baseline!V16,IF(I16=2020,Outgrowers_Baseline!AA16,IF(I16=2021,Outgrowers_Baseline!AF16,IF(I16=2022,Outgrowers_Baseline!AK16,IF(I16=2023,Outgrowers_Baseline!AP16,IF(I16=2024,Outgrowers_Baseline!AU16,0))))))))</f>
        <v>400</v>
      </c>
      <c r="L16" s="11">
        <f>IF(I16=2017,Outgrowers_Baseline!K16,IF(I16=2018,Outgrowers_Baseline!P16,IF(I16=2019,Outgrowers_Baseline!U16,IF(I16=2020,Outgrowers_Baseline!Z16,IF(I16=2021,Outgrowers_Baseline!AE16,IF(I16=2022,Outgrowers_Baseline!AJ16,IF(I16=2023,Outgrowers_Baseline!AO16,IF(I16=2024,Outgrowers_Baseline!AT16,0))))))))</f>
        <v>7000</v>
      </c>
      <c r="M16" s="11">
        <f>IF(I16=2017,Outgrowers_Baseline!J16,IF(I16=2018,Outgrowers_Baseline!O16,IF(I16=2019,Outgrowers_Baseline!T16,IF(I16=2020,Outgrowers_Baseline!Y16,IF(I16=2021,Outgrowers_Baseline!AD16,IF(I16=2022,Outgrowers_Baseline!AI16,IF(I16=2023,Outgrowers_Baseline!AN16,IF(I16=2024,Outgrowers_Baseline!AS16,0))))))))</f>
        <v>15800</v>
      </c>
      <c r="N16" s="11">
        <f t="shared" si="2"/>
        <v>36200</v>
      </c>
      <c r="O16" s="30">
        <f>IFERROR(VLOOKUP(A16,Outgrower_Areas!$C:$J,8,0),0)</f>
        <v>3.6062340000000002</v>
      </c>
      <c r="P16" s="33">
        <f t="shared" si="3"/>
        <v>1.1049723756906077E-2</v>
      </c>
      <c r="Q16" s="113">
        <f t="shared" si="4"/>
        <v>3.9847889502762433E-2</v>
      </c>
      <c r="R16" s="32">
        <f t="shared" si="5"/>
        <v>0.20441988950276244</v>
      </c>
      <c r="S16" s="30">
        <f t="shared" si="6"/>
        <v>0.73718595580110502</v>
      </c>
      <c r="T16" s="32">
        <f t="shared" si="17"/>
        <v>0.64088397790055252</v>
      </c>
      <c r="U16" s="30">
        <f t="shared" si="7"/>
        <v>2.311177591160221</v>
      </c>
      <c r="V16" s="113" t="str">
        <f t="shared" si="8"/>
        <v>Very Low Cropland (&lt;10%)</v>
      </c>
      <c r="W16" s="33">
        <f t="shared" si="9"/>
        <v>0.15</v>
      </c>
      <c r="X16" s="114">
        <f t="shared" si="10"/>
        <v>5.9771834254143648E-3</v>
      </c>
      <c r="Y16" s="33">
        <f t="shared" si="11"/>
        <v>0.2</v>
      </c>
      <c r="Z16" s="113">
        <f t="shared" si="12"/>
        <v>0.147437191160221</v>
      </c>
      <c r="AA16" s="113" t="str">
        <f t="shared" si="13"/>
        <v>High Cropland (≥50%)</v>
      </c>
      <c r="AB16" s="11">
        <f t="shared" si="14"/>
        <v>0.4</v>
      </c>
      <c r="AC16" s="11">
        <f t="shared" si="15"/>
        <v>0.92447103646408846</v>
      </c>
      <c r="AD16" s="30">
        <f t="shared" si="16"/>
        <v>2.311177591160221</v>
      </c>
    </row>
    <row r="17" spans="1:30" x14ac:dyDescent="0.4">
      <c r="A17" s="11" t="str">
        <f>Outgrowers_Baseline!A17</f>
        <v>02012a</v>
      </c>
      <c r="B17" s="11">
        <f>Outgrowers_Baseline!B17</f>
        <v>500</v>
      </c>
      <c r="C17" s="11" t="str">
        <f>Outgrowers_Baseline!C17</f>
        <v>02012a</v>
      </c>
      <c r="D17" s="11">
        <f>Outgrowers_Baseline!D17</f>
        <v>16913</v>
      </c>
      <c r="E17" s="11" t="str">
        <f>Outgrowers_Baseline!G17</f>
        <v>Euc</v>
      </c>
      <c r="F17" s="11">
        <f>Outgrowers_Baseline!H17</f>
        <v>2021</v>
      </c>
      <c r="G17" s="11">
        <f t="shared" si="0"/>
        <v>2020</v>
      </c>
      <c r="H17" s="11">
        <f>IF(G17&lt;2017,0,(IF(G17=2017,Outgrowers_Baseline!I17,IF(G17=2018,Outgrowers_Baseline!N17,IF(G17=2019,Outgrowers_Baseline!S17,IF(G17=2020,Outgrowers_Baseline!X17,IF(G17=2021,Outgrowers_Baseline!AC17,IF(G17=2022,Outgrowers_Baseline!AH17,IF(G17=2023,Outgrowers_Baseline!AM17,IF(G17=2024,Outgrowers_Baseline!AR17,0)))))))))+(IF(G17=2017,Outgrowers_Baseline!J17,IF(G17=2018,Outgrowers_Baseline!O17,IF(G17=2019,Outgrowers_Baseline!T17,IF(G17=2020,Outgrowers_Baseline!Y17,IF(G17=2021,Outgrowers_Baseline!AD17,IF(G17=2022,Outgrowers_Baseline!AI17,IF(G17=2023,Outgrowers_Baseline!AN17,IF(G17=2024,Outgrowers_Baseline!AS17,0)))))))))+(IF(G17=2017,Outgrowers_Baseline!K17,IF(G17=2018,Outgrowers_Baseline!P17,IF(G17=2019,Outgrowers_Baseline!U17,IF(G17=2020,Outgrowers_Baseline!Z17,IF(G17=2021,Outgrowers_Baseline!AE17,IF(G17=2022,Outgrowers_Baseline!AJ17,IF(G17=2023,Outgrowers_Baseline!AO17,IF(G17=2024,Outgrowers_Baseline!AT17,0)))))))))+(IF(G17=2017,Outgrowers_Baseline!L17,IF(G17=2018,Outgrowers_Baseline!Q17,IF(G17=2019,Outgrowers_Baseline!V17,IF(G17=2020,Outgrowers_Baseline!AA17,IF(G17=2021,Outgrowers_Baseline!AF17,IF(G17=2022,Outgrowers_Baseline!AK17,IF(G17=2023,Outgrowers_Baseline!AP17,IF(G17=2024,Outgrowers_Baseline!AU17,0))))))))))</f>
        <v>14500</v>
      </c>
      <c r="I17" s="11">
        <f t="shared" si="1"/>
        <v>2020</v>
      </c>
      <c r="J17" s="11">
        <f>IF(I17=2017,Outgrowers_Baseline!I17,IF(I17=2018,Outgrowers_Baseline!N17,IF(I17=2019,Outgrowers_Baseline!S17,IF(I17=2020,Outgrowers_Baseline!X17,IF(I17=2021,Outgrowers_Baseline!AC17,IF(I17=2022,Outgrowers_Baseline!AH17,IF(I17=2023,Outgrowers_Baseline!AM17,IF(I17=2024,Outgrowers_Baseline!AR17,0))))))))</f>
        <v>13700</v>
      </c>
      <c r="K17" s="11">
        <f>IF(I17=2017,Outgrowers_Baseline!L17,IF(I17=2018,Outgrowers_Baseline!Q17,IF(I17=2019,Outgrowers_Baseline!V17,IF(I17=2020,Outgrowers_Baseline!AA17,IF(I17=2021,Outgrowers_Baseline!AF17,IF(I17=2022,Outgrowers_Baseline!AK17,IF(I17=2023,Outgrowers_Baseline!AP17,IF(I17=2024,Outgrowers_Baseline!AU17,0))))))))</f>
        <v>0</v>
      </c>
      <c r="L17" s="11">
        <f>IF(I17=2017,Outgrowers_Baseline!K17,IF(I17=2018,Outgrowers_Baseline!P17,IF(I17=2019,Outgrowers_Baseline!U17,IF(I17=2020,Outgrowers_Baseline!Z17,IF(I17=2021,Outgrowers_Baseline!AE17,IF(I17=2022,Outgrowers_Baseline!AJ17,IF(I17=2023,Outgrowers_Baseline!AO17,IF(I17=2024,Outgrowers_Baseline!AT17,0))))))))</f>
        <v>0</v>
      </c>
      <c r="M17" s="11">
        <f>IF(I17=2017,Outgrowers_Baseline!J17,IF(I17=2018,Outgrowers_Baseline!O17,IF(I17=2019,Outgrowers_Baseline!T17,IF(I17=2020,Outgrowers_Baseline!Y17,IF(I17=2021,Outgrowers_Baseline!AD17,IF(I17=2022,Outgrowers_Baseline!AI17,IF(I17=2023,Outgrowers_Baseline!AN17,IF(I17=2024,Outgrowers_Baseline!AS17,0))))))))</f>
        <v>800</v>
      </c>
      <c r="N17" s="11">
        <f t="shared" si="2"/>
        <v>14500</v>
      </c>
      <c r="O17" s="30">
        <f>IFERROR(VLOOKUP(A17,Outgrower_Areas!$C:$J,8,0),0)</f>
        <v>1.4331370000000001</v>
      </c>
      <c r="P17" s="33">
        <f t="shared" si="3"/>
        <v>0</v>
      </c>
      <c r="Q17" s="113">
        <f t="shared" si="4"/>
        <v>0</v>
      </c>
      <c r="R17" s="32">
        <f t="shared" si="5"/>
        <v>0</v>
      </c>
      <c r="S17" s="30">
        <f t="shared" si="6"/>
        <v>0</v>
      </c>
      <c r="T17" s="32">
        <f t="shared" si="17"/>
        <v>5.5172413793103448E-2</v>
      </c>
      <c r="U17" s="30">
        <f t="shared" si="7"/>
        <v>7.9069627586206906E-2</v>
      </c>
      <c r="V17" s="113" t="str">
        <f t="shared" si="8"/>
        <v>Non-Cropland</v>
      </c>
      <c r="W17" s="33">
        <f t="shared" si="9"/>
        <v>0</v>
      </c>
      <c r="X17" s="114">
        <f t="shared" si="10"/>
        <v>0</v>
      </c>
      <c r="Y17" s="33">
        <f t="shared" si="11"/>
        <v>0</v>
      </c>
      <c r="Z17" s="113">
        <f t="shared" si="12"/>
        <v>0</v>
      </c>
      <c r="AA17" s="113" t="str">
        <f t="shared" si="13"/>
        <v>Very Low Cropland (&lt;10%)</v>
      </c>
      <c r="AB17" s="11">
        <f t="shared" si="14"/>
        <v>0.15</v>
      </c>
      <c r="AC17" s="11">
        <f t="shared" si="15"/>
        <v>1.1860444137931036E-2</v>
      </c>
      <c r="AD17" s="30">
        <f t="shared" si="16"/>
        <v>7.9069627586206906E-2</v>
      </c>
    </row>
    <row r="18" spans="1:30" x14ac:dyDescent="0.4">
      <c r="A18" s="11" t="str">
        <f>Outgrowers_Baseline!A18</f>
        <v>02109a</v>
      </c>
      <c r="B18" s="11">
        <f>Outgrowers_Baseline!B18</f>
        <v>503</v>
      </c>
      <c r="C18" s="11" t="str">
        <f>Outgrowers_Baseline!C18</f>
        <v>02109a</v>
      </c>
      <c r="D18" s="11">
        <f>Outgrowers_Baseline!D18</f>
        <v>19400</v>
      </c>
      <c r="E18" s="11" t="str">
        <f>Outgrowers_Baseline!G18</f>
        <v>Euc</v>
      </c>
      <c r="F18" s="11">
        <f>Outgrowers_Baseline!H18</f>
        <v>2023</v>
      </c>
      <c r="G18" s="11">
        <f t="shared" si="0"/>
        <v>2022</v>
      </c>
      <c r="H18" s="11">
        <f>IF(G18&lt;2017,0,(IF(G18=2017,Outgrowers_Baseline!I18,IF(G18=2018,Outgrowers_Baseline!N18,IF(G18=2019,Outgrowers_Baseline!S18,IF(G18=2020,Outgrowers_Baseline!X18,IF(G18=2021,Outgrowers_Baseline!AC18,IF(G18=2022,Outgrowers_Baseline!AH18,IF(G18=2023,Outgrowers_Baseline!AM18,IF(G18=2024,Outgrowers_Baseline!AR18,0)))))))))+(IF(G18=2017,Outgrowers_Baseline!J18,IF(G18=2018,Outgrowers_Baseline!O18,IF(G18=2019,Outgrowers_Baseline!T18,IF(G18=2020,Outgrowers_Baseline!Y18,IF(G18=2021,Outgrowers_Baseline!AD18,IF(G18=2022,Outgrowers_Baseline!AI18,IF(G18=2023,Outgrowers_Baseline!AN18,IF(G18=2024,Outgrowers_Baseline!AS18,0)))))))))+(IF(G18=2017,Outgrowers_Baseline!K18,IF(G18=2018,Outgrowers_Baseline!P18,IF(G18=2019,Outgrowers_Baseline!U18,IF(G18=2020,Outgrowers_Baseline!Z18,IF(G18=2021,Outgrowers_Baseline!AE18,IF(G18=2022,Outgrowers_Baseline!AJ18,IF(G18=2023,Outgrowers_Baseline!AO18,IF(G18=2024,Outgrowers_Baseline!AT18,0)))))))))+(IF(G18=2017,Outgrowers_Baseline!L18,IF(G18=2018,Outgrowers_Baseline!Q18,IF(G18=2019,Outgrowers_Baseline!V18,IF(G18=2020,Outgrowers_Baseline!AA18,IF(G18=2021,Outgrowers_Baseline!AF18,IF(G18=2022,Outgrowers_Baseline!AK18,IF(G18=2023,Outgrowers_Baseline!AP18,IF(G18=2024,Outgrowers_Baseline!AU18,0))))))))))</f>
        <v>3900</v>
      </c>
      <c r="I18" s="11">
        <f t="shared" si="1"/>
        <v>2022</v>
      </c>
      <c r="J18" s="11">
        <f>IF(I18=2017,Outgrowers_Baseline!I18,IF(I18=2018,Outgrowers_Baseline!N18,IF(I18=2019,Outgrowers_Baseline!S18,IF(I18=2020,Outgrowers_Baseline!X18,IF(I18=2021,Outgrowers_Baseline!AC18,IF(I18=2022,Outgrowers_Baseline!AH18,IF(I18=2023,Outgrowers_Baseline!AM18,IF(I18=2024,Outgrowers_Baseline!AR18,0))))))))</f>
        <v>0</v>
      </c>
      <c r="K18" s="11">
        <f>IF(I18=2017,Outgrowers_Baseline!L18,IF(I18=2018,Outgrowers_Baseline!Q18,IF(I18=2019,Outgrowers_Baseline!V18,IF(I18=2020,Outgrowers_Baseline!AA18,IF(I18=2021,Outgrowers_Baseline!AF18,IF(I18=2022,Outgrowers_Baseline!AK18,IF(I18=2023,Outgrowers_Baseline!AP18,IF(I18=2024,Outgrowers_Baseline!AU18,0))))))))</f>
        <v>0</v>
      </c>
      <c r="L18" s="11">
        <f>IF(I18=2017,Outgrowers_Baseline!K18,IF(I18=2018,Outgrowers_Baseline!P18,IF(I18=2019,Outgrowers_Baseline!U18,IF(I18=2020,Outgrowers_Baseline!Z18,IF(I18=2021,Outgrowers_Baseline!AE18,IF(I18=2022,Outgrowers_Baseline!AJ18,IF(I18=2023,Outgrowers_Baseline!AO18,IF(I18=2024,Outgrowers_Baseline!AT18,0))))))))</f>
        <v>3900</v>
      </c>
      <c r="M18" s="11">
        <f>IF(I18=2017,Outgrowers_Baseline!J18,IF(I18=2018,Outgrowers_Baseline!O18,IF(I18=2019,Outgrowers_Baseline!T18,IF(I18=2020,Outgrowers_Baseline!Y18,IF(I18=2021,Outgrowers_Baseline!AD18,IF(I18=2022,Outgrowers_Baseline!AI18,IF(I18=2023,Outgrowers_Baseline!AN18,IF(I18=2024,Outgrowers_Baseline!AS18,0))))))))</f>
        <v>0</v>
      </c>
      <c r="N18" s="11">
        <f t="shared" si="2"/>
        <v>3900</v>
      </c>
      <c r="O18" s="30">
        <f>IFERROR(VLOOKUP(A18,Outgrower_Areas!$C:$J,8,0),0)</f>
        <v>0.389986</v>
      </c>
      <c r="P18" s="33">
        <f t="shared" si="3"/>
        <v>0</v>
      </c>
      <c r="Q18" s="113">
        <f t="shared" si="4"/>
        <v>0</v>
      </c>
      <c r="R18" s="32">
        <f t="shared" si="5"/>
        <v>1</v>
      </c>
      <c r="S18" s="30">
        <f t="shared" si="6"/>
        <v>0.389986</v>
      </c>
      <c r="T18" s="32">
        <f t="shared" si="17"/>
        <v>1</v>
      </c>
      <c r="U18" s="30">
        <f t="shared" si="7"/>
        <v>0.389986</v>
      </c>
      <c r="V18" s="113" t="str">
        <f t="shared" si="8"/>
        <v>Non-Cropland</v>
      </c>
      <c r="W18" s="33">
        <f t="shared" si="9"/>
        <v>0</v>
      </c>
      <c r="X18" s="114">
        <f t="shared" si="10"/>
        <v>0</v>
      </c>
      <c r="Y18" s="33">
        <f t="shared" si="11"/>
        <v>0.4</v>
      </c>
      <c r="Z18" s="113">
        <f t="shared" si="12"/>
        <v>0.15599440000000001</v>
      </c>
      <c r="AA18" s="113" t="str">
        <f t="shared" si="13"/>
        <v>High Cropland (≥50%)</v>
      </c>
      <c r="AB18" s="11">
        <f t="shared" si="14"/>
        <v>0.4</v>
      </c>
      <c r="AC18" s="11">
        <f t="shared" si="15"/>
        <v>0.15599440000000001</v>
      </c>
      <c r="AD18" s="30">
        <f t="shared" si="16"/>
        <v>0.389986</v>
      </c>
    </row>
    <row r="19" spans="1:30" x14ac:dyDescent="0.4">
      <c r="A19" s="11" t="str">
        <f>Outgrowers_Baseline!A19</f>
        <v>02109b</v>
      </c>
      <c r="B19" s="11">
        <f>Outgrowers_Baseline!B19</f>
        <v>503</v>
      </c>
      <c r="C19" s="11" t="str">
        <f>Outgrowers_Baseline!C19</f>
        <v>02109b</v>
      </c>
      <c r="D19" s="11">
        <f>Outgrowers_Baseline!D19</f>
        <v>19401</v>
      </c>
      <c r="E19" s="11" t="str">
        <f>Outgrowers_Baseline!G19</f>
        <v>Euc</v>
      </c>
      <c r="F19" s="11">
        <f>Outgrowers_Baseline!H19</f>
        <v>2023</v>
      </c>
      <c r="G19" s="11">
        <f t="shared" si="0"/>
        <v>2022</v>
      </c>
      <c r="H19" s="11">
        <f>IF(G19&lt;2017,0,(IF(G19=2017,Outgrowers_Baseline!I19,IF(G19=2018,Outgrowers_Baseline!N19,IF(G19=2019,Outgrowers_Baseline!S19,IF(G19=2020,Outgrowers_Baseline!X19,IF(G19=2021,Outgrowers_Baseline!AC19,IF(G19=2022,Outgrowers_Baseline!AH19,IF(G19=2023,Outgrowers_Baseline!AM19,IF(G19=2024,Outgrowers_Baseline!AR19,0)))))))))+(IF(G19=2017,Outgrowers_Baseline!J19,IF(G19=2018,Outgrowers_Baseline!O19,IF(G19=2019,Outgrowers_Baseline!T19,IF(G19=2020,Outgrowers_Baseline!Y19,IF(G19=2021,Outgrowers_Baseline!AD19,IF(G19=2022,Outgrowers_Baseline!AI19,IF(G19=2023,Outgrowers_Baseline!AN19,IF(G19=2024,Outgrowers_Baseline!AS19,0)))))))))+(IF(G19=2017,Outgrowers_Baseline!K19,IF(G19=2018,Outgrowers_Baseline!P19,IF(G19=2019,Outgrowers_Baseline!U19,IF(G19=2020,Outgrowers_Baseline!Z19,IF(G19=2021,Outgrowers_Baseline!AE19,IF(G19=2022,Outgrowers_Baseline!AJ19,IF(G19=2023,Outgrowers_Baseline!AO19,IF(G19=2024,Outgrowers_Baseline!AT19,0)))))))))+(IF(G19=2017,Outgrowers_Baseline!L19,IF(G19=2018,Outgrowers_Baseline!Q19,IF(G19=2019,Outgrowers_Baseline!V19,IF(G19=2020,Outgrowers_Baseline!AA19,IF(G19=2021,Outgrowers_Baseline!AF19,IF(G19=2022,Outgrowers_Baseline!AK19,IF(G19=2023,Outgrowers_Baseline!AP19,IF(G19=2024,Outgrowers_Baseline!AU19,0))))))))))</f>
        <v>2000</v>
      </c>
      <c r="I19" s="11">
        <f t="shared" si="1"/>
        <v>2022</v>
      </c>
      <c r="J19" s="11">
        <f>IF(I19=2017,Outgrowers_Baseline!I19,IF(I19=2018,Outgrowers_Baseline!N19,IF(I19=2019,Outgrowers_Baseline!S19,IF(I19=2020,Outgrowers_Baseline!X19,IF(I19=2021,Outgrowers_Baseline!AC19,IF(I19=2022,Outgrowers_Baseline!AH19,IF(I19=2023,Outgrowers_Baseline!AM19,IF(I19=2024,Outgrowers_Baseline!AR19,0))))))))</f>
        <v>0</v>
      </c>
      <c r="K19" s="11">
        <f>IF(I19=2017,Outgrowers_Baseline!L19,IF(I19=2018,Outgrowers_Baseline!Q19,IF(I19=2019,Outgrowers_Baseline!V19,IF(I19=2020,Outgrowers_Baseline!AA19,IF(I19=2021,Outgrowers_Baseline!AF19,IF(I19=2022,Outgrowers_Baseline!AK19,IF(I19=2023,Outgrowers_Baseline!AP19,IF(I19=2024,Outgrowers_Baseline!AU19,0))))))))</f>
        <v>100</v>
      </c>
      <c r="L19" s="11">
        <f>IF(I19=2017,Outgrowers_Baseline!K19,IF(I19=2018,Outgrowers_Baseline!P19,IF(I19=2019,Outgrowers_Baseline!U19,IF(I19=2020,Outgrowers_Baseline!Z19,IF(I19=2021,Outgrowers_Baseline!AE19,IF(I19=2022,Outgrowers_Baseline!AJ19,IF(I19=2023,Outgrowers_Baseline!AO19,IF(I19=2024,Outgrowers_Baseline!AT19,0))))))))</f>
        <v>1600</v>
      </c>
      <c r="M19" s="11">
        <f>IF(I19=2017,Outgrowers_Baseline!J19,IF(I19=2018,Outgrowers_Baseline!O19,IF(I19=2019,Outgrowers_Baseline!T19,IF(I19=2020,Outgrowers_Baseline!Y19,IF(I19=2021,Outgrowers_Baseline!AD19,IF(I19=2022,Outgrowers_Baseline!AI19,IF(I19=2023,Outgrowers_Baseline!AN19,IF(I19=2024,Outgrowers_Baseline!AS19,0))))))))</f>
        <v>300</v>
      </c>
      <c r="N19" s="11">
        <f t="shared" si="2"/>
        <v>2000</v>
      </c>
      <c r="O19" s="30">
        <f>IFERROR(VLOOKUP(A19,Outgrower_Areas!$C:$J,8,0),0)</f>
        <v>0.20319899999999999</v>
      </c>
      <c r="P19" s="33">
        <f t="shared" si="3"/>
        <v>0.05</v>
      </c>
      <c r="Q19" s="113">
        <f t="shared" si="4"/>
        <v>1.0159950000000001E-2</v>
      </c>
      <c r="R19" s="32">
        <f t="shared" si="5"/>
        <v>0.85</v>
      </c>
      <c r="S19" s="30">
        <f t="shared" si="6"/>
        <v>0.17271914999999999</v>
      </c>
      <c r="T19" s="32">
        <f t="shared" si="17"/>
        <v>1</v>
      </c>
      <c r="U19" s="30">
        <f t="shared" si="7"/>
        <v>0.20319899999999999</v>
      </c>
      <c r="V19" s="113" t="str">
        <f t="shared" si="8"/>
        <v>Very Low Cropland (&lt;10%)</v>
      </c>
      <c r="W19" s="33">
        <f t="shared" si="9"/>
        <v>0.15</v>
      </c>
      <c r="X19" s="114">
        <f t="shared" si="10"/>
        <v>1.5239925E-3</v>
      </c>
      <c r="Y19" s="33">
        <f t="shared" si="11"/>
        <v>0.4</v>
      </c>
      <c r="Z19" s="113">
        <f t="shared" si="12"/>
        <v>6.9087659999999995E-2</v>
      </c>
      <c r="AA19" s="113" t="str">
        <f t="shared" si="13"/>
        <v>High Cropland (≥50%)</v>
      </c>
      <c r="AB19" s="11">
        <f t="shared" si="14"/>
        <v>0.4</v>
      </c>
      <c r="AC19" s="11">
        <f t="shared" si="15"/>
        <v>8.1279600000000007E-2</v>
      </c>
      <c r="AD19" s="30">
        <f t="shared" si="16"/>
        <v>0.20319899999999999</v>
      </c>
    </row>
    <row r="20" spans="1:30" x14ac:dyDescent="0.4">
      <c r="A20" s="11" t="str">
        <f>Outgrowers_Baseline!A20</f>
        <v>021130a</v>
      </c>
      <c r="B20" s="11">
        <f>Outgrowers_Baseline!B20</f>
        <v>503</v>
      </c>
      <c r="C20" s="11" t="str">
        <f>Outgrowers_Baseline!C20</f>
        <v>021130a</v>
      </c>
      <c r="D20" s="11">
        <f>Outgrowers_Baseline!D20</f>
        <v>19406</v>
      </c>
      <c r="E20" s="11" t="str">
        <f>Outgrowers_Baseline!G20</f>
        <v>Euc</v>
      </c>
      <c r="F20" s="11">
        <f>Outgrowers_Baseline!H20</f>
        <v>2023</v>
      </c>
      <c r="G20" s="11">
        <f t="shared" si="0"/>
        <v>2022</v>
      </c>
      <c r="H20" s="11">
        <f>IF(G20&lt;2017,0,(IF(G20=2017,Outgrowers_Baseline!I20,IF(G20=2018,Outgrowers_Baseline!N20,IF(G20=2019,Outgrowers_Baseline!S20,IF(G20=2020,Outgrowers_Baseline!X20,IF(G20=2021,Outgrowers_Baseline!AC20,IF(G20=2022,Outgrowers_Baseline!AH20,IF(G20=2023,Outgrowers_Baseline!AM20,IF(G20=2024,Outgrowers_Baseline!AR20,0)))))))))+(IF(G20=2017,Outgrowers_Baseline!J20,IF(G20=2018,Outgrowers_Baseline!O20,IF(G20=2019,Outgrowers_Baseline!T20,IF(G20=2020,Outgrowers_Baseline!Y20,IF(G20=2021,Outgrowers_Baseline!AD20,IF(G20=2022,Outgrowers_Baseline!AI20,IF(G20=2023,Outgrowers_Baseline!AN20,IF(G20=2024,Outgrowers_Baseline!AS20,0)))))))))+(IF(G20=2017,Outgrowers_Baseline!K20,IF(G20=2018,Outgrowers_Baseline!P20,IF(G20=2019,Outgrowers_Baseline!U20,IF(G20=2020,Outgrowers_Baseline!Z20,IF(G20=2021,Outgrowers_Baseline!AE20,IF(G20=2022,Outgrowers_Baseline!AJ20,IF(G20=2023,Outgrowers_Baseline!AO20,IF(G20=2024,Outgrowers_Baseline!AT20,0)))))))))+(IF(G20=2017,Outgrowers_Baseline!L20,IF(G20=2018,Outgrowers_Baseline!Q20,IF(G20=2019,Outgrowers_Baseline!V20,IF(G20=2020,Outgrowers_Baseline!AA20,IF(G20=2021,Outgrowers_Baseline!AF20,IF(G20=2022,Outgrowers_Baseline!AK20,IF(G20=2023,Outgrowers_Baseline!AP20,IF(G20=2024,Outgrowers_Baseline!AU20,0))))))))))</f>
        <v>18900</v>
      </c>
      <c r="I20" s="11">
        <f t="shared" si="1"/>
        <v>2022</v>
      </c>
      <c r="J20" s="11">
        <f>IF(I20=2017,Outgrowers_Baseline!I20,IF(I20=2018,Outgrowers_Baseline!N20,IF(I20=2019,Outgrowers_Baseline!S20,IF(I20=2020,Outgrowers_Baseline!X20,IF(I20=2021,Outgrowers_Baseline!AC20,IF(I20=2022,Outgrowers_Baseline!AH20,IF(I20=2023,Outgrowers_Baseline!AM20,IF(I20=2024,Outgrowers_Baseline!AR20,0))))))))</f>
        <v>18100</v>
      </c>
      <c r="K20" s="11">
        <f>IF(I20=2017,Outgrowers_Baseline!L20,IF(I20=2018,Outgrowers_Baseline!Q20,IF(I20=2019,Outgrowers_Baseline!V20,IF(I20=2020,Outgrowers_Baseline!AA20,IF(I20=2021,Outgrowers_Baseline!AF20,IF(I20=2022,Outgrowers_Baseline!AK20,IF(I20=2023,Outgrowers_Baseline!AP20,IF(I20=2024,Outgrowers_Baseline!AU20,0))))))))</f>
        <v>0</v>
      </c>
      <c r="L20" s="11">
        <f>IF(I20=2017,Outgrowers_Baseline!K20,IF(I20=2018,Outgrowers_Baseline!P20,IF(I20=2019,Outgrowers_Baseline!U20,IF(I20=2020,Outgrowers_Baseline!Z20,IF(I20=2021,Outgrowers_Baseline!AE20,IF(I20=2022,Outgrowers_Baseline!AJ20,IF(I20=2023,Outgrowers_Baseline!AO20,IF(I20=2024,Outgrowers_Baseline!AT20,0))))))))</f>
        <v>0</v>
      </c>
      <c r="M20" s="11">
        <f>IF(I20=2017,Outgrowers_Baseline!J20,IF(I20=2018,Outgrowers_Baseline!O20,IF(I20=2019,Outgrowers_Baseline!T20,IF(I20=2020,Outgrowers_Baseline!Y20,IF(I20=2021,Outgrowers_Baseline!AD20,IF(I20=2022,Outgrowers_Baseline!AI20,IF(I20=2023,Outgrowers_Baseline!AN20,IF(I20=2024,Outgrowers_Baseline!AS20,0))))))))</f>
        <v>800</v>
      </c>
      <c r="N20" s="11">
        <f t="shared" si="2"/>
        <v>18900</v>
      </c>
      <c r="O20" s="30">
        <f>IFERROR(VLOOKUP(A20,Outgrower_Areas!$C:$J,8,0),0)</f>
        <v>1.904679</v>
      </c>
      <c r="P20" s="33">
        <f t="shared" si="3"/>
        <v>0</v>
      </c>
      <c r="Q20" s="113">
        <f t="shared" si="4"/>
        <v>0</v>
      </c>
      <c r="R20" s="32">
        <f t="shared" si="5"/>
        <v>0</v>
      </c>
      <c r="S20" s="30">
        <f t="shared" si="6"/>
        <v>0</v>
      </c>
      <c r="T20" s="32">
        <f t="shared" si="17"/>
        <v>4.2328042328042326E-2</v>
      </c>
      <c r="U20" s="30">
        <f t="shared" si="7"/>
        <v>8.0621333333333323E-2</v>
      </c>
      <c r="V20" s="113" t="str">
        <f t="shared" si="8"/>
        <v>Non-Cropland</v>
      </c>
      <c r="W20" s="33">
        <f t="shared" si="9"/>
        <v>0</v>
      </c>
      <c r="X20" s="114">
        <f t="shared" si="10"/>
        <v>0</v>
      </c>
      <c r="Y20" s="33">
        <f t="shared" si="11"/>
        <v>0</v>
      </c>
      <c r="Z20" s="113">
        <f t="shared" si="12"/>
        <v>0</v>
      </c>
      <c r="AA20" s="113" t="str">
        <f t="shared" si="13"/>
        <v>Very Low Cropland (&lt;10%)</v>
      </c>
      <c r="AB20" s="11">
        <f t="shared" si="14"/>
        <v>0.15</v>
      </c>
      <c r="AC20" s="11">
        <f t="shared" si="15"/>
        <v>1.2093199999999998E-2</v>
      </c>
      <c r="AD20" s="30">
        <f t="shared" si="16"/>
        <v>8.0621333333333323E-2</v>
      </c>
    </row>
    <row r="21" spans="1:30" x14ac:dyDescent="0.4">
      <c r="A21" s="11" t="str">
        <f>Outgrowers_Baseline!A21</f>
        <v>02116b</v>
      </c>
      <c r="B21" s="11">
        <f>Outgrowers_Baseline!B21</f>
        <v>503</v>
      </c>
      <c r="C21" s="11" t="str">
        <f>Outgrowers_Baseline!C21</f>
        <v>02116b</v>
      </c>
      <c r="D21" s="11">
        <f>Outgrowers_Baseline!D21</f>
        <v>19302</v>
      </c>
      <c r="E21" s="11" t="str">
        <f>Outgrowers_Baseline!G21</f>
        <v>Euc</v>
      </c>
      <c r="F21" s="11">
        <f>Outgrowers_Baseline!H21</f>
        <v>2022</v>
      </c>
      <c r="G21" s="11">
        <f t="shared" si="0"/>
        <v>2021</v>
      </c>
      <c r="H21" s="11">
        <f>IF(G21&lt;2017,0,(IF(G21=2017,Outgrowers_Baseline!I21,IF(G21=2018,Outgrowers_Baseline!N21,IF(G21=2019,Outgrowers_Baseline!S21,IF(G21=2020,Outgrowers_Baseline!X21,IF(G21=2021,Outgrowers_Baseline!AC21,IF(G21=2022,Outgrowers_Baseline!AH21,IF(G21=2023,Outgrowers_Baseline!AM21,IF(G21=2024,Outgrowers_Baseline!AR21,0)))))))))+(IF(G21=2017,Outgrowers_Baseline!J21,IF(G21=2018,Outgrowers_Baseline!O21,IF(G21=2019,Outgrowers_Baseline!T21,IF(G21=2020,Outgrowers_Baseline!Y21,IF(G21=2021,Outgrowers_Baseline!AD21,IF(G21=2022,Outgrowers_Baseline!AI21,IF(G21=2023,Outgrowers_Baseline!AN21,IF(G21=2024,Outgrowers_Baseline!AS21,0)))))))))+(IF(G21=2017,Outgrowers_Baseline!K21,IF(G21=2018,Outgrowers_Baseline!P21,IF(G21=2019,Outgrowers_Baseline!U21,IF(G21=2020,Outgrowers_Baseline!Z21,IF(G21=2021,Outgrowers_Baseline!AE21,IF(G21=2022,Outgrowers_Baseline!AJ21,IF(G21=2023,Outgrowers_Baseline!AO21,IF(G21=2024,Outgrowers_Baseline!AT21,0)))))))))+(IF(G21=2017,Outgrowers_Baseline!L21,IF(G21=2018,Outgrowers_Baseline!Q21,IF(G21=2019,Outgrowers_Baseline!V21,IF(G21=2020,Outgrowers_Baseline!AA21,IF(G21=2021,Outgrowers_Baseline!AF21,IF(G21=2022,Outgrowers_Baseline!AK21,IF(G21=2023,Outgrowers_Baseline!AP21,IF(G21=2024,Outgrowers_Baseline!AU21,0))))))))))</f>
        <v>16400</v>
      </c>
      <c r="I21" s="11">
        <f t="shared" si="1"/>
        <v>2021</v>
      </c>
      <c r="J21" s="11">
        <f>IF(I21=2017,Outgrowers_Baseline!I21,IF(I21=2018,Outgrowers_Baseline!N21,IF(I21=2019,Outgrowers_Baseline!S21,IF(I21=2020,Outgrowers_Baseline!X21,IF(I21=2021,Outgrowers_Baseline!AC21,IF(I21=2022,Outgrowers_Baseline!AH21,IF(I21=2023,Outgrowers_Baseline!AM21,IF(I21=2024,Outgrowers_Baseline!AR21,0))))))))</f>
        <v>6300</v>
      </c>
      <c r="K21" s="11">
        <f>IF(I21=2017,Outgrowers_Baseline!L21,IF(I21=2018,Outgrowers_Baseline!Q21,IF(I21=2019,Outgrowers_Baseline!V21,IF(I21=2020,Outgrowers_Baseline!AA21,IF(I21=2021,Outgrowers_Baseline!AF21,IF(I21=2022,Outgrowers_Baseline!AK21,IF(I21=2023,Outgrowers_Baseline!AP21,IF(I21=2024,Outgrowers_Baseline!AU21,0))))))))</f>
        <v>0</v>
      </c>
      <c r="L21" s="11">
        <f>IF(I21=2017,Outgrowers_Baseline!K21,IF(I21=2018,Outgrowers_Baseline!P21,IF(I21=2019,Outgrowers_Baseline!U21,IF(I21=2020,Outgrowers_Baseline!Z21,IF(I21=2021,Outgrowers_Baseline!AE21,IF(I21=2022,Outgrowers_Baseline!AJ21,IF(I21=2023,Outgrowers_Baseline!AO21,IF(I21=2024,Outgrowers_Baseline!AT21,0))))))))</f>
        <v>6900</v>
      </c>
      <c r="M21" s="11">
        <f>IF(I21=2017,Outgrowers_Baseline!J21,IF(I21=2018,Outgrowers_Baseline!O21,IF(I21=2019,Outgrowers_Baseline!T21,IF(I21=2020,Outgrowers_Baseline!Y21,IF(I21=2021,Outgrowers_Baseline!AD21,IF(I21=2022,Outgrowers_Baseline!AI21,IF(I21=2023,Outgrowers_Baseline!AN21,IF(I21=2024,Outgrowers_Baseline!AS21,0))))))))</f>
        <v>3200</v>
      </c>
      <c r="N21" s="11">
        <f t="shared" si="2"/>
        <v>16400</v>
      </c>
      <c r="O21" s="30">
        <f>IFERROR(VLOOKUP(A21,Outgrower_Areas!$C:$J,8,0),0)</f>
        <v>1.6880599999999999</v>
      </c>
      <c r="P21" s="33">
        <f t="shared" si="3"/>
        <v>0</v>
      </c>
      <c r="Q21" s="113">
        <f t="shared" si="4"/>
        <v>0</v>
      </c>
      <c r="R21" s="32">
        <f t="shared" si="5"/>
        <v>0.42073170731707316</v>
      </c>
      <c r="S21" s="30">
        <f t="shared" si="6"/>
        <v>0.71022036585365844</v>
      </c>
      <c r="T21" s="32">
        <f t="shared" si="17"/>
        <v>0.61585365853658536</v>
      </c>
      <c r="U21" s="30">
        <f t="shared" si="7"/>
        <v>1.0395979268292681</v>
      </c>
      <c r="V21" s="113" t="str">
        <f t="shared" si="8"/>
        <v>Non-Cropland</v>
      </c>
      <c r="W21" s="33">
        <f t="shared" si="9"/>
        <v>0</v>
      </c>
      <c r="X21" s="114">
        <f t="shared" si="10"/>
        <v>0</v>
      </c>
      <c r="Y21" s="33">
        <f t="shared" si="11"/>
        <v>0.3</v>
      </c>
      <c r="Z21" s="113">
        <f t="shared" si="12"/>
        <v>0.21306610975609752</v>
      </c>
      <c r="AA21" s="113" t="str">
        <f t="shared" si="13"/>
        <v>High Cropland (≥50%)</v>
      </c>
      <c r="AB21" s="11">
        <f t="shared" si="14"/>
        <v>0.4</v>
      </c>
      <c r="AC21" s="11">
        <f t="shared" si="15"/>
        <v>0.41583917073170729</v>
      </c>
      <c r="AD21" s="30">
        <f t="shared" si="16"/>
        <v>1.0395979268292681</v>
      </c>
    </row>
    <row r="22" spans="1:30" x14ac:dyDescent="0.4">
      <c r="A22" s="11" t="str">
        <f>Outgrowers_Baseline!A22</f>
        <v>02116c</v>
      </c>
      <c r="B22" s="11">
        <f>Outgrowers_Baseline!B22</f>
        <v>503</v>
      </c>
      <c r="C22" s="11" t="str">
        <f>Outgrowers_Baseline!C22</f>
        <v>02116c</v>
      </c>
      <c r="D22" s="11">
        <f>Outgrowers_Baseline!D22</f>
        <v>19303</v>
      </c>
      <c r="E22" s="11" t="str">
        <f>Outgrowers_Baseline!G22</f>
        <v>Euc</v>
      </c>
      <c r="F22" s="11">
        <f>Outgrowers_Baseline!H22</f>
        <v>2024</v>
      </c>
      <c r="G22" s="11">
        <f t="shared" si="0"/>
        <v>2023</v>
      </c>
      <c r="H22" s="11">
        <f>IF(G22&lt;2017,0,(IF(G22=2017,Outgrowers_Baseline!I22,IF(G22=2018,Outgrowers_Baseline!N22,IF(G22=2019,Outgrowers_Baseline!S22,IF(G22=2020,Outgrowers_Baseline!X22,IF(G22=2021,Outgrowers_Baseline!AC22,IF(G22=2022,Outgrowers_Baseline!AH22,IF(G22=2023,Outgrowers_Baseline!AM22,IF(G22=2024,Outgrowers_Baseline!AR22,0)))))))))+(IF(G22=2017,Outgrowers_Baseline!J22,IF(G22=2018,Outgrowers_Baseline!O22,IF(G22=2019,Outgrowers_Baseline!T22,IF(G22=2020,Outgrowers_Baseline!Y22,IF(G22=2021,Outgrowers_Baseline!AD22,IF(G22=2022,Outgrowers_Baseline!AI22,IF(G22=2023,Outgrowers_Baseline!AN22,IF(G22=2024,Outgrowers_Baseline!AS22,0)))))))))+(IF(G22=2017,Outgrowers_Baseline!K22,IF(G22=2018,Outgrowers_Baseline!P22,IF(G22=2019,Outgrowers_Baseline!U22,IF(G22=2020,Outgrowers_Baseline!Z22,IF(G22=2021,Outgrowers_Baseline!AE22,IF(G22=2022,Outgrowers_Baseline!AJ22,IF(G22=2023,Outgrowers_Baseline!AO22,IF(G22=2024,Outgrowers_Baseline!AT22,0)))))))))+(IF(G22=2017,Outgrowers_Baseline!L22,IF(G22=2018,Outgrowers_Baseline!Q22,IF(G22=2019,Outgrowers_Baseline!V22,IF(G22=2020,Outgrowers_Baseline!AA22,IF(G22=2021,Outgrowers_Baseline!AF22,IF(G22=2022,Outgrowers_Baseline!AK22,IF(G22=2023,Outgrowers_Baseline!AP22,IF(G22=2024,Outgrowers_Baseline!AU22,0))))))))))</f>
        <v>9800</v>
      </c>
      <c r="I22" s="11">
        <f t="shared" si="1"/>
        <v>2023</v>
      </c>
      <c r="J22" s="11">
        <f>IF(I22=2017,Outgrowers_Baseline!I22,IF(I22=2018,Outgrowers_Baseline!N22,IF(I22=2019,Outgrowers_Baseline!S22,IF(I22=2020,Outgrowers_Baseline!X22,IF(I22=2021,Outgrowers_Baseline!AC22,IF(I22=2022,Outgrowers_Baseline!AH22,IF(I22=2023,Outgrowers_Baseline!AM22,IF(I22=2024,Outgrowers_Baseline!AR22,0))))))))</f>
        <v>200</v>
      </c>
      <c r="K22" s="11">
        <f>IF(I22=2017,Outgrowers_Baseline!L22,IF(I22=2018,Outgrowers_Baseline!Q22,IF(I22=2019,Outgrowers_Baseline!V22,IF(I22=2020,Outgrowers_Baseline!AA22,IF(I22=2021,Outgrowers_Baseline!AF22,IF(I22=2022,Outgrowers_Baseline!AK22,IF(I22=2023,Outgrowers_Baseline!AP22,IF(I22=2024,Outgrowers_Baseline!AU22,0))))))))</f>
        <v>4300</v>
      </c>
      <c r="L22" s="11">
        <f>IF(I22=2017,Outgrowers_Baseline!K22,IF(I22=2018,Outgrowers_Baseline!P22,IF(I22=2019,Outgrowers_Baseline!U22,IF(I22=2020,Outgrowers_Baseline!Z22,IF(I22=2021,Outgrowers_Baseline!AE22,IF(I22=2022,Outgrowers_Baseline!AJ22,IF(I22=2023,Outgrowers_Baseline!AO22,IF(I22=2024,Outgrowers_Baseline!AT22,0))))))))</f>
        <v>3500</v>
      </c>
      <c r="M22" s="11">
        <f>IF(I22=2017,Outgrowers_Baseline!J22,IF(I22=2018,Outgrowers_Baseline!O22,IF(I22=2019,Outgrowers_Baseline!T22,IF(I22=2020,Outgrowers_Baseline!Y22,IF(I22=2021,Outgrowers_Baseline!AD22,IF(I22=2022,Outgrowers_Baseline!AI22,IF(I22=2023,Outgrowers_Baseline!AN22,IF(I22=2024,Outgrowers_Baseline!AS22,0))))))))</f>
        <v>1800</v>
      </c>
      <c r="N22" s="11">
        <f t="shared" si="2"/>
        <v>9800</v>
      </c>
      <c r="O22" s="30">
        <f>IFERROR(VLOOKUP(A22,Outgrower_Areas!$C:$J,8,0),0)</f>
        <v>0.962731</v>
      </c>
      <c r="P22" s="33">
        <f t="shared" si="3"/>
        <v>0.43877551020408162</v>
      </c>
      <c r="Q22" s="113">
        <f t="shared" si="4"/>
        <v>0.42242278571428571</v>
      </c>
      <c r="R22" s="32">
        <f t="shared" si="5"/>
        <v>0.79591836734693877</v>
      </c>
      <c r="S22" s="30">
        <f t="shared" si="6"/>
        <v>0.76625528571428569</v>
      </c>
      <c r="T22" s="32">
        <f t="shared" si="17"/>
        <v>0.97959183673469385</v>
      </c>
      <c r="U22" s="30">
        <f t="shared" si="7"/>
        <v>0.94308342857142857</v>
      </c>
      <c r="V22" s="113" t="str">
        <f t="shared" si="8"/>
        <v>Medium Cropland (30-50%)</v>
      </c>
      <c r="W22" s="33">
        <f t="shared" si="9"/>
        <v>0.3</v>
      </c>
      <c r="X22" s="114">
        <f t="shared" si="10"/>
        <v>0.1267268357142857</v>
      </c>
      <c r="Y22" s="33">
        <f t="shared" si="11"/>
        <v>0.4</v>
      </c>
      <c r="Z22" s="113">
        <f t="shared" si="12"/>
        <v>0.30650211428571428</v>
      </c>
      <c r="AA22" s="113" t="str">
        <f t="shared" si="13"/>
        <v>High Cropland (≥50%)</v>
      </c>
      <c r="AB22" s="11">
        <f t="shared" si="14"/>
        <v>0.4</v>
      </c>
      <c r="AC22" s="11">
        <f t="shared" si="15"/>
        <v>0.37723337142857144</v>
      </c>
      <c r="AD22" s="30">
        <f t="shared" si="16"/>
        <v>0.94308342857142857</v>
      </c>
    </row>
    <row r="23" spans="1:30" x14ac:dyDescent="0.4">
      <c r="A23" s="11" t="str">
        <f>Outgrowers_Baseline!A23</f>
        <v>02140a</v>
      </c>
      <c r="B23" s="11">
        <f>Outgrowers_Baseline!B23</f>
        <v>503</v>
      </c>
      <c r="C23" s="11" t="str">
        <f>Outgrowers_Baseline!C23</f>
        <v>02140a</v>
      </c>
      <c r="D23" s="11">
        <f>Outgrowers_Baseline!D23</f>
        <v>19304</v>
      </c>
      <c r="E23" s="11" t="str">
        <f>Outgrowers_Baseline!G23</f>
        <v>Euc</v>
      </c>
      <c r="F23" s="11">
        <f>Outgrowers_Baseline!H23</f>
        <v>2024</v>
      </c>
      <c r="G23" s="11">
        <f t="shared" si="0"/>
        <v>2023</v>
      </c>
      <c r="H23" s="11">
        <f>IF(G23&lt;2017,0,(IF(G23=2017,Outgrowers_Baseline!I23,IF(G23=2018,Outgrowers_Baseline!N23,IF(G23=2019,Outgrowers_Baseline!S23,IF(G23=2020,Outgrowers_Baseline!X23,IF(G23=2021,Outgrowers_Baseline!AC23,IF(G23=2022,Outgrowers_Baseline!AH23,IF(G23=2023,Outgrowers_Baseline!AM23,IF(G23=2024,Outgrowers_Baseline!AR23,0)))))))))+(IF(G23=2017,Outgrowers_Baseline!J23,IF(G23=2018,Outgrowers_Baseline!O23,IF(G23=2019,Outgrowers_Baseline!T23,IF(G23=2020,Outgrowers_Baseline!Y23,IF(G23=2021,Outgrowers_Baseline!AD23,IF(G23=2022,Outgrowers_Baseline!AI23,IF(G23=2023,Outgrowers_Baseline!AN23,IF(G23=2024,Outgrowers_Baseline!AS23,0)))))))))+(IF(G23=2017,Outgrowers_Baseline!K23,IF(G23=2018,Outgrowers_Baseline!P23,IF(G23=2019,Outgrowers_Baseline!U23,IF(G23=2020,Outgrowers_Baseline!Z23,IF(G23=2021,Outgrowers_Baseline!AE23,IF(G23=2022,Outgrowers_Baseline!AJ23,IF(G23=2023,Outgrowers_Baseline!AO23,IF(G23=2024,Outgrowers_Baseline!AT23,0)))))))))+(IF(G23=2017,Outgrowers_Baseline!L23,IF(G23=2018,Outgrowers_Baseline!Q23,IF(G23=2019,Outgrowers_Baseline!V23,IF(G23=2020,Outgrowers_Baseline!AA23,IF(G23=2021,Outgrowers_Baseline!AF23,IF(G23=2022,Outgrowers_Baseline!AK23,IF(G23=2023,Outgrowers_Baseline!AP23,IF(G23=2024,Outgrowers_Baseline!AU23,0))))))))))</f>
        <v>2600</v>
      </c>
      <c r="I23" s="11">
        <f t="shared" si="1"/>
        <v>2023</v>
      </c>
      <c r="J23" s="11">
        <f>IF(I23=2017,Outgrowers_Baseline!I23,IF(I23=2018,Outgrowers_Baseline!N23,IF(I23=2019,Outgrowers_Baseline!S23,IF(I23=2020,Outgrowers_Baseline!X23,IF(I23=2021,Outgrowers_Baseline!AC23,IF(I23=2022,Outgrowers_Baseline!AH23,IF(I23=2023,Outgrowers_Baseline!AM23,IF(I23=2024,Outgrowers_Baseline!AR23,0))))))))</f>
        <v>0</v>
      </c>
      <c r="K23" s="11">
        <f>IF(I23=2017,Outgrowers_Baseline!L23,IF(I23=2018,Outgrowers_Baseline!Q23,IF(I23=2019,Outgrowers_Baseline!V23,IF(I23=2020,Outgrowers_Baseline!AA23,IF(I23=2021,Outgrowers_Baseline!AF23,IF(I23=2022,Outgrowers_Baseline!AK23,IF(I23=2023,Outgrowers_Baseline!AP23,IF(I23=2024,Outgrowers_Baseline!AU23,0))))))))</f>
        <v>200</v>
      </c>
      <c r="L23" s="11">
        <f>IF(I23=2017,Outgrowers_Baseline!K23,IF(I23=2018,Outgrowers_Baseline!P23,IF(I23=2019,Outgrowers_Baseline!U23,IF(I23=2020,Outgrowers_Baseline!Z23,IF(I23=2021,Outgrowers_Baseline!AE23,IF(I23=2022,Outgrowers_Baseline!AJ23,IF(I23=2023,Outgrowers_Baseline!AO23,IF(I23=2024,Outgrowers_Baseline!AT23,0))))))))</f>
        <v>1900</v>
      </c>
      <c r="M23" s="11">
        <f>IF(I23=2017,Outgrowers_Baseline!J23,IF(I23=2018,Outgrowers_Baseline!O23,IF(I23=2019,Outgrowers_Baseline!T23,IF(I23=2020,Outgrowers_Baseline!Y23,IF(I23=2021,Outgrowers_Baseline!AD23,IF(I23=2022,Outgrowers_Baseline!AI23,IF(I23=2023,Outgrowers_Baseline!AN23,IF(I23=2024,Outgrowers_Baseline!AS23,0))))))))</f>
        <v>500</v>
      </c>
      <c r="N23" s="11">
        <f t="shared" si="2"/>
        <v>2600</v>
      </c>
      <c r="O23" s="30">
        <f>IFERROR(VLOOKUP(A23,Outgrower_Areas!$C:$J,8,0),0)</f>
        <v>0.25250600000000001</v>
      </c>
      <c r="P23" s="33">
        <f t="shared" si="3"/>
        <v>7.6923076923076927E-2</v>
      </c>
      <c r="Q23" s="113">
        <f t="shared" si="4"/>
        <v>1.9423538461538464E-2</v>
      </c>
      <c r="R23" s="32">
        <f t="shared" si="5"/>
        <v>0.80769230769230771</v>
      </c>
      <c r="S23" s="30">
        <f t="shared" si="6"/>
        <v>0.20394715384615386</v>
      </c>
      <c r="T23" s="32">
        <f t="shared" si="17"/>
        <v>1</v>
      </c>
      <c r="U23" s="30">
        <f t="shared" si="7"/>
        <v>0.25250600000000001</v>
      </c>
      <c r="V23" s="113" t="str">
        <f t="shared" si="8"/>
        <v>Very Low Cropland (&lt;10%)</v>
      </c>
      <c r="W23" s="33">
        <f t="shared" si="9"/>
        <v>0.15</v>
      </c>
      <c r="X23" s="114">
        <f t="shared" si="10"/>
        <v>2.9135307692307695E-3</v>
      </c>
      <c r="Y23" s="33">
        <f t="shared" si="11"/>
        <v>0.4</v>
      </c>
      <c r="Z23" s="113">
        <f t="shared" si="12"/>
        <v>8.1578861538461556E-2</v>
      </c>
      <c r="AA23" s="113" t="str">
        <f t="shared" si="13"/>
        <v>High Cropland (≥50%)</v>
      </c>
      <c r="AB23" s="11">
        <f t="shared" si="14"/>
        <v>0.4</v>
      </c>
      <c r="AC23" s="11">
        <f t="shared" si="15"/>
        <v>0.10100240000000001</v>
      </c>
      <c r="AD23" s="30">
        <f t="shared" si="16"/>
        <v>0.25250600000000001</v>
      </c>
    </row>
    <row r="24" spans="1:30" x14ac:dyDescent="0.4">
      <c r="A24" s="11" t="str">
        <f>Outgrowers_Baseline!A24</f>
        <v>02140d</v>
      </c>
      <c r="B24" s="11">
        <f>Outgrowers_Baseline!B24</f>
        <v>503</v>
      </c>
      <c r="C24" s="11" t="str">
        <f>Outgrowers_Baseline!C24</f>
        <v>02140d</v>
      </c>
      <c r="D24" s="11">
        <f>Outgrowers_Baseline!D24</f>
        <v>19165</v>
      </c>
      <c r="E24" s="11" t="str">
        <f>Outgrowers_Baseline!G24</f>
        <v>Euc</v>
      </c>
      <c r="F24" s="11">
        <f>Outgrowers_Baseline!H24</f>
        <v>2022</v>
      </c>
      <c r="G24" s="11">
        <f t="shared" si="0"/>
        <v>2021</v>
      </c>
      <c r="H24" s="11">
        <f>IF(G24&lt;2017,0,(IF(G24=2017,Outgrowers_Baseline!I24,IF(G24=2018,Outgrowers_Baseline!N24,IF(G24=2019,Outgrowers_Baseline!S24,IF(G24=2020,Outgrowers_Baseline!X24,IF(G24=2021,Outgrowers_Baseline!AC24,IF(G24=2022,Outgrowers_Baseline!AH24,IF(G24=2023,Outgrowers_Baseline!AM24,IF(G24=2024,Outgrowers_Baseline!AR24,0)))))))))+(IF(G24=2017,Outgrowers_Baseline!J24,IF(G24=2018,Outgrowers_Baseline!O24,IF(G24=2019,Outgrowers_Baseline!T24,IF(G24=2020,Outgrowers_Baseline!Y24,IF(G24=2021,Outgrowers_Baseline!AD24,IF(G24=2022,Outgrowers_Baseline!AI24,IF(G24=2023,Outgrowers_Baseline!AN24,IF(G24=2024,Outgrowers_Baseline!AS24,0)))))))))+(IF(G24=2017,Outgrowers_Baseline!K24,IF(G24=2018,Outgrowers_Baseline!P24,IF(G24=2019,Outgrowers_Baseline!U24,IF(G24=2020,Outgrowers_Baseline!Z24,IF(G24=2021,Outgrowers_Baseline!AE24,IF(G24=2022,Outgrowers_Baseline!AJ24,IF(G24=2023,Outgrowers_Baseline!AO24,IF(G24=2024,Outgrowers_Baseline!AT24,0)))))))))+(IF(G24=2017,Outgrowers_Baseline!L24,IF(G24=2018,Outgrowers_Baseline!Q24,IF(G24=2019,Outgrowers_Baseline!V24,IF(G24=2020,Outgrowers_Baseline!AA24,IF(G24=2021,Outgrowers_Baseline!AF24,IF(G24=2022,Outgrowers_Baseline!AK24,IF(G24=2023,Outgrowers_Baseline!AP24,IF(G24=2024,Outgrowers_Baseline!AU24,0))))))))))</f>
        <v>27100</v>
      </c>
      <c r="I24" s="11">
        <f t="shared" si="1"/>
        <v>2021</v>
      </c>
      <c r="J24" s="11">
        <f>IF(I24=2017,Outgrowers_Baseline!I24,IF(I24=2018,Outgrowers_Baseline!N24,IF(I24=2019,Outgrowers_Baseline!S24,IF(I24=2020,Outgrowers_Baseline!X24,IF(I24=2021,Outgrowers_Baseline!AC24,IF(I24=2022,Outgrowers_Baseline!AH24,IF(I24=2023,Outgrowers_Baseline!AM24,IF(I24=2024,Outgrowers_Baseline!AR24,0))))))))</f>
        <v>6100</v>
      </c>
      <c r="K24" s="11">
        <f>IF(I24=2017,Outgrowers_Baseline!L24,IF(I24=2018,Outgrowers_Baseline!Q24,IF(I24=2019,Outgrowers_Baseline!V24,IF(I24=2020,Outgrowers_Baseline!AA24,IF(I24=2021,Outgrowers_Baseline!AF24,IF(I24=2022,Outgrowers_Baseline!AK24,IF(I24=2023,Outgrowers_Baseline!AP24,IF(I24=2024,Outgrowers_Baseline!AU24,0))))))))</f>
        <v>600</v>
      </c>
      <c r="L24" s="11">
        <f>IF(I24=2017,Outgrowers_Baseline!K24,IF(I24=2018,Outgrowers_Baseline!P24,IF(I24=2019,Outgrowers_Baseline!U24,IF(I24=2020,Outgrowers_Baseline!Z24,IF(I24=2021,Outgrowers_Baseline!AE24,IF(I24=2022,Outgrowers_Baseline!AJ24,IF(I24=2023,Outgrowers_Baseline!AO24,IF(I24=2024,Outgrowers_Baseline!AT24,0))))))))</f>
        <v>12400</v>
      </c>
      <c r="M24" s="11">
        <f>IF(I24=2017,Outgrowers_Baseline!J24,IF(I24=2018,Outgrowers_Baseline!O24,IF(I24=2019,Outgrowers_Baseline!T24,IF(I24=2020,Outgrowers_Baseline!Y24,IF(I24=2021,Outgrowers_Baseline!AD24,IF(I24=2022,Outgrowers_Baseline!AI24,IF(I24=2023,Outgrowers_Baseline!AN24,IF(I24=2024,Outgrowers_Baseline!AS24,0))))))))</f>
        <v>8000</v>
      </c>
      <c r="N24" s="11">
        <f t="shared" si="2"/>
        <v>27100</v>
      </c>
      <c r="O24" s="30">
        <f>IFERROR(VLOOKUP(A24,Outgrower_Areas!$C:$J,8,0),0)</f>
        <v>2.6725590000000001</v>
      </c>
      <c r="P24" s="33">
        <f t="shared" si="3"/>
        <v>2.2140221402214021E-2</v>
      </c>
      <c r="Q24" s="113">
        <f t="shared" si="4"/>
        <v>5.9171047970479701E-2</v>
      </c>
      <c r="R24" s="32">
        <f t="shared" si="5"/>
        <v>0.47970479704797048</v>
      </c>
      <c r="S24" s="30">
        <f t="shared" si="6"/>
        <v>1.2820393726937269</v>
      </c>
      <c r="T24" s="32">
        <f t="shared" si="17"/>
        <v>0.77490774907749083</v>
      </c>
      <c r="U24" s="30">
        <f t="shared" si="7"/>
        <v>2.0709866789667899</v>
      </c>
      <c r="V24" s="113" t="str">
        <f t="shared" si="8"/>
        <v>Very Low Cropland (&lt;10%)</v>
      </c>
      <c r="W24" s="33">
        <f t="shared" si="9"/>
        <v>0.15</v>
      </c>
      <c r="X24" s="114">
        <f t="shared" si="10"/>
        <v>8.8756571955719548E-3</v>
      </c>
      <c r="Y24" s="33">
        <f t="shared" si="11"/>
        <v>0.3</v>
      </c>
      <c r="Z24" s="113">
        <f t="shared" si="12"/>
        <v>0.38461181180811804</v>
      </c>
      <c r="AA24" s="113" t="str">
        <f t="shared" si="13"/>
        <v>High Cropland (≥50%)</v>
      </c>
      <c r="AB24" s="11">
        <f t="shared" si="14"/>
        <v>0.4</v>
      </c>
      <c r="AC24" s="11">
        <f t="shared" si="15"/>
        <v>0.82839467158671598</v>
      </c>
      <c r="AD24" s="30">
        <f t="shared" si="16"/>
        <v>2.0709866789667899</v>
      </c>
    </row>
    <row r="25" spans="1:30" x14ac:dyDescent="0.4">
      <c r="A25" s="11" t="str">
        <f>Outgrowers_Baseline!A25</f>
        <v>02140e</v>
      </c>
      <c r="B25" s="11">
        <f>Outgrowers_Baseline!B25</f>
        <v>503</v>
      </c>
      <c r="C25" s="11" t="str">
        <f>Outgrowers_Baseline!C25</f>
        <v>02140e</v>
      </c>
      <c r="D25" s="11">
        <f>Outgrowers_Baseline!D25</f>
        <v>19166</v>
      </c>
      <c r="E25" s="11" t="str">
        <f>Outgrowers_Baseline!G25</f>
        <v>Euc</v>
      </c>
      <c r="F25" s="11">
        <f>Outgrowers_Baseline!H25</f>
        <v>2023</v>
      </c>
      <c r="G25" s="11">
        <f t="shared" si="0"/>
        <v>2022</v>
      </c>
      <c r="H25" s="11">
        <f>IF(G25&lt;2017,0,(IF(G25=2017,Outgrowers_Baseline!I25,IF(G25=2018,Outgrowers_Baseline!N25,IF(G25=2019,Outgrowers_Baseline!S25,IF(G25=2020,Outgrowers_Baseline!X25,IF(G25=2021,Outgrowers_Baseline!AC25,IF(G25=2022,Outgrowers_Baseline!AH25,IF(G25=2023,Outgrowers_Baseline!AM25,IF(G25=2024,Outgrowers_Baseline!AR25,0)))))))))+(IF(G25=2017,Outgrowers_Baseline!J25,IF(G25=2018,Outgrowers_Baseline!O25,IF(G25=2019,Outgrowers_Baseline!T25,IF(G25=2020,Outgrowers_Baseline!Y25,IF(G25=2021,Outgrowers_Baseline!AD25,IF(G25=2022,Outgrowers_Baseline!AI25,IF(G25=2023,Outgrowers_Baseline!AN25,IF(G25=2024,Outgrowers_Baseline!AS25,0)))))))))+(IF(G25=2017,Outgrowers_Baseline!K25,IF(G25=2018,Outgrowers_Baseline!P25,IF(G25=2019,Outgrowers_Baseline!U25,IF(G25=2020,Outgrowers_Baseline!Z25,IF(G25=2021,Outgrowers_Baseline!AE25,IF(G25=2022,Outgrowers_Baseline!AJ25,IF(G25=2023,Outgrowers_Baseline!AO25,IF(G25=2024,Outgrowers_Baseline!AT25,0)))))))))+(IF(G25=2017,Outgrowers_Baseline!L25,IF(G25=2018,Outgrowers_Baseline!Q25,IF(G25=2019,Outgrowers_Baseline!V25,IF(G25=2020,Outgrowers_Baseline!AA25,IF(G25=2021,Outgrowers_Baseline!AF25,IF(G25=2022,Outgrowers_Baseline!AK25,IF(G25=2023,Outgrowers_Baseline!AP25,IF(G25=2024,Outgrowers_Baseline!AU25,0))))))))))</f>
        <v>16000</v>
      </c>
      <c r="I25" s="11">
        <f t="shared" si="1"/>
        <v>2022</v>
      </c>
      <c r="J25" s="11">
        <f>IF(I25=2017,Outgrowers_Baseline!I25,IF(I25=2018,Outgrowers_Baseline!N25,IF(I25=2019,Outgrowers_Baseline!S25,IF(I25=2020,Outgrowers_Baseline!X25,IF(I25=2021,Outgrowers_Baseline!AC25,IF(I25=2022,Outgrowers_Baseline!AH25,IF(I25=2023,Outgrowers_Baseline!AM25,IF(I25=2024,Outgrowers_Baseline!AR25,0))))))))</f>
        <v>0</v>
      </c>
      <c r="K25" s="11">
        <f>IF(I25=2017,Outgrowers_Baseline!L25,IF(I25=2018,Outgrowers_Baseline!Q25,IF(I25=2019,Outgrowers_Baseline!V25,IF(I25=2020,Outgrowers_Baseline!AA25,IF(I25=2021,Outgrowers_Baseline!AF25,IF(I25=2022,Outgrowers_Baseline!AK25,IF(I25=2023,Outgrowers_Baseline!AP25,IF(I25=2024,Outgrowers_Baseline!AU25,0))))))))</f>
        <v>7300</v>
      </c>
      <c r="L25" s="11">
        <f>IF(I25=2017,Outgrowers_Baseline!K25,IF(I25=2018,Outgrowers_Baseline!P25,IF(I25=2019,Outgrowers_Baseline!U25,IF(I25=2020,Outgrowers_Baseline!Z25,IF(I25=2021,Outgrowers_Baseline!AE25,IF(I25=2022,Outgrowers_Baseline!AJ25,IF(I25=2023,Outgrowers_Baseline!AO25,IF(I25=2024,Outgrowers_Baseline!AT25,0))))))))</f>
        <v>7000</v>
      </c>
      <c r="M25" s="11">
        <f>IF(I25=2017,Outgrowers_Baseline!J25,IF(I25=2018,Outgrowers_Baseline!O25,IF(I25=2019,Outgrowers_Baseline!T25,IF(I25=2020,Outgrowers_Baseline!Y25,IF(I25=2021,Outgrowers_Baseline!AD25,IF(I25=2022,Outgrowers_Baseline!AI25,IF(I25=2023,Outgrowers_Baseline!AN25,IF(I25=2024,Outgrowers_Baseline!AS25,0))))))))</f>
        <v>1700</v>
      </c>
      <c r="N25" s="11">
        <f t="shared" si="2"/>
        <v>16000</v>
      </c>
      <c r="O25" s="30">
        <f>IFERROR(VLOOKUP(A25,Outgrower_Areas!$C:$J,8,0),0)</f>
        <v>1.6378029999999999</v>
      </c>
      <c r="P25" s="33">
        <f t="shared" si="3"/>
        <v>0.45624999999999999</v>
      </c>
      <c r="Q25" s="113">
        <f t="shared" si="4"/>
        <v>0.7472476187499999</v>
      </c>
      <c r="R25" s="32">
        <f t="shared" si="5"/>
        <v>0.89375000000000004</v>
      </c>
      <c r="S25" s="30">
        <f t="shared" si="6"/>
        <v>1.46378643125</v>
      </c>
      <c r="T25" s="32">
        <f t="shared" si="17"/>
        <v>1</v>
      </c>
      <c r="U25" s="30">
        <f t="shared" si="7"/>
        <v>1.6378029999999999</v>
      </c>
      <c r="V25" s="113" t="str">
        <f t="shared" si="8"/>
        <v>Medium Cropland (30-50%)</v>
      </c>
      <c r="W25" s="33">
        <f t="shared" si="9"/>
        <v>0.3</v>
      </c>
      <c r="X25" s="114">
        <f t="shared" si="10"/>
        <v>0.22417428562499997</v>
      </c>
      <c r="Y25" s="33">
        <f t="shared" si="11"/>
        <v>0.4</v>
      </c>
      <c r="Z25" s="113">
        <f t="shared" si="12"/>
        <v>0.58551457250000005</v>
      </c>
      <c r="AA25" s="113" t="str">
        <f t="shared" si="13"/>
        <v>High Cropland (≥50%)</v>
      </c>
      <c r="AB25" s="11">
        <f t="shared" si="14"/>
        <v>0.4</v>
      </c>
      <c r="AC25" s="11">
        <f t="shared" si="15"/>
        <v>0.65512119999999996</v>
      </c>
      <c r="AD25" s="30">
        <f t="shared" si="16"/>
        <v>1.6378029999999999</v>
      </c>
    </row>
    <row r="26" spans="1:30" x14ac:dyDescent="0.4">
      <c r="A26" s="11" t="str">
        <f>Outgrowers_Baseline!A26</f>
        <v>02143a</v>
      </c>
      <c r="B26" s="11">
        <f>Outgrowers_Baseline!B26</f>
        <v>503</v>
      </c>
      <c r="C26" s="11" t="str">
        <f>Outgrowers_Baseline!C26</f>
        <v>02143a</v>
      </c>
      <c r="D26" s="11">
        <f>Outgrowers_Baseline!D26</f>
        <v>19167</v>
      </c>
      <c r="E26" s="11" t="str">
        <f>Outgrowers_Baseline!G26</f>
        <v>Euc</v>
      </c>
      <c r="F26" s="11">
        <f>Outgrowers_Baseline!H26</f>
        <v>2023</v>
      </c>
      <c r="G26" s="11">
        <f t="shared" si="0"/>
        <v>2022</v>
      </c>
      <c r="H26" s="11">
        <f>IF(G26&lt;2017,0,(IF(G26=2017,Outgrowers_Baseline!I26,IF(G26=2018,Outgrowers_Baseline!N26,IF(G26=2019,Outgrowers_Baseline!S26,IF(G26=2020,Outgrowers_Baseline!X26,IF(G26=2021,Outgrowers_Baseline!AC26,IF(G26=2022,Outgrowers_Baseline!AH26,IF(G26=2023,Outgrowers_Baseline!AM26,IF(G26=2024,Outgrowers_Baseline!AR26,0)))))))))+(IF(G26=2017,Outgrowers_Baseline!J26,IF(G26=2018,Outgrowers_Baseline!O26,IF(G26=2019,Outgrowers_Baseline!T26,IF(G26=2020,Outgrowers_Baseline!Y26,IF(G26=2021,Outgrowers_Baseline!AD26,IF(G26=2022,Outgrowers_Baseline!AI26,IF(G26=2023,Outgrowers_Baseline!AN26,IF(G26=2024,Outgrowers_Baseline!AS26,0)))))))))+(IF(G26=2017,Outgrowers_Baseline!K26,IF(G26=2018,Outgrowers_Baseline!P26,IF(G26=2019,Outgrowers_Baseline!U26,IF(G26=2020,Outgrowers_Baseline!Z26,IF(G26=2021,Outgrowers_Baseline!AE26,IF(G26=2022,Outgrowers_Baseline!AJ26,IF(G26=2023,Outgrowers_Baseline!AO26,IF(G26=2024,Outgrowers_Baseline!AT26,0)))))))))+(IF(G26=2017,Outgrowers_Baseline!L26,IF(G26=2018,Outgrowers_Baseline!Q26,IF(G26=2019,Outgrowers_Baseline!V26,IF(G26=2020,Outgrowers_Baseline!AA26,IF(G26=2021,Outgrowers_Baseline!AF26,IF(G26=2022,Outgrowers_Baseline!AK26,IF(G26=2023,Outgrowers_Baseline!AP26,IF(G26=2024,Outgrowers_Baseline!AU26,0))))))))))</f>
        <v>6200</v>
      </c>
      <c r="I26" s="11">
        <f t="shared" si="1"/>
        <v>2022</v>
      </c>
      <c r="J26" s="11">
        <f>IF(I26=2017,Outgrowers_Baseline!I26,IF(I26=2018,Outgrowers_Baseline!N26,IF(I26=2019,Outgrowers_Baseline!S26,IF(I26=2020,Outgrowers_Baseline!X26,IF(I26=2021,Outgrowers_Baseline!AC26,IF(I26=2022,Outgrowers_Baseline!AH26,IF(I26=2023,Outgrowers_Baseline!AM26,IF(I26=2024,Outgrowers_Baseline!AR26,0))))))))</f>
        <v>1300</v>
      </c>
      <c r="K26" s="11">
        <f>IF(I26=2017,Outgrowers_Baseline!L26,IF(I26=2018,Outgrowers_Baseline!Q26,IF(I26=2019,Outgrowers_Baseline!V26,IF(I26=2020,Outgrowers_Baseline!AA26,IF(I26=2021,Outgrowers_Baseline!AF26,IF(I26=2022,Outgrowers_Baseline!AK26,IF(I26=2023,Outgrowers_Baseline!AP26,IF(I26=2024,Outgrowers_Baseline!AU26,0))))))))</f>
        <v>0</v>
      </c>
      <c r="L26" s="11">
        <f>IF(I26=2017,Outgrowers_Baseline!K26,IF(I26=2018,Outgrowers_Baseline!P26,IF(I26=2019,Outgrowers_Baseline!U26,IF(I26=2020,Outgrowers_Baseline!Z26,IF(I26=2021,Outgrowers_Baseline!AE26,IF(I26=2022,Outgrowers_Baseline!AJ26,IF(I26=2023,Outgrowers_Baseline!AO26,IF(I26=2024,Outgrowers_Baseline!AT26,0))))))))</f>
        <v>3100</v>
      </c>
      <c r="M26" s="11">
        <f>IF(I26=2017,Outgrowers_Baseline!J26,IF(I26=2018,Outgrowers_Baseline!O26,IF(I26=2019,Outgrowers_Baseline!T26,IF(I26=2020,Outgrowers_Baseline!Y26,IF(I26=2021,Outgrowers_Baseline!AD26,IF(I26=2022,Outgrowers_Baseline!AI26,IF(I26=2023,Outgrowers_Baseline!AN26,IF(I26=2024,Outgrowers_Baseline!AS26,0))))))))</f>
        <v>1800</v>
      </c>
      <c r="N26" s="11">
        <f t="shared" si="2"/>
        <v>6200</v>
      </c>
      <c r="O26" s="30">
        <f>IFERROR(VLOOKUP(A26,Outgrower_Areas!$C:$J,8,0),0)</f>
        <v>0.61226400000000003</v>
      </c>
      <c r="P26" s="33">
        <f t="shared" si="3"/>
        <v>0</v>
      </c>
      <c r="Q26" s="113">
        <f t="shared" si="4"/>
        <v>0</v>
      </c>
      <c r="R26" s="32">
        <f t="shared" si="5"/>
        <v>0.5</v>
      </c>
      <c r="S26" s="30">
        <f t="shared" si="6"/>
        <v>0.30613200000000002</v>
      </c>
      <c r="T26" s="32">
        <f t="shared" si="17"/>
        <v>0.79032258064516125</v>
      </c>
      <c r="U26" s="30">
        <f t="shared" si="7"/>
        <v>0.48388606451612903</v>
      </c>
      <c r="V26" s="113" t="str">
        <f t="shared" si="8"/>
        <v>Non-Cropland</v>
      </c>
      <c r="W26" s="33">
        <f t="shared" si="9"/>
        <v>0</v>
      </c>
      <c r="X26" s="114">
        <f t="shared" si="10"/>
        <v>0</v>
      </c>
      <c r="Y26" s="33">
        <f t="shared" si="11"/>
        <v>0.4</v>
      </c>
      <c r="Z26" s="113">
        <f t="shared" si="12"/>
        <v>0.12245280000000001</v>
      </c>
      <c r="AA26" s="113" t="str">
        <f t="shared" si="13"/>
        <v>High Cropland (≥50%)</v>
      </c>
      <c r="AB26" s="11">
        <f t="shared" si="14"/>
        <v>0.4</v>
      </c>
      <c r="AC26" s="11">
        <f t="shared" si="15"/>
        <v>0.19355442580645163</v>
      </c>
      <c r="AD26" s="30">
        <f t="shared" si="16"/>
        <v>0.48388606451612903</v>
      </c>
    </row>
    <row r="27" spans="1:30" x14ac:dyDescent="0.4">
      <c r="A27" s="11" t="str">
        <f>Outgrowers_Baseline!A27</f>
        <v>02143b</v>
      </c>
      <c r="B27" s="11">
        <f>Outgrowers_Baseline!B27</f>
        <v>503</v>
      </c>
      <c r="C27" s="11" t="str">
        <f>Outgrowers_Baseline!C27</f>
        <v>02143b</v>
      </c>
      <c r="D27" s="11">
        <f>Outgrowers_Baseline!D27</f>
        <v>19305</v>
      </c>
      <c r="E27" s="11" t="str">
        <f>Outgrowers_Baseline!G27</f>
        <v>Euc</v>
      </c>
      <c r="F27" s="11">
        <f>Outgrowers_Baseline!H27</f>
        <v>2024</v>
      </c>
      <c r="G27" s="11">
        <f t="shared" si="0"/>
        <v>2023</v>
      </c>
      <c r="H27" s="11">
        <f>IF(G27&lt;2017,0,(IF(G27=2017,Outgrowers_Baseline!I27,IF(G27=2018,Outgrowers_Baseline!N27,IF(G27=2019,Outgrowers_Baseline!S27,IF(G27=2020,Outgrowers_Baseline!X27,IF(G27=2021,Outgrowers_Baseline!AC27,IF(G27=2022,Outgrowers_Baseline!AH27,IF(G27=2023,Outgrowers_Baseline!AM27,IF(G27=2024,Outgrowers_Baseline!AR27,0)))))))))+(IF(G27=2017,Outgrowers_Baseline!J27,IF(G27=2018,Outgrowers_Baseline!O27,IF(G27=2019,Outgrowers_Baseline!T27,IF(G27=2020,Outgrowers_Baseline!Y27,IF(G27=2021,Outgrowers_Baseline!AD27,IF(G27=2022,Outgrowers_Baseline!AI27,IF(G27=2023,Outgrowers_Baseline!AN27,IF(G27=2024,Outgrowers_Baseline!AS27,0)))))))))+(IF(G27=2017,Outgrowers_Baseline!K27,IF(G27=2018,Outgrowers_Baseline!P27,IF(G27=2019,Outgrowers_Baseline!U27,IF(G27=2020,Outgrowers_Baseline!Z27,IF(G27=2021,Outgrowers_Baseline!AE27,IF(G27=2022,Outgrowers_Baseline!AJ27,IF(G27=2023,Outgrowers_Baseline!AO27,IF(G27=2024,Outgrowers_Baseline!AT27,0)))))))))+(IF(G27=2017,Outgrowers_Baseline!L27,IF(G27=2018,Outgrowers_Baseline!Q27,IF(G27=2019,Outgrowers_Baseline!V27,IF(G27=2020,Outgrowers_Baseline!AA27,IF(G27=2021,Outgrowers_Baseline!AF27,IF(G27=2022,Outgrowers_Baseline!AK27,IF(G27=2023,Outgrowers_Baseline!AP27,IF(G27=2024,Outgrowers_Baseline!AU27,0))))))))))</f>
        <v>7900</v>
      </c>
      <c r="I27" s="11">
        <f t="shared" si="1"/>
        <v>2023</v>
      </c>
      <c r="J27" s="11">
        <f>IF(I27=2017,Outgrowers_Baseline!I27,IF(I27=2018,Outgrowers_Baseline!N27,IF(I27=2019,Outgrowers_Baseline!S27,IF(I27=2020,Outgrowers_Baseline!X27,IF(I27=2021,Outgrowers_Baseline!AC27,IF(I27=2022,Outgrowers_Baseline!AH27,IF(I27=2023,Outgrowers_Baseline!AM27,IF(I27=2024,Outgrowers_Baseline!AR27,0))))))))</f>
        <v>0</v>
      </c>
      <c r="K27" s="11">
        <f>IF(I27=2017,Outgrowers_Baseline!L27,IF(I27=2018,Outgrowers_Baseline!Q27,IF(I27=2019,Outgrowers_Baseline!V27,IF(I27=2020,Outgrowers_Baseline!AA27,IF(I27=2021,Outgrowers_Baseline!AF27,IF(I27=2022,Outgrowers_Baseline!AK27,IF(I27=2023,Outgrowers_Baseline!AP27,IF(I27=2024,Outgrowers_Baseline!AU27,0))))))))</f>
        <v>3500</v>
      </c>
      <c r="L27" s="11">
        <f>IF(I27=2017,Outgrowers_Baseline!K27,IF(I27=2018,Outgrowers_Baseline!P27,IF(I27=2019,Outgrowers_Baseline!U27,IF(I27=2020,Outgrowers_Baseline!Z27,IF(I27=2021,Outgrowers_Baseline!AE27,IF(I27=2022,Outgrowers_Baseline!AJ27,IF(I27=2023,Outgrowers_Baseline!AO27,IF(I27=2024,Outgrowers_Baseline!AT27,0))))))))</f>
        <v>3400</v>
      </c>
      <c r="M27" s="11">
        <f>IF(I27=2017,Outgrowers_Baseline!J27,IF(I27=2018,Outgrowers_Baseline!O27,IF(I27=2019,Outgrowers_Baseline!T27,IF(I27=2020,Outgrowers_Baseline!Y27,IF(I27=2021,Outgrowers_Baseline!AD27,IF(I27=2022,Outgrowers_Baseline!AI27,IF(I27=2023,Outgrowers_Baseline!AN27,IF(I27=2024,Outgrowers_Baseline!AS27,0))))))))</f>
        <v>1000</v>
      </c>
      <c r="N27" s="11">
        <f t="shared" si="2"/>
        <v>7900</v>
      </c>
      <c r="O27" s="30">
        <f>IFERROR(VLOOKUP(A27,Outgrower_Areas!$C:$J,8,0),0)</f>
        <v>0.780748</v>
      </c>
      <c r="P27" s="33">
        <f t="shared" si="3"/>
        <v>0.44303797468354428</v>
      </c>
      <c r="Q27" s="113">
        <f t="shared" si="4"/>
        <v>0.34590101265822781</v>
      </c>
      <c r="R27" s="32">
        <f t="shared" si="5"/>
        <v>0.87341772151898733</v>
      </c>
      <c r="S27" s="30">
        <f t="shared" si="6"/>
        <v>0.68191913924050629</v>
      </c>
      <c r="T27" s="32">
        <f t="shared" si="17"/>
        <v>1</v>
      </c>
      <c r="U27" s="30">
        <f t="shared" si="7"/>
        <v>0.780748</v>
      </c>
      <c r="V27" s="113" t="str">
        <f t="shared" si="8"/>
        <v>Medium Cropland (30-50%)</v>
      </c>
      <c r="W27" s="33">
        <f t="shared" si="9"/>
        <v>0.3</v>
      </c>
      <c r="X27" s="114">
        <f t="shared" si="10"/>
        <v>0.10377030379746834</v>
      </c>
      <c r="Y27" s="33">
        <f t="shared" si="11"/>
        <v>0.4</v>
      </c>
      <c r="Z27" s="113">
        <f t="shared" si="12"/>
        <v>0.27276765569620254</v>
      </c>
      <c r="AA27" s="113" t="str">
        <f t="shared" si="13"/>
        <v>High Cropland (≥50%)</v>
      </c>
      <c r="AB27" s="11">
        <f t="shared" si="14"/>
        <v>0.4</v>
      </c>
      <c r="AC27" s="11">
        <f t="shared" si="15"/>
        <v>0.3122992</v>
      </c>
      <c r="AD27" s="30">
        <f t="shared" si="16"/>
        <v>0.780748</v>
      </c>
    </row>
    <row r="28" spans="1:30" x14ac:dyDescent="0.4">
      <c r="A28" s="11" t="str">
        <f>Outgrowers_Baseline!A28</f>
        <v>02143c</v>
      </c>
      <c r="B28" s="11">
        <f>Outgrowers_Baseline!B28</f>
        <v>503</v>
      </c>
      <c r="C28" s="11" t="str">
        <f>Outgrowers_Baseline!C28</f>
        <v>02143c</v>
      </c>
      <c r="D28" s="11">
        <f>Outgrowers_Baseline!D28</f>
        <v>19306</v>
      </c>
      <c r="E28" s="11" t="str">
        <f>Outgrowers_Baseline!G28</f>
        <v>Euc</v>
      </c>
      <c r="F28" s="11">
        <f>Outgrowers_Baseline!H28</f>
        <v>2024</v>
      </c>
      <c r="G28" s="11">
        <f t="shared" si="0"/>
        <v>2023</v>
      </c>
      <c r="H28" s="11">
        <f>IF(G28&lt;2017,0,(IF(G28=2017,Outgrowers_Baseline!I28,IF(G28=2018,Outgrowers_Baseline!N28,IF(G28=2019,Outgrowers_Baseline!S28,IF(G28=2020,Outgrowers_Baseline!X28,IF(G28=2021,Outgrowers_Baseline!AC28,IF(G28=2022,Outgrowers_Baseline!AH28,IF(G28=2023,Outgrowers_Baseline!AM28,IF(G28=2024,Outgrowers_Baseline!AR28,0)))))))))+(IF(G28=2017,Outgrowers_Baseline!J28,IF(G28=2018,Outgrowers_Baseline!O28,IF(G28=2019,Outgrowers_Baseline!T28,IF(G28=2020,Outgrowers_Baseline!Y28,IF(G28=2021,Outgrowers_Baseline!AD28,IF(G28=2022,Outgrowers_Baseline!AI28,IF(G28=2023,Outgrowers_Baseline!AN28,IF(G28=2024,Outgrowers_Baseline!AS28,0)))))))))+(IF(G28=2017,Outgrowers_Baseline!K28,IF(G28=2018,Outgrowers_Baseline!P28,IF(G28=2019,Outgrowers_Baseline!U28,IF(G28=2020,Outgrowers_Baseline!Z28,IF(G28=2021,Outgrowers_Baseline!AE28,IF(G28=2022,Outgrowers_Baseline!AJ28,IF(G28=2023,Outgrowers_Baseline!AO28,IF(G28=2024,Outgrowers_Baseline!AT28,0)))))))))+(IF(G28=2017,Outgrowers_Baseline!L28,IF(G28=2018,Outgrowers_Baseline!Q28,IF(G28=2019,Outgrowers_Baseline!V28,IF(G28=2020,Outgrowers_Baseline!AA28,IF(G28=2021,Outgrowers_Baseline!AF28,IF(G28=2022,Outgrowers_Baseline!AK28,IF(G28=2023,Outgrowers_Baseline!AP28,IF(G28=2024,Outgrowers_Baseline!AU28,0))))))))))</f>
        <v>1700</v>
      </c>
      <c r="I28" s="11">
        <f t="shared" si="1"/>
        <v>2023</v>
      </c>
      <c r="J28" s="11">
        <f>IF(I28=2017,Outgrowers_Baseline!I28,IF(I28=2018,Outgrowers_Baseline!N28,IF(I28=2019,Outgrowers_Baseline!S28,IF(I28=2020,Outgrowers_Baseline!X28,IF(I28=2021,Outgrowers_Baseline!AC28,IF(I28=2022,Outgrowers_Baseline!AH28,IF(I28=2023,Outgrowers_Baseline!AM28,IF(I28=2024,Outgrowers_Baseline!AR28,0))))))))</f>
        <v>0</v>
      </c>
      <c r="K28" s="11">
        <f>IF(I28=2017,Outgrowers_Baseline!L28,IF(I28=2018,Outgrowers_Baseline!Q28,IF(I28=2019,Outgrowers_Baseline!V28,IF(I28=2020,Outgrowers_Baseline!AA28,IF(I28=2021,Outgrowers_Baseline!AF28,IF(I28=2022,Outgrowers_Baseline!AK28,IF(I28=2023,Outgrowers_Baseline!AP28,IF(I28=2024,Outgrowers_Baseline!AU28,0))))))))</f>
        <v>0</v>
      </c>
      <c r="L28" s="11">
        <f>IF(I28=2017,Outgrowers_Baseline!K28,IF(I28=2018,Outgrowers_Baseline!P28,IF(I28=2019,Outgrowers_Baseline!U28,IF(I28=2020,Outgrowers_Baseline!Z28,IF(I28=2021,Outgrowers_Baseline!AE28,IF(I28=2022,Outgrowers_Baseline!AJ28,IF(I28=2023,Outgrowers_Baseline!AO28,IF(I28=2024,Outgrowers_Baseline!AT28,0))))))))</f>
        <v>1400</v>
      </c>
      <c r="M28" s="11">
        <f>IF(I28=2017,Outgrowers_Baseline!J28,IF(I28=2018,Outgrowers_Baseline!O28,IF(I28=2019,Outgrowers_Baseline!T28,IF(I28=2020,Outgrowers_Baseline!Y28,IF(I28=2021,Outgrowers_Baseline!AD28,IF(I28=2022,Outgrowers_Baseline!AI28,IF(I28=2023,Outgrowers_Baseline!AN28,IF(I28=2024,Outgrowers_Baseline!AS28,0))))))))</f>
        <v>300</v>
      </c>
      <c r="N28" s="11">
        <f t="shared" si="2"/>
        <v>1700</v>
      </c>
      <c r="O28" s="30">
        <f>IFERROR(VLOOKUP(A28,Outgrower_Areas!$C:$J,8,0),0)</f>
        <v>0.15514500000000001</v>
      </c>
      <c r="P28" s="33">
        <f t="shared" si="3"/>
        <v>0</v>
      </c>
      <c r="Q28" s="113">
        <f t="shared" si="4"/>
        <v>0</v>
      </c>
      <c r="R28" s="32">
        <f t="shared" si="5"/>
        <v>0.82352941176470584</v>
      </c>
      <c r="S28" s="30">
        <f t="shared" si="6"/>
        <v>0.12776647058823529</v>
      </c>
      <c r="T28" s="32">
        <f t="shared" si="17"/>
        <v>1</v>
      </c>
      <c r="U28" s="30">
        <f t="shared" si="7"/>
        <v>0.15514500000000001</v>
      </c>
      <c r="V28" s="113" t="str">
        <f t="shared" si="8"/>
        <v>Non-Cropland</v>
      </c>
      <c r="W28" s="33">
        <f t="shared" si="9"/>
        <v>0</v>
      </c>
      <c r="X28" s="114">
        <f t="shared" si="10"/>
        <v>0</v>
      </c>
      <c r="Y28" s="33">
        <f t="shared" si="11"/>
        <v>0.4</v>
      </c>
      <c r="Z28" s="113">
        <f t="shared" si="12"/>
        <v>5.1106588235294119E-2</v>
      </c>
      <c r="AA28" s="113" t="str">
        <f t="shared" si="13"/>
        <v>High Cropland (≥50%)</v>
      </c>
      <c r="AB28" s="11">
        <f t="shared" si="14"/>
        <v>0.4</v>
      </c>
      <c r="AC28" s="11">
        <f t="shared" si="15"/>
        <v>6.2058000000000002E-2</v>
      </c>
      <c r="AD28" s="30">
        <f t="shared" si="16"/>
        <v>0.15514500000000001</v>
      </c>
    </row>
    <row r="29" spans="1:30" x14ac:dyDescent="0.4">
      <c r="A29" s="11" t="str">
        <f>Outgrowers_Baseline!A29</f>
        <v>02163a</v>
      </c>
      <c r="B29" s="11">
        <f>Outgrowers_Baseline!B29</f>
        <v>503</v>
      </c>
      <c r="C29" s="11" t="str">
        <f>Outgrowers_Baseline!C29</f>
        <v>02163a</v>
      </c>
      <c r="D29" s="11">
        <f>Outgrowers_Baseline!D29</f>
        <v>19307</v>
      </c>
      <c r="E29" s="11" t="str">
        <f>Outgrowers_Baseline!G29</f>
        <v>Euc</v>
      </c>
      <c r="F29" s="11">
        <f>Outgrowers_Baseline!H29</f>
        <v>2024</v>
      </c>
      <c r="G29" s="11">
        <f t="shared" si="0"/>
        <v>2023</v>
      </c>
      <c r="H29" s="11">
        <f>IF(G29&lt;2017,0,(IF(G29=2017,Outgrowers_Baseline!I29,IF(G29=2018,Outgrowers_Baseline!N29,IF(G29=2019,Outgrowers_Baseline!S29,IF(G29=2020,Outgrowers_Baseline!X29,IF(G29=2021,Outgrowers_Baseline!AC29,IF(G29=2022,Outgrowers_Baseline!AH29,IF(G29=2023,Outgrowers_Baseline!AM29,IF(G29=2024,Outgrowers_Baseline!AR29,0)))))))))+(IF(G29=2017,Outgrowers_Baseline!J29,IF(G29=2018,Outgrowers_Baseline!O29,IF(G29=2019,Outgrowers_Baseline!T29,IF(G29=2020,Outgrowers_Baseline!Y29,IF(G29=2021,Outgrowers_Baseline!AD29,IF(G29=2022,Outgrowers_Baseline!AI29,IF(G29=2023,Outgrowers_Baseline!AN29,IF(G29=2024,Outgrowers_Baseline!AS29,0)))))))))+(IF(G29=2017,Outgrowers_Baseline!K29,IF(G29=2018,Outgrowers_Baseline!P29,IF(G29=2019,Outgrowers_Baseline!U29,IF(G29=2020,Outgrowers_Baseline!Z29,IF(G29=2021,Outgrowers_Baseline!AE29,IF(G29=2022,Outgrowers_Baseline!AJ29,IF(G29=2023,Outgrowers_Baseline!AO29,IF(G29=2024,Outgrowers_Baseline!AT29,0)))))))))+(IF(G29=2017,Outgrowers_Baseline!L29,IF(G29=2018,Outgrowers_Baseline!Q29,IF(G29=2019,Outgrowers_Baseline!V29,IF(G29=2020,Outgrowers_Baseline!AA29,IF(G29=2021,Outgrowers_Baseline!AF29,IF(G29=2022,Outgrowers_Baseline!AK29,IF(G29=2023,Outgrowers_Baseline!AP29,IF(G29=2024,Outgrowers_Baseline!AU29,0))))))))))</f>
        <v>6900</v>
      </c>
      <c r="I29" s="11">
        <f t="shared" si="1"/>
        <v>2023</v>
      </c>
      <c r="J29" s="11">
        <f>IF(I29=2017,Outgrowers_Baseline!I29,IF(I29=2018,Outgrowers_Baseline!N29,IF(I29=2019,Outgrowers_Baseline!S29,IF(I29=2020,Outgrowers_Baseline!X29,IF(I29=2021,Outgrowers_Baseline!AC29,IF(I29=2022,Outgrowers_Baseline!AH29,IF(I29=2023,Outgrowers_Baseline!AM29,IF(I29=2024,Outgrowers_Baseline!AR29,0))))))))</f>
        <v>0</v>
      </c>
      <c r="K29" s="11">
        <f>IF(I29=2017,Outgrowers_Baseline!L29,IF(I29=2018,Outgrowers_Baseline!Q29,IF(I29=2019,Outgrowers_Baseline!V29,IF(I29=2020,Outgrowers_Baseline!AA29,IF(I29=2021,Outgrowers_Baseline!AF29,IF(I29=2022,Outgrowers_Baseline!AK29,IF(I29=2023,Outgrowers_Baseline!AP29,IF(I29=2024,Outgrowers_Baseline!AU29,0))))))))</f>
        <v>400</v>
      </c>
      <c r="L29" s="11">
        <f>IF(I29=2017,Outgrowers_Baseline!K29,IF(I29=2018,Outgrowers_Baseline!P29,IF(I29=2019,Outgrowers_Baseline!U29,IF(I29=2020,Outgrowers_Baseline!Z29,IF(I29=2021,Outgrowers_Baseline!AE29,IF(I29=2022,Outgrowers_Baseline!AJ29,IF(I29=2023,Outgrowers_Baseline!AO29,IF(I29=2024,Outgrowers_Baseline!AT29,0))))))))</f>
        <v>4600</v>
      </c>
      <c r="M29" s="11">
        <f>IF(I29=2017,Outgrowers_Baseline!J29,IF(I29=2018,Outgrowers_Baseline!O29,IF(I29=2019,Outgrowers_Baseline!T29,IF(I29=2020,Outgrowers_Baseline!Y29,IF(I29=2021,Outgrowers_Baseline!AD29,IF(I29=2022,Outgrowers_Baseline!AI29,IF(I29=2023,Outgrowers_Baseline!AN29,IF(I29=2024,Outgrowers_Baseline!AS29,0))))))))</f>
        <v>1900</v>
      </c>
      <c r="N29" s="11">
        <f t="shared" si="2"/>
        <v>6900</v>
      </c>
      <c r="O29" s="30">
        <f>IFERROR(VLOOKUP(A29,Outgrower_Areas!$C:$J,8,0),0)</f>
        <v>0.674099</v>
      </c>
      <c r="P29" s="33">
        <f t="shared" si="3"/>
        <v>5.7971014492753624E-2</v>
      </c>
      <c r="Q29" s="113">
        <f t="shared" si="4"/>
        <v>3.9078202898550726E-2</v>
      </c>
      <c r="R29" s="32">
        <f t="shared" si="5"/>
        <v>0.72463768115942029</v>
      </c>
      <c r="S29" s="30">
        <f t="shared" si="6"/>
        <v>0.48847753623188406</v>
      </c>
      <c r="T29" s="32">
        <f t="shared" si="17"/>
        <v>1</v>
      </c>
      <c r="U29" s="30">
        <f t="shared" si="7"/>
        <v>0.674099</v>
      </c>
      <c r="V29" s="113" t="str">
        <f t="shared" si="8"/>
        <v>Very Low Cropland (&lt;10%)</v>
      </c>
      <c r="W29" s="33">
        <f t="shared" si="9"/>
        <v>0.15</v>
      </c>
      <c r="X29" s="114">
        <f t="shared" si="10"/>
        <v>5.8617304347826091E-3</v>
      </c>
      <c r="Y29" s="33">
        <f t="shared" si="11"/>
        <v>0.4</v>
      </c>
      <c r="Z29" s="113">
        <f t="shared" si="12"/>
        <v>0.19539101449275365</v>
      </c>
      <c r="AA29" s="113" t="str">
        <f t="shared" si="13"/>
        <v>High Cropland (≥50%)</v>
      </c>
      <c r="AB29" s="11">
        <f t="shared" si="14"/>
        <v>0.4</v>
      </c>
      <c r="AC29" s="11">
        <f t="shared" si="15"/>
        <v>0.26963960000000003</v>
      </c>
      <c r="AD29" s="30">
        <f t="shared" si="16"/>
        <v>0.674099</v>
      </c>
    </row>
    <row r="30" spans="1:30" x14ac:dyDescent="0.4">
      <c r="A30" s="11" t="str">
        <f>Outgrowers_Baseline!A30</f>
        <v>02254a</v>
      </c>
      <c r="B30" s="11">
        <f>Outgrowers_Baseline!B30</f>
        <v>508</v>
      </c>
      <c r="C30" s="11" t="str">
        <f>Outgrowers_Baseline!C30</f>
        <v>02254a</v>
      </c>
      <c r="D30" s="11">
        <f>Outgrowers_Baseline!D30</f>
        <v>19362</v>
      </c>
      <c r="E30" s="11" t="str">
        <f>Outgrowers_Baseline!G30</f>
        <v>Euc</v>
      </c>
      <c r="F30" s="11">
        <f>Outgrowers_Baseline!H30</f>
        <v>2024</v>
      </c>
      <c r="G30" s="11">
        <f t="shared" si="0"/>
        <v>2023</v>
      </c>
      <c r="H30" s="11">
        <f>IF(G30&lt;2017,0,(IF(G30=2017,Outgrowers_Baseline!I30,IF(G30=2018,Outgrowers_Baseline!N30,IF(G30=2019,Outgrowers_Baseline!S30,IF(G30=2020,Outgrowers_Baseline!X30,IF(G30=2021,Outgrowers_Baseline!AC30,IF(G30=2022,Outgrowers_Baseline!AH30,IF(G30=2023,Outgrowers_Baseline!AM30,IF(G30=2024,Outgrowers_Baseline!AR30,0)))))))))+(IF(G30=2017,Outgrowers_Baseline!J30,IF(G30=2018,Outgrowers_Baseline!O30,IF(G30=2019,Outgrowers_Baseline!T30,IF(G30=2020,Outgrowers_Baseline!Y30,IF(G30=2021,Outgrowers_Baseline!AD30,IF(G30=2022,Outgrowers_Baseline!AI30,IF(G30=2023,Outgrowers_Baseline!AN30,IF(G30=2024,Outgrowers_Baseline!AS30,0)))))))))+(IF(G30=2017,Outgrowers_Baseline!K30,IF(G30=2018,Outgrowers_Baseline!P30,IF(G30=2019,Outgrowers_Baseline!U30,IF(G30=2020,Outgrowers_Baseline!Z30,IF(G30=2021,Outgrowers_Baseline!AE30,IF(G30=2022,Outgrowers_Baseline!AJ30,IF(G30=2023,Outgrowers_Baseline!AO30,IF(G30=2024,Outgrowers_Baseline!AT30,0)))))))))+(IF(G30=2017,Outgrowers_Baseline!L30,IF(G30=2018,Outgrowers_Baseline!Q30,IF(G30=2019,Outgrowers_Baseline!V30,IF(G30=2020,Outgrowers_Baseline!AA30,IF(G30=2021,Outgrowers_Baseline!AF30,IF(G30=2022,Outgrowers_Baseline!AK30,IF(G30=2023,Outgrowers_Baseline!AP30,IF(G30=2024,Outgrowers_Baseline!AU30,0))))))))))</f>
        <v>4700</v>
      </c>
      <c r="I30" s="11">
        <f t="shared" si="1"/>
        <v>2023</v>
      </c>
      <c r="J30" s="11">
        <f>IF(I30=2017,Outgrowers_Baseline!I30,IF(I30=2018,Outgrowers_Baseline!N30,IF(I30=2019,Outgrowers_Baseline!S30,IF(I30=2020,Outgrowers_Baseline!X30,IF(I30=2021,Outgrowers_Baseline!AC30,IF(I30=2022,Outgrowers_Baseline!AH30,IF(I30=2023,Outgrowers_Baseline!AM30,IF(I30=2024,Outgrowers_Baseline!AR30,0))))))))</f>
        <v>4700</v>
      </c>
      <c r="K30" s="11">
        <f>IF(I30=2017,Outgrowers_Baseline!L30,IF(I30=2018,Outgrowers_Baseline!Q30,IF(I30=2019,Outgrowers_Baseline!V30,IF(I30=2020,Outgrowers_Baseline!AA30,IF(I30=2021,Outgrowers_Baseline!AF30,IF(I30=2022,Outgrowers_Baseline!AK30,IF(I30=2023,Outgrowers_Baseline!AP30,IF(I30=2024,Outgrowers_Baseline!AU30,0))))))))</f>
        <v>0</v>
      </c>
      <c r="L30" s="11">
        <f>IF(I30=2017,Outgrowers_Baseline!K30,IF(I30=2018,Outgrowers_Baseline!P30,IF(I30=2019,Outgrowers_Baseline!U30,IF(I30=2020,Outgrowers_Baseline!Z30,IF(I30=2021,Outgrowers_Baseline!AE30,IF(I30=2022,Outgrowers_Baseline!AJ30,IF(I30=2023,Outgrowers_Baseline!AO30,IF(I30=2024,Outgrowers_Baseline!AT30,0))))))))</f>
        <v>0</v>
      </c>
      <c r="M30" s="11">
        <f>IF(I30=2017,Outgrowers_Baseline!J30,IF(I30=2018,Outgrowers_Baseline!O30,IF(I30=2019,Outgrowers_Baseline!T30,IF(I30=2020,Outgrowers_Baseline!Y30,IF(I30=2021,Outgrowers_Baseline!AD30,IF(I30=2022,Outgrowers_Baseline!AI30,IF(I30=2023,Outgrowers_Baseline!AN30,IF(I30=2024,Outgrowers_Baseline!AS30,0))))))))</f>
        <v>0</v>
      </c>
      <c r="N30" s="11">
        <f t="shared" si="2"/>
        <v>4700</v>
      </c>
      <c r="O30" s="30">
        <f>IFERROR(VLOOKUP(A30,Outgrower_Areas!$C:$J,8,0),0)</f>
        <v>0.44497300000000001</v>
      </c>
      <c r="P30" s="33">
        <f t="shared" si="3"/>
        <v>0</v>
      </c>
      <c r="Q30" s="113">
        <f t="shared" si="4"/>
        <v>0</v>
      </c>
      <c r="R30" s="32">
        <f t="shared" si="5"/>
        <v>0</v>
      </c>
      <c r="S30" s="30">
        <f t="shared" si="6"/>
        <v>0</v>
      </c>
      <c r="T30" s="32">
        <f t="shared" si="17"/>
        <v>0</v>
      </c>
      <c r="U30" s="30">
        <f t="shared" si="7"/>
        <v>0</v>
      </c>
      <c r="V30" s="113" t="str">
        <f t="shared" si="8"/>
        <v>Non-Cropland</v>
      </c>
      <c r="W30" s="33">
        <f t="shared" si="9"/>
        <v>0</v>
      </c>
      <c r="X30" s="114">
        <f t="shared" si="10"/>
        <v>0</v>
      </c>
      <c r="Y30" s="33">
        <f t="shared" si="11"/>
        <v>0</v>
      </c>
      <c r="Z30" s="113">
        <f t="shared" si="12"/>
        <v>0</v>
      </c>
      <c r="AA30" s="113" t="str">
        <f t="shared" si="13"/>
        <v>Non-Cropland</v>
      </c>
      <c r="AB30" s="11">
        <f t="shared" si="14"/>
        <v>0</v>
      </c>
      <c r="AC30" s="11">
        <f t="shared" si="15"/>
        <v>0</v>
      </c>
      <c r="AD30" s="30">
        <f t="shared" si="16"/>
        <v>0</v>
      </c>
    </row>
    <row r="31" spans="1:30" x14ac:dyDescent="0.4">
      <c r="A31" s="11" t="str">
        <f>Outgrowers_Baseline!A31</f>
        <v>03001c</v>
      </c>
      <c r="B31" s="11">
        <f>Outgrowers_Baseline!B31</f>
        <v>500</v>
      </c>
      <c r="C31" s="11" t="str">
        <f>Outgrowers_Baseline!C31</f>
        <v>03001c</v>
      </c>
      <c r="D31" s="11">
        <f>Outgrowers_Baseline!D31</f>
        <v>13994</v>
      </c>
      <c r="E31" s="11" t="str">
        <f>Outgrowers_Baseline!G31</f>
        <v>Euc</v>
      </c>
      <c r="F31" s="11">
        <f>Outgrowers_Baseline!H31</f>
        <v>2021</v>
      </c>
      <c r="G31" s="11">
        <f t="shared" si="0"/>
        <v>2020</v>
      </c>
      <c r="H31" s="11">
        <f>IF(G31&lt;2017,0,(IF(G31=2017,Outgrowers_Baseline!I31,IF(G31=2018,Outgrowers_Baseline!N31,IF(G31=2019,Outgrowers_Baseline!S31,IF(G31=2020,Outgrowers_Baseline!X31,IF(G31=2021,Outgrowers_Baseline!AC31,IF(G31=2022,Outgrowers_Baseline!AH31,IF(G31=2023,Outgrowers_Baseline!AM31,IF(G31=2024,Outgrowers_Baseline!AR31,0)))))))))+(IF(G31=2017,Outgrowers_Baseline!J31,IF(G31=2018,Outgrowers_Baseline!O31,IF(G31=2019,Outgrowers_Baseline!T31,IF(G31=2020,Outgrowers_Baseline!Y31,IF(G31=2021,Outgrowers_Baseline!AD31,IF(G31=2022,Outgrowers_Baseline!AI31,IF(G31=2023,Outgrowers_Baseline!AN31,IF(G31=2024,Outgrowers_Baseline!AS31,0)))))))))+(IF(G31=2017,Outgrowers_Baseline!K31,IF(G31=2018,Outgrowers_Baseline!P31,IF(G31=2019,Outgrowers_Baseline!U31,IF(G31=2020,Outgrowers_Baseline!Z31,IF(G31=2021,Outgrowers_Baseline!AE31,IF(G31=2022,Outgrowers_Baseline!AJ31,IF(G31=2023,Outgrowers_Baseline!AO31,IF(G31=2024,Outgrowers_Baseline!AT31,0)))))))))+(IF(G31=2017,Outgrowers_Baseline!L31,IF(G31=2018,Outgrowers_Baseline!Q31,IF(G31=2019,Outgrowers_Baseline!V31,IF(G31=2020,Outgrowers_Baseline!AA31,IF(G31=2021,Outgrowers_Baseline!AF31,IF(G31=2022,Outgrowers_Baseline!AK31,IF(G31=2023,Outgrowers_Baseline!AP31,IF(G31=2024,Outgrowers_Baseline!AU31,0))))))))))</f>
        <v>17100</v>
      </c>
      <c r="I31" s="11">
        <f t="shared" si="1"/>
        <v>2020</v>
      </c>
      <c r="J31" s="11">
        <f>IF(I31=2017,Outgrowers_Baseline!I31,IF(I31=2018,Outgrowers_Baseline!N31,IF(I31=2019,Outgrowers_Baseline!S31,IF(I31=2020,Outgrowers_Baseline!X31,IF(I31=2021,Outgrowers_Baseline!AC31,IF(I31=2022,Outgrowers_Baseline!AH31,IF(I31=2023,Outgrowers_Baseline!AM31,IF(I31=2024,Outgrowers_Baseline!AR31,0))))))))</f>
        <v>17100</v>
      </c>
      <c r="K31" s="11">
        <f>IF(I31=2017,Outgrowers_Baseline!L31,IF(I31=2018,Outgrowers_Baseline!Q31,IF(I31=2019,Outgrowers_Baseline!V31,IF(I31=2020,Outgrowers_Baseline!AA31,IF(I31=2021,Outgrowers_Baseline!AF31,IF(I31=2022,Outgrowers_Baseline!AK31,IF(I31=2023,Outgrowers_Baseline!AP31,IF(I31=2024,Outgrowers_Baseline!AU31,0))))))))</f>
        <v>0</v>
      </c>
      <c r="L31" s="11">
        <f>IF(I31=2017,Outgrowers_Baseline!K31,IF(I31=2018,Outgrowers_Baseline!P31,IF(I31=2019,Outgrowers_Baseline!U31,IF(I31=2020,Outgrowers_Baseline!Z31,IF(I31=2021,Outgrowers_Baseline!AE31,IF(I31=2022,Outgrowers_Baseline!AJ31,IF(I31=2023,Outgrowers_Baseline!AO31,IF(I31=2024,Outgrowers_Baseline!AT31,0))))))))</f>
        <v>0</v>
      </c>
      <c r="M31" s="11">
        <f>IF(I31=2017,Outgrowers_Baseline!J31,IF(I31=2018,Outgrowers_Baseline!O31,IF(I31=2019,Outgrowers_Baseline!T31,IF(I31=2020,Outgrowers_Baseline!Y31,IF(I31=2021,Outgrowers_Baseline!AD31,IF(I31=2022,Outgrowers_Baseline!AI31,IF(I31=2023,Outgrowers_Baseline!AN31,IF(I31=2024,Outgrowers_Baseline!AS31,0))))))))</f>
        <v>0</v>
      </c>
      <c r="N31" s="11">
        <f t="shared" si="2"/>
        <v>17100</v>
      </c>
      <c r="O31" s="30">
        <f>IFERROR(VLOOKUP(A31,Outgrower_Areas!$C:$J,8,0),0)</f>
        <v>1.7226030000000001</v>
      </c>
      <c r="P31" s="33">
        <f t="shared" si="3"/>
        <v>0</v>
      </c>
      <c r="Q31" s="113">
        <f t="shared" si="4"/>
        <v>0</v>
      </c>
      <c r="R31" s="32">
        <f t="shared" si="5"/>
        <v>0</v>
      </c>
      <c r="S31" s="30">
        <f t="shared" si="6"/>
        <v>0</v>
      </c>
      <c r="T31" s="32">
        <f t="shared" si="17"/>
        <v>0</v>
      </c>
      <c r="U31" s="30">
        <f t="shared" si="7"/>
        <v>0</v>
      </c>
      <c r="V31" s="113" t="str">
        <f t="shared" si="8"/>
        <v>Non-Cropland</v>
      </c>
      <c r="W31" s="33">
        <f t="shared" si="9"/>
        <v>0</v>
      </c>
      <c r="X31" s="114">
        <f t="shared" si="10"/>
        <v>0</v>
      </c>
      <c r="Y31" s="33">
        <f t="shared" si="11"/>
        <v>0</v>
      </c>
      <c r="Z31" s="113">
        <f t="shared" si="12"/>
        <v>0</v>
      </c>
      <c r="AA31" s="113" t="str">
        <f t="shared" si="13"/>
        <v>Non-Cropland</v>
      </c>
      <c r="AB31" s="11">
        <f t="shared" si="14"/>
        <v>0</v>
      </c>
      <c r="AC31" s="11">
        <f t="shared" si="15"/>
        <v>0</v>
      </c>
      <c r="AD31" s="30">
        <f t="shared" si="16"/>
        <v>0</v>
      </c>
    </row>
    <row r="32" spans="1:30" x14ac:dyDescent="0.4">
      <c r="A32" s="11" t="str">
        <f>Outgrowers_Baseline!A32</f>
        <v>03005a</v>
      </c>
      <c r="B32" s="11">
        <f>Outgrowers_Baseline!B32</f>
        <v>500</v>
      </c>
      <c r="C32" s="11" t="str">
        <f>Outgrowers_Baseline!C32</f>
        <v>03005a</v>
      </c>
      <c r="D32" s="11">
        <f>Outgrowers_Baseline!D32</f>
        <v>16930</v>
      </c>
      <c r="E32" s="11" t="str">
        <f>Outgrowers_Baseline!G32</f>
        <v>Euc</v>
      </c>
      <c r="F32" s="11">
        <f>Outgrowers_Baseline!H32</f>
        <v>2020</v>
      </c>
      <c r="G32" s="11">
        <f t="shared" si="0"/>
        <v>2019</v>
      </c>
      <c r="H32" s="11">
        <f>IF(G32&lt;2017,0,(IF(G32=2017,Outgrowers_Baseline!I32,IF(G32=2018,Outgrowers_Baseline!N32,IF(G32=2019,Outgrowers_Baseline!S32,IF(G32=2020,Outgrowers_Baseline!X32,IF(G32=2021,Outgrowers_Baseline!AC32,IF(G32=2022,Outgrowers_Baseline!AH32,IF(G32=2023,Outgrowers_Baseline!AM32,IF(G32=2024,Outgrowers_Baseline!AR32,0)))))))))+(IF(G32=2017,Outgrowers_Baseline!J32,IF(G32=2018,Outgrowers_Baseline!O32,IF(G32=2019,Outgrowers_Baseline!T32,IF(G32=2020,Outgrowers_Baseline!Y32,IF(G32=2021,Outgrowers_Baseline!AD32,IF(G32=2022,Outgrowers_Baseline!AI32,IF(G32=2023,Outgrowers_Baseline!AN32,IF(G32=2024,Outgrowers_Baseline!AS32,0)))))))))+(IF(G32=2017,Outgrowers_Baseline!K32,IF(G32=2018,Outgrowers_Baseline!P32,IF(G32=2019,Outgrowers_Baseline!U32,IF(G32=2020,Outgrowers_Baseline!Z32,IF(G32=2021,Outgrowers_Baseline!AE32,IF(G32=2022,Outgrowers_Baseline!AJ32,IF(G32=2023,Outgrowers_Baseline!AO32,IF(G32=2024,Outgrowers_Baseline!AT32,0)))))))))+(IF(G32=2017,Outgrowers_Baseline!L32,IF(G32=2018,Outgrowers_Baseline!Q32,IF(G32=2019,Outgrowers_Baseline!V32,IF(G32=2020,Outgrowers_Baseline!AA32,IF(G32=2021,Outgrowers_Baseline!AF32,IF(G32=2022,Outgrowers_Baseline!AK32,IF(G32=2023,Outgrowers_Baseline!AP32,IF(G32=2024,Outgrowers_Baseline!AU32,0))))))))))</f>
        <v>3800</v>
      </c>
      <c r="I32" s="11">
        <f t="shared" si="1"/>
        <v>2019</v>
      </c>
      <c r="J32" s="11">
        <f>IF(I32=2017,Outgrowers_Baseline!I32,IF(I32=2018,Outgrowers_Baseline!N32,IF(I32=2019,Outgrowers_Baseline!S32,IF(I32=2020,Outgrowers_Baseline!X32,IF(I32=2021,Outgrowers_Baseline!AC32,IF(I32=2022,Outgrowers_Baseline!AH32,IF(I32=2023,Outgrowers_Baseline!AM32,IF(I32=2024,Outgrowers_Baseline!AR32,0))))))))</f>
        <v>3500</v>
      </c>
      <c r="K32" s="11">
        <f>IF(I32=2017,Outgrowers_Baseline!L32,IF(I32=2018,Outgrowers_Baseline!Q32,IF(I32=2019,Outgrowers_Baseline!V32,IF(I32=2020,Outgrowers_Baseline!AA32,IF(I32=2021,Outgrowers_Baseline!AF32,IF(I32=2022,Outgrowers_Baseline!AK32,IF(I32=2023,Outgrowers_Baseline!AP32,IF(I32=2024,Outgrowers_Baseline!AU32,0))))))))</f>
        <v>0</v>
      </c>
      <c r="L32" s="11">
        <f>IF(I32=2017,Outgrowers_Baseline!K32,IF(I32=2018,Outgrowers_Baseline!P32,IF(I32=2019,Outgrowers_Baseline!U32,IF(I32=2020,Outgrowers_Baseline!Z32,IF(I32=2021,Outgrowers_Baseline!AE32,IF(I32=2022,Outgrowers_Baseline!AJ32,IF(I32=2023,Outgrowers_Baseline!AO32,IF(I32=2024,Outgrowers_Baseline!AT32,0))))))))</f>
        <v>100</v>
      </c>
      <c r="M32" s="11">
        <f>IF(I32=2017,Outgrowers_Baseline!J32,IF(I32=2018,Outgrowers_Baseline!O32,IF(I32=2019,Outgrowers_Baseline!T32,IF(I32=2020,Outgrowers_Baseline!Y32,IF(I32=2021,Outgrowers_Baseline!AD32,IF(I32=2022,Outgrowers_Baseline!AI32,IF(I32=2023,Outgrowers_Baseline!AN32,IF(I32=2024,Outgrowers_Baseline!AS32,0))))))))</f>
        <v>200</v>
      </c>
      <c r="N32" s="11">
        <f t="shared" si="2"/>
        <v>3800</v>
      </c>
      <c r="O32" s="30">
        <f>IFERROR(VLOOKUP(A32,Outgrower_Areas!$C:$J,8,0),0)</f>
        <v>0.38713700000000001</v>
      </c>
      <c r="P32" s="33">
        <f t="shared" si="3"/>
        <v>0</v>
      </c>
      <c r="Q32" s="113">
        <f t="shared" si="4"/>
        <v>0</v>
      </c>
      <c r="R32" s="32">
        <f t="shared" si="5"/>
        <v>2.6315789473684209E-2</v>
      </c>
      <c r="S32" s="30">
        <f t="shared" si="6"/>
        <v>1.0187815789473684E-2</v>
      </c>
      <c r="T32" s="32">
        <f t="shared" si="17"/>
        <v>7.8947368421052627E-2</v>
      </c>
      <c r="U32" s="30">
        <f t="shared" si="7"/>
        <v>3.0563447368421051E-2</v>
      </c>
      <c r="V32" s="113" t="str">
        <f t="shared" si="8"/>
        <v>Non-Cropland</v>
      </c>
      <c r="W32" s="33">
        <f t="shared" si="9"/>
        <v>0</v>
      </c>
      <c r="X32" s="114">
        <f t="shared" si="10"/>
        <v>0</v>
      </c>
      <c r="Y32" s="33">
        <f t="shared" si="11"/>
        <v>0.15</v>
      </c>
      <c r="Z32" s="113">
        <f t="shared" si="12"/>
        <v>1.5281723684210525E-3</v>
      </c>
      <c r="AA32" s="113" t="str">
        <f t="shared" si="13"/>
        <v>Very Low Cropland (&lt;10%)</v>
      </c>
      <c r="AB32" s="11">
        <f t="shared" si="14"/>
        <v>0.15</v>
      </c>
      <c r="AC32" s="11">
        <f t="shared" si="15"/>
        <v>4.5845171052631573E-3</v>
      </c>
      <c r="AD32" s="30">
        <f t="shared" si="16"/>
        <v>3.0563447368421051E-2</v>
      </c>
    </row>
    <row r="33" spans="1:30" x14ac:dyDescent="0.4">
      <c r="A33" s="11" t="str">
        <f>Outgrowers_Baseline!A33</f>
        <v>03006a</v>
      </c>
      <c r="B33" s="11">
        <f>Outgrowers_Baseline!B33</f>
        <v>500</v>
      </c>
      <c r="C33" s="11" t="str">
        <f>Outgrowers_Baseline!C33</f>
        <v>03006a</v>
      </c>
      <c r="D33" s="11">
        <f>Outgrowers_Baseline!D33</f>
        <v>17005</v>
      </c>
      <c r="E33" s="11" t="str">
        <f>Outgrowers_Baseline!G33</f>
        <v>Euc</v>
      </c>
      <c r="F33" s="11">
        <f>Outgrowers_Baseline!H33</f>
        <v>2021</v>
      </c>
      <c r="G33" s="11">
        <f t="shared" si="0"/>
        <v>2020</v>
      </c>
      <c r="H33" s="11">
        <f>IF(G33&lt;2017,0,(IF(G33=2017,Outgrowers_Baseline!I33,IF(G33=2018,Outgrowers_Baseline!N33,IF(G33=2019,Outgrowers_Baseline!S33,IF(G33=2020,Outgrowers_Baseline!X33,IF(G33=2021,Outgrowers_Baseline!AC33,IF(G33=2022,Outgrowers_Baseline!AH33,IF(G33=2023,Outgrowers_Baseline!AM33,IF(G33=2024,Outgrowers_Baseline!AR33,0)))))))))+(IF(G33=2017,Outgrowers_Baseline!J33,IF(G33=2018,Outgrowers_Baseline!O33,IF(G33=2019,Outgrowers_Baseline!T33,IF(G33=2020,Outgrowers_Baseline!Y33,IF(G33=2021,Outgrowers_Baseline!AD33,IF(G33=2022,Outgrowers_Baseline!AI33,IF(G33=2023,Outgrowers_Baseline!AN33,IF(G33=2024,Outgrowers_Baseline!AS33,0)))))))))+(IF(G33=2017,Outgrowers_Baseline!K33,IF(G33=2018,Outgrowers_Baseline!P33,IF(G33=2019,Outgrowers_Baseline!U33,IF(G33=2020,Outgrowers_Baseline!Z33,IF(G33=2021,Outgrowers_Baseline!AE33,IF(G33=2022,Outgrowers_Baseline!AJ33,IF(G33=2023,Outgrowers_Baseline!AO33,IF(G33=2024,Outgrowers_Baseline!AT33,0)))))))))+(IF(G33=2017,Outgrowers_Baseline!L33,IF(G33=2018,Outgrowers_Baseline!Q33,IF(G33=2019,Outgrowers_Baseline!V33,IF(G33=2020,Outgrowers_Baseline!AA33,IF(G33=2021,Outgrowers_Baseline!AF33,IF(G33=2022,Outgrowers_Baseline!AK33,IF(G33=2023,Outgrowers_Baseline!AP33,IF(G33=2024,Outgrowers_Baseline!AU33,0))))))))))</f>
        <v>8400</v>
      </c>
      <c r="I33" s="11">
        <f t="shared" si="1"/>
        <v>2020</v>
      </c>
      <c r="J33" s="11">
        <f>IF(I33=2017,Outgrowers_Baseline!I33,IF(I33=2018,Outgrowers_Baseline!N33,IF(I33=2019,Outgrowers_Baseline!S33,IF(I33=2020,Outgrowers_Baseline!X33,IF(I33=2021,Outgrowers_Baseline!AC33,IF(I33=2022,Outgrowers_Baseline!AH33,IF(I33=2023,Outgrowers_Baseline!AM33,IF(I33=2024,Outgrowers_Baseline!AR33,0))))))))</f>
        <v>2000</v>
      </c>
      <c r="K33" s="11">
        <f>IF(I33=2017,Outgrowers_Baseline!L33,IF(I33=2018,Outgrowers_Baseline!Q33,IF(I33=2019,Outgrowers_Baseline!V33,IF(I33=2020,Outgrowers_Baseline!AA33,IF(I33=2021,Outgrowers_Baseline!AF33,IF(I33=2022,Outgrowers_Baseline!AK33,IF(I33=2023,Outgrowers_Baseline!AP33,IF(I33=2024,Outgrowers_Baseline!AU33,0))))))))</f>
        <v>0</v>
      </c>
      <c r="L33" s="11">
        <f>IF(I33=2017,Outgrowers_Baseline!K33,IF(I33=2018,Outgrowers_Baseline!P33,IF(I33=2019,Outgrowers_Baseline!U33,IF(I33=2020,Outgrowers_Baseline!Z33,IF(I33=2021,Outgrowers_Baseline!AE33,IF(I33=2022,Outgrowers_Baseline!AJ33,IF(I33=2023,Outgrowers_Baseline!AO33,IF(I33=2024,Outgrowers_Baseline!AT33,0))))))))</f>
        <v>600</v>
      </c>
      <c r="M33" s="11">
        <f>IF(I33=2017,Outgrowers_Baseline!J33,IF(I33=2018,Outgrowers_Baseline!O33,IF(I33=2019,Outgrowers_Baseline!T33,IF(I33=2020,Outgrowers_Baseline!Y33,IF(I33=2021,Outgrowers_Baseline!AD33,IF(I33=2022,Outgrowers_Baseline!AI33,IF(I33=2023,Outgrowers_Baseline!AN33,IF(I33=2024,Outgrowers_Baseline!AS33,0))))))))</f>
        <v>5800</v>
      </c>
      <c r="N33" s="11">
        <f t="shared" si="2"/>
        <v>8400</v>
      </c>
      <c r="O33" s="30">
        <f>IFERROR(VLOOKUP(A33,Outgrower_Areas!$C:$J,8,0),0)</f>
        <v>0.85689400000000004</v>
      </c>
      <c r="P33" s="33">
        <f t="shared" si="3"/>
        <v>0</v>
      </c>
      <c r="Q33" s="113">
        <f t="shared" si="4"/>
        <v>0</v>
      </c>
      <c r="R33" s="32">
        <f t="shared" si="5"/>
        <v>7.1428571428571425E-2</v>
      </c>
      <c r="S33" s="30">
        <f t="shared" si="6"/>
        <v>6.1206714285714288E-2</v>
      </c>
      <c r="T33" s="32">
        <f t="shared" si="17"/>
        <v>0.76190476190476186</v>
      </c>
      <c r="U33" s="30">
        <f t="shared" si="7"/>
        <v>0.65287161904761903</v>
      </c>
      <c r="V33" s="113" t="str">
        <f t="shared" si="8"/>
        <v>Non-Cropland</v>
      </c>
      <c r="W33" s="33">
        <f t="shared" si="9"/>
        <v>0</v>
      </c>
      <c r="X33" s="114">
        <f t="shared" si="10"/>
        <v>0</v>
      </c>
      <c r="Y33" s="33">
        <f t="shared" si="11"/>
        <v>0.15</v>
      </c>
      <c r="Z33" s="113">
        <f t="shared" si="12"/>
        <v>9.1810071428571425E-3</v>
      </c>
      <c r="AA33" s="113" t="str">
        <f t="shared" si="13"/>
        <v>High Cropland (≥50%)</v>
      </c>
      <c r="AB33" s="11">
        <f t="shared" si="14"/>
        <v>0.4</v>
      </c>
      <c r="AC33" s="11">
        <f t="shared" si="15"/>
        <v>0.2611486476190476</v>
      </c>
      <c r="AD33" s="30">
        <f t="shared" si="16"/>
        <v>0.65287161904761903</v>
      </c>
    </row>
    <row r="34" spans="1:30" x14ac:dyDescent="0.4">
      <c r="A34" s="11" t="str">
        <f>Outgrowers_Baseline!A34</f>
        <v>03006b</v>
      </c>
      <c r="B34" s="11">
        <f>Outgrowers_Baseline!B34</f>
        <v>500</v>
      </c>
      <c r="C34" s="11" t="str">
        <f>Outgrowers_Baseline!C34</f>
        <v>03006b</v>
      </c>
      <c r="D34" s="11">
        <f>Outgrowers_Baseline!D34</f>
        <v>17006</v>
      </c>
      <c r="E34" s="11" t="str">
        <f>Outgrowers_Baseline!G34</f>
        <v>Euc</v>
      </c>
      <c r="F34" s="11">
        <f>Outgrowers_Baseline!H34</f>
        <v>2020</v>
      </c>
      <c r="G34" s="11">
        <f t="shared" si="0"/>
        <v>2019</v>
      </c>
      <c r="H34" s="11">
        <f>IF(G34&lt;2017,0,(IF(G34=2017,Outgrowers_Baseline!I34,IF(G34=2018,Outgrowers_Baseline!N34,IF(G34=2019,Outgrowers_Baseline!S34,IF(G34=2020,Outgrowers_Baseline!X34,IF(G34=2021,Outgrowers_Baseline!AC34,IF(G34=2022,Outgrowers_Baseline!AH34,IF(G34=2023,Outgrowers_Baseline!AM34,IF(G34=2024,Outgrowers_Baseline!AR34,0)))))))))+(IF(G34=2017,Outgrowers_Baseline!J34,IF(G34=2018,Outgrowers_Baseline!O34,IF(G34=2019,Outgrowers_Baseline!T34,IF(G34=2020,Outgrowers_Baseline!Y34,IF(G34=2021,Outgrowers_Baseline!AD34,IF(G34=2022,Outgrowers_Baseline!AI34,IF(G34=2023,Outgrowers_Baseline!AN34,IF(G34=2024,Outgrowers_Baseline!AS34,0)))))))))+(IF(G34=2017,Outgrowers_Baseline!K34,IF(G34=2018,Outgrowers_Baseline!P34,IF(G34=2019,Outgrowers_Baseline!U34,IF(G34=2020,Outgrowers_Baseline!Z34,IF(G34=2021,Outgrowers_Baseline!AE34,IF(G34=2022,Outgrowers_Baseline!AJ34,IF(G34=2023,Outgrowers_Baseline!AO34,IF(G34=2024,Outgrowers_Baseline!AT34,0)))))))))+(IF(G34=2017,Outgrowers_Baseline!L34,IF(G34=2018,Outgrowers_Baseline!Q34,IF(G34=2019,Outgrowers_Baseline!V34,IF(G34=2020,Outgrowers_Baseline!AA34,IF(G34=2021,Outgrowers_Baseline!AF34,IF(G34=2022,Outgrowers_Baseline!AK34,IF(G34=2023,Outgrowers_Baseline!AP34,IF(G34=2024,Outgrowers_Baseline!AU34,0))))))))))</f>
        <v>10400</v>
      </c>
      <c r="I34" s="11">
        <f t="shared" si="1"/>
        <v>2019</v>
      </c>
      <c r="J34" s="11">
        <f>IF(I34=2017,Outgrowers_Baseline!I34,IF(I34=2018,Outgrowers_Baseline!N34,IF(I34=2019,Outgrowers_Baseline!S34,IF(I34=2020,Outgrowers_Baseline!X34,IF(I34=2021,Outgrowers_Baseline!AC34,IF(I34=2022,Outgrowers_Baseline!AH34,IF(I34=2023,Outgrowers_Baseline!AM34,IF(I34=2024,Outgrowers_Baseline!AR34,0))))))))</f>
        <v>1800</v>
      </c>
      <c r="K34" s="11">
        <f>IF(I34=2017,Outgrowers_Baseline!L34,IF(I34=2018,Outgrowers_Baseline!Q34,IF(I34=2019,Outgrowers_Baseline!V34,IF(I34=2020,Outgrowers_Baseline!AA34,IF(I34=2021,Outgrowers_Baseline!AF34,IF(I34=2022,Outgrowers_Baseline!AK34,IF(I34=2023,Outgrowers_Baseline!AP34,IF(I34=2024,Outgrowers_Baseline!AU34,0))))))))</f>
        <v>0</v>
      </c>
      <c r="L34" s="11">
        <f>IF(I34=2017,Outgrowers_Baseline!K34,IF(I34=2018,Outgrowers_Baseline!P34,IF(I34=2019,Outgrowers_Baseline!U34,IF(I34=2020,Outgrowers_Baseline!Z34,IF(I34=2021,Outgrowers_Baseline!AE34,IF(I34=2022,Outgrowers_Baseline!AJ34,IF(I34=2023,Outgrowers_Baseline!AO34,IF(I34=2024,Outgrowers_Baseline!AT34,0))))))))</f>
        <v>1200</v>
      </c>
      <c r="M34" s="11">
        <f>IF(I34=2017,Outgrowers_Baseline!J34,IF(I34=2018,Outgrowers_Baseline!O34,IF(I34=2019,Outgrowers_Baseline!T34,IF(I34=2020,Outgrowers_Baseline!Y34,IF(I34=2021,Outgrowers_Baseline!AD34,IF(I34=2022,Outgrowers_Baseline!AI34,IF(I34=2023,Outgrowers_Baseline!AN34,IF(I34=2024,Outgrowers_Baseline!AS34,0))))))))</f>
        <v>7400</v>
      </c>
      <c r="N34" s="11">
        <f t="shared" si="2"/>
        <v>10400</v>
      </c>
      <c r="O34" s="30">
        <f>IFERROR(VLOOKUP(A34,Outgrower_Areas!$C:$J,8,0),0)</f>
        <v>1.06854</v>
      </c>
      <c r="P34" s="33">
        <f t="shared" si="3"/>
        <v>0</v>
      </c>
      <c r="Q34" s="113">
        <f t="shared" si="4"/>
        <v>0</v>
      </c>
      <c r="R34" s="32">
        <f t="shared" si="5"/>
        <v>0.11538461538461539</v>
      </c>
      <c r="S34" s="30">
        <f t="shared" si="6"/>
        <v>0.12329307692307694</v>
      </c>
      <c r="T34" s="32">
        <f t="shared" si="17"/>
        <v>0.82692307692307687</v>
      </c>
      <c r="U34" s="30">
        <f t="shared" si="7"/>
        <v>0.88360038461538459</v>
      </c>
      <c r="V34" s="113" t="str">
        <f t="shared" si="8"/>
        <v>Non-Cropland</v>
      </c>
      <c r="W34" s="33">
        <f t="shared" si="9"/>
        <v>0</v>
      </c>
      <c r="X34" s="114">
        <f t="shared" si="10"/>
        <v>0</v>
      </c>
      <c r="Y34" s="33">
        <f t="shared" si="11"/>
        <v>0.2</v>
      </c>
      <c r="Z34" s="113">
        <f t="shared" si="12"/>
        <v>2.465861538461539E-2</v>
      </c>
      <c r="AA34" s="113" t="str">
        <f t="shared" si="13"/>
        <v>High Cropland (≥50%)</v>
      </c>
      <c r="AB34" s="11">
        <f t="shared" si="14"/>
        <v>0.4</v>
      </c>
      <c r="AC34" s="11">
        <f t="shared" si="15"/>
        <v>0.35344015384615385</v>
      </c>
      <c r="AD34" s="30">
        <f t="shared" si="16"/>
        <v>0.88360038461538459</v>
      </c>
    </row>
    <row r="35" spans="1:30" x14ac:dyDescent="0.4">
      <c r="A35" s="11" t="str">
        <f>Outgrowers_Baseline!A35</f>
        <v>03101b</v>
      </c>
      <c r="B35" s="11">
        <f>Outgrowers_Baseline!B35</f>
        <v>503</v>
      </c>
      <c r="C35" s="11" t="str">
        <f>Outgrowers_Baseline!C35</f>
        <v>03101b</v>
      </c>
      <c r="D35" s="11">
        <f>Outgrowers_Baseline!D35</f>
        <v>19308</v>
      </c>
      <c r="E35" s="11" t="str">
        <f>Outgrowers_Baseline!G35</f>
        <v>Euc</v>
      </c>
      <c r="F35" s="11">
        <f>Outgrowers_Baseline!H35</f>
        <v>2024</v>
      </c>
      <c r="G35" s="11">
        <f t="shared" si="0"/>
        <v>2023</v>
      </c>
      <c r="H35" s="11">
        <f>IF(G35&lt;2017,0,(IF(G35=2017,Outgrowers_Baseline!I35,IF(G35=2018,Outgrowers_Baseline!N35,IF(G35=2019,Outgrowers_Baseline!S35,IF(G35=2020,Outgrowers_Baseline!X35,IF(G35=2021,Outgrowers_Baseline!AC35,IF(G35=2022,Outgrowers_Baseline!AH35,IF(G35=2023,Outgrowers_Baseline!AM35,IF(G35=2024,Outgrowers_Baseline!AR35,0)))))))))+(IF(G35=2017,Outgrowers_Baseline!J35,IF(G35=2018,Outgrowers_Baseline!O35,IF(G35=2019,Outgrowers_Baseline!T35,IF(G35=2020,Outgrowers_Baseline!Y35,IF(G35=2021,Outgrowers_Baseline!AD35,IF(G35=2022,Outgrowers_Baseline!AI35,IF(G35=2023,Outgrowers_Baseline!AN35,IF(G35=2024,Outgrowers_Baseline!AS35,0)))))))))+(IF(G35=2017,Outgrowers_Baseline!K35,IF(G35=2018,Outgrowers_Baseline!P35,IF(G35=2019,Outgrowers_Baseline!U35,IF(G35=2020,Outgrowers_Baseline!Z35,IF(G35=2021,Outgrowers_Baseline!AE35,IF(G35=2022,Outgrowers_Baseline!AJ35,IF(G35=2023,Outgrowers_Baseline!AO35,IF(G35=2024,Outgrowers_Baseline!AT35,0)))))))))+(IF(G35=2017,Outgrowers_Baseline!L35,IF(G35=2018,Outgrowers_Baseline!Q35,IF(G35=2019,Outgrowers_Baseline!V35,IF(G35=2020,Outgrowers_Baseline!AA35,IF(G35=2021,Outgrowers_Baseline!AF35,IF(G35=2022,Outgrowers_Baseline!AK35,IF(G35=2023,Outgrowers_Baseline!AP35,IF(G35=2024,Outgrowers_Baseline!AU35,0))))))))))</f>
        <v>5200</v>
      </c>
      <c r="I35" s="11">
        <f t="shared" si="1"/>
        <v>2023</v>
      </c>
      <c r="J35" s="11">
        <f>IF(I35=2017,Outgrowers_Baseline!I35,IF(I35=2018,Outgrowers_Baseline!N35,IF(I35=2019,Outgrowers_Baseline!S35,IF(I35=2020,Outgrowers_Baseline!X35,IF(I35=2021,Outgrowers_Baseline!AC35,IF(I35=2022,Outgrowers_Baseline!AH35,IF(I35=2023,Outgrowers_Baseline!AM35,IF(I35=2024,Outgrowers_Baseline!AR35,0))))))))</f>
        <v>300</v>
      </c>
      <c r="K35" s="11">
        <f>IF(I35=2017,Outgrowers_Baseline!L35,IF(I35=2018,Outgrowers_Baseline!Q35,IF(I35=2019,Outgrowers_Baseline!V35,IF(I35=2020,Outgrowers_Baseline!AA35,IF(I35=2021,Outgrowers_Baseline!AF35,IF(I35=2022,Outgrowers_Baseline!AK35,IF(I35=2023,Outgrowers_Baseline!AP35,IF(I35=2024,Outgrowers_Baseline!AU35,0))))))))</f>
        <v>400</v>
      </c>
      <c r="L35" s="11">
        <f>IF(I35=2017,Outgrowers_Baseline!K35,IF(I35=2018,Outgrowers_Baseline!P35,IF(I35=2019,Outgrowers_Baseline!U35,IF(I35=2020,Outgrowers_Baseline!Z35,IF(I35=2021,Outgrowers_Baseline!AE35,IF(I35=2022,Outgrowers_Baseline!AJ35,IF(I35=2023,Outgrowers_Baseline!AO35,IF(I35=2024,Outgrowers_Baseline!AT35,0))))))))</f>
        <v>2700</v>
      </c>
      <c r="M35" s="11">
        <f>IF(I35=2017,Outgrowers_Baseline!J35,IF(I35=2018,Outgrowers_Baseline!O35,IF(I35=2019,Outgrowers_Baseline!T35,IF(I35=2020,Outgrowers_Baseline!Y35,IF(I35=2021,Outgrowers_Baseline!AD35,IF(I35=2022,Outgrowers_Baseline!AI35,IF(I35=2023,Outgrowers_Baseline!AN35,IF(I35=2024,Outgrowers_Baseline!AS35,0))))))))</f>
        <v>1800</v>
      </c>
      <c r="N35" s="11">
        <f t="shared" si="2"/>
        <v>5200</v>
      </c>
      <c r="O35" s="30">
        <f>IFERROR(VLOOKUP(A35,Outgrower_Areas!$C:$J,8,0),0)</f>
        <v>0.5083939999999999</v>
      </c>
      <c r="P35" s="33">
        <f t="shared" si="3"/>
        <v>7.6923076923076927E-2</v>
      </c>
      <c r="Q35" s="113">
        <f t="shared" si="4"/>
        <v>3.9107230769230762E-2</v>
      </c>
      <c r="R35" s="32">
        <f t="shared" si="5"/>
        <v>0.59615384615384615</v>
      </c>
      <c r="S35" s="30">
        <f t="shared" si="6"/>
        <v>0.30308103846153839</v>
      </c>
      <c r="T35" s="32">
        <f t="shared" si="17"/>
        <v>0.94230769230769229</v>
      </c>
      <c r="U35" s="30">
        <f t="shared" si="7"/>
        <v>0.47906357692307683</v>
      </c>
      <c r="V35" s="113" t="str">
        <f t="shared" si="8"/>
        <v>Very Low Cropland (&lt;10%)</v>
      </c>
      <c r="W35" s="33">
        <f t="shared" si="9"/>
        <v>0.15</v>
      </c>
      <c r="X35" s="114">
        <f t="shared" si="10"/>
        <v>5.8660846153846145E-3</v>
      </c>
      <c r="Y35" s="33">
        <f t="shared" si="11"/>
        <v>0.4</v>
      </c>
      <c r="Z35" s="113">
        <f t="shared" si="12"/>
        <v>0.12123241538461536</v>
      </c>
      <c r="AA35" s="113" t="str">
        <f t="shared" si="13"/>
        <v>High Cropland (≥50%)</v>
      </c>
      <c r="AB35" s="11">
        <f t="shared" si="14"/>
        <v>0.4</v>
      </c>
      <c r="AC35" s="11">
        <f t="shared" si="15"/>
        <v>0.19162543076923075</v>
      </c>
      <c r="AD35" s="30">
        <f t="shared" si="16"/>
        <v>0.47906357692307683</v>
      </c>
    </row>
    <row r="36" spans="1:30" x14ac:dyDescent="0.4">
      <c r="A36" s="11" t="str">
        <f>Outgrowers_Baseline!A36</f>
        <v>03101c</v>
      </c>
      <c r="B36" s="11">
        <f>Outgrowers_Baseline!B36</f>
        <v>503</v>
      </c>
      <c r="C36" s="11" t="str">
        <f>Outgrowers_Baseline!C36</f>
        <v>03101c</v>
      </c>
      <c r="D36" s="11">
        <f>Outgrowers_Baseline!D36</f>
        <v>19168</v>
      </c>
      <c r="E36" s="11" t="str">
        <f>Outgrowers_Baseline!G36</f>
        <v>Euc</v>
      </c>
      <c r="F36" s="11">
        <f>Outgrowers_Baseline!H36</f>
        <v>2023</v>
      </c>
      <c r="G36" s="11">
        <f t="shared" si="0"/>
        <v>2022</v>
      </c>
      <c r="H36" s="11">
        <f>IF(G36&lt;2017,0,(IF(G36=2017,Outgrowers_Baseline!I36,IF(G36=2018,Outgrowers_Baseline!N36,IF(G36=2019,Outgrowers_Baseline!S36,IF(G36=2020,Outgrowers_Baseline!X36,IF(G36=2021,Outgrowers_Baseline!AC36,IF(G36=2022,Outgrowers_Baseline!AH36,IF(G36=2023,Outgrowers_Baseline!AM36,IF(G36=2024,Outgrowers_Baseline!AR36,0)))))))))+(IF(G36=2017,Outgrowers_Baseline!J36,IF(G36=2018,Outgrowers_Baseline!O36,IF(G36=2019,Outgrowers_Baseline!T36,IF(G36=2020,Outgrowers_Baseline!Y36,IF(G36=2021,Outgrowers_Baseline!AD36,IF(G36=2022,Outgrowers_Baseline!AI36,IF(G36=2023,Outgrowers_Baseline!AN36,IF(G36=2024,Outgrowers_Baseline!AS36,0)))))))))+(IF(G36=2017,Outgrowers_Baseline!K36,IF(G36=2018,Outgrowers_Baseline!P36,IF(G36=2019,Outgrowers_Baseline!U36,IF(G36=2020,Outgrowers_Baseline!Z36,IF(G36=2021,Outgrowers_Baseline!AE36,IF(G36=2022,Outgrowers_Baseline!AJ36,IF(G36=2023,Outgrowers_Baseline!AO36,IF(G36=2024,Outgrowers_Baseline!AT36,0)))))))))+(IF(G36=2017,Outgrowers_Baseline!L36,IF(G36=2018,Outgrowers_Baseline!Q36,IF(G36=2019,Outgrowers_Baseline!V36,IF(G36=2020,Outgrowers_Baseline!AA36,IF(G36=2021,Outgrowers_Baseline!AF36,IF(G36=2022,Outgrowers_Baseline!AK36,IF(G36=2023,Outgrowers_Baseline!AP36,IF(G36=2024,Outgrowers_Baseline!AU36,0))))))))))</f>
        <v>5600</v>
      </c>
      <c r="I36" s="11">
        <f t="shared" si="1"/>
        <v>2022</v>
      </c>
      <c r="J36" s="11">
        <f>IF(I36=2017,Outgrowers_Baseline!I36,IF(I36=2018,Outgrowers_Baseline!N36,IF(I36=2019,Outgrowers_Baseline!S36,IF(I36=2020,Outgrowers_Baseline!X36,IF(I36=2021,Outgrowers_Baseline!AC36,IF(I36=2022,Outgrowers_Baseline!AH36,IF(I36=2023,Outgrowers_Baseline!AM36,IF(I36=2024,Outgrowers_Baseline!AR36,0))))))))</f>
        <v>1700</v>
      </c>
      <c r="K36" s="11">
        <f>IF(I36=2017,Outgrowers_Baseline!L36,IF(I36=2018,Outgrowers_Baseline!Q36,IF(I36=2019,Outgrowers_Baseline!V36,IF(I36=2020,Outgrowers_Baseline!AA36,IF(I36=2021,Outgrowers_Baseline!AF36,IF(I36=2022,Outgrowers_Baseline!AK36,IF(I36=2023,Outgrowers_Baseline!AP36,IF(I36=2024,Outgrowers_Baseline!AU36,0))))))))</f>
        <v>0</v>
      </c>
      <c r="L36" s="11">
        <f>IF(I36=2017,Outgrowers_Baseline!K36,IF(I36=2018,Outgrowers_Baseline!P36,IF(I36=2019,Outgrowers_Baseline!U36,IF(I36=2020,Outgrowers_Baseline!Z36,IF(I36=2021,Outgrowers_Baseline!AE36,IF(I36=2022,Outgrowers_Baseline!AJ36,IF(I36=2023,Outgrowers_Baseline!AO36,IF(I36=2024,Outgrowers_Baseline!AT36,0))))))))</f>
        <v>2300</v>
      </c>
      <c r="M36" s="11">
        <f>IF(I36=2017,Outgrowers_Baseline!J36,IF(I36=2018,Outgrowers_Baseline!O36,IF(I36=2019,Outgrowers_Baseline!T36,IF(I36=2020,Outgrowers_Baseline!Y36,IF(I36=2021,Outgrowers_Baseline!AD36,IF(I36=2022,Outgrowers_Baseline!AI36,IF(I36=2023,Outgrowers_Baseline!AN36,IF(I36=2024,Outgrowers_Baseline!AS36,0))))))))</f>
        <v>1600</v>
      </c>
      <c r="N36" s="11">
        <f t="shared" si="2"/>
        <v>5600</v>
      </c>
      <c r="O36" s="30">
        <f>IFERROR(VLOOKUP(A36,Outgrower_Areas!$C:$J,8,0),0)</f>
        <v>0.56390499999999999</v>
      </c>
      <c r="P36" s="33">
        <f t="shared" si="3"/>
        <v>0</v>
      </c>
      <c r="Q36" s="113">
        <f t="shared" si="4"/>
        <v>0</v>
      </c>
      <c r="R36" s="32">
        <f t="shared" si="5"/>
        <v>0.4107142857142857</v>
      </c>
      <c r="S36" s="30">
        <f t="shared" si="6"/>
        <v>0.23160383928571426</v>
      </c>
      <c r="T36" s="32">
        <f t="shared" si="17"/>
        <v>0.6964285714285714</v>
      </c>
      <c r="U36" s="30">
        <f t="shared" si="7"/>
        <v>0.39271955357142857</v>
      </c>
      <c r="V36" s="113" t="str">
        <f t="shared" si="8"/>
        <v>Non-Cropland</v>
      </c>
      <c r="W36" s="33">
        <f t="shared" si="9"/>
        <v>0</v>
      </c>
      <c r="X36" s="114">
        <f t="shared" si="10"/>
        <v>0</v>
      </c>
      <c r="Y36" s="33">
        <f t="shared" si="11"/>
        <v>0.3</v>
      </c>
      <c r="Z36" s="113">
        <f t="shared" si="12"/>
        <v>6.9481151785714276E-2</v>
      </c>
      <c r="AA36" s="113" t="str">
        <f t="shared" si="13"/>
        <v>High Cropland (≥50%)</v>
      </c>
      <c r="AB36" s="11">
        <f t="shared" si="14"/>
        <v>0.4</v>
      </c>
      <c r="AC36" s="11">
        <f t="shared" si="15"/>
        <v>0.15708782142857144</v>
      </c>
      <c r="AD36" s="30">
        <f t="shared" si="16"/>
        <v>0.39271955357142857</v>
      </c>
    </row>
    <row r="37" spans="1:30" x14ac:dyDescent="0.4">
      <c r="A37" s="11" t="str">
        <f>Outgrowers_Baseline!A37</f>
        <v>03103a</v>
      </c>
      <c r="B37" s="11">
        <f>Outgrowers_Baseline!B37</f>
        <v>503</v>
      </c>
      <c r="C37" s="11" t="str">
        <f>Outgrowers_Baseline!C37</f>
        <v>03103a</v>
      </c>
      <c r="D37" s="11">
        <f>Outgrowers_Baseline!D37</f>
        <v>19402</v>
      </c>
      <c r="E37" s="11" t="str">
        <f>Outgrowers_Baseline!G37</f>
        <v>Euc</v>
      </c>
      <c r="F37" s="11">
        <f>Outgrowers_Baseline!H37</f>
        <v>2025</v>
      </c>
      <c r="G37" s="11">
        <f t="shared" si="0"/>
        <v>2024</v>
      </c>
      <c r="H37" s="11">
        <f>IF(G37&lt;2017,0,(IF(G37=2017,Outgrowers_Baseline!I37,IF(G37=2018,Outgrowers_Baseline!N37,IF(G37=2019,Outgrowers_Baseline!S37,IF(G37=2020,Outgrowers_Baseline!X37,IF(G37=2021,Outgrowers_Baseline!AC37,IF(G37=2022,Outgrowers_Baseline!AH37,IF(G37=2023,Outgrowers_Baseline!AM37,IF(G37=2024,Outgrowers_Baseline!AR37,0)))))))))+(IF(G37=2017,Outgrowers_Baseline!J37,IF(G37=2018,Outgrowers_Baseline!O37,IF(G37=2019,Outgrowers_Baseline!T37,IF(G37=2020,Outgrowers_Baseline!Y37,IF(G37=2021,Outgrowers_Baseline!AD37,IF(G37=2022,Outgrowers_Baseline!AI37,IF(G37=2023,Outgrowers_Baseline!AN37,IF(G37=2024,Outgrowers_Baseline!AS37,0)))))))))+(IF(G37=2017,Outgrowers_Baseline!K37,IF(G37=2018,Outgrowers_Baseline!P37,IF(G37=2019,Outgrowers_Baseline!U37,IF(G37=2020,Outgrowers_Baseline!Z37,IF(G37=2021,Outgrowers_Baseline!AE37,IF(G37=2022,Outgrowers_Baseline!AJ37,IF(G37=2023,Outgrowers_Baseline!AO37,IF(G37=2024,Outgrowers_Baseline!AT37,0)))))))))+(IF(G37=2017,Outgrowers_Baseline!L37,IF(G37=2018,Outgrowers_Baseline!Q37,IF(G37=2019,Outgrowers_Baseline!V37,IF(G37=2020,Outgrowers_Baseline!AA37,IF(G37=2021,Outgrowers_Baseline!AF37,IF(G37=2022,Outgrowers_Baseline!AK37,IF(G37=2023,Outgrowers_Baseline!AP37,IF(G37=2024,Outgrowers_Baseline!AU37,0))))))))))</f>
        <v>2800</v>
      </c>
      <c r="I37" s="11">
        <f t="shared" si="1"/>
        <v>2024</v>
      </c>
      <c r="J37" s="11">
        <f>IF(I37=2017,Outgrowers_Baseline!I37,IF(I37=2018,Outgrowers_Baseline!N37,IF(I37=2019,Outgrowers_Baseline!S37,IF(I37=2020,Outgrowers_Baseline!X37,IF(I37=2021,Outgrowers_Baseline!AC37,IF(I37=2022,Outgrowers_Baseline!AH37,IF(I37=2023,Outgrowers_Baseline!AM37,IF(I37=2024,Outgrowers_Baseline!AR37,0))))))))</f>
        <v>600</v>
      </c>
      <c r="K37" s="11">
        <f>IF(I37=2017,Outgrowers_Baseline!L37,IF(I37=2018,Outgrowers_Baseline!Q37,IF(I37=2019,Outgrowers_Baseline!V37,IF(I37=2020,Outgrowers_Baseline!AA37,IF(I37=2021,Outgrowers_Baseline!AF37,IF(I37=2022,Outgrowers_Baseline!AK37,IF(I37=2023,Outgrowers_Baseline!AP37,IF(I37=2024,Outgrowers_Baseline!AU37,0))))))))</f>
        <v>0</v>
      </c>
      <c r="L37" s="11">
        <f>IF(I37=2017,Outgrowers_Baseline!K37,IF(I37=2018,Outgrowers_Baseline!P37,IF(I37=2019,Outgrowers_Baseline!U37,IF(I37=2020,Outgrowers_Baseline!Z37,IF(I37=2021,Outgrowers_Baseline!AE37,IF(I37=2022,Outgrowers_Baseline!AJ37,IF(I37=2023,Outgrowers_Baseline!AO37,IF(I37=2024,Outgrowers_Baseline!AT37,0))))))))</f>
        <v>100</v>
      </c>
      <c r="M37" s="11">
        <f>IF(I37=2017,Outgrowers_Baseline!J37,IF(I37=2018,Outgrowers_Baseline!O37,IF(I37=2019,Outgrowers_Baseline!T37,IF(I37=2020,Outgrowers_Baseline!Y37,IF(I37=2021,Outgrowers_Baseline!AD37,IF(I37=2022,Outgrowers_Baseline!AI37,IF(I37=2023,Outgrowers_Baseline!AN37,IF(I37=2024,Outgrowers_Baseline!AS37,0))))))))</f>
        <v>2100</v>
      </c>
      <c r="N37" s="11">
        <f t="shared" si="2"/>
        <v>2800</v>
      </c>
      <c r="O37" s="30">
        <f>IFERROR(VLOOKUP(A37,Outgrower_Areas!$C:$J,8,0),0)</f>
        <v>0.274951</v>
      </c>
      <c r="P37" s="33">
        <f t="shared" si="3"/>
        <v>0</v>
      </c>
      <c r="Q37" s="113">
        <f t="shared" si="4"/>
        <v>0</v>
      </c>
      <c r="R37" s="32">
        <f t="shared" si="5"/>
        <v>3.5714285714285712E-2</v>
      </c>
      <c r="S37" s="30">
        <f t="shared" si="6"/>
        <v>9.8196785714285712E-3</v>
      </c>
      <c r="T37" s="32">
        <f t="shared" si="17"/>
        <v>0.7857142857142857</v>
      </c>
      <c r="U37" s="30">
        <f t="shared" si="7"/>
        <v>0.21603292857142856</v>
      </c>
      <c r="V37" s="113" t="str">
        <f t="shared" si="8"/>
        <v>Non-Cropland</v>
      </c>
      <c r="W37" s="33">
        <f t="shared" si="9"/>
        <v>0</v>
      </c>
      <c r="X37" s="114">
        <f t="shared" si="10"/>
        <v>0</v>
      </c>
      <c r="Y37" s="33">
        <f t="shared" si="11"/>
        <v>0.15</v>
      </c>
      <c r="Z37" s="113">
        <f t="shared" si="12"/>
        <v>1.4729517857142856E-3</v>
      </c>
      <c r="AA37" s="113" t="str">
        <f t="shared" si="13"/>
        <v>High Cropland (≥50%)</v>
      </c>
      <c r="AB37" s="11">
        <f t="shared" si="14"/>
        <v>0.4</v>
      </c>
      <c r="AC37" s="11">
        <f t="shared" si="15"/>
        <v>8.6413171428571425E-2</v>
      </c>
      <c r="AD37" s="30">
        <f t="shared" si="16"/>
        <v>0.21603292857142856</v>
      </c>
    </row>
    <row r="38" spans="1:30" x14ac:dyDescent="0.4">
      <c r="A38" s="11" t="str">
        <f>Outgrowers_Baseline!A38</f>
        <v>03104b</v>
      </c>
      <c r="B38" s="11">
        <f>Outgrowers_Baseline!B38</f>
        <v>503</v>
      </c>
      <c r="C38" s="11" t="str">
        <f>Outgrowers_Baseline!C38</f>
        <v>03104b</v>
      </c>
      <c r="D38" s="11">
        <f>Outgrowers_Baseline!D38</f>
        <v>19169</v>
      </c>
      <c r="E38" s="11" t="str">
        <f>Outgrowers_Baseline!G38</f>
        <v>Euc</v>
      </c>
      <c r="F38" s="11">
        <f>Outgrowers_Baseline!H38</f>
        <v>2023</v>
      </c>
      <c r="G38" s="11">
        <f t="shared" si="0"/>
        <v>2022</v>
      </c>
      <c r="H38" s="11">
        <f>IF(G38&lt;2017,0,(IF(G38=2017,Outgrowers_Baseline!I38,IF(G38=2018,Outgrowers_Baseline!N38,IF(G38=2019,Outgrowers_Baseline!S38,IF(G38=2020,Outgrowers_Baseline!X38,IF(G38=2021,Outgrowers_Baseline!AC38,IF(G38=2022,Outgrowers_Baseline!AH38,IF(G38=2023,Outgrowers_Baseline!AM38,IF(G38=2024,Outgrowers_Baseline!AR38,0)))))))))+(IF(G38=2017,Outgrowers_Baseline!J38,IF(G38=2018,Outgrowers_Baseline!O38,IF(G38=2019,Outgrowers_Baseline!T38,IF(G38=2020,Outgrowers_Baseline!Y38,IF(G38=2021,Outgrowers_Baseline!AD38,IF(G38=2022,Outgrowers_Baseline!AI38,IF(G38=2023,Outgrowers_Baseline!AN38,IF(G38=2024,Outgrowers_Baseline!AS38,0)))))))))+(IF(G38=2017,Outgrowers_Baseline!K38,IF(G38=2018,Outgrowers_Baseline!P38,IF(G38=2019,Outgrowers_Baseline!U38,IF(G38=2020,Outgrowers_Baseline!Z38,IF(G38=2021,Outgrowers_Baseline!AE38,IF(G38=2022,Outgrowers_Baseline!AJ38,IF(G38=2023,Outgrowers_Baseline!AO38,IF(G38=2024,Outgrowers_Baseline!AT38,0)))))))))+(IF(G38=2017,Outgrowers_Baseline!L38,IF(G38=2018,Outgrowers_Baseline!Q38,IF(G38=2019,Outgrowers_Baseline!V38,IF(G38=2020,Outgrowers_Baseline!AA38,IF(G38=2021,Outgrowers_Baseline!AF38,IF(G38=2022,Outgrowers_Baseline!AK38,IF(G38=2023,Outgrowers_Baseline!AP38,IF(G38=2024,Outgrowers_Baseline!AU38,0))))))))))</f>
        <v>3900</v>
      </c>
      <c r="I38" s="11">
        <f t="shared" si="1"/>
        <v>2022</v>
      </c>
      <c r="J38" s="11">
        <f>IF(I38=2017,Outgrowers_Baseline!I38,IF(I38=2018,Outgrowers_Baseline!N38,IF(I38=2019,Outgrowers_Baseline!S38,IF(I38=2020,Outgrowers_Baseline!X38,IF(I38=2021,Outgrowers_Baseline!AC38,IF(I38=2022,Outgrowers_Baseline!AH38,IF(I38=2023,Outgrowers_Baseline!AM38,IF(I38=2024,Outgrowers_Baseline!AR38,0))))))))</f>
        <v>700</v>
      </c>
      <c r="K38" s="11">
        <f>IF(I38=2017,Outgrowers_Baseline!L38,IF(I38=2018,Outgrowers_Baseline!Q38,IF(I38=2019,Outgrowers_Baseline!V38,IF(I38=2020,Outgrowers_Baseline!AA38,IF(I38=2021,Outgrowers_Baseline!AF38,IF(I38=2022,Outgrowers_Baseline!AK38,IF(I38=2023,Outgrowers_Baseline!AP38,IF(I38=2024,Outgrowers_Baseline!AU38,0))))))))</f>
        <v>200</v>
      </c>
      <c r="L38" s="11">
        <f>IF(I38=2017,Outgrowers_Baseline!K38,IF(I38=2018,Outgrowers_Baseline!P38,IF(I38=2019,Outgrowers_Baseline!U38,IF(I38=2020,Outgrowers_Baseline!Z38,IF(I38=2021,Outgrowers_Baseline!AE38,IF(I38=2022,Outgrowers_Baseline!AJ38,IF(I38=2023,Outgrowers_Baseline!AO38,IF(I38=2024,Outgrowers_Baseline!AT38,0))))))))</f>
        <v>1300</v>
      </c>
      <c r="M38" s="11">
        <f>IF(I38=2017,Outgrowers_Baseline!J38,IF(I38=2018,Outgrowers_Baseline!O38,IF(I38=2019,Outgrowers_Baseline!T38,IF(I38=2020,Outgrowers_Baseline!Y38,IF(I38=2021,Outgrowers_Baseline!AD38,IF(I38=2022,Outgrowers_Baseline!AI38,IF(I38=2023,Outgrowers_Baseline!AN38,IF(I38=2024,Outgrowers_Baseline!AS38,0))))))))</f>
        <v>1700</v>
      </c>
      <c r="N38" s="11">
        <f t="shared" si="2"/>
        <v>3900</v>
      </c>
      <c r="O38" s="30">
        <f>IFERROR(VLOOKUP(A38,Outgrower_Areas!$C:$J,8,0),0)</f>
        <v>0.39835700000000002</v>
      </c>
      <c r="P38" s="33">
        <f t="shared" si="3"/>
        <v>5.128205128205128E-2</v>
      </c>
      <c r="Q38" s="113">
        <f t="shared" si="4"/>
        <v>2.0428564102564103E-2</v>
      </c>
      <c r="R38" s="32">
        <f t="shared" si="5"/>
        <v>0.38461538461538464</v>
      </c>
      <c r="S38" s="30">
        <f t="shared" si="6"/>
        <v>0.1532142307692308</v>
      </c>
      <c r="T38" s="32">
        <f t="shared" si="17"/>
        <v>0.82051282051282048</v>
      </c>
      <c r="U38" s="30">
        <f t="shared" si="7"/>
        <v>0.32685702564102564</v>
      </c>
      <c r="V38" s="113" t="str">
        <f t="shared" si="8"/>
        <v>Very Low Cropland (&lt;10%)</v>
      </c>
      <c r="W38" s="33">
        <f t="shared" si="9"/>
        <v>0.15</v>
      </c>
      <c r="X38" s="114">
        <f t="shared" si="10"/>
        <v>3.0642846153846152E-3</v>
      </c>
      <c r="Y38" s="33">
        <f t="shared" si="11"/>
        <v>0.3</v>
      </c>
      <c r="Z38" s="113">
        <f t="shared" si="12"/>
        <v>4.5964269230769239E-2</v>
      </c>
      <c r="AA38" s="113" t="str">
        <f t="shared" si="13"/>
        <v>High Cropland (≥50%)</v>
      </c>
      <c r="AB38" s="11">
        <f t="shared" si="14"/>
        <v>0.4</v>
      </c>
      <c r="AC38" s="11">
        <f t="shared" si="15"/>
        <v>0.13074281025641027</v>
      </c>
      <c r="AD38" s="30">
        <f t="shared" si="16"/>
        <v>0.32685702564102564</v>
      </c>
    </row>
    <row r="39" spans="1:30" x14ac:dyDescent="0.4">
      <c r="A39" s="11" t="str">
        <f>Outgrowers_Baseline!A39</f>
        <v>031100a</v>
      </c>
      <c r="B39" s="11">
        <f>Outgrowers_Baseline!B39</f>
        <v>503</v>
      </c>
      <c r="C39" s="11" t="str">
        <f>Outgrowers_Baseline!C39</f>
        <v>031100a</v>
      </c>
      <c r="D39" s="11">
        <f>Outgrowers_Baseline!D39</f>
        <v>19334</v>
      </c>
      <c r="E39" s="11" t="str">
        <f>Outgrowers_Baseline!G39</f>
        <v>Euc</v>
      </c>
      <c r="F39" s="11">
        <f>Outgrowers_Baseline!H39</f>
        <v>2024</v>
      </c>
      <c r="G39" s="11">
        <f t="shared" si="0"/>
        <v>2023</v>
      </c>
      <c r="H39" s="11">
        <f>IF(G39&lt;2017,0,(IF(G39=2017,Outgrowers_Baseline!I39,IF(G39=2018,Outgrowers_Baseline!N39,IF(G39=2019,Outgrowers_Baseline!S39,IF(G39=2020,Outgrowers_Baseline!X39,IF(G39=2021,Outgrowers_Baseline!AC39,IF(G39=2022,Outgrowers_Baseline!AH39,IF(G39=2023,Outgrowers_Baseline!AM39,IF(G39=2024,Outgrowers_Baseline!AR39,0)))))))))+(IF(G39=2017,Outgrowers_Baseline!J39,IF(G39=2018,Outgrowers_Baseline!O39,IF(G39=2019,Outgrowers_Baseline!T39,IF(G39=2020,Outgrowers_Baseline!Y39,IF(G39=2021,Outgrowers_Baseline!AD39,IF(G39=2022,Outgrowers_Baseline!AI39,IF(G39=2023,Outgrowers_Baseline!AN39,IF(G39=2024,Outgrowers_Baseline!AS39,0)))))))))+(IF(G39=2017,Outgrowers_Baseline!K39,IF(G39=2018,Outgrowers_Baseline!P39,IF(G39=2019,Outgrowers_Baseline!U39,IF(G39=2020,Outgrowers_Baseline!Z39,IF(G39=2021,Outgrowers_Baseline!AE39,IF(G39=2022,Outgrowers_Baseline!AJ39,IF(G39=2023,Outgrowers_Baseline!AO39,IF(G39=2024,Outgrowers_Baseline!AT39,0)))))))))+(IF(G39=2017,Outgrowers_Baseline!L39,IF(G39=2018,Outgrowers_Baseline!Q39,IF(G39=2019,Outgrowers_Baseline!V39,IF(G39=2020,Outgrowers_Baseline!AA39,IF(G39=2021,Outgrowers_Baseline!AF39,IF(G39=2022,Outgrowers_Baseline!AK39,IF(G39=2023,Outgrowers_Baseline!AP39,IF(G39=2024,Outgrowers_Baseline!AU39,0))))))))))</f>
        <v>800</v>
      </c>
      <c r="I39" s="11">
        <f t="shared" si="1"/>
        <v>2023</v>
      </c>
      <c r="J39" s="11">
        <f>IF(I39=2017,Outgrowers_Baseline!I39,IF(I39=2018,Outgrowers_Baseline!N39,IF(I39=2019,Outgrowers_Baseline!S39,IF(I39=2020,Outgrowers_Baseline!X39,IF(I39=2021,Outgrowers_Baseline!AC39,IF(I39=2022,Outgrowers_Baseline!AH39,IF(I39=2023,Outgrowers_Baseline!AM39,IF(I39=2024,Outgrowers_Baseline!AR39,0))))))))</f>
        <v>200</v>
      </c>
      <c r="K39" s="11">
        <f>IF(I39=2017,Outgrowers_Baseline!L39,IF(I39=2018,Outgrowers_Baseline!Q39,IF(I39=2019,Outgrowers_Baseline!V39,IF(I39=2020,Outgrowers_Baseline!AA39,IF(I39=2021,Outgrowers_Baseline!AF39,IF(I39=2022,Outgrowers_Baseline!AK39,IF(I39=2023,Outgrowers_Baseline!AP39,IF(I39=2024,Outgrowers_Baseline!AU39,0))))))))</f>
        <v>0</v>
      </c>
      <c r="L39" s="11">
        <f>IF(I39=2017,Outgrowers_Baseline!K39,IF(I39=2018,Outgrowers_Baseline!P39,IF(I39=2019,Outgrowers_Baseline!U39,IF(I39=2020,Outgrowers_Baseline!Z39,IF(I39=2021,Outgrowers_Baseline!AE39,IF(I39=2022,Outgrowers_Baseline!AJ39,IF(I39=2023,Outgrowers_Baseline!AO39,IF(I39=2024,Outgrowers_Baseline!AT39,0))))))))</f>
        <v>200</v>
      </c>
      <c r="M39" s="11">
        <f>IF(I39=2017,Outgrowers_Baseline!J39,IF(I39=2018,Outgrowers_Baseline!O39,IF(I39=2019,Outgrowers_Baseline!T39,IF(I39=2020,Outgrowers_Baseline!Y39,IF(I39=2021,Outgrowers_Baseline!AD39,IF(I39=2022,Outgrowers_Baseline!AI39,IF(I39=2023,Outgrowers_Baseline!AN39,IF(I39=2024,Outgrowers_Baseline!AS39,0))))))))</f>
        <v>400</v>
      </c>
      <c r="N39" s="11">
        <f t="shared" si="2"/>
        <v>800</v>
      </c>
      <c r="O39" s="30">
        <f>IFERROR(VLOOKUP(A39,Outgrower_Areas!$C:$J,8,0),0)</f>
        <v>7.4694999999999998E-2</v>
      </c>
      <c r="P39" s="33">
        <f t="shared" si="3"/>
        <v>0</v>
      </c>
      <c r="Q39" s="113">
        <f t="shared" si="4"/>
        <v>0</v>
      </c>
      <c r="R39" s="32">
        <f t="shared" si="5"/>
        <v>0.25</v>
      </c>
      <c r="S39" s="30">
        <f t="shared" si="6"/>
        <v>1.8673749999999999E-2</v>
      </c>
      <c r="T39" s="32">
        <f t="shared" si="17"/>
        <v>0.75</v>
      </c>
      <c r="U39" s="30">
        <f t="shared" si="7"/>
        <v>5.6021249999999995E-2</v>
      </c>
      <c r="V39" s="113" t="str">
        <f t="shared" si="8"/>
        <v>Non-Cropland</v>
      </c>
      <c r="W39" s="33">
        <f t="shared" si="9"/>
        <v>0</v>
      </c>
      <c r="X39" s="114">
        <f t="shared" si="10"/>
        <v>0</v>
      </c>
      <c r="Y39" s="33">
        <f t="shared" si="11"/>
        <v>0.2</v>
      </c>
      <c r="Z39" s="113">
        <f t="shared" si="12"/>
        <v>3.7347500000000002E-3</v>
      </c>
      <c r="AA39" s="113" t="str">
        <f t="shared" si="13"/>
        <v>High Cropland (≥50%)</v>
      </c>
      <c r="AB39" s="11">
        <f t="shared" si="14"/>
        <v>0.4</v>
      </c>
      <c r="AC39" s="11">
        <f t="shared" si="15"/>
        <v>2.2408499999999998E-2</v>
      </c>
      <c r="AD39" s="30">
        <f t="shared" si="16"/>
        <v>5.6021249999999995E-2</v>
      </c>
    </row>
    <row r="40" spans="1:30" x14ac:dyDescent="0.4">
      <c r="A40" s="11" t="str">
        <f>Outgrowers_Baseline!A40</f>
        <v>03110a</v>
      </c>
      <c r="B40" s="11">
        <f>Outgrowers_Baseline!B40</f>
        <v>503</v>
      </c>
      <c r="C40" s="11" t="str">
        <f>Outgrowers_Baseline!C40</f>
        <v>03110a</v>
      </c>
      <c r="D40" s="11">
        <f>Outgrowers_Baseline!D40</f>
        <v>22988</v>
      </c>
      <c r="E40" s="11" t="str">
        <f>Outgrowers_Baseline!G40</f>
        <v>Euc</v>
      </c>
      <c r="F40" s="11">
        <f>Outgrowers_Baseline!H40</f>
        <v>2025</v>
      </c>
      <c r="G40" s="11">
        <f t="shared" si="0"/>
        <v>2024</v>
      </c>
      <c r="H40" s="11">
        <f>IF(G40&lt;2017,0,(IF(G40=2017,Outgrowers_Baseline!I40,IF(G40=2018,Outgrowers_Baseline!N40,IF(G40=2019,Outgrowers_Baseline!S40,IF(G40=2020,Outgrowers_Baseline!X40,IF(G40=2021,Outgrowers_Baseline!AC40,IF(G40=2022,Outgrowers_Baseline!AH40,IF(G40=2023,Outgrowers_Baseline!AM40,IF(G40=2024,Outgrowers_Baseline!AR40,0)))))))))+(IF(G40=2017,Outgrowers_Baseline!J40,IF(G40=2018,Outgrowers_Baseline!O40,IF(G40=2019,Outgrowers_Baseline!T40,IF(G40=2020,Outgrowers_Baseline!Y40,IF(G40=2021,Outgrowers_Baseline!AD40,IF(G40=2022,Outgrowers_Baseline!AI40,IF(G40=2023,Outgrowers_Baseline!AN40,IF(G40=2024,Outgrowers_Baseline!AS40,0)))))))))+(IF(G40=2017,Outgrowers_Baseline!K40,IF(G40=2018,Outgrowers_Baseline!P40,IF(G40=2019,Outgrowers_Baseline!U40,IF(G40=2020,Outgrowers_Baseline!Z40,IF(G40=2021,Outgrowers_Baseline!AE40,IF(G40=2022,Outgrowers_Baseline!AJ40,IF(G40=2023,Outgrowers_Baseline!AO40,IF(G40=2024,Outgrowers_Baseline!AT40,0)))))))))+(IF(G40=2017,Outgrowers_Baseline!L40,IF(G40=2018,Outgrowers_Baseline!Q40,IF(G40=2019,Outgrowers_Baseline!V40,IF(G40=2020,Outgrowers_Baseline!AA40,IF(G40=2021,Outgrowers_Baseline!AF40,IF(G40=2022,Outgrowers_Baseline!AK40,IF(G40=2023,Outgrowers_Baseline!AP40,IF(G40=2024,Outgrowers_Baseline!AU40,0))))))))))</f>
        <v>5300</v>
      </c>
      <c r="I40" s="11">
        <f t="shared" si="1"/>
        <v>2024</v>
      </c>
      <c r="J40" s="11">
        <f>IF(I40=2017,Outgrowers_Baseline!I40,IF(I40=2018,Outgrowers_Baseline!N40,IF(I40=2019,Outgrowers_Baseline!S40,IF(I40=2020,Outgrowers_Baseline!X40,IF(I40=2021,Outgrowers_Baseline!AC40,IF(I40=2022,Outgrowers_Baseline!AH40,IF(I40=2023,Outgrowers_Baseline!AM40,IF(I40=2024,Outgrowers_Baseline!AR40,0))))))))</f>
        <v>1200</v>
      </c>
      <c r="K40" s="11">
        <f>IF(I40=2017,Outgrowers_Baseline!L40,IF(I40=2018,Outgrowers_Baseline!Q40,IF(I40=2019,Outgrowers_Baseline!V40,IF(I40=2020,Outgrowers_Baseline!AA40,IF(I40=2021,Outgrowers_Baseline!AF40,IF(I40=2022,Outgrowers_Baseline!AK40,IF(I40=2023,Outgrowers_Baseline!AP40,IF(I40=2024,Outgrowers_Baseline!AU40,0))))))))</f>
        <v>0</v>
      </c>
      <c r="L40" s="11">
        <f>IF(I40=2017,Outgrowers_Baseline!K40,IF(I40=2018,Outgrowers_Baseline!P40,IF(I40=2019,Outgrowers_Baseline!U40,IF(I40=2020,Outgrowers_Baseline!Z40,IF(I40=2021,Outgrowers_Baseline!AE40,IF(I40=2022,Outgrowers_Baseline!AJ40,IF(I40=2023,Outgrowers_Baseline!AO40,IF(I40=2024,Outgrowers_Baseline!AT40,0))))))))</f>
        <v>1700</v>
      </c>
      <c r="M40" s="11">
        <f>IF(I40=2017,Outgrowers_Baseline!J40,IF(I40=2018,Outgrowers_Baseline!O40,IF(I40=2019,Outgrowers_Baseline!T40,IF(I40=2020,Outgrowers_Baseline!Y40,IF(I40=2021,Outgrowers_Baseline!AD40,IF(I40=2022,Outgrowers_Baseline!AI40,IF(I40=2023,Outgrowers_Baseline!AN40,IF(I40=2024,Outgrowers_Baseline!AS40,0))))))))</f>
        <v>2400</v>
      </c>
      <c r="N40" s="11">
        <f t="shared" si="2"/>
        <v>5300</v>
      </c>
      <c r="O40" s="30">
        <f>IFERROR(VLOOKUP(A40,Outgrower_Areas!$C:$J,8,0),0)</f>
        <v>2.1295580000000003</v>
      </c>
      <c r="P40" s="33">
        <f t="shared" si="3"/>
        <v>0</v>
      </c>
      <c r="Q40" s="113">
        <f t="shared" si="4"/>
        <v>0</v>
      </c>
      <c r="R40" s="32">
        <f t="shared" si="5"/>
        <v>0.32075471698113206</v>
      </c>
      <c r="S40" s="30">
        <f t="shared" si="6"/>
        <v>0.68306577358490572</v>
      </c>
      <c r="T40" s="32">
        <f t="shared" si="17"/>
        <v>0.77358490566037741</v>
      </c>
      <c r="U40" s="30">
        <f t="shared" si="7"/>
        <v>1.6473939245283022</v>
      </c>
      <c r="V40" s="113" t="str">
        <f t="shared" si="8"/>
        <v>Non-Cropland</v>
      </c>
      <c r="W40" s="33">
        <f t="shared" si="9"/>
        <v>0</v>
      </c>
      <c r="X40" s="114">
        <f t="shared" si="10"/>
        <v>0</v>
      </c>
      <c r="Y40" s="33">
        <f t="shared" si="11"/>
        <v>0.3</v>
      </c>
      <c r="Z40" s="113">
        <f t="shared" si="12"/>
        <v>0.20491973207547171</v>
      </c>
      <c r="AA40" s="113" t="str">
        <f t="shared" si="13"/>
        <v>High Cropland (≥50%)</v>
      </c>
      <c r="AB40" s="11">
        <f t="shared" si="14"/>
        <v>0.4</v>
      </c>
      <c r="AC40" s="11">
        <f t="shared" si="15"/>
        <v>0.65895756981132092</v>
      </c>
      <c r="AD40" s="30">
        <f t="shared" si="16"/>
        <v>1.6473939245283022</v>
      </c>
    </row>
    <row r="41" spans="1:30" x14ac:dyDescent="0.4">
      <c r="A41" s="11" t="str">
        <f>Outgrowers_Baseline!A41</f>
        <v>03111b</v>
      </c>
      <c r="B41" s="11">
        <f>Outgrowers_Baseline!B41</f>
        <v>503</v>
      </c>
      <c r="C41" s="11" t="str">
        <f>Outgrowers_Baseline!C41</f>
        <v>03111b</v>
      </c>
      <c r="D41" s="11">
        <f>Outgrowers_Baseline!D41</f>
        <v>22959</v>
      </c>
      <c r="E41" s="11" t="str">
        <f>Outgrowers_Baseline!G41</f>
        <v>Euc</v>
      </c>
      <c r="F41" s="11">
        <f>Outgrowers_Baseline!H41</f>
        <v>2025</v>
      </c>
      <c r="G41" s="11">
        <f t="shared" si="0"/>
        <v>2024</v>
      </c>
      <c r="H41" s="11">
        <f>IF(G41&lt;2017,0,(IF(G41=2017,Outgrowers_Baseline!I41,IF(G41=2018,Outgrowers_Baseline!N41,IF(G41=2019,Outgrowers_Baseline!S41,IF(G41=2020,Outgrowers_Baseline!X41,IF(G41=2021,Outgrowers_Baseline!AC41,IF(G41=2022,Outgrowers_Baseline!AH41,IF(G41=2023,Outgrowers_Baseline!AM41,IF(G41=2024,Outgrowers_Baseline!AR41,0)))))))))+(IF(G41=2017,Outgrowers_Baseline!J41,IF(G41=2018,Outgrowers_Baseline!O41,IF(G41=2019,Outgrowers_Baseline!T41,IF(G41=2020,Outgrowers_Baseline!Y41,IF(G41=2021,Outgrowers_Baseline!AD41,IF(G41=2022,Outgrowers_Baseline!AI41,IF(G41=2023,Outgrowers_Baseline!AN41,IF(G41=2024,Outgrowers_Baseline!AS41,0)))))))))+(IF(G41=2017,Outgrowers_Baseline!K41,IF(G41=2018,Outgrowers_Baseline!P41,IF(G41=2019,Outgrowers_Baseline!U41,IF(G41=2020,Outgrowers_Baseline!Z41,IF(G41=2021,Outgrowers_Baseline!AE41,IF(G41=2022,Outgrowers_Baseline!AJ41,IF(G41=2023,Outgrowers_Baseline!AO41,IF(G41=2024,Outgrowers_Baseline!AT41,0)))))))))+(IF(G41=2017,Outgrowers_Baseline!L41,IF(G41=2018,Outgrowers_Baseline!Q41,IF(G41=2019,Outgrowers_Baseline!V41,IF(G41=2020,Outgrowers_Baseline!AA41,IF(G41=2021,Outgrowers_Baseline!AF41,IF(G41=2022,Outgrowers_Baseline!AK41,IF(G41=2023,Outgrowers_Baseline!AP41,IF(G41=2024,Outgrowers_Baseline!AU41,0))))))))))</f>
        <v>600</v>
      </c>
      <c r="I41" s="11">
        <f t="shared" si="1"/>
        <v>2024</v>
      </c>
      <c r="J41" s="11">
        <f>IF(I41=2017,Outgrowers_Baseline!I41,IF(I41=2018,Outgrowers_Baseline!N41,IF(I41=2019,Outgrowers_Baseline!S41,IF(I41=2020,Outgrowers_Baseline!X41,IF(I41=2021,Outgrowers_Baseline!AC41,IF(I41=2022,Outgrowers_Baseline!AH41,IF(I41=2023,Outgrowers_Baseline!AM41,IF(I41=2024,Outgrowers_Baseline!AR41,0))))))))</f>
        <v>0</v>
      </c>
      <c r="K41" s="11">
        <f>IF(I41=2017,Outgrowers_Baseline!L41,IF(I41=2018,Outgrowers_Baseline!Q41,IF(I41=2019,Outgrowers_Baseline!V41,IF(I41=2020,Outgrowers_Baseline!AA41,IF(I41=2021,Outgrowers_Baseline!AF41,IF(I41=2022,Outgrowers_Baseline!AK41,IF(I41=2023,Outgrowers_Baseline!AP41,IF(I41=2024,Outgrowers_Baseline!AU41,0))))))))</f>
        <v>0</v>
      </c>
      <c r="L41" s="11">
        <f>IF(I41=2017,Outgrowers_Baseline!K41,IF(I41=2018,Outgrowers_Baseline!P41,IF(I41=2019,Outgrowers_Baseline!U41,IF(I41=2020,Outgrowers_Baseline!Z41,IF(I41=2021,Outgrowers_Baseline!AE41,IF(I41=2022,Outgrowers_Baseline!AJ41,IF(I41=2023,Outgrowers_Baseline!AO41,IF(I41=2024,Outgrowers_Baseline!AT41,0))))))))</f>
        <v>200</v>
      </c>
      <c r="M41" s="11">
        <f>IF(I41=2017,Outgrowers_Baseline!J41,IF(I41=2018,Outgrowers_Baseline!O41,IF(I41=2019,Outgrowers_Baseline!T41,IF(I41=2020,Outgrowers_Baseline!Y41,IF(I41=2021,Outgrowers_Baseline!AD41,IF(I41=2022,Outgrowers_Baseline!AI41,IF(I41=2023,Outgrowers_Baseline!AN41,IF(I41=2024,Outgrowers_Baseline!AS41,0))))))))</f>
        <v>400</v>
      </c>
      <c r="N41" s="11">
        <f t="shared" si="2"/>
        <v>600</v>
      </c>
      <c r="O41" s="30">
        <f>IFERROR(VLOOKUP(A41,Outgrower_Areas!$C:$J,8,0),0)</f>
        <v>0.42904799999999998</v>
      </c>
      <c r="P41" s="33">
        <f t="shared" si="3"/>
        <v>0</v>
      </c>
      <c r="Q41" s="113">
        <f t="shared" si="4"/>
        <v>0</v>
      </c>
      <c r="R41" s="32">
        <f t="shared" si="5"/>
        <v>0.33333333333333331</v>
      </c>
      <c r="S41" s="30">
        <f t="shared" si="6"/>
        <v>0.14301599999999998</v>
      </c>
      <c r="T41" s="32">
        <f t="shared" si="17"/>
        <v>1</v>
      </c>
      <c r="U41" s="30">
        <f t="shared" si="7"/>
        <v>0.42904799999999998</v>
      </c>
      <c r="V41" s="113" t="str">
        <f t="shared" si="8"/>
        <v>Non-Cropland</v>
      </c>
      <c r="W41" s="33">
        <f t="shared" si="9"/>
        <v>0</v>
      </c>
      <c r="X41" s="114">
        <f t="shared" si="10"/>
        <v>0</v>
      </c>
      <c r="Y41" s="33">
        <f t="shared" si="11"/>
        <v>0.3</v>
      </c>
      <c r="Z41" s="113">
        <f t="shared" si="12"/>
        <v>4.2904799999999993E-2</v>
      </c>
      <c r="AA41" s="113" t="str">
        <f t="shared" si="13"/>
        <v>High Cropland (≥50%)</v>
      </c>
      <c r="AB41" s="11">
        <f t="shared" si="14"/>
        <v>0.4</v>
      </c>
      <c r="AC41" s="11">
        <f t="shared" si="15"/>
        <v>0.1716192</v>
      </c>
      <c r="AD41" s="30">
        <f t="shared" si="16"/>
        <v>0.42904799999999998</v>
      </c>
    </row>
    <row r="42" spans="1:30" x14ac:dyDescent="0.4">
      <c r="A42" s="11" t="str">
        <f>Outgrowers_Baseline!A42</f>
        <v>031120a</v>
      </c>
      <c r="B42" s="11">
        <f>Outgrowers_Baseline!B42</f>
        <v>503</v>
      </c>
      <c r="C42" s="11" t="str">
        <f>Outgrowers_Baseline!C42</f>
        <v>031120a</v>
      </c>
      <c r="D42" s="11">
        <f>Outgrowers_Baseline!D42</f>
        <v>19335</v>
      </c>
      <c r="E42" s="11" t="str">
        <f>Outgrowers_Baseline!G42</f>
        <v>Euc</v>
      </c>
      <c r="F42" s="11">
        <f>Outgrowers_Baseline!H42</f>
        <v>2024</v>
      </c>
      <c r="G42" s="11">
        <f t="shared" si="0"/>
        <v>2023</v>
      </c>
      <c r="H42" s="11">
        <f>IF(G42&lt;2017,0,(IF(G42=2017,Outgrowers_Baseline!I42,IF(G42=2018,Outgrowers_Baseline!N42,IF(G42=2019,Outgrowers_Baseline!S42,IF(G42=2020,Outgrowers_Baseline!X42,IF(G42=2021,Outgrowers_Baseline!AC42,IF(G42=2022,Outgrowers_Baseline!AH42,IF(G42=2023,Outgrowers_Baseline!AM42,IF(G42=2024,Outgrowers_Baseline!AR42,0)))))))))+(IF(G42=2017,Outgrowers_Baseline!J42,IF(G42=2018,Outgrowers_Baseline!O42,IF(G42=2019,Outgrowers_Baseline!T42,IF(G42=2020,Outgrowers_Baseline!Y42,IF(G42=2021,Outgrowers_Baseline!AD42,IF(G42=2022,Outgrowers_Baseline!AI42,IF(G42=2023,Outgrowers_Baseline!AN42,IF(G42=2024,Outgrowers_Baseline!AS42,0)))))))))+(IF(G42=2017,Outgrowers_Baseline!K42,IF(G42=2018,Outgrowers_Baseline!P42,IF(G42=2019,Outgrowers_Baseline!U42,IF(G42=2020,Outgrowers_Baseline!Z42,IF(G42=2021,Outgrowers_Baseline!AE42,IF(G42=2022,Outgrowers_Baseline!AJ42,IF(G42=2023,Outgrowers_Baseline!AO42,IF(G42=2024,Outgrowers_Baseline!AT42,0)))))))))+(IF(G42=2017,Outgrowers_Baseline!L42,IF(G42=2018,Outgrowers_Baseline!Q42,IF(G42=2019,Outgrowers_Baseline!V42,IF(G42=2020,Outgrowers_Baseline!AA42,IF(G42=2021,Outgrowers_Baseline!AF42,IF(G42=2022,Outgrowers_Baseline!AK42,IF(G42=2023,Outgrowers_Baseline!AP42,IF(G42=2024,Outgrowers_Baseline!AU42,0))))))))))</f>
        <v>3500</v>
      </c>
      <c r="I42" s="11">
        <f t="shared" si="1"/>
        <v>2023</v>
      </c>
      <c r="J42" s="11">
        <f>IF(I42=2017,Outgrowers_Baseline!I42,IF(I42=2018,Outgrowers_Baseline!N42,IF(I42=2019,Outgrowers_Baseline!S42,IF(I42=2020,Outgrowers_Baseline!X42,IF(I42=2021,Outgrowers_Baseline!AC42,IF(I42=2022,Outgrowers_Baseline!AH42,IF(I42=2023,Outgrowers_Baseline!AM42,IF(I42=2024,Outgrowers_Baseline!AR42,0))))))))</f>
        <v>0</v>
      </c>
      <c r="K42" s="11">
        <f>IF(I42=2017,Outgrowers_Baseline!L42,IF(I42=2018,Outgrowers_Baseline!Q42,IF(I42=2019,Outgrowers_Baseline!V42,IF(I42=2020,Outgrowers_Baseline!AA42,IF(I42=2021,Outgrowers_Baseline!AF42,IF(I42=2022,Outgrowers_Baseline!AK42,IF(I42=2023,Outgrowers_Baseline!AP42,IF(I42=2024,Outgrowers_Baseline!AU42,0))))))))</f>
        <v>100</v>
      </c>
      <c r="L42" s="11">
        <f>IF(I42=2017,Outgrowers_Baseline!K42,IF(I42=2018,Outgrowers_Baseline!P42,IF(I42=2019,Outgrowers_Baseline!U42,IF(I42=2020,Outgrowers_Baseline!Z42,IF(I42=2021,Outgrowers_Baseline!AE42,IF(I42=2022,Outgrowers_Baseline!AJ42,IF(I42=2023,Outgrowers_Baseline!AO42,IF(I42=2024,Outgrowers_Baseline!AT42,0))))))))</f>
        <v>300</v>
      </c>
      <c r="M42" s="11">
        <f>IF(I42=2017,Outgrowers_Baseline!J42,IF(I42=2018,Outgrowers_Baseline!O42,IF(I42=2019,Outgrowers_Baseline!T42,IF(I42=2020,Outgrowers_Baseline!Y42,IF(I42=2021,Outgrowers_Baseline!AD42,IF(I42=2022,Outgrowers_Baseline!AI42,IF(I42=2023,Outgrowers_Baseline!AN42,IF(I42=2024,Outgrowers_Baseline!AS42,0))))))))</f>
        <v>3100</v>
      </c>
      <c r="N42" s="11">
        <f t="shared" si="2"/>
        <v>3500</v>
      </c>
      <c r="O42" s="30">
        <f>IFERROR(VLOOKUP(A42,Outgrower_Areas!$C:$J,8,0),0)</f>
        <v>0.36601</v>
      </c>
      <c r="P42" s="33">
        <f t="shared" si="3"/>
        <v>2.8571428571428571E-2</v>
      </c>
      <c r="Q42" s="113">
        <f t="shared" si="4"/>
        <v>1.0457428571428571E-2</v>
      </c>
      <c r="R42" s="32">
        <f t="shared" si="5"/>
        <v>0.11428571428571428</v>
      </c>
      <c r="S42" s="30">
        <f t="shared" si="6"/>
        <v>4.1829714285714283E-2</v>
      </c>
      <c r="T42" s="32">
        <f t="shared" si="17"/>
        <v>1</v>
      </c>
      <c r="U42" s="30">
        <f t="shared" si="7"/>
        <v>0.36601</v>
      </c>
      <c r="V42" s="113" t="str">
        <f t="shared" si="8"/>
        <v>Very Low Cropland (&lt;10%)</v>
      </c>
      <c r="W42" s="33">
        <f t="shared" si="9"/>
        <v>0.15</v>
      </c>
      <c r="X42" s="114">
        <f t="shared" si="10"/>
        <v>1.5686142857142856E-3</v>
      </c>
      <c r="Y42" s="33">
        <f t="shared" si="11"/>
        <v>0.2</v>
      </c>
      <c r="Z42" s="113">
        <f t="shared" si="12"/>
        <v>8.3659428571428562E-3</v>
      </c>
      <c r="AA42" s="113" t="str">
        <f t="shared" si="13"/>
        <v>High Cropland (≥50%)</v>
      </c>
      <c r="AB42" s="11">
        <f t="shared" si="14"/>
        <v>0.4</v>
      </c>
      <c r="AC42" s="11">
        <f t="shared" si="15"/>
        <v>0.14640400000000001</v>
      </c>
      <c r="AD42" s="30">
        <f t="shared" si="16"/>
        <v>0.36601</v>
      </c>
    </row>
    <row r="43" spans="1:30" x14ac:dyDescent="0.4">
      <c r="A43" s="11" t="str">
        <f>Outgrowers_Baseline!A43</f>
        <v>031121a</v>
      </c>
      <c r="B43" s="11">
        <f>Outgrowers_Baseline!B43</f>
        <v>503</v>
      </c>
      <c r="C43" s="11" t="str">
        <f>Outgrowers_Baseline!C43</f>
        <v>031121a</v>
      </c>
      <c r="D43" s="11">
        <f>Outgrowers_Baseline!D43</f>
        <v>19336</v>
      </c>
      <c r="E43" s="11" t="str">
        <f>Outgrowers_Baseline!G43</f>
        <v>Euc</v>
      </c>
      <c r="F43" s="11">
        <f>Outgrowers_Baseline!H43</f>
        <v>2024</v>
      </c>
      <c r="G43" s="11">
        <f t="shared" si="0"/>
        <v>2023</v>
      </c>
      <c r="H43" s="11">
        <f>IF(G43&lt;2017,0,(IF(G43=2017,Outgrowers_Baseline!I43,IF(G43=2018,Outgrowers_Baseline!N43,IF(G43=2019,Outgrowers_Baseline!S43,IF(G43=2020,Outgrowers_Baseline!X43,IF(G43=2021,Outgrowers_Baseline!AC43,IF(G43=2022,Outgrowers_Baseline!AH43,IF(G43=2023,Outgrowers_Baseline!AM43,IF(G43=2024,Outgrowers_Baseline!AR43,0)))))))))+(IF(G43=2017,Outgrowers_Baseline!J43,IF(G43=2018,Outgrowers_Baseline!O43,IF(G43=2019,Outgrowers_Baseline!T43,IF(G43=2020,Outgrowers_Baseline!Y43,IF(G43=2021,Outgrowers_Baseline!AD43,IF(G43=2022,Outgrowers_Baseline!AI43,IF(G43=2023,Outgrowers_Baseline!AN43,IF(G43=2024,Outgrowers_Baseline!AS43,0)))))))))+(IF(G43=2017,Outgrowers_Baseline!K43,IF(G43=2018,Outgrowers_Baseline!P43,IF(G43=2019,Outgrowers_Baseline!U43,IF(G43=2020,Outgrowers_Baseline!Z43,IF(G43=2021,Outgrowers_Baseline!AE43,IF(G43=2022,Outgrowers_Baseline!AJ43,IF(G43=2023,Outgrowers_Baseline!AO43,IF(G43=2024,Outgrowers_Baseline!AT43,0)))))))))+(IF(G43=2017,Outgrowers_Baseline!L43,IF(G43=2018,Outgrowers_Baseline!Q43,IF(G43=2019,Outgrowers_Baseline!V43,IF(G43=2020,Outgrowers_Baseline!AA43,IF(G43=2021,Outgrowers_Baseline!AF43,IF(G43=2022,Outgrowers_Baseline!AK43,IF(G43=2023,Outgrowers_Baseline!AP43,IF(G43=2024,Outgrowers_Baseline!AU43,0))))))))))</f>
        <v>1100</v>
      </c>
      <c r="I43" s="11">
        <f t="shared" si="1"/>
        <v>2023</v>
      </c>
      <c r="J43" s="11">
        <f>IF(I43=2017,Outgrowers_Baseline!I43,IF(I43=2018,Outgrowers_Baseline!N43,IF(I43=2019,Outgrowers_Baseline!S43,IF(I43=2020,Outgrowers_Baseline!X43,IF(I43=2021,Outgrowers_Baseline!AC43,IF(I43=2022,Outgrowers_Baseline!AH43,IF(I43=2023,Outgrowers_Baseline!AM43,IF(I43=2024,Outgrowers_Baseline!AR43,0))))))))</f>
        <v>0</v>
      </c>
      <c r="K43" s="11">
        <f>IF(I43=2017,Outgrowers_Baseline!L43,IF(I43=2018,Outgrowers_Baseline!Q43,IF(I43=2019,Outgrowers_Baseline!V43,IF(I43=2020,Outgrowers_Baseline!AA43,IF(I43=2021,Outgrowers_Baseline!AF43,IF(I43=2022,Outgrowers_Baseline!AK43,IF(I43=2023,Outgrowers_Baseline!AP43,IF(I43=2024,Outgrowers_Baseline!AU43,0))))))))</f>
        <v>0</v>
      </c>
      <c r="L43" s="11">
        <f>IF(I43=2017,Outgrowers_Baseline!K43,IF(I43=2018,Outgrowers_Baseline!P43,IF(I43=2019,Outgrowers_Baseline!U43,IF(I43=2020,Outgrowers_Baseline!Z43,IF(I43=2021,Outgrowers_Baseline!AE43,IF(I43=2022,Outgrowers_Baseline!AJ43,IF(I43=2023,Outgrowers_Baseline!AO43,IF(I43=2024,Outgrowers_Baseline!AT43,0))))))))</f>
        <v>500</v>
      </c>
      <c r="M43" s="11">
        <f>IF(I43=2017,Outgrowers_Baseline!J43,IF(I43=2018,Outgrowers_Baseline!O43,IF(I43=2019,Outgrowers_Baseline!T43,IF(I43=2020,Outgrowers_Baseline!Y43,IF(I43=2021,Outgrowers_Baseline!AD43,IF(I43=2022,Outgrowers_Baseline!AI43,IF(I43=2023,Outgrowers_Baseline!AN43,IF(I43=2024,Outgrowers_Baseline!AS43,0))))))))</f>
        <v>600</v>
      </c>
      <c r="N43" s="11">
        <f t="shared" si="2"/>
        <v>1100</v>
      </c>
      <c r="O43" s="30">
        <f>IFERROR(VLOOKUP(A43,Outgrower_Areas!$C:$J,8,0),0)</f>
        <v>0.12372</v>
      </c>
      <c r="P43" s="33">
        <f t="shared" si="3"/>
        <v>0</v>
      </c>
      <c r="Q43" s="113">
        <f t="shared" si="4"/>
        <v>0</v>
      </c>
      <c r="R43" s="32">
        <f t="shared" si="5"/>
        <v>0.45454545454545453</v>
      </c>
      <c r="S43" s="30">
        <f t="shared" si="6"/>
        <v>5.6236363636363633E-2</v>
      </c>
      <c r="T43" s="32">
        <f t="shared" si="17"/>
        <v>1</v>
      </c>
      <c r="U43" s="30">
        <f t="shared" si="7"/>
        <v>0.12372</v>
      </c>
      <c r="V43" s="113" t="str">
        <f t="shared" si="8"/>
        <v>Non-Cropland</v>
      </c>
      <c r="W43" s="33">
        <f t="shared" si="9"/>
        <v>0</v>
      </c>
      <c r="X43" s="114">
        <f t="shared" si="10"/>
        <v>0</v>
      </c>
      <c r="Y43" s="33">
        <f t="shared" si="11"/>
        <v>0.3</v>
      </c>
      <c r="Z43" s="113">
        <f t="shared" si="12"/>
        <v>1.6870909090909089E-2</v>
      </c>
      <c r="AA43" s="113" t="str">
        <f t="shared" si="13"/>
        <v>High Cropland (≥50%)</v>
      </c>
      <c r="AB43" s="11">
        <f t="shared" si="14"/>
        <v>0.4</v>
      </c>
      <c r="AC43" s="11">
        <f t="shared" si="15"/>
        <v>4.9488000000000004E-2</v>
      </c>
      <c r="AD43" s="30">
        <f t="shared" si="16"/>
        <v>0.12372</v>
      </c>
    </row>
    <row r="44" spans="1:30" x14ac:dyDescent="0.4">
      <c r="A44" s="11" t="str">
        <f>Outgrowers_Baseline!A44</f>
        <v>031122a</v>
      </c>
      <c r="B44" s="11">
        <f>Outgrowers_Baseline!B44</f>
        <v>503</v>
      </c>
      <c r="C44" s="11" t="str">
        <f>Outgrowers_Baseline!C44</f>
        <v>031122a</v>
      </c>
      <c r="D44" s="11">
        <f>Outgrowers_Baseline!D44</f>
        <v>19337</v>
      </c>
      <c r="E44" s="11" t="str">
        <f>Outgrowers_Baseline!G44</f>
        <v>Euc</v>
      </c>
      <c r="F44" s="11">
        <f>Outgrowers_Baseline!H44</f>
        <v>2024</v>
      </c>
      <c r="G44" s="11">
        <f t="shared" si="0"/>
        <v>2023</v>
      </c>
      <c r="H44" s="11">
        <f>IF(G44&lt;2017,0,(IF(G44=2017,Outgrowers_Baseline!I44,IF(G44=2018,Outgrowers_Baseline!N44,IF(G44=2019,Outgrowers_Baseline!S44,IF(G44=2020,Outgrowers_Baseline!X44,IF(G44=2021,Outgrowers_Baseline!AC44,IF(G44=2022,Outgrowers_Baseline!AH44,IF(G44=2023,Outgrowers_Baseline!AM44,IF(G44=2024,Outgrowers_Baseline!AR44,0)))))))))+(IF(G44=2017,Outgrowers_Baseline!J44,IF(G44=2018,Outgrowers_Baseline!O44,IF(G44=2019,Outgrowers_Baseline!T44,IF(G44=2020,Outgrowers_Baseline!Y44,IF(G44=2021,Outgrowers_Baseline!AD44,IF(G44=2022,Outgrowers_Baseline!AI44,IF(G44=2023,Outgrowers_Baseline!AN44,IF(G44=2024,Outgrowers_Baseline!AS44,0)))))))))+(IF(G44=2017,Outgrowers_Baseline!K44,IF(G44=2018,Outgrowers_Baseline!P44,IF(G44=2019,Outgrowers_Baseline!U44,IF(G44=2020,Outgrowers_Baseline!Z44,IF(G44=2021,Outgrowers_Baseline!AE44,IF(G44=2022,Outgrowers_Baseline!AJ44,IF(G44=2023,Outgrowers_Baseline!AO44,IF(G44=2024,Outgrowers_Baseline!AT44,0)))))))))+(IF(G44=2017,Outgrowers_Baseline!L44,IF(G44=2018,Outgrowers_Baseline!Q44,IF(G44=2019,Outgrowers_Baseline!V44,IF(G44=2020,Outgrowers_Baseline!AA44,IF(G44=2021,Outgrowers_Baseline!AF44,IF(G44=2022,Outgrowers_Baseline!AK44,IF(G44=2023,Outgrowers_Baseline!AP44,IF(G44=2024,Outgrowers_Baseline!AU44,0))))))))))</f>
        <v>3200</v>
      </c>
      <c r="I44" s="11">
        <f t="shared" si="1"/>
        <v>2023</v>
      </c>
      <c r="J44" s="11">
        <f>IF(I44=2017,Outgrowers_Baseline!I44,IF(I44=2018,Outgrowers_Baseline!N44,IF(I44=2019,Outgrowers_Baseline!S44,IF(I44=2020,Outgrowers_Baseline!X44,IF(I44=2021,Outgrowers_Baseline!AC44,IF(I44=2022,Outgrowers_Baseline!AH44,IF(I44=2023,Outgrowers_Baseline!AM44,IF(I44=2024,Outgrowers_Baseline!AR44,0))))))))</f>
        <v>400</v>
      </c>
      <c r="K44" s="11">
        <f>IF(I44=2017,Outgrowers_Baseline!L44,IF(I44=2018,Outgrowers_Baseline!Q44,IF(I44=2019,Outgrowers_Baseline!V44,IF(I44=2020,Outgrowers_Baseline!AA44,IF(I44=2021,Outgrowers_Baseline!AF44,IF(I44=2022,Outgrowers_Baseline!AK44,IF(I44=2023,Outgrowers_Baseline!AP44,IF(I44=2024,Outgrowers_Baseline!AU44,0))))))))</f>
        <v>0</v>
      </c>
      <c r="L44" s="11">
        <f>IF(I44=2017,Outgrowers_Baseline!K44,IF(I44=2018,Outgrowers_Baseline!P44,IF(I44=2019,Outgrowers_Baseline!U44,IF(I44=2020,Outgrowers_Baseline!Z44,IF(I44=2021,Outgrowers_Baseline!AE44,IF(I44=2022,Outgrowers_Baseline!AJ44,IF(I44=2023,Outgrowers_Baseline!AO44,IF(I44=2024,Outgrowers_Baseline!AT44,0))))))))</f>
        <v>1700</v>
      </c>
      <c r="M44" s="11">
        <f>IF(I44=2017,Outgrowers_Baseline!J44,IF(I44=2018,Outgrowers_Baseline!O44,IF(I44=2019,Outgrowers_Baseline!T44,IF(I44=2020,Outgrowers_Baseline!Y44,IF(I44=2021,Outgrowers_Baseline!AD44,IF(I44=2022,Outgrowers_Baseline!AI44,IF(I44=2023,Outgrowers_Baseline!AN44,IF(I44=2024,Outgrowers_Baseline!AS44,0))))))))</f>
        <v>1100</v>
      </c>
      <c r="N44" s="11">
        <f t="shared" si="2"/>
        <v>3200</v>
      </c>
      <c r="O44" s="30">
        <f>IFERROR(VLOOKUP(A44,Outgrower_Areas!$C:$J,8,0),0)</f>
        <v>0.32406099999999999</v>
      </c>
      <c r="P44" s="33">
        <f t="shared" si="3"/>
        <v>0</v>
      </c>
      <c r="Q44" s="113">
        <f t="shared" si="4"/>
        <v>0</v>
      </c>
      <c r="R44" s="32">
        <f t="shared" si="5"/>
        <v>0.53125</v>
      </c>
      <c r="S44" s="30">
        <f t="shared" si="6"/>
        <v>0.17215740625000001</v>
      </c>
      <c r="T44" s="32">
        <f t="shared" si="17"/>
        <v>0.875</v>
      </c>
      <c r="U44" s="30">
        <f t="shared" si="7"/>
        <v>0.283553375</v>
      </c>
      <c r="V44" s="113" t="str">
        <f t="shared" si="8"/>
        <v>Non-Cropland</v>
      </c>
      <c r="W44" s="33">
        <f t="shared" si="9"/>
        <v>0</v>
      </c>
      <c r="X44" s="114">
        <f t="shared" si="10"/>
        <v>0</v>
      </c>
      <c r="Y44" s="33">
        <f t="shared" si="11"/>
        <v>0.4</v>
      </c>
      <c r="Z44" s="113">
        <f t="shared" si="12"/>
        <v>6.88629625E-2</v>
      </c>
      <c r="AA44" s="113" t="str">
        <f t="shared" si="13"/>
        <v>High Cropland (≥50%)</v>
      </c>
      <c r="AB44" s="11">
        <f t="shared" si="14"/>
        <v>0.4</v>
      </c>
      <c r="AC44" s="11">
        <f t="shared" si="15"/>
        <v>0.11342135</v>
      </c>
      <c r="AD44" s="30">
        <f t="shared" si="16"/>
        <v>0.283553375</v>
      </c>
    </row>
    <row r="45" spans="1:30" x14ac:dyDescent="0.4">
      <c r="A45" s="11" t="str">
        <f>Outgrowers_Baseline!A45</f>
        <v>03142a</v>
      </c>
      <c r="B45" s="11">
        <f>Outgrowers_Baseline!B45</f>
        <v>503</v>
      </c>
      <c r="C45" s="11" t="str">
        <f>Outgrowers_Baseline!C45</f>
        <v>03142a</v>
      </c>
      <c r="D45" s="11">
        <f>Outgrowers_Baseline!D45</f>
        <v>19170</v>
      </c>
      <c r="E45" s="11" t="str">
        <f>Outgrowers_Baseline!G45</f>
        <v>Euc</v>
      </c>
      <c r="F45" s="11">
        <f>Outgrowers_Baseline!H45</f>
        <v>2021</v>
      </c>
      <c r="G45" s="11">
        <f t="shared" si="0"/>
        <v>2020</v>
      </c>
      <c r="H45" s="11">
        <f>IF(G45&lt;2017,0,(IF(G45=2017,Outgrowers_Baseline!I45,IF(G45=2018,Outgrowers_Baseline!N45,IF(G45=2019,Outgrowers_Baseline!S45,IF(G45=2020,Outgrowers_Baseline!X45,IF(G45=2021,Outgrowers_Baseline!AC45,IF(G45=2022,Outgrowers_Baseline!AH45,IF(G45=2023,Outgrowers_Baseline!AM45,IF(G45=2024,Outgrowers_Baseline!AR45,0)))))))))+(IF(G45=2017,Outgrowers_Baseline!J45,IF(G45=2018,Outgrowers_Baseline!O45,IF(G45=2019,Outgrowers_Baseline!T45,IF(G45=2020,Outgrowers_Baseline!Y45,IF(G45=2021,Outgrowers_Baseline!AD45,IF(G45=2022,Outgrowers_Baseline!AI45,IF(G45=2023,Outgrowers_Baseline!AN45,IF(G45=2024,Outgrowers_Baseline!AS45,0)))))))))+(IF(G45=2017,Outgrowers_Baseline!K45,IF(G45=2018,Outgrowers_Baseline!P45,IF(G45=2019,Outgrowers_Baseline!U45,IF(G45=2020,Outgrowers_Baseline!Z45,IF(G45=2021,Outgrowers_Baseline!AE45,IF(G45=2022,Outgrowers_Baseline!AJ45,IF(G45=2023,Outgrowers_Baseline!AO45,IF(G45=2024,Outgrowers_Baseline!AT45,0)))))))))+(IF(G45=2017,Outgrowers_Baseline!L45,IF(G45=2018,Outgrowers_Baseline!Q45,IF(G45=2019,Outgrowers_Baseline!V45,IF(G45=2020,Outgrowers_Baseline!AA45,IF(G45=2021,Outgrowers_Baseline!AF45,IF(G45=2022,Outgrowers_Baseline!AK45,IF(G45=2023,Outgrowers_Baseline!AP45,IF(G45=2024,Outgrowers_Baseline!AU45,0))))))))))</f>
        <v>13100</v>
      </c>
      <c r="I45" s="11">
        <f t="shared" si="1"/>
        <v>2020</v>
      </c>
      <c r="J45" s="11">
        <f>IF(I45=2017,Outgrowers_Baseline!I45,IF(I45=2018,Outgrowers_Baseline!N45,IF(I45=2019,Outgrowers_Baseline!S45,IF(I45=2020,Outgrowers_Baseline!X45,IF(I45=2021,Outgrowers_Baseline!AC45,IF(I45=2022,Outgrowers_Baseline!AH45,IF(I45=2023,Outgrowers_Baseline!AM45,IF(I45=2024,Outgrowers_Baseline!AR45,0))))))))</f>
        <v>1500</v>
      </c>
      <c r="K45" s="11">
        <f>IF(I45=2017,Outgrowers_Baseline!L45,IF(I45=2018,Outgrowers_Baseline!Q45,IF(I45=2019,Outgrowers_Baseline!V45,IF(I45=2020,Outgrowers_Baseline!AA45,IF(I45=2021,Outgrowers_Baseline!AF45,IF(I45=2022,Outgrowers_Baseline!AK45,IF(I45=2023,Outgrowers_Baseline!AP45,IF(I45=2024,Outgrowers_Baseline!AU45,0))))))))</f>
        <v>0</v>
      </c>
      <c r="L45" s="11">
        <f>IF(I45=2017,Outgrowers_Baseline!K45,IF(I45=2018,Outgrowers_Baseline!P45,IF(I45=2019,Outgrowers_Baseline!U45,IF(I45=2020,Outgrowers_Baseline!Z45,IF(I45=2021,Outgrowers_Baseline!AE45,IF(I45=2022,Outgrowers_Baseline!AJ45,IF(I45=2023,Outgrowers_Baseline!AO45,IF(I45=2024,Outgrowers_Baseline!AT45,0))))))))</f>
        <v>6500</v>
      </c>
      <c r="M45" s="11">
        <f>IF(I45=2017,Outgrowers_Baseline!J45,IF(I45=2018,Outgrowers_Baseline!O45,IF(I45=2019,Outgrowers_Baseline!T45,IF(I45=2020,Outgrowers_Baseline!Y45,IF(I45=2021,Outgrowers_Baseline!AD45,IF(I45=2022,Outgrowers_Baseline!AI45,IF(I45=2023,Outgrowers_Baseline!AN45,IF(I45=2024,Outgrowers_Baseline!AS45,0))))))))</f>
        <v>5100</v>
      </c>
      <c r="N45" s="11">
        <f t="shared" si="2"/>
        <v>13100</v>
      </c>
      <c r="O45" s="30">
        <f>IFERROR(VLOOKUP(A45,Outgrower_Areas!$C:$J,8,0),0)</f>
        <v>1.327558</v>
      </c>
      <c r="P45" s="33">
        <f t="shared" si="3"/>
        <v>0</v>
      </c>
      <c r="Q45" s="113">
        <f t="shared" si="4"/>
        <v>0</v>
      </c>
      <c r="R45" s="32">
        <f t="shared" si="5"/>
        <v>0.49618320610687022</v>
      </c>
      <c r="S45" s="30">
        <f t="shared" si="6"/>
        <v>0.65871198473282444</v>
      </c>
      <c r="T45" s="32">
        <f t="shared" si="17"/>
        <v>0.8854961832061069</v>
      </c>
      <c r="U45" s="30">
        <f t="shared" si="7"/>
        <v>1.175547541984733</v>
      </c>
      <c r="V45" s="113" t="str">
        <f t="shared" si="8"/>
        <v>Non-Cropland</v>
      </c>
      <c r="W45" s="33">
        <f t="shared" si="9"/>
        <v>0</v>
      </c>
      <c r="X45" s="114">
        <f t="shared" si="10"/>
        <v>0</v>
      </c>
      <c r="Y45" s="33">
        <f t="shared" si="11"/>
        <v>0.3</v>
      </c>
      <c r="Z45" s="113">
        <f t="shared" si="12"/>
        <v>0.19761359541984733</v>
      </c>
      <c r="AA45" s="113" t="str">
        <f t="shared" si="13"/>
        <v>High Cropland (≥50%)</v>
      </c>
      <c r="AB45" s="11">
        <f t="shared" si="14"/>
        <v>0.4</v>
      </c>
      <c r="AC45" s="11">
        <f t="shared" si="15"/>
        <v>0.47021901679389322</v>
      </c>
      <c r="AD45" s="30">
        <f t="shared" si="16"/>
        <v>1.175547541984733</v>
      </c>
    </row>
    <row r="46" spans="1:30" x14ac:dyDescent="0.4">
      <c r="A46" s="11" t="str">
        <f>Outgrowers_Baseline!A46</f>
        <v>03142b</v>
      </c>
      <c r="B46" s="11">
        <f>Outgrowers_Baseline!B46</f>
        <v>503</v>
      </c>
      <c r="C46" s="11" t="str">
        <f>Outgrowers_Baseline!C46</f>
        <v>03142b</v>
      </c>
      <c r="D46" s="11">
        <f>Outgrowers_Baseline!D46</f>
        <v>19171</v>
      </c>
      <c r="E46" s="11" t="str">
        <f>Outgrowers_Baseline!G46</f>
        <v>Euc</v>
      </c>
      <c r="F46" s="11">
        <f>Outgrowers_Baseline!H46</f>
        <v>2023</v>
      </c>
      <c r="G46" s="11">
        <f t="shared" si="0"/>
        <v>2022</v>
      </c>
      <c r="H46" s="11">
        <f>IF(G46&lt;2017,0,(IF(G46=2017,Outgrowers_Baseline!I46,IF(G46=2018,Outgrowers_Baseline!N46,IF(G46=2019,Outgrowers_Baseline!S46,IF(G46=2020,Outgrowers_Baseline!X46,IF(G46=2021,Outgrowers_Baseline!AC46,IF(G46=2022,Outgrowers_Baseline!AH46,IF(G46=2023,Outgrowers_Baseline!AM46,IF(G46=2024,Outgrowers_Baseline!AR46,0)))))))))+(IF(G46=2017,Outgrowers_Baseline!J46,IF(G46=2018,Outgrowers_Baseline!O46,IF(G46=2019,Outgrowers_Baseline!T46,IF(G46=2020,Outgrowers_Baseline!Y46,IF(G46=2021,Outgrowers_Baseline!AD46,IF(G46=2022,Outgrowers_Baseline!AI46,IF(G46=2023,Outgrowers_Baseline!AN46,IF(G46=2024,Outgrowers_Baseline!AS46,0)))))))))+(IF(G46=2017,Outgrowers_Baseline!K46,IF(G46=2018,Outgrowers_Baseline!P46,IF(G46=2019,Outgrowers_Baseline!U46,IF(G46=2020,Outgrowers_Baseline!Z46,IF(G46=2021,Outgrowers_Baseline!AE46,IF(G46=2022,Outgrowers_Baseline!AJ46,IF(G46=2023,Outgrowers_Baseline!AO46,IF(G46=2024,Outgrowers_Baseline!AT46,0)))))))))+(IF(G46=2017,Outgrowers_Baseline!L46,IF(G46=2018,Outgrowers_Baseline!Q46,IF(G46=2019,Outgrowers_Baseline!V46,IF(G46=2020,Outgrowers_Baseline!AA46,IF(G46=2021,Outgrowers_Baseline!AF46,IF(G46=2022,Outgrowers_Baseline!AK46,IF(G46=2023,Outgrowers_Baseline!AP46,IF(G46=2024,Outgrowers_Baseline!AU46,0))))))))))</f>
        <v>3200</v>
      </c>
      <c r="I46" s="11">
        <f t="shared" si="1"/>
        <v>2022</v>
      </c>
      <c r="J46" s="11">
        <f>IF(I46=2017,Outgrowers_Baseline!I46,IF(I46=2018,Outgrowers_Baseline!N46,IF(I46=2019,Outgrowers_Baseline!S46,IF(I46=2020,Outgrowers_Baseline!X46,IF(I46=2021,Outgrowers_Baseline!AC46,IF(I46=2022,Outgrowers_Baseline!AH46,IF(I46=2023,Outgrowers_Baseline!AM46,IF(I46=2024,Outgrowers_Baseline!AR46,0))))))))</f>
        <v>1500</v>
      </c>
      <c r="K46" s="11">
        <f>IF(I46=2017,Outgrowers_Baseline!L46,IF(I46=2018,Outgrowers_Baseline!Q46,IF(I46=2019,Outgrowers_Baseline!V46,IF(I46=2020,Outgrowers_Baseline!AA46,IF(I46=2021,Outgrowers_Baseline!AF46,IF(I46=2022,Outgrowers_Baseline!AK46,IF(I46=2023,Outgrowers_Baseline!AP46,IF(I46=2024,Outgrowers_Baseline!AU46,0))))))))</f>
        <v>0</v>
      </c>
      <c r="L46" s="11">
        <f>IF(I46=2017,Outgrowers_Baseline!K46,IF(I46=2018,Outgrowers_Baseline!P46,IF(I46=2019,Outgrowers_Baseline!U46,IF(I46=2020,Outgrowers_Baseline!Z46,IF(I46=2021,Outgrowers_Baseline!AE46,IF(I46=2022,Outgrowers_Baseline!AJ46,IF(I46=2023,Outgrowers_Baseline!AO46,IF(I46=2024,Outgrowers_Baseline!AT46,0))))))))</f>
        <v>200</v>
      </c>
      <c r="M46" s="11">
        <f>IF(I46=2017,Outgrowers_Baseline!J46,IF(I46=2018,Outgrowers_Baseline!O46,IF(I46=2019,Outgrowers_Baseline!T46,IF(I46=2020,Outgrowers_Baseline!Y46,IF(I46=2021,Outgrowers_Baseline!AD46,IF(I46=2022,Outgrowers_Baseline!AI46,IF(I46=2023,Outgrowers_Baseline!AN46,IF(I46=2024,Outgrowers_Baseline!AS46,0))))))))</f>
        <v>1500</v>
      </c>
      <c r="N46" s="11">
        <f t="shared" si="2"/>
        <v>3200</v>
      </c>
      <c r="O46" s="30">
        <f>IFERROR(VLOOKUP(A46,Outgrower_Areas!$C:$J,8,0),0)</f>
        <v>0.32130799999999998</v>
      </c>
      <c r="P46" s="33">
        <f t="shared" si="3"/>
        <v>0</v>
      </c>
      <c r="Q46" s="113">
        <f t="shared" si="4"/>
        <v>0</v>
      </c>
      <c r="R46" s="32">
        <f t="shared" si="5"/>
        <v>6.25E-2</v>
      </c>
      <c r="S46" s="30">
        <f t="shared" si="6"/>
        <v>2.0081749999999999E-2</v>
      </c>
      <c r="T46" s="32">
        <f t="shared" si="17"/>
        <v>0.53125</v>
      </c>
      <c r="U46" s="30">
        <f t="shared" si="7"/>
        <v>0.170694875</v>
      </c>
      <c r="V46" s="113" t="str">
        <f t="shared" si="8"/>
        <v>Non-Cropland</v>
      </c>
      <c r="W46" s="33">
        <f t="shared" si="9"/>
        <v>0</v>
      </c>
      <c r="X46" s="114">
        <f t="shared" si="10"/>
        <v>0</v>
      </c>
      <c r="Y46" s="33">
        <f t="shared" si="11"/>
        <v>0.15</v>
      </c>
      <c r="Z46" s="113">
        <f t="shared" si="12"/>
        <v>3.0122624999999997E-3</v>
      </c>
      <c r="AA46" s="113" t="str">
        <f t="shared" si="13"/>
        <v>High Cropland (≥50%)</v>
      </c>
      <c r="AB46" s="11">
        <f t="shared" si="14"/>
        <v>0.4</v>
      </c>
      <c r="AC46" s="11">
        <f t="shared" si="15"/>
        <v>6.8277950000000004E-2</v>
      </c>
      <c r="AD46" s="30">
        <f t="shared" si="16"/>
        <v>0.170694875</v>
      </c>
    </row>
    <row r="47" spans="1:30" x14ac:dyDescent="0.4">
      <c r="A47" s="11" t="str">
        <f>Outgrowers_Baseline!A47</f>
        <v>03142d</v>
      </c>
      <c r="B47" s="11">
        <f>Outgrowers_Baseline!B47</f>
        <v>503</v>
      </c>
      <c r="C47" s="11" t="str">
        <f>Outgrowers_Baseline!C47</f>
        <v>03142d</v>
      </c>
      <c r="D47" s="11">
        <f>Outgrowers_Baseline!D47</f>
        <v>19310</v>
      </c>
      <c r="E47" s="11" t="str">
        <f>Outgrowers_Baseline!G47</f>
        <v>Euc</v>
      </c>
      <c r="F47" s="11">
        <f>Outgrowers_Baseline!H47</f>
        <v>2024</v>
      </c>
      <c r="G47" s="11">
        <f t="shared" si="0"/>
        <v>2023</v>
      </c>
      <c r="H47" s="11">
        <f>IF(G47&lt;2017,0,(IF(G47=2017,Outgrowers_Baseline!I47,IF(G47=2018,Outgrowers_Baseline!N47,IF(G47=2019,Outgrowers_Baseline!S47,IF(G47=2020,Outgrowers_Baseline!X47,IF(G47=2021,Outgrowers_Baseline!AC47,IF(G47=2022,Outgrowers_Baseline!AH47,IF(G47=2023,Outgrowers_Baseline!AM47,IF(G47=2024,Outgrowers_Baseline!AR47,0)))))))))+(IF(G47=2017,Outgrowers_Baseline!J47,IF(G47=2018,Outgrowers_Baseline!O47,IF(G47=2019,Outgrowers_Baseline!T47,IF(G47=2020,Outgrowers_Baseline!Y47,IF(G47=2021,Outgrowers_Baseline!AD47,IF(G47=2022,Outgrowers_Baseline!AI47,IF(G47=2023,Outgrowers_Baseline!AN47,IF(G47=2024,Outgrowers_Baseline!AS47,0)))))))))+(IF(G47=2017,Outgrowers_Baseline!K47,IF(G47=2018,Outgrowers_Baseline!P47,IF(G47=2019,Outgrowers_Baseline!U47,IF(G47=2020,Outgrowers_Baseline!Z47,IF(G47=2021,Outgrowers_Baseline!AE47,IF(G47=2022,Outgrowers_Baseline!AJ47,IF(G47=2023,Outgrowers_Baseline!AO47,IF(G47=2024,Outgrowers_Baseline!AT47,0)))))))))+(IF(G47=2017,Outgrowers_Baseline!L47,IF(G47=2018,Outgrowers_Baseline!Q47,IF(G47=2019,Outgrowers_Baseline!V47,IF(G47=2020,Outgrowers_Baseline!AA47,IF(G47=2021,Outgrowers_Baseline!AF47,IF(G47=2022,Outgrowers_Baseline!AK47,IF(G47=2023,Outgrowers_Baseline!AP47,IF(G47=2024,Outgrowers_Baseline!AU47,0))))))))))</f>
        <v>2600</v>
      </c>
      <c r="I47" s="11">
        <f t="shared" si="1"/>
        <v>2023</v>
      </c>
      <c r="J47" s="11">
        <f>IF(I47=2017,Outgrowers_Baseline!I47,IF(I47=2018,Outgrowers_Baseline!N47,IF(I47=2019,Outgrowers_Baseline!S47,IF(I47=2020,Outgrowers_Baseline!X47,IF(I47=2021,Outgrowers_Baseline!AC47,IF(I47=2022,Outgrowers_Baseline!AH47,IF(I47=2023,Outgrowers_Baseline!AM47,IF(I47=2024,Outgrowers_Baseline!AR47,0))))))))</f>
        <v>1400</v>
      </c>
      <c r="K47" s="11">
        <f>IF(I47=2017,Outgrowers_Baseline!L47,IF(I47=2018,Outgrowers_Baseline!Q47,IF(I47=2019,Outgrowers_Baseline!V47,IF(I47=2020,Outgrowers_Baseline!AA47,IF(I47=2021,Outgrowers_Baseline!AF47,IF(I47=2022,Outgrowers_Baseline!AK47,IF(I47=2023,Outgrowers_Baseline!AP47,IF(I47=2024,Outgrowers_Baseline!AU47,0))))))))</f>
        <v>0</v>
      </c>
      <c r="L47" s="11">
        <f>IF(I47=2017,Outgrowers_Baseline!K47,IF(I47=2018,Outgrowers_Baseline!P47,IF(I47=2019,Outgrowers_Baseline!U47,IF(I47=2020,Outgrowers_Baseline!Z47,IF(I47=2021,Outgrowers_Baseline!AE47,IF(I47=2022,Outgrowers_Baseline!AJ47,IF(I47=2023,Outgrowers_Baseline!AO47,IF(I47=2024,Outgrowers_Baseline!AT47,0))))))))</f>
        <v>400</v>
      </c>
      <c r="M47" s="11">
        <f>IF(I47=2017,Outgrowers_Baseline!J47,IF(I47=2018,Outgrowers_Baseline!O47,IF(I47=2019,Outgrowers_Baseline!T47,IF(I47=2020,Outgrowers_Baseline!Y47,IF(I47=2021,Outgrowers_Baseline!AD47,IF(I47=2022,Outgrowers_Baseline!AI47,IF(I47=2023,Outgrowers_Baseline!AN47,IF(I47=2024,Outgrowers_Baseline!AS47,0))))))))</f>
        <v>800</v>
      </c>
      <c r="N47" s="11">
        <f t="shared" si="2"/>
        <v>2600</v>
      </c>
      <c r="O47" s="30">
        <f>IFERROR(VLOOKUP(A47,Outgrower_Areas!$C:$J,8,0),0)</f>
        <v>0.23808199999999999</v>
      </c>
      <c r="P47" s="33">
        <f t="shared" si="3"/>
        <v>0</v>
      </c>
      <c r="Q47" s="113">
        <f t="shared" si="4"/>
        <v>0</v>
      </c>
      <c r="R47" s="32">
        <f t="shared" si="5"/>
        <v>0.15384615384615385</v>
      </c>
      <c r="S47" s="30">
        <f t="shared" si="6"/>
        <v>3.6628000000000001E-2</v>
      </c>
      <c r="T47" s="32">
        <f t="shared" si="17"/>
        <v>0.46153846153846156</v>
      </c>
      <c r="U47" s="30">
        <f t="shared" si="7"/>
        <v>0.109884</v>
      </c>
      <c r="V47" s="113" t="str">
        <f t="shared" si="8"/>
        <v>Non-Cropland</v>
      </c>
      <c r="W47" s="33">
        <f t="shared" si="9"/>
        <v>0</v>
      </c>
      <c r="X47" s="114">
        <f t="shared" si="10"/>
        <v>0</v>
      </c>
      <c r="Y47" s="33">
        <f t="shared" si="11"/>
        <v>0.2</v>
      </c>
      <c r="Z47" s="113">
        <f t="shared" si="12"/>
        <v>7.3256000000000007E-3</v>
      </c>
      <c r="AA47" s="113" t="str">
        <f t="shared" si="13"/>
        <v>Medium Cropland (30-50%)</v>
      </c>
      <c r="AB47" s="11">
        <f t="shared" si="14"/>
        <v>0.3</v>
      </c>
      <c r="AC47" s="11">
        <f t="shared" si="15"/>
        <v>3.29652E-2</v>
      </c>
      <c r="AD47" s="30">
        <f t="shared" si="16"/>
        <v>0.109884</v>
      </c>
    </row>
    <row r="48" spans="1:30" x14ac:dyDescent="0.4">
      <c r="A48" s="11" t="str">
        <f>Outgrowers_Baseline!A48</f>
        <v>03183a</v>
      </c>
      <c r="B48" s="11">
        <f>Outgrowers_Baseline!B48</f>
        <v>503</v>
      </c>
      <c r="C48" s="11" t="str">
        <f>Outgrowers_Baseline!C48</f>
        <v>03183a</v>
      </c>
      <c r="D48" s="11">
        <f>Outgrowers_Baseline!D48</f>
        <v>19172</v>
      </c>
      <c r="E48" s="11" t="str">
        <f>Outgrowers_Baseline!G48</f>
        <v>Euc</v>
      </c>
      <c r="F48" s="11">
        <f>Outgrowers_Baseline!H48</f>
        <v>2024</v>
      </c>
      <c r="G48" s="11">
        <f t="shared" si="0"/>
        <v>2023</v>
      </c>
      <c r="H48" s="11">
        <f>IF(G48&lt;2017,0,(IF(G48=2017,Outgrowers_Baseline!I48,IF(G48=2018,Outgrowers_Baseline!N48,IF(G48=2019,Outgrowers_Baseline!S48,IF(G48=2020,Outgrowers_Baseline!X48,IF(G48=2021,Outgrowers_Baseline!AC48,IF(G48=2022,Outgrowers_Baseline!AH48,IF(G48=2023,Outgrowers_Baseline!AM48,IF(G48=2024,Outgrowers_Baseline!AR48,0)))))))))+(IF(G48=2017,Outgrowers_Baseline!J48,IF(G48=2018,Outgrowers_Baseline!O48,IF(G48=2019,Outgrowers_Baseline!T48,IF(G48=2020,Outgrowers_Baseline!Y48,IF(G48=2021,Outgrowers_Baseline!AD48,IF(G48=2022,Outgrowers_Baseline!AI48,IF(G48=2023,Outgrowers_Baseline!AN48,IF(G48=2024,Outgrowers_Baseline!AS48,0)))))))))+(IF(G48=2017,Outgrowers_Baseline!K48,IF(G48=2018,Outgrowers_Baseline!P48,IF(G48=2019,Outgrowers_Baseline!U48,IF(G48=2020,Outgrowers_Baseline!Z48,IF(G48=2021,Outgrowers_Baseline!AE48,IF(G48=2022,Outgrowers_Baseline!AJ48,IF(G48=2023,Outgrowers_Baseline!AO48,IF(G48=2024,Outgrowers_Baseline!AT48,0)))))))))+(IF(G48=2017,Outgrowers_Baseline!L48,IF(G48=2018,Outgrowers_Baseline!Q48,IF(G48=2019,Outgrowers_Baseline!V48,IF(G48=2020,Outgrowers_Baseline!AA48,IF(G48=2021,Outgrowers_Baseline!AF48,IF(G48=2022,Outgrowers_Baseline!AK48,IF(G48=2023,Outgrowers_Baseline!AP48,IF(G48=2024,Outgrowers_Baseline!AU48,0))))))))))</f>
        <v>23600</v>
      </c>
      <c r="I48" s="11">
        <f t="shared" si="1"/>
        <v>2023</v>
      </c>
      <c r="J48" s="11">
        <f>IF(I48=2017,Outgrowers_Baseline!I48,IF(I48=2018,Outgrowers_Baseline!N48,IF(I48=2019,Outgrowers_Baseline!S48,IF(I48=2020,Outgrowers_Baseline!X48,IF(I48=2021,Outgrowers_Baseline!AC48,IF(I48=2022,Outgrowers_Baseline!AH48,IF(I48=2023,Outgrowers_Baseline!AM48,IF(I48=2024,Outgrowers_Baseline!AR48,0))))))))</f>
        <v>20100</v>
      </c>
      <c r="K48" s="11">
        <f>IF(I48=2017,Outgrowers_Baseline!L48,IF(I48=2018,Outgrowers_Baseline!Q48,IF(I48=2019,Outgrowers_Baseline!V48,IF(I48=2020,Outgrowers_Baseline!AA48,IF(I48=2021,Outgrowers_Baseline!AF48,IF(I48=2022,Outgrowers_Baseline!AK48,IF(I48=2023,Outgrowers_Baseline!AP48,IF(I48=2024,Outgrowers_Baseline!AU48,0))))))))</f>
        <v>0</v>
      </c>
      <c r="L48" s="11">
        <f>IF(I48=2017,Outgrowers_Baseline!K48,IF(I48=2018,Outgrowers_Baseline!P48,IF(I48=2019,Outgrowers_Baseline!U48,IF(I48=2020,Outgrowers_Baseline!Z48,IF(I48=2021,Outgrowers_Baseline!AE48,IF(I48=2022,Outgrowers_Baseline!AJ48,IF(I48=2023,Outgrowers_Baseline!AO48,IF(I48=2024,Outgrowers_Baseline!AT48,0))))))))</f>
        <v>0</v>
      </c>
      <c r="M48" s="11">
        <f>IF(I48=2017,Outgrowers_Baseline!J48,IF(I48=2018,Outgrowers_Baseline!O48,IF(I48=2019,Outgrowers_Baseline!T48,IF(I48=2020,Outgrowers_Baseline!Y48,IF(I48=2021,Outgrowers_Baseline!AD48,IF(I48=2022,Outgrowers_Baseline!AI48,IF(I48=2023,Outgrowers_Baseline!AN48,IF(I48=2024,Outgrowers_Baseline!AS48,0))))))))</f>
        <v>3500</v>
      </c>
      <c r="N48" s="11">
        <f t="shared" si="2"/>
        <v>23600</v>
      </c>
      <c r="O48" s="30">
        <f>IFERROR(VLOOKUP(A48,Outgrower_Areas!$C:$J,8,0),0)</f>
        <v>2.345259</v>
      </c>
      <c r="P48" s="33">
        <f t="shared" si="3"/>
        <v>0</v>
      </c>
      <c r="Q48" s="113">
        <f t="shared" si="4"/>
        <v>0</v>
      </c>
      <c r="R48" s="32">
        <f t="shared" si="5"/>
        <v>0</v>
      </c>
      <c r="S48" s="30">
        <f t="shared" si="6"/>
        <v>0</v>
      </c>
      <c r="T48" s="32">
        <f t="shared" si="17"/>
        <v>0.14830508474576271</v>
      </c>
      <c r="U48" s="30">
        <f t="shared" si="7"/>
        <v>0.34781383474576272</v>
      </c>
      <c r="V48" s="113" t="str">
        <f t="shared" si="8"/>
        <v>Non-Cropland</v>
      </c>
      <c r="W48" s="33">
        <f t="shared" si="9"/>
        <v>0</v>
      </c>
      <c r="X48" s="114">
        <f t="shared" si="10"/>
        <v>0</v>
      </c>
      <c r="Y48" s="33">
        <f t="shared" si="11"/>
        <v>0</v>
      </c>
      <c r="Z48" s="113">
        <f t="shared" si="12"/>
        <v>0</v>
      </c>
      <c r="AA48" s="113" t="str">
        <f t="shared" si="13"/>
        <v>Low Cropland (10-30%)</v>
      </c>
      <c r="AB48" s="11">
        <f t="shared" si="14"/>
        <v>0.2</v>
      </c>
      <c r="AC48" s="11">
        <f t="shared" si="15"/>
        <v>6.9562766949152546E-2</v>
      </c>
      <c r="AD48" s="30">
        <f t="shared" si="16"/>
        <v>0.34781383474576272</v>
      </c>
    </row>
    <row r="49" spans="1:30" x14ac:dyDescent="0.4">
      <c r="A49" s="11" t="str">
        <f>Outgrowers_Baseline!A49</f>
        <v>03194a</v>
      </c>
      <c r="B49" s="11">
        <f>Outgrowers_Baseline!B49</f>
        <v>503</v>
      </c>
      <c r="C49" s="11" t="str">
        <f>Outgrowers_Baseline!C49</f>
        <v>03194a</v>
      </c>
      <c r="D49" s="11">
        <f>Outgrowers_Baseline!D49</f>
        <v>19311</v>
      </c>
      <c r="E49" s="11" t="str">
        <f>Outgrowers_Baseline!G49</f>
        <v>Euc</v>
      </c>
      <c r="F49" s="11">
        <f>Outgrowers_Baseline!H49</f>
        <v>2024</v>
      </c>
      <c r="G49" s="11">
        <f t="shared" si="0"/>
        <v>2023</v>
      </c>
      <c r="H49" s="11">
        <f>IF(G49&lt;2017,0,(IF(G49=2017,Outgrowers_Baseline!I49,IF(G49=2018,Outgrowers_Baseline!N49,IF(G49=2019,Outgrowers_Baseline!S49,IF(G49=2020,Outgrowers_Baseline!X49,IF(G49=2021,Outgrowers_Baseline!AC49,IF(G49=2022,Outgrowers_Baseline!AH49,IF(G49=2023,Outgrowers_Baseline!AM49,IF(G49=2024,Outgrowers_Baseline!AR49,0)))))))))+(IF(G49=2017,Outgrowers_Baseline!J49,IF(G49=2018,Outgrowers_Baseline!O49,IF(G49=2019,Outgrowers_Baseline!T49,IF(G49=2020,Outgrowers_Baseline!Y49,IF(G49=2021,Outgrowers_Baseline!AD49,IF(G49=2022,Outgrowers_Baseline!AI49,IF(G49=2023,Outgrowers_Baseline!AN49,IF(G49=2024,Outgrowers_Baseline!AS49,0)))))))))+(IF(G49=2017,Outgrowers_Baseline!K49,IF(G49=2018,Outgrowers_Baseline!P49,IF(G49=2019,Outgrowers_Baseline!U49,IF(G49=2020,Outgrowers_Baseline!Z49,IF(G49=2021,Outgrowers_Baseline!AE49,IF(G49=2022,Outgrowers_Baseline!AJ49,IF(G49=2023,Outgrowers_Baseline!AO49,IF(G49=2024,Outgrowers_Baseline!AT49,0)))))))))+(IF(G49=2017,Outgrowers_Baseline!L49,IF(G49=2018,Outgrowers_Baseline!Q49,IF(G49=2019,Outgrowers_Baseline!V49,IF(G49=2020,Outgrowers_Baseline!AA49,IF(G49=2021,Outgrowers_Baseline!AF49,IF(G49=2022,Outgrowers_Baseline!AK49,IF(G49=2023,Outgrowers_Baseline!AP49,IF(G49=2024,Outgrowers_Baseline!AU49,0))))))))))</f>
        <v>5400</v>
      </c>
      <c r="I49" s="11">
        <f t="shared" si="1"/>
        <v>2023</v>
      </c>
      <c r="J49" s="11">
        <f>IF(I49=2017,Outgrowers_Baseline!I49,IF(I49=2018,Outgrowers_Baseline!N49,IF(I49=2019,Outgrowers_Baseline!S49,IF(I49=2020,Outgrowers_Baseline!X49,IF(I49=2021,Outgrowers_Baseline!AC49,IF(I49=2022,Outgrowers_Baseline!AH49,IF(I49=2023,Outgrowers_Baseline!AM49,IF(I49=2024,Outgrowers_Baseline!AR49,0))))))))</f>
        <v>0</v>
      </c>
      <c r="K49" s="11">
        <f>IF(I49=2017,Outgrowers_Baseline!L49,IF(I49=2018,Outgrowers_Baseline!Q49,IF(I49=2019,Outgrowers_Baseline!V49,IF(I49=2020,Outgrowers_Baseline!AA49,IF(I49=2021,Outgrowers_Baseline!AF49,IF(I49=2022,Outgrowers_Baseline!AK49,IF(I49=2023,Outgrowers_Baseline!AP49,IF(I49=2024,Outgrowers_Baseline!AU49,0))))))))</f>
        <v>0</v>
      </c>
      <c r="L49" s="11">
        <f>IF(I49=2017,Outgrowers_Baseline!K49,IF(I49=2018,Outgrowers_Baseline!P49,IF(I49=2019,Outgrowers_Baseline!U49,IF(I49=2020,Outgrowers_Baseline!Z49,IF(I49=2021,Outgrowers_Baseline!AE49,IF(I49=2022,Outgrowers_Baseline!AJ49,IF(I49=2023,Outgrowers_Baseline!AO49,IF(I49=2024,Outgrowers_Baseline!AT49,0))))))))</f>
        <v>400</v>
      </c>
      <c r="M49" s="11">
        <f>IF(I49=2017,Outgrowers_Baseline!J49,IF(I49=2018,Outgrowers_Baseline!O49,IF(I49=2019,Outgrowers_Baseline!T49,IF(I49=2020,Outgrowers_Baseline!Y49,IF(I49=2021,Outgrowers_Baseline!AD49,IF(I49=2022,Outgrowers_Baseline!AI49,IF(I49=2023,Outgrowers_Baseline!AN49,IF(I49=2024,Outgrowers_Baseline!AS49,0))))))))</f>
        <v>5000</v>
      </c>
      <c r="N49" s="11">
        <f t="shared" si="2"/>
        <v>5400</v>
      </c>
      <c r="O49" s="30">
        <f>IFERROR(VLOOKUP(A49,Outgrower_Areas!$C:$J,8,0),0)</f>
        <v>0.52573300000000001</v>
      </c>
      <c r="P49" s="33">
        <f t="shared" si="3"/>
        <v>0</v>
      </c>
      <c r="Q49" s="113">
        <f t="shared" si="4"/>
        <v>0</v>
      </c>
      <c r="R49" s="32">
        <f t="shared" si="5"/>
        <v>7.407407407407407E-2</v>
      </c>
      <c r="S49" s="30">
        <f t="shared" si="6"/>
        <v>3.8943185185185185E-2</v>
      </c>
      <c r="T49" s="32">
        <f t="shared" si="17"/>
        <v>1</v>
      </c>
      <c r="U49" s="30">
        <f t="shared" si="7"/>
        <v>0.52573300000000001</v>
      </c>
      <c r="V49" s="113" t="str">
        <f t="shared" si="8"/>
        <v>Non-Cropland</v>
      </c>
      <c r="W49" s="33">
        <f t="shared" si="9"/>
        <v>0</v>
      </c>
      <c r="X49" s="114">
        <f t="shared" si="10"/>
        <v>0</v>
      </c>
      <c r="Y49" s="33">
        <f t="shared" si="11"/>
        <v>0.15</v>
      </c>
      <c r="Z49" s="113">
        <f t="shared" si="12"/>
        <v>5.8414777777777774E-3</v>
      </c>
      <c r="AA49" s="113" t="str">
        <f t="shared" si="13"/>
        <v>High Cropland (≥50%)</v>
      </c>
      <c r="AB49" s="11">
        <f t="shared" si="14"/>
        <v>0.4</v>
      </c>
      <c r="AC49" s="11">
        <f t="shared" si="15"/>
        <v>0.21029320000000001</v>
      </c>
      <c r="AD49" s="30">
        <f t="shared" si="16"/>
        <v>0.52573300000000001</v>
      </c>
    </row>
    <row r="50" spans="1:30" x14ac:dyDescent="0.4">
      <c r="A50" s="11" t="str">
        <f>Outgrowers_Baseline!A50</f>
        <v>03195a</v>
      </c>
      <c r="B50" s="11">
        <f>Outgrowers_Baseline!B50</f>
        <v>503</v>
      </c>
      <c r="C50" s="11" t="str">
        <f>Outgrowers_Baseline!C50</f>
        <v>03195a</v>
      </c>
      <c r="D50" s="11">
        <f>Outgrowers_Baseline!D50</f>
        <v>19312</v>
      </c>
      <c r="E50" s="11" t="str">
        <f>Outgrowers_Baseline!G50</f>
        <v>Euc</v>
      </c>
      <c r="F50" s="11">
        <f>Outgrowers_Baseline!H50</f>
        <v>2024</v>
      </c>
      <c r="G50" s="11">
        <f t="shared" si="0"/>
        <v>2023</v>
      </c>
      <c r="H50" s="11">
        <f>IF(G50&lt;2017,0,(IF(G50=2017,Outgrowers_Baseline!I50,IF(G50=2018,Outgrowers_Baseline!N50,IF(G50=2019,Outgrowers_Baseline!S50,IF(G50=2020,Outgrowers_Baseline!X50,IF(G50=2021,Outgrowers_Baseline!AC50,IF(G50=2022,Outgrowers_Baseline!AH50,IF(G50=2023,Outgrowers_Baseline!AM50,IF(G50=2024,Outgrowers_Baseline!AR50,0)))))))))+(IF(G50=2017,Outgrowers_Baseline!J50,IF(G50=2018,Outgrowers_Baseline!O50,IF(G50=2019,Outgrowers_Baseline!T50,IF(G50=2020,Outgrowers_Baseline!Y50,IF(G50=2021,Outgrowers_Baseline!AD50,IF(G50=2022,Outgrowers_Baseline!AI50,IF(G50=2023,Outgrowers_Baseline!AN50,IF(G50=2024,Outgrowers_Baseline!AS50,0)))))))))+(IF(G50=2017,Outgrowers_Baseline!K50,IF(G50=2018,Outgrowers_Baseline!P50,IF(G50=2019,Outgrowers_Baseline!U50,IF(G50=2020,Outgrowers_Baseline!Z50,IF(G50=2021,Outgrowers_Baseline!AE50,IF(G50=2022,Outgrowers_Baseline!AJ50,IF(G50=2023,Outgrowers_Baseline!AO50,IF(G50=2024,Outgrowers_Baseline!AT50,0)))))))))+(IF(G50=2017,Outgrowers_Baseline!L50,IF(G50=2018,Outgrowers_Baseline!Q50,IF(G50=2019,Outgrowers_Baseline!V50,IF(G50=2020,Outgrowers_Baseline!AA50,IF(G50=2021,Outgrowers_Baseline!AF50,IF(G50=2022,Outgrowers_Baseline!AK50,IF(G50=2023,Outgrowers_Baseline!AP50,IF(G50=2024,Outgrowers_Baseline!AU50,0))))))))))</f>
        <v>4100</v>
      </c>
      <c r="I50" s="11">
        <f t="shared" si="1"/>
        <v>2023</v>
      </c>
      <c r="J50" s="11">
        <f>IF(I50=2017,Outgrowers_Baseline!I50,IF(I50=2018,Outgrowers_Baseline!N50,IF(I50=2019,Outgrowers_Baseline!S50,IF(I50=2020,Outgrowers_Baseline!X50,IF(I50=2021,Outgrowers_Baseline!AC50,IF(I50=2022,Outgrowers_Baseline!AH50,IF(I50=2023,Outgrowers_Baseline!AM50,IF(I50=2024,Outgrowers_Baseline!AR50,0))))))))</f>
        <v>3300</v>
      </c>
      <c r="K50" s="11">
        <f>IF(I50=2017,Outgrowers_Baseline!L50,IF(I50=2018,Outgrowers_Baseline!Q50,IF(I50=2019,Outgrowers_Baseline!V50,IF(I50=2020,Outgrowers_Baseline!AA50,IF(I50=2021,Outgrowers_Baseline!AF50,IF(I50=2022,Outgrowers_Baseline!AK50,IF(I50=2023,Outgrowers_Baseline!AP50,IF(I50=2024,Outgrowers_Baseline!AU50,0))))))))</f>
        <v>0</v>
      </c>
      <c r="L50" s="11">
        <f>IF(I50=2017,Outgrowers_Baseline!K50,IF(I50=2018,Outgrowers_Baseline!P50,IF(I50=2019,Outgrowers_Baseline!U50,IF(I50=2020,Outgrowers_Baseline!Z50,IF(I50=2021,Outgrowers_Baseline!AE50,IF(I50=2022,Outgrowers_Baseline!AJ50,IF(I50=2023,Outgrowers_Baseline!AO50,IF(I50=2024,Outgrowers_Baseline!AT50,0))))))))</f>
        <v>0</v>
      </c>
      <c r="M50" s="11">
        <f>IF(I50=2017,Outgrowers_Baseline!J50,IF(I50=2018,Outgrowers_Baseline!O50,IF(I50=2019,Outgrowers_Baseline!T50,IF(I50=2020,Outgrowers_Baseline!Y50,IF(I50=2021,Outgrowers_Baseline!AD50,IF(I50=2022,Outgrowers_Baseline!AI50,IF(I50=2023,Outgrowers_Baseline!AN50,IF(I50=2024,Outgrowers_Baseline!AS50,0))))))))</f>
        <v>800</v>
      </c>
      <c r="N50" s="11">
        <f t="shared" si="2"/>
        <v>4100</v>
      </c>
      <c r="O50" s="30">
        <f>IFERROR(VLOOKUP(A50,Outgrower_Areas!$C:$J,8,0),0)</f>
        <v>0.417215</v>
      </c>
      <c r="P50" s="33">
        <f t="shared" si="3"/>
        <v>0</v>
      </c>
      <c r="Q50" s="113">
        <f t="shared" si="4"/>
        <v>0</v>
      </c>
      <c r="R50" s="32">
        <f t="shared" si="5"/>
        <v>0</v>
      </c>
      <c r="S50" s="30">
        <f t="shared" si="6"/>
        <v>0</v>
      </c>
      <c r="T50" s="32">
        <f t="shared" si="17"/>
        <v>0.1951219512195122</v>
      </c>
      <c r="U50" s="30">
        <f t="shared" si="7"/>
        <v>8.1407804878048787E-2</v>
      </c>
      <c r="V50" s="113" t="str">
        <f t="shared" si="8"/>
        <v>Non-Cropland</v>
      </c>
      <c r="W50" s="33">
        <f t="shared" si="9"/>
        <v>0</v>
      </c>
      <c r="X50" s="114">
        <f t="shared" si="10"/>
        <v>0</v>
      </c>
      <c r="Y50" s="33">
        <f t="shared" si="11"/>
        <v>0</v>
      </c>
      <c r="Z50" s="113">
        <f t="shared" si="12"/>
        <v>0</v>
      </c>
      <c r="AA50" s="113" t="str">
        <f t="shared" si="13"/>
        <v>Low Cropland (10-30%)</v>
      </c>
      <c r="AB50" s="11">
        <f t="shared" si="14"/>
        <v>0.2</v>
      </c>
      <c r="AC50" s="11">
        <f t="shared" si="15"/>
        <v>1.6281560975609757E-2</v>
      </c>
      <c r="AD50" s="30">
        <f t="shared" si="16"/>
        <v>8.1407804878048787E-2</v>
      </c>
    </row>
    <row r="51" spans="1:30" x14ac:dyDescent="0.4">
      <c r="A51" s="11" t="str">
        <f>Outgrowers_Baseline!A51</f>
        <v>03195b</v>
      </c>
      <c r="B51" s="11">
        <f>Outgrowers_Baseline!B51</f>
        <v>503</v>
      </c>
      <c r="C51" s="11" t="str">
        <f>Outgrowers_Baseline!C51</f>
        <v>03195b</v>
      </c>
      <c r="D51" s="11">
        <f>Outgrowers_Baseline!D51</f>
        <v>22962</v>
      </c>
      <c r="E51" s="11" t="str">
        <f>Outgrowers_Baseline!G51</f>
        <v>Euc</v>
      </c>
      <c r="F51" s="11">
        <f>Outgrowers_Baseline!H51</f>
        <v>2023</v>
      </c>
      <c r="G51" s="11">
        <f t="shared" si="0"/>
        <v>2022</v>
      </c>
      <c r="H51" s="11">
        <f>IF(G51&lt;2017,0,(IF(G51=2017,Outgrowers_Baseline!I51,IF(G51=2018,Outgrowers_Baseline!N51,IF(G51=2019,Outgrowers_Baseline!S51,IF(G51=2020,Outgrowers_Baseline!X51,IF(G51=2021,Outgrowers_Baseline!AC51,IF(G51=2022,Outgrowers_Baseline!AH51,IF(G51=2023,Outgrowers_Baseline!AM51,IF(G51=2024,Outgrowers_Baseline!AR51,0)))))))))+(IF(G51=2017,Outgrowers_Baseline!J51,IF(G51=2018,Outgrowers_Baseline!O51,IF(G51=2019,Outgrowers_Baseline!T51,IF(G51=2020,Outgrowers_Baseline!Y51,IF(G51=2021,Outgrowers_Baseline!AD51,IF(G51=2022,Outgrowers_Baseline!AI51,IF(G51=2023,Outgrowers_Baseline!AN51,IF(G51=2024,Outgrowers_Baseline!AS51,0)))))))))+(IF(G51=2017,Outgrowers_Baseline!K51,IF(G51=2018,Outgrowers_Baseline!P51,IF(G51=2019,Outgrowers_Baseline!U51,IF(G51=2020,Outgrowers_Baseline!Z51,IF(G51=2021,Outgrowers_Baseline!AE51,IF(G51=2022,Outgrowers_Baseline!AJ51,IF(G51=2023,Outgrowers_Baseline!AO51,IF(G51=2024,Outgrowers_Baseline!AT51,0)))))))))+(IF(G51=2017,Outgrowers_Baseline!L51,IF(G51=2018,Outgrowers_Baseline!Q51,IF(G51=2019,Outgrowers_Baseline!V51,IF(G51=2020,Outgrowers_Baseline!AA51,IF(G51=2021,Outgrowers_Baseline!AF51,IF(G51=2022,Outgrowers_Baseline!AK51,IF(G51=2023,Outgrowers_Baseline!AP51,IF(G51=2024,Outgrowers_Baseline!AU51,0))))))))))</f>
        <v>800</v>
      </c>
      <c r="I51" s="11">
        <f t="shared" si="1"/>
        <v>2022</v>
      </c>
      <c r="J51" s="11">
        <f>IF(I51=2017,Outgrowers_Baseline!I51,IF(I51=2018,Outgrowers_Baseline!N51,IF(I51=2019,Outgrowers_Baseline!S51,IF(I51=2020,Outgrowers_Baseline!X51,IF(I51=2021,Outgrowers_Baseline!AC51,IF(I51=2022,Outgrowers_Baseline!AH51,IF(I51=2023,Outgrowers_Baseline!AM51,IF(I51=2024,Outgrowers_Baseline!AR51,0))))))))</f>
        <v>600</v>
      </c>
      <c r="K51" s="11">
        <f>IF(I51=2017,Outgrowers_Baseline!L51,IF(I51=2018,Outgrowers_Baseline!Q51,IF(I51=2019,Outgrowers_Baseline!V51,IF(I51=2020,Outgrowers_Baseline!AA51,IF(I51=2021,Outgrowers_Baseline!AF51,IF(I51=2022,Outgrowers_Baseline!AK51,IF(I51=2023,Outgrowers_Baseline!AP51,IF(I51=2024,Outgrowers_Baseline!AU51,0))))))))</f>
        <v>0</v>
      </c>
      <c r="L51" s="11">
        <f>IF(I51=2017,Outgrowers_Baseline!K51,IF(I51=2018,Outgrowers_Baseline!P51,IF(I51=2019,Outgrowers_Baseline!U51,IF(I51=2020,Outgrowers_Baseline!Z51,IF(I51=2021,Outgrowers_Baseline!AE51,IF(I51=2022,Outgrowers_Baseline!AJ51,IF(I51=2023,Outgrowers_Baseline!AO51,IF(I51=2024,Outgrowers_Baseline!AT51,0))))))))</f>
        <v>100</v>
      </c>
      <c r="M51" s="11">
        <f>IF(I51=2017,Outgrowers_Baseline!J51,IF(I51=2018,Outgrowers_Baseline!O51,IF(I51=2019,Outgrowers_Baseline!T51,IF(I51=2020,Outgrowers_Baseline!Y51,IF(I51=2021,Outgrowers_Baseline!AD51,IF(I51=2022,Outgrowers_Baseline!AI51,IF(I51=2023,Outgrowers_Baseline!AN51,IF(I51=2024,Outgrowers_Baseline!AS51,0))))))))</f>
        <v>100</v>
      </c>
      <c r="N51" s="11">
        <f t="shared" si="2"/>
        <v>800</v>
      </c>
      <c r="O51" s="30">
        <f>IFERROR(VLOOKUP(A51,Outgrower_Areas!$C:$J,8,0),0)</f>
        <v>7.6054999999999998E-2</v>
      </c>
      <c r="P51" s="33">
        <f t="shared" si="3"/>
        <v>0</v>
      </c>
      <c r="Q51" s="113">
        <f t="shared" si="4"/>
        <v>0</v>
      </c>
      <c r="R51" s="32">
        <f t="shared" si="5"/>
        <v>0.125</v>
      </c>
      <c r="S51" s="30">
        <f t="shared" si="6"/>
        <v>9.5068749999999997E-3</v>
      </c>
      <c r="T51" s="32">
        <f t="shared" si="17"/>
        <v>0.25</v>
      </c>
      <c r="U51" s="30">
        <f t="shared" si="7"/>
        <v>1.9013749999999999E-2</v>
      </c>
      <c r="V51" s="113" t="str">
        <f t="shared" si="8"/>
        <v>Non-Cropland</v>
      </c>
      <c r="W51" s="33">
        <f t="shared" si="9"/>
        <v>0</v>
      </c>
      <c r="X51" s="114">
        <f t="shared" si="10"/>
        <v>0</v>
      </c>
      <c r="Y51" s="33">
        <f t="shared" si="11"/>
        <v>0.2</v>
      </c>
      <c r="Z51" s="113">
        <f t="shared" si="12"/>
        <v>1.9013750000000001E-3</v>
      </c>
      <c r="AA51" s="113" t="str">
        <f t="shared" si="13"/>
        <v>Low Cropland (10-30%)</v>
      </c>
      <c r="AB51" s="11">
        <f t="shared" si="14"/>
        <v>0.2</v>
      </c>
      <c r="AC51" s="11">
        <f t="shared" si="15"/>
        <v>3.8027500000000001E-3</v>
      </c>
      <c r="AD51" s="30">
        <f t="shared" si="16"/>
        <v>1.9013749999999999E-2</v>
      </c>
    </row>
    <row r="52" spans="1:30" x14ac:dyDescent="0.4">
      <c r="A52" s="11" t="str">
        <f>Outgrowers_Baseline!A52</f>
        <v>03196a</v>
      </c>
      <c r="B52" s="11">
        <f>Outgrowers_Baseline!B52</f>
        <v>503</v>
      </c>
      <c r="C52" s="11" t="str">
        <f>Outgrowers_Baseline!C52</f>
        <v>03196a</v>
      </c>
      <c r="D52" s="11">
        <f>Outgrowers_Baseline!D52</f>
        <v>19313</v>
      </c>
      <c r="E52" s="11" t="str">
        <f>Outgrowers_Baseline!G52</f>
        <v>Euc</v>
      </c>
      <c r="F52" s="11">
        <f>Outgrowers_Baseline!H52</f>
        <v>2024</v>
      </c>
      <c r="G52" s="11">
        <f t="shared" si="0"/>
        <v>2023</v>
      </c>
      <c r="H52" s="11">
        <f>IF(G52&lt;2017,0,(IF(G52=2017,Outgrowers_Baseline!I52,IF(G52=2018,Outgrowers_Baseline!N52,IF(G52=2019,Outgrowers_Baseline!S52,IF(G52=2020,Outgrowers_Baseline!X52,IF(G52=2021,Outgrowers_Baseline!AC52,IF(G52=2022,Outgrowers_Baseline!AH52,IF(G52=2023,Outgrowers_Baseline!AM52,IF(G52=2024,Outgrowers_Baseline!AR52,0)))))))))+(IF(G52=2017,Outgrowers_Baseline!J52,IF(G52=2018,Outgrowers_Baseline!O52,IF(G52=2019,Outgrowers_Baseline!T52,IF(G52=2020,Outgrowers_Baseline!Y52,IF(G52=2021,Outgrowers_Baseline!AD52,IF(G52=2022,Outgrowers_Baseline!AI52,IF(G52=2023,Outgrowers_Baseline!AN52,IF(G52=2024,Outgrowers_Baseline!AS52,0)))))))))+(IF(G52=2017,Outgrowers_Baseline!K52,IF(G52=2018,Outgrowers_Baseline!P52,IF(G52=2019,Outgrowers_Baseline!U52,IF(G52=2020,Outgrowers_Baseline!Z52,IF(G52=2021,Outgrowers_Baseline!AE52,IF(G52=2022,Outgrowers_Baseline!AJ52,IF(G52=2023,Outgrowers_Baseline!AO52,IF(G52=2024,Outgrowers_Baseline!AT52,0)))))))))+(IF(G52=2017,Outgrowers_Baseline!L52,IF(G52=2018,Outgrowers_Baseline!Q52,IF(G52=2019,Outgrowers_Baseline!V52,IF(G52=2020,Outgrowers_Baseline!AA52,IF(G52=2021,Outgrowers_Baseline!AF52,IF(G52=2022,Outgrowers_Baseline!AK52,IF(G52=2023,Outgrowers_Baseline!AP52,IF(G52=2024,Outgrowers_Baseline!AU52,0))))))))))</f>
        <v>1400</v>
      </c>
      <c r="I52" s="11">
        <f t="shared" si="1"/>
        <v>2023</v>
      </c>
      <c r="J52" s="11">
        <f>IF(I52=2017,Outgrowers_Baseline!I52,IF(I52=2018,Outgrowers_Baseline!N52,IF(I52=2019,Outgrowers_Baseline!S52,IF(I52=2020,Outgrowers_Baseline!X52,IF(I52=2021,Outgrowers_Baseline!AC52,IF(I52=2022,Outgrowers_Baseline!AH52,IF(I52=2023,Outgrowers_Baseline!AM52,IF(I52=2024,Outgrowers_Baseline!AR52,0))))))))</f>
        <v>100</v>
      </c>
      <c r="K52" s="11">
        <f>IF(I52=2017,Outgrowers_Baseline!L52,IF(I52=2018,Outgrowers_Baseline!Q52,IF(I52=2019,Outgrowers_Baseline!V52,IF(I52=2020,Outgrowers_Baseline!AA52,IF(I52=2021,Outgrowers_Baseline!AF52,IF(I52=2022,Outgrowers_Baseline!AK52,IF(I52=2023,Outgrowers_Baseline!AP52,IF(I52=2024,Outgrowers_Baseline!AU52,0))))))))</f>
        <v>0</v>
      </c>
      <c r="L52" s="11">
        <f>IF(I52=2017,Outgrowers_Baseline!K52,IF(I52=2018,Outgrowers_Baseline!P52,IF(I52=2019,Outgrowers_Baseline!U52,IF(I52=2020,Outgrowers_Baseline!Z52,IF(I52=2021,Outgrowers_Baseline!AE52,IF(I52=2022,Outgrowers_Baseline!AJ52,IF(I52=2023,Outgrowers_Baseline!AO52,IF(I52=2024,Outgrowers_Baseline!AT52,0))))))))</f>
        <v>400</v>
      </c>
      <c r="M52" s="11">
        <f>IF(I52=2017,Outgrowers_Baseline!J52,IF(I52=2018,Outgrowers_Baseline!O52,IF(I52=2019,Outgrowers_Baseline!T52,IF(I52=2020,Outgrowers_Baseline!Y52,IF(I52=2021,Outgrowers_Baseline!AD52,IF(I52=2022,Outgrowers_Baseline!AI52,IF(I52=2023,Outgrowers_Baseline!AN52,IF(I52=2024,Outgrowers_Baseline!AS52,0))))))))</f>
        <v>900</v>
      </c>
      <c r="N52" s="11">
        <f t="shared" si="2"/>
        <v>1400</v>
      </c>
      <c r="O52" s="30">
        <f>IFERROR(VLOOKUP(A52,Outgrower_Areas!$C:$J,8,0),0)</f>
        <v>0.13153400000000001</v>
      </c>
      <c r="P52" s="33">
        <f t="shared" si="3"/>
        <v>0</v>
      </c>
      <c r="Q52" s="113">
        <f t="shared" si="4"/>
        <v>0</v>
      </c>
      <c r="R52" s="32">
        <f t="shared" si="5"/>
        <v>0.2857142857142857</v>
      </c>
      <c r="S52" s="30">
        <f t="shared" si="6"/>
        <v>3.7581142857142862E-2</v>
      </c>
      <c r="T52" s="32">
        <f t="shared" si="17"/>
        <v>0.9285714285714286</v>
      </c>
      <c r="U52" s="30">
        <f t="shared" si="7"/>
        <v>0.12213871428571429</v>
      </c>
      <c r="V52" s="113" t="str">
        <f t="shared" si="8"/>
        <v>Non-Cropland</v>
      </c>
      <c r="W52" s="33">
        <f t="shared" si="9"/>
        <v>0</v>
      </c>
      <c r="X52" s="114">
        <f t="shared" si="10"/>
        <v>0</v>
      </c>
      <c r="Y52" s="33">
        <f t="shared" si="11"/>
        <v>0.2</v>
      </c>
      <c r="Z52" s="113">
        <f t="shared" si="12"/>
        <v>7.5162285714285727E-3</v>
      </c>
      <c r="AA52" s="113" t="str">
        <f t="shared" si="13"/>
        <v>High Cropland (≥50%)</v>
      </c>
      <c r="AB52" s="11">
        <f t="shared" si="14"/>
        <v>0.4</v>
      </c>
      <c r="AC52" s="11">
        <f t="shared" si="15"/>
        <v>4.8855485714285718E-2</v>
      </c>
      <c r="AD52" s="30">
        <f t="shared" si="16"/>
        <v>0.12213871428571429</v>
      </c>
    </row>
    <row r="53" spans="1:30" x14ac:dyDescent="0.4">
      <c r="A53" s="11" t="str">
        <f>Outgrowers_Baseline!A53</f>
        <v>03196b</v>
      </c>
      <c r="B53" s="11">
        <f>Outgrowers_Baseline!B53</f>
        <v>503</v>
      </c>
      <c r="C53" s="11" t="str">
        <f>Outgrowers_Baseline!C53</f>
        <v>03196b</v>
      </c>
      <c r="D53" s="11">
        <f>Outgrowers_Baseline!D53</f>
        <v>19314</v>
      </c>
      <c r="E53" s="11" t="str">
        <f>Outgrowers_Baseline!G53</f>
        <v>Euc</v>
      </c>
      <c r="F53" s="11">
        <f>Outgrowers_Baseline!H53</f>
        <v>2024</v>
      </c>
      <c r="G53" s="11">
        <f t="shared" si="0"/>
        <v>2023</v>
      </c>
      <c r="H53" s="11">
        <f>IF(G53&lt;2017,0,(IF(G53=2017,Outgrowers_Baseline!I53,IF(G53=2018,Outgrowers_Baseline!N53,IF(G53=2019,Outgrowers_Baseline!S53,IF(G53=2020,Outgrowers_Baseline!X53,IF(G53=2021,Outgrowers_Baseline!AC53,IF(G53=2022,Outgrowers_Baseline!AH53,IF(G53=2023,Outgrowers_Baseline!AM53,IF(G53=2024,Outgrowers_Baseline!AR53,0)))))))))+(IF(G53=2017,Outgrowers_Baseline!J53,IF(G53=2018,Outgrowers_Baseline!O53,IF(G53=2019,Outgrowers_Baseline!T53,IF(G53=2020,Outgrowers_Baseline!Y53,IF(G53=2021,Outgrowers_Baseline!AD53,IF(G53=2022,Outgrowers_Baseline!AI53,IF(G53=2023,Outgrowers_Baseline!AN53,IF(G53=2024,Outgrowers_Baseline!AS53,0)))))))))+(IF(G53=2017,Outgrowers_Baseline!K53,IF(G53=2018,Outgrowers_Baseline!P53,IF(G53=2019,Outgrowers_Baseline!U53,IF(G53=2020,Outgrowers_Baseline!Z53,IF(G53=2021,Outgrowers_Baseline!AE53,IF(G53=2022,Outgrowers_Baseline!AJ53,IF(G53=2023,Outgrowers_Baseline!AO53,IF(G53=2024,Outgrowers_Baseline!AT53,0)))))))))+(IF(G53=2017,Outgrowers_Baseline!L53,IF(G53=2018,Outgrowers_Baseline!Q53,IF(G53=2019,Outgrowers_Baseline!V53,IF(G53=2020,Outgrowers_Baseline!AA53,IF(G53=2021,Outgrowers_Baseline!AF53,IF(G53=2022,Outgrowers_Baseline!AK53,IF(G53=2023,Outgrowers_Baseline!AP53,IF(G53=2024,Outgrowers_Baseline!AU53,0))))))))))</f>
        <v>1000</v>
      </c>
      <c r="I53" s="11">
        <f t="shared" si="1"/>
        <v>2023</v>
      </c>
      <c r="J53" s="11">
        <f>IF(I53=2017,Outgrowers_Baseline!I53,IF(I53=2018,Outgrowers_Baseline!N53,IF(I53=2019,Outgrowers_Baseline!S53,IF(I53=2020,Outgrowers_Baseline!X53,IF(I53=2021,Outgrowers_Baseline!AC53,IF(I53=2022,Outgrowers_Baseline!AH53,IF(I53=2023,Outgrowers_Baseline!AM53,IF(I53=2024,Outgrowers_Baseline!AR53,0))))))))</f>
        <v>300</v>
      </c>
      <c r="K53" s="11">
        <f>IF(I53=2017,Outgrowers_Baseline!L53,IF(I53=2018,Outgrowers_Baseline!Q53,IF(I53=2019,Outgrowers_Baseline!V53,IF(I53=2020,Outgrowers_Baseline!AA53,IF(I53=2021,Outgrowers_Baseline!AF53,IF(I53=2022,Outgrowers_Baseline!AK53,IF(I53=2023,Outgrowers_Baseline!AP53,IF(I53=2024,Outgrowers_Baseline!AU53,0))))))))</f>
        <v>0</v>
      </c>
      <c r="L53" s="11">
        <f>IF(I53=2017,Outgrowers_Baseline!K53,IF(I53=2018,Outgrowers_Baseline!P53,IF(I53=2019,Outgrowers_Baseline!U53,IF(I53=2020,Outgrowers_Baseline!Z53,IF(I53=2021,Outgrowers_Baseline!AE53,IF(I53=2022,Outgrowers_Baseline!AJ53,IF(I53=2023,Outgrowers_Baseline!AO53,IF(I53=2024,Outgrowers_Baseline!AT53,0))))))))</f>
        <v>0</v>
      </c>
      <c r="M53" s="11">
        <f>IF(I53=2017,Outgrowers_Baseline!J53,IF(I53=2018,Outgrowers_Baseline!O53,IF(I53=2019,Outgrowers_Baseline!T53,IF(I53=2020,Outgrowers_Baseline!Y53,IF(I53=2021,Outgrowers_Baseline!AD53,IF(I53=2022,Outgrowers_Baseline!AI53,IF(I53=2023,Outgrowers_Baseline!AN53,IF(I53=2024,Outgrowers_Baseline!AS53,0))))))))</f>
        <v>700</v>
      </c>
      <c r="N53" s="11">
        <f t="shared" si="2"/>
        <v>1000</v>
      </c>
      <c r="O53" s="30">
        <f>IFERROR(VLOOKUP(A53,Outgrower_Areas!$C:$J,8,0),0)</f>
        <v>8.5206000000000004E-2</v>
      </c>
      <c r="P53" s="33">
        <f t="shared" si="3"/>
        <v>0</v>
      </c>
      <c r="Q53" s="113">
        <f t="shared" si="4"/>
        <v>0</v>
      </c>
      <c r="R53" s="32">
        <f t="shared" si="5"/>
        <v>0</v>
      </c>
      <c r="S53" s="30">
        <f t="shared" si="6"/>
        <v>0</v>
      </c>
      <c r="T53" s="32">
        <f t="shared" si="17"/>
        <v>0.7</v>
      </c>
      <c r="U53" s="30">
        <f t="shared" si="7"/>
        <v>5.9644200000000001E-2</v>
      </c>
      <c r="V53" s="113" t="str">
        <f t="shared" si="8"/>
        <v>Non-Cropland</v>
      </c>
      <c r="W53" s="33">
        <f t="shared" si="9"/>
        <v>0</v>
      </c>
      <c r="X53" s="114">
        <f t="shared" si="10"/>
        <v>0</v>
      </c>
      <c r="Y53" s="33">
        <f t="shared" si="11"/>
        <v>0</v>
      </c>
      <c r="Z53" s="113">
        <f t="shared" si="12"/>
        <v>0</v>
      </c>
      <c r="AA53" s="113" t="str">
        <f t="shared" si="13"/>
        <v>High Cropland (≥50%)</v>
      </c>
      <c r="AB53" s="11">
        <f t="shared" si="14"/>
        <v>0.4</v>
      </c>
      <c r="AC53" s="11">
        <f t="shared" si="15"/>
        <v>2.3857680000000003E-2</v>
      </c>
      <c r="AD53" s="30">
        <f t="shared" si="16"/>
        <v>5.9644200000000001E-2</v>
      </c>
    </row>
    <row r="54" spans="1:30" x14ac:dyDescent="0.4">
      <c r="A54" s="11" t="str">
        <f>Outgrowers_Baseline!A54</f>
        <v>03197a</v>
      </c>
      <c r="B54" s="11">
        <f>Outgrowers_Baseline!B54</f>
        <v>503</v>
      </c>
      <c r="C54" s="11" t="str">
        <f>Outgrowers_Baseline!C54</f>
        <v>03197a</v>
      </c>
      <c r="D54" s="11">
        <f>Outgrowers_Baseline!D54</f>
        <v>19315</v>
      </c>
      <c r="E54" s="11" t="str">
        <f>Outgrowers_Baseline!G54</f>
        <v>Euc</v>
      </c>
      <c r="F54" s="11">
        <f>Outgrowers_Baseline!H54</f>
        <v>2024</v>
      </c>
      <c r="G54" s="11">
        <f t="shared" si="0"/>
        <v>2023</v>
      </c>
      <c r="H54" s="11">
        <f>IF(G54&lt;2017,0,(IF(G54=2017,Outgrowers_Baseline!I54,IF(G54=2018,Outgrowers_Baseline!N54,IF(G54=2019,Outgrowers_Baseline!S54,IF(G54=2020,Outgrowers_Baseline!X54,IF(G54=2021,Outgrowers_Baseline!AC54,IF(G54=2022,Outgrowers_Baseline!AH54,IF(G54=2023,Outgrowers_Baseline!AM54,IF(G54=2024,Outgrowers_Baseline!AR54,0)))))))))+(IF(G54=2017,Outgrowers_Baseline!J54,IF(G54=2018,Outgrowers_Baseline!O54,IF(G54=2019,Outgrowers_Baseline!T54,IF(G54=2020,Outgrowers_Baseline!Y54,IF(G54=2021,Outgrowers_Baseline!AD54,IF(G54=2022,Outgrowers_Baseline!AI54,IF(G54=2023,Outgrowers_Baseline!AN54,IF(G54=2024,Outgrowers_Baseline!AS54,0)))))))))+(IF(G54=2017,Outgrowers_Baseline!K54,IF(G54=2018,Outgrowers_Baseline!P54,IF(G54=2019,Outgrowers_Baseline!U54,IF(G54=2020,Outgrowers_Baseline!Z54,IF(G54=2021,Outgrowers_Baseline!AE54,IF(G54=2022,Outgrowers_Baseline!AJ54,IF(G54=2023,Outgrowers_Baseline!AO54,IF(G54=2024,Outgrowers_Baseline!AT54,0)))))))))+(IF(G54=2017,Outgrowers_Baseline!L54,IF(G54=2018,Outgrowers_Baseline!Q54,IF(G54=2019,Outgrowers_Baseline!V54,IF(G54=2020,Outgrowers_Baseline!AA54,IF(G54=2021,Outgrowers_Baseline!AF54,IF(G54=2022,Outgrowers_Baseline!AK54,IF(G54=2023,Outgrowers_Baseline!AP54,IF(G54=2024,Outgrowers_Baseline!AU54,0))))))))))</f>
        <v>2000</v>
      </c>
      <c r="I54" s="11">
        <f t="shared" si="1"/>
        <v>2023</v>
      </c>
      <c r="J54" s="11">
        <f>IF(I54=2017,Outgrowers_Baseline!I54,IF(I54=2018,Outgrowers_Baseline!N54,IF(I54=2019,Outgrowers_Baseline!S54,IF(I54=2020,Outgrowers_Baseline!X54,IF(I54=2021,Outgrowers_Baseline!AC54,IF(I54=2022,Outgrowers_Baseline!AH54,IF(I54=2023,Outgrowers_Baseline!AM54,IF(I54=2024,Outgrowers_Baseline!AR54,0))))))))</f>
        <v>1000</v>
      </c>
      <c r="K54" s="11">
        <f>IF(I54=2017,Outgrowers_Baseline!L54,IF(I54=2018,Outgrowers_Baseline!Q54,IF(I54=2019,Outgrowers_Baseline!V54,IF(I54=2020,Outgrowers_Baseline!AA54,IF(I54=2021,Outgrowers_Baseline!AF54,IF(I54=2022,Outgrowers_Baseline!AK54,IF(I54=2023,Outgrowers_Baseline!AP54,IF(I54=2024,Outgrowers_Baseline!AU54,0))))))))</f>
        <v>0</v>
      </c>
      <c r="L54" s="11">
        <f>IF(I54=2017,Outgrowers_Baseline!K54,IF(I54=2018,Outgrowers_Baseline!P54,IF(I54=2019,Outgrowers_Baseline!U54,IF(I54=2020,Outgrowers_Baseline!Z54,IF(I54=2021,Outgrowers_Baseline!AE54,IF(I54=2022,Outgrowers_Baseline!AJ54,IF(I54=2023,Outgrowers_Baseline!AO54,IF(I54=2024,Outgrowers_Baseline!AT54,0))))))))</f>
        <v>0</v>
      </c>
      <c r="M54" s="11">
        <f>IF(I54=2017,Outgrowers_Baseline!J54,IF(I54=2018,Outgrowers_Baseline!O54,IF(I54=2019,Outgrowers_Baseline!T54,IF(I54=2020,Outgrowers_Baseline!Y54,IF(I54=2021,Outgrowers_Baseline!AD54,IF(I54=2022,Outgrowers_Baseline!AI54,IF(I54=2023,Outgrowers_Baseline!AN54,IF(I54=2024,Outgrowers_Baseline!AS54,0))))))))</f>
        <v>1000</v>
      </c>
      <c r="N54" s="11">
        <f t="shared" si="2"/>
        <v>2000</v>
      </c>
      <c r="O54" s="30">
        <f>IFERROR(VLOOKUP(A54,Outgrower_Areas!$C:$J,8,0),0)</f>
        <v>0.19694</v>
      </c>
      <c r="P54" s="33">
        <f t="shared" si="3"/>
        <v>0</v>
      </c>
      <c r="Q54" s="113">
        <f t="shared" si="4"/>
        <v>0</v>
      </c>
      <c r="R54" s="32">
        <f t="shared" si="5"/>
        <v>0</v>
      </c>
      <c r="S54" s="30">
        <f t="shared" si="6"/>
        <v>0</v>
      </c>
      <c r="T54" s="32">
        <f t="shared" si="17"/>
        <v>0.5</v>
      </c>
      <c r="U54" s="30">
        <f t="shared" si="7"/>
        <v>9.8470000000000002E-2</v>
      </c>
      <c r="V54" s="113" t="str">
        <f t="shared" si="8"/>
        <v>Non-Cropland</v>
      </c>
      <c r="W54" s="33">
        <f t="shared" si="9"/>
        <v>0</v>
      </c>
      <c r="X54" s="114">
        <f t="shared" si="10"/>
        <v>0</v>
      </c>
      <c r="Y54" s="33">
        <f t="shared" si="11"/>
        <v>0</v>
      </c>
      <c r="Z54" s="113">
        <f t="shared" si="12"/>
        <v>0</v>
      </c>
      <c r="AA54" s="113" t="str">
        <f t="shared" si="13"/>
        <v>High Cropland (≥50%)</v>
      </c>
      <c r="AB54" s="11">
        <f t="shared" si="14"/>
        <v>0.4</v>
      </c>
      <c r="AC54" s="11">
        <f t="shared" si="15"/>
        <v>3.9388000000000006E-2</v>
      </c>
      <c r="AD54" s="30">
        <f t="shared" si="16"/>
        <v>9.8470000000000002E-2</v>
      </c>
    </row>
    <row r="55" spans="1:30" x14ac:dyDescent="0.4">
      <c r="A55" s="11" t="str">
        <f>Outgrowers_Baseline!A55</f>
        <v>03197b</v>
      </c>
      <c r="B55" s="11">
        <f>Outgrowers_Baseline!B55</f>
        <v>503</v>
      </c>
      <c r="C55" s="11" t="str">
        <f>Outgrowers_Baseline!C55</f>
        <v>03197b</v>
      </c>
      <c r="D55" s="11">
        <f>Outgrowers_Baseline!D55</f>
        <v>19316</v>
      </c>
      <c r="E55" s="11" t="str">
        <f>Outgrowers_Baseline!G55</f>
        <v>Euc</v>
      </c>
      <c r="F55" s="11">
        <f>Outgrowers_Baseline!H55</f>
        <v>2024</v>
      </c>
      <c r="G55" s="11">
        <f t="shared" si="0"/>
        <v>2023</v>
      </c>
      <c r="H55" s="11">
        <f>IF(G55&lt;2017,0,(IF(G55=2017,Outgrowers_Baseline!I55,IF(G55=2018,Outgrowers_Baseline!N55,IF(G55=2019,Outgrowers_Baseline!S55,IF(G55=2020,Outgrowers_Baseline!X55,IF(G55=2021,Outgrowers_Baseline!AC55,IF(G55=2022,Outgrowers_Baseline!AH55,IF(G55=2023,Outgrowers_Baseline!AM55,IF(G55=2024,Outgrowers_Baseline!AR55,0)))))))))+(IF(G55=2017,Outgrowers_Baseline!J55,IF(G55=2018,Outgrowers_Baseline!O55,IF(G55=2019,Outgrowers_Baseline!T55,IF(G55=2020,Outgrowers_Baseline!Y55,IF(G55=2021,Outgrowers_Baseline!AD55,IF(G55=2022,Outgrowers_Baseline!AI55,IF(G55=2023,Outgrowers_Baseline!AN55,IF(G55=2024,Outgrowers_Baseline!AS55,0)))))))))+(IF(G55=2017,Outgrowers_Baseline!K55,IF(G55=2018,Outgrowers_Baseline!P55,IF(G55=2019,Outgrowers_Baseline!U55,IF(G55=2020,Outgrowers_Baseline!Z55,IF(G55=2021,Outgrowers_Baseline!AE55,IF(G55=2022,Outgrowers_Baseline!AJ55,IF(G55=2023,Outgrowers_Baseline!AO55,IF(G55=2024,Outgrowers_Baseline!AT55,0)))))))))+(IF(G55=2017,Outgrowers_Baseline!L55,IF(G55=2018,Outgrowers_Baseline!Q55,IF(G55=2019,Outgrowers_Baseline!V55,IF(G55=2020,Outgrowers_Baseline!AA55,IF(G55=2021,Outgrowers_Baseline!AF55,IF(G55=2022,Outgrowers_Baseline!AK55,IF(G55=2023,Outgrowers_Baseline!AP55,IF(G55=2024,Outgrowers_Baseline!AU55,0))))))))))</f>
        <v>2900</v>
      </c>
      <c r="I55" s="11">
        <f t="shared" si="1"/>
        <v>2023</v>
      </c>
      <c r="J55" s="11">
        <f>IF(I55=2017,Outgrowers_Baseline!I55,IF(I55=2018,Outgrowers_Baseline!N55,IF(I55=2019,Outgrowers_Baseline!S55,IF(I55=2020,Outgrowers_Baseline!X55,IF(I55=2021,Outgrowers_Baseline!AC55,IF(I55=2022,Outgrowers_Baseline!AH55,IF(I55=2023,Outgrowers_Baseline!AM55,IF(I55=2024,Outgrowers_Baseline!AR55,0))))))))</f>
        <v>2600</v>
      </c>
      <c r="K55" s="11">
        <f>IF(I55=2017,Outgrowers_Baseline!L55,IF(I55=2018,Outgrowers_Baseline!Q55,IF(I55=2019,Outgrowers_Baseline!V55,IF(I55=2020,Outgrowers_Baseline!AA55,IF(I55=2021,Outgrowers_Baseline!AF55,IF(I55=2022,Outgrowers_Baseline!AK55,IF(I55=2023,Outgrowers_Baseline!AP55,IF(I55=2024,Outgrowers_Baseline!AU55,0))))))))</f>
        <v>0</v>
      </c>
      <c r="L55" s="11">
        <f>IF(I55=2017,Outgrowers_Baseline!K55,IF(I55=2018,Outgrowers_Baseline!P55,IF(I55=2019,Outgrowers_Baseline!U55,IF(I55=2020,Outgrowers_Baseline!Z55,IF(I55=2021,Outgrowers_Baseline!AE55,IF(I55=2022,Outgrowers_Baseline!AJ55,IF(I55=2023,Outgrowers_Baseline!AO55,IF(I55=2024,Outgrowers_Baseline!AT55,0))))))))</f>
        <v>0</v>
      </c>
      <c r="M55" s="11">
        <f>IF(I55=2017,Outgrowers_Baseline!J55,IF(I55=2018,Outgrowers_Baseline!O55,IF(I55=2019,Outgrowers_Baseline!T55,IF(I55=2020,Outgrowers_Baseline!Y55,IF(I55=2021,Outgrowers_Baseline!AD55,IF(I55=2022,Outgrowers_Baseline!AI55,IF(I55=2023,Outgrowers_Baseline!AN55,IF(I55=2024,Outgrowers_Baseline!AS55,0))))))))</f>
        <v>300</v>
      </c>
      <c r="N55" s="11">
        <f t="shared" si="2"/>
        <v>2900</v>
      </c>
      <c r="O55" s="30">
        <f>IFERROR(VLOOKUP(A55,Outgrower_Areas!$C:$J,8,0),0)</f>
        <v>0.26079400000000003</v>
      </c>
      <c r="P55" s="33">
        <f t="shared" si="3"/>
        <v>0</v>
      </c>
      <c r="Q55" s="113">
        <f t="shared" si="4"/>
        <v>0</v>
      </c>
      <c r="R55" s="32">
        <f t="shared" si="5"/>
        <v>0</v>
      </c>
      <c r="S55" s="30">
        <f t="shared" si="6"/>
        <v>0</v>
      </c>
      <c r="T55" s="32">
        <f t="shared" si="17"/>
        <v>0.10344827586206896</v>
      </c>
      <c r="U55" s="30">
        <f t="shared" si="7"/>
        <v>2.6978689655172416E-2</v>
      </c>
      <c r="V55" s="113" t="str">
        <f t="shared" si="8"/>
        <v>Non-Cropland</v>
      </c>
      <c r="W55" s="33">
        <f t="shared" si="9"/>
        <v>0</v>
      </c>
      <c r="X55" s="114">
        <f t="shared" si="10"/>
        <v>0</v>
      </c>
      <c r="Y55" s="33">
        <f t="shared" si="11"/>
        <v>0</v>
      </c>
      <c r="Z55" s="113">
        <f t="shared" si="12"/>
        <v>0</v>
      </c>
      <c r="AA55" s="113" t="str">
        <f t="shared" si="13"/>
        <v>Low Cropland (10-30%)</v>
      </c>
      <c r="AB55" s="11">
        <f t="shared" si="14"/>
        <v>0.2</v>
      </c>
      <c r="AC55" s="11">
        <f t="shared" si="15"/>
        <v>5.3957379310344833E-3</v>
      </c>
      <c r="AD55" s="30">
        <f t="shared" si="16"/>
        <v>2.6978689655172416E-2</v>
      </c>
    </row>
    <row r="56" spans="1:30" x14ac:dyDescent="0.4">
      <c r="A56" s="11" t="str">
        <f>Outgrowers_Baseline!A56</f>
        <v>03198a</v>
      </c>
      <c r="B56" s="11">
        <f>Outgrowers_Baseline!B56</f>
        <v>503</v>
      </c>
      <c r="C56" s="11" t="str">
        <f>Outgrowers_Baseline!C56</f>
        <v>03198a</v>
      </c>
      <c r="D56" s="11">
        <f>Outgrowers_Baseline!D56</f>
        <v>19317</v>
      </c>
      <c r="E56" s="11" t="str">
        <f>Outgrowers_Baseline!G56</f>
        <v>Euc</v>
      </c>
      <c r="F56" s="11">
        <f>Outgrowers_Baseline!H56</f>
        <v>2024</v>
      </c>
      <c r="G56" s="11">
        <f t="shared" si="0"/>
        <v>2023</v>
      </c>
      <c r="H56" s="11">
        <f>IF(G56&lt;2017,0,(IF(G56=2017,Outgrowers_Baseline!I56,IF(G56=2018,Outgrowers_Baseline!N56,IF(G56=2019,Outgrowers_Baseline!S56,IF(G56=2020,Outgrowers_Baseline!X56,IF(G56=2021,Outgrowers_Baseline!AC56,IF(G56=2022,Outgrowers_Baseline!AH56,IF(G56=2023,Outgrowers_Baseline!AM56,IF(G56=2024,Outgrowers_Baseline!AR56,0)))))))))+(IF(G56=2017,Outgrowers_Baseline!J56,IF(G56=2018,Outgrowers_Baseline!O56,IF(G56=2019,Outgrowers_Baseline!T56,IF(G56=2020,Outgrowers_Baseline!Y56,IF(G56=2021,Outgrowers_Baseline!AD56,IF(G56=2022,Outgrowers_Baseline!AI56,IF(G56=2023,Outgrowers_Baseline!AN56,IF(G56=2024,Outgrowers_Baseline!AS56,0)))))))))+(IF(G56=2017,Outgrowers_Baseline!K56,IF(G56=2018,Outgrowers_Baseline!P56,IF(G56=2019,Outgrowers_Baseline!U56,IF(G56=2020,Outgrowers_Baseline!Z56,IF(G56=2021,Outgrowers_Baseline!AE56,IF(G56=2022,Outgrowers_Baseline!AJ56,IF(G56=2023,Outgrowers_Baseline!AO56,IF(G56=2024,Outgrowers_Baseline!AT56,0)))))))))+(IF(G56=2017,Outgrowers_Baseline!L56,IF(G56=2018,Outgrowers_Baseline!Q56,IF(G56=2019,Outgrowers_Baseline!V56,IF(G56=2020,Outgrowers_Baseline!AA56,IF(G56=2021,Outgrowers_Baseline!AF56,IF(G56=2022,Outgrowers_Baseline!AK56,IF(G56=2023,Outgrowers_Baseline!AP56,IF(G56=2024,Outgrowers_Baseline!AU56,0))))))))))</f>
        <v>1600</v>
      </c>
      <c r="I56" s="11">
        <f t="shared" si="1"/>
        <v>2023</v>
      </c>
      <c r="J56" s="11">
        <f>IF(I56=2017,Outgrowers_Baseline!I56,IF(I56=2018,Outgrowers_Baseline!N56,IF(I56=2019,Outgrowers_Baseline!S56,IF(I56=2020,Outgrowers_Baseline!X56,IF(I56=2021,Outgrowers_Baseline!AC56,IF(I56=2022,Outgrowers_Baseline!AH56,IF(I56=2023,Outgrowers_Baseline!AM56,IF(I56=2024,Outgrowers_Baseline!AR56,0))))))))</f>
        <v>1600</v>
      </c>
      <c r="K56" s="11">
        <f>IF(I56=2017,Outgrowers_Baseline!L56,IF(I56=2018,Outgrowers_Baseline!Q56,IF(I56=2019,Outgrowers_Baseline!V56,IF(I56=2020,Outgrowers_Baseline!AA56,IF(I56=2021,Outgrowers_Baseline!AF56,IF(I56=2022,Outgrowers_Baseline!AK56,IF(I56=2023,Outgrowers_Baseline!AP56,IF(I56=2024,Outgrowers_Baseline!AU56,0))))))))</f>
        <v>0</v>
      </c>
      <c r="L56" s="11">
        <f>IF(I56=2017,Outgrowers_Baseline!K56,IF(I56=2018,Outgrowers_Baseline!P56,IF(I56=2019,Outgrowers_Baseline!U56,IF(I56=2020,Outgrowers_Baseline!Z56,IF(I56=2021,Outgrowers_Baseline!AE56,IF(I56=2022,Outgrowers_Baseline!AJ56,IF(I56=2023,Outgrowers_Baseline!AO56,IF(I56=2024,Outgrowers_Baseline!AT56,0))))))))</f>
        <v>0</v>
      </c>
      <c r="M56" s="11">
        <f>IF(I56=2017,Outgrowers_Baseline!J56,IF(I56=2018,Outgrowers_Baseline!O56,IF(I56=2019,Outgrowers_Baseline!T56,IF(I56=2020,Outgrowers_Baseline!Y56,IF(I56=2021,Outgrowers_Baseline!AD56,IF(I56=2022,Outgrowers_Baseline!AI56,IF(I56=2023,Outgrowers_Baseline!AN56,IF(I56=2024,Outgrowers_Baseline!AS56,0))))))))</f>
        <v>0</v>
      </c>
      <c r="N56" s="11">
        <f t="shared" si="2"/>
        <v>1600</v>
      </c>
      <c r="O56" s="30">
        <f>IFERROR(VLOOKUP(A56,Outgrower_Areas!$C:$J,8,0),0)</f>
        <v>0.13001599999999999</v>
      </c>
      <c r="P56" s="33">
        <f t="shared" si="3"/>
        <v>0</v>
      </c>
      <c r="Q56" s="113">
        <f t="shared" si="4"/>
        <v>0</v>
      </c>
      <c r="R56" s="32">
        <f t="shared" si="5"/>
        <v>0</v>
      </c>
      <c r="S56" s="30">
        <f t="shared" si="6"/>
        <v>0</v>
      </c>
      <c r="T56" s="32">
        <f t="shared" si="17"/>
        <v>0</v>
      </c>
      <c r="U56" s="30">
        <f t="shared" si="7"/>
        <v>0</v>
      </c>
      <c r="V56" s="113" t="str">
        <f t="shared" si="8"/>
        <v>Non-Cropland</v>
      </c>
      <c r="W56" s="33">
        <f t="shared" si="9"/>
        <v>0</v>
      </c>
      <c r="X56" s="114">
        <f t="shared" si="10"/>
        <v>0</v>
      </c>
      <c r="Y56" s="33">
        <f t="shared" si="11"/>
        <v>0</v>
      </c>
      <c r="Z56" s="113">
        <f t="shared" si="12"/>
        <v>0</v>
      </c>
      <c r="AA56" s="113" t="str">
        <f t="shared" si="13"/>
        <v>Non-Cropland</v>
      </c>
      <c r="AB56" s="11">
        <f t="shared" si="14"/>
        <v>0</v>
      </c>
      <c r="AC56" s="11">
        <f t="shared" si="15"/>
        <v>0</v>
      </c>
      <c r="AD56" s="30">
        <f t="shared" si="16"/>
        <v>0</v>
      </c>
    </row>
    <row r="57" spans="1:30" x14ac:dyDescent="0.4">
      <c r="A57" s="11" t="str">
        <f>Outgrowers_Baseline!A57</f>
        <v>03199a</v>
      </c>
      <c r="B57" s="11">
        <f>Outgrowers_Baseline!B57</f>
        <v>503</v>
      </c>
      <c r="C57" s="11" t="str">
        <f>Outgrowers_Baseline!C57</f>
        <v>03199a</v>
      </c>
      <c r="D57" s="11">
        <f>Outgrowers_Baseline!D57</f>
        <v>19318</v>
      </c>
      <c r="E57" s="11" t="str">
        <f>Outgrowers_Baseline!G57</f>
        <v>Euc</v>
      </c>
      <c r="F57" s="11">
        <f>Outgrowers_Baseline!H57</f>
        <v>2024</v>
      </c>
      <c r="G57" s="11">
        <f t="shared" si="0"/>
        <v>2023</v>
      </c>
      <c r="H57" s="11">
        <f>IF(G57&lt;2017,0,(IF(G57=2017,Outgrowers_Baseline!I57,IF(G57=2018,Outgrowers_Baseline!N57,IF(G57=2019,Outgrowers_Baseline!S57,IF(G57=2020,Outgrowers_Baseline!X57,IF(G57=2021,Outgrowers_Baseline!AC57,IF(G57=2022,Outgrowers_Baseline!AH57,IF(G57=2023,Outgrowers_Baseline!AM57,IF(G57=2024,Outgrowers_Baseline!AR57,0)))))))))+(IF(G57=2017,Outgrowers_Baseline!J57,IF(G57=2018,Outgrowers_Baseline!O57,IF(G57=2019,Outgrowers_Baseline!T57,IF(G57=2020,Outgrowers_Baseline!Y57,IF(G57=2021,Outgrowers_Baseline!AD57,IF(G57=2022,Outgrowers_Baseline!AI57,IF(G57=2023,Outgrowers_Baseline!AN57,IF(G57=2024,Outgrowers_Baseline!AS57,0)))))))))+(IF(G57=2017,Outgrowers_Baseline!K57,IF(G57=2018,Outgrowers_Baseline!P57,IF(G57=2019,Outgrowers_Baseline!U57,IF(G57=2020,Outgrowers_Baseline!Z57,IF(G57=2021,Outgrowers_Baseline!AE57,IF(G57=2022,Outgrowers_Baseline!AJ57,IF(G57=2023,Outgrowers_Baseline!AO57,IF(G57=2024,Outgrowers_Baseline!AT57,0)))))))))+(IF(G57=2017,Outgrowers_Baseline!L57,IF(G57=2018,Outgrowers_Baseline!Q57,IF(G57=2019,Outgrowers_Baseline!V57,IF(G57=2020,Outgrowers_Baseline!AA57,IF(G57=2021,Outgrowers_Baseline!AF57,IF(G57=2022,Outgrowers_Baseline!AK57,IF(G57=2023,Outgrowers_Baseline!AP57,IF(G57=2024,Outgrowers_Baseline!AU57,0))))))))))</f>
        <v>3500</v>
      </c>
      <c r="I57" s="11">
        <f t="shared" si="1"/>
        <v>2023</v>
      </c>
      <c r="J57" s="11">
        <f>IF(I57=2017,Outgrowers_Baseline!I57,IF(I57=2018,Outgrowers_Baseline!N57,IF(I57=2019,Outgrowers_Baseline!S57,IF(I57=2020,Outgrowers_Baseline!X57,IF(I57=2021,Outgrowers_Baseline!AC57,IF(I57=2022,Outgrowers_Baseline!AH57,IF(I57=2023,Outgrowers_Baseline!AM57,IF(I57=2024,Outgrowers_Baseline!AR57,0))))))))</f>
        <v>600</v>
      </c>
      <c r="K57" s="11">
        <f>IF(I57=2017,Outgrowers_Baseline!L57,IF(I57=2018,Outgrowers_Baseline!Q57,IF(I57=2019,Outgrowers_Baseline!V57,IF(I57=2020,Outgrowers_Baseline!AA57,IF(I57=2021,Outgrowers_Baseline!AF57,IF(I57=2022,Outgrowers_Baseline!AK57,IF(I57=2023,Outgrowers_Baseline!AP57,IF(I57=2024,Outgrowers_Baseline!AU57,0))))))))</f>
        <v>0</v>
      </c>
      <c r="L57" s="11">
        <f>IF(I57=2017,Outgrowers_Baseline!K57,IF(I57=2018,Outgrowers_Baseline!P57,IF(I57=2019,Outgrowers_Baseline!U57,IF(I57=2020,Outgrowers_Baseline!Z57,IF(I57=2021,Outgrowers_Baseline!AE57,IF(I57=2022,Outgrowers_Baseline!AJ57,IF(I57=2023,Outgrowers_Baseline!AO57,IF(I57=2024,Outgrowers_Baseline!AT57,0))))))))</f>
        <v>1400</v>
      </c>
      <c r="M57" s="11">
        <f>IF(I57=2017,Outgrowers_Baseline!J57,IF(I57=2018,Outgrowers_Baseline!O57,IF(I57=2019,Outgrowers_Baseline!T57,IF(I57=2020,Outgrowers_Baseline!Y57,IF(I57=2021,Outgrowers_Baseline!AD57,IF(I57=2022,Outgrowers_Baseline!AI57,IF(I57=2023,Outgrowers_Baseline!AN57,IF(I57=2024,Outgrowers_Baseline!AS57,0))))))))</f>
        <v>1500</v>
      </c>
      <c r="N57" s="11">
        <f t="shared" si="2"/>
        <v>3500</v>
      </c>
      <c r="O57" s="30">
        <f>IFERROR(VLOOKUP(A57,Outgrower_Areas!$C:$J,8,0),0)</f>
        <v>0.35646699999999998</v>
      </c>
      <c r="P57" s="33">
        <f t="shared" si="3"/>
        <v>0</v>
      </c>
      <c r="Q57" s="113">
        <f t="shared" si="4"/>
        <v>0</v>
      </c>
      <c r="R57" s="32">
        <f t="shared" si="5"/>
        <v>0.4</v>
      </c>
      <c r="S57" s="30">
        <f t="shared" si="6"/>
        <v>0.14258679999999999</v>
      </c>
      <c r="T57" s="32">
        <f t="shared" si="17"/>
        <v>0.82857142857142863</v>
      </c>
      <c r="U57" s="30">
        <f t="shared" si="7"/>
        <v>0.29535837142857141</v>
      </c>
      <c r="V57" s="113" t="str">
        <f t="shared" si="8"/>
        <v>Non-Cropland</v>
      </c>
      <c r="W57" s="33">
        <f t="shared" si="9"/>
        <v>0</v>
      </c>
      <c r="X57" s="114">
        <f t="shared" si="10"/>
        <v>0</v>
      </c>
      <c r="Y57" s="33">
        <f t="shared" si="11"/>
        <v>0.3</v>
      </c>
      <c r="Z57" s="113">
        <f t="shared" si="12"/>
        <v>4.2776039999999994E-2</v>
      </c>
      <c r="AA57" s="113" t="str">
        <f t="shared" si="13"/>
        <v>High Cropland (≥50%)</v>
      </c>
      <c r="AB57" s="11">
        <f t="shared" si="14"/>
        <v>0.4</v>
      </c>
      <c r="AC57" s="11">
        <f t="shared" si="15"/>
        <v>0.11814334857142857</v>
      </c>
      <c r="AD57" s="30">
        <f t="shared" si="16"/>
        <v>0.29535837142857141</v>
      </c>
    </row>
    <row r="58" spans="1:30" x14ac:dyDescent="0.4">
      <c r="A58" s="11" t="str">
        <f>Outgrowers_Baseline!A58</f>
        <v>04001b</v>
      </c>
      <c r="B58" s="11">
        <f>Outgrowers_Baseline!B58</f>
        <v>500</v>
      </c>
      <c r="C58" s="11" t="str">
        <f>Outgrowers_Baseline!C58</f>
        <v>04001b</v>
      </c>
      <c r="D58" s="11">
        <f>Outgrowers_Baseline!D58</f>
        <v>12783</v>
      </c>
      <c r="E58" s="11" t="str">
        <f>Outgrowers_Baseline!G58</f>
        <v>Euc</v>
      </c>
      <c r="F58" s="11">
        <f>Outgrowers_Baseline!H58</f>
        <v>2018</v>
      </c>
      <c r="G58" s="11">
        <f t="shared" si="0"/>
        <v>2017</v>
      </c>
      <c r="H58" s="11">
        <f>IF(G58&lt;2017,0,(IF(G58=2017,Outgrowers_Baseline!I58,IF(G58=2018,Outgrowers_Baseline!N58,IF(G58=2019,Outgrowers_Baseline!S58,IF(G58=2020,Outgrowers_Baseline!X58,IF(G58=2021,Outgrowers_Baseline!AC58,IF(G58=2022,Outgrowers_Baseline!AH58,IF(G58=2023,Outgrowers_Baseline!AM58,IF(G58=2024,Outgrowers_Baseline!AR58,0)))))))))+(IF(G58=2017,Outgrowers_Baseline!J58,IF(G58=2018,Outgrowers_Baseline!O58,IF(G58=2019,Outgrowers_Baseline!T58,IF(G58=2020,Outgrowers_Baseline!Y58,IF(G58=2021,Outgrowers_Baseline!AD58,IF(G58=2022,Outgrowers_Baseline!AI58,IF(G58=2023,Outgrowers_Baseline!AN58,IF(G58=2024,Outgrowers_Baseline!AS58,0)))))))))+(IF(G58=2017,Outgrowers_Baseline!K58,IF(G58=2018,Outgrowers_Baseline!P58,IF(G58=2019,Outgrowers_Baseline!U58,IF(G58=2020,Outgrowers_Baseline!Z58,IF(G58=2021,Outgrowers_Baseline!AE58,IF(G58=2022,Outgrowers_Baseline!AJ58,IF(G58=2023,Outgrowers_Baseline!AO58,IF(G58=2024,Outgrowers_Baseline!AT58,0)))))))))+(IF(G58=2017,Outgrowers_Baseline!L58,IF(G58=2018,Outgrowers_Baseline!Q58,IF(G58=2019,Outgrowers_Baseline!V58,IF(G58=2020,Outgrowers_Baseline!AA58,IF(G58=2021,Outgrowers_Baseline!AF58,IF(G58=2022,Outgrowers_Baseline!AK58,IF(G58=2023,Outgrowers_Baseline!AP58,IF(G58=2024,Outgrowers_Baseline!AU58,0))))))))))</f>
        <v>4900</v>
      </c>
      <c r="I58" s="11">
        <f t="shared" si="1"/>
        <v>2017</v>
      </c>
      <c r="J58" s="11">
        <f>IF(I58=2017,Outgrowers_Baseline!I58,IF(I58=2018,Outgrowers_Baseline!N58,IF(I58=2019,Outgrowers_Baseline!S58,IF(I58=2020,Outgrowers_Baseline!X58,IF(I58=2021,Outgrowers_Baseline!AC58,IF(I58=2022,Outgrowers_Baseline!AH58,IF(I58=2023,Outgrowers_Baseline!AM58,IF(I58=2024,Outgrowers_Baseline!AR58,0))))))))</f>
        <v>4900</v>
      </c>
      <c r="K58" s="11">
        <f>IF(I58=2017,Outgrowers_Baseline!L58,IF(I58=2018,Outgrowers_Baseline!Q58,IF(I58=2019,Outgrowers_Baseline!V58,IF(I58=2020,Outgrowers_Baseline!AA58,IF(I58=2021,Outgrowers_Baseline!AF58,IF(I58=2022,Outgrowers_Baseline!AK58,IF(I58=2023,Outgrowers_Baseline!AP58,IF(I58=2024,Outgrowers_Baseline!AU58,0))))))))</f>
        <v>0</v>
      </c>
      <c r="L58" s="11">
        <f>IF(I58=2017,Outgrowers_Baseline!K58,IF(I58=2018,Outgrowers_Baseline!P58,IF(I58=2019,Outgrowers_Baseline!U58,IF(I58=2020,Outgrowers_Baseline!Z58,IF(I58=2021,Outgrowers_Baseline!AE58,IF(I58=2022,Outgrowers_Baseline!AJ58,IF(I58=2023,Outgrowers_Baseline!AO58,IF(I58=2024,Outgrowers_Baseline!AT58,0))))))))</f>
        <v>0</v>
      </c>
      <c r="M58" s="11">
        <f>IF(I58=2017,Outgrowers_Baseline!J58,IF(I58=2018,Outgrowers_Baseline!O58,IF(I58=2019,Outgrowers_Baseline!T58,IF(I58=2020,Outgrowers_Baseline!Y58,IF(I58=2021,Outgrowers_Baseline!AD58,IF(I58=2022,Outgrowers_Baseline!AI58,IF(I58=2023,Outgrowers_Baseline!AN58,IF(I58=2024,Outgrowers_Baseline!AS58,0))))))))</f>
        <v>0</v>
      </c>
      <c r="N58" s="11">
        <f t="shared" si="2"/>
        <v>4900</v>
      </c>
      <c r="O58" s="30">
        <f>IFERROR(VLOOKUP(A58,Outgrower_Areas!$C:$J,8,0),0)</f>
        <v>0.52907000000000004</v>
      </c>
      <c r="P58" s="33">
        <f t="shared" si="3"/>
        <v>0</v>
      </c>
      <c r="Q58" s="113">
        <f t="shared" si="4"/>
        <v>0</v>
      </c>
      <c r="R58" s="32">
        <f t="shared" si="5"/>
        <v>0</v>
      </c>
      <c r="S58" s="30">
        <f t="shared" si="6"/>
        <v>0</v>
      </c>
      <c r="T58" s="32">
        <f t="shared" si="17"/>
        <v>0</v>
      </c>
      <c r="U58" s="30">
        <f t="shared" si="7"/>
        <v>0</v>
      </c>
      <c r="V58" s="113" t="str">
        <f t="shared" si="8"/>
        <v>Non-Cropland</v>
      </c>
      <c r="W58" s="33">
        <f t="shared" si="9"/>
        <v>0</v>
      </c>
      <c r="X58" s="114">
        <f t="shared" si="10"/>
        <v>0</v>
      </c>
      <c r="Y58" s="33">
        <f t="shared" si="11"/>
        <v>0</v>
      </c>
      <c r="Z58" s="113">
        <f t="shared" si="12"/>
        <v>0</v>
      </c>
      <c r="AA58" s="113" t="str">
        <f t="shared" si="13"/>
        <v>Non-Cropland</v>
      </c>
      <c r="AB58" s="11">
        <f t="shared" si="14"/>
        <v>0</v>
      </c>
      <c r="AC58" s="11">
        <f t="shared" si="15"/>
        <v>0</v>
      </c>
      <c r="AD58" s="30">
        <f t="shared" si="16"/>
        <v>0</v>
      </c>
    </row>
    <row r="59" spans="1:30" x14ac:dyDescent="0.4">
      <c r="A59" s="11" t="str">
        <f>Outgrowers_Baseline!A59</f>
        <v>04001c</v>
      </c>
      <c r="B59" s="11">
        <f>Outgrowers_Baseline!B59</f>
        <v>500</v>
      </c>
      <c r="C59" s="11" t="str">
        <f>Outgrowers_Baseline!C59</f>
        <v>04001c</v>
      </c>
      <c r="D59" s="11">
        <f>Outgrowers_Baseline!D59</f>
        <v>16857</v>
      </c>
      <c r="E59" s="11" t="str">
        <f>Outgrowers_Baseline!G59</f>
        <v>Euc</v>
      </c>
      <c r="F59" s="11">
        <f>Outgrowers_Baseline!H59</f>
        <v>2021</v>
      </c>
      <c r="G59" s="11">
        <f t="shared" si="0"/>
        <v>2020</v>
      </c>
      <c r="H59" s="11">
        <f>IF(G59&lt;2017,0,(IF(G59=2017,Outgrowers_Baseline!I59,IF(G59=2018,Outgrowers_Baseline!N59,IF(G59=2019,Outgrowers_Baseline!S59,IF(G59=2020,Outgrowers_Baseline!X59,IF(G59=2021,Outgrowers_Baseline!AC59,IF(G59=2022,Outgrowers_Baseline!AH59,IF(G59=2023,Outgrowers_Baseline!AM59,IF(G59=2024,Outgrowers_Baseline!AR59,0)))))))))+(IF(G59=2017,Outgrowers_Baseline!J59,IF(G59=2018,Outgrowers_Baseline!O59,IF(G59=2019,Outgrowers_Baseline!T59,IF(G59=2020,Outgrowers_Baseline!Y59,IF(G59=2021,Outgrowers_Baseline!AD59,IF(G59=2022,Outgrowers_Baseline!AI59,IF(G59=2023,Outgrowers_Baseline!AN59,IF(G59=2024,Outgrowers_Baseline!AS59,0)))))))))+(IF(G59=2017,Outgrowers_Baseline!K59,IF(G59=2018,Outgrowers_Baseline!P59,IF(G59=2019,Outgrowers_Baseline!U59,IF(G59=2020,Outgrowers_Baseline!Z59,IF(G59=2021,Outgrowers_Baseline!AE59,IF(G59=2022,Outgrowers_Baseline!AJ59,IF(G59=2023,Outgrowers_Baseline!AO59,IF(G59=2024,Outgrowers_Baseline!AT59,0)))))))))+(IF(G59=2017,Outgrowers_Baseline!L59,IF(G59=2018,Outgrowers_Baseline!Q59,IF(G59=2019,Outgrowers_Baseline!V59,IF(G59=2020,Outgrowers_Baseline!AA59,IF(G59=2021,Outgrowers_Baseline!AF59,IF(G59=2022,Outgrowers_Baseline!AK59,IF(G59=2023,Outgrowers_Baseline!AP59,IF(G59=2024,Outgrowers_Baseline!AU59,0))))))))))</f>
        <v>19200</v>
      </c>
      <c r="I59" s="11">
        <f t="shared" si="1"/>
        <v>2020</v>
      </c>
      <c r="J59" s="11">
        <f>IF(I59=2017,Outgrowers_Baseline!I59,IF(I59=2018,Outgrowers_Baseline!N59,IF(I59=2019,Outgrowers_Baseline!S59,IF(I59=2020,Outgrowers_Baseline!X59,IF(I59=2021,Outgrowers_Baseline!AC59,IF(I59=2022,Outgrowers_Baseline!AH59,IF(I59=2023,Outgrowers_Baseline!AM59,IF(I59=2024,Outgrowers_Baseline!AR59,0))))))))</f>
        <v>9700</v>
      </c>
      <c r="K59" s="11">
        <f>IF(I59=2017,Outgrowers_Baseline!L59,IF(I59=2018,Outgrowers_Baseline!Q59,IF(I59=2019,Outgrowers_Baseline!V59,IF(I59=2020,Outgrowers_Baseline!AA59,IF(I59=2021,Outgrowers_Baseline!AF59,IF(I59=2022,Outgrowers_Baseline!AK59,IF(I59=2023,Outgrowers_Baseline!AP59,IF(I59=2024,Outgrowers_Baseline!AU59,0))))))))</f>
        <v>0</v>
      </c>
      <c r="L59" s="11">
        <f>IF(I59=2017,Outgrowers_Baseline!K59,IF(I59=2018,Outgrowers_Baseline!P59,IF(I59=2019,Outgrowers_Baseline!U59,IF(I59=2020,Outgrowers_Baseline!Z59,IF(I59=2021,Outgrowers_Baseline!AE59,IF(I59=2022,Outgrowers_Baseline!AJ59,IF(I59=2023,Outgrowers_Baseline!AO59,IF(I59=2024,Outgrowers_Baseline!AT59,0))))))))</f>
        <v>300</v>
      </c>
      <c r="M59" s="11">
        <f>IF(I59=2017,Outgrowers_Baseline!J59,IF(I59=2018,Outgrowers_Baseline!O59,IF(I59=2019,Outgrowers_Baseline!T59,IF(I59=2020,Outgrowers_Baseline!Y59,IF(I59=2021,Outgrowers_Baseline!AD59,IF(I59=2022,Outgrowers_Baseline!AI59,IF(I59=2023,Outgrowers_Baseline!AN59,IF(I59=2024,Outgrowers_Baseline!AS59,0))))))))</f>
        <v>9200</v>
      </c>
      <c r="N59" s="11">
        <f t="shared" si="2"/>
        <v>19200</v>
      </c>
      <c r="O59" s="30">
        <f>IFERROR(VLOOKUP(A59,Outgrower_Areas!$C:$J,8,0),0)</f>
        <v>1.917618</v>
      </c>
      <c r="P59" s="33">
        <f t="shared" si="3"/>
        <v>0</v>
      </c>
      <c r="Q59" s="113">
        <f t="shared" si="4"/>
        <v>0</v>
      </c>
      <c r="R59" s="32">
        <f t="shared" si="5"/>
        <v>1.5625E-2</v>
      </c>
      <c r="S59" s="30">
        <f t="shared" si="6"/>
        <v>2.9962781250000001E-2</v>
      </c>
      <c r="T59" s="32">
        <f t="shared" si="17"/>
        <v>0.49479166666666669</v>
      </c>
      <c r="U59" s="30">
        <f t="shared" si="7"/>
        <v>0.94882140625000011</v>
      </c>
      <c r="V59" s="113" t="str">
        <f t="shared" si="8"/>
        <v>Non-Cropland</v>
      </c>
      <c r="W59" s="33">
        <f t="shared" si="9"/>
        <v>0</v>
      </c>
      <c r="X59" s="114">
        <f t="shared" si="10"/>
        <v>0</v>
      </c>
      <c r="Y59" s="33">
        <f t="shared" si="11"/>
        <v>0.15</v>
      </c>
      <c r="Z59" s="113">
        <f t="shared" si="12"/>
        <v>4.4944171874999996E-3</v>
      </c>
      <c r="AA59" s="113" t="str">
        <f t="shared" si="13"/>
        <v>Medium Cropland (30-50%)</v>
      </c>
      <c r="AB59" s="11">
        <f t="shared" si="14"/>
        <v>0.3</v>
      </c>
      <c r="AC59" s="11">
        <f t="shared" si="15"/>
        <v>0.284646421875</v>
      </c>
      <c r="AD59" s="30">
        <f t="shared" si="16"/>
        <v>0.94882140625000011</v>
      </c>
    </row>
    <row r="60" spans="1:30" x14ac:dyDescent="0.4">
      <c r="A60" s="11" t="str">
        <f>Outgrowers_Baseline!A60</f>
        <v>04005a</v>
      </c>
      <c r="B60" s="11">
        <f>Outgrowers_Baseline!B60</f>
        <v>500</v>
      </c>
      <c r="C60" s="11" t="str">
        <f>Outgrowers_Baseline!C60</f>
        <v>04005a</v>
      </c>
      <c r="D60" s="11">
        <f>Outgrowers_Baseline!D60</f>
        <v>14112</v>
      </c>
      <c r="E60" s="11" t="str">
        <f>Outgrowers_Baseline!G60</f>
        <v>Euc</v>
      </c>
      <c r="F60" s="11">
        <f>Outgrowers_Baseline!H60</f>
        <v>2017</v>
      </c>
      <c r="G60" s="11">
        <f t="shared" si="0"/>
        <v>2016</v>
      </c>
      <c r="H60" s="11">
        <f>IF(G60&lt;2017,0,(IF(G60=2017,Outgrowers_Baseline!I60,IF(G60=2018,Outgrowers_Baseline!N60,IF(G60=2019,Outgrowers_Baseline!S60,IF(G60=2020,Outgrowers_Baseline!X60,IF(G60=2021,Outgrowers_Baseline!AC60,IF(G60=2022,Outgrowers_Baseline!AH60,IF(G60=2023,Outgrowers_Baseline!AM60,IF(G60=2024,Outgrowers_Baseline!AR60,0)))))))))+(IF(G60=2017,Outgrowers_Baseline!J60,IF(G60=2018,Outgrowers_Baseline!O60,IF(G60=2019,Outgrowers_Baseline!T60,IF(G60=2020,Outgrowers_Baseline!Y60,IF(G60=2021,Outgrowers_Baseline!AD60,IF(G60=2022,Outgrowers_Baseline!AI60,IF(G60=2023,Outgrowers_Baseline!AN60,IF(G60=2024,Outgrowers_Baseline!AS60,0)))))))))+(IF(G60=2017,Outgrowers_Baseline!K60,IF(G60=2018,Outgrowers_Baseline!P60,IF(G60=2019,Outgrowers_Baseline!U60,IF(G60=2020,Outgrowers_Baseline!Z60,IF(G60=2021,Outgrowers_Baseline!AE60,IF(G60=2022,Outgrowers_Baseline!AJ60,IF(G60=2023,Outgrowers_Baseline!AO60,IF(G60=2024,Outgrowers_Baseline!AT60,0)))))))))+(IF(G60=2017,Outgrowers_Baseline!L60,IF(G60=2018,Outgrowers_Baseline!Q60,IF(G60=2019,Outgrowers_Baseline!V60,IF(G60=2020,Outgrowers_Baseline!AA60,IF(G60=2021,Outgrowers_Baseline!AF60,IF(G60=2022,Outgrowers_Baseline!AK60,IF(G60=2023,Outgrowers_Baseline!AP60,IF(G60=2024,Outgrowers_Baseline!AU60,0))))))))))</f>
        <v>0</v>
      </c>
      <c r="I60" s="11">
        <f t="shared" si="1"/>
        <v>2017</v>
      </c>
      <c r="J60" s="11">
        <f>IF(I60=2017,Outgrowers_Baseline!I60,IF(I60=2018,Outgrowers_Baseline!N60,IF(I60=2019,Outgrowers_Baseline!S60,IF(I60=2020,Outgrowers_Baseline!X60,IF(I60=2021,Outgrowers_Baseline!AC60,IF(I60=2022,Outgrowers_Baseline!AH60,IF(I60=2023,Outgrowers_Baseline!AM60,IF(I60=2024,Outgrowers_Baseline!AR60,0))))))))</f>
        <v>24100</v>
      </c>
      <c r="K60" s="11">
        <f>IF(I60=2017,Outgrowers_Baseline!L60,IF(I60=2018,Outgrowers_Baseline!Q60,IF(I60=2019,Outgrowers_Baseline!V60,IF(I60=2020,Outgrowers_Baseline!AA60,IF(I60=2021,Outgrowers_Baseline!AF60,IF(I60=2022,Outgrowers_Baseline!AK60,IF(I60=2023,Outgrowers_Baseline!AP60,IF(I60=2024,Outgrowers_Baseline!AU60,0))))))))</f>
        <v>0</v>
      </c>
      <c r="L60" s="11">
        <f>IF(I60=2017,Outgrowers_Baseline!K60,IF(I60=2018,Outgrowers_Baseline!P60,IF(I60=2019,Outgrowers_Baseline!U60,IF(I60=2020,Outgrowers_Baseline!Z60,IF(I60=2021,Outgrowers_Baseline!AE60,IF(I60=2022,Outgrowers_Baseline!AJ60,IF(I60=2023,Outgrowers_Baseline!AO60,IF(I60=2024,Outgrowers_Baseline!AT60,0))))))))</f>
        <v>0</v>
      </c>
      <c r="M60" s="11">
        <f>IF(I60=2017,Outgrowers_Baseline!J60,IF(I60=2018,Outgrowers_Baseline!O60,IF(I60=2019,Outgrowers_Baseline!T60,IF(I60=2020,Outgrowers_Baseline!Y60,IF(I60=2021,Outgrowers_Baseline!AD60,IF(I60=2022,Outgrowers_Baseline!AI60,IF(I60=2023,Outgrowers_Baseline!AN60,IF(I60=2024,Outgrowers_Baseline!AS60,0))))))))</f>
        <v>100</v>
      </c>
      <c r="N60" s="11">
        <f t="shared" si="2"/>
        <v>24200</v>
      </c>
      <c r="O60" s="30">
        <f>IFERROR(VLOOKUP(A60,Outgrower_Areas!$C:$J,8,0),0)</f>
        <v>2.4297</v>
      </c>
      <c r="P60" s="33">
        <f t="shared" si="3"/>
        <v>0</v>
      </c>
      <c r="Q60" s="113">
        <f t="shared" si="4"/>
        <v>0</v>
      </c>
      <c r="R60" s="32">
        <f t="shared" si="5"/>
        <v>0</v>
      </c>
      <c r="S60" s="30">
        <f t="shared" si="6"/>
        <v>0</v>
      </c>
      <c r="T60" s="32">
        <f t="shared" si="17"/>
        <v>4.1322314049586778E-3</v>
      </c>
      <c r="U60" s="30">
        <f t="shared" si="7"/>
        <v>1.00400826446281E-2</v>
      </c>
      <c r="V60" s="113" t="str">
        <f t="shared" si="8"/>
        <v>Non-Cropland</v>
      </c>
      <c r="W60" s="33">
        <f t="shared" si="9"/>
        <v>0</v>
      </c>
      <c r="X60" s="114">
        <f t="shared" si="10"/>
        <v>0</v>
      </c>
      <c r="Y60" s="33">
        <f t="shared" si="11"/>
        <v>0</v>
      </c>
      <c r="Z60" s="113">
        <f t="shared" si="12"/>
        <v>0</v>
      </c>
      <c r="AA60" s="113" t="str">
        <f t="shared" si="13"/>
        <v>Very Low Cropland (&lt;10%)</v>
      </c>
      <c r="AB60" s="11">
        <f t="shared" si="14"/>
        <v>0.15</v>
      </c>
      <c r="AC60" s="11">
        <f t="shared" si="15"/>
        <v>1.506012396694215E-3</v>
      </c>
      <c r="AD60" s="30">
        <f t="shared" si="16"/>
        <v>1.00400826446281E-2</v>
      </c>
    </row>
    <row r="61" spans="1:30" x14ac:dyDescent="0.4">
      <c r="A61" s="11" t="str">
        <f>Outgrowers_Baseline!A61</f>
        <v>04006a</v>
      </c>
      <c r="B61" s="11">
        <f>Outgrowers_Baseline!B61</f>
        <v>500</v>
      </c>
      <c r="C61" s="11" t="str">
        <f>Outgrowers_Baseline!C61</f>
        <v>04006a</v>
      </c>
      <c r="D61" s="11">
        <f>Outgrowers_Baseline!D61</f>
        <v>16643</v>
      </c>
      <c r="E61" s="11" t="str">
        <f>Outgrowers_Baseline!G61</f>
        <v>Euc</v>
      </c>
      <c r="F61" s="11">
        <f>Outgrowers_Baseline!H61</f>
        <v>2020</v>
      </c>
      <c r="G61" s="11">
        <f t="shared" si="0"/>
        <v>2019</v>
      </c>
      <c r="H61" s="11">
        <f>IF(G61&lt;2017,0,(IF(G61=2017,Outgrowers_Baseline!I61,IF(G61=2018,Outgrowers_Baseline!N61,IF(G61=2019,Outgrowers_Baseline!S61,IF(G61=2020,Outgrowers_Baseline!X61,IF(G61=2021,Outgrowers_Baseline!AC61,IF(G61=2022,Outgrowers_Baseline!AH61,IF(G61=2023,Outgrowers_Baseline!AM61,IF(G61=2024,Outgrowers_Baseline!AR61,0)))))))))+(IF(G61=2017,Outgrowers_Baseline!J61,IF(G61=2018,Outgrowers_Baseline!O61,IF(G61=2019,Outgrowers_Baseline!T61,IF(G61=2020,Outgrowers_Baseline!Y61,IF(G61=2021,Outgrowers_Baseline!AD61,IF(G61=2022,Outgrowers_Baseline!AI61,IF(G61=2023,Outgrowers_Baseline!AN61,IF(G61=2024,Outgrowers_Baseline!AS61,0)))))))))+(IF(G61=2017,Outgrowers_Baseline!K61,IF(G61=2018,Outgrowers_Baseline!P61,IF(G61=2019,Outgrowers_Baseline!U61,IF(G61=2020,Outgrowers_Baseline!Z61,IF(G61=2021,Outgrowers_Baseline!AE61,IF(G61=2022,Outgrowers_Baseline!AJ61,IF(G61=2023,Outgrowers_Baseline!AO61,IF(G61=2024,Outgrowers_Baseline!AT61,0)))))))))+(IF(G61=2017,Outgrowers_Baseline!L61,IF(G61=2018,Outgrowers_Baseline!Q61,IF(G61=2019,Outgrowers_Baseline!V61,IF(G61=2020,Outgrowers_Baseline!AA61,IF(G61=2021,Outgrowers_Baseline!AF61,IF(G61=2022,Outgrowers_Baseline!AK61,IF(G61=2023,Outgrowers_Baseline!AP61,IF(G61=2024,Outgrowers_Baseline!AU61,0))))))))))</f>
        <v>2400</v>
      </c>
      <c r="I61" s="11">
        <f t="shared" si="1"/>
        <v>2019</v>
      </c>
      <c r="J61" s="11">
        <f>IF(I61=2017,Outgrowers_Baseline!I61,IF(I61=2018,Outgrowers_Baseline!N61,IF(I61=2019,Outgrowers_Baseline!S61,IF(I61=2020,Outgrowers_Baseline!X61,IF(I61=2021,Outgrowers_Baseline!AC61,IF(I61=2022,Outgrowers_Baseline!AH61,IF(I61=2023,Outgrowers_Baseline!AM61,IF(I61=2024,Outgrowers_Baseline!AR61,0))))))))</f>
        <v>2400</v>
      </c>
      <c r="K61" s="11">
        <f>IF(I61=2017,Outgrowers_Baseline!L61,IF(I61=2018,Outgrowers_Baseline!Q61,IF(I61=2019,Outgrowers_Baseline!V61,IF(I61=2020,Outgrowers_Baseline!AA61,IF(I61=2021,Outgrowers_Baseline!AF61,IF(I61=2022,Outgrowers_Baseline!AK61,IF(I61=2023,Outgrowers_Baseline!AP61,IF(I61=2024,Outgrowers_Baseline!AU61,0))))))))</f>
        <v>0</v>
      </c>
      <c r="L61" s="11">
        <f>IF(I61=2017,Outgrowers_Baseline!K61,IF(I61=2018,Outgrowers_Baseline!P61,IF(I61=2019,Outgrowers_Baseline!U61,IF(I61=2020,Outgrowers_Baseline!Z61,IF(I61=2021,Outgrowers_Baseline!AE61,IF(I61=2022,Outgrowers_Baseline!AJ61,IF(I61=2023,Outgrowers_Baseline!AO61,IF(I61=2024,Outgrowers_Baseline!AT61,0))))))))</f>
        <v>0</v>
      </c>
      <c r="M61" s="11">
        <f>IF(I61=2017,Outgrowers_Baseline!J61,IF(I61=2018,Outgrowers_Baseline!O61,IF(I61=2019,Outgrowers_Baseline!T61,IF(I61=2020,Outgrowers_Baseline!Y61,IF(I61=2021,Outgrowers_Baseline!AD61,IF(I61=2022,Outgrowers_Baseline!AI61,IF(I61=2023,Outgrowers_Baseline!AN61,IF(I61=2024,Outgrowers_Baseline!AS61,0))))))))</f>
        <v>0</v>
      </c>
      <c r="N61" s="11">
        <f t="shared" si="2"/>
        <v>2400</v>
      </c>
      <c r="O61" s="30">
        <f>IFERROR(VLOOKUP(A61,Outgrower_Areas!$C:$J,8,0),0)</f>
        <v>0.22530800000000001</v>
      </c>
      <c r="P61" s="33">
        <f t="shared" si="3"/>
        <v>0</v>
      </c>
      <c r="Q61" s="113">
        <f t="shared" si="4"/>
        <v>0</v>
      </c>
      <c r="R61" s="32">
        <f t="shared" si="5"/>
        <v>0</v>
      </c>
      <c r="S61" s="30">
        <f t="shared" si="6"/>
        <v>0</v>
      </c>
      <c r="T61" s="32">
        <f t="shared" si="17"/>
        <v>0</v>
      </c>
      <c r="U61" s="30">
        <f t="shared" si="7"/>
        <v>0</v>
      </c>
      <c r="V61" s="113" t="str">
        <f t="shared" si="8"/>
        <v>Non-Cropland</v>
      </c>
      <c r="W61" s="33">
        <f t="shared" si="9"/>
        <v>0</v>
      </c>
      <c r="X61" s="114">
        <f t="shared" si="10"/>
        <v>0</v>
      </c>
      <c r="Y61" s="33">
        <f t="shared" si="11"/>
        <v>0</v>
      </c>
      <c r="Z61" s="113">
        <f t="shared" si="12"/>
        <v>0</v>
      </c>
      <c r="AA61" s="113" t="str">
        <f t="shared" si="13"/>
        <v>Non-Cropland</v>
      </c>
      <c r="AB61" s="11">
        <f t="shared" si="14"/>
        <v>0</v>
      </c>
      <c r="AC61" s="11">
        <f t="shared" si="15"/>
        <v>0</v>
      </c>
      <c r="AD61" s="30">
        <f t="shared" si="16"/>
        <v>0</v>
      </c>
    </row>
    <row r="62" spans="1:30" x14ac:dyDescent="0.4">
      <c r="A62" s="11" t="str">
        <f>Outgrowers_Baseline!A62</f>
        <v>04110a</v>
      </c>
      <c r="B62" s="11">
        <f>Outgrowers_Baseline!B62</f>
        <v>503</v>
      </c>
      <c r="C62" s="11" t="str">
        <f>Outgrowers_Baseline!C62</f>
        <v>04110a</v>
      </c>
      <c r="D62" s="11">
        <f>Outgrowers_Baseline!D62</f>
        <v>19173</v>
      </c>
      <c r="E62" s="11" t="str">
        <f>Outgrowers_Baseline!G62</f>
        <v>Euc</v>
      </c>
      <c r="F62" s="11">
        <f>Outgrowers_Baseline!H62</f>
        <v>2022</v>
      </c>
      <c r="G62" s="11">
        <f t="shared" si="0"/>
        <v>2021</v>
      </c>
      <c r="H62" s="11">
        <f>IF(G62&lt;2017,0,(IF(G62=2017,Outgrowers_Baseline!I62,IF(G62=2018,Outgrowers_Baseline!N62,IF(G62=2019,Outgrowers_Baseline!S62,IF(G62=2020,Outgrowers_Baseline!X62,IF(G62=2021,Outgrowers_Baseline!AC62,IF(G62=2022,Outgrowers_Baseline!AH62,IF(G62=2023,Outgrowers_Baseline!AM62,IF(G62=2024,Outgrowers_Baseline!AR62,0)))))))))+(IF(G62=2017,Outgrowers_Baseline!J62,IF(G62=2018,Outgrowers_Baseline!O62,IF(G62=2019,Outgrowers_Baseline!T62,IF(G62=2020,Outgrowers_Baseline!Y62,IF(G62=2021,Outgrowers_Baseline!AD62,IF(G62=2022,Outgrowers_Baseline!AI62,IF(G62=2023,Outgrowers_Baseline!AN62,IF(G62=2024,Outgrowers_Baseline!AS62,0)))))))))+(IF(G62=2017,Outgrowers_Baseline!K62,IF(G62=2018,Outgrowers_Baseline!P62,IF(G62=2019,Outgrowers_Baseline!U62,IF(G62=2020,Outgrowers_Baseline!Z62,IF(G62=2021,Outgrowers_Baseline!AE62,IF(G62=2022,Outgrowers_Baseline!AJ62,IF(G62=2023,Outgrowers_Baseline!AO62,IF(G62=2024,Outgrowers_Baseline!AT62,0)))))))))+(IF(G62=2017,Outgrowers_Baseline!L62,IF(G62=2018,Outgrowers_Baseline!Q62,IF(G62=2019,Outgrowers_Baseline!V62,IF(G62=2020,Outgrowers_Baseline!AA62,IF(G62=2021,Outgrowers_Baseline!AF62,IF(G62=2022,Outgrowers_Baseline!AK62,IF(G62=2023,Outgrowers_Baseline!AP62,IF(G62=2024,Outgrowers_Baseline!AU62,0))))))))))</f>
        <v>8500</v>
      </c>
      <c r="I62" s="11">
        <f t="shared" si="1"/>
        <v>2021</v>
      </c>
      <c r="J62" s="11">
        <f>IF(I62=2017,Outgrowers_Baseline!I62,IF(I62=2018,Outgrowers_Baseline!N62,IF(I62=2019,Outgrowers_Baseline!S62,IF(I62=2020,Outgrowers_Baseline!X62,IF(I62=2021,Outgrowers_Baseline!AC62,IF(I62=2022,Outgrowers_Baseline!AH62,IF(I62=2023,Outgrowers_Baseline!AM62,IF(I62=2024,Outgrowers_Baseline!AR62,0))))))))</f>
        <v>1200</v>
      </c>
      <c r="K62" s="11">
        <f>IF(I62=2017,Outgrowers_Baseline!L62,IF(I62=2018,Outgrowers_Baseline!Q62,IF(I62=2019,Outgrowers_Baseline!V62,IF(I62=2020,Outgrowers_Baseline!AA62,IF(I62=2021,Outgrowers_Baseline!AF62,IF(I62=2022,Outgrowers_Baseline!AK62,IF(I62=2023,Outgrowers_Baseline!AP62,IF(I62=2024,Outgrowers_Baseline!AU62,0))))))))</f>
        <v>0</v>
      </c>
      <c r="L62" s="11">
        <f>IF(I62=2017,Outgrowers_Baseline!K62,IF(I62=2018,Outgrowers_Baseline!P62,IF(I62=2019,Outgrowers_Baseline!U62,IF(I62=2020,Outgrowers_Baseline!Z62,IF(I62=2021,Outgrowers_Baseline!AE62,IF(I62=2022,Outgrowers_Baseline!AJ62,IF(I62=2023,Outgrowers_Baseline!AO62,IF(I62=2024,Outgrowers_Baseline!AT62,0))))))))</f>
        <v>0</v>
      </c>
      <c r="M62" s="11">
        <f>IF(I62=2017,Outgrowers_Baseline!J62,IF(I62=2018,Outgrowers_Baseline!O62,IF(I62=2019,Outgrowers_Baseline!T62,IF(I62=2020,Outgrowers_Baseline!Y62,IF(I62=2021,Outgrowers_Baseline!AD62,IF(I62=2022,Outgrowers_Baseline!AI62,IF(I62=2023,Outgrowers_Baseline!AN62,IF(I62=2024,Outgrowers_Baseline!AS62,0))))))))</f>
        <v>7300</v>
      </c>
      <c r="N62" s="11">
        <f t="shared" si="2"/>
        <v>8500</v>
      </c>
      <c r="O62" s="30">
        <f>IFERROR(VLOOKUP(A62,Outgrower_Areas!$C:$J,8,0),0)</f>
        <v>0.82317499999999999</v>
      </c>
      <c r="P62" s="33">
        <f t="shared" si="3"/>
        <v>0</v>
      </c>
      <c r="Q62" s="113">
        <f t="shared" si="4"/>
        <v>0</v>
      </c>
      <c r="R62" s="32">
        <f t="shared" si="5"/>
        <v>0</v>
      </c>
      <c r="S62" s="30">
        <f t="shared" si="6"/>
        <v>0</v>
      </c>
      <c r="T62" s="32">
        <f t="shared" si="17"/>
        <v>0.85882352941176465</v>
      </c>
      <c r="U62" s="30">
        <f t="shared" si="7"/>
        <v>0.70696205882352936</v>
      </c>
      <c r="V62" s="113" t="str">
        <f t="shared" si="8"/>
        <v>Non-Cropland</v>
      </c>
      <c r="W62" s="33">
        <f t="shared" si="9"/>
        <v>0</v>
      </c>
      <c r="X62" s="114">
        <f t="shared" si="10"/>
        <v>0</v>
      </c>
      <c r="Y62" s="33">
        <f t="shared" si="11"/>
        <v>0</v>
      </c>
      <c r="Z62" s="113">
        <f t="shared" si="12"/>
        <v>0</v>
      </c>
      <c r="AA62" s="113" t="str">
        <f t="shared" si="13"/>
        <v>High Cropland (≥50%)</v>
      </c>
      <c r="AB62" s="11">
        <f t="shared" si="14"/>
        <v>0.4</v>
      </c>
      <c r="AC62" s="11">
        <f t="shared" si="15"/>
        <v>0.28278482352941176</v>
      </c>
      <c r="AD62" s="30">
        <f t="shared" si="16"/>
        <v>0.70696205882352936</v>
      </c>
    </row>
    <row r="63" spans="1:30" x14ac:dyDescent="0.4">
      <c r="A63" s="11" t="str">
        <f>Outgrowers_Baseline!A63</f>
        <v>04116d</v>
      </c>
      <c r="B63" s="11">
        <f>Outgrowers_Baseline!B63</f>
        <v>503</v>
      </c>
      <c r="C63" s="11" t="str">
        <f>Outgrowers_Baseline!C63</f>
        <v>04116d</v>
      </c>
      <c r="D63" s="11">
        <f>Outgrowers_Baseline!D63</f>
        <v>19174</v>
      </c>
      <c r="E63" s="11" t="str">
        <f>Outgrowers_Baseline!G63</f>
        <v>Euc</v>
      </c>
      <c r="F63" s="11">
        <f>Outgrowers_Baseline!H63</f>
        <v>2023</v>
      </c>
      <c r="G63" s="11">
        <f t="shared" si="0"/>
        <v>2022</v>
      </c>
      <c r="H63" s="11">
        <f>IF(G63&lt;2017,0,(IF(G63=2017,Outgrowers_Baseline!I63,IF(G63=2018,Outgrowers_Baseline!N63,IF(G63=2019,Outgrowers_Baseline!S63,IF(G63=2020,Outgrowers_Baseline!X63,IF(G63=2021,Outgrowers_Baseline!AC63,IF(G63=2022,Outgrowers_Baseline!AH63,IF(G63=2023,Outgrowers_Baseline!AM63,IF(G63=2024,Outgrowers_Baseline!AR63,0)))))))))+(IF(G63=2017,Outgrowers_Baseline!J63,IF(G63=2018,Outgrowers_Baseline!O63,IF(G63=2019,Outgrowers_Baseline!T63,IF(G63=2020,Outgrowers_Baseline!Y63,IF(G63=2021,Outgrowers_Baseline!AD63,IF(G63=2022,Outgrowers_Baseline!AI63,IF(G63=2023,Outgrowers_Baseline!AN63,IF(G63=2024,Outgrowers_Baseline!AS63,0)))))))))+(IF(G63=2017,Outgrowers_Baseline!K63,IF(G63=2018,Outgrowers_Baseline!P63,IF(G63=2019,Outgrowers_Baseline!U63,IF(G63=2020,Outgrowers_Baseline!Z63,IF(G63=2021,Outgrowers_Baseline!AE63,IF(G63=2022,Outgrowers_Baseline!AJ63,IF(G63=2023,Outgrowers_Baseline!AO63,IF(G63=2024,Outgrowers_Baseline!AT63,0)))))))))+(IF(G63=2017,Outgrowers_Baseline!L63,IF(G63=2018,Outgrowers_Baseline!Q63,IF(G63=2019,Outgrowers_Baseline!V63,IF(G63=2020,Outgrowers_Baseline!AA63,IF(G63=2021,Outgrowers_Baseline!AF63,IF(G63=2022,Outgrowers_Baseline!AK63,IF(G63=2023,Outgrowers_Baseline!AP63,IF(G63=2024,Outgrowers_Baseline!AU63,0))))))))))</f>
        <v>16900</v>
      </c>
      <c r="I63" s="11">
        <f t="shared" si="1"/>
        <v>2022</v>
      </c>
      <c r="J63" s="11">
        <f>IF(I63=2017,Outgrowers_Baseline!I63,IF(I63=2018,Outgrowers_Baseline!N63,IF(I63=2019,Outgrowers_Baseline!S63,IF(I63=2020,Outgrowers_Baseline!X63,IF(I63=2021,Outgrowers_Baseline!AC63,IF(I63=2022,Outgrowers_Baseline!AH63,IF(I63=2023,Outgrowers_Baseline!AM63,IF(I63=2024,Outgrowers_Baseline!AR63,0))))))))</f>
        <v>16000</v>
      </c>
      <c r="K63" s="11">
        <f>IF(I63=2017,Outgrowers_Baseline!L63,IF(I63=2018,Outgrowers_Baseline!Q63,IF(I63=2019,Outgrowers_Baseline!V63,IF(I63=2020,Outgrowers_Baseline!AA63,IF(I63=2021,Outgrowers_Baseline!AF63,IF(I63=2022,Outgrowers_Baseline!AK63,IF(I63=2023,Outgrowers_Baseline!AP63,IF(I63=2024,Outgrowers_Baseline!AU63,0))))))))</f>
        <v>0</v>
      </c>
      <c r="L63" s="11">
        <f>IF(I63=2017,Outgrowers_Baseline!K63,IF(I63=2018,Outgrowers_Baseline!P63,IF(I63=2019,Outgrowers_Baseline!U63,IF(I63=2020,Outgrowers_Baseline!Z63,IF(I63=2021,Outgrowers_Baseline!AE63,IF(I63=2022,Outgrowers_Baseline!AJ63,IF(I63=2023,Outgrowers_Baseline!AO63,IF(I63=2024,Outgrowers_Baseline!AT63,0))))))))</f>
        <v>0</v>
      </c>
      <c r="M63" s="11">
        <f>IF(I63=2017,Outgrowers_Baseline!J63,IF(I63=2018,Outgrowers_Baseline!O63,IF(I63=2019,Outgrowers_Baseline!T63,IF(I63=2020,Outgrowers_Baseline!Y63,IF(I63=2021,Outgrowers_Baseline!AD63,IF(I63=2022,Outgrowers_Baseline!AI63,IF(I63=2023,Outgrowers_Baseline!AN63,IF(I63=2024,Outgrowers_Baseline!AS63,0))))))))</f>
        <v>900</v>
      </c>
      <c r="N63" s="11">
        <f t="shared" si="2"/>
        <v>16900</v>
      </c>
      <c r="O63" s="30">
        <f>IFERROR(VLOOKUP(A63,Outgrower_Areas!$C:$J,8,0),0)</f>
        <v>1.653592</v>
      </c>
      <c r="P63" s="33">
        <f t="shared" si="3"/>
        <v>0</v>
      </c>
      <c r="Q63" s="113">
        <f t="shared" si="4"/>
        <v>0</v>
      </c>
      <c r="R63" s="32">
        <f t="shared" si="5"/>
        <v>0</v>
      </c>
      <c r="S63" s="30">
        <f t="shared" si="6"/>
        <v>0</v>
      </c>
      <c r="T63" s="32">
        <f t="shared" si="17"/>
        <v>5.3254437869822487E-2</v>
      </c>
      <c r="U63" s="30">
        <f t="shared" si="7"/>
        <v>8.8061112426035509E-2</v>
      </c>
      <c r="V63" s="113" t="str">
        <f t="shared" si="8"/>
        <v>Non-Cropland</v>
      </c>
      <c r="W63" s="33">
        <f t="shared" si="9"/>
        <v>0</v>
      </c>
      <c r="X63" s="114">
        <f t="shared" si="10"/>
        <v>0</v>
      </c>
      <c r="Y63" s="33">
        <f t="shared" si="11"/>
        <v>0</v>
      </c>
      <c r="Z63" s="113">
        <f t="shared" si="12"/>
        <v>0</v>
      </c>
      <c r="AA63" s="113" t="str">
        <f t="shared" si="13"/>
        <v>Very Low Cropland (&lt;10%)</v>
      </c>
      <c r="AB63" s="11">
        <f t="shared" si="14"/>
        <v>0.15</v>
      </c>
      <c r="AC63" s="11">
        <f t="shared" si="15"/>
        <v>1.3209166863905325E-2</v>
      </c>
      <c r="AD63" s="30">
        <f t="shared" si="16"/>
        <v>8.8061112426035509E-2</v>
      </c>
    </row>
    <row r="64" spans="1:30" x14ac:dyDescent="0.4">
      <c r="A64" s="11" t="str">
        <f>Outgrowers_Baseline!A64</f>
        <v>04117b</v>
      </c>
      <c r="B64" s="11">
        <f>Outgrowers_Baseline!B64</f>
        <v>503</v>
      </c>
      <c r="C64" s="11" t="str">
        <f>Outgrowers_Baseline!C64</f>
        <v>04117b</v>
      </c>
      <c r="D64" s="11">
        <f>Outgrowers_Baseline!D64</f>
        <v>19175</v>
      </c>
      <c r="E64" s="11" t="str">
        <f>Outgrowers_Baseline!G64</f>
        <v>Euc</v>
      </c>
      <c r="F64" s="11">
        <f>Outgrowers_Baseline!H64</f>
        <v>2021</v>
      </c>
      <c r="G64" s="11">
        <f t="shared" si="0"/>
        <v>2020</v>
      </c>
      <c r="H64" s="11">
        <f>IF(G64&lt;2017,0,(IF(G64=2017,Outgrowers_Baseline!I64,IF(G64=2018,Outgrowers_Baseline!N64,IF(G64=2019,Outgrowers_Baseline!S64,IF(G64=2020,Outgrowers_Baseline!X64,IF(G64=2021,Outgrowers_Baseline!AC64,IF(G64=2022,Outgrowers_Baseline!AH64,IF(G64=2023,Outgrowers_Baseline!AM64,IF(G64=2024,Outgrowers_Baseline!AR64,0)))))))))+(IF(G64=2017,Outgrowers_Baseline!J64,IF(G64=2018,Outgrowers_Baseline!O64,IF(G64=2019,Outgrowers_Baseline!T64,IF(G64=2020,Outgrowers_Baseline!Y64,IF(G64=2021,Outgrowers_Baseline!AD64,IF(G64=2022,Outgrowers_Baseline!AI64,IF(G64=2023,Outgrowers_Baseline!AN64,IF(G64=2024,Outgrowers_Baseline!AS64,0)))))))))+(IF(G64=2017,Outgrowers_Baseline!K64,IF(G64=2018,Outgrowers_Baseline!P64,IF(G64=2019,Outgrowers_Baseline!U64,IF(G64=2020,Outgrowers_Baseline!Z64,IF(G64=2021,Outgrowers_Baseline!AE64,IF(G64=2022,Outgrowers_Baseline!AJ64,IF(G64=2023,Outgrowers_Baseline!AO64,IF(G64=2024,Outgrowers_Baseline!AT64,0)))))))))+(IF(G64=2017,Outgrowers_Baseline!L64,IF(G64=2018,Outgrowers_Baseline!Q64,IF(G64=2019,Outgrowers_Baseline!V64,IF(G64=2020,Outgrowers_Baseline!AA64,IF(G64=2021,Outgrowers_Baseline!AF64,IF(G64=2022,Outgrowers_Baseline!AK64,IF(G64=2023,Outgrowers_Baseline!AP64,IF(G64=2024,Outgrowers_Baseline!AU64,0))))))))))</f>
        <v>4300</v>
      </c>
      <c r="I64" s="11">
        <f t="shared" si="1"/>
        <v>2020</v>
      </c>
      <c r="J64" s="11">
        <f>IF(I64=2017,Outgrowers_Baseline!I64,IF(I64=2018,Outgrowers_Baseline!N64,IF(I64=2019,Outgrowers_Baseline!S64,IF(I64=2020,Outgrowers_Baseline!X64,IF(I64=2021,Outgrowers_Baseline!AC64,IF(I64=2022,Outgrowers_Baseline!AH64,IF(I64=2023,Outgrowers_Baseline!AM64,IF(I64=2024,Outgrowers_Baseline!AR64,0))))))))</f>
        <v>900</v>
      </c>
      <c r="K64" s="11">
        <f>IF(I64=2017,Outgrowers_Baseline!L64,IF(I64=2018,Outgrowers_Baseline!Q64,IF(I64=2019,Outgrowers_Baseline!V64,IF(I64=2020,Outgrowers_Baseline!AA64,IF(I64=2021,Outgrowers_Baseline!AF64,IF(I64=2022,Outgrowers_Baseline!AK64,IF(I64=2023,Outgrowers_Baseline!AP64,IF(I64=2024,Outgrowers_Baseline!AU64,0))))))))</f>
        <v>0</v>
      </c>
      <c r="L64" s="11">
        <f>IF(I64=2017,Outgrowers_Baseline!K64,IF(I64=2018,Outgrowers_Baseline!P64,IF(I64=2019,Outgrowers_Baseline!U64,IF(I64=2020,Outgrowers_Baseline!Z64,IF(I64=2021,Outgrowers_Baseline!AE64,IF(I64=2022,Outgrowers_Baseline!AJ64,IF(I64=2023,Outgrowers_Baseline!AO64,IF(I64=2024,Outgrowers_Baseline!AT64,0))))))))</f>
        <v>0</v>
      </c>
      <c r="M64" s="11">
        <f>IF(I64=2017,Outgrowers_Baseline!J64,IF(I64=2018,Outgrowers_Baseline!O64,IF(I64=2019,Outgrowers_Baseline!T64,IF(I64=2020,Outgrowers_Baseline!Y64,IF(I64=2021,Outgrowers_Baseline!AD64,IF(I64=2022,Outgrowers_Baseline!AI64,IF(I64=2023,Outgrowers_Baseline!AN64,IF(I64=2024,Outgrowers_Baseline!AS64,0))))))))</f>
        <v>3400</v>
      </c>
      <c r="N64" s="11">
        <f t="shared" si="2"/>
        <v>4300</v>
      </c>
      <c r="O64" s="30">
        <f>IFERROR(VLOOKUP(A64,Outgrower_Areas!$C:$J,8,0),0)</f>
        <v>0.43976799999999999</v>
      </c>
      <c r="P64" s="33">
        <f t="shared" si="3"/>
        <v>0</v>
      </c>
      <c r="Q64" s="113">
        <f t="shared" si="4"/>
        <v>0</v>
      </c>
      <c r="R64" s="32">
        <f t="shared" si="5"/>
        <v>0</v>
      </c>
      <c r="S64" s="30">
        <f t="shared" si="6"/>
        <v>0</v>
      </c>
      <c r="T64" s="32">
        <f t="shared" si="17"/>
        <v>0.79069767441860461</v>
      </c>
      <c r="U64" s="30">
        <f t="shared" si="7"/>
        <v>0.34772353488372093</v>
      </c>
      <c r="V64" s="113" t="str">
        <f t="shared" si="8"/>
        <v>Non-Cropland</v>
      </c>
      <c r="W64" s="33">
        <f t="shared" si="9"/>
        <v>0</v>
      </c>
      <c r="X64" s="114">
        <f t="shared" si="10"/>
        <v>0</v>
      </c>
      <c r="Y64" s="33">
        <f t="shared" si="11"/>
        <v>0</v>
      </c>
      <c r="Z64" s="113">
        <f t="shared" si="12"/>
        <v>0</v>
      </c>
      <c r="AA64" s="113" t="str">
        <f t="shared" si="13"/>
        <v>High Cropland (≥50%)</v>
      </c>
      <c r="AB64" s="11">
        <f t="shared" si="14"/>
        <v>0.4</v>
      </c>
      <c r="AC64" s="11">
        <f t="shared" si="15"/>
        <v>0.13908941395348837</v>
      </c>
      <c r="AD64" s="30">
        <f t="shared" si="16"/>
        <v>0.34772353488372093</v>
      </c>
    </row>
    <row r="65" spans="1:30" x14ac:dyDescent="0.4">
      <c r="A65" s="11" t="str">
        <f>Outgrowers_Baseline!A65</f>
        <v>04117c</v>
      </c>
      <c r="B65" s="11">
        <f>Outgrowers_Baseline!B65</f>
        <v>503</v>
      </c>
      <c r="C65" s="11" t="str">
        <f>Outgrowers_Baseline!C65</f>
        <v>04117c</v>
      </c>
      <c r="D65" s="11">
        <f>Outgrowers_Baseline!D65</f>
        <v>19176</v>
      </c>
      <c r="E65" s="11" t="str">
        <f>Outgrowers_Baseline!G65</f>
        <v>Euc</v>
      </c>
      <c r="F65" s="11">
        <f>Outgrowers_Baseline!H65</f>
        <v>2022</v>
      </c>
      <c r="G65" s="11">
        <f t="shared" si="0"/>
        <v>2021</v>
      </c>
      <c r="H65" s="11">
        <f>IF(G65&lt;2017,0,(IF(G65=2017,Outgrowers_Baseline!I65,IF(G65=2018,Outgrowers_Baseline!N65,IF(G65=2019,Outgrowers_Baseline!S65,IF(G65=2020,Outgrowers_Baseline!X65,IF(G65=2021,Outgrowers_Baseline!AC65,IF(G65=2022,Outgrowers_Baseline!AH65,IF(G65=2023,Outgrowers_Baseline!AM65,IF(G65=2024,Outgrowers_Baseline!AR65,0)))))))))+(IF(G65=2017,Outgrowers_Baseline!J65,IF(G65=2018,Outgrowers_Baseline!O65,IF(G65=2019,Outgrowers_Baseline!T65,IF(G65=2020,Outgrowers_Baseline!Y65,IF(G65=2021,Outgrowers_Baseline!AD65,IF(G65=2022,Outgrowers_Baseline!AI65,IF(G65=2023,Outgrowers_Baseline!AN65,IF(G65=2024,Outgrowers_Baseline!AS65,0)))))))))+(IF(G65=2017,Outgrowers_Baseline!K65,IF(G65=2018,Outgrowers_Baseline!P65,IF(G65=2019,Outgrowers_Baseline!U65,IF(G65=2020,Outgrowers_Baseline!Z65,IF(G65=2021,Outgrowers_Baseline!AE65,IF(G65=2022,Outgrowers_Baseline!AJ65,IF(G65=2023,Outgrowers_Baseline!AO65,IF(G65=2024,Outgrowers_Baseline!AT65,0)))))))))+(IF(G65=2017,Outgrowers_Baseline!L65,IF(G65=2018,Outgrowers_Baseline!Q65,IF(G65=2019,Outgrowers_Baseline!V65,IF(G65=2020,Outgrowers_Baseline!AA65,IF(G65=2021,Outgrowers_Baseline!AF65,IF(G65=2022,Outgrowers_Baseline!AK65,IF(G65=2023,Outgrowers_Baseline!AP65,IF(G65=2024,Outgrowers_Baseline!AU65,0))))))))))</f>
        <v>26800</v>
      </c>
      <c r="I65" s="11">
        <f t="shared" si="1"/>
        <v>2021</v>
      </c>
      <c r="J65" s="11">
        <f>IF(I65=2017,Outgrowers_Baseline!I65,IF(I65=2018,Outgrowers_Baseline!N65,IF(I65=2019,Outgrowers_Baseline!S65,IF(I65=2020,Outgrowers_Baseline!X65,IF(I65=2021,Outgrowers_Baseline!AC65,IF(I65=2022,Outgrowers_Baseline!AH65,IF(I65=2023,Outgrowers_Baseline!AM65,IF(I65=2024,Outgrowers_Baseline!AR65,0))))))))</f>
        <v>16100</v>
      </c>
      <c r="K65" s="11">
        <f>IF(I65=2017,Outgrowers_Baseline!L65,IF(I65=2018,Outgrowers_Baseline!Q65,IF(I65=2019,Outgrowers_Baseline!V65,IF(I65=2020,Outgrowers_Baseline!AA65,IF(I65=2021,Outgrowers_Baseline!AF65,IF(I65=2022,Outgrowers_Baseline!AK65,IF(I65=2023,Outgrowers_Baseline!AP65,IF(I65=2024,Outgrowers_Baseline!AU65,0))))))))</f>
        <v>0</v>
      </c>
      <c r="L65" s="11">
        <f>IF(I65=2017,Outgrowers_Baseline!K65,IF(I65=2018,Outgrowers_Baseline!P65,IF(I65=2019,Outgrowers_Baseline!U65,IF(I65=2020,Outgrowers_Baseline!Z65,IF(I65=2021,Outgrowers_Baseline!AE65,IF(I65=2022,Outgrowers_Baseline!AJ65,IF(I65=2023,Outgrowers_Baseline!AO65,IF(I65=2024,Outgrowers_Baseline!AT65,0))))))))</f>
        <v>3700</v>
      </c>
      <c r="M65" s="11">
        <f>IF(I65=2017,Outgrowers_Baseline!J65,IF(I65=2018,Outgrowers_Baseline!O65,IF(I65=2019,Outgrowers_Baseline!T65,IF(I65=2020,Outgrowers_Baseline!Y65,IF(I65=2021,Outgrowers_Baseline!AD65,IF(I65=2022,Outgrowers_Baseline!AI65,IF(I65=2023,Outgrowers_Baseline!AN65,IF(I65=2024,Outgrowers_Baseline!AS65,0))))))))</f>
        <v>7000</v>
      </c>
      <c r="N65" s="11">
        <f t="shared" si="2"/>
        <v>26800</v>
      </c>
      <c r="O65" s="30">
        <f>IFERROR(VLOOKUP(A65,Outgrower_Areas!$C:$J,8,0),0)</f>
        <v>2.700669</v>
      </c>
      <c r="P65" s="33">
        <f t="shared" si="3"/>
        <v>0</v>
      </c>
      <c r="Q65" s="113">
        <f t="shared" si="4"/>
        <v>0</v>
      </c>
      <c r="R65" s="32">
        <f t="shared" si="5"/>
        <v>0.13805970149253732</v>
      </c>
      <c r="S65" s="30">
        <f t="shared" si="6"/>
        <v>0.3728535559701493</v>
      </c>
      <c r="T65" s="32">
        <f t="shared" si="17"/>
        <v>0.39925373134328357</v>
      </c>
      <c r="U65" s="30">
        <f t="shared" si="7"/>
        <v>1.0782521753731342</v>
      </c>
      <c r="V65" s="113" t="str">
        <f t="shared" si="8"/>
        <v>Non-Cropland</v>
      </c>
      <c r="W65" s="33">
        <f t="shared" si="9"/>
        <v>0</v>
      </c>
      <c r="X65" s="114">
        <f t="shared" si="10"/>
        <v>0</v>
      </c>
      <c r="Y65" s="33">
        <f t="shared" si="11"/>
        <v>0.2</v>
      </c>
      <c r="Z65" s="113">
        <f t="shared" si="12"/>
        <v>7.4570711194029859E-2</v>
      </c>
      <c r="AA65" s="113" t="str">
        <f t="shared" si="13"/>
        <v>Medium Cropland (30-50%)</v>
      </c>
      <c r="AB65" s="11">
        <f t="shared" si="14"/>
        <v>0.3</v>
      </c>
      <c r="AC65" s="11">
        <f t="shared" si="15"/>
        <v>0.32347565261194028</v>
      </c>
      <c r="AD65" s="30">
        <f t="shared" si="16"/>
        <v>1.0782521753731342</v>
      </c>
    </row>
    <row r="66" spans="1:30" x14ac:dyDescent="0.4">
      <c r="A66" s="11" t="str">
        <f>Outgrowers_Baseline!A66</f>
        <v>04155a</v>
      </c>
      <c r="B66" s="11">
        <f>Outgrowers_Baseline!B66</f>
        <v>503</v>
      </c>
      <c r="C66" s="11" t="str">
        <f>Outgrowers_Baseline!C66</f>
        <v>04155a</v>
      </c>
      <c r="D66" s="11">
        <f>Outgrowers_Baseline!D66</f>
        <v>19404</v>
      </c>
      <c r="E66" s="11" t="str">
        <f>Outgrowers_Baseline!G66</f>
        <v>Euc</v>
      </c>
      <c r="F66" s="11">
        <f>Outgrowers_Baseline!H66</f>
        <v>2023</v>
      </c>
      <c r="G66" s="11">
        <f t="shared" si="0"/>
        <v>2022</v>
      </c>
      <c r="H66" s="11">
        <f>IF(G66&lt;2017,0,(IF(G66=2017,Outgrowers_Baseline!I66,IF(G66=2018,Outgrowers_Baseline!N66,IF(G66=2019,Outgrowers_Baseline!S66,IF(G66=2020,Outgrowers_Baseline!X66,IF(G66=2021,Outgrowers_Baseline!AC66,IF(G66=2022,Outgrowers_Baseline!AH66,IF(G66=2023,Outgrowers_Baseline!AM66,IF(G66=2024,Outgrowers_Baseline!AR66,0)))))))))+(IF(G66=2017,Outgrowers_Baseline!J66,IF(G66=2018,Outgrowers_Baseline!O66,IF(G66=2019,Outgrowers_Baseline!T66,IF(G66=2020,Outgrowers_Baseline!Y66,IF(G66=2021,Outgrowers_Baseline!AD66,IF(G66=2022,Outgrowers_Baseline!AI66,IF(G66=2023,Outgrowers_Baseline!AN66,IF(G66=2024,Outgrowers_Baseline!AS66,0)))))))))+(IF(G66=2017,Outgrowers_Baseline!K66,IF(G66=2018,Outgrowers_Baseline!P66,IF(G66=2019,Outgrowers_Baseline!U66,IF(G66=2020,Outgrowers_Baseline!Z66,IF(G66=2021,Outgrowers_Baseline!AE66,IF(G66=2022,Outgrowers_Baseline!AJ66,IF(G66=2023,Outgrowers_Baseline!AO66,IF(G66=2024,Outgrowers_Baseline!AT66,0)))))))))+(IF(G66=2017,Outgrowers_Baseline!L66,IF(G66=2018,Outgrowers_Baseline!Q66,IF(G66=2019,Outgrowers_Baseline!V66,IF(G66=2020,Outgrowers_Baseline!AA66,IF(G66=2021,Outgrowers_Baseline!AF66,IF(G66=2022,Outgrowers_Baseline!AK66,IF(G66=2023,Outgrowers_Baseline!AP66,IF(G66=2024,Outgrowers_Baseline!AU66,0))))))))))</f>
        <v>3400</v>
      </c>
      <c r="I66" s="11">
        <f t="shared" si="1"/>
        <v>2022</v>
      </c>
      <c r="J66" s="11">
        <f>IF(I66=2017,Outgrowers_Baseline!I66,IF(I66=2018,Outgrowers_Baseline!N66,IF(I66=2019,Outgrowers_Baseline!S66,IF(I66=2020,Outgrowers_Baseline!X66,IF(I66=2021,Outgrowers_Baseline!AC66,IF(I66=2022,Outgrowers_Baseline!AH66,IF(I66=2023,Outgrowers_Baseline!AM66,IF(I66=2024,Outgrowers_Baseline!AR66,0))))))))</f>
        <v>200</v>
      </c>
      <c r="K66" s="11">
        <f>IF(I66=2017,Outgrowers_Baseline!L66,IF(I66=2018,Outgrowers_Baseline!Q66,IF(I66=2019,Outgrowers_Baseline!V66,IF(I66=2020,Outgrowers_Baseline!AA66,IF(I66=2021,Outgrowers_Baseline!AF66,IF(I66=2022,Outgrowers_Baseline!AK66,IF(I66=2023,Outgrowers_Baseline!AP66,IF(I66=2024,Outgrowers_Baseline!AU66,0))))))))</f>
        <v>0</v>
      </c>
      <c r="L66" s="11">
        <f>IF(I66=2017,Outgrowers_Baseline!K66,IF(I66=2018,Outgrowers_Baseline!P66,IF(I66=2019,Outgrowers_Baseline!U66,IF(I66=2020,Outgrowers_Baseline!Z66,IF(I66=2021,Outgrowers_Baseline!AE66,IF(I66=2022,Outgrowers_Baseline!AJ66,IF(I66=2023,Outgrowers_Baseline!AO66,IF(I66=2024,Outgrowers_Baseline!AT66,0))))))))</f>
        <v>2100</v>
      </c>
      <c r="M66" s="11">
        <f>IF(I66=2017,Outgrowers_Baseline!J66,IF(I66=2018,Outgrowers_Baseline!O66,IF(I66=2019,Outgrowers_Baseline!T66,IF(I66=2020,Outgrowers_Baseline!Y66,IF(I66=2021,Outgrowers_Baseline!AD66,IF(I66=2022,Outgrowers_Baseline!AI66,IF(I66=2023,Outgrowers_Baseline!AN66,IF(I66=2024,Outgrowers_Baseline!AS66,0))))))))</f>
        <v>1100</v>
      </c>
      <c r="N66" s="11">
        <f t="shared" si="2"/>
        <v>3400</v>
      </c>
      <c r="O66" s="30">
        <f>IFERROR(VLOOKUP(A66,Outgrower_Areas!$C:$J,8,0),0)</f>
        <v>0.36219899999999999</v>
      </c>
      <c r="P66" s="33">
        <f t="shared" si="3"/>
        <v>0</v>
      </c>
      <c r="Q66" s="113">
        <f t="shared" si="4"/>
        <v>0</v>
      </c>
      <c r="R66" s="32">
        <f t="shared" si="5"/>
        <v>0.61764705882352944</v>
      </c>
      <c r="S66" s="30">
        <f t="shared" si="6"/>
        <v>0.22371114705882353</v>
      </c>
      <c r="T66" s="32">
        <f t="shared" si="17"/>
        <v>0.94117647058823528</v>
      </c>
      <c r="U66" s="30">
        <f t="shared" si="7"/>
        <v>0.3408931764705882</v>
      </c>
      <c r="V66" s="113" t="str">
        <f t="shared" si="8"/>
        <v>Non-Cropland</v>
      </c>
      <c r="W66" s="33">
        <f t="shared" si="9"/>
        <v>0</v>
      </c>
      <c r="X66" s="114">
        <f t="shared" si="10"/>
        <v>0</v>
      </c>
      <c r="Y66" s="33">
        <f t="shared" si="11"/>
        <v>0.4</v>
      </c>
      <c r="Z66" s="113">
        <f t="shared" si="12"/>
        <v>8.9484458823529414E-2</v>
      </c>
      <c r="AA66" s="113" t="str">
        <f t="shared" si="13"/>
        <v>High Cropland (≥50%)</v>
      </c>
      <c r="AB66" s="11">
        <f t="shared" si="14"/>
        <v>0.4</v>
      </c>
      <c r="AC66" s="11">
        <f t="shared" si="15"/>
        <v>0.1363572705882353</v>
      </c>
      <c r="AD66" s="30">
        <f t="shared" si="16"/>
        <v>0.3408931764705882</v>
      </c>
    </row>
    <row r="67" spans="1:30" x14ac:dyDescent="0.4">
      <c r="A67" s="11" t="str">
        <f>Outgrowers_Baseline!A67</f>
        <v>04155b</v>
      </c>
      <c r="B67" s="11">
        <f>Outgrowers_Baseline!B67</f>
        <v>503</v>
      </c>
      <c r="C67" s="11" t="str">
        <f>Outgrowers_Baseline!C67</f>
        <v>04155b</v>
      </c>
      <c r="D67" s="11">
        <f>Outgrowers_Baseline!D67</f>
        <v>19319</v>
      </c>
      <c r="E67" s="11" t="str">
        <f>Outgrowers_Baseline!G67</f>
        <v>Euc</v>
      </c>
      <c r="F67" s="11">
        <f>Outgrowers_Baseline!H67</f>
        <v>2024</v>
      </c>
      <c r="G67" s="11">
        <f t="shared" ref="G67:G130" si="18">F67-1</f>
        <v>2023</v>
      </c>
      <c r="H67" s="11">
        <f>IF(G67&lt;2017,0,(IF(G67=2017,Outgrowers_Baseline!I67,IF(G67=2018,Outgrowers_Baseline!N67,IF(G67=2019,Outgrowers_Baseline!S67,IF(G67=2020,Outgrowers_Baseline!X67,IF(G67=2021,Outgrowers_Baseline!AC67,IF(G67=2022,Outgrowers_Baseline!AH67,IF(G67=2023,Outgrowers_Baseline!AM67,IF(G67=2024,Outgrowers_Baseline!AR67,0)))))))))+(IF(G67=2017,Outgrowers_Baseline!J67,IF(G67=2018,Outgrowers_Baseline!O67,IF(G67=2019,Outgrowers_Baseline!T67,IF(G67=2020,Outgrowers_Baseline!Y67,IF(G67=2021,Outgrowers_Baseline!AD67,IF(G67=2022,Outgrowers_Baseline!AI67,IF(G67=2023,Outgrowers_Baseline!AN67,IF(G67=2024,Outgrowers_Baseline!AS67,0)))))))))+(IF(G67=2017,Outgrowers_Baseline!K67,IF(G67=2018,Outgrowers_Baseline!P67,IF(G67=2019,Outgrowers_Baseline!U67,IF(G67=2020,Outgrowers_Baseline!Z67,IF(G67=2021,Outgrowers_Baseline!AE67,IF(G67=2022,Outgrowers_Baseline!AJ67,IF(G67=2023,Outgrowers_Baseline!AO67,IF(G67=2024,Outgrowers_Baseline!AT67,0)))))))))+(IF(G67=2017,Outgrowers_Baseline!L67,IF(G67=2018,Outgrowers_Baseline!Q67,IF(G67=2019,Outgrowers_Baseline!V67,IF(G67=2020,Outgrowers_Baseline!AA67,IF(G67=2021,Outgrowers_Baseline!AF67,IF(G67=2022,Outgrowers_Baseline!AK67,IF(G67=2023,Outgrowers_Baseline!AP67,IF(G67=2024,Outgrowers_Baseline!AU67,0))))))))))</f>
        <v>5100</v>
      </c>
      <c r="I67" s="11">
        <f t="shared" ref="I67:I130" si="19">IF(H67&gt;0,G67,F67)</f>
        <v>2023</v>
      </c>
      <c r="J67" s="11">
        <f>IF(I67=2017,Outgrowers_Baseline!I67,IF(I67=2018,Outgrowers_Baseline!N67,IF(I67=2019,Outgrowers_Baseline!S67,IF(I67=2020,Outgrowers_Baseline!X67,IF(I67=2021,Outgrowers_Baseline!AC67,IF(I67=2022,Outgrowers_Baseline!AH67,IF(I67=2023,Outgrowers_Baseline!AM67,IF(I67=2024,Outgrowers_Baseline!AR67,0))))))))</f>
        <v>0</v>
      </c>
      <c r="K67" s="11">
        <f>IF(I67=2017,Outgrowers_Baseline!L67,IF(I67=2018,Outgrowers_Baseline!Q67,IF(I67=2019,Outgrowers_Baseline!V67,IF(I67=2020,Outgrowers_Baseline!AA67,IF(I67=2021,Outgrowers_Baseline!AF67,IF(I67=2022,Outgrowers_Baseline!AK67,IF(I67=2023,Outgrowers_Baseline!AP67,IF(I67=2024,Outgrowers_Baseline!AU67,0))))))))</f>
        <v>500</v>
      </c>
      <c r="L67" s="11">
        <f>IF(I67=2017,Outgrowers_Baseline!K67,IF(I67=2018,Outgrowers_Baseline!P67,IF(I67=2019,Outgrowers_Baseline!U67,IF(I67=2020,Outgrowers_Baseline!Z67,IF(I67=2021,Outgrowers_Baseline!AE67,IF(I67=2022,Outgrowers_Baseline!AJ67,IF(I67=2023,Outgrowers_Baseline!AO67,IF(I67=2024,Outgrowers_Baseline!AT67,0))))))))</f>
        <v>3700</v>
      </c>
      <c r="M67" s="11">
        <f>IF(I67=2017,Outgrowers_Baseline!J67,IF(I67=2018,Outgrowers_Baseline!O67,IF(I67=2019,Outgrowers_Baseline!T67,IF(I67=2020,Outgrowers_Baseline!Y67,IF(I67=2021,Outgrowers_Baseline!AD67,IF(I67=2022,Outgrowers_Baseline!AI67,IF(I67=2023,Outgrowers_Baseline!AN67,IF(I67=2024,Outgrowers_Baseline!AS67,0))))))))</f>
        <v>900</v>
      </c>
      <c r="N67" s="11">
        <f t="shared" ref="N67:N130" si="20">J67+K67+L67+M67</f>
        <v>5100</v>
      </c>
      <c r="O67" s="30">
        <f>IFERROR(VLOOKUP(A67,Outgrower_Areas!$C:$J,8,0),0)</f>
        <v>0.50769200000000003</v>
      </c>
      <c r="P67" s="33">
        <f t="shared" ref="P67:P130" si="21">K67/N67</f>
        <v>9.8039215686274508E-2</v>
      </c>
      <c r="Q67" s="113">
        <f t="shared" ref="Q67:Q130" si="22">O67*P67</f>
        <v>4.9773725490196083E-2</v>
      </c>
      <c r="R67" s="32">
        <f t="shared" ref="R67:R130" si="23">IF(N67&gt;0,(K67+L67)/N67,0)</f>
        <v>0.82352941176470584</v>
      </c>
      <c r="S67" s="30">
        <f t="shared" ref="S67:S130" si="24">O67*R67</f>
        <v>0.41809929411764707</v>
      </c>
      <c r="T67" s="32">
        <f t="shared" ref="T67:T130" si="25">IF(N67&gt;0,(K67+L67+M67)/N67,0)</f>
        <v>1</v>
      </c>
      <c r="U67" s="30">
        <f t="shared" ref="U67:U130" si="26">O67*T67</f>
        <v>0.50769200000000003</v>
      </c>
      <c r="V67" s="113" t="str">
        <f t="shared" ref="V67:V130" si="27">IF(P67&gt;=0.5,"High Cropland (≥50%)",IF(P67&gt;=0.3,"Medium Cropland (30-50%)",IF(P67&gt;=0.1,"Low Cropland (10-30%)",IF(P67&gt;0,"Very Low Cropland (&lt;10%)","Non-Cropland"))))</f>
        <v>Very Low Cropland (&lt;10%)</v>
      </c>
      <c r="W67" s="33">
        <f t="shared" ref="W67:W130" si="28">IF(P67&gt;=0.5,0.4,IF(P67&gt;=0.3,0.3,IF(P67&gt;=0.1,0.2,IF(P67&gt;0,0.15,0))))</f>
        <v>0.15</v>
      </c>
      <c r="X67" s="114">
        <f t="shared" ref="X67:X130" si="29">Q67*W67</f>
        <v>7.4660588235294124E-3</v>
      </c>
      <c r="Y67" s="33">
        <f t="shared" ref="Y67:Y130" si="30">IF(R67&gt;=0.5,0.4,IF(R67&gt;=0.3,0.3,IF(R67&gt;=0.1,0.2,IF(R67&gt;0,0.15,0))))</f>
        <v>0.4</v>
      </c>
      <c r="Z67" s="113">
        <f t="shared" ref="Z67:Z130" si="31">S67*Y67</f>
        <v>0.16723971764705883</v>
      </c>
      <c r="AA67" s="113" t="str">
        <f t="shared" ref="AA67:AA130" si="32">IF(T67&gt;=0.5,"High Cropland (≥50%)",IF(T67&gt;=0.3,"Medium Cropland (30-50%)",IF(T67&gt;=0.1,"Low Cropland (10-30%)",IF(T67&gt;0,"Very Low Cropland (&lt;10%)","Non-Cropland"))))</f>
        <v>High Cropland (≥50%)</v>
      </c>
      <c r="AB67" s="11">
        <f t="shared" ref="AB67:AB130" si="33">IF(T67&gt;=0.5,0.4,IF(T67&gt;=0.3,0.3,IF(T67&gt;=0.1,0.2,IF(T67&gt;0,0.15,0))))</f>
        <v>0.4</v>
      </c>
      <c r="AC67" s="11">
        <f t="shared" ref="AC67:AC130" si="34">U67*AB67</f>
        <v>0.20307680000000003</v>
      </c>
      <c r="AD67" s="30">
        <f t="shared" ref="AD67:AD130" si="35">U67</f>
        <v>0.50769200000000003</v>
      </c>
    </row>
    <row r="68" spans="1:30" x14ac:dyDescent="0.4">
      <c r="A68" s="11" t="str">
        <f>Outgrowers_Baseline!A68</f>
        <v>04167a</v>
      </c>
      <c r="B68" s="11">
        <f>Outgrowers_Baseline!B68</f>
        <v>503</v>
      </c>
      <c r="C68" s="11" t="str">
        <f>Outgrowers_Baseline!C68</f>
        <v>04167a</v>
      </c>
      <c r="D68" s="11">
        <f>Outgrowers_Baseline!D68</f>
        <v>19177</v>
      </c>
      <c r="E68" s="11" t="str">
        <f>Outgrowers_Baseline!G68</f>
        <v>Euc</v>
      </c>
      <c r="F68" s="11">
        <f>Outgrowers_Baseline!H68</f>
        <v>2023</v>
      </c>
      <c r="G68" s="11">
        <f t="shared" si="18"/>
        <v>2022</v>
      </c>
      <c r="H68" s="11">
        <f>IF(G68&lt;2017,0,(IF(G68=2017,Outgrowers_Baseline!I68,IF(G68=2018,Outgrowers_Baseline!N68,IF(G68=2019,Outgrowers_Baseline!S68,IF(G68=2020,Outgrowers_Baseline!X68,IF(G68=2021,Outgrowers_Baseline!AC68,IF(G68=2022,Outgrowers_Baseline!AH68,IF(G68=2023,Outgrowers_Baseline!AM68,IF(G68=2024,Outgrowers_Baseline!AR68,0)))))))))+(IF(G68=2017,Outgrowers_Baseline!J68,IF(G68=2018,Outgrowers_Baseline!O68,IF(G68=2019,Outgrowers_Baseline!T68,IF(G68=2020,Outgrowers_Baseline!Y68,IF(G68=2021,Outgrowers_Baseline!AD68,IF(G68=2022,Outgrowers_Baseline!AI68,IF(G68=2023,Outgrowers_Baseline!AN68,IF(G68=2024,Outgrowers_Baseline!AS68,0)))))))))+(IF(G68=2017,Outgrowers_Baseline!K68,IF(G68=2018,Outgrowers_Baseline!P68,IF(G68=2019,Outgrowers_Baseline!U68,IF(G68=2020,Outgrowers_Baseline!Z68,IF(G68=2021,Outgrowers_Baseline!AE68,IF(G68=2022,Outgrowers_Baseline!AJ68,IF(G68=2023,Outgrowers_Baseline!AO68,IF(G68=2024,Outgrowers_Baseline!AT68,0)))))))))+(IF(G68=2017,Outgrowers_Baseline!L68,IF(G68=2018,Outgrowers_Baseline!Q68,IF(G68=2019,Outgrowers_Baseline!V68,IF(G68=2020,Outgrowers_Baseline!AA68,IF(G68=2021,Outgrowers_Baseline!AF68,IF(G68=2022,Outgrowers_Baseline!AK68,IF(G68=2023,Outgrowers_Baseline!AP68,IF(G68=2024,Outgrowers_Baseline!AU68,0))))))))))</f>
        <v>1600</v>
      </c>
      <c r="I68" s="11">
        <f t="shared" si="19"/>
        <v>2022</v>
      </c>
      <c r="J68" s="11">
        <f>IF(I68=2017,Outgrowers_Baseline!I68,IF(I68=2018,Outgrowers_Baseline!N68,IF(I68=2019,Outgrowers_Baseline!S68,IF(I68=2020,Outgrowers_Baseline!X68,IF(I68=2021,Outgrowers_Baseline!AC68,IF(I68=2022,Outgrowers_Baseline!AH68,IF(I68=2023,Outgrowers_Baseline!AM68,IF(I68=2024,Outgrowers_Baseline!AR68,0))))))))</f>
        <v>1100</v>
      </c>
      <c r="K68" s="11">
        <f>IF(I68=2017,Outgrowers_Baseline!L68,IF(I68=2018,Outgrowers_Baseline!Q68,IF(I68=2019,Outgrowers_Baseline!V68,IF(I68=2020,Outgrowers_Baseline!AA68,IF(I68=2021,Outgrowers_Baseline!AF68,IF(I68=2022,Outgrowers_Baseline!AK68,IF(I68=2023,Outgrowers_Baseline!AP68,IF(I68=2024,Outgrowers_Baseline!AU68,0))))))))</f>
        <v>0</v>
      </c>
      <c r="L68" s="11">
        <f>IF(I68=2017,Outgrowers_Baseline!K68,IF(I68=2018,Outgrowers_Baseline!P68,IF(I68=2019,Outgrowers_Baseline!U68,IF(I68=2020,Outgrowers_Baseline!Z68,IF(I68=2021,Outgrowers_Baseline!AE68,IF(I68=2022,Outgrowers_Baseline!AJ68,IF(I68=2023,Outgrowers_Baseline!AO68,IF(I68=2024,Outgrowers_Baseline!AT68,0))))))))</f>
        <v>0</v>
      </c>
      <c r="M68" s="11">
        <f>IF(I68=2017,Outgrowers_Baseline!J68,IF(I68=2018,Outgrowers_Baseline!O68,IF(I68=2019,Outgrowers_Baseline!T68,IF(I68=2020,Outgrowers_Baseline!Y68,IF(I68=2021,Outgrowers_Baseline!AD68,IF(I68=2022,Outgrowers_Baseline!AI68,IF(I68=2023,Outgrowers_Baseline!AN68,IF(I68=2024,Outgrowers_Baseline!AS68,0))))))))</f>
        <v>500</v>
      </c>
      <c r="N68" s="11">
        <f t="shared" si="20"/>
        <v>1600</v>
      </c>
      <c r="O68" s="30">
        <f>IFERROR(VLOOKUP(A68,Outgrower_Areas!$C:$J,8,0),0)</f>
        <v>0.14504700000000001</v>
      </c>
      <c r="P68" s="33">
        <f t="shared" si="21"/>
        <v>0</v>
      </c>
      <c r="Q68" s="113">
        <f t="shared" si="22"/>
        <v>0</v>
      </c>
      <c r="R68" s="32">
        <f t="shared" si="23"/>
        <v>0</v>
      </c>
      <c r="S68" s="30">
        <f t="shared" si="24"/>
        <v>0</v>
      </c>
      <c r="T68" s="32">
        <f t="shared" si="25"/>
        <v>0.3125</v>
      </c>
      <c r="U68" s="30">
        <f t="shared" si="26"/>
        <v>4.5327187500000005E-2</v>
      </c>
      <c r="V68" s="113" t="str">
        <f t="shared" si="27"/>
        <v>Non-Cropland</v>
      </c>
      <c r="W68" s="33">
        <f t="shared" si="28"/>
        <v>0</v>
      </c>
      <c r="X68" s="114">
        <f t="shared" si="29"/>
        <v>0</v>
      </c>
      <c r="Y68" s="33">
        <f t="shared" si="30"/>
        <v>0</v>
      </c>
      <c r="Z68" s="113">
        <f t="shared" si="31"/>
        <v>0</v>
      </c>
      <c r="AA68" s="113" t="str">
        <f t="shared" si="32"/>
        <v>Medium Cropland (30-50%)</v>
      </c>
      <c r="AB68" s="11">
        <f t="shared" si="33"/>
        <v>0.3</v>
      </c>
      <c r="AC68" s="11">
        <f t="shared" si="34"/>
        <v>1.3598156250000002E-2</v>
      </c>
      <c r="AD68" s="30">
        <f t="shared" si="35"/>
        <v>4.5327187500000005E-2</v>
      </c>
    </row>
    <row r="69" spans="1:30" x14ac:dyDescent="0.4">
      <c r="A69" s="11" t="str">
        <f>Outgrowers_Baseline!A69</f>
        <v>04173a</v>
      </c>
      <c r="B69" s="11">
        <f>Outgrowers_Baseline!B69</f>
        <v>503</v>
      </c>
      <c r="C69" s="11" t="str">
        <f>Outgrowers_Baseline!C69</f>
        <v>04173a</v>
      </c>
      <c r="D69" s="11">
        <f>Outgrowers_Baseline!D69</f>
        <v>19405</v>
      </c>
      <c r="E69" s="11" t="str">
        <f>Outgrowers_Baseline!G69</f>
        <v>Euc</v>
      </c>
      <c r="F69" s="11">
        <f>Outgrowers_Baseline!H69</f>
        <v>2023</v>
      </c>
      <c r="G69" s="11">
        <f t="shared" si="18"/>
        <v>2022</v>
      </c>
      <c r="H69" s="11">
        <f>IF(G69&lt;2017,0,(IF(G69=2017,Outgrowers_Baseline!I69,IF(G69=2018,Outgrowers_Baseline!N69,IF(G69=2019,Outgrowers_Baseline!S69,IF(G69=2020,Outgrowers_Baseline!X69,IF(G69=2021,Outgrowers_Baseline!AC69,IF(G69=2022,Outgrowers_Baseline!AH69,IF(G69=2023,Outgrowers_Baseline!AM69,IF(G69=2024,Outgrowers_Baseline!AR69,0)))))))))+(IF(G69=2017,Outgrowers_Baseline!J69,IF(G69=2018,Outgrowers_Baseline!O69,IF(G69=2019,Outgrowers_Baseline!T69,IF(G69=2020,Outgrowers_Baseline!Y69,IF(G69=2021,Outgrowers_Baseline!AD69,IF(G69=2022,Outgrowers_Baseline!AI69,IF(G69=2023,Outgrowers_Baseline!AN69,IF(G69=2024,Outgrowers_Baseline!AS69,0)))))))))+(IF(G69=2017,Outgrowers_Baseline!K69,IF(G69=2018,Outgrowers_Baseline!P69,IF(G69=2019,Outgrowers_Baseline!U69,IF(G69=2020,Outgrowers_Baseline!Z69,IF(G69=2021,Outgrowers_Baseline!AE69,IF(G69=2022,Outgrowers_Baseline!AJ69,IF(G69=2023,Outgrowers_Baseline!AO69,IF(G69=2024,Outgrowers_Baseline!AT69,0)))))))))+(IF(G69=2017,Outgrowers_Baseline!L69,IF(G69=2018,Outgrowers_Baseline!Q69,IF(G69=2019,Outgrowers_Baseline!V69,IF(G69=2020,Outgrowers_Baseline!AA69,IF(G69=2021,Outgrowers_Baseline!AF69,IF(G69=2022,Outgrowers_Baseline!AK69,IF(G69=2023,Outgrowers_Baseline!AP69,IF(G69=2024,Outgrowers_Baseline!AU69,0))))))))))</f>
        <v>4600</v>
      </c>
      <c r="I69" s="11">
        <f t="shared" si="19"/>
        <v>2022</v>
      </c>
      <c r="J69" s="11">
        <f>IF(I69=2017,Outgrowers_Baseline!I69,IF(I69=2018,Outgrowers_Baseline!N69,IF(I69=2019,Outgrowers_Baseline!S69,IF(I69=2020,Outgrowers_Baseline!X69,IF(I69=2021,Outgrowers_Baseline!AC69,IF(I69=2022,Outgrowers_Baseline!AH69,IF(I69=2023,Outgrowers_Baseline!AM69,IF(I69=2024,Outgrowers_Baseline!AR69,0))))))))</f>
        <v>200</v>
      </c>
      <c r="K69" s="11">
        <f>IF(I69=2017,Outgrowers_Baseline!L69,IF(I69=2018,Outgrowers_Baseline!Q69,IF(I69=2019,Outgrowers_Baseline!V69,IF(I69=2020,Outgrowers_Baseline!AA69,IF(I69=2021,Outgrowers_Baseline!AF69,IF(I69=2022,Outgrowers_Baseline!AK69,IF(I69=2023,Outgrowers_Baseline!AP69,IF(I69=2024,Outgrowers_Baseline!AU69,0))))))))</f>
        <v>0</v>
      </c>
      <c r="L69" s="11">
        <f>IF(I69=2017,Outgrowers_Baseline!K69,IF(I69=2018,Outgrowers_Baseline!P69,IF(I69=2019,Outgrowers_Baseline!U69,IF(I69=2020,Outgrowers_Baseline!Z69,IF(I69=2021,Outgrowers_Baseline!AE69,IF(I69=2022,Outgrowers_Baseline!AJ69,IF(I69=2023,Outgrowers_Baseline!AO69,IF(I69=2024,Outgrowers_Baseline!AT69,0))))))))</f>
        <v>2600</v>
      </c>
      <c r="M69" s="11">
        <f>IF(I69=2017,Outgrowers_Baseline!J69,IF(I69=2018,Outgrowers_Baseline!O69,IF(I69=2019,Outgrowers_Baseline!T69,IF(I69=2020,Outgrowers_Baseline!Y69,IF(I69=2021,Outgrowers_Baseline!AD69,IF(I69=2022,Outgrowers_Baseline!AI69,IF(I69=2023,Outgrowers_Baseline!AN69,IF(I69=2024,Outgrowers_Baseline!AS69,0))))))))</f>
        <v>1800</v>
      </c>
      <c r="N69" s="11">
        <f t="shared" si="20"/>
        <v>4600</v>
      </c>
      <c r="O69" s="30">
        <f>IFERROR(VLOOKUP(A69,Outgrower_Areas!$C:$J,8,0),0)</f>
        <v>0.45880900000000002</v>
      </c>
      <c r="P69" s="33">
        <f t="shared" si="21"/>
        <v>0</v>
      </c>
      <c r="Q69" s="113">
        <f t="shared" si="22"/>
        <v>0</v>
      </c>
      <c r="R69" s="32">
        <f t="shared" si="23"/>
        <v>0.56521739130434778</v>
      </c>
      <c r="S69" s="30">
        <f t="shared" si="24"/>
        <v>0.25932682608695651</v>
      </c>
      <c r="T69" s="32">
        <f t="shared" si="25"/>
        <v>0.95652173913043481</v>
      </c>
      <c r="U69" s="30">
        <f t="shared" si="26"/>
        <v>0.43886078260869571</v>
      </c>
      <c r="V69" s="113" t="str">
        <f t="shared" si="27"/>
        <v>Non-Cropland</v>
      </c>
      <c r="W69" s="33">
        <f t="shared" si="28"/>
        <v>0</v>
      </c>
      <c r="X69" s="114">
        <f t="shared" si="29"/>
        <v>0</v>
      </c>
      <c r="Y69" s="33">
        <f t="shared" si="30"/>
        <v>0.4</v>
      </c>
      <c r="Z69" s="113">
        <f t="shared" si="31"/>
        <v>0.10373073043478261</v>
      </c>
      <c r="AA69" s="113" t="str">
        <f t="shared" si="32"/>
        <v>High Cropland (≥50%)</v>
      </c>
      <c r="AB69" s="11">
        <f t="shared" si="33"/>
        <v>0.4</v>
      </c>
      <c r="AC69" s="11">
        <f t="shared" si="34"/>
        <v>0.17554431304347828</v>
      </c>
      <c r="AD69" s="30">
        <f t="shared" si="35"/>
        <v>0.43886078260869571</v>
      </c>
    </row>
    <row r="70" spans="1:30" x14ac:dyDescent="0.4">
      <c r="A70" s="11" t="str">
        <f>Outgrowers_Baseline!A70</f>
        <v>04192b</v>
      </c>
      <c r="B70" s="11">
        <f>Outgrowers_Baseline!B70</f>
        <v>503</v>
      </c>
      <c r="C70" s="11" t="str">
        <f>Outgrowers_Baseline!C70</f>
        <v>04192b</v>
      </c>
      <c r="D70" s="11">
        <f>Outgrowers_Baseline!D70</f>
        <v>19320</v>
      </c>
      <c r="E70" s="11" t="str">
        <f>Outgrowers_Baseline!G70</f>
        <v>Euc</v>
      </c>
      <c r="F70" s="11">
        <f>Outgrowers_Baseline!H70</f>
        <v>2024</v>
      </c>
      <c r="G70" s="11">
        <f t="shared" si="18"/>
        <v>2023</v>
      </c>
      <c r="H70" s="11">
        <f>IF(G70&lt;2017,0,(IF(G70=2017,Outgrowers_Baseline!I70,IF(G70=2018,Outgrowers_Baseline!N70,IF(G70=2019,Outgrowers_Baseline!S70,IF(G70=2020,Outgrowers_Baseline!X70,IF(G70=2021,Outgrowers_Baseline!AC70,IF(G70=2022,Outgrowers_Baseline!AH70,IF(G70=2023,Outgrowers_Baseline!AM70,IF(G70=2024,Outgrowers_Baseline!AR70,0)))))))))+(IF(G70=2017,Outgrowers_Baseline!J70,IF(G70=2018,Outgrowers_Baseline!O70,IF(G70=2019,Outgrowers_Baseline!T70,IF(G70=2020,Outgrowers_Baseline!Y70,IF(G70=2021,Outgrowers_Baseline!AD70,IF(G70=2022,Outgrowers_Baseline!AI70,IF(G70=2023,Outgrowers_Baseline!AN70,IF(G70=2024,Outgrowers_Baseline!AS70,0)))))))))+(IF(G70=2017,Outgrowers_Baseline!K70,IF(G70=2018,Outgrowers_Baseline!P70,IF(G70=2019,Outgrowers_Baseline!U70,IF(G70=2020,Outgrowers_Baseline!Z70,IF(G70=2021,Outgrowers_Baseline!AE70,IF(G70=2022,Outgrowers_Baseline!AJ70,IF(G70=2023,Outgrowers_Baseline!AO70,IF(G70=2024,Outgrowers_Baseline!AT70,0)))))))))+(IF(G70=2017,Outgrowers_Baseline!L70,IF(G70=2018,Outgrowers_Baseline!Q70,IF(G70=2019,Outgrowers_Baseline!V70,IF(G70=2020,Outgrowers_Baseline!AA70,IF(G70=2021,Outgrowers_Baseline!AF70,IF(G70=2022,Outgrowers_Baseline!AK70,IF(G70=2023,Outgrowers_Baseline!AP70,IF(G70=2024,Outgrowers_Baseline!AU70,0))))))))))</f>
        <v>3900</v>
      </c>
      <c r="I70" s="11">
        <f t="shared" si="19"/>
        <v>2023</v>
      </c>
      <c r="J70" s="11">
        <f>IF(I70=2017,Outgrowers_Baseline!I70,IF(I70=2018,Outgrowers_Baseline!N70,IF(I70=2019,Outgrowers_Baseline!S70,IF(I70=2020,Outgrowers_Baseline!X70,IF(I70=2021,Outgrowers_Baseline!AC70,IF(I70=2022,Outgrowers_Baseline!AH70,IF(I70=2023,Outgrowers_Baseline!AM70,IF(I70=2024,Outgrowers_Baseline!AR70,0))))))))</f>
        <v>2000</v>
      </c>
      <c r="K70" s="11">
        <f>IF(I70=2017,Outgrowers_Baseline!L70,IF(I70=2018,Outgrowers_Baseline!Q70,IF(I70=2019,Outgrowers_Baseline!V70,IF(I70=2020,Outgrowers_Baseline!AA70,IF(I70=2021,Outgrowers_Baseline!AF70,IF(I70=2022,Outgrowers_Baseline!AK70,IF(I70=2023,Outgrowers_Baseline!AP70,IF(I70=2024,Outgrowers_Baseline!AU70,0))))))))</f>
        <v>0</v>
      </c>
      <c r="L70" s="11">
        <f>IF(I70=2017,Outgrowers_Baseline!K70,IF(I70=2018,Outgrowers_Baseline!P70,IF(I70=2019,Outgrowers_Baseline!U70,IF(I70=2020,Outgrowers_Baseline!Z70,IF(I70=2021,Outgrowers_Baseline!AE70,IF(I70=2022,Outgrowers_Baseline!AJ70,IF(I70=2023,Outgrowers_Baseline!AO70,IF(I70=2024,Outgrowers_Baseline!AT70,0))))))))</f>
        <v>1100</v>
      </c>
      <c r="M70" s="11">
        <f>IF(I70=2017,Outgrowers_Baseline!J70,IF(I70=2018,Outgrowers_Baseline!O70,IF(I70=2019,Outgrowers_Baseline!T70,IF(I70=2020,Outgrowers_Baseline!Y70,IF(I70=2021,Outgrowers_Baseline!AD70,IF(I70=2022,Outgrowers_Baseline!AI70,IF(I70=2023,Outgrowers_Baseline!AN70,IF(I70=2024,Outgrowers_Baseline!AS70,0))))))))</f>
        <v>800</v>
      </c>
      <c r="N70" s="11">
        <f t="shared" si="20"/>
        <v>3900</v>
      </c>
      <c r="O70" s="30">
        <f>IFERROR(VLOOKUP(A70,Outgrower_Areas!$C:$J,8,0),0)</f>
        <v>0.40521600000000002</v>
      </c>
      <c r="P70" s="33">
        <f t="shared" si="21"/>
        <v>0</v>
      </c>
      <c r="Q70" s="113">
        <f t="shared" si="22"/>
        <v>0</v>
      </c>
      <c r="R70" s="32">
        <f t="shared" si="23"/>
        <v>0.28205128205128205</v>
      </c>
      <c r="S70" s="30">
        <f t="shared" si="24"/>
        <v>0.11429169230769232</v>
      </c>
      <c r="T70" s="32">
        <f t="shared" si="25"/>
        <v>0.48717948717948717</v>
      </c>
      <c r="U70" s="30">
        <f t="shared" si="26"/>
        <v>0.19741292307692307</v>
      </c>
      <c r="V70" s="113" t="str">
        <f t="shared" si="27"/>
        <v>Non-Cropland</v>
      </c>
      <c r="W70" s="33">
        <f t="shared" si="28"/>
        <v>0</v>
      </c>
      <c r="X70" s="114">
        <f t="shared" si="29"/>
        <v>0</v>
      </c>
      <c r="Y70" s="33">
        <f t="shared" si="30"/>
        <v>0.2</v>
      </c>
      <c r="Z70" s="113">
        <f t="shared" si="31"/>
        <v>2.2858338461538466E-2</v>
      </c>
      <c r="AA70" s="113" t="str">
        <f t="shared" si="32"/>
        <v>Medium Cropland (30-50%)</v>
      </c>
      <c r="AB70" s="11">
        <f t="shared" si="33"/>
        <v>0.3</v>
      </c>
      <c r="AC70" s="11">
        <f t="shared" si="34"/>
        <v>5.9223876923076915E-2</v>
      </c>
      <c r="AD70" s="30">
        <f t="shared" si="35"/>
        <v>0.19741292307692307</v>
      </c>
    </row>
    <row r="71" spans="1:30" x14ac:dyDescent="0.4">
      <c r="A71" s="11" t="str">
        <f>Outgrowers_Baseline!A71</f>
        <v>05003a</v>
      </c>
      <c r="B71" s="11">
        <f>Outgrowers_Baseline!B71</f>
        <v>500</v>
      </c>
      <c r="C71" s="11" t="str">
        <f>Outgrowers_Baseline!C71</f>
        <v>05003a</v>
      </c>
      <c r="D71" s="11">
        <f>Outgrowers_Baseline!D71</f>
        <v>16824</v>
      </c>
      <c r="E71" s="11" t="str">
        <f>Outgrowers_Baseline!G71</f>
        <v>Euc</v>
      </c>
      <c r="F71" s="11">
        <f>Outgrowers_Baseline!H71</f>
        <v>2021</v>
      </c>
      <c r="G71" s="11">
        <f t="shared" si="18"/>
        <v>2020</v>
      </c>
      <c r="H71" s="11">
        <f>IF(G71&lt;2017,0,(IF(G71=2017,Outgrowers_Baseline!I71,IF(G71=2018,Outgrowers_Baseline!N71,IF(G71=2019,Outgrowers_Baseline!S71,IF(G71=2020,Outgrowers_Baseline!X71,IF(G71=2021,Outgrowers_Baseline!AC71,IF(G71=2022,Outgrowers_Baseline!AH71,IF(G71=2023,Outgrowers_Baseline!AM71,IF(G71=2024,Outgrowers_Baseline!AR71,0)))))))))+(IF(G71=2017,Outgrowers_Baseline!J71,IF(G71=2018,Outgrowers_Baseline!O71,IF(G71=2019,Outgrowers_Baseline!T71,IF(G71=2020,Outgrowers_Baseline!Y71,IF(G71=2021,Outgrowers_Baseline!AD71,IF(G71=2022,Outgrowers_Baseline!AI71,IF(G71=2023,Outgrowers_Baseline!AN71,IF(G71=2024,Outgrowers_Baseline!AS71,0)))))))))+(IF(G71=2017,Outgrowers_Baseline!K71,IF(G71=2018,Outgrowers_Baseline!P71,IF(G71=2019,Outgrowers_Baseline!U71,IF(G71=2020,Outgrowers_Baseline!Z71,IF(G71=2021,Outgrowers_Baseline!AE71,IF(G71=2022,Outgrowers_Baseline!AJ71,IF(G71=2023,Outgrowers_Baseline!AO71,IF(G71=2024,Outgrowers_Baseline!AT71,0)))))))))+(IF(G71=2017,Outgrowers_Baseline!L71,IF(G71=2018,Outgrowers_Baseline!Q71,IF(G71=2019,Outgrowers_Baseline!V71,IF(G71=2020,Outgrowers_Baseline!AA71,IF(G71=2021,Outgrowers_Baseline!AF71,IF(G71=2022,Outgrowers_Baseline!AK71,IF(G71=2023,Outgrowers_Baseline!AP71,IF(G71=2024,Outgrowers_Baseline!AU71,0))))))))))</f>
        <v>3400</v>
      </c>
      <c r="I71" s="11">
        <f t="shared" si="19"/>
        <v>2020</v>
      </c>
      <c r="J71" s="11">
        <f>IF(I71=2017,Outgrowers_Baseline!I71,IF(I71=2018,Outgrowers_Baseline!N71,IF(I71=2019,Outgrowers_Baseline!S71,IF(I71=2020,Outgrowers_Baseline!X71,IF(I71=2021,Outgrowers_Baseline!AC71,IF(I71=2022,Outgrowers_Baseline!AH71,IF(I71=2023,Outgrowers_Baseline!AM71,IF(I71=2024,Outgrowers_Baseline!AR71,0))))))))</f>
        <v>400</v>
      </c>
      <c r="K71" s="11">
        <f>IF(I71=2017,Outgrowers_Baseline!L71,IF(I71=2018,Outgrowers_Baseline!Q71,IF(I71=2019,Outgrowers_Baseline!V71,IF(I71=2020,Outgrowers_Baseline!AA71,IF(I71=2021,Outgrowers_Baseline!AF71,IF(I71=2022,Outgrowers_Baseline!AK71,IF(I71=2023,Outgrowers_Baseline!AP71,IF(I71=2024,Outgrowers_Baseline!AU71,0))))))))</f>
        <v>1400</v>
      </c>
      <c r="L71" s="11">
        <f>IF(I71=2017,Outgrowers_Baseline!K71,IF(I71=2018,Outgrowers_Baseline!P71,IF(I71=2019,Outgrowers_Baseline!U71,IF(I71=2020,Outgrowers_Baseline!Z71,IF(I71=2021,Outgrowers_Baseline!AE71,IF(I71=2022,Outgrowers_Baseline!AJ71,IF(I71=2023,Outgrowers_Baseline!AO71,IF(I71=2024,Outgrowers_Baseline!AT71,0))))))))</f>
        <v>900</v>
      </c>
      <c r="M71" s="11">
        <f>IF(I71=2017,Outgrowers_Baseline!J71,IF(I71=2018,Outgrowers_Baseline!O71,IF(I71=2019,Outgrowers_Baseline!T71,IF(I71=2020,Outgrowers_Baseline!Y71,IF(I71=2021,Outgrowers_Baseline!AD71,IF(I71=2022,Outgrowers_Baseline!AI71,IF(I71=2023,Outgrowers_Baseline!AN71,IF(I71=2024,Outgrowers_Baseline!AS71,0))))))))</f>
        <v>700</v>
      </c>
      <c r="N71" s="11">
        <f t="shared" si="20"/>
        <v>3400</v>
      </c>
      <c r="O71" s="30">
        <f>IFERROR(VLOOKUP(A71,Outgrower_Areas!$C:$J,8,0),0)</f>
        <v>0.34028199999999997</v>
      </c>
      <c r="P71" s="33">
        <f t="shared" si="21"/>
        <v>0.41176470588235292</v>
      </c>
      <c r="Q71" s="113">
        <f t="shared" si="22"/>
        <v>0.14011611764705881</v>
      </c>
      <c r="R71" s="32">
        <f t="shared" si="23"/>
        <v>0.67647058823529416</v>
      </c>
      <c r="S71" s="30">
        <f t="shared" si="24"/>
        <v>0.23019076470588234</v>
      </c>
      <c r="T71" s="32">
        <f t="shared" si="25"/>
        <v>0.88235294117647056</v>
      </c>
      <c r="U71" s="30">
        <f t="shared" si="26"/>
        <v>0.30024882352941173</v>
      </c>
      <c r="V71" s="113" t="str">
        <f t="shared" si="27"/>
        <v>Medium Cropland (30-50%)</v>
      </c>
      <c r="W71" s="33">
        <f t="shared" si="28"/>
        <v>0.3</v>
      </c>
      <c r="X71" s="114">
        <f t="shared" si="29"/>
        <v>4.203483529411764E-2</v>
      </c>
      <c r="Y71" s="33">
        <f t="shared" si="30"/>
        <v>0.4</v>
      </c>
      <c r="Z71" s="113">
        <f t="shared" si="31"/>
        <v>9.2076305882352938E-2</v>
      </c>
      <c r="AA71" s="113" t="str">
        <f t="shared" si="32"/>
        <v>High Cropland (≥50%)</v>
      </c>
      <c r="AB71" s="11">
        <f t="shared" si="33"/>
        <v>0.4</v>
      </c>
      <c r="AC71" s="11">
        <f t="shared" si="34"/>
        <v>0.1200995294117647</v>
      </c>
      <c r="AD71" s="30">
        <f t="shared" si="35"/>
        <v>0.30024882352941173</v>
      </c>
    </row>
    <row r="72" spans="1:30" x14ac:dyDescent="0.4">
      <c r="A72" s="11" t="str">
        <f>Outgrowers_Baseline!A72</f>
        <v>06002b</v>
      </c>
      <c r="B72" s="11">
        <f>Outgrowers_Baseline!B72</f>
        <v>500</v>
      </c>
      <c r="C72" s="11" t="str">
        <f>Outgrowers_Baseline!C72</f>
        <v>06002b</v>
      </c>
      <c r="D72" s="11">
        <f>Outgrowers_Baseline!D72</f>
        <v>14017</v>
      </c>
      <c r="E72" s="11" t="str">
        <f>Outgrowers_Baseline!G72</f>
        <v>Euc</v>
      </c>
      <c r="F72" s="11">
        <f>Outgrowers_Baseline!H72</f>
        <v>2017</v>
      </c>
      <c r="G72" s="11">
        <f t="shared" si="18"/>
        <v>2016</v>
      </c>
      <c r="H72" s="11">
        <f>IF(G72&lt;2017,0,(IF(G72=2017,Outgrowers_Baseline!I72,IF(G72=2018,Outgrowers_Baseline!N72,IF(G72=2019,Outgrowers_Baseline!S72,IF(G72=2020,Outgrowers_Baseline!X72,IF(G72=2021,Outgrowers_Baseline!AC72,IF(G72=2022,Outgrowers_Baseline!AH72,IF(G72=2023,Outgrowers_Baseline!AM72,IF(G72=2024,Outgrowers_Baseline!AR72,0)))))))))+(IF(G72=2017,Outgrowers_Baseline!J72,IF(G72=2018,Outgrowers_Baseline!O72,IF(G72=2019,Outgrowers_Baseline!T72,IF(G72=2020,Outgrowers_Baseline!Y72,IF(G72=2021,Outgrowers_Baseline!AD72,IF(G72=2022,Outgrowers_Baseline!AI72,IF(G72=2023,Outgrowers_Baseline!AN72,IF(G72=2024,Outgrowers_Baseline!AS72,0)))))))))+(IF(G72=2017,Outgrowers_Baseline!K72,IF(G72=2018,Outgrowers_Baseline!P72,IF(G72=2019,Outgrowers_Baseline!U72,IF(G72=2020,Outgrowers_Baseline!Z72,IF(G72=2021,Outgrowers_Baseline!AE72,IF(G72=2022,Outgrowers_Baseline!AJ72,IF(G72=2023,Outgrowers_Baseline!AO72,IF(G72=2024,Outgrowers_Baseline!AT72,0)))))))))+(IF(G72=2017,Outgrowers_Baseline!L72,IF(G72=2018,Outgrowers_Baseline!Q72,IF(G72=2019,Outgrowers_Baseline!V72,IF(G72=2020,Outgrowers_Baseline!AA72,IF(G72=2021,Outgrowers_Baseline!AF72,IF(G72=2022,Outgrowers_Baseline!AK72,IF(G72=2023,Outgrowers_Baseline!AP72,IF(G72=2024,Outgrowers_Baseline!AU72,0))))))))))</f>
        <v>0</v>
      </c>
      <c r="I72" s="11">
        <f t="shared" si="19"/>
        <v>2017</v>
      </c>
      <c r="J72" s="11">
        <f>IF(I72=2017,Outgrowers_Baseline!I72,IF(I72=2018,Outgrowers_Baseline!N72,IF(I72=2019,Outgrowers_Baseline!S72,IF(I72=2020,Outgrowers_Baseline!X72,IF(I72=2021,Outgrowers_Baseline!AC72,IF(I72=2022,Outgrowers_Baseline!AH72,IF(I72=2023,Outgrowers_Baseline!AM72,IF(I72=2024,Outgrowers_Baseline!AR72,0))))))))</f>
        <v>500</v>
      </c>
      <c r="K72" s="11">
        <f>IF(I72=2017,Outgrowers_Baseline!L72,IF(I72=2018,Outgrowers_Baseline!Q72,IF(I72=2019,Outgrowers_Baseline!V72,IF(I72=2020,Outgrowers_Baseline!AA72,IF(I72=2021,Outgrowers_Baseline!AF72,IF(I72=2022,Outgrowers_Baseline!AK72,IF(I72=2023,Outgrowers_Baseline!AP72,IF(I72=2024,Outgrowers_Baseline!AU72,0))))))))</f>
        <v>0</v>
      </c>
      <c r="L72" s="11">
        <f>IF(I72=2017,Outgrowers_Baseline!K72,IF(I72=2018,Outgrowers_Baseline!P72,IF(I72=2019,Outgrowers_Baseline!U72,IF(I72=2020,Outgrowers_Baseline!Z72,IF(I72=2021,Outgrowers_Baseline!AE72,IF(I72=2022,Outgrowers_Baseline!AJ72,IF(I72=2023,Outgrowers_Baseline!AO72,IF(I72=2024,Outgrowers_Baseline!AT72,0))))))))</f>
        <v>0</v>
      </c>
      <c r="M72" s="11">
        <f>IF(I72=2017,Outgrowers_Baseline!J72,IF(I72=2018,Outgrowers_Baseline!O72,IF(I72=2019,Outgrowers_Baseline!T72,IF(I72=2020,Outgrowers_Baseline!Y72,IF(I72=2021,Outgrowers_Baseline!AD72,IF(I72=2022,Outgrowers_Baseline!AI72,IF(I72=2023,Outgrowers_Baseline!AN72,IF(I72=2024,Outgrowers_Baseline!AS72,0))))))))</f>
        <v>1400</v>
      </c>
      <c r="N72" s="11">
        <f t="shared" si="20"/>
        <v>1900</v>
      </c>
      <c r="O72" s="30">
        <f>IFERROR(VLOOKUP(A72,Outgrower_Areas!$C:$J,8,0),0)</f>
        <v>0.163295</v>
      </c>
      <c r="P72" s="33">
        <f t="shared" si="21"/>
        <v>0</v>
      </c>
      <c r="Q72" s="113">
        <f t="shared" si="22"/>
        <v>0</v>
      </c>
      <c r="R72" s="32">
        <f t="shared" si="23"/>
        <v>0</v>
      </c>
      <c r="S72" s="30">
        <f t="shared" si="24"/>
        <v>0</v>
      </c>
      <c r="T72" s="32">
        <f t="shared" si="25"/>
        <v>0.73684210526315785</v>
      </c>
      <c r="U72" s="30">
        <f t="shared" si="26"/>
        <v>0.12032263157894736</v>
      </c>
      <c r="V72" s="113" t="str">
        <f t="shared" si="27"/>
        <v>Non-Cropland</v>
      </c>
      <c r="W72" s="33">
        <f t="shared" si="28"/>
        <v>0</v>
      </c>
      <c r="X72" s="114">
        <f t="shared" si="29"/>
        <v>0</v>
      </c>
      <c r="Y72" s="33">
        <f t="shared" si="30"/>
        <v>0</v>
      </c>
      <c r="Z72" s="113">
        <f t="shared" si="31"/>
        <v>0</v>
      </c>
      <c r="AA72" s="113" t="str">
        <f t="shared" si="32"/>
        <v>High Cropland (≥50%)</v>
      </c>
      <c r="AB72" s="11">
        <f t="shared" si="33"/>
        <v>0.4</v>
      </c>
      <c r="AC72" s="11">
        <f t="shared" si="34"/>
        <v>4.8129052631578947E-2</v>
      </c>
      <c r="AD72" s="30">
        <f t="shared" si="35"/>
        <v>0.12032263157894736</v>
      </c>
    </row>
    <row r="73" spans="1:30" x14ac:dyDescent="0.4">
      <c r="A73" s="11" t="str">
        <f>Outgrowers_Baseline!A73</f>
        <v>06006a</v>
      </c>
      <c r="B73" s="11">
        <f>Outgrowers_Baseline!B73</f>
        <v>500</v>
      </c>
      <c r="C73" s="11" t="str">
        <f>Outgrowers_Baseline!C73</f>
        <v>06006a</v>
      </c>
      <c r="D73" s="11">
        <f>Outgrowers_Baseline!D73</f>
        <v>13892</v>
      </c>
      <c r="E73" s="11" t="str">
        <f>Outgrowers_Baseline!G73</f>
        <v>Euc</v>
      </c>
      <c r="F73" s="11">
        <f>Outgrowers_Baseline!H73</f>
        <v>2017</v>
      </c>
      <c r="G73" s="11">
        <f t="shared" si="18"/>
        <v>2016</v>
      </c>
      <c r="H73" s="11">
        <f>IF(G73&lt;2017,0,(IF(G73=2017,Outgrowers_Baseline!I73,IF(G73=2018,Outgrowers_Baseline!N73,IF(G73=2019,Outgrowers_Baseline!S73,IF(G73=2020,Outgrowers_Baseline!X73,IF(G73=2021,Outgrowers_Baseline!AC73,IF(G73=2022,Outgrowers_Baseline!AH73,IF(G73=2023,Outgrowers_Baseline!AM73,IF(G73=2024,Outgrowers_Baseline!AR73,0)))))))))+(IF(G73=2017,Outgrowers_Baseline!J73,IF(G73=2018,Outgrowers_Baseline!O73,IF(G73=2019,Outgrowers_Baseline!T73,IF(G73=2020,Outgrowers_Baseline!Y73,IF(G73=2021,Outgrowers_Baseline!AD73,IF(G73=2022,Outgrowers_Baseline!AI73,IF(G73=2023,Outgrowers_Baseline!AN73,IF(G73=2024,Outgrowers_Baseline!AS73,0)))))))))+(IF(G73=2017,Outgrowers_Baseline!K73,IF(G73=2018,Outgrowers_Baseline!P73,IF(G73=2019,Outgrowers_Baseline!U73,IF(G73=2020,Outgrowers_Baseline!Z73,IF(G73=2021,Outgrowers_Baseline!AE73,IF(G73=2022,Outgrowers_Baseline!AJ73,IF(G73=2023,Outgrowers_Baseline!AO73,IF(G73=2024,Outgrowers_Baseline!AT73,0)))))))))+(IF(G73=2017,Outgrowers_Baseline!L73,IF(G73=2018,Outgrowers_Baseline!Q73,IF(G73=2019,Outgrowers_Baseline!V73,IF(G73=2020,Outgrowers_Baseline!AA73,IF(G73=2021,Outgrowers_Baseline!AF73,IF(G73=2022,Outgrowers_Baseline!AK73,IF(G73=2023,Outgrowers_Baseline!AP73,IF(G73=2024,Outgrowers_Baseline!AU73,0))))))))))</f>
        <v>0</v>
      </c>
      <c r="I73" s="11">
        <f t="shared" si="19"/>
        <v>2017</v>
      </c>
      <c r="J73" s="11">
        <f>IF(I73=2017,Outgrowers_Baseline!I73,IF(I73=2018,Outgrowers_Baseline!N73,IF(I73=2019,Outgrowers_Baseline!S73,IF(I73=2020,Outgrowers_Baseline!X73,IF(I73=2021,Outgrowers_Baseline!AC73,IF(I73=2022,Outgrowers_Baseline!AH73,IF(I73=2023,Outgrowers_Baseline!AM73,IF(I73=2024,Outgrowers_Baseline!AR73,0))))))))</f>
        <v>4700</v>
      </c>
      <c r="K73" s="11">
        <f>IF(I73=2017,Outgrowers_Baseline!L73,IF(I73=2018,Outgrowers_Baseline!Q73,IF(I73=2019,Outgrowers_Baseline!V73,IF(I73=2020,Outgrowers_Baseline!AA73,IF(I73=2021,Outgrowers_Baseline!AF73,IF(I73=2022,Outgrowers_Baseline!AK73,IF(I73=2023,Outgrowers_Baseline!AP73,IF(I73=2024,Outgrowers_Baseline!AU73,0))))))))</f>
        <v>0</v>
      </c>
      <c r="L73" s="11">
        <f>IF(I73=2017,Outgrowers_Baseline!K73,IF(I73=2018,Outgrowers_Baseline!P73,IF(I73=2019,Outgrowers_Baseline!U73,IF(I73=2020,Outgrowers_Baseline!Z73,IF(I73=2021,Outgrowers_Baseline!AE73,IF(I73=2022,Outgrowers_Baseline!AJ73,IF(I73=2023,Outgrowers_Baseline!AO73,IF(I73=2024,Outgrowers_Baseline!AT73,0))))))))</f>
        <v>2400</v>
      </c>
      <c r="M73" s="11">
        <f>IF(I73=2017,Outgrowers_Baseline!J73,IF(I73=2018,Outgrowers_Baseline!O73,IF(I73=2019,Outgrowers_Baseline!T73,IF(I73=2020,Outgrowers_Baseline!Y73,IF(I73=2021,Outgrowers_Baseline!AD73,IF(I73=2022,Outgrowers_Baseline!AI73,IF(I73=2023,Outgrowers_Baseline!AN73,IF(I73=2024,Outgrowers_Baseline!AS73,0))))))))</f>
        <v>3700</v>
      </c>
      <c r="N73" s="11">
        <f t="shared" si="20"/>
        <v>10800</v>
      </c>
      <c r="O73" s="30">
        <f>IFERROR(VLOOKUP(A73,Outgrower_Areas!$C:$J,8,0),0)</f>
        <v>1.1050759999999999</v>
      </c>
      <c r="P73" s="33">
        <f t="shared" si="21"/>
        <v>0</v>
      </c>
      <c r="Q73" s="113">
        <f t="shared" si="22"/>
        <v>0</v>
      </c>
      <c r="R73" s="32">
        <f t="shared" si="23"/>
        <v>0.22222222222222221</v>
      </c>
      <c r="S73" s="30">
        <f t="shared" si="24"/>
        <v>0.24557244444444443</v>
      </c>
      <c r="T73" s="32">
        <f t="shared" si="25"/>
        <v>0.56481481481481477</v>
      </c>
      <c r="U73" s="30">
        <f t="shared" si="26"/>
        <v>0.62416329629629619</v>
      </c>
      <c r="V73" s="113" t="str">
        <f t="shared" si="27"/>
        <v>Non-Cropland</v>
      </c>
      <c r="W73" s="33">
        <f t="shared" si="28"/>
        <v>0</v>
      </c>
      <c r="X73" s="114">
        <f t="shared" si="29"/>
        <v>0</v>
      </c>
      <c r="Y73" s="33">
        <f t="shared" si="30"/>
        <v>0.2</v>
      </c>
      <c r="Z73" s="113">
        <f t="shared" si="31"/>
        <v>4.9114488888888891E-2</v>
      </c>
      <c r="AA73" s="113" t="str">
        <f t="shared" si="32"/>
        <v>High Cropland (≥50%)</v>
      </c>
      <c r="AB73" s="11">
        <f t="shared" si="33"/>
        <v>0.4</v>
      </c>
      <c r="AC73" s="11">
        <f t="shared" si="34"/>
        <v>0.24966531851851848</v>
      </c>
      <c r="AD73" s="30">
        <f t="shared" si="35"/>
        <v>0.62416329629629619</v>
      </c>
    </row>
    <row r="74" spans="1:30" x14ac:dyDescent="0.4">
      <c r="A74" s="11" t="str">
        <f>Outgrowers_Baseline!A74</f>
        <v>06105c</v>
      </c>
      <c r="B74" s="11">
        <f>Outgrowers_Baseline!B74</f>
        <v>503</v>
      </c>
      <c r="C74" s="11" t="str">
        <f>Outgrowers_Baseline!C74</f>
        <v>06105c</v>
      </c>
      <c r="D74" s="11">
        <f>Outgrowers_Baseline!D74</f>
        <v>19178</v>
      </c>
      <c r="E74" s="11" t="str">
        <f>Outgrowers_Baseline!G74</f>
        <v>Euc</v>
      </c>
      <c r="F74" s="11">
        <f>Outgrowers_Baseline!H74</f>
        <v>2023</v>
      </c>
      <c r="G74" s="11">
        <f t="shared" si="18"/>
        <v>2022</v>
      </c>
      <c r="H74" s="11">
        <f>IF(G74&lt;2017,0,(IF(G74=2017,Outgrowers_Baseline!I74,IF(G74=2018,Outgrowers_Baseline!N74,IF(G74=2019,Outgrowers_Baseline!S74,IF(G74=2020,Outgrowers_Baseline!X74,IF(G74=2021,Outgrowers_Baseline!AC74,IF(G74=2022,Outgrowers_Baseline!AH74,IF(G74=2023,Outgrowers_Baseline!AM74,IF(G74=2024,Outgrowers_Baseline!AR74,0)))))))))+(IF(G74=2017,Outgrowers_Baseline!J74,IF(G74=2018,Outgrowers_Baseline!O74,IF(G74=2019,Outgrowers_Baseline!T74,IF(G74=2020,Outgrowers_Baseline!Y74,IF(G74=2021,Outgrowers_Baseline!AD74,IF(G74=2022,Outgrowers_Baseline!AI74,IF(G74=2023,Outgrowers_Baseline!AN74,IF(G74=2024,Outgrowers_Baseline!AS74,0)))))))))+(IF(G74=2017,Outgrowers_Baseline!K74,IF(G74=2018,Outgrowers_Baseline!P74,IF(G74=2019,Outgrowers_Baseline!U74,IF(G74=2020,Outgrowers_Baseline!Z74,IF(G74=2021,Outgrowers_Baseline!AE74,IF(G74=2022,Outgrowers_Baseline!AJ74,IF(G74=2023,Outgrowers_Baseline!AO74,IF(G74=2024,Outgrowers_Baseline!AT74,0)))))))))+(IF(G74=2017,Outgrowers_Baseline!L74,IF(G74=2018,Outgrowers_Baseline!Q74,IF(G74=2019,Outgrowers_Baseline!V74,IF(G74=2020,Outgrowers_Baseline!AA74,IF(G74=2021,Outgrowers_Baseline!AF74,IF(G74=2022,Outgrowers_Baseline!AK74,IF(G74=2023,Outgrowers_Baseline!AP74,IF(G74=2024,Outgrowers_Baseline!AU74,0))))))))))</f>
        <v>6600</v>
      </c>
      <c r="I74" s="11">
        <f t="shared" si="19"/>
        <v>2022</v>
      </c>
      <c r="J74" s="11">
        <f>IF(I74=2017,Outgrowers_Baseline!I74,IF(I74=2018,Outgrowers_Baseline!N74,IF(I74=2019,Outgrowers_Baseline!S74,IF(I74=2020,Outgrowers_Baseline!X74,IF(I74=2021,Outgrowers_Baseline!AC74,IF(I74=2022,Outgrowers_Baseline!AH74,IF(I74=2023,Outgrowers_Baseline!AM74,IF(I74=2024,Outgrowers_Baseline!AR74,0))))))))</f>
        <v>5100</v>
      </c>
      <c r="K74" s="11">
        <f>IF(I74=2017,Outgrowers_Baseline!L74,IF(I74=2018,Outgrowers_Baseline!Q74,IF(I74=2019,Outgrowers_Baseline!V74,IF(I74=2020,Outgrowers_Baseline!AA74,IF(I74=2021,Outgrowers_Baseline!AF74,IF(I74=2022,Outgrowers_Baseline!AK74,IF(I74=2023,Outgrowers_Baseline!AP74,IF(I74=2024,Outgrowers_Baseline!AU74,0))))))))</f>
        <v>0</v>
      </c>
      <c r="L74" s="11">
        <f>IF(I74=2017,Outgrowers_Baseline!K74,IF(I74=2018,Outgrowers_Baseline!P74,IF(I74=2019,Outgrowers_Baseline!U74,IF(I74=2020,Outgrowers_Baseline!Z74,IF(I74=2021,Outgrowers_Baseline!AE74,IF(I74=2022,Outgrowers_Baseline!AJ74,IF(I74=2023,Outgrowers_Baseline!AO74,IF(I74=2024,Outgrowers_Baseline!AT74,0))))))))</f>
        <v>0</v>
      </c>
      <c r="M74" s="11">
        <f>IF(I74=2017,Outgrowers_Baseline!J74,IF(I74=2018,Outgrowers_Baseline!O74,IF(I74=2019,Outgrowers_Baseline!T74,IF(I74=2020,Outgrowers_Baseline!Y74,IF(I74=2021,Outgrowers_Baseline!AD74,IF(I74=2022,Outgrowers_Baseline!AI74,IF(I74=2023,Outgrowers_Baseline!AN74,IF(I74=2024,Outgrowers_Baseline!AS74,0))))))))</f>
        <v>1500</v>
      </c>
      <c r="N74" s="11">
        <f t="shared" si="20"/>
        <v>6600</v>
      </c>
      <c r="O74" s="30">
        <f>IFERROR(VLOOKUP(A74,Outgrower_Areas!$C:$J,8,0),0)</f>
        <v>0.66718100000000002</v>
      </c>
      <c r="P74" s="33">
        <f t="shared" si="21"/>
        <v>0</v>
      </c>
      <c r="Q74" s="113">
        <f t="shared" si="22"/>
        <v>0</v>
      </c>
      <c r="R74" s="32">
        <f t="shared" si="23"/>
        <v>0</v>
      </c>
      <c r="S74" s="30">
        <f t="shared" si="24"/>
        <v>0</v>
      </c>
      <c r="T74" s="32">
        <f t="shared" si="25"/>
        <v>0.22727272727272727</v>
      </c>
      <c r="U74" s="30">
        <f t="shared" si="26"/>
        <v>0.15163204545454545</v>
      </c>
      <c r="V74" s="113" t="str">
        <f t="shared" si="27"/>
        <v>Non-Cropland</v>
      </c>
      <c r="W74" s="33">
        <f t="shared" si="28"/>
        <v>0</v>
      </c>
      <c r="X74" s="114">
        <f t="shared" si="29"/>
        <v>0</v>
      </c>
      <c r="Y74" s="33">
        <f t="shared" si="30"/>
        <v>0</v>
      </c>
      <c r="Z74" s="113">
        <f t="shared" si="31"/>
        <v>0</v>
      </c>
      <c r="AA74" s="113" t="str">
        <f t="shared" si="32"/>
        <v>Low Cropland (10-30%)</v>
      </c>
      <c r="AB74" s="11">
        <f t="shared" si="33"/>
        <v>0.2</v>
      </c>
      <c r="AC74" s="11">
        <f t="shared" si="34"/>
        <v>3.0326409090909091E-2</v>
      </c>
      <c r="AD74" s="30">
        <f t="shared" si="35"/>
        <v>0.15163204545454545</v>
      </c>
    </row>
    <row r="75" spans="1:30" x14ac:dyDescent="0.4">
      <c r="A75" s="11" t="str">
        <f>Outgrowers_Baseline!A75</f>
        <v>06111c</v>
      </c>
      <c r="B75" s="11">
        <f>Outgrowers_Baseline!B75</f>
        <v>503</v>
      </c>
      <c r="C75" s="11" t="str">
        <f>Outgrowers_Baseline!C75</f>
        <v>06111c</v>
      </c>
      <c r="D75" s="11">
        <f>Outgrowers_Baseline!D75</f>
        <v>19179</v>
      </c>
      <c r="E75" s="11" t="str">
        <f>Outgrowers_Baseline!G75</f>
        <v>Euc</v>
      </c>
      <c r="F75" s="11">
        <f>Outgrowers_Baseline!H75</f>
        <v>2021</v>
      </c>
      <c r="G75" s="11">
        <f t="shared" si="18"/>
        <v>2020</v>
      </c>
      <c r="H75" s="11">
        <f>IF(G75&lt;2017,0,(IF(G75=2017,Outgrowers_Baseline!I75,IF(G75=2018,Outgrowers_Baseline!N75,IF(G75=2019,Outgrowers_Baseline!S75,IF(G75=2020,Outgrowers_Baseline!X75,IF(G75=2021,Outgrowers_Baseline!AC75,IF(G75=2022,Outgrowers_Baseline!AH75,IF(G75=2023,Outgrowers_Baseline!AM75,IF(G75=2024,Outgrowers_Baseline!AR75,0)))))))))+(IF(G75=2017,Outgrowers_Baseline!J75,IF(G75=2018,Outgrowers_Baseline!O75,IF(G75=2019,Outgrowers_Baseline!T75,IF(G75=2020,Outgrowers_Baseline!Y75,IF(G75=2021,Outgrowers_Baseline!AD75,IF(G75=2022,Outgrowers_Baseline!AI75,IF(G75=2023,Outgrowers_Baseline!AN75,IF(G75=2024,Outgrowers_Baseline!AS75,0)))))))))+(IF(G75=2017,Outgrowers_Baseline!K75,IF(G75=2018,Outgrowers_Baseline!P75,IF(G75=2019,Outgrowers_Baseline!U75,IF(G75=2020,Outgrowers_Baseline!Z75,IF(G75=2021,Outgrowers_Baseline!AE75,IF(G75=2022,Outgrowers_Baseline!AJ75,IF(G75=2023,Outgrowers_Baseline!AO75,IF(G75=2024,Outgrowers_Baseline!AT75,0)))))))))+(IF(G75=2017,Outgrowers_Baseline!L75,IF(G75=2018,Outgrowers_Baseline!Q75,IF(G75=2019,Outgrowers_Baseline!V75,IF(G75=2020,Outgrowers_Baseline!AA75,IF(G75=2021,Outgrowers_Baseline!AF75,IF(G75=2022,Outgrowers_Baseline!AK75,IF(G75=2023,Outgrowers_Baseline!AP75,IF(G75=2024,Outgrowers_Baseline!AU75,0))))))))))</f>
        <v>23100</v>
      </c>
      <c r="I75" s="11">
        <f t="shared" si="19"/>
        <v>2020</v>
      </c>
      <c r="J75" s="11">
        <f>IF(I75=2017,Outgrowers_Baseline!I75,IF(I75=2018,Outgrowers_Baseline!N75,IF(I75=2019,Outgrowers_Baseline!S75,IF(I75=2020,Outgrowers_Baseline!X75,IF(I75=2021,Outgrowers_Baseline!AC75,IF(I75=2022,Outgrowers_Baseline!AH75,IF(I75=2023,Outgrowers_Baseline!AM75,IF(I75=2024,Outgrowers_Baseline!AR75,0))))))))</f>
        <v>23100</v>
      </c>
      <c r="K75" s="11">
        <f>IF(I75=2017,Outgrowers_Baseline!L75,IF(I75=2018,Outgrowers_Baseline!Q75,IF(I75=2019,Outgrowers_Baseline!V75,IF(I75=2020,Outgrowers_Baseline!AA75,IF(I75=2021,Outgrowers_Baseline!AF75,IF(I75=2022,Outgrowers_Baseline!AK75,IF(I75=2023,Outgrowers_Baseline!AP75,IF(I75=2024,Outgrowers_Baseline!AU75,0))))))))</f>
        <v>0</v>
      </c>
      <c r="L75" s="11">
        <f>IF(I75=2017,Outgrowers_Baseline!K75,IF(I75=2018,Outgrowers_Baseline!P75,IF(I75=2019,Outgrowers_Baseline!U75,IF(I75=2020,Outgrowers_Baseline!Z75,IF(I75=2021,Outgrowers_Baseline!AE75,IF(I75=2022,Outgrowers_Baseline!AJ75,IF(I75=2023,Outgrowers_Baseline!AO75,IF(I75=2024,Outgrowers_Baseline!AT75,0))))))))</f>
        <v>0</v>
      </c>
      <c r="M75" s="11">
        <f>IF(I75=2017,Outgrowers_Baseline!J75,IF(I75=2018,Outgrowers_Baseline!O75,IF(I75=2019,Outgrowers_Baseline!T75,IF(I75=2020,Outgrowers_Baseline!Y75,IF(I75=2021,Outgrowers_Baseline!AD75,IF(I75=2022,Outgrowers_Baseline!AI75,IF(I75=2023,Outgrowers_Baseline!AN75,IF(I75=2024,Outgrowers_Baseline!AS75,0))))))))</f>
        <v>0</v>
      </c>
      <c r="N75" s="11">
        <f t="shared" si="20"/>
        <v>23100</v>
      </c>
      <c r="O75" s="30">
        <f>IFERROR(VLOOKUP(A75,Outgrower_Areas!$C:$J,8,0),0)</f>
        <v>2.3481190000000001</v>
      </c>
      <c r="P75" s="33">
        <f t="shared" si="21"/>
        <v>0</v>
      </c>
      <c r="Q75" s="113">
        <f t="shared" si="22"/>
        <v>0</v>
      </c>
      <c r="R75" s="32">
        <f t="shared" si="23"/>
        <v>0</v>
      </c>
      <c r="S75" s="30">
        <f t="shared" si="24"/>
        <v>0</v>
      </c>
      <c r="T75" s="32">
        <f t="shared" si="25"/>
        <v>0</v>
      </c>
      <c r="U75" s="30">
        <f t="shared" si="26"/>
        <v>0</v>
      </c>
      <c r="V75" s="113" t="str">
        <f t="shared" si="27"/>
        <v>Non-Cropland</v>
      </c>
      <c r="W75" s="33">
        <f t="shared" si="28"/>
        <v>0</v>
      </c>
      <c r="X75" s="114">
        <f t="shared" si="29"/>
        <v>0</v>
      </c>
      <c r="Y75" s="33">
        <f t="shared" si="30"/>
        <v>0</v>
      </c>
      <c r="Z75" s="113">
        <f t="shared" si="31"/>
        <v>0</v>
      </c>
      <c r="AA75" s="113" t="str">
        <f t="shared" si="32"/>
        <v>Non-Cropland</v>
      </c>
      <c r="AB75" s="11">
        <f t="shared" si="33"/>
        <v>0</v>
      </c>
      <c r="AC75" s="11">
        <f t="shared" si="34"/>
        <v>0</v>
      </c>
      <c r="AD75" s="30">
        <f t="shared" si="35"/>
        <v>0</v>
      </c>
    </row>
    <row r="76" spans="1:30" x14ac:dyDescent="0.4">
      <c r="A76" s="11" t="str">
        <f>Outgrowers_Baseline!A76</f>
        <v>06111d</v>
      </c>
      <c r="B76" s="11">
        <f>Outgrowers_Baseline!B76</f>
        <v>503</v>
      </c>
      <c r="C76" s="11" t="str">
        <f>Outgrowers_Baseline!C76</f>
        <v>06111d</v>
      </c>
      <c r="D76" s="11">
        <f>Outgrowers_Baseline!D76</f>
        <v>19180</v>
      </c>
      <c r="E76" s="11" t="str">
        <f>Outgrowers_Baseline!G76</f>
        <v>Euc</v>
      </c>
      <c r="F76" s="11">
        <f>Outgrowers_Baseline!H76</f>
        <v>2022</v>
      </c>
      <c r="G76" s="11">
        <f t="shared" si="18"/>
        <v>2021</v>
      </c>
      <c r="H76" s="11">
        <f>IF(G76&lt;2017,0,(IF(G76=2017,Outgrowers_Baseline!I76,IF(G76=2018,Outgrowers_Baseline!N76,IF(G76=2019,Outgrowers_Baseline!S76,IF(G76=2020,Outgrowers_Baseline!X76,IF(G76=2021,Outgrowers_Baseline!AC76,IF(G76=2022,Outgrowers_Baseline!AH76,IF(G76=2023,Outgrowers_Baseline!AM76,IF(G76=2024,Outgrowers_Baseline!AR76,0)))))))))+(IF(G76=2017,Outgrowers_Baseline!J76,IF(G76=2018,Outgrowers_Baseline!O76,IF(G76=2019,Outgrowers_Baseline!T76,IF(G76=2020,Outgrowers_Baseline!Y76,IF(G76=2021,Outgrowers_Baseline!AD76,IF(G76=2022,Outgrowers_Baseline!AI76,IF(G76=2023,Outgrowers_Baseline!AN76,IF(G76=2024,Outgrowers_Baseline!AS76,0)))))))))+(IF(G76=2017,Outgrowers_Baseline!K76,IF(G76=2018,Outgrowers_Baseline!P76,IF(G76=2019,Outgrowers_Baseline!U76,IF(G76=2020,Outgrowers_Baseline!Z76,IF(G76=2021,Outgrowers_Baseline!AE76,IF(G76=2022,Outgrowers_Baseline!AJ76,IF(G76=2023,Outgrowers_Baseline!AO76,IF(G76=2024,Outgrowers_Baseline!AT76,0)))))))))+(IF(G76=2017,Outgrowers_Baseline!L76,IF(G76=2018,Outgrowers_Baseline!Q76,IF(G76=2019,Outgrowers_Baseline!V76,IF(G76=2020,Outgrowers_Baseline!AA76,IF(G76=2021,Outgrowers_Baseline!AF76,IF(G76=2022,Outgrowers_Baseline!AK76,IF(G76=2023,Outgrowers_Baseline!AP76,IF(G76=2024,Outgrowers_Baseline!AU76,0))))))))))</f>
        <v>6800</v>
      </c>
      <c r="I76" s="11">
        <f t="shared" si="19"/>
        <v>2021</v>
      </c>
      <c r="J76" s="11">
        <f>IF(I76=2017,Outgrowers_Baseline!I76,IF(I76=2018,Outgrowers_Baseline!N76,IF(I76=2019,Outgrowers_Baseline!S76,IF(I76=2020,Outgrowers_Baseline!X76,IF(I76=2021,Outgrowers_Baseline!AC76,IF(I76=2022,Outgrowers_Baseline!AH76,IF(I76=2023,Outgrowers_Baseline!AM76,IF(I76=2024,Outgrowers_Baseline!AR76,0))))))))</f>
        <v>5300</v>
      </c>
      <c r="K76" s="11">
        <f>IF(I76=2017,Outgrowers_Baseline!L76,IF(I76=2018,Outgrowers_Baseline!Q76,IF(I76=2019,Outgrowers_Baseline!V76,IF(I76=2020,Outgrowers_Baseline!AA76,IF(I76=2021,Outgrowers_Baseline!AF76,IF(I76=2022,Outgrowers_Baseline!AK76,IF(I76=2023,Outgrowers_Baseline!AP76,IF(I76=2024,Outgrowers_Baseline!AU76,0))))))))</f>
        <v>0</v>
      </c>
      <c r="L76" s="11">
        <f>IF(I76=2017,Outgrowers_Baseline!K76,IF(I76=2018,Outgrowers_Baseline!P76,IF(I76=2019,Outgrowers_Baseline!U76,IF(I76=2020,Outgrowers_Baseline!Z76,IF(I76=2021,Outgrowers_Baseline!AE76,IF(I76=2022,Outgrowers_Baseline!AJ76,IF(I76=2023,Outgrowers_Baseline!AO76,IF(I76=2024,Outgrowers_Baseline!AT76,0))))))))</f>
        <v>0</v>
      </c>
      <c r="M76" s="11">
        <f>IF(I76=2017,Outgrowers_Baseline!J76,IF(I76=2018,Outgrowers_Baseline!O76,IF(I76=2019,Outgrowers_Baseline!T76,IF(I76=2020,Outgrowers_Baseline!Y76,IF(I76=2021,Outgrowers_Baseline!AD76,IF(I76=2022,Outgrowers_Baseline!AI76,IF(I76=2023,Outgrowers_Baseline!AN76,IF(I76=2024,Outgrowers_Baseline!AS76,0))))))))</f>
        <v>1500</v>
      </c>
      <c r="N76" s="11">
        <f t="shared" si="20"/>
        <v>6800</v>
      </c>
      <c r="O76" s="30">
        <f>IFERROR(VLOOKUP(A76,Outgrower_Areas!$C:$J,8,0),0)</f>
        <v>0.68782500000000002</v>
      </c>
      <c r="P76" s="33">
        <f t="shared" si="21"/>
        <v>0</v>
      </c>
      <c r="Q76" s="113">
        <f t="shared" si="22"/>
        <v>0</v>
      </c>
      <c r="R76" s="32">
        <f t="shared" si="23"/>
        <v>0</v>
      </c>
      <c r="S76" s="30">
        <f t="shared" si="24"/>
        <v>0</v>
      </c>
      <c r="T76" s="32">
        <f t="shared" si="25"/>
        <v>0.22058823529411764</v>
      </c>
      <c r="U76" s="30">
        <f t="shared" si="26"/>
        <v>0.15172610294117647</v>
      </c>
      <c r="V76" s="113" t="str">
        <f t="shared" si="27"/>
        <v>Non-Cropland</v>
      </c>
      <c r="W76" s="33">
        <f t="shared" si="28"/>
        <v>0</v>
      </c>
      <c r="X76" s="114">
        <f t="shared" si="29"/>
        <v>0</v>
      </c>
      <c r="Y76" s="33">
        <f t="shared" si="30"/>
        <v>0</v>
      </c>
      <c r="Z76" s="113">
        <f t="shared" si="31"/>
        <v>0</v>
      </c>
      <c r="AA76" s="113" t="str">
        <f t="shared" si="32"/>
        <v>Low Cropland (10-30%)</v>
      </c>
      <c r="AB76" s="11">
        <f t="shared" si="33"/>
        <v>0.2</v>
      </c>
      <c r="AC76" s="11">
        <f t="shared" si="34"/>
        <v>3.0345220588235296E-2</v>
      </c>
      <c r="AD76" s="30">
        <f t="shared" si="35"/>
        <v>0.15172610294117647</v>
      </c>
    </row>
    <row r="77" spans="1:30" x14ac:dyDescent="0.4">
      <c r="A77" s="11" t="str">
        <f>Outgrowers_Baseline!A77</f>
        <v>06141a</v>
      </c>
      <c r="B77" s="11">
        <f>Outgrowers_Baseline!B77</f>
        <v>503</v>
      </c>
      <c r="C77" s="11" t="str">
        <f>Outgrowers_Baseline!C77</f>
        <v>06141a</v>
      </c>
      <c r="D77" s="11">
        <f>Outgrowers_Baseline!D77</f>
        <v>19181</v>
      </c>
      <c r="E77" s="11" t="str">
        <f>Outgrowers_Baseline!G77</f>
        <v>Euc</v>
      </c>
      <c r="F77" s="11">
        <f>Outgrowers_Baseline!H77</f>
        <v>2023</v>
      </c>
      <c r="G77" s="11">
        <f t="shared" si="18"/>
        <v>2022</v>
      </c>
      <c r="H77" s="11">
        <f>IF(G77&lt;2017,0,(IF(G77=2017,Outgrowers_Baseline!I77,IF(G77=2018,Outgrowers_Baseline!N77,IF(G77=2019,Outgrowers_Baseline!S77,IF(G77=2020,Outgrowers_Baseline!X77,IF(G77=2021,Outgrowers_Baseline!AC77,IF(G77=2022,Outgrowers_Baseline!AH77,IF(G77=2023,Outgrowers_Baseline!AM77,IF(G77=2024,Outgrowers_Baseline!AR77,0)))))))))+(IF(G77=2017,Outgrowers_Baseline!J77,IF(G77=2018,Outgrowers_Baseline!O77,IF(G77=2019,Outgrowers_Baseline!T77,IF(G77=2020,Outgrowers_Baseline!Y77,IF(G77=2021,Outgrowers_Baseline!AD77,IF(G77=2022,Outgrowers_Baseline!AI77,IF(G77=2023,Outgrowers_Baseline!AN77,IF(G77=2024,Outgrowers_Baseline!AS77,0)))))))))+(IF(G77=2017,Outgrowers_Baseline!K77,IF(G77=2018,Outgrowers_Baseline!P77,IF(G77=2019,Outgrowers_Baseline!U77,IF(G77=2020,Outgrowers_Baseline!Z77,IF(G77=2021,Outgrowers_Baseline!AE77,IF(G77=2022,Outgrowers_Baseline!AJ77,IF(G77=2023,Outgrowers_Baseline!AO77,IF(G77=2024,Outgrowers_Baseline!AT77,0)))))))))+(IF(G77=2017,Outgrowers_Baseline!L77,IF(G77=2018,Outgrowers_Baseline!Q77,IF(G77=2019,Outgrowers_Baseline!V77,IF(G77=2020,Outgrowers_Baseline!AA77,IF(G77=2021,Outgrowers_Baseline!AF77,IF(G77=2022,Outgrowers_Baseline!AK77,IF(G77=2023,Outgrowers_Baseline!AP77,IF(G77=2024,Outgrowers_Baseline!AU77,0))))))))))</f>
        <v>6000</v>
      </c>
      <c r="I77" s="11">
        <f t="shared" si="19"/>
        <v>2022</v>
      </c>
      <c r="J77" s="11">
        <f>IF(I77=2017,Outgrowers_Baseline!I77,IF(I77=2018,Outgrowers_Baseline!N77,IF(I77=2019,Outgrowers_Baseline!S77,IF(I77=2020,Outgrowers_Baseline!X77,IF(I77=2021,Outgrowers_Baseline!AC77,IF(I77=2022,Outgrowers_Baseline!AH77,IF(I77=2023,Outgrowers_Baseline!AM77,IF(I77=2024,Outgrowers_Baseline!AR77,0))))))))</f>
        <v>0</v>
      </c>
      <c r="K77" s="11">
        <f>IF(I77=2017,Outgrowers_Baseline!L77,IF(I77=2018,Outgrowers_Baseline!Q77,IF(I77=2019,Outgrowers_Baseline!V77,IF(I77=2020,Outgrowers_Baseline!AA77,IF(I77=2021,Outgrowers_Baseline!AF77,IF(I77=2022,Outgrowers_Baseline!AK77,IF(I77=2023,Outgrowers_Baseline!AP77,IF(I77=2024,Outgrowers_Baseline!AU77,0))))))))</f>
        <v>1300</v>
      </c>
      <c r="L77" s="11">
        <f>IF(I77=2017,Outgrowers_Baseline!K77,IF(I77=2018,Outgrowers_Baseline!P77,IF(I77=2019,Outgrowers_Baseline!U77,IF(I77=2020,Outgrowers_Baseline!Z77,IF(I77=2021,Outgrowers_Baseline!AE77,IF(I77=2022,Outgrowers_Baseline!AJ77,IF(I77=2023,Outgrowers_Baseline!AO77,IF(I77=2024,Outgrowers_Baseline!AT77,0))))))))</f>
        <v>2600</v>
      </c>
      <c r="M77" s="11">
        <f>IF(I77=2017,Outgrowers_Baseline!J77,IF(I77=2018,Outgrowers_Baseline!O77,IF(I77=2019,Outgrowers_Baseline!T77,IF(I77=2020,Outgrowers_Baseline!Y77,IF(I77=2021,Outgrowers_Baseline!AD77,IF(I77=2022,Outgrowers_Baseline!AI77,IF(I77=2023,Outgrowers_Baseline!AN77,IF(I77=2024,Outgrowers_Baseline!AS77,0))))))))</f>
        <v>2100</v>
      </c>
      <c r="N77" s="11">
        <f t="shared" si="20"/>
        <v>6000</v>
      </c>
      <c r="O77" s="30">
        <f>IFERROR(VLOOKUP(A77,Outgrower_Areas!$C:$J,8,0),0)</f>
        <v>0.60779099999999997</v>
      </c>
      <c r="P77" s="33">
        <f t="shared" si="21"/>
        <v>0.21666666666666667</v>
      </c>
      <c r="Q77" s="113">
        <f t="shared" si="22"/>
        <v>0.13168805</v>
      </c>
      <c r="R77" s="32">
        <f t="shared" si="23"/>
        <v>0.65</v>
      </c>
      <c r="S77" s="30">
        <f t="shared" si="24"/>
        <v>0.39506415</v>
      </c>
      <c r="T77" s="32">
        <f t="shared" si="25"/>
        <v>1</v>
      </c>
      <c r="U77" s="30">
        <f t="shared" si="26"/>
        <v>0.60779099999999997</v>
      </c>
      <c r="V77" s="113" t="str">
        <f t="shared" si="27"/>
        <v>Low Cropland (10-30%)</v>
      </c>
      <c r="W77" s="33">
        <f t="shared" si="28"/>
        <v>0.2</v>
      </c>
      <c r="X77" s="114">
        <f t="shared" si="29"/>
        <v>2.6337610000000001E-2</v>
      </c>
      <c r="Y77" s="33">
        <f t="shared" si="30"/>
        <v>0.4</v>
      </c>
      <c r="Z77" s="113">
        <f t="shared" si="31"/>
        <v>0.15802566000000001</v>
      </c>
      <c r="AA77" s="113" t="str">
        <f t="shared" si="32"/>
        <v>High Cropland (≥50%)</v>
      </c>
      <c r="AB77" s="11">
        <f t="shared" si="33"/>
        <v>0.4</v>
      </c>
      <c r="AC77" s="11">
        <f t="shared" si="34"/>
        <v>0.24311640000000001</v>
      </c>
      <c r="AD77" s="30">
        <f t="shared" si="35"/>
        <v>0.60779099999999997</v>
      </c>
    </row>
    <row r="78" spans="1:30" x14ac:dyDescent="0.4">
      <c r="A78" s="11" t="str">
        <f>Outgrowers_Baseline!A78</f>
        <v>06156a</v>
      </c>
      <c r="B78" s="11">
        <f>Outgrowers_Baseline!B78</f>
        <v>503</v>
      </c>
      <c r="C78" s="11" t="str">
        <f>Outgrowers_Baseline!C78</f>
        <v>06156a</v>
      </c>
      <c r="D78" s="11">
        <f>Outgrowers_Baseline!D78</f>
        <v>19182</v>
      </c>
      <c r="E78" s="11" t="str">
        <f>Outgrowers_Baseline!G78</f>
        <v>Euc</v>
      </c>
      <c r="F78" s="11">
        <f>Outgrowers_Baseline!H78</f>
        <v>2021</v>
      </c>
      <c r="G78" s="11">
        <f t="shared" si="18"/>
        <v>2020</v>
      </c>
      <c r="H78" s="11">
        <f>IF(G78&lt;2017,0,(IF(G78=2017,Outgrowers_Baseline!I78,IF(G78=2018,Outgrowers_Baseline!N78,IF(G78=2019,Outgrowers_Baseline!S78,IF(G78=2020,Outgrowers_Baseline!X78,IF(G78=2021,Outgrowers_Baseline!AC78,IF(G78=2022,Outgrowers_Baseline!AH78,IF(G78=2023,Outgrowers_Baseline!AM78,IF(G78=2024,Outgrowers_Baseline!AR78,0)))))))))+(IF(G78=2017,Outgrowers_Baseline!J78,IF(G78=2018,Outgrowers_Baseline!O78,IF(G78=2019,Outgrowers_Baseline!T78,IF(G78=2020,Outgrowers_Baseline!Y78,IF(G78=2021,Outgrowers_Baseline!AD78,IF(G78=2022,Outgrowers_Baseline!AI78,IF(G78=2023,Outgrowers_Baseline!AN78,IF(G78=2024,Outgrowers_Baseline!AS78,0)))))))))+(IF(G78=2017,Outgrowers_Baseline!K78,IF(G78=2018,Outgrowers_Baseline!P78,IF(G78=2019,Outgrowers_Baseline!U78,IF(G78=2020,Outgrowers_Baseline!Z78,IF(G78=2021,Outgrowers_Baseline!AE78,IF(G78=2022,Outgrowers_Baseline!AJ78,IF(G78=2023,Outgrowers_Baseline!AO78,IF(G78=2024,Outgrowers_Baseline!AT78,0)))))))))+(IF(G78=2017,Outgrowers_Baseline!L78,IF(G78=2018,Outgrowers_Baseline!Q78,IF(G78=2019,Outgrowers_Baseline!V78,IF(G78=2020,Outgrowers_Baseline!AA78,IF(G78=2021,Outgrowers_Baseline!AF78,IF(G78=2022,Outgrowers_Baseline!AK78,IF(G78=2023,Outgrowers_Baseline!AP78,IF(G78=2024,Outgrowers_Baseline!AU78,0))))))))))</f>
        <v>15400</v>
      </c>
      <c r="I78" s="11">
        <f t="shared" si="19"/>
        <v>2020</v>
      </c>
      <c r="J78" s="11">
        <f>IF(I78=2017,Outgrowers_Baseline!I78,IF(I78=2018,Outgrowers_Baseline!N78,IF(I78=2019,Outgrowers_Baseline!S78,IF(I78=2020,Outgrowers_Baseline!X78,IF(I78=2021,Outgrowers_Baseline!AC78,IF(I78=2022,Outgrowers_Baseline!AH78,IF(I78=2023,Outgrowers_Baseline!AM78,IF(I78=2024,Outgrowers_Baseline!AR78,0))))))))</f>
        <v>3200</v>
      </c>
      <c r="K78" s="11">
        <f>IF(I78=2017,Outgrowers_Baseline!L78,IF(I78=2018,Outgrowers_Baseline!Q78,IF(I78=2019,Outgrowers_Baseline!V78,IF(I78=2020,Outgrowers_Baseline!AA78,IF(I78=2021,Outgrowers_Baseline!AF78,IF(I78=2022,Outgrowers_Baseline!AK78,IF(I78=2023,Outgrowers_Baseline!AP78,IF(I78=2024,Outgrowers_Baseline!AU78,0))))))))</f>
        <v>2000</v>
      </c>
      <c r="L78" s="11">
        <f>IF(I78=2017,Outgrowers_Baseline!K78,IF(I78=2018,Outgrowers_Baseline!P78,IF(I78=2019,Outgrowers_Baseline!U78,IF(I78=2020,Outgrowers_Baseline!Z78,IF(I78=2021,Outgrowers_Baseline!AE78,IF(I78=2022,Outgrowers_Baseline!AJ78,IF(I78=2023,Outgrowers_Baseline!AO78,IF(I78=2024,Outgrowers_Baseline!AT78,0))))))))</f>
        <v>3900</v>
      </c>
      <c r="M78" s="11">
        <f>IF(I78=2017,Outgrowers_Baseline!J78,IF(I78=2018,Outgrowers_Baseline!O78,IF(I78=2019,Outgrowers_Baseline!T78,IF(I78=2020,Outgrowers_Baseline!Y78,IF(I78=2021,Outgrowers_Baseline!AD78,IF(I78=2022,Outgrowers_Baseline!AI78,IF(I78=2023,Outgrowers_Baseline!AN78,IF(I78=2024,Outgrowers_Baseline!AS78,0))))))))</f>
        <v>6300</v>
      </c>
      <c r="N78" s="11">
        <f t="shared" si="20"/>
        <v>15400</v>
      </c>
      <c r="O78" s="30">
        <f>IFERROR(VLOOKUP(A78,Outgrower_Areas!$C:$J,8,0),0)</f>
        <v>1.5204949999999999</v>
      </c>
      <c r="P78" s="33">
        <f t="shared" si="21"/>
        <v>0.12987012987012986</v>
      </c>
      <c r="Q78" s="113">
        <f t="shared" si="22"/>
        <v>0.1974668831168831</v>
      </c>
      <c r="R78" s="32">
        <f t="shared" si="23"/>
        <v>0.38311688311688313</v>
      </c>
      <c r="S78" s="30">
        <f t="shared" si="24"/>
        <v>0.58252730519480522</v>
      </c>
      <c r="T78" s="32">
        <f t="shared" si="25"/>
        <v>0.79220779220779225</v>
      </c>
      <c r="U78" s="30">
        <f t="shared" si="26"/>
        <v>1.2045479870129869</v>
      </c>
      <c r="V78" s="113" t="str">
        <f t="shared" si="27"/>
        <v>Low Cropland (10-30%)</v>
      </c>
      <c r="W78" s="33">
        <f t="shared" si="28"/>
        <v>0.2</v>
      </c>
      <c r="X78" s="114">
        <f t="shared" si="29"/>
        <v>3.9493376623376625E-2</v>
      </c>
      <c r="Y78" s="33">
        <f t="shared" si="30"/>
        <v>0.3</v>
      </c>
      <c r="Z78" s="113">
        <f t="shared" si="31"/>
        <v>0.17475819155844155</v>
      </c>
      <c r="AA78" s="113" t="str">
        <f t="shared" si="32"/>
        <v>High Cropland (≥50%)</v>
      </c>
      <c r="AB78" s="11">
        <f t="shared" si="33"/>
        <v>0.4</v>
      </c>
      <c r="AC78" s="11">
        <f t="shared" si="34"/>
        <v>0.48181919480519481</v>
      </c>
      <c r="AD78" s="30">
        <f t="shared" si="35"/>
        <v>1.2045479870129869</v>
      </c>
    </row>
    <row r="79" spans="1:30" x14ac:dyDescent="0.4">
      <c r="A79" s="11" t="str">
        <f>Outgrowers_Baseline!A79</f>
        <v>06156b</v>
      </c>
      <c r="B79" s="11">
        <f>Outgrowers_Baseline!B79</f>
        <v>503</v>
      </c>
      <c r="C79" s="11" t="str">
        <f>Outgrowers_Baseline!C79</f>
        <v>06156b</v>
      </c>
      <c r="D79" s="11">
        <f>Outgrowers_Baseline!D79</f>
        <v>19183</v>
      </c>
      <c r="E79" s="11" t="str">
        <f>Outgrowers_Baseline!G79</f>
        <v>Euc</v>
      </c>
      <c r="F79" s="11">
        <f>Outgrowers_Baseline!H79</f>
        <v>2023</v>
      </c>
      <c r="G79" s="11">
        <f t="shared" si="18"/>
        <v>2022</v>
      </c>
      <c r="H79" s="11">
        <f>IF(G79&lt;2017,0,(IF(G79=2017,Outgrowers_Baseline!I79,IF(G79=2018,Outgrowers_Baseline!N79,IF(G79=2019,Outgrowers_Baseline!S79,IF(G79=2020,Outgrowers_Baseline!X79,IF(G79=2021,Outgrowers_Baseline!AC79,IF(G79=2022,Outgrowers_Baseline!AH79,IF(G79=2023,Outgrowers_Baseline!AM79,IF(G79=2024,Outgrowers_Baseline!AR79,0)))))))))+(IF(G79=2017,Outgrowers_Baseline!J79,IF(G79=2018,Outgrowers_Baseline!O79,IF(G79=2019,Outgrowers_Baseline!T79,IF(G79=2020,Outgrowers_Baseline!Y79,IF(G79=2021,Outgrowers_Baseline!AD79,IF(G79=2022,Outgrowers_Baseline!AI79,IF(G79=2023,Outgrowers_Baseline!AN79,IF(G79=2024,Outgrowers_Baseline!AS79,0)))))))))+(IF(G79=2017,Outgrowers_Baseline!K79,IF(G79=2018,Outgrowers_Baseline!P79,IF(G79=2019,Outgrowers_Baseline!U79,IF(G79=2020,Outgrowers_Baseline!Z79,IF(G79=2021,Outgrowers_Baseline!AE79,IF(G79=2022,Outgrowers_Baseline!AJ79,IF(G79=2023,Outgrowers_Baseline!AO79,IF(G79=2024,Outgrowers_Baseline!AT79,0)))))))))+(IF(G79=2017,Outgrowers_Baseline!L79,IF(G79=2018,Outgrowers_Baseline!Q79,IF(G79=2019,Outgrowers_Baseline!V79,IF(G79=2020,Outgrowers_Baseline!AA79,IF(G79=2021,Outgrowers_Baseline!AF79,IF(G79=2022,Outgrowers_Baseline!AK79,IF(G79=2023,Outgrowers_Baseline!AP79,IF(G79=2024,Outgrowers_Baseline!AU79,0))))))))))</f>
        <v>6300</v>
      </c>
      <c r="I79" s="11">
        <f t="shared" si="19"/>
        <v>2022</v>
      </c>
      <c r="J79" s="11">
        <f>IF(I79=2017,Outgrowers_Baseline!I79,IF(I79=2018,Outgrowers_Baseline!N79,IF(I79=2019,Outgrowers_Baseline!S79,IF(I79=2020,Outgrowers_Baseline!X79,IF(I79=2021,Outgrowers_Baseline!AC79,IF(I79=2022,Outgrowers_Baseline!AH79,IF(I79=2023,Outgrowers_Baseline!AM79,IF(I79=2024,Outgrowers_Baseline!AR79,0))))))))</f>
        <v>0</v>
      </c>
      <c r="K79" s="11">
        <f>IF(I79=2017,Outgrowers_Baseline!L79,IF(I79=2018,Outgrowers_Baseline!Q79,IF(I79=2019,Outgrowers_Baseline!V79,IF(I79=2020,Outgrowers_Baseline!AA79,IF(I79=2021,Outgrowers_Baseline!AF79,IF(I79=2022,Outgrowers_Baseline!AK79,IF(I79=2023,Outgrowers_Baseline!AP79,IF(I79=2024,Outgrowers_Baseline!AU79,0))))))))</f>
        <v>600</v>
      </c>
      <c r="L79" s="11">
        <f>IF(I79=2017,Outgrowers_Baseline!K79,IF(I79=2018,Outgrowers_Baseline!P79,IF(I79=2019,Outgrowers_Baseline!U79,IF(I79=2020,Outgrowers_Baseline!Z79,IF(I79=2021,Outgrowers_Baseline!AE79,IF(I79=2022,Outgrowers_Baseline!AJ79,IF(I79=2023,Outgrowers_Baseline!AO79,IF(I79=2024,Outgrowers_Baseline!AT79,0))))))))</f>
        <v>2600</v>
      </c>
      <c r="M79" s="11">
        <f>IF(I79=2017,Outgrowers_Baseline!J79,IF(I79=2018,Outgrowers_Baseline!O79,IF(I79=2019,Outgrowers_Baseline!T79,IF(I79=2020,Outgrowers_Baseline!Y79,IF(I79=2021,Outgrowers_Baseline!AD79,IF(I79=2022,Outgrowers_Baseline!AI79,IF(I79=2023,Outgrowers_Baseline!AN79,IF(I79=2024,Outgrowers_Baseline!AS79,0))))))))</f>
        <v>3100</v>
      </c>
      <c r="N79" s="11">
        <f t="shared" si="20"/>
        <v>6300</v>
      </c>
      <c r="O79" s="30">
        <f>IFERROR(VLOOKUP(A79,Outgrower_Areas!$C:$J,8,0),0)</f>
        <v>0.57162599999999997</v>
      </c>
      <c r="P79" s="33">
        <f t="shared" si="21"/>
        <v>9.5238095238095233E-2</v>
      </c>
      <c r="Q79" s="113">
        <f t="shared" si="22"/>
        <v>5.4440571428571422E-2</v>
      </c>
      <c r="R79" s="32">
        <f t="shared" si="23"/>
        <v>0.50793650793650791</v>
      </c>
      <c r="S79" s="30">
        <f t="shared" si="24"/>
        <v>0.29034971428571427</v>
      </c>
      <c r="T79" s="32">
        <f t="shared" si="25"/>
        <v>1</v>
      </c>
      <c r="U79" s="30">
        <f t="shared" si="26"/>
        <v>0.57162599999999997</v>
      </c>
      <c r="V79" s="113" t="str">
        <f t="shared" si="27"/>
        <v>Very Low Cropland (&lt;10%)</v>
      </c>
      <c r="W79" s="33">
        <f t="shared" si="28"/>
        <v>0.15</v>
      </c>
      <c r="X79" s="114">
        <f t="shared" si="29"/>
        <v>8.1660857142857122E-3</v>
      </c>
      <c r="Y79" s="33">
        <f t="shared" si="30"/>
        <v>0.4</v>
      </c>
      <c r="Z79" s="113">
        <f t="shared" si="31"/>
        <v>0.11613988571428571</v>
      </c>
      <c r="AA79" s="113" t="str">
        <f t="shared" si="32"/>
        <v>High Cropland (≥50%)</v>
      </c>
      <c r="AB79" s="11">
        <f t="shared" si="33"/>
        <v>0.4</v>
      </c>
      <c r="AC79" s="11">
        <f t="shared" si="34"/>
        <v>0.2286504</v>
      </c>
      <c r="AD79" s="30">
        <f t="shared" si="35"/>
        <v>0.57162599999999997</v>
      </c>
    </row>
    <row r="80" spans="1:30" x14ac:dyDescent="0.4">
      <c r="A80" s="11" t="str">
        <f>Outgrowers_Baseline!A80</f>
        <v>07004a</v>
      </c>
      <c r="B80" s="11">
        <f>Outgrowers_Baseline!B80</f>
        <v>500</v>
      </c>
      <c r="C80" s="11" t="str">
        <f>Outgrowers_Baseline!C80</f>
        <v>07004a</v>
      </c>
      <c r="D80" s="11">
        <f>Outgrowers_Baseline!D80</f>
        <v>14113</v>
      </c>
      <c r="E80" s="11" t="str">
        <f>Outgrowers_Baseline!G80</f>
        <v>Euc</v>
      </c>
      <c r="F80" s="11">
        <f>Outgrowers_Baseline!H80</f>
        <v>2017</v>
      </c>
      <c r="G80" s="11">
        <f t="shared" si="18"/>
        <v>2016</v>
      </c>
      <c r="H80" s="11">
        <f>IF(G80&lt;2017,0,(IF(G80=2017,Outgrowers_Baseline!I80,IF(G80=2018,Outgrowers_Baseline!N80,IF(G80=2019,Outgrowers_Baseline!S80,IF(G80=2020,Outgrowers_Baseline!X80,IF(G80=2021,Outgrowers_Baseline!AC80,IF(G80=2022,Outgrowers_Baseline!AH80,IF(G80=2023,Outgrowers_Baseline!AM80,IF(G80=2024,Outgrowers_Baseline!AR80,0)))))))))+(IF(G80=2017,Outgrowers_Baseline!J80,IF(G80=2018,Outgrowers_Baseline!O80,IF(G80=2019,Outgrowers_Baseline!T80,IF(G80=2020,Outgrowers_Baseline!Y80,IF(G80=2021,Outgrowers_Baseline!AD80,IF(G80=2022,Outgrowers_Baseline!AI80,IF(G80=2023,Outgrowers_Baseline!AN80,IF(G80=2024,Outgrowers_Baseline!AS80,0)))))))))+(IF(G80=2017,Outgrowers_Baseline!K80,IF(G80=2018,Outgrowers_Baseline!P80,IF(G80=2019,Outgrowers_Baseline!U80,IF(G80=2020,Outgrowers_Baseline!Z80,IF(G80=2021,Outgrowers_Baseline!AE80,IF(G80=2022,Outgrowers_Baseline!AJ80,IF(G80=2023,Outgrowers_Baseline!AO80,IF(G80=2024,Outgrowers_Baseline!AT80,0)))))))))+(IF(G80=2017,Outgrowers_Baseline!L80,IF(G80=2018,Outgrowers_Baseline!Q80,IF(G80=2019,Outgrowers_Baseline!V80,IF(G80=2020,Outgrowers_Baseline!AA80,IF(G80=2021,Outgrowers_Baseline!AF80,IF(G80=2022,Outgrowers_Baseline!AK80,IF(G80=2023,Outgrowers_Baseline!AP80,IF(G80=2024,Outgrowers_Baseline!AU80,0))))))))))</f>
        <v>0</v>
      </c>
      <c r="I80" s="11">
        <f t="shared" si="19"/>
        <v>2017</v>
      </c>
      <c r="J80" s="11">
        <f>IF(I80=2017,Outgrowers_Baseline!I80,IF(I80=2018,Outgrowers_Baseline!N80,IF(I80=2019,Outgrowers_Baseline!S80,IF(I80=2020,Outgrowers_Baseline!X80,IF(I80=2021,Outgrowers_Baseline!AC80,IF(I80=2022,Outgrowers_Baseline!AH80,IF(I80=2023,Outgrowers_Baseline!AM80,IF(I80=2024,Outgrowers_Baseline!AR80,0))))))))</f>
        <v>1100</v>
      </c>
      <c r="K80" s="11">
        <f>IF(I80=2017,Outgrowers_Baseline!L80,IF(I80=2018,Outgrowers_Baseline!Q80,IF(I80=2019,Outgrowers_Baseline!V80,IF(I80=2020,Outgrowers_Baseline!AA80,IF(I80=2021,Outgrowers_Baseline!AF80,IF(I80=2022,Outgrowers_Baseline!AK80,IF(I80=2023,Outgrowers_Baseline!AP80,IF(I80=2024,Outgrowers_Baseline!AU80,0))))))))</f>
        <v>0</v>
      </c>
      <c r="L80" s="11">
        <f>IF(I80=2017,Outgrowers_Baseline!K80,IF(I80=2018,Outgrowers_Baseline!P80,IF(I80=2019,Outgrowers_Baseline!U80,IF(I80=2020,Outgrowers_Baseline!Z80,IF(I80=2021,Outgrowers_Baseline!AE80,IF(I80=2022,Outgrowers_Baseline!AJ80,IF(I80=2023,Outgrowers_Baseline!AO80,IF(I80=2024,Outgrowers_Baseline!AT80,0))))))))</f>
        <v>0</v>
      </c>
      <c r="M80" s="11">
        <f>IF(I80=2017,Outgrowers_Baseline!J80,IF(I80=2018,Outgrowers_Baseline!O80,IF(I80=2019,Outgrowers_Baseline!T80,IF(I80=2020,Outgrowers_Baseline!Y80,IF(I80=2021,Outgrowers_Baseline!AD80,IF(I80=2022,Outgrowers_Baseline!AI80,IF(I80=2023,Outgrowers_Baseline!AN80,IF(I80=2024,Outgrowers_Baseline!AS80,0))))))))</f>
        <v>2100</v>
      </c>
      <c r="N80" s="11">
        <f t="shared" si="20"/>
        <v>3200</v>
      </c>
      <c r="O80" s="30">
        <f>IFERROR(VLOOKUP(A80,Outgrower_Areas!$C:$J,8,0),0)</f>
        <v>0.337868</v>
      </c>
      <c r="P80" s="33">
        <f t="shared" si="21"/>
        <v>0</v>
      </c>
      <c r="Q80" s="113">
        <f t="shared" si="22"/>
        <v>0</v>
      </c>
      <c r="R80" s="32">
        <f t="shared" si="23"/>
        <v>0</v>
      </c>
      <c r="S80" s="30">
        <f t="shared" si="24"/>
        <v>0</v>
      </c>
      <c r="T80" s="32">
        <f t="shared" si="25"/>
        <v>0.65625</v>
      </c>
      <c r="U80" s="30">
        <f t="shared" si="26"/>
        <v>0.22172587499999999</v>
      </c>
      <c r="V80" s="113" t="str">
        <f t="shared" si="27"/>
        <v>Non-Cropland</v>
      </c>
      <c r="W80" s="33">
        <f t="shared" si="28"/>
        <v>0</v>
      </c>
      <c r="X80" s="114">
        <f t="shared" si="29"/>
        <v>0</v>
      </c>
      <c r="Y80" s="33">
        <f t="shared" si="30"/>
        <v>0</v>
      </c>
      <c r="Z80" s="113">
        <f t="shared" si="31"/>
        <v>0</v>
      </c>
      <c r="AA80" s="113" t="str">
        <f t="shared" si="32"/>
        <v>High Cropland (≥50%)</v>
      </c>
      <c r="AB80" s="11">
        <f t="shared" si="33"/>
        <v>0.4</v>
      </c>
      <c r="AC80" s="11">
        <f t="shared" si="34"/>
        <v>8.8690350000000001E-2</v>
      </c>
      <c r="AD80" s="30">
        <f t="shared" si="35"/>
        <v>0.22172587499999999</v>
      </c>
    </row>
    <row r="81" spans="1:30" x14ac:dyDescent="0.4">
      <c r="A81" s="11" t="str">
        <f>Outgrowers_Baseline!A81</f>
        <v>07005a</v>
      </c>
      <c r="B81" s="11">
        <f>Outgrowers_Baseline!B81</f>
        <v>500</v>
      </c>
      <c r="C81" s="11" t="str">
        <f>Outgrowers_Baseline!C81</f>
        <v>07005a</v>
      </c>
      <c r="D81" s="11">
        <f>Outgrowers_Baseline!D81</f>
        <v>16644</v>
      </c>
      <c r="E81" s="11" t="str">
        <f>Outgrowers_Baseline!G81</f>
        <v>Euc</v>
      </c>
      <c r="F81" s="11">
        <f>Outgrowers_Baseline!H81</f>
        <v>2017</v>
      </c>
      <c r="G81" s="11">
        <f t="shared" si="18"/>
        <v>2016</v>
      </c>
      <c r="H81" s="11">
        <f>IF(G81&lt;2017,0,(IF(G81=2017,Outgrowers_Baseline!I81,IF(G81=2018,Outgrowers_Baseline!N81,IF(G81=2019,Outgrowers_Baseline!S81,IF(G81=2020,Outgrowers_Baseline!X81,IF(G81=2021,Outgrowers_Baseline!AC81,IF(G81=2022,Outgrowers_Baseline!AH81,IF(G81=2023,Outgrowers_Baseline!AM81,IF(G81=2024,Outgrowers_Baseline!AR81,0)))))))))+(IF(G81=2017,Outgrowers_Baseline!J81,IF(G81=2018,Outgrowers_Baseline!O81,IF(G81=2019,Outgrowers_Baseline!T81,IF(G81=2020,Outgrowers_Baseline!Y81,IF(G81=2021,Outgrowers_Baseline!AD81,IF(G81=2022,Outgrowers_Baseline!AI81,IF(G81=2023,Outgrowers_Baseline!AN81,IF(G81=2024,Outgrowers_Baseline!AS81,0)))))))))+(IF(G81=2017,Outgrowers_Baseline!K81,IF(G81=2018,Outgrowers_Baseline!P81,IF(G81=2019,Outgrowers_Baseline!U81,IF(G81=2020,Outgrowers_Baseline!Z81,IF(G81=2021,Outgrowers_Baseline!AE81,IF(G81=2022,Outgrowers_Baseline!AJ81,IF(G81=2023,Outgrowers_Baseline!AO81,IF(G81=2024,Outgrowers_Baseline!AT81,0)))))))))+(IF(G81=2017,Outgrowers_Baseline!L81,IF(G81=2018,Outgrowers_Baseline!Q81,IF(G81=2019,Outgrowers_Baseline!V81,IF(G81=2020,Outgrowers_Baseline!AA81,IF(G81=2021,Outgrowers_Baseline!AF81,IF(G81=2022,Outgrowers_Baseline!AK81,IF(G81=2023,Outgrowers_Baseline!AP81,IF(G81=2024,Outgrowers_Baseline!AU81,0))))))))))</f>
        <v>0</v>
      </c>
      <c r="I81" s="11">
        <f t="shared" si="19"/>
        <v>2017</v>
      </c>
      <c r="J81" s="11">
        <f>IF(I81=2017,Outgrowers_Baseline!I81,IF(I81=2018,Outgrowers_Baseline!N81,IF(I81=2019,Outgrowers_Baseline!S81,IF(I81=2020,Outgrowers_Baseline!X81,IF(I81=2021,Outgrowers_Baseline!AC81,IF(I81=2022,Outgrowers_Baseline!AH81,IF(I81=2023,Outgrowers_Baseline!AM81,IF(I81=2024,Outgrowers_Baseline!AR81,0))))))))</f>
        <v>1600</v>
      </c>
      <c r="K81" s="11">
        <f>IF(I81=2017,Outgrowers_Baseline!L81,IF(I81=2018,Outgrowers_Baseline!Q81,IF(I81=2019,Outgrowers_Baseline!V81,IF(I81=2020,Outgrowers_Baseline!AA81,IF(I81=2021,Outgrowers_Baseline!AF81,IF(I81=2022,Outgrowers_Baseline!AK81,IF(I81=2023,Outgrowers_Baseline!AP81,IF(I81=2024,Outgrowers_Baseline!AU81,0))))))))</f>
        <v>0</v>
      </c>
      <c r="L81" s="11">
        <f>IF(I81=2017,Outgrowers_Baseline!K81,IF(I81=2018,Outgrowers_Baseline!P81,IF(I81=2019,Outgrowers_Baseline!U81,IF(I81=2020,Outgrowers_Baseline!Z81,IF(I81=2021,Outgrowers_Baseline!AE81,IF(I81=2022,Outgrowers_Baseline!AJ81,IF(I81=2023,Outgrowers_Baseline!AO81,IF(I81=2024,Outgrowers_Baseline!AT81,0))))))))</f>
        <v>0</v>
      </c>
      <c r="M81" s="11">
        <f>IF(I81=2017,Outgrowers_Baseline!J81,IF(I81=2018,Outgrowers_Baseline!O81,IF(I81=2019,Outgrowers_Baseline!T81,IF(I81=2020,Outgrowers_Baseline!Y81,IF(I81=2021,Outgrowers_Baseline!AD81,IF(I81=2022,Outgrowers_Baseline!AI81,IF(I81=2023,Outgrowers_Baseline!AN81,IF(I81=2024,Outgrowers_Baseline!AS81,0))))))))</f>
        <v>0</v>
      </c>
      <c r="N81" s="11">
        <f t="shared" si="20"/>
        <v>1600</v>
      </c>
      <c r="O81" s="30">
        <f>IFERROR(VLOOKUP(A81,Outgrower_Areas!$C:$J,8,0),0)</f>
        <v>0.15595100000000001</v>
      </c>
      <c r="P81" s="33">
        <f t="shared" si="21"/>
        <v>0</v>
      </c>
      <c r="Q81" s="113">
        <f t="shared" si="22"/>
        <v>0</v>
      </c>
      <c r="R81" s="32">
        <f t="shared" si="23"/>
        <v>0</v>
      </c>
      <c r="S81" s="30">
        <f t="shared" si="24"/>
        <v>0</v>
      </c>
      <c r="T81" s="32">
        <f t="shared" si="25"/>
        <v>0</v>
      </c>
      <c r="U81" s="30">
        <f t="shared" si="26"/>
        <v>0</v>
      </c>
      <c r="V81" s="113" t="str">
        <f t="shared" si="27"/>
        <v>Non-Cropland</v>
      </c>
      <c r="W81" s="33">
        <f t="shared" si="28"/>
        <v>0</v>
      </c>
      <c r="X81" s="114">
        <f t="shared" si="29"/>
        <v>0</v>
      </c>
      <c r="Y81" s="33">
        <f t="shared" si="30"/>
        <v>0</v>
      </c>
      <c r="Z81" s="113">
        <f t="shared" si="31"/>
        <v>0</v>
      </c>
      <c r="AA81" s="113" t="str">
        <f t="shared" si="32"/>
        <v>Non-Cropland</v>
      </c>
      <c r="AB81" s="11">
        <f t="shared" si="33"/>
        <v>0</v>
      </c>
      <c r="AC81" s="11">
        <f t="shared" si="34"/>
        <v>0</v>
      </c>
      <c r="AD81" s="30">
        <f t="shared" si="35"/>
        <v>0</v>
      </c>
    </row>
    <row r="82" spans="1:30" x14ac:dyDescent="0.4">
      <c r="A82" s="11" t="str">
        <f>Outgrowers_Baseline!A82</f>
        <v>07007a</v>
      </c>
      <c r="B82" s="11">
        <f>Outgrowers_Baseline!B82</f>
        <v>500</v>
      </c>
      <c r="C82" s="11" t="str">
        <f>Outgrowers_Baseline!C82</f>
        <v>07007a</v>
      </c>
      <c r="D82" s="11">
        <f>Outgrowers_Baseline!D82</f>
        <v>16959</v>
      </c>
      <c r="E82" s="11" t="str">
        <f>Outgrowers_Baseline!G82</f>
        <v>Euc</v>
      </c>
      <c r="F82" s="11">
        <f>Outgrowers_Baseline!H82</f>
        <v>2021</v>
      </c>
      <c r="G82" s="11">
        <f t="shared" si="18"/>
        <v>2020</v>
      </c>
      <c r="H82" s="11">
        <f>IF(G82&lt;2017,0,(IF(G82=2017,Outgrowers_Baseline!I82,IF(G82=2018,Outgrowers_Baseline!N82,IF(G82=2019,Outgrowers_Baseline!S82,IF(G82=2020,Outgrowers_Baseline!X82,IF(G82=2021,Outgrowers_Baseline!AC82,IF(G82=2022,Outgrowers_Baseline!AH82,IF(G82=2023,Outgrowers_Baseline!AM82,IF(G82=2024,Outgrowers_Baseline!AR82,0)))))))))+(IF(G82=2017,Outgrowers_Baseline!J82,IF(G82=2018,Outgrowers_Baseline!O82,IF(G82=2019,Outgrowers_Baseline!T82,IF(G82=2020,Outgrowers_Baseline!Y82,IF(G82=2021,Outgrowers_Baseline!AD82,IF(G82=2022,Outgrowers_Baseline!AI82,IF(G82=2023,Outgrowers_Baseline!AN82,IF(G82=2024,Outgrowers_Baseline!AS82,0)))))))))+(IF(G82=2017,Outgrowers_Baseline!K82,IF(G82=2018,Outgrowers_Baseline!P82,IF(G82=2019,Outgrowers_Baseline!U82,IF(G82=2020,Outgrowers_Baseline!Z82,IF(G82=2021,Outgrowers_Baseline!AE82,IF(G82=2022,Outgrowers_Baseline!AJ82,IF(G82=2023,Outgrowers_Baseline!AO82,IF(G82=2024,Outgrowers_Baseline!AT82,0)))))))))+(IF(G82=2017,Outgrowers_Baseline!L82,IF(G82=2018,Outgrowers_Baseline!Q82,IF(G82=2019,Outgrowers_Baseline!V82,IF(G82=2020,Outgrowers_Baseline!AA82,IF(G82=2021,Outgrowers_Baseline!AF82,IF(G82=2022,Outgrowers_Baseline!AK82,IF(G82=2023,Outgrowers_Baseline!AP82,IF(G82=2024,Outgrowers_Baseline!AU82,0))))))))))</f>
        <v>7700</v>
      </c>
      <c r="I82" s="11">
        <f t="shared" si="19"/>
        <v>2020</v>
      </c>
      <c r="J82" s="11">
        <f>IF(I82=2017,Outgrowers_Baseline!I82,IF(I82=2018,Outgrowers_Baseline!N82,IF(I82=2019,Outgrowers_Baseline!S82,IF(I82=2020,Outgrowers_Baseline!X82,IF(I82=2021,Outgrowers_Baseline!AC82,IF(I82=2022,Outgrowers_Baseline!AH82,IF(I82=2023,Outgrowers_Baseline!AM82,IF(I82=2024,Outgrowers_Baseline!AR82,0))))))))</f>
        <v>300</v>
      </c>
      <c r="K82" s="11">
        <f>IF(I82=2017,Outgrowers_Baseline!L82,IF(I82=2018,Outgrowers_Baseline!Q82,IF(I82=2019,Outgrowers_Baseline!V82,IF(I82=2020,Outgrowers_Baseline!AA82,IF(I82=2021,Outgrowers_Baseline!AF82,IF(I82=2022,Outgrowers_Baseline!AK82,IF(I82=2023,Outgrowers_Baseline!AP82,IF(I82=2024,Outgrowers_Baseline!AU82,0))))))))</f>
        <v>800</v>
      </c>
      <c r="L82" s="11">
        <f>IF(I82=2017,Outgrowers_Baseline!K82,IF(I82=2018,Outgrowers_Baseline!P82,IF(I82=2019,Outgrowers_Baseline!U82,IF(I82=2020,Outgrowers_Baseline!Z82,IF(I82=2021,Outgrowers_Baseline!AE82,IF(I82=2022,Outgrowers_Baseline!AJ82,IF(I82=2023,Outgrowers_Baseline!AO82,IF(I82=2024,Outgrowers_Baseline!AT82,0))))))))</f>
        <v>3000</v>
      </c>
      <c r="M82" s="11">
        <f>IF(I82=2017,Outgrowers_Baseline!J82,IF(I82=2018,Outgrowers_Baseline!O82,IF(I82=2019,Outgrowers_Baseline!T82,IF(I82=2020,Outgrowers_Baseline!Y82,IF(I82=2021,Outgrowers_Baseline!AD82,IF(I82=2022,Outgrowers_Baseline!AI82,IF(I82=2023,Outgrowers_Baseline!AN82,IF(I82=2024,Outgrowers_Baseline!AS82,0))))))))</f>
        <v>3600</v>
      </c>
      <c r="N82" s="11">
        <f t="shared" si="20"/>
        <v>7700</v>
      </c>
      <c r="O82" s="30">
        <f>IFERROR(VLOOKUP(A82,Outgrower_Areas!$C:$J,8,0),0)</f>
        <v>0.77131000000000005</v>
      </c>
      <c r="P82" s="33">
        <f t="shared" si="21"/>
        <v>0.1038961038961039</v>
      </c>
      <c r="Q82" s="113">
        <f t="shared" si="22"/>
        <v>8.0136103896103913E-2</v>
      </c>
      <c r="R82" s="32">
        <f t="shared" si="23"/>
        <v>0.4935064935064935</v>
      </c>
      <c r="S82" s="30">
        <f t="shared" si="24"/>
        <v>0.38064649350649354</v>
      </c>
      <c r="T82" s="32">
        <f t="shared" si="25"/>
        <v>0.96103896103896103</v>
      </c>
      <c r="U82" s="30">
        <f t="shared" si="26"/>
        <v>0.74125896103896105</v>
      </c>
      <c r="V82" s="113" t="str">
        <f t="shared" si="27"/>
        <v>Low Cropland (10-30%)</v>
      </c>
      <c r="W82" s="33">
        <f t="shared" si="28"/>
        <v>0.2</v>
      </c>
      <c r="X82" s="114">
        <f t="shared" si="29"/>
        <v>1.6027220779220783E-2</v>
      </c>
      <c r="Y82" s="33">
        <f t="shared" si="30"/>
        <v>0.3</v>
      </c>
      <c r="Z82" s="113">
        <f t="shared" si="31"/>
        <v>0.11419394805194806</v>
      </c>
      <c r="AA82" s="113" t="str">
        <f t="shared" si="32"/>
        <v>High Cropland (≥50%)</v>
      </c>
      <c r="AB82" s="11">
        <f t="shared" si="33"/>
        <v>0.4</v>
      </c>
      <c r="AC82" s="11">
        <f t="shared" si="34"/>
        <v>0.29650358441558444</v>
      </c>
      <c r="AD82" s="30">
        <f t="shared" si="35"/>
        <v>0.74125896103896105</v>
      </c>
    </row>
    <row r="83" spans="1:30" x14ac:dyDescent="0.4">
      <c r="A83" s="11" t="str">
        <f>Outgrowers_Baseline!A83</f>
        <v>07112a</v>
      </c>
      <c r="B83" s="11">
        <f>Outgrowers_Baseline!B83</f>
        <v>503</v>
      </c>
      <c r="C83" s="11" t="str">
        <f>Outgrowers_Baseline!C83</f>
        <v>07112a</v>
      </c>
      <c r="D83" s="11">
        <f>Outgrowers_Baseline!D83</f>
        <v>19184</v>
      </c>
      <c r="E83" s="11" t="str">
        <f>Outgrowers_Baseline!G83</f>
        <v>Euc</v>
      </c>
      <c r="F83" s="11">
        <f>Outgrowers_Baseline!H83</f>
        <v>2023</v>
      </c>
      <c r="G83" s="11">
        <f t="shared" si="18"/>
        <v>2022</v>
      </c>
      <c r="H83" s="11">
        <f>IF(G83&lt;2017,0,(IF(G83=2017,Outgrowers_Baseline!I83,IF(G83=2018,Outgrowers_Baseline!N83,IF(G83=2019,Outgrowers_Baseline!S83,IF(G83=2020,Outgrowers_Baseline!X83,IF(G83=2021,Outgrowers_Baseline!AC83,IF(G83=2022,Outgrowers_Baseline!AH83,IF(G83=2023,Outgrowers_Baseline!AM83,IF(G83=2024,Outgrowers_Baseline!AR83,0)))))))))+(IF(G83=2017,Outgrowers_Baseline!J83,IF(G83=2018,Outgrowers_Baseline!O83,IF(G83=2019,Outgrowers_Baseline!T83,IF(G83=2020,Outgrowers_Baseline!Y83,IF(G83=2021,Outgrowers_Baseline!AD83,IF(G83=2022,Outgrowers_Baseline!AI83,IF(G83=2023,Outgrowers_Baseline!AN83,IF(G83=2024,Outgrowers_Baseline!AS83,0)))))))))+(IF(G83=2017,Outgrowers_Baseline!K83,IF(G83=2018,Outgrowers_Baseline!P83,IF(G83=2019,Outgrowers_Baseline!U83,IF(G83=2020,Outgrowers_Baseline!Z83,IF(G83=2021,Outgrowers_Baseline!AE83,IF(G83=2022,Outgrowers_Baseline!AJ83,IF(G83=2023,Outgrowers_Baseline!AO83,IF(G83=2024,Outgrowers_Baseline!AT83,0)))))))))+(IF(G83=2017,Outgrowers_Baseline!L83,IF(G83=2018,Outgrowers_Baseline!Q83,IF(G83=2019,Outgrowers_Baseline!V83,IF(G83=2020,Outgrowers_Baseline!AA83,IF(G83=2021,Outgrowers_Baseline!AF83,IF(G83=2022,Outgrowers_Baseline!AK83,IF(G83=2023,Outgrowers_Baseline!AP83,IF(G83=2024,Outgrowers_Baseline!AU83,0))))))))))</f>
        <v>35200</v>
      </c>
      <c r="I83" s="11">
        <f t="shared" si="19"/>
        <v>2022</v>
      </c>
      <c r="J83" s="11">
        <f>IF(I83=2017,Outgrowers_Baseline!I83,IF(I83=2018,Outgrowers_Baseline!N83,IF(I83=2019,Outgrowers_Baseline!S83,IF(I83=2020,Outgrowers_Baseline!X83,IF(I83=2021,Outgrowers_Baseline!AC83,IF(I83=2022,Outgrowers_Baseline!AH83,IF(I83=2023,Outgrowers_Baseline!AM83,IF(I83=2024,Outgrowers_Baseline!AR83,0))))))))</f>
        <v>7600</v>
      </c>
      <c r="K83" s="11">
        <f>IF(I83=2017,Outgrowers_Baseline!L83,IF(I83=2018,Outgrowers_Baseline!Q83,IF(I83=2019,Outgrowers_Baseline!V83,IF(I83=2020,Outgrowers_Baseline!AA83,IF(I83=2021,Outgrowers_Baseline!AF83,IF(I83=2022,Outgrowers_Baseline!AK83,IF(I83=2023,Outgrowers_Baseline!AP83,IF(I83=2024,Outgrowers_Baseline!AU83,0))))))))</f>
        <v>0</v>
      </c>
      <c r="L83" s="11">
        <f>IF(I83=2017,Outgrowers_Baseline!K83,IF(I83=2018,Outgrowers_Baseline!P83,IF(I83=2019,Outgrowers_Baseline!U83,IF(I83=2020,Outgrowers_Baseline!Z83,IF(I83=2021,Outgrowers_Baseline!AE83,IF(I83=2022,Outgrowers_Baseline!AJ83,IF(I83=2023,Outgrowers_Baseline!AO83,IF(I83=2024,Outgrowers_Baseline!AT83,0))))))))</f>
        <v>7500</v>
      </c>
      <c r="M83" s="11">
        <f>IF(I83=2017,Outgrowers_Baseline!J83,IF(I83=2018,Outgrowers_Baseline!O83,IF(I83=2019,Outgrowers_Baseline!T83,IF(I83=2020,Outgrowers_Baseline!Y83,IF(I83=2021,Outgrowers_Baseline!AD83,IF(I83=2022,Outgrowers_Baseline!AI83,IF(I83=2023,Outgrowers_Baseline!AN83,IF(I83=2024,Outgrowers_Baseline!AS83,0))))))))</f>
        <v>20100</v>
      </c>
      <c r="N83" s="11">
        <f t="shared" si="20"/>
        <v>35200</v>
      </c>
      <c r="O83" s="30">
        <f>IFERROR(VLOOKUP(A83,Outgrower_Areas!$C:$J,8,0),0)</f>
        <v>3.464709</v>
      </c>
      <c r="P83" s="33">
        <f t="shared" si="21"/>
        <v>0</v>
      </c>
      <c r="Q83" s="113">
        <f t="shared" si="22"/>
        <v>0</v>
      </c>
      <c r="R83" s="32">
        <f t="shared" si="23"/>
        <v>0.21306818181818182</v>
      </c>
      <c r="S83" s="30">
        <f t="shared" si="24"/>
        <v>0.73821924715909093</v>
      </c>
      <c r="T83" s="32">
        <f t="shared" si="25"/>
        <v>0.78409090909090906</v>
      </c>
      <c r="U83" s="30">
        <f t="shared" si="26"/>
        <v>2.7166468295454544</v>
      </c>
      <c r="V83" s="113" t="str">
        <f t="shared" si="27"/>
        <v>Non-Cropland</v>
      </c>
      <c r="W83" s="33">
        <f t="shared" si="28"/>
        <v>0</v>
      </c>
      <c r="X83" s="114">
        <f t="shared" si="29"/>
        <v>0</v>
      </c>
      <c r="Y83" s="33">
        <f t="shared" si="30"/>
        <v>0.2</v>
      </c>
      <c r="Z83" s="113">
        <f t="shared" si="31"/>
        <v>0.14764384943181819</v>
      </c>
      <c r="AA83" s="113" t="str">
        <f t="shared" si="32"/>
        <v>High Cropland (≥50%)</v>
      </c>
      <c r="AB83" s="11">
        <f t="shared" si="33"/>
        <v>0.4</v>
      </c>
      <c r="AC83" s="11">
        <f t="shared" si="34"/>
        <v>1.0866587318181817</v>
      </c>
      <c r="AD83" s="30">
        <f t="shared" si="35"/>
        <v>2.7166468295454544</v>
      </c>
    </row>
    <row r="84" spans="1:30" x14ac:dyDescent="0.4">
      <c r="A84" s="11" t="str">
        <f>Outgrowers_Baseline!A84</f>
        <v>07112b</v>
      </c>
      <c r="B84" s="11">
        <f>Outgrowers_Baseline!B84</f>
        <v>503</v>
      </c>
      <c r="C84" s="11" t="str">
        <f>Outgrowers_Baseline!C84</f>
        <v>07112b</v>
      </c>
      <c r="D84" s="11">
        <f>Outgrowers_Baseline!D84</f>
        <v>19185</v>
      </c>
      <c r="E84" s="11" t="str">
        <f>Outgrowers_Baseline!G84</f>
        <v>Euc</v>
      </c>
      <c r="F84" s="11">
        <f>Outgrowers_Baseline!H84</f>
        <v>2023</v>
      </c>
      <c r="G84" s="11">
        <f t="shared" si="18"/>
        <v>2022</v>
      </c>
      <c r="H84" s="11">
        <f>IF(G84&lt;2017,0,(IF(G84=2017,Outgrowers_Baseline!I84,IF(G84=2018,Outgrowers_Baseline!N84,IF(G84=2019,Outgrowers_Baseline!S84,IF(G84=2020,Outgrowers_Baseline!X84,IF(G84=2021,Outgrowers_Baseline!AC84,IF(G84=2022,Outgrowers_Baseline!AH84,IF(G84=2023,Outgrowers_Baseline!AM84,IF(G84=2024,Outgrowers_Baseline!AR84,0)))))))))+(IF(G84=2017,Outgrowers_Baseline!J84,IF(G84=2018,Outgrowers_Baseline!O84,IF(G84=2019,Outgrowers_Baseline!T84,IF(G84=2020,Outgrowers_Baseline!Y84,IF(G84=2021,Outgrowers_Baseline!AD84,IF(G84=2022,Outgrowers_Baseline!AI84,IF(G84=2023,Outgrowers_Baseline!AN84,IF(G84=2024,Outgrowers_Baseline!AS84,0)))))))))+(IF(G84=2017,Outgrowers_Baseline!K84,IF(G84=2018,Outgrowers_Baseline!P84,IF(G84=2019,Outgrowers_Baseline!U84,IF(G84=2020,Outgrowers_Baseline!Z84,IF(G84=2021,Outgrowers_Baseline!AE84,IF(G84=2022,Outgrowers_Baseline!AJ84,IF(G84=2023,Outgrowers_Baseline!AO84,IF(G84=2024,Outgrowers_Baseline!AT84,0)))))))))+(IF(G84=2017,Outgrowers_Baseline!L84,IF(G84=2018,Outgrowers_Baseline!Q84,IF(G84=2019,Outgrowers_Baseline!V84,IF(G84=2020,Outgrowers_Baseline!AA84,IF(G84=2021,Outgrowers_Baseline!AF84,IF(G84=2022,Outgrowers_Baseline!AK84,IF(G84=2023,Outgrowers_Baseline!AP84,IF(G84=2024,Outgrowers_Baseline!AU84,0))))))))))</f>
        <v>7700</v>
      </c>
      <c r="I84" s="11">
        <f t="shared" si="19"/>
        <v>2022</v>
      </c>
      <c r="J84" s="11">
        <f>IF(I84=2017,Outgrowers_Baseline!I84,IF(I84=2018,Outgrowers_Baseline!N84,IF(I84=2019,Outgrowers_Baseline!S84,IF(I84=2020,Outgrowers_Baseline!X84,IF(I84=2021,Outgrowers_Baseline!AC84,IF(I84=2022,Outgrowers_Baseline!AH84,IF(I84=2023,Outgrowers_Baseline!AM84,IF(I84=2024,Outgrowers_Baseline!AR84,0))))))))</f>
        <v>7200</v>
      </c>
      <c r="K84" s="11">
        <f>IF(I84=2017,Outgrowers_Baseline!L84,IF(I84=2018,Outgrowers_Baseline!Q84,IF(I84=2019,Outgrowers_Baseline!V84,IF(I84=2020,Outgrowers_Baseline!AA84,IF(I84=2021,Outgrowers_Baseline!AF84,IF(I84=2022,Outgrowers_Baseline!AK84,IF(I84=2023,Outgrowers_Baseline!AP84,IF(I84=2024,Outgrowers_Baseline!AU84,0))))))))</f>
        <v>0</v>
      </c>
      <c r="L84" s="11">
        <f>IF(I84=2017,Outgrowers_Baseline!K84,IF(I84=2018,Outgrowers_Baseline!P84,IF(I84=2019,Outgrowers_Baseline!U84,IF(I84=2020,Outgrowers_Baseline!Z84,IF(I84=2021,Outgrowers_Baseline!AE84,IF(I84=2022,Outgrowers_Baseline!AJ84,IF(I84=2023,Outgrowers_Baseline!AO84,IF(I84=2024,Outgrowers_Baseline!AT84,0))))))))</f>
        <v>0</v>
      </c>
      <c r="M84" s="11">
        <f>IF(I84=2017,Outgrowers_Baseline!J84,IF(I84=2018,Outgrowers_Baseline!O84,IF(I84=2019,Outgrowers_Baseline!T84,IF(I84=2020,Outgrowers_Baseline!Y84,IF(I84=2021,Outgrowers_Baseline!AD84,IF(I84=2022,Outgrowers_Baseline!AI84,IF(I84=2023,Outgrowers_Baseline!AN84,IF(I84=2024,Outgrowers_Baseline!AS84,0))))))))</f>
        <v>500</v>
      </c>
      <c r="N84" s="11">
        <f t="shared" si="20"/>
        <v>7700</v>
      </c>
      <c r="O84" s="30">
        <f>IFERROR(VLOOKUP(A84,Outgrower_Areas!$C:$J,8,0),0)</f>
        <v>0.74892899999999996</v>
      </c>
      <c r="P84" s="33">
        <f t="shared" si="21"/>
        <v>0</v>
      </c>
      <c r="Q84" s="113">
        <f t="shared" si="22"/>
        <v>0</v>
      </c>
      <c r="R84" s="32">
        <f t="shared" si="23"/>
        <v>0</v>
      </c>
      <c r="S84" s="30">
        <f t="shared" si="24"/>
        <v>0</v>
      </c>
      <c r="T84" s="32">
        <f t="shared" si="25"/>
        <v>6.4935064935064929E-2</v>
      </c>
      <c r="U84" s="30">
        <f t="shared" si="26"/>
        <v>4.8631753246753243E-2</v>
      </c>
      <c r="V84" s="113" t="str">
        <f t="shared" si="27"/>
        <v>Non-Cropland</v>
      </c>
      <c r="W84" s="33">
        <f t="shared" si="28"/>
        <v>0</v>
      </c>
      <c r="X84" s="114">
        <f t="shared" si="29"/>
        <v>0</v>
      </c>
      <c r="Y84" s="33">
        <f t="shared" si="30"/>
        <v>0</v>
      </c>
      <c r="Z84" s="113">
        <f t="shared" si="31"/>
        <v>0</v>
      </c>
      <c r="AA84" s="113" t="str">
        <f t="shared" si="32"/>
        <v>Very Low Cropland (&lt;10%)</v>
      </c>
      <c r="AB84" s="11">
        <f t="shared" si="33"/>
        <v>0.15</v>
      </c>
      <c r="AC84" s="11">
        <f t="shared" si="34"/>
        <v>7.2947629870129859E-3</v>
      </c>
      <c r="AD84" s="30">
        <f t="shared" si="35"/>
        <v>4.8631753246753243E-2</v>
      </c>
    </row>
    <row r="85" spans="1:30" x14ac:dyDescent="0.4">
      <c r="A85" s="11" t="str">
        <f>Outgrowers_Baseline!A85</f>
        <v>08003a</v>
      </c>
      <c r="B85" s="11">
        <f>Outgrowers_Baseline!B85</f>
        <v>500</v>
      </c>
      <c r="C85" s="11" t="str">
        <f>Outgrowers_Baseline!C85</f>
        <v>08003a</v>
      </c>
      <c r="D85" s="11">
        <f>Outgrowers_Baseline!D85</f>
        <v>16859</v>
      </c>
      <c r="E85" s="11" t="str">
        <f>Outgrowers_Baseline!G85</f>
        <v>Euc</v>
      </c>
      <c r="F85" s="11">
        <f>Outgrowers_Baseline!H85</f>
        <v>2020</v>
      </c>
      <c r="G85" s="11">
        <f t="shared" si="18"/>
        <v>2019</v>
      </c>
      <c r="H85" s="11">
        <f>IF(G85&lt;2017,0,(IF(G85=2017,Outgrowers_Baseline!I85,IF(G85=2018,Outgrowers_Baseline!N85,IF(G85=2019,Outgrowers_Baseline!S85,IF(G85=2020,Outgrowers_Baseline!X85,IF(G85=2021,Outgrowers_Baseline!AC85,IF(G85=2022,Outgrowers_Baseline!AH85,IF(G85=2023,Outgrowers_Baseline!AM85,IF(G85=2024,Outgrowers_Baseline!AR85,0)))))))))+(IF(G85=2017,Outgrowers_Baseline!J85,IF(G85=2018,Outgrowers_Baseline!O85,IF(G85=2019,Outgrowers_Baseline!T85,IF(G85=2020,Outgrowers_Baseline!Y85,IF(G85=2021,Outgrowers_Baseline!AD85,IF(G85=2022,Outgrowers_Baseline!AI85,IF(G85=2023,Outgrowers_Baseline!AN85,IF(G85=2024,Outgrowers_Baseline!AS85,0)))))))))+(IF(G85=2017,Outgrowers_Baseline!K85,IF(G85=2018,Outgrowers_Baseline!P85,IF(G85=2019,Outgrowers_Baseline!U85,IF(G85=2020,Outgrowers_Baseline!Z85,IF(G85=2021,Outgrowers_Baseline!AE85,IF(G85=2022,Outgrowers_Baseline!AJ85,IF(G85=2023,Outgrowers_Baseline!AO85,IF(G85=2024,Outgrowers_Baseline!AT85,0)))))))))+(IF(G85=2017,Outgrowers_Baseline!L85,IF(G85=2018,Outgrowers_Baseline!Q85,IF(G85=2019,Outgrowers_Baseline!V85,IF(G85=2020,Outgrowers_Baseline!AA85,IF(G85=2021,Outgrowers_Baseline!AF85,IF(G85=2022,Outgrowers_Baseline!AK85,IF(G85=2023,Outgrowers_Baseline!AP85,IF(G85=2024,Outgrowers_Baseline!AU85,0))))))))))</f>
        <v>49900</v>
      </c>
      <c r="I85" s="11">
        <f t="shared" si="19"/>
        <v>2019</v>
      </c>
      <c r="J85" s="11">
        <f>IF(I85=2017,Outgrowers_Baseline!I85,IF(I85=2018,Outgrowers_Baseline!N85,IF(I85=2019,Outgrowers_Baseline!S85,IF(I85=2020,Outgrowers_Baseline!X85,IF(I85=2021,Outgrowers_Baseline!AC85,IF(I85=2022,Outgrowers_Baseline!AH85,IF(I85=2023,Outgrowers_Baseline!AM85,IF(I85=2024,Outgrowers_Baseline!AR85,0))))))))</f>
        <v>18900</v>
      </c>
      <c r="K85" s="11">
        <f>IF(I85=2017,Outgrowers_Baseline!L85,IF(I85=2018,Outgrowers_Baseline!Q85,IF(I85=2019,Outgrowers_Baseline!V85,IF(I85=2020,Outgrowers_Baseline!AA85,IF(I85=2021,Outgrowers_Baseline!AF85,IF(I85=2022,Outgrowers_Baseline!AK85,IF(I85=2023,Outgrowers_Baseline!AP85,IF(I85=2024,Outgrowers_Baseline!AU85,0))))))))</f>
        <v>3100</v>
      </c>
      <c r="L85" s="11">
        <f>IF(I85=2017,Outgrowers_Baseline!K85,IF(I85=2018,Outgrowers_Baseline!P85,IF(I85=2019,Outgrowers_Baseline!U85,IF(I85=2020,Outgrowers_Baseline!Z85,IF(I85=2021,Outgrowers_Baseline!AE85,IF(I85=2022,Outgrowers_Baseline!AJ85,IF(I85=2023,Outgrowers_Baseline!AO85,IF(I85=2024,Outgrowers_Baseline!AT85,0))))))))</f>
        <v>15500</v>
      </c>
      <c r="M85" s="11">
        <f>IF(I85=2017,Outgrowers_Baseline!J85,IF(I85=2018,Outgrowers_Baseline!O85,IF(I85=2019,Outgrowers_Baseline!T85,IF(I85=2020,Outgrowers_Baseline!Y85,IF(I85=2021,Outgrowers_Baseline!AD85,IF(I85=2022,Outgrowers_Baseline!AI85,IF(I85=2023,Outgrowers_Baseline!AN85,IF(I85=2024,Outgrowers_Baseline!AS85,0))))))))</f>
        <v>12400</v>
      </c>
      <c r="N85" s="11">
        <f t="shared" si="20"/>
        <v>49900</v>
      </c>
      <c r="O85" s="30">
        <f>IFERROR(VLOOKUP(A85,Outgrower_Areas!$C:$J,8,0),0)</f>
        <v>4.9814790000000002</v>
      </c>
      <c r="P85" s="33">
        <f t="shared" si="21"/>
        <v>6.2124248496993988E-2</v>
      </c>
      <c r="Q85" s="113">
        <f t="shared" si="22"/>
        <v>0.30947063927855711</v>
      </c>
      <c r="R85" s="32">
        <f t="shared" si="23"/>
        <v>0.37274549098196391</v>
      </c>
      <c r="S85" s="30">
        <f t="shared" si="24"/>
        <v>1.8568238356713427</v>
      </c>
      <c r="T85" s="32">
        <f t="shared" si="25"/>
        <v>0.62124248496993983</v>
      </c>
      <c r="U85" s="30">
        <f t="shared" si="26"/>
        <v>3.0947063927855711</v>
      </c>
      <c r="V85" s="113" t="str">
        <f t="shared" si="27"/>
        <v>Very Low Cropland (&lt;10%)</v>
      </c>
      <c r="W85" s="33">
        <f t="shared" si="28"/>
        <v>0.15</v>
      </c>
      <c r="X85" s="114">
        <f t="shared" si="29"/>
        <v>4.6420595891783566E-2</v>
      </c>
      <c r="Y85" s="33">
        <f t="shared" si="30"/>
        <v>0.3</v>
      </c>
      <c r="Z85" s="113">
        <f t="shared" si="31"/>
        <v>0.55704715070140276</v>
      </c>
      <c r="AA85" s="113" t="str">
        <f t="shared" si="32"/>
        <v>High Cropland (≥50%)</v>
      </c>
      <c r="AB85" s="11">
        <f t="shared" si="33"/>
        <v>0.4</v>
      </c>
      <c r="AC85" s="11">
        <f t="shared" si="34"/>
        <v>1.2378825571142285</v>
      </c>
      <c r="AD85" s="30">
        <f t="shared" si="35"/>
        <v>3.0947063927855711</v>
      </c>
    </row>
    <row r="86" spans="1:30" x14ac:dyDescent="0.4">
      <c r="A86" s="11" t="str">
        <f>Outgrowers_Baseline!A86</f>
        <v>08117d</v>
      </c>
      <c r="B86" s="11">
        <f>Outgrowers_Baseline!B86</f>
        <v>503</v>
      </c>
      <c r="C86" s="11" t="str">
        <f>Outgrowers_Baseline!C86</f>
        <v>08117d</v>
      </c>
      <c r="D86" s="11">
        <f>Outgrowers_Baseline!D86</f>
        <v>19186</v>
      </c>
      <c r="E86" s="11" t="str">
        <f>Outgrowers_Baseline!G86</f>
        <v>Euc</v>
      </c>
      <c r="F86" s="11">
        <f>Outgrowers_Baseline!H86</f>
        <v>2021</v>
      </c>
      <c r="G86" s="11">
        <f t="shared" si="18"/>
        <v>2020</v>
      </c>
      <c r="H86" s="11">
        <f>IF(G86&lt;2017,0,(IF(G86=2017,Outgrowers_Baseline!I86,IF(G86=2018,Outgrowers_Baseline!N86,IF(G86=2019,Outgrowers_Baseline!S86,IF(G86=2020,Outgrowers_Baseline!X86,IF(G86=2021,Outgrowers_Baseline!AC86,IF(G86=2022,Outgrowers_Baseline!AH86,IF(G86=2023,Outgrowers_Baseline!AM86,IF(G86=2024,Outgrowers_Baseline!AR86,0)))))))))+(IF(G86=2017,Outgrowers_Baseline!J86,IF(G86=2018,Outgrowers_Baseline!O86,IF(G86=2019,Outgrowers_Baseline!T86,IF(G86=2020,Outgrowers_Baseline!Y86,IF(G86=2021,Outgrowers_Baseline!AD86,IF(G86=2022,Outgrowers_Baseline!AI86,IF(G86=2023,Outgrowers_Baseline!AN86,IF(G86=2024,Outgrowers_Baseline!AS86,0)))))))))+(IF(G86=2017,Outgrowers_Baseline!K86,IF(G86=2018,Outgrowers_Baseline!P86,IF(G86=2019,Outgrowers_Baseline!U86,IF(G86=2020,Outgrowers_Baseline!Z86,IF(G86=2021,Outgrowers_Baseline!AE86,IF(G86=2022,Outgrowers_Baseline!AJ86,IF(G86=2023,Outgrowers_Baseline!AO86,IF(G86=2024,Outgrowers_Baseline!AT86,0)))))))))+(IF(G86=2017,Outgrowers_Baseline!L86,IF(G86=2018,Outgrowers_Baseline!Q86,IF(G86=2019,Outgrowers_Baseline!V86,IF(G86=2020,Outgrowers_Baseline!AA86,IF(G86=2021,Outgrowers_Baseline!AF86,IF(G86=2022,Outgrowers_Baseline!AK86,IF(G86=2023,Outgrowers_Baseline!AP86,IF(G86=2024,Outgrowers_Baseline!AU86,0))))))))))</f>
        <v>4200</v>
      </c>
      <c r="I86" s="11">
        <f t="shared" si="19"/>
        <v>2020</v>
      </c>
      <c r="J86" s="11">
        <f>IF(I86=2017,Outgrowers_Baseline!I86,IF(I86=2018,Outgrowers_Baseline!N86,IF(I86=2019,Outgrowers_Baseline!S86,IF(I86=2020,Outgrowers_Baseline!X86,IF(I86=2021,Outgrowers_Baseline!AC86,IF(I86=2022,Outgrowers_Baseline!AH86,IF(I86=2023,Outgrowers_Baseline!AM86,IF(I86=2024,Outgrowers_Baseline!AR86,0))))))))</f>
        <v>0</v>
      </c>
      <c r="K86" s="11">
        <f>IF(I86=2017,Outgrowers_Baseline!L86,IF(I86=2018,Outgrowers_Baseline!Q86,IF(I86=2019,Outgrowers_Baseline!V86,IF(I86=2020,Outgrowers_Baseline!AA86,IF(I86=2021,Outgrowers_Baseline!AF86,IF(I86=2022,Outgrowers_Baseline!AK86,IF(I86=2023,Outgrowers_Baseline!AP86,IF(I86=2024,Outgrowers_Baseline!AU86,0))))))))</f>
        <v>0</v>
      </c>
      <c r="L86" s="11">
        <f>IF(I86=2017,Outgrowers_Baseline!K86,IF(I86=2018,Outgrowers_Baseline!P86,IF(I86=2019,Outgrowers_Baseline!U86,IF(I86=2020,Outgrowers_Baseline!Z86,IF(I86=2021,Outgrowers_Baseline!AE86,IF(I86=2022,Outgrowers_Baseline!AJ86,IF(I86=2023,Outgrowers_Baseline!AO86,IF(I86=2024,Outgrowers_Baseline!AT86,0))))))))</f>
        <v>2100</v>
      </c>
      <c r="M86" s="11">
        <f>IF(I86=2017,Outgrowers_Baseline!J86,IF(I86=2018,Outgrowers_Baseline!O86,IF(I86=2019,Outgrowers_Baseline!T86,IF(I86=2020,Outgrowers_Baseline!Y86,IF(I86=2021,Outgrowers_Baseline!AD86,IF(I86=2022,Outgrowers_Baseline!AI86,IF(I86=2023,Outgrowers_Baseline!AN86,IF(I86=2024,Outgrowers_Baseline!AS86,0))))))))</f>
        <v>2100</v>
      </c>
      <c r="N86" s="11">
        <f t="shared" si="20"/>
        <v>4200</v>
      </c>
      <c r="O86" s="30">
        <f>IFERROR(VLOOKUP(A86,Outgrower_Areas!$C:$J,8,0),0)</f>
        <v>0.425182</v>
      </c>
      <c r="P86" s="33">
        <f t="shared" si="21"/>
        <v>0</v>
      </c>
      <c r="Q86" s="113">
        <f t="shared" si="22"/>
        <v>0</v>
      </c>
      <c r="R86" s="32">
        <f t="shared" si="23"/>
        <v>0.5</v>
      </c>
      <c r="S86" s="30">
        <f t="shared" si="24"/>
        <v>0.212591</v>
      </c>
      <c r="T86" s="32">
        <f t="shared" si="25"/>
        <v>1</v>
      </c>
      <c r="U86" s="30">
        <f t="shared" si="26"/>
        <v>0.425182</v>
      </c>
      <c r="V86" s="113" t="str">
        <f t="shared" si="27"/>
        <v>Non-Cropland</v>
      </c>
      <c r="W86" s="33">
        <f t="shared" si="28"/>
        <v>0</v>
      </c>
      <c r="X86" s="114">
        <f t="shared" si="29"/>
        <v>0</v>
      </c>
      <c r="Y86" s="33">
        <f t="shared" si="30"/>
        <v>0.4</v>
      </c>
      <c r="Z86" s="113">
        <f t="shared" si="31"/>
        <v>8.5036400000000012E-2</v>
      </c>
      <c r="AA86" s="113" t="str">
        <f t="shared" si="32"/>
        <v>High Cropland (≥50%)</v>
      </c>
      <c r="AB86" s="11">
        <f t="shared" si="33"/>
        <v>0.4</v>
      </c>
      <c r="AC86" s="11">
        <f t="shared" si="34"/>
        <v>0.17007280000000002</v>
      </c>
      <c r="AD86" s="30">
        <f t="shared" si="35"/>
        <v>0.425182</v>
      </c>
    </row>
    <row r="87" spans="1:30" x14ac:dyDescent="0.4">
      <c r="A87" s="11" t="str">
        <f>Outgrowers_Baseline!A87</f>
        <v>08117e</v>
      </c>
      <c r="B87" s="11">
        <f>Outgrowers_Baseline!B87</f>
        <v>503</v>
      </c>
      <c r="C87" s="11" t="str">
        <f>Outgrowers_Baseline!C87</f>
        <v>08117e</v>
      </c>
      <c r="D87" s="11">
        <f>Outgrowers_Baseline!D87</f>
        <v>19187</v>
      </c>
      <c r="E87" s="11" t="str">
        <f>Outgrowers_Baseline!G87</f>
        <v>Euc</v>
      </c>
      <c r="F87" s="11">
        <f>Outgrowers_Baseline!H87</f>
        <v>2019</v>
      </c>
      <c r="G87" s="11">
        <f t="shared" si="18"/>
        <v>2018</v>
      </c>
      <c r="H87" s="11">
        <f>IF(G87&lt;2017,0,(IF(G87=2017,Outgrowers_Baseline!I87,IF(G87=2018,Outgrowers_Baseline!N87,IF(G87=2019,Outgrowers_Baseline!S87,IF(G87=2020,Outgrowers_Baseline!X87,IF(G87=2021,Outgrowers_Baseline!AC87,IF(G87=2022,Outgrowers_Baseline!AH87,IF(G87=2023,Outgrowers_Baseline!AM87,IF(G87=2024,Outgrowers_Baseline!AR87,0)))))))))+(IF(G87=2017,Outgrowers_Baseline!J87,IF(G87=2018,Outgrowers_Baseline!O87,IF(G87=2019,Outgrowers_Baseline!T87,IF(G87=2020,Outgrowers_Baseline!Y87,IF(G87=2021,Outgrowers_Baseline!AD87,IF(G87=2022,Outgrowers_Baseline!AI87,IF(G87=2023,Outgrowers_Baseline!AN87,IF(G87=2024,Outgrowers_Baseline!AS87,0)))))))))+(IF(G87=2017,Outgrowers_Baseline!K87,IF(G87=2018,Outgrowers_Baseline!P87,IF(G87=2019,Outgrowers_Baseline!U87,IF(G87=2020,Outgrowers_Baseline!Z87,IF(G87=2021,Outgrowers_Baseline!AE87,IF(G87=2022,Outgrowers_Baseline!AJ87,IF(G87=2023,Outgrowers_Baseline!AO87,IF(G87=2024,Outgrowers_Baseline!AT87,0)))))))))+(IF(G87=2017,Outgrowers_Baseline!L87,IF(G87=2018,Outgrowers_Baseline!Q87,IF(G87=2019,Outgrowers_Baseline!V87,IF(G87=2020,Outgrowers_Baseline!AA87,IF(G87=2021,Outgrowers_Baseline!AF87,IF(G87=2022,Outgrowers_Baseline!AK87,IF(G87=2023,Outgrowers_Baseline!AP87,IF(G87=2024,Outgrowers_Baseline!AU87,0))))))))))</f>
        <v>1700</v>
      </c>
      <c r="I87" s="11">
        <f t="shared" si="19"/>
        <v>2018</v>
      </c>
      <c r="J87" s="11">
        <f>IF(I87=2017,Outgrowers_Baseline!I87,IF(I87=2018,Outgrowers_Baseline!N87,IF(I87=2019,Outgrowers_Baseline!S87,IF(I87=2020,Outgrowers_Baseline!X87,IF(I87=2021,Outgrowers_Baseline!AC87,IF(I87=2022,Outgrowers_Baseline!AH87,IF(I87=2023,Outgrowers_Baseline!AM87,IF(I87=2024,Outgrowers_Baseline!AR87,0))))))))</f>
        <v>1500</v>
      </c>
      <c r="K87" s="11">
        <f>IF(I87=2017,Outgrowers_Baseline!L87,IF(I87=2018,Outgrowers_Baseline!Q87,IF(I87=2019,Outgrowers_Baseline!V87,IF(I87=2020,Outgrowers_Baseline!AA87,IF(I87=2021,Outgrowers_Baseline!AF87,IF(I87=2022,Outgrowers_Baseline!AK87,IF(I87=2023,Outgrowers_Baseline!AP87,IF(I87=2024,Outgrowers_Baseline!AU87,0))))))))</f>
        <v>0</v>
      </c>
      <c r="L87" s="11">
        <f>IF(I87=2017,Outgrowers_Baseline!K87,IF(I87=2018,Outgrowers_Baseline!P87,IF(I87=2019,Outgrowers_Baseline!U87,IF(I87=2020,Outgrowers_Baseline!Z87,IF(I87=2021,Outgrowers_Baseline!AE87,IF(I87=2022,Outgrowers_Baseline!AJ87,IF(I87=2023,Outgrowers_Baseline!AO87,IF(I87=2024,Outgrowers_Baseline!AT87,0))))))))</f>
        <v>0</v>
      </c>
      <c r="M87" s="11">
        <f>IF(I87=2017,Outgrowers_Baseline!J87,IF(I87=2018,Outgrowers_Baseline!O87,IF(I87=2019,Outgrowers_Baseline!T87,IF(I87=2020,Outgrowers_Baseline!Y87,IF(I87=2021,Outgrowers_Baseline!AD87,IF(I87=2022,Outgrowers_Baseline!AI87,IF(I87=2023,Outgrowers_Baseline!AN87,IF(I87=2024,Outgrowers_Baseline!AS87,0))))))))</f>
        <v>200</v>
      </c>
      <c r="N87" s="11">
        <f t="shared" si="20"/>
        <v>1700</v>
      </c>
      <c r="O87" s="30">
        <f>IFERROR(VLOOKUP(A87,Outgrower_Areas!$C:$J,8,0),0)</f>
        <v>0.15779899999999999</v>
      </c>
      <c r="P87" s="33">
        <f t="shared" si="21"/>
        <v>0</v>
      </c>
      <c r="Q87" s="113">
        <f t="shared" si="22"/>
        <v>0</v>
      </c>
      <c r="R87" s="32">
        <f t="shared" si="23"/>
        <v>0</v>
      </c>
      <c r="S87" s="30">
        <f t="shared" si="24"/>
        <v>0</v>
      </c>
      <c r="T87" s="32">
        <f t="shared" si="25"/>
        <v>0.11764705882352941</v>
      </c>
      <c r="U87" s="30">
        <f t="shared" si="26"/>
        <v>1.8564588235294117E-2</v>
      </c>
      <c r="V87" s="113" t="str">
        <f t="shared" si="27"/>
        <v>Non-Cropland</v>
      </c>
      <c r="W87" s="33">
        <f t="shared" si="28"/>
        <v>0</v>
      </c>
      <c r="X87" s="114">
        <f t="shared" si="29"/>
        <v>0</v>
      </c>
      <c r="Y87" s="33">
        <f t="shared" si="30"/>
        <v>0</v>
      </c>
      <c r="Z87" s="113">
        <f t="shared" si="31"/>
        <v>0</v>
      </c>
      <c r="AA87" s="113" t="str">
        <f t="shared" si="32"/>
        <v>Low Cropland (10-30%)</v>
      </c>
      <c r="AB87" s="11">
        <f t="shared" si="33"/>
        <v>0.2</v>
      </c>
      <c r="AC87" s="11">
        <f t="shared" si="34"/>
        <v>3.7129176470588237E-3</v>
      </c>
      <c r="AD87" s="30">
        <f t="shared" si="35"/>
        <v>1.8564588235294117E-2</v>
      </c>
    </row>
    <row r="88" spans="1:30" x14ac:dyDescent="0.4">
      <c r="A88" s="11" t="str">
        <f>Outgrowers_Baseline!A88</f>
        <v>08166a</v>
      </c>
      <c r="B88" s="11">
        <f>Outgrowers_Baseline!B88</f>
        <v>503</v>
      </c>
      <c r="C88" s="11" t="str">
        <f>Outgrowers_Baseline!C88</f>
        <v>08166a</v>
      </c>
      <c r="D88" s="11">
        <f>Outgrowers_Baseline!D88</f>
        <v>19188</v>
      </c>
      <c r="E88" s="11" t="str">
        <f>Outgrowers_Baseline!G88</f>
        <v>Euc</v>
      </c>
      <c r="F88" s="11">
        <f>Outgrowers_Baseline!H88</f>
        <v>2023</v>
      </c>
      <c r="G88" s="11">
        <f t="shared" si="18"/>
        <v>2022</v>
      </c>
      <c r="H88" s="11">
        <f>IF(G88&lt;2017,0,(IF(G88=2017,Outgrowers_Baseline!I88,IF(G88=2018,Outgrowers_Baseline!N88,IF(G88=2019,Outgrowers_Baseline!S88,IF(G88=2020,Outgrowers_Baseline!X88,IF(G88=2021,Outgrowers_Baseline!AC88,IF(G88=2022,Outgrowers_Baseline!AH88,IF(G88=2023,Outgrowers_Baseline!AM88,IF(G88=2024,Outgrowers_Baseline!AR88,0)))))))))+(IF(G88=2017,Outgrowers_Baseline!J88,IF(G88=2018,Outgrowers_Baseline!O88,IF(G88=2019,Outgrowers_Baseline!T88,IF(G88=2020,Outgrowers_Baseline!Y88,IF(G88=2021,Outgrowers_Baseline!AD88,IF(G88=2022,Outgrowers_Baseline!AI88,IF(G88=2023,Outgrowers_Baseline!AN88,IF(G88=2024,Outgrowers_Baseline!AS88,0)))))))))+(IF(G88=2017,Outgrowers_Baseline!K88,IF(G88=2018,Outgrowers_Baseline!P88,IF(G88=2019,Outgrowers_Baseline!U88,IF(G88=2020,Outgrowers_Baseline!Z88,IF(G88=2021,Outgrowers_Baseline!AE88,IF(G88=2022,Outgrowers_Baseline!AJ88,IF(G88=2023,Outgrowers_Baseline!AO88,IF(G88=2024,Outgrowers_Baseline!AT88,0)))))))))+(IF(G88=2017,Outgrowers_Baseline!L88,IF(G88=2018,Outgrowers_Baseline!Q88,IF(G88=2019,Outgrowers_Baseline!V88,IF(G88=2020,Outgrowers_Baseline!AA88,IF(G88=2021,Outgrowers_Baseline!AF88,IF(G88=2022,Outgrowers_Baseline!AK88,IF(G88=2023,Outgrowers_Baseline!AP88,IF(G88=2024,Outgrowers_Baseline!AU88,0))))))))))</f>
        <v>600</v>
      </c>
      <c r="I88" s="11">
        <f t="shared" si="19"/>
        <v>2022</v>
      </c>
      <c r="J88" s="11">
        <f>IF(I88=2017,Outgrowers_Baseline!I88,IF(I88=2018,Outgrowers_Baseline!N88,IF(I88=2019,Outgrowers_Baseline!S88,IF(I88=2020,Outgrowers_Baseline!X88,IF(I88=2021,Outgrowers_Baseline!AC88,IF(I88=2022,Outgrowers_Baseline!AH88,IF(I88=2023,Outgrowers_Baseline!AM88,IF(I88=2024,Outgrowers_Baseline!AR88,0))))))))</f>
        <v>300</v>
      </c>
      <c r="K88" s="11">
        <f>IF(I88=2017,Outgrowers_Baseline!L88,IF(I88=2018,Outgrowers_Baseline!Q88,IF(I88=2019,Outgrowers_Baseline!V88,IF(I88=2020,Outgrowers_Baseline!AA88,IF(I88=2021,Outgrowers_Baseline!AF88,IF(I88=2022,Outgrowers_Baseline!AK88,IF(I88=2023,Outgrowers_Baseline!AP88,IF(I88=2024,Outgrowers_Baseline!AU88,0))))))))</f>
        <v>0</v>
      </c>
      <c r="L88" s="11">
        <f>IF(I88=2017,Outgrowers_Baseline!K88,IF(I88=2018,Outgrowers_Baseline!P88,IF(I88=2019,Outgrowers_Baseline!U88,IF(I88=2020,Outgrowers_Baseline!Z88,IF(I88=2021,Outgrowers_Baseline!AE88,IF(I88=2022,Outgrowers_Baseline!AJ88,IF(I88=2023,Outgrowers_Baseline!AO88,IF(I88=2024,Outgrowers_Baseline!AT88,0))))))))</f>
        <v>0</v>
      </c>
      <c r="M88" s="11">
        <f>IF(I88=2017,Outgrowers_Baseline!J88,IF(I88=2018,Outgrowers_Baseline!O88,IF(I88=2019,Outgrowers_Baseline!T88,IF(I88=2020,Outgrowers_Baseline!Y88,IF(I88=2021,Outgrowers_Baseline!AD88,IF(I88=2022,Outgrowers_Baseline!AI88,IF(I88=2023,Outgrowers_Baseline!AN88,IF(I88=2024,Outgrowers_Baseline!AS88,0))))))))</f>
        <v>300</v>
      </c>
      <c r="N88" s="11">
        <f t="shared" si="20"/>
        <v>600</v>
      </c>
      <c r="O88" s="30">
        <f>IFERROR(VLOOKUP(A88,Outgrower_Areas!$C:$J,8,0),0)</f>
        <v>5.8949000000000001E-2</v>
      </c>
      <c r="P88" s="33">
        <f t="shared" si="21"/>
        <v>0</v>
      </c>
      <c r="Q88" s="113">
        <f t="shared" si="22"/>
        <v>0</v>
      </c>
      <c r="R88" s="32">
        <f t="shared" si="23"/>
        <v>0</v>
      </c>
      <c r="S88" s="30">
        <f t="shared" si="24"/>
        <v>0</v>
      </c>
      <c r="T88" s="32">
        <f t="shared" si="25"/>
        <v>0.5</v>
      </c>
      <c r="U88" s="30">
        <f t="shared" si="26"/>
        <v>2.9474500000000001E-2</v>
      </c>
      <c r="V88" s="113" t="str">
        <f t="shared" si="27"/>
        <v>Non-Cropland</v>
      </c>
      <c r="W88" s="33">
        <f t="shared" si="28"/>
        <v>0</v>
      </c>
      <c r="X88" s="114">
        <f t="shared" si="29"/>
        <v>0</v>
      </c>
      <c r="Y88" s="33">
        <f t="shared" si="30"/>
        <v>0</v>
      </c>
      <c r="Z88" s="113">
        <f t="shared" si="31"/>
        <v>0</v>
      </c>
      <c r="AA88" s="113" t="str">
        <f t="shared" si="32"/>
        <v>High Cropland (≥50%)</v>
      </c>
      <c r="AB88" s="11">
        <f t="shared" si="33"/>
        <v>0.4</v>
      </c>
      <c r="AC88" s="11">
        <f t="shared" si="34"/>
        <v>1.1789800000000001E-2</v>
      </c>
      <c r="AD88" s="30">
        <f t="shared" si="35"/>
        <v>2.9474500000000001E-2</v>
      </c>
    </row>
    <row r="89" spans="1:30" x14ac:dyDescent="0.4">
      <c r="A89" s="11" t="str">
        <f>Outgrowers_Baseline!A89</f>
        <v>09002a</v>
      </c>
      <c r="B89" s="11">
        <f>Outgrowers_Baseline!B89</f>
        <v>500</v>
      </c>
      <c r="C89" s="11" t="str">
        <f>Outgrowers_Baseline!C89</f>
        <v>09002a</v>
      </c>
      <c r="D89" s="11">
        <f>Outgrowers_Baseline!D89</f>
        <v>16960</v>
      </c>
      <c r="E89" s="11" t="str">
        <f>Outgrowers_Baseline!G89</f>
        <v>Euc</v>
      </c>
      <c r="F89" s="11">
        <f>Outgrowers_Baseline!H89</f>
        <v>2021</v>
      </c>
      <c r="G89" s="11">
        <f t="shared" si="18"/>
        <v>2020</v>
      </c>
      <c r="H89" s="11">
        <f>IF(G89&lt;2017,0,(IF(G89=2017,Outgrowers_Baseline!I89,IF(G89=2018,Outgrowers_Baseline!N89,IF(G89=2019,Outgrowers_Baseline!S89,IF(G89=2020,Outgrowers_Baseline!X89,IF(G89=2021,Outgrowers_Baseline!AC89,IF(G89=2022,Outgrowers_Baseline!AH89,IF(G89=2023,Outgrowers_Baseline!AM89,IF(G89=2024,Outgrowers_Baseline!AR89,0)))))))))+(IF(G89=2017,Outgrowers_Baseline!J89,IF(G89=2018,Outgrowers_Baseline!O89,IF(G89=2019,Outgrowers_Baseline!T89,IF(G89=2020,Outgrowers_Baseline!Y89,IF(G89=2021,Outgrowers_Baseline!AD89,IF(G89=2022,Outgrowers_Baseline!AI89,IF(G89=2023,Outgrowers_Baseline!AN89,IF(G89=2024,Outgrowers_Baseline!AS89,0)))))))))+(IF(G89=2017,Outgrowers_Baseline!K89,IF(G89=2018,Outgrowers_Baseline!P89,IF(G89=2019,Outgrowers_Baseline!U89,IF(G89=2020,Outgrowers_Baseline!Z89,IF(G89=2021,Outgrowers_Baseline!AE89,IF(G89=2022,Outgrowers_Baseline!AJ89,IF(G89=2023,Outgrowers_Baseline!AO89,IF(G89=2024,Outgrowers_Baseline!AT89,0)))))))))+(IF(G89=2017,Outgrowers_Baseline!L89,IF(G89=2018,Outgrowers_Baseline!Q89,IF(G89=2019,Outgrowers_Baseline!V89,IF(G89=2020,Outgrowers_Baseline!AA89,IF(G89=2021,Outgrowers_Baseline!AF89,IF(G89=2022,Outgrowers_Baseline!AK89,IF(G89=2023,Outgrowers_Baseline!AP89,IF(G89=2024,Outgrowers_Baseline!AU89,0))))))))))</f>
        <v>4400</v>
      </c>
      <c r="I89" s="11">
        <f t="shared" si="19"/>
        <v>2020</v>
      </c>
      <c r="J89" s="11">
        <f>IF(I89=2017,Outgrowers_Baseline!I89,IF(I89=2018,Outgrowers_Baseline!N89,IF(I89=2019,Outgrowers_Baseline!S89,IF(I89=2020,Outgrowers_Baseline!X89,IF(I89=2021,Outgrowers_Baseline!AC89,IF(I89=2022,Outgrowers_Baseline!AH89,IF(I89=2023,Outgrowers_Baseline!AM89,IF(I89=2024,Outgrowers_Baseline!AR89,0))))))))</f>
        <v>900</v>
      </c>
      <c r="K89" s="11">
        <f>IF(I89=2017,Outgrowers_Baseline!L89,IF(I89=2018,Outgrowers_Baseline!Q89,IF(I89=2019,Outgrowers_Baseline!V89,IF(I89=2020,Outgrowers_Baseline!AA89,IF(I89=2021,Outgrowers_Baseline!AF89,IF(I89=2022,Outgrowers_Baseline!AK89,IF(I89=2023,Outgrowers_Baseline!AP89,IF(I89=2024,Outgrowers_Baseline!AU89,0))))))))</f>
        <v>0</v>
      </c>
      <c r="L89" s="11">
        <f>IF(I89=2017,Outgrowers_Baseline!K89,IF(I89=2018,Outgrowers_Baseline!P89,IF(I89=2019,Outgrowers_Baseline!U89,IF(I89=2020,Outgrowers_Baseline!Z89,IF(I89=2021,Outgrowers_Baseline!AE89,IF(I89=2022,Outgrowers_Baseline!AJ89,IF(I89=2023,Outgrowers_Baseline!AO89,IF(I89=2024,Outgrowers_Baseline!AT89,0))))))))</f>
        <v>0</v>
      </c>
      <c r="M89" s="11">
        <f>IF(I89=2017,Outgrowers_Baseline!J89,IF(I89=2018,Outgrowers_Baseline!O89,IF(I89=2019,Outgrowers_Baseline!T89,IF(I89=2020,Outgrowers_Baseline!Y89,IF(I89=2021,Outgrowers_Baseline!AD89,IF(I89=2022,Outgrowers_Baseline!AI89,IF(I89=2023,Outgrowers_Baseline!AN89,IF(I89=2024,Outgrowers_Baseline!AS89,0))))))))</f>
        <v>3500</v>
      </c>
      <c r="N89" s="11">
        <f t="shared" si="20"/>
        <v>4400</v>
      </c>
      <c r="O89" s="30">
        <f>IFERROR(VLOOKUP(A89,Outgrower_Areas!$C:$J,8,0),0)</f>
        <v>0.43658400000000003</v>
      </c>
      <c r="P89" s="33">
        <f t="shared" si="21"/>
        <v>0</v>
      </c>
      <c r="Q89" s="113">
        <f t="shared" si="22"/>
        <v>0</v>
      </c>
      <c r="R89" s="32">
        <f t="shared" si="23"/>
        <v>0</v>
      </c>
      <c r="S89" s="30">
        <f t="shared" si="24"/>
        <v>0</v>
      </c>
      <c r="T89" s="32">
        <f t="shared" si="25"/>
        <v>0.79545454545454541</v>
      </c>
      <c r="U89" s="30">
        <f t="shared" si="26"/>
        <v>0.3472827272727273</v>
      </c>
      <c r="V89" s="113" t="str">
        <f t="shared" si="27"/>
        <v>Non-Cropland</v>
      </c>
      <c r="W89" s="33">
        <f t="shared" si="28"/>
        <v>0</v>
      </c>
      <c r="X89" s="114">
        <f t="shared" si="29"/>
        <v>0</v>
      </c>
      <c r="Y89" s="33">
        <f t="shared" si="30"/>
        <v>0</v>
      </c>
      <c r="Z89" s="113">
        <f t="shared" si="31"/>
        <v>0</v>
      </c>
      <c r="AA89" s="113" t="str">
        <f t="shared" si="32"/>
        <v>High Cropland (≥50%)</v>
      </c>
      <c r="AB89" s="11">
        <f t="shared" si="33"/>
        <v>0.4</v>
      </c>
      <c r="AC89" s="11">
        <f t="shared" si="34"/>
        <v>0.13891309090909093</v>
      </c>
      <c r="AD89" s="30">
        <f t="shared" si="35"/>
        <v>0.3472827272727273</v>
      </c>
    </row>
    <row r="90" spans="1:30" x14ac:dyDescent="0.4">
      <c r="A90" s="11" t="str">
        <f>Outgrowers_Baseline!A90</f>
        <v>100005a</v>
      </c>
      <c r="B90" s="11">
        <f>Outgrowers_Baseline!B90</f>
        <v>502</v>
      </c>
      <c r="C90" s="11" t="str">
        <f>Outgrowers_Baseline!C90</f>
        <v>100005a</v>
      </c>
      <c r="D90" s="11">
        <f>Outgrowers_Baseline!D90</f>
        <v>16810</v>
      </c>
      <c r="E90" s="11" t="str">
        <f>Outgrowers_Baseline!G90</f>
        <v>Euc</v>
      </c>
      <c r="F90" s="11">
        <f>Outgrowers_Baseline!H90</f>
        <v>2021</v>
      </c>
      <c r="G90" s="11">
        <f t="shared" si="18"/>
        <v>2020</v>
      </c>
      <c r="H90" s="11">
        <f>IF(G90&lt;2017,0,(IF(G90=2017,Outgrowers_Baseline!I90,IF(G90=2018,Outgrowers_Baseline!N90,IF(G90=2019,Outgrowers_Baseline!S90,IF(G90=2020,Outgrowers_Baseline!X90,IF(G90=2021,Outgrowers_Baseline!AC90,IF(G90=2022,Outgrowers_Baseline!AH90,IF(G90=2023,Outgrowers_Baseline!AM90,IF(G90=2024,Outgrowers_Baseline!AR90,0)))))))))+(IF(G90=2017,Outgrowers_Baseline!J90,IF(G90=2018,Outgrowers_Baseline!O90,IF(G90=2019,Outgrowers_Baseline!T90,IF(G90=2020,Outgrowers_Baseline!Y90,IF(G90=2021,Outgrowers_Baseline!AD90,IF(G90=2022,Outgrowers_Baseline!AI90,IF(G90=2023,Outgrowers_Baseline!AN90,IF(G90=2024,Outgrowers_Baseline!AS90,0)))))))))+(IF(G90=2017,Outgrowers_Baseline!K90,IF(G90=2018,Outgrowers_Baseline!P90,IF(G90=2019,Outgrowers_Baseline!U90,IF(G90=2020,Outgrowers_Baseline!Z90,IF(G90=2021,Outgrowers_Baseline!AE90,IF(G90=2022,Outgrowers_Baseline!AJ90,IF(G90=2023,Outgrowers_Baseline!AO90,IF(G90=2024,Outgrowers_Baseline!AT90,0)))))))))+(IF(G90=2017,Outgrowers_Baseline!L90,IF(G90=2018,Outgrowers_Baseline!Q90,IF(G90=2019,Outgrowers_Baseline!V90,IF(G90=2020,Outgrowers_Baseline!AA90,IF(G90=2021,Outgrowers_Baseline!AF90,IF(G90=2022,Outgrowers_Baseline!AK90,IF(G90=2023,Outgrowers_Baseline!AP90,IF(G90=2024,Outgrowers_Baseline!AU90,0))))))))))</f>
        <v>20300</v>
      </c>
      <c r="I90" s="11">
        <f t="shared" si="19"/>
        <v>2020</v>
      </c>
      <c r="J90" s="11">
        <f>IF(I90=2017,Outgrowers_Baseline!I90,IF(I90=2018,Outgrowers_Baseline!N90,IF(I90=2019,Outgrowers_Baseline!S90,IF(I90=2020,Outgrowers_Baseline!X90,IF(I90=2021,Outgrowers_Baseline!AC90,IF(I90=2022,Outgrowers_Baseline!AH90,IF(I90=2023,Outgrowers_Baseline!AM90,IF(I90=2024,Outgrowers_Baseline!AR90,0))))))))</f>
        <v>16600</v>
      </c>
      <c r="K90" s="11">
        <f>IF(I90=2017,Outgrowers_Baseline!L90,IF(I90=2018,Outgrowers_Baseline!Q90,IF(I90=2019,Outgrowers_Baseline!V90,IF(I90=2020,Outgrowers_Baseline!AA90,IF(I90=2021,Outgrowers_Baseline!AF90,IF(I90=2022,Outgrowers_Baseline!AK90,IF(I90=2023,Outgrowers_Baseline!AP90,IF(I90=2024,Outgrowers_Baseline!AU90,0))))))))</f>
        <v>0</v>
      </c>
      <c r="L90" s="11">
        <f>IF(I90=2017,Outgrowers_Baseline!K90,IF(I90=2018,Outgrowers_Baseline!P90,IF(I90=2019,Outgrowers_Baseline!U90,IF(I90=2020,Outgrowers_Baseline!Z90,IF(I90=2021,Outgrowers_Baseline!AE90,IF(I90=2022,Outgrowers_Baseline!AJ90,IF(I90=2023,Outgrowers_Baseline!AO90,IF(I90=2024,Outgrowers_Baseline!AT90,0))))))))</f>
        <v>0</v>
      </c>
      <c r="M90" s="11">
        <f>IF(I90=2017,Outgrowers_Baseline!J90,IF(I90=2018,Outgrowers_Baseline!O90,IF(I90=2019,Outgrowers_Baseline!T90,IF(I90=2020,Outgrowers_Baseline!Y90,IF(I90=2021,Outgrowers_Baseline!AD90,IF(I90=2022,Outgrowers_Baseline!AI90,IF(I90=2023,Outgrowers_Baseline!AN90,IF(I90=2024,Outgrowers_Baseline!AS90,0))))))))</f>
        <v>3700</v>
      </c>
      <c r="N90" s="11">
        <f t="shared" si="20"/>
        <v>20300</v>
      </c>
      <c r="O90" s="30">
        <f>IFERROR(VLOOKUP(A90,Outgrower_Areas!$C:$J,8,0),0)</f>
        <v>2.0090690000000002</v>
      </c>
      <c r="P90" s="33">
        <f t="shared" si="21"/>
        <v>0</v>
      </c>
      <c r="Q90" s="113">
        <f t="shared" si="22"/>
        <v>0</v>
      </c>
      <c r="R90" s="32">
        <f t="shared" si="23"/>
        <v>0</v>
      </c>
      <c r="S90" s="30">
        <f t="shared" si="24"/>
        <v>0</v>
      </c>
      <c r="T90" s="32">
        <f t="shared" si="25"/>
        <v>0.18226600985221675</v>
      </c>
      <c r="U90" s="30">
        <f t="shared" si="26"/>
        <v>0.36618499014778327</v>
      </c>
      <c r="V90" s="113" t="str">
        <f t="shared" si="27"/>
        <v>Non-Cropland</v>
      </c>
      <c r="W90" s="33">
        <f t="shared" si="28"/>
        <v>0</v>
      </c>
      <c r="X90" s="114">
        <f t="shared" si="29"/>
        <v>0</v>
      </c>
      <c r="Y90" s="33">
        <f t="shared" si="30"/>
        <v>0</v>
      </c>
      <c r="Z90" s="113">
        <f t="shared" si="31"/>
        <v>0</v>
      </c>
      <c r="AA90" s="113" t="str">
        <f t="shared" si="32"/>
        <v>Low Cropland (10-30%)</v>
      </c>
      <c r="AB90" s="11">
        <f t="shared" si="33"/>
        <v>0.2</v>
      </c>
      <c r="AC90" s="11">
        <f t="shared" si="34"/>
        <v>7.323699802955666E-2</v>
      </c>
      <c r="AD90" s="30">
        <f t="shared" si="35"/>
        <v>0.36618499014778327</v>
      </c>
    </row>
    <row r="91" spans="1:30" x14ac:dyDescent="0.4">
      <c r="A91" s="11" t="str">
        <f>Outgrowers_Baseline!A91</f>
        <v>100005b</v>
      </c>
      <c r="B91" s="11">
        <f>Outgrowers_Baseline!B91</f>
        <v>502</v>
      </c>
      <c r="C91" s="11" t="str">
        <f>Outgrowers_Baseline!C91</f>
        <v>100005b</v>
      </c>
      <c r="D91" s="11">
        <f>Outgrowers_Baseline!D91</f>
        <v>16811</v>
      </c>
      <c r="E91" s="11" t="str">
        <f>Outgrowers_Baseline!G91</f>
        <v>Euc</v>
      </c>
      <c r="F91" s="11">
        <f>Outgrowers_Baseline!H91</f>
        <v>2021</v>
      </c>
      <c r="G91" s="11">
        <f t="shared" si="18"/>
        <v>2020</v>
      </c>
      <c r="H91" s="11">
        <f>IF(G91&lt;2017,0,(IF(G91=2017,Outgrowers_Baseline!I91,IF(G91=2018,Outgrowers_Baseline!N91,IF(G91=2019,Outgrowers_Baseline!S91,IF(G91=2020,Outgrowers_Baseline!X91,IF(G91=2021,Outgrowers_Baseline!AC91,IF(G91=2022,Outgrowers_Baseline!AH91,IF(G91=2023,Outgrowers_Baseline!AM91,IF(G91=2024,Outgrowers_Baseline!AR91,0)))))))))+(IF(G91=2017,Outgrowers_Baseline!J91,IF(G91=2018,Outgrowers_Baseline!O91,IF(G91=2019,Outgrowers_Baseline!T91,IF(G91=2020,Outgrowers_Baseline!Y91,IF(G91=2021,Outgrowers_Baseline!AD91,IF(G91=2022,Outgrowers_Baseline!AI91,IF(G91=2023,Outgrowers_Baseline!AN91,IF(G91=2024,Outgrowers_Baseline!AS91,0)))))))))+(IF(G91=2017,Outgrowers_Baseline!K91,IF(G91=2018,Outgrowers_Baseline!P91,IF(G91=2019,Outgrowers_Baseline!U91,IF(G91=2020,Outgrowers_Baseline!Z91,IF(G91=2021,Outgrowers_Baseline!AE91,IF(G91=2022,Outgrowers_Baseline!AJ91,IF(G91=2023,Outgrowers_Baseline!AO91,IF(G91=2024,Outgrowers_Baseline!AT91,0)))))))))+(IF(G91=2017,Outgrowers_Baseline!L91,IF(G91=2018,Outgrowers_Baseline!Q91,IF(G91=2019,Outgrowers_Baseline!V91,IF(G91=2020,Outgrowers_Baseline!AA91,IF(G91=2021,Outgrowers_Baseline!AF91,IF(G91=2022,Outgrowers_Baseline!AK91,IF(G91=2023,Outgrowers_Baseline!AP91,IF(G91=2024,Outgrowers_Baseline!AU91,0))))))))))</f>
        <v>208500</v>
      </c>
      <c r="I91" s="11">
        <f t="shared" si="19"/>
        <v>2020</v>
      </c>
      <c r="J91" s="11">
        <f>IF(I91=2017,Outgrowers_Baseline!I91,IF(I91=2018,Outgrowers_Baseline!N91,IF(I91=2019,Outgrowers_Baseline!S91,IF(I91=2020,Outgrowers_Baseline!X91,IF(I91=2021,Outgrowers_Baseline!AC91,IF(I91=2022,Outgrowers_Baseline!AH91,IF(I91=2023,Outgrowers_Baseline!AM91,IF(I91=2024,Outgrowers_Baseline!AR91,0))))))))</f>
        <v>206000</v>
      </c>
      <c r="K91" s="11">
        <f>IF(I91=2017,Outgrowers_Baseline!L91,IF(I91=2018,Outgrowers_Baseline!Q91,IF(I91=2019,Outgrowers_Baseline!V91,IF(I91=2020,Outgrowers_Baseline!AA91,IF(I91=2021,Outgrowers_Baseline!AF91,IF(I91=2022,Outgrowers_Baseline!AK91,IF(I91=2023,Outgrowers_Baseline!AP91,IF(I91=2024,Outgrowers_Baseline!AU91,0))))))))</f>
        <v>0</v>
      </c>
      <c r="L91" s="11">
        <f>IF(I91=2017,Outgrowers_Baseline!K91,IF(I91=2018,Outgrowers_Baseline!P91,IF(I91=2019,Outgrowers_Baseline!U91,IF(I91=2020,Outgrowers_Baseline!Z91,IF(I91=2021,Outgrowers_Baseline!AE91,IF(I91=2022,Outgrowers_Baseline!AJ91,IF(I91=2023,Outgrowers_Baseline!AO91,IF(I91=2024,Outgrowers_Baseline!AT91,0))))))))</f>
        <v>100</v>
      </c>
      <c r="M91" s="11">
        <f>IF(I91=2017,Outgrowers_Baseline!J91,IF(I91=2018,Outgrowers_Baseline!O91,IF(I91=2019,Outgrowers_Baseline!T91,IF(I91=2020,Outgrowers_Baseline!Y91,IF(I91=2021,Outgrowers_Baseline!AD91,IF(I91=2022,Outgrowers_Baseline!AI91,IF(I91=2023,Outgrowers_Baseline!AN91,IF(I91=2024,Outgrowers_Baseline!AS91,0))))))))</f>
        <v>2400</v>
      </c>
      <c r="N91" s="11">
        <f t="shared" si="20"/>
        <v>208500</v>
      </c>
      <c r="O91" s="30">
        <f>IFERROR(VLOOKUP(A91,Outgrower_Areas!$C:$J,8,0),0)</f>
        <v>20.957388999999999</v>
      </c>
      <c r="P91" s="33">
        <f t="shared" si="21"/>
        <v>0</v>
      </c>
      <c r="Q91" s="113">
        <f t="shared" si="22"/>
        <v>0</v>
      </c>
      <c r="R91" s="32">
        <f t="shared" si="23"/>
        <v>4.7961630695443646E-4</v>
      </c>
      <c r="S91" s="30">
        <f t="shared" si="24"/>
        <v>1.005150551558753E-2</v>
      </c>
      <c r="T91" s="32">
        <f t="shared" si="25"/>
        <v>1.1990407673860911E-2</v>
      </c>
      <c r="U91" s="30">
        <f t="shared" si="26"/>
        <v>0.25128763788968822</v>
      </c>
      <c r="V91" s="113" t="str">
        <f t="shared" si="27"/>
        <v>Non-Cropland</v>
      </c>
      <c r="W91" s="33">
        <f t="shared" si="28"/>
        <v>0</v>
      </c>
      <c r="X91" s="114">
        <f t="shared" si="29"/>
        <v>0</v>
      </c>
      <c r="Y91" s="33">
        <f t="shared" si="30"/>
        <v>0.15</v>
      </c>
      <c r="Z91" s="113">
        <f t="shared" si="31"/>
        <v>1.5077258273381293E-3</v>
      </c>
      <c r="AA91" s="113" t="str">
        <f t="shared" si="32"/>
        <v>Very Low Cropland (&lt;10%)</v>
      </c>
      <c r="AB91" s="11">
        <f t="shared" si="33"/>
        <v>0.15</v>
      </c>
      <c r="AC91" s="11">
        <f t="shared" si="34"/>
        <v>3.7693145683453229E-2</v>
      </c>
      <c r="AD91" s="30">
        <f t="shared" si="35"/>
        <v>0.25128763788968822</v>
      </c>
    </row>
    <row r="92" spans="1:30" x14ac:dyDescent="0.4">
      <c r="A92" s="11" t="str">
        <f>Outgrowers_Baseline!A92</f>
        <v>10001b</v>
      </c>
      <c r="B92" s="11">
        <f>Outgrowers_Baseline!B92</f>
        <v>500</v>
      </c>
      <c r="C92" s="11" t="str">
        <f>Outgrowers_Baseline!C92</f>
        <v>10001b</v>
      </c>
      <c r="D92" s="11">
        <f>Outgrowers_Baseline!D92</f>
        <v>16678</v>
      </c>
      <c r="E92" s="11" t="str">
        <f>Outgrowers_Baseline!G92</f>
        <v>Euc</v>
      </c>
      <c r="F92" s="11">
        <f>Outgrowers_Baseline!H92</f>
        <v>2019</v>
      </c>
      <c r="G92" s="11">
        <f t="shared" si="18"/>
        <v>2018</v>
      </c>
      <c r="H92" s="11">
        <f>IF(G92&lt;2017,0,(IF(G92=2017,Outgrowers_Baseline!I92,IF(G92=2018,Outgrowers_Baseline!N92,IF(G92=2019,Outgrowers_Baseline!S92,IF(G92=2020,Outgrowers_Baseline!X92,IF(G92=2021,Outgrowers_Baseline!AC92,IF(G92=2022,Outgrowers_Baseline!AH92,IF(G92=2023,Outgrowers_Baseline!AM92,IF(G92=2024,Outgrowers_Baseline!AR92,0)))))))))+(IF(G92=2017,Outgrowers_Baseline!J92,IF(G92=2018,Outgrowers_Baseline!O92,IF(G92=2019,Outgrowers_Baseline!T92,IF(G92=2020,Outgrowers_Baseline!Y92,IF(G92=2021,Outgrowers_Baseline!AD92,IF(G92=2022,Outgrowers_Baseline!AI92,IF(G92=2023,Outgrowers_Baseline!AN92,IF(G92=2024,Outgrowers_Baseline!AS92,0)))))))))+(IF(G92=2017,Outgrowers_Baseline!K92,IF(G92=2018,Outgrowers_Baseline!P92,IF(G92=2019,Outgrowers_Baseline!U92,IF(G92=2020,Outgrowers_Baseline!Z92,IF(G92=2021,Outgrowers_Baseline!AE92,IF(G92=2022,Outgrowers_Baseline!AJ92,IF(G92=2023,Outgrowers_Baseline!AO92,IF(G92=2024,Outgrowers_Baseline!AT92,0)))))))))+(IF(G92=2017,Outgrowers_Baseline!L92,IF(G92=2018,Outgrowers_Baseline!Q92,IF(G92=2019,Outgrowers_Baseline!V92,IF(G92=2020,Outgrowers_Baseline!AA92,IF(G92=2021,Outgrowers_Baseline!AF92,IF(G92=2022,Outgrowers_Baseline!AK92,IF(G92=2023,Outgrowers_Baseline!AP92,IF(G92=2024,Outgrowers_Baseline!AU92,0))))))))))</f>
        <v>43300</v>
      </c>
      <c r="I92" s="11">
        <f t="shared" si="19"/>
        <v>2018</v>
      </c>
      <c r="J92" s="11">
        <f>IF(I92=2017,Outgrowers_Baseline!I92,IF(I92=2018,Outgrowers_Baseline!N92,IF(I92=2019,Outgrowers_Baseline!S92,IF(I92=2020,Outgrowers_Baseline!X92,IF(I92=2021,Outgrowers_Baseline!AC92,IF(I92=2022,Outgrowers_Baseline!AH92,IF(I92=2023,Outgrowers_Baseline!AM92,IF(I92=2024,Outgrowers_Baseline!AR92,0))))))))</f>
        <v>43300</v>
      </c>
      <c r="K92" s="11">
        <f>IF(I92=2017,Outgrowers_Baseline!L92,IF(I92=2018,Outgrowers_Baseline!Q92,IF(I92=2019,Outgrowers_Baseline!V92,IF(I92=2020,Outgrowers_Baseline!AA92,IF(I92=2021,Outgrowers_Baseline!AF92,IF(I92=2022,Outgrowers_Baseline!AK92,IF(I92=2023,Outgrowers_Baseline!AP92,IF(I92=2024,Outgrowers_Baseline!AU92,0))))))))</f>
        <v>0</v>
      </c>
      <c r="L92" s="11">
        <f>IF(I92=2017,Outgrowers_Baseline!K92,IF(I92=2018,Outgrowers_Baseline!P92,IF(I92=2019,Outgrowers_Baseline!U92,IF(I92=2020,Outgrowers_Baseline!Z92,IF(I92=2021,Outgrowers_Baseline!AE92,IF(I92=2022,Outgrowers_Baseline!AJ92,IF(I92=2023,Outgrowers_Baseline!AO92,IF(I92=2024,Outgrowers_Baseline!AT92,0))))))))</f>
        <v>0</v>
      </c>
      <c r="M92" s="11">
        <f>IF(I92=2017,Outgrowers_Baseline!J92,IF(I92=2018,Outgrowers_Baseline!O92,IF(I92=2019,Outgrowers_Baseline!T92,IF(I92=2020,Outgrowers_Baseline!Y92,IF(I92=2021,Outgrowers_Baseline!AD92,IF(I92=2022,Outgrowers_Baseline!AI92,IF(I92=2023,Outgrowers_Baseline!AN92,IF(I92=2024,Outgrowers_Baseline!AS92,0))))))))</f>
        <v>0</v>
      </c>
      <c r="N92" s="11">
        <f t="shared" si="20"/>
        <v>43300</v>
      </c>
      <c r="O92" s="30">
        <f>IFERROR(VLOOKUP(A92,Outgrower_Areas!$C:$J,8,0),0)</f>
        <v>4.32233</v>
      </c>
      <c r="P92" s="33">
        <f t="shared" si="21"/>
        <v>0</v>
      </c>
      <c r="Q92" s="113">
        <f t="shared" si="22"/>
        <v>0</v>
      </c>
      <c r="R92" s="32">
        <f t="shared" si="23"/>
        <v>0</v>
      </c>
      <c r="S92" s="30">
        <f t="shared" si="24"/>
        <v>0</v>
      </c>
      <c r="T92" s="32">
        <f t="shared" si="25"/>
        <v>0</v>
      </c>
      <c r="U92" s="30">
        <f t="shared" si="26"/>
        <v>0</v>
      </c>
      <c r="V92" s="113" t="str">
        <f t="shared" si="27"/>
        <v>Non-Cropland</v>
      </c>
      <c r="W92" s="33">
        <f t="shared" si="28"/>
        <v>0</v>
      </c>
      <c r="X92" s="114">
        <f t="shared" si="29"/>
        <v>0</v>
      </c>
      <c r="Y92" s="33">
        <f t="shared" si="30"/>
        <v>0</v>
      </c>
      <c r="Z92" s="113">
        <f t="shared" si="31"/>
        <v>0</v>
      </c>
      <c r="AA92" s="113" t="str">
        <f t="shared" si="32"/>
        <v>Non-Cropland</v>
      </c>
      <c r="AB92" s="11">
        <f t="shared" si="33"/>
        <v>0</v>
      </c>
      <c r="AC92" s="11">
        <f t="shared" si="34"/>
        <v>0</v>
      </c>
      <c r="AD92" s="30">
        <f t="shared" si="35"/>
        <v>0</v>
      </c>
    </row>
    <row r="93" spans="1:30" x14ac:dyDescent="0.4">
      <c r="A93" s="11" t="str">
        <f>Outgrowers_Baseline!A93</f>
        <v>10001c</v>
      </c>
      <c r="B93" s="11">
        <f>Outgrowers_Baseline!B93</f>
        <v>500</v>
      </c>
      <c r="C93" s="11" t="str">
        <f>Outgrowers_Baseline!C93</f>
        <v>10001c</v>
      </c>
      <c r="D93" s="11">
        <f>Outgrowers_Baseline!D93</f>
        <v>16679</v>
      </c>
      <c r="E93" s="11" t="str">
        <f>Outgrowers_Baseline!G93</f>
        <v>Euc</v>
      </c>
      <c r="F93" s="11">
        <f>Outgrowers_Baseline!H93</f>
        <v>2017</v>
      </c>
      <c r="G93" s="11">
        <f t="shared" si="18"/>
        <v>2016</v>
      </c>
      <c r="H93" s="11">
        <f>IF(G93&lt;2017,0,(IF(G93=2017,Outgrowers_Baseline!I93,IF(G93=2018,Outgrowers_Baseline!N93,IF(G93=2019,Outgrowers_Baseline!S93,IF(G93=2020,Outgrowers_Baseline!X93,IF(G93=2021,Outgrowers_Baseline!AC93,IF(G93=2022,Outgrowers_Baseline!AH93,IF(G93=2023,Outgrowers_Baseline!AM93,IF(G93=2024,Outgrowers_Baseline!AR93,0)))))))))+(IF(G93=2017,Outgrowers_Baseline!J93,IF(G93=2018,Outgrowers_Baseline!O93,IF(G93=2019,Outgrowers_Baseline!T93,IF(G93=2020,Outgrowers_Baseline!Y93,IF(G93=2021,Outgrowers_Baseline!AD93,IF(G93=2022,Outgrowers_Baseline!AI93,IF(G93=2023,Outgrowers_Baseline!AN93,IF(G93=2024,Outgrowers_Baseline!AS93,0)))))))))+(IF(G93=2017,Outgrowers_Baseline!K93,IF(G93=2018,Outgrowers_Baseline!P93,IF(G93=2019,Outgrowers_Baseline!U93,IF(G93=2020,Outgrowers_Baseline!Z93,IF(G93=2021,Outgrowers_Baseline!AE93,IF(G93=2022,Outgrowers_Baseline!AJ93,IF(G93=2023,Outgrowers_Baseline!AO93,IF(G93=2024,Outgrowers_Baseline!AT93,0)))))))))+(IF(G93=2017,Outgrowers_Baseline!L93,IF(G93=2018,Outgrowers_Baseline!Q93,IF(G93=2019,Outgrowers_Baseline!V93,IF(G93=2020,Outgrowers_Baseline!AA93,IF(G93=2021,Outgrowers_Baseline!AF93,IF(G93=2022,Outgrowers_Baseline!AK93,IF(G93=2023,Outgrowers_Baseline!AP93,IF(G93=2024,Outgrowers_Baseline!AU93,0))))))))))</f>
        <v>0</v>
      </c>
      <c r="I93" s="11">
        <f t="shared" si="19"/>
        <v>2017</v>
      </c>
      <c r="J93" s="11">
        <f>IF(I93=2017,Outgrowers_Baseline!I93,IF(I93=2018,Outgrowers_Baseline!N93,IF(I93=2019,Outgrowers_Baseline!S93,IF(I93=2020,Outgrowers_Baseline!X93,IF(I93=2021,Outgrowers_Baseline!AC93,IF(I93=2022,Outgrowers_Baseline!AH93,IF(I93=2023,Outgrowers_Baseline!AM93,IF(I93=2024,Outgrowers_Baseline!AR93,0))))))))</f>
        <v>1900</v>
      </c>
      <c r="K93" s="11">
        <f>IF(I93=2017,Outgrowers_Baseline!L93,IF(I93=2018,Outgrowers_Baseline!Q93,IF(I93=2019,Outgrowers_Baseline!V93,IF(I93=2020,Outgrowers_Baseline!AA93,IF(I93=2021,Outgrowers_Baseline!AF93,IF(I93=2022,Outgrowers_Baseline!AK93,IF(I93=2023,Outgrowers_Baseline!AP93,IF(I93=2024,Outgrowers_Baseline!AU93,0))))))))</f>
        <v>6400</v>
      </c>
      <c r="L93" s="11">
        <f>IF(I93=2017,Outgrowers_Baseline!K93,IF(I93=2018,Outgrowers_Baseline!P93,IF(I93=2019,Outgrowers_Baseline!U93,IF(I93=2020,Outgrowers_Baseline!Z93,IF(I93=2021,Outgrowers_Baseline!AE93,IF(I93=2022,Outgrowers_Baseline!AJ93,IF(I93=2023,Outgrowers_Baseline!AO93,IF(I93=2024,Outgrowers_Baseline!AT93,0))))))))</f>
        <v>106800</v>
      </c>
      <c r="M93" s="11">
        <f>IF(I93=2017,Outgrowers_Baseline!J93,IF(I93=2018,Outgrowers_Baseline!O93,IF(I93=2019,Outgrowers_Baseline!T93,IF(I93=2020,Outgrowers_Baseline!Y93,IF(I93=2021,Outgrowers_Baseline!AD93,IF(I93=2022,Outgrowers_Baseline!AI93,IF(I93=2023,Outgrowers_Baseline!AN93,IF(I93=2024,Outgrowers_Baseline!AS93,0))))))))</f>
        <v>22600</v>
      </c>
      <c r="N93" s="11">
        <f t="shared" si="20"/>
        <v>137700</v>
      </c>
      <c r="O93" s="30">
        <f>IFERROR(VLOOKUP(A93,Outgrower_Areas!$C:$J,8,0),0)</f>
        <v>13.76357</v>
      </c>
      <c r="P93" s="33">
        <f t="shared" si="21"/>
        <v>4.6477850399419027E-2</v>
      </c>
      <c r="Q93" s="113">
        <f t="shared" si="22"/>
        <v>0.63970114742193174</v>
      </c>
      <c r="R93" s="32">
        <f t="shared" si="23"/>
        <v>0.82207697893972409</v>
      </c>
      <c r="S93" s="30">
        <f t="shared" si="24"/>
        <v>11.314714045025418</v>
      </c>
      <c r="T93" s="32">
        <f t="shared" si="25"/>
        <v>0.98620188816267251</v>
      </c>
      <c r="U93" s="30">
        <f t="shared" si="26"/>
        <v>13.573658721859115</v>
      </c>
      <c r="V93" s="113" t="str">
        <f t="shared" si="27"/>
        <v>Very Low Cropland (&lt;10%)</v>
      </c>
      <c r="W93" s="33">
        <f t="shared" si="28"/>
        <v>0.15</v>
      </c>
      <c r="X93" s="114">
        <f t="shared" si="29"/>
        <v>9.5955172113289758E-2</v>
      </c>
      <c r="Y93" s="33">
        <f t="shared" si="30"/>
        <v>0.4</v>
      </c>
      <c r="Z93" s="113">
        <f t="shared" si="31"/>
        <v>4.5258856180101672</v>
      </c>
      <c r="AA93" s="113" t="str">
        <f t="shared" si="32"/>
        <v>High Cropland (≥50%)</v>
      </c>
      <c r="AB93" s="11">
        <f t="shared" si="33"/>
        <v>0.4</v>
      </c>
      <c r="AC93" s="11">
        <f t="shared" si="34"/>
        <v>5.4294634887436466</v>
      </c>
      <c r="AD93" s="30">
        <f t="shared" si="35"/>
        <v>13.573658721859115</v>
      </c>
    </row>
    <row r="94" spans="1:30" x14ac:dyDescent="0.4">
      <c r="A94" s="11" t="str">
        <f>Outgrowers_Baseline!A94</f>
        <v>10004a</v>
      </c>
      <c r="B94" s="11">
        <f>Outgrowers_Baseline!B94</f>
        <v>500</v>
      </c>
      <c r="C94" s="11" t="str">
        <f>Outgrowers_Baseline!C94</f>
        <v>10004a</v>
      </c>
      <c r="D94" s="11">
        <f>Outgrowers_Baseline!D94</f>
        <v>16449</v>
      </c>
      <c r="E94" s="11" t="str">
        <f>Outgrowers_Baseline!G94</f>
        <v>Euc</v>
      </c>
      <c r="F94" s="11">
        <f>Outgrowers_Baseline!H94</f>
        <v>2019</v>
      </c>
      <c r="G94" s="11">
        <f t="shared" si="18"/>
        <v>2018</v>
      </c>
      <c r="H94" s="11">
        <f>IF(G94&lt;2017,0,(IF(G94=2017,Outgrowers_Baseline!I94,IF(G94=2018,Outgrowers_Baseline!N94,IF(G94=2019,Outgrowers_Baseline!S94,IF(G94=2020,Outgrowers_Baseline!X94,IF(G94=2021,Outgrowers_Baseline!AC94,IF(G94=2022,Outgrowers_Baseline!AH94,IF(G94=2023,Outgrowers_Baseline!AM94,IF(G94=2024,Outgrowers_Baseline!AR94,0)))))))))+(IF(G94=2017,Outgrowers_Baseline!J94,IF(G94=2018,Outgrowers_Baseline!O94,IF(G94=2019,Outgrowers_Baseline!T94,IF(G94=2020,Outgrowers_Baseline!Y94,IF(G94=2021,Outgrowers_Baseline!AD94,IF(G94=2022,Outgrowers_Baseline!AI94,IF(G94=2023,Outgrowers_Baseline!AN94,IF(G94=2024,Outgrowers_Baseline!AS94,0)))))))))+(IF(G94=2017,Outgrowers_Baseline!K94,IF(G94=2018,Outgrowers_Baseline!P94,IF(G94=2019,Outgrowers_Baseline!U94,IF(G94=2020,Outgrowers_Baseline!Z94,IF(G94=2021,Outgrowers_Baseline!AE94,IF(G94=2022,Outgrowers_Baseline!AJ94,IF(G94=2023,Outgrowers_Baseline!AO94,IF(G94=2024,Outgrowers_Baseline!AT94,0)))))))))+(IF(G94=2017,Outgrowers_Baseline!L94,IF(G94=2018,Outgrowers_Baseline!Q94,IF(G94=2019,Outgrowers_Baseline!V94,IF(G94=2020,Outgrowers_Baseline!AA94,IF(G94=2021,Outgrowers_Baseline!AF94,IF(G94=2022,Outgrowers_Baseline!AK94,IF(G94=2023,Outgrowers_Baseline!AP94,IF(G94=2024,Outgrowers_Baseline!AU94,0))))))))))</f>
        <v>6200</v>
      </c>
      <c r="I94" s="11">
        <f t="shared" si="19"/>
        <v>2018</v>
      </c>
      <c r="J94" s="11">
        <f>IF(I94=2017,Outgrowers_Baseline!I94,IF(I94=2018,Outgrowers_Baseline!N94,IF(I94=2019,Outgrowers_Baseline!S94,IF(I94=2020,Outgrowers_Baseline!X94,IF(I94=2021,Outgrowers_Baseline!AC94,IF(I94=2022,Outgrowers_Baseline!AH94,IF(I94=2023,Outgrowers_Baseline!AM94,IF(I94=2024,Outgrowers_Baseline!AR94,0))))))))</f>
        <v>900</v>
      </c>
      <c r="K94" s="11">
        <f>IF(I94=2017,Outgrowers_Baseline!L94,IF(I94=2018,Outgrowers_Baseline!Q94,IF(I94=2019,Outgrowers_Baseline!V94,IF(I94=2020,Outgrowers_Baseline!AA94,IF(I94=2021,Outgrowers_Baseline!AF94,IF(I94=2022,Outgrowers_Baseline!AK94,IF(I94=2023,Outgrowers_Baseline!AP94,IF(I94=2024,Outgrowers_Baseline!AU94,0))))))))</f>
        <v>400</v>
      </c>
      <c r="L94" s="11">
        <f>IF(I94=2017,Outgrowers_Baseline!K94,IF(I94=2018,Outgrowers_Baseline!P94,IF(I94=2019,Outgrowers_Baseline!U94,IF(I94=2020,Outgrowers_Baseline!Z94,IF(I94=2021,Outgrowers_Baseline!AE94,IF(I94=2022,Outgrowers_Baseline!AJ94,IF(I94=2023,Outgrowers_Baseline!AO94,IF(I94=2024,Outgrowers_Baseline!AT94,0))))))))</f>
        <v>2800</v>
      </c>
      <c r="M94" s="11">
        <f>IF(I94=2017,Outgrowers_Baseline!J94,IF(I94=2018,Outgrowers_Baseline!O94,IF(I94=2019,Outgrowers_Baseline!T94,IF(I94=2020,Outgrowers_Baseline!Y94,IF(I94=2021,Outgrowers_Baseline!AD94,IF(I94=2022,Outgrowers_Baseline!AI94,IF(I94=2023,Outgrowers_Baseline!AN94,IF(I94=2024,Outgrowers_Baseline!AS94,0))))))))</f>
        <v>2100</v>
      </c>
      <c r="N94" s="11">
        <f t="shared" si="20"/>
        <v>6200</v>
      </c>
      <c r="O94" s="30">
        <f>IFERROR(VLOOKUP(A94,Outgrower_Areas!$C:$J,8,0),0)</f>
        <v>0.65283500000000005</v>
      </c>
      <c r="P94" s="33">
        <f t="shared" si="21"/>
        <v>6.4516129032258063E-2</v>
      </c>
      <c r="Q94" s="113">
        <f t="shared" si="22"/>
        <v>4.2118387096774193E-2</v>
      </c>
      <c r="R94" s="32">
        <f t="shared" si="23"/>
        <v>0.5161290322580645</v>
      </c>
      <c r="S94" s="30">
        <f t="shared" si="24"/>
        <v>0.33694709677419354</v>
      </c>
      <c r="T94" s="32">
        <f t="shared" si="25"/>
        <v>0.85483870967741937</v>
      </c>
      <c r="U94" s="30">
        <f t="shared" si="26"/>
        <v>0.55806862903225807</v>
      </c>
      <c r="V94" s="113" t="str">
        <f t="shared" si="27"/>
        <v>Very Low Cropland (&lt;10%)</v>
      </c>
      <c r="W94" s="33">
        <f t="shared" si="28"/>
        <v>0.15</v>
      </c>
      <c r="X94" s="114">
        <f t="shared" si="29"/>
        <v>6.3177580645161291E-3</v>
      </c>
      <c r="Y94" s="33">
        <f t="shared" si="30"/>
        <v>0.4</v>
      </c>
      <c r="Z94" s="113">
        <f t="shared" si="31"/>
        <v>0.13477883870967741</v>
      </c>
      <c r="AA94" s="113" t="str">
        <f t="shared" si="32"/>
        <v>High Cropland (≥50%)</v>
      </c>
      <c r="AB94" s="11">
        <f t="shared" si="33"/>
        <v>0.4</v>
      </c>
      <c r="AC94" s="11">
        <f t="shared" si="34"/>
        <v>0.22322745161290325</v>
      </c>
      <c r="AD94" s="30">
        <f t="shared" si="35"/>
        <v>0.55806862903225807</v>
      </c>
    </row>
    <row r="95" spans="1:30" x14ac:dyDescent="0.4">
      <c r="A95" s="11" t="str">
        <f>Outgrowers_Baseline!A95</f>
        <v>10171a</v>
      </c>
      <c r="B95" s="11">
        <f>Outgrowers_Baseline!B95</f>
        <v>503</v>
      </c>
      <c r="C95" s="11" t="str">
        <f>Outgrowers_Baseline!C95</f>
        <v>10171a</v>
      </c>
      <c r="D95" s="11">
        <f>Outgrowers_Baseline!D95</f>
        <v>19189</v>
      </c>
      <c r="E95" s="11" t="str">
        <f>Outgrowers_Baseline!G95</f>
        <v>Euc</v>
      </c>
      <c r="F95" s="11">
        <f>Outgrowers_Baseline!H95</f>
        <v>2023</v>
      </c>
      <c r="G95" s="11">
        <f t="shared" si="18"/>
        <v>2022</v>
      </c>
      <c r="H95" s="11">
        <f>IF(G95&lt;2017,0,(IF(G95=2017,Outgrowers_Baseline!I95,IF(G95=2018,Outgrowers_Baseline!N95,IF(G95=2019,Outgrowers_Baseline!S95,IF(G95=2020,Outgrowers_Baseline!X95,IF(G95=2021,Outgrowers_Baseline!AC95,IF(G95=2022,Outgrowers_Baseline!AH95,IF(G95=2023,Outgrowers_Baseline!AM95,IF(G95=2024,Outgrowers_Baseline!AR95,0)))))))))+(IF(G95=2017,Outgrowers_Baseline!J95,IF(G95=2018,Outgrowers_Baseline!O95,IF(G95=2019,Outgrowers_Baseline!T95,IF(G95=2020,Outgrowers_Baseline!Y95,IF(G95=2021,Outgrowers_Baseline!AD95,IF(G95=2022,Outgrowers_Baseline!AI95,IF(G95=2023,Outgrowers_Baseline!AN95,IF(G95=2024,Outgrowers_Baseline!AS95,0)))))))))+(IF(G95=2017,Outgrowers_Baseline!K95,IF(G95=2018,Outgrowers_Baseline!P95,IF(G95=2019,Outgrowers_Baseline!U95,IF(G95=2020,Outgrowers_Baseline!Z95,IF(G95=2021,Outgrowers_Baseline!AE95,IF(G95=2022,Outgrowers_Baseline!AJ95,IF(G95=2023,Outgrowers_Baseline!AO95,IF(G95=2024,Outgrowers_Baseline!AT95,0)))))))))+(IF(G95=2017,Outgrowers_Baseline!L95,IF(G95=2018,Outgrowers_Baseline!Q95,IF(G95=2019,Outgrowers_Baseline!V95,IF(G95=2020,Outgrowers_Baseline!AA95,IF(G95=2021,Outgrowers_Baseline!AF95,IF(G95=2022,Outgrowers_Baseline!AK95,IF(G95=2023,Outgrowers_Baseline!AP95,IF(G95=2024,Outgrowers_Baseline!AU95,0))))))))))</f>
        <v>7500</v>
      </c>
      <c r="I95" s="11">
        <f t="shared" si="19"/>
        <v>2022</v>
      </c>
      <c r="J95" s="11">
        <f>IF(I95=2017,Outgrowers_Baseline!I95,IF(I95=2018,Outgrowers_Baseline!N95,IF(I95=2019,Outgrowers_Baseline!S95,IF(I95=2020,Outgrowers_Baseline!X95,IF(I95=2021,Outgrowers_Baseline!AC95,IF(I95=2022,Outgrowers_Baseline!AH95,IF(I95=2023,Outgrowers_Baseline!AM95,IF(I95=2024,Outgrowers_Baseline!AR95,0))))))))</f>
        <v>0</v>
      </c>
      <c r="K95" s="11">
        <f>IF(I95=2017,Outgrowers_Baseline!L95,IF(I95=2018,Outgrowers_Baseline!Q95,IF(I95=2019,Outgrowers_Baseline!V95,IF(I95=2020,Outgrowers_Baseline!AA95,IF(I95=2021,Outgrowers_Baseline!AF95,IF(I95=2022,Outgrowers_Baseline!AK95,IF(I95=2023,Outgrowers_Baseline!AP95,IF(I95=2024,Outgrowers_Baseline!AU95,0))))))))</f>
        <v>2000</v>
      </c>
      <c r="L95" s="11">
        <f>IF(I95=2017,Outgrowers_Baseline!K95,IF(I95=2018,Outgrowers_Baseline!P95,IF(I95=2019,Outgrowers_Baseline!U95,IF(I95=2020,Outgrowers_Baseline!Z95,IF(I95=2021,Outgrowers_Baseline!AE95,IF(I95=2022,Outgrowers_Baseline!AJ95,IF(I95=2023,Outgrowers_Baseline!AO95,IF(I95=2024,Outgrowers_Baseline!AT95,0))))))))</f>
        <v>4400</v>
      </c>
      <c r="M95" s="11">
        <f>IF(I95=2017,Outgrowers_Baseline!J95,IF(I95=2018,Outgrowers_Baseline!O95,IF(I95=2019,Outgrowers_Baseline!T95,IF(I95=2020,Outgrowers_Baseline!Y95,IF(I95=2021,Outgrowers_Baseline!AD95,IF(I95=2022,Outgrowers_Baseline!AI95,IF(I95=2023,Outgrowers_Baseline!AN95,IF(I95=2024,Outgrowers_Baseline!AS95,0))))))))</f>
        <v>1100</v>
      </c>
      <c r="N95" s="11">
        <f t="shared" si="20"/>
        <v>7500</v>
      </c>
      <c r="O95" s="30">
        <f>IFERROR(VLOOKUP(A95,Outgrower_Areas!$C:$J,8,0),0)</f>
        <v>0.72978100000000001</v>
      </c>
      <c r="P95" s="33">
        <f t="shared" si="21"/>
        <v>0.26666666666666666</v>
      </c>
      <c r="Q95" s="113">
        <f t="shared" si="22"/>
        <v>0.19460826666666667</v>
      </c>
      <c r="R95" s="32">
        <f t="shared" si="23"/>
        <v>0.85333333333333339</v>
      </c>
      <c r="S95" s="30">
        <f t="shared" si="24"/>
        <v>0.62274645333333334</v>
      </c>
      <c r="T95" s="32">
        <f t="shared" si="25"/>
        <v>1</v>
      </c>
      <c r="U95" s="30">
        <f t="shared" si="26"/>
        <v>0.72978100000000001</v>
      </c>
      <c r="V95" s="113" t="str">
        <f t="shared" si="27"/>
        <v>Low Cropland (10-30%)</v>
      </c>
      <c r="W95" s="33">
        <f t="shared" si="28"/>
        <v>0.2</v>
      </c>
      <c r="X95" s="114">
        <f t="shared" si="29"/>
        <v>3.8921653333333334E-2</v>
      </c>
      <c r="Y95" s="33">
        <f t="shared" si="30"/>
        <v>0.4</v>
      </c>
      <c r="Z95" s="113">
        <f t="shared" si="31"/>
        <v>0.24909858133333335</v>
      </c>
      <c r="AA95" s="113" t="str">
        <f t="shared" si="32"/>
        <v>High Cropland (≥50%)</v>
      </c>
      <c r="AB95" s="11">
        <f t="shared" si="33"/>
        <v>0.4</v>
      </c>
      <c r="AC95" s="11">
        <f t="shared" si="34"/>
        <v>0.29191240000000002</v>
      </c>
      <c r="AD95" s="30">
        <f t="shared" si="35"/>
        <v>0.72978100000000001</v>
      </c>
    </row>
    <row r="96" spans="1:30" x14ac:dyDescent="0.4">
      <c r="A96" s="11" t="str">
        <f>Outgrowers_Baseline!A96</f>
        <v>104001a</v>
      </c>
      <c r="B96" s="11">
        <f>Outgrowers_Baseline!B96</f>
        <v>500</v>
      </c>
      <c r="C96" s="11" t="str">
        <f>Outgrowers_Baseline!C96</f>
        <v>104001a</v>
      </c>
      <c r="D96" s="11">
        <f>Outgrowers_Baseline!D96</f>
        <v>16453</v>
      </c>
      <c r="E96" s="11" t="str">
        <f>Outgrowers_Baseline!G96</f>
        <v>Euc</v>
      </c>
      <c r="F96" s="11">
        <f>Outgrowers_Baseline!H96</f>
        <v>2019</v>
      </c>
      <c r="G96" s="11">
        <f t="shared" si="18"/>
        <v>2018</v>
      </c>
      <c r="H96" s="11">
        <f>IF(G96&lt;2017,0,(IF(G96=2017,Outgrowers_Baseline!I96,IF(G96=2018,Outgrowers_Baseline!N96,IF(G96=2019,Outgrowers_Baseline!S96,IF(G96=2020,Outgrowers_Baseline!X96,IF(G96=2021,Outgrowers_Baseline!AC96,IF(G96=2022,Outgrowers_Baseline!AH96,IF(G96=2023,Outgrowers_Baseline!AM96,IF(G96=2024,Outgrowers_Baseline!AR96,0)))))))))+(IF(G96=2017,Outgrowers_Baseline!J96,IF(G96=2018,Outgrowers_Baseline!O96,IF(G96=2019,Outgrowers_Baseline!T96,IF(G96=2020,Outgrowers_Baseline!Y96,IF(G96=2021,Outgrowers_Baseline!AD96,IF(G96=2022,Outgrowers_Baseline!AI96,IF(G96=2023,Outgrowers_Baseline!AN96,IF(G96=2024,Outgrowers_Baseline!AS96,0)))))))))+(IF(G96=2017,Outgrowers_Baseline!K96,IF(G96=2018,Outgrowers_Baseline!P96,IF(G96=2019,Outgrowers_Baseline!U96,IF(G96=2020,Outgrowers_Baseline!Z96,IF(G96=2021,Outgrowers_Baseline!AE96,IF(G96=2022,Outgrowers_Baseline!AJ96,IF(G96=2023,Outgrowers_Baseline!AO96,IF(G96=2024,Outgrowers_Baseline!AT96,0)))))))))+(IF(G96=2017,Outgrowers_Baseline!L96,IF(G96=2018,Outgrowers_Baseline!Q96,IF(G96=2019,Outgrowers_Baseline!V96,IF(G96=2020,Outgrowers_Baseline!AA96,IF(G96=2021,Outgrowers_Baseline!AF96,IF(G96=2022,Outgrowers_Baseline!AK96,IF(G96=2023,Outgrowers_Baseline!AP96,IF(G96=2024,Outgrowers_Baseline!AU96,0))))))))))</f>
        <v>48600</v>
      </c>
      <c r="I96" s="11">
        <f t="shared" si="19"/>
        <v>2018</v>
      </c>
      <c r="J96" s="11">
        <f>IF(I96=2017,Outgrowers_Baseline!I96,IF(I96=2018,Outgrowers_Baseline!N96,IF(I96=2019,Outgrowers_Baseline!S96,IF(I96=2020,Outgrowers_Baseline!X96,IF(I96=2021,Outgrowers_Baseline!AC96,IF(I96=2022,Outgrowers_Baseline!AH96,IF(I96=2023,Outgrowers_Baseline!AM96,IF(I96=2024,Outgrowers_Baseline!AR96,0))))))))</f>
        <v>47800</v>
      </c>
      <c r="K96" s="11">
        <f>IF(I96=2017,Outgrowers_Baseline!L96,IF(I96=2018,Outgrowers_Baseline!Q96,IF(I96=2019,Outgrowers_Baseline!V96,IF(I96=2020,Outgrowers_Baseline!AA96,IF(I96=2021,Outgrowers_Baseline!AF96,IF(I96=2022,Outgrowers_Baseline!AK96,IF(I96=2023,Outgrowers_Baseline!AP96,IF(I96=2024,Outgrowers_Baseline!AU96,0))))))))</f>
        <v>0</v>
      </c>
      <c r="L96" s="11">
        <f>IF(I96=2017,Outgrowers_Baseline!K96,IF(I96=2018,Outgrowers_Baseline!P96,IF(I96=2019,Outgrowers_Baseline!U96,IF(I96=2020,Outgrowers_Baseline!Z96,IF(I96=2021,Outgrowers_Baseline!AE96,IF(I96=2022,Outgrowers_Baseline!AJ96,IF(I96=2023,Outgrowers_Baseline!AO96,IF(I96=2024,Outgrowers_Baseline!AT96,0))))))))</f>
        <v>0</v>
      </c>
      <c r="M96" s="11">
        <f>IF(I96=2017,Outgrowers_Baseline!J96,IF(I96=2018,Outgrowers_Baseline!O96,IF(I96=2019,Outgrowers_Baseline!T96,IF(I96=2020,Outgrowers_Baseline!Y96,IF(I96=2021,Outgrowers_Baseline!AD96,IF(I96=2022,Outgrowers_Baseline!AI96,IF(I96=2023,Outgrowers_Baseline!AN96,IF(I96=2024,Outgrowers_Baseline!AS96,0))))))))</f>
        <v>800</v>
      </c>
      <c r="N96" s="11">
        <f t="shared" si="20"/>
        <v>48600</v>
      </c>
      <c r="O96" s="30">
        <f>IFERROR(VLOOKUP(A96,Outgrower_Areas!$C:$J,8,0),0)</f>
        <v>4.8731799999999996</v>
      </c>
      <c r="P96" s="33">
        <f t="shared" si="21"/>
        <v>0</v>
      </c>
      <c r="Q96" s="113">
        <f t="shared" si="22"/>
        <v>0</v>
      </c>
      <c r="R96" s="32">
        <f t="shared" si="23"/>
        <v>0</v>
      </c>
      <c r="S96" s="30">
        <f t="shared" si="24"/>
        <v>0</v>
      </c>
      <c r="T96" s="32">
        <f t="shared" si="25"/>
        <v>1.646090534979424E-2</v>
      </c>
      <c r="U96" s="30">
        <f t="shared" si="26"/>
        <v>8.0216954732510296E-2</v>
      </c>
      <c r="V96" s="113" t="str">
        <f t="shared" si="27"/>
        <v>Non-Cropland</v>
      </c>
      <c r="W96" s="33">
        <f t="shared" si="28"/>
        <v>0</v>
      </c>
      <c r="X96" s="114">
        <f t="shared" si="29"/>
        <v>0</v>
      </c>
      <c r="Y96" s="33">
        <f t="shared" si="30"/>
        <v>0</v>
      </c>
      <c r="Z96" s="113">
        <f t="shared" si="31"/>
        <v>0</v>
      </c>
      <c r="AA96" s="113" t="str">
        <f t="shared" si="32"/>
        <v>Very Low Cropland (&lt;10%)</v>
      </c>
      <c r="AB96" s="11">
        <f t="shared" si="33"/>
        <v>0.15</v>
      </c>
      <c r="AC96" s="11">
        <f t="shared" si="34"/>
        <v>1.2032543209876545E-2</v>
      </c>
      <c r="AD96" s="30">
        <f t="shared" si="35"/>
        <v>8.0216954732510296E-2</v>
      </c>
    </row>
    <row r="97" spans="1:30" x14ac:dyDescent="0.4">
      <c r="A97" s="11" t="str">
        <f>Outgrowers_Baseline!A97</f>
        <v>110001a</v>
      </c>
      <c r="B97" s="11">
        <f>Outgrowers_Baseline!B97</f>
        <v>500</v>
      </c>
      <c r="C97" s="11" t="str">
        <f>Outgrowers_Baseline!C97</f>
        <v>110001a</v>
      </c>
      <c r="D97" s="11">
        <f>Outgrowers_Baseline!D97</f>
        <v>16594</v>
      </c>
      <c r="E97" s="11" t="str">
        <f>Outgrowers_Baseline!G97</f>
        <v>Euc</v>
      </c>
      <c r="F97" s="11">
        <f>Outgrowers_Baseline!H97</f>
        <v>2017</v>
      </c>
      <c r="G97" s="11">
        <f t="shared" si="18"/>
        <v>2016</v>
      </c>
      <c r="H97" s="11">
        <f>IF(G97&lt;2017,0,(IF(G97=2017,Outgrowers_Baseline!I97,IF(G97=2018,Outgrowers_Baseline!N97,IF(G97=2019,Outgrowers_Baseline!S97,IF(G97=2020,Outgrowers_Baseline!X97,IF(G97=2021,Outgrowers_Baseline!AC97,IF(G97=2022,Outgrowers_Baseline!AH97,IF(G97=2023,Outgrowers_Baseline!AM97,IF(G97=2024,Outgrowers_Baseline!AR97,0)))))))))+(IF(G97=2017,Outgrowers_Baseline!J97,IF(G97=2018,Outgrowers_Baseline!O97,IF(G97=2019,Outgrowers_Baseline!T97,IF(G97=2020,Outgrowers_Baseline!Y97,IF(G97=2021,Outgrowers_Baseline!AD97,IF(G97=2022,Outgrowers_Baseline!AI97,IF(G97=2023,Outgrowers_Baseline!AN97,IF(G97=2024,Outgrowers_Baseline!AS97,0)))))))))+(IF(G97=2017,Outgrowers_Baseline!K97,IF(G97=2018,Outgrowers_Baseline!P97,IF(G97=2019,Outgrowers_Baseline!U97,IF(G97=2020,Outgrowers_Baseline!Z97,IF(G97=2021,Outgrowers_Baseline!AE97,IF(G97=2022,Outgrowers_Baseline!AJ97,IF(G97=2023,Outgrowers_Baseline!AO97,IF(G97=2024,Outgrowers_Baseline!AT97,0)))))))))+(IF(G97=2017,Outgrowers_Baseline!L97,IF(G97=2018,Outgrowers_Baseline!Q97,IF(G97=2019,Outgrowers_Baseline!V97,IF(G97=2020,Outgrowers_Baseline!AA97,IF(G97=2021,Outgrowers_Baseline!AF97,IF(G97=2022,Outgrowers_Baseline!AK97,IF(G97=2023,Outgrowers_Baseline!AP97,IF(G97=2024,Outgrowers_Baseline!AU97,0))))))))))</f>
        <v>0</v>
      </c>
      <c r="I97" s="11">
        <f t="shared" si="19"/>
        <v>2017</v>
      </c>
      <c r="J97" s="11">
        <f>IF(I97=2017,Outgrowers_Baseline!I97,IF(I97=2018,Outgrowers_Baseline!N97,IF(I97=2019,Outgrowers_Baseline!S97,IF(I97=2020,Outgrowers_Baseline!X97,IF(I97=2021,Outgrowers_Baseline!AC97,IF(I97=2022,Outgrowers_Baseline!AH97,IF(I97=2023,Outgrowers_Baseline!AM97,IF(I97=2024,Outgrowers_Baseline!AR97,0))))))))</f>
        <v>382200</v>
      </c>
      <c r="K97" s="11">
        <f>IF(I97=2017,Outgrowers_Baseline!L97,IF(I97=2018,Outgrowers_Baseline!Q97,IF(I97=2019,Outgrowers_Baseline!V97,IF(I97=2020,Outgrowers_Baseline!AA97,IF(I97=2021,Outgrowers_Baseline!AF97,IF(I97=2022,Outgrowers_Baseline!AK97,IF(I97=2023,Outgrowers_Baseline!AP97,IF(I97=2024,Outgrowers_Baseline!AU97,0))))))))</f>
        <v>0</v>
      </c>
      <c r="L97" s="11">
        <f>IF(I97=2017,Outgrowers_Baseline!K97,IF(I97=2018,Outgrowers_Baseline!P97,IF(I97=2019,Outgrowers_Baseline!U97,IF(I97=2020,Outgrowers_Baseline!Z97,IF(I97=2021,Outgrowers_Baseline!AE97,IF(I97=2022,Outgrowers_Baseline!AJ97,IF(I97=2023,Outgrowers_Baseline!AO97,IF(I97=2024,Outgrowers_Baseline!AT97,0))))))))</f>
        <v>10600</v>
      </c>
      <c r="M97" s="11">
        <f>IF(I97=2017,Outgrowers_Baseline!J97,IF(I97=2018,Outgrowers_Baseline!O97,IF(I97=2019,Outgrowers_Baseline!T97,IF(I97=2020,Outgrowers_Baseline!Y97,IF(I97=2021,Outgrowers_Baseline!AD97,IF(I97=2022,Outgrowers_Baseline!AI97,IF(I97=2023,Outgrowers_Baseline!AN97,IF(I97=2024,Outgrowers_Baseline!AS97,0))))))))</f>
        <v>78400</v>
      </c>
      <c r="N97" s="11">
        <f t="shared" si="20"/>
        <v>471200</v>
      </c>
      <c r="O97" s="30">
        <f>IFERROR(VLOOKUP(A97,Outgrower_Areas!$C:$J,8,0),0)</f>
        <v>47.062609000000002</v>
      </c>
      <c r="P97" s="33">
        <f t="shared" si="21"/>
        <v>0</v>
      </c>
      <c r="Q97" s="113">
        <f t="shared" si="22"/>
        <v>0</v>
      </c>
      <c r="R97" s="32">
        <f t="shared" si="23"/>
        <v>2.2495755517826826E-2</v>
      </c>
      <c r="S97" s="30">
        <f t="shared" si="24"/>
        <v>1.0587089460950765</v>
      </c>
      <c r="T97" s="32">
        <f t="shared" si="25"/>
        <v>0.18887945670628184</v>
      </c>
      <c r="U97" s="30">
        <f t="shared" si="26"/>
        <v>8.8891600191001707</v>
      </c>
      <c r="V97" s="113" t="str">
        <f t="shared" si="27"/>
        <v>Non-Cropland</v>
      </c>
      <c r="W97" s="33">
        <f t="shared" si="28"/>
        <v>0</v>
      </c>
      <c r="X97" s="114">
        <f t="shared" si="29"/>
        <v>0</v>
      </c>
      <c r="Y97" s="33">
        <f t="shared" si="30"/>
        <v>0.15</v>
      </c>
      <c r="Z97" s="113">
        <f t="shared" si="31"/>
        <v>0.15880634191426146</v>
      </c>
      <c r="AA97" s="113" t="str">
        <f t="shared" si="32"/>
        <v>Low Cropland (10-30%)</v>
      </c>
      <c r="AB97" s="11">
        <f t="shared" si="33"/>
        <v>0.2</v>
      </c>
      <c r="AC97" s="11">
        <f t="shared" si="34"/>
        <v>1.7778320038200341</v>
      </c>
      <c r="AD97" s="30">
        <f t="shared" si="35"/>
        <v>8.8891600191001707</v>
      </c>
    </row>
    <row r="98" spans="1:30" x14ac:dyDescent="0.4">
      <c r="A98" s="11" t="str">
        <f>Outgrowers_Baseline!A98</f>
        <v>11003a</v>
      </c>
      <c r="B98" s="11">
        <f>Outgrowers_Baseline!B98</f>
        <v>500</v>
      </c>
      <c r="C98" s="11" t="str">
        <f>Outgrowers_Baseline!C98</f>
        <v>11003a</v>
      </c>
      <c r="D98" s="11">
        <f>Outgrowers_Baseline!D98</f>
        <v>14116</v>
      </c>
      <c r="E98" s="11" t="str">
        <f>Outgrowers_Baseline!G98</f>
        <v>Euc</v>
      </c>
      <c r="F98" s="11">
        <f>Outgrowers_Baseline!H98</f>
        <v>2018</v>
      </c>
      <c r="G98" s="11">
        <f t="shared" si="18"/>
        <v>2017</v>
      </c>
      <c r="H98" s="11">
        <f>IF(G98&lt;2017,0,(IF(G98=2017,Outgrowers_Baseline!I98,IF(G98=2018,Outgrowers_Baseline!N98,IF(G98=2019,Outgrowers_Baseline!S98,IF(G98=2020,Outgrowers_Baseline!X98,IF(G98=2021,Outgrowers_Baseline!AC98,IF(G98=2022,Outgrowers_Baseline!AH98,IF(G98=2023,Outgrowers_Baseline!AM98,IF(G98=2024,Outgrowers_Baseline!AR98,0)))))))))+(IF(G98=2017,Outgrowers_Baseline!J98,IF(G98=2018,Outgrowers_Baseline!O98,IF(G98=2019,Outgrowers_Baseline!T98,IF(G98=2020,Outgrowers_Baseline!Y98,IF(G98=2021,Outgrowers_Baseline!AD98,IF(G98=2022,Outgrowers_Baseline!AI98,IF(G98=2023,Outgrowers_Baseline!AN98,IF(G98=2024,Outgrowers_Baseline!AS98,0)))))))))+(IF(G98=2017,Outgrowers_Baseline!K98,IF(G98=2018,Outgrowers_Baseline!P98,IF(G98=2019,Outgrowers_Baseline!U98,IF(G98=2020,Outgrowers_Baseline!Z98,IF(G98=2021,Outgrowers_Baseline!AE98,IF(G98=2022,Outgrowers_Baseline!AJ98,IF(G98=2023,Outgrowers_Baseline!AO98,IF(G98=2024,Outgrowers_Baseline!AT98,0)))))))))+(IF(G98=2017,Outgrowers_Baseline!L98,IF(G98=2018,Outgrowers_Baseline!Q98,IF(G98=2019,Outgrowers_Baseline!V98,IF(G98=2020,Outgrowers_Baseline!AA98,IF(G98=2021,Outgrowers_Baseline!AF98,IF(G98=2022,Outgrowers_Baseline!AK98,IF(G98=2023,Outgrowers_Baseline!AP98,IF(G98=2024,Outgrowers_Baseline!AU98,0))))))))))</f>
        <v>9200</v>
      </c>
      <c r="I98" s="11">
        <f t="shared" si="19"/>
        <v>2017</v>
      </c>
      <c r="J98" s="11">
        <f>IF(I98=2017,Outgrowers_Baseline!I98,IF(I98=2018,Outgrowers_Baseline!N98,IF(I98=2019,Outgrowers_Baseline!S98,IF(I98=2020,Outgrowers_Baseline!X98,IF(I98=2021,Outgrowers_Baseline!AC98,IF(I98=2022,Outgrowers_Baseline!AH98,IF(I98=2023,Outgrowers_Baseline!AM98,IF(I98=2024,Outgrowers_Baseline!AR98,0))))))))</f>
        <v>0</v>
      </c>
      <c r="K98" s="11">
        <f>IF(I98=2017,Outgrowers_Baseline!L98,IF(I98=2018,Outgrowers_Baseline!Q98,IF(I98=2019,Outgrowers_Baseline!V98,IF(I98=2020,Outgrowers_Baseline!AA98,IF(I98=2021,Outgrowers_Baseline!AF98,IF(I98=2022,Outgrowers_Baseline!AK98,IF(I98=2023,Outgrowers_Baseline!AP98,IF(I98=2024,Outgrowers_Baseline!AU98,0))))))))</f>
        <v>0</v>
      </c>
      <c r="L98" s="11">
        <f>IF(I98=2017,Outgrowers_Baseline!K98,IF(I98=2018,Outgrowers_Baseline!P98,IF(I98=2019,Outgrowers_Baseline!U98,IF(I98=2020,Outgrowers_Baseline!Z98,IF(I98=2021,Outgrowers_Baseline!AE98,IF(I98=2022,Outgrowers_Baseline!AJ98,IF(I98=2023,Outgrowers_Baseline!AO98,IF(I98=2024,Outgrowers_Baseline!AT98,0))))))))</f>
        <v>0</v>
      </c>
      <c r="M98" s="11">
        <f>IF(I98=2017,Outgrowers_Baseline!J98,IF(I98=2018,Outgrowers_Baseline!O98,IF(I98=2019,Outgrowers_Baseline!T98,IF(I98=2020,Outgrowers_Baseline!Y98,IF(I98=2021,Outgrowers_Baseline!AD98,IF(I98=2022,Outgrowers_Baseline!AI98,IF(I98=2023,Outgrowers_Baseline!AN98,IF(I98=2024,Outgrowers_Baseline!AS98,0))))))))</f>
        <v>9200</v>
      </c>
      <c r="N98" s="11">
        <f t="shared" si="20"/>
        <v>9200</v>
      </c>
      <c r="O98" s="30">
        <f>IFERROR(VLOOKUP(A98,Outgrower_Areas!$C:$J,8,0),0)</f>
        <v>0.91939199999999999</v>
      </c>
      <c r="P98" s="33">
        <f t="shared" si="21"/>
        <v>0</v>
      </c>
      <c r="Q98" s="113">
        <f t="shared" si="22"/>
        <v>0</v>
      </c>
      <c r="R98" s="32">
        <f t="shared" si="23"/>
        <v>0</v>
      </c>
      <c r="S98" s="30">
        <f t="shared" si="24"/>
        <v>0</v>
      </c>
      <c r="T98" s="32">
        <f t="shared" si="25"/>
        <v>1</v>
      </c>
      <c r="U98" s="30">
        <f t="shared" si="26"/>
        <v>0.91939199999999999</v>
      </c>
      <c r="V98" s="113" t="str">
        <f t="shared" si="27"/>
        <v>Non-Cropland</v>
      </c>
      <c r="W98" s="33">
        <f t="shared" si="28"/>
        <v>0</v>
      </c>
      <c r="X98" s="114">
        <f t="shared" si="29"/>
        <v>0</v>
      </c>
      <c r="Y98" s="33">
        <f t="shared" si="30"/>
        <v>0</v>
      </c>
      <c r="Z98" s="113">
        <f t="shared" si="31"/>
        <v>0</v>
      </c>
      <c r="AA98" s="113" t="str">
        <f t="shared" si="32"/>
        <v>High Cropland (≥50%)</v>
      </c>
      <c r="AB98" s="11">
        <f t="shared" si="33"/>
        <v>0.4</v>
      </c>
      <c r="AC98" s="11">
        <f t="shared" si="34"/>
        <v>0.36775679999999999</v>
      </c>
      <c r="AD98" s="30">
        <f t="shared" si="35"/>
        <v>0.91939199999999999</v>
      </c>
    </row>
    <row r="99" spans="1:30" x14ac:dyDescent="0.4">
      <c r="A99" s="11" t="str">
        <f>Outgrowers_Baseline!A99</f>
        <v>111001a</v>
      </c>
      <c r="B99" s="11">
        <f>Outgrowers_Baseline!B99</f>
        <v>503</v>
      </c>
      <c r="C99" s="11" t="str">
        <f>Outgrowers_Baseline!C99</f>
        <v>111001a</v>
      </c>
      <c r="D99" s="11">
        <f>Outgrowers_Baseline!D99</f>
        <v>16602</v>
      </c>
      <c r="E99" s="11" t="str">
        <f>Outgrowers_Baseline!G99</f>
        <v>Euc</v>
      </c>
      <c r="F99" s="11">
        <f>Outgrowers_Baseline!H99</f>
        <v>2019</v>
      </c>
      <c r="G99" s="11">
        <f t="shared" si="18"/>
        <v>2018</v>
      </c>
      <c r="H99" s="11">
        <f>IF(G99&lt;2017,0,(IF(G99=2017,Outgrowers_Baseline!I99,IF(G99=2018,Outgrowers_Baseline!N99,IF(G99=2019,Outgrowers_Baseline!S99,IF(G99=2020,Outgrowers_Baseline!X99,IF(G99=2021,Outgrowers_Baseline!AC99,IF(G99=2022,Outgrowers_Baseline!AH99,IF(G99=2023,Outgrowers_Baseline!AM99,IF(G99=2024,Outgrowers_Baseline!AR99,0)))))))))+(IF(G99=2017,Outgrowers_Baseline!J99,IF(G99=2018,Outgrowers_Baseline!O99,IF(G99=2019,Outgrowers_Baseline!T99,IF(G99=2020,Outgrowers_Baseline!Y99,IF(G99=2021,Outgrowers_Baseline!AD99,IF(G99=2022,Outgrowers_Baseline!AI99,IF(G99=2023,Outgrowers_Baseline!AN99,IF(G99=2024,Outgrowers_Baseline!AS99,0)))))))))+(IF(G99=2017,Outgrowers_Baseline!K99,IF(G99=2018,Outgrowers_Baseline!P99,IF(G99=2019,Outgrowers_Baseline!U99,IF(G99=2020,Outgrowers_Baseline!Z99,IF(G99=2021,Outgrowers_Baseline!AE99,IF(G99=2022,Outgrowers_Baseline!AJ99,IF(G99=2023,Outgrowers_Baseline!AO99,IF(G99=2024,Outgrowers_Baseline!AT99,0)))))))))+(IF(G99=2017,Outgrowers_Baseline!L99,IF(G99=2018,Outgrowers_Baseline!Q99,IF(G99=2019,Outgrowers_Baseline!V99,IF(G99=2020,Outgrowers_Baseline!AA99,IF(G99=2021,Outgrowers_Baseline!AF99,IF(G99=2022,Outgrowers_Baseline!AK99,IF(G99=2023,Outgrowers_Baseline!AP99,IF(G99=2024,Outgrowers_Baseline!AU99,0))))))))))</f>
        <v>803800</v>
      </c>
      <c r="I99" s="11">
        <f t="shared" si="19"/>
        <v>2018</v>
      </c>
      <c r="J99" s="11">
        <f>IF(I99=2017,Outgrowers_Baseline!I99,IF(I99=2018,Outgrowers_Baseline!N99,IF(I99=2019,Outgrowers_Baseline!S99,IF(I99=2020,Outgrowers_Baseline!X99,IF(I99=2021,Outgrowers_Baseline!AC99,IF(I99=2022,Outgrowers_Baseline!AH99,IF(I99=2023,Outgrowers_Baseline!AM99,IF(I99=2024,Outgrowers_Baseline!AR99,0))))))))</f>
        <v>796400</v>
      </c>
      <c r="K99" s="11">
        <f>IF(I99=2017,Outgrowers_Baseline!L99,IF(I99=2018,Outgrowers_Baseline!Q99,IF(I99=2019,Outgrowers_Baseline!V99,IF(I99=2020,Outgrowers_Baseline!AA99,IF(I99=2021,Outgrowers_Baseline!AF99,IF(I99=2022,Outgrowers_Baseline!AK99,IF(I99=2023,Outgrowers_Baseline!AP99,IF(I99=2024,Outgrowers_Baseline!AU99,0))))))))</f>
        <v>0</v>
      </c>
      <c r="L99" s="11">
        <f>IF(I99=2017,Outgrowers_Baseline!K99,IF(I99=2018,Outgrowers_Baseline!P99,IF(I99=2019,Outgrowers_Baseline!U99,IF(I99=2020,Outgrowers_Baseline!Z99,IF(I99=2021,Outgrowers_Baseline!AE99,IF(I99=2022,Outgrowers_Baseline!AJ99,IF(I99=2023,Outgrowers_Baseline!AO99,IF(I99=2024,Outgrowers_Baseline!AT99,0))))))))</f>
        <v>0</v>
      </c>
      <c r="M99" s="11">
        <f>IF(I99=2017,Outgrowers_Baseline!J99,IF(I99=2018,Outgrowers_Baseline!O99,IF(I99=2019,Outgrowers_Baseline!T99,IF(I99=2020,Outgrowers_Baseline!Y99,IF(I99=2021,Outgrowers_Baseline!AD99,IF(I99=2022,Outgrowers_Baseline!AI99,IF(I99=2023,Outgrowers_Baseline!AN99,IF(I99=2024,Outgrowers_Baseline!AS99,0))))))))</f>
        <v>7400</v>
      </c>
      <c r="N99" s="11">
        <f t="shared" si="20"/>
        <v>803800</v>
      </c>
      <c r="O99" s="30">
        <f>IFERROR(VLOOKUP(A99,Outgrower_Areas!$C:$J,8,0),0)</f>
        <v>80.376290999999995</v>
      </c>
      <c r="P99" s="33">
        <f t="shared" si="21"/>
        <v>0</v>
      </c>
      <c r="Q99" s="113">
        <f t="shared" si="22"/>
        <v>0</v>
      </c>
      <c r="R99" s="32">
        <f t="shared" si="23"/>
        <v>0</v>
      </c>
      <c r="S99" s="30">
        <f t="shared" si="24"/>
        <v>0</v>
      </c>
      <c r="T99" s="32">
        <f t="shared" si="25"/>
        <v>9.2062702164717597E-3</v>
      </c>
      <c r="U99" s="30">
        <f t="shared" si="26"/>
        <v>0.73996585394376713</v>
      </c>
      <c r="V99" s="113" t="str">
        <f t="shared" si="27"/>
        <v>Non-Cropland</v>
      </c>
      <c r="W99" s="33">
        <f t="shared" si="28"/>
        <v>0</v>
      </c>
      <c r="X99" s="114">
        <f t="shared" si="29"/>
        <v>0</v>
      </c>
      <c r="Y99" s="33">
        <f t="shared" si="30"/>
        <v>0</v>
      </c>
      <c r="Z99" s="113">
        <f t="shared" si="31"/>
        <v>0</v>
      </c>
      <c r="AA99" s="113" t="str">
        <f t="shared" si="32"/>
        <v>Very Low Cropland (&lt;10%)</v>
      </c>
      <c r="AB99" s="11">
        <f t="shared" si="33"/>
        <v>0.15</v>
      </c>
      <c r="AC99" s="11">
        <f t="shared" si="34"/>
        <v>0.11099487809156507</v>
      </c>
      <c r="AD99" s="30">
        <f t="shared" si="35"/>
        <v>0.73996585394376713</v>
      </c>
    </row>
    <row r="100" spans="1:30" x14ac:dyDescent="0.4">
      <c r="A100" s="11" t="str">
        <f>Outgrowers_Baseline!A100</f>
        <v>111100a</v>
      </c>
      <c r="B100" s="11">
        <f>Outgrowers_Baseline!B100</f>
        <v>503</v>
      </c>
      <c r="C100" s="11" t="str">
        <f>Outgrowers_Baseline!C100</f>
        <v>111100a</v>
      </c>
      <c r="D100" s="11">
        <f>Outgrowers_Baseline!D100</f>
        <v>19342</v>
      </c>
      <c r="E100" s="11" t="str">
        <f>Outgrowers_Baseline!G100</f>
        <v>Euc</v>
      </c>
      <c r="F100" s="11">
        <f>Outgrowers_Baseline!H100</f>
        <v>2024</v>
      </c>
      <c r="G100" s="11">
        <f t="shared" si="18"/>
        <v>2023</v>
      </c>
      <c r="H100" s="11">
        <f>IF(G100&lt;2017,0,(IF(G100=2017,Outgrowers_Baseline!I100,IF(G100=2018,Outgrowers_Baseline!N100,IF(G100=2019,Outgrowers_Baseline!S100,IF(G100=2020,Outgrowers_Baseline!X100,IF(G100=2021,Outgrowers_Baseline!AC100,IF(G100=2022,Outgrowers_Baseline!AH100,IF(G100=2023,Outgrowers_Baseline!AM100,IF(G100=2024,Outgrowers_Baseline!AR100,0)))))))))+(IF(G100=2017,Outgrowers_Baseline!J100,IF(G100=2018,Outgrowers_Baseline!O100,IF(G100=2019,Outgrowers_Baseline!T100,IF(G100=2020,Outgrowers_Baseline!Y100,IF(G100=2021,Outgrowers_Baseline!AD100,IF(G100=2022,Outgrowers_Baseline!AI100,IF(G100=2023,Outgrowers_Baseline!AN100,IF(G100=2024,Outgrowers_Baseline!AS100,0)))))))))+(IF(G100=2017,Outgrowers_Baseline!K100,IF(G100=2018,Outgrowers_Baseline!P100,IF(G100=2019,Outgrowers_Baseline!U100,IF(G100=2020,Outgrowers_Baseline!Z100,IF(G100=2021,Outgrowers_Baseline!AE100,IF(G100=2022,Outgrowers_Baseline!AJ100,IF(G100=2023,Outgrowers_Baseline!AO100,IF(G100=2024,Outgrowers_Baseline!AT100,0)))))))))+(IF(G100=2017,Outgrowers_Baseline!L100,IF(G100=2018,Outgrowers_Baseline!Q100,IF(G100=2019,Outgrowers_Baseline!V100,IF(G100=2020,Outgrowers_Baseline!AA100,IF(G100=2021,Outgrowers_Baseline!AF100,IF(G100=2022,Outgrowers_Baseline!AK100,IF(G100=2023,Outgrowers_Baseline!AP100,IF(G100=2024,Outgrowers_Baseline!AU100,0))))))))))</f>
        <v>5300</v>
      </c>
      <c r="I100" s="11">
        <f t="shared" si="19"/>
        <v>2023</v>
      </c>
      <c r="J100" s="11">
        <f>IF(I100=2017,Outgrowers_Baseline!I100,IF(I100=2018,Outgrowers_Baseline!N100,IF(I100=2019,Outgrowers_Baseline!S100,IF(I100=2020,Outgrowers_Baseline!X100,IF(I100=2021,Outgrowers_Baseline!AC100,IF(I100=2022,Outgrowers_Baseline!AH100,IF(I100=2023,Outgrowers_Baseline!AM100,IF(I100=2024,Outgrowers_Baseline!AR100,0))))))))</f>
        <v>0</v>
      </c>
      <c r="K100" s="11">
        <f>IF(I100=2017,Outgrowers_Baseline!L100,IF(I100=2018,Outgrowers_Baseline!Q100,IF(I100=2019,Outgrowers_Baseline!V100,IF(I100=2020,Outgrowers_Baseline!AA100,IF(I100=2021,Outgrowers_Baseline!AF100,IF(I100=2022,Outgrowers_Baseline!AK100,IF(I100=2023,Outgrowers_Baseline!AP100,IF(I100=2024,Outgrowers_Baseline!AU100,0))))))))</f>
        <v>0</v>
      </c>
      <c r="L100" s="11">
        <f>IF(I100=2017,Outgrowers_Baseline!K100,IF(I100=2018,Outgrowers_Baseline!P100,IF(I100=2019,Outgrowers_Baseline!U100,IF(I100=2020,Outgrowers_Baseline!Z100,IF(I100=2021,Outgrowers_Baseline!AE100,IF(I100=2022,Outgrowers_Baseline!AJ100,IF(I100=2023,Outgrowers_Baseline!AO100,IF(I100=2024,Outgrowers_Baseline!AT100,0))))))))</f>
        <v>1100</v>
      </c>
      <c r="M100" s="11">
        <f>IF(I100=2017,Outgrowers_Baseline!J100,IF(I100=2018,Outgrowers_Baseline!O100,IF(I100=2019,Outgrowers_Baseline!T100,IF(I100=2020,Outgrowers_Baseline!Y100,IF(I100=2021,Outgrowers_Baseline!AD100,IF(I100=2022,Outgrowers_Baseline!AI100,IF(I100=2023,Outgrowers_Baseline!AN100,IF(I100=2024,Outgrowers_Baseline!AS100,0))))))))</f>
        <v>4200</v>
      </c>
      <c r="N100" s="11">
        <f t="shared" si="20"/>
        <v>5300</v>
      </c>
      <c r="O100" s="30">
        <f>IFERROR(VLOOKUP(A100,Outgrower_Areas!$C:$J,8,0),0)</f>
        <v>0.53096900000000002</v>
      </c>
      <c r="P100" s="33">
        <f t="shared" si="21"/>
        <v>0</v>
      </c>
      <c r="Q100" s="113">
        <f t="shared" si="22"/>
        <v>0</v>
      </c>
      <c r="R100" s="32">
        <f t="shared" si="23"/>
        <v>0.20754716981132076</v>
      </c>
      <c r="S100" s="30">
        <f t="shared" si="24"/>
        <v>0.11020111320754718</v>
      </c>
      <c r="T100" s="32">
        <f t="shared" si="25"/>
        <v>1</v>
      </c>
      <c r="U100" s="30">
        <f t="shared" si="26"/>
        <v>0.53096900000000002</v>
      </c>
      <c r="V100" s="113" t="str">
        <f t="shared" si="27"/>
        <v>Non-Cropland</v>
      </c>
      <c r="W100" s="33">
        <f t="shared" si="28"/>
        <v>0</v>
      </c>
      <c r="X100" s="114">
        <f t="shared" si="29"/>
        <v>0</v>
      </c>
      <c r="Y100" s="33">
        <f t="shared" si="30"/>
        <v>0.2</v>
      </c>
      <c r="Z100" s="113">
        <f t="shared" si="31"/>
        <v>2.2040222641509438E-2</v>
      </c>
      <c r="AA100" s="113" t="str">
        <f t="shared" si="32"/>
        <v>High Cropland (≥50%)</v>
      </c>
      <c r="AB100" s="11">
        <f t="shared" si="33"/>
        <v>0.4</v>
      </c>
      <c r="AC100" s="11">
        <f t="shared" si="34"/>
        <v>0.21238760000000001</v>
      </c>
      <c r="AD100" s="30">
        <f t="shared" si="35"/>
        <v>0.53096900000000002</v>
      </c>
    </row>
    <row r="101" spans="1:30" x14ac:dyDescent="0.4">
      <c r="A101" s="11" t="str">
        <f>Outgrowers_Baseline!A101</f>
        <v>11148a</v>
      </c>
      <c r="B101" s="11">
        <f>Outgrowers_Baseline!B101</f>
        <v>503</v>
      </c>
      <c r="C101" s="11" t="str">
        <f>Outgrowers_Baseline!C101</f>
        <v>11148a</v>
      </c>
      <c r="D101" s="11">
        <f>Outgrowers_Baseline!D101</f>
        <v>19190</v>
      </c>
      <c r="E101" s="11" t="str">
        <f>Outgrowers_Baseline!G101</f>
        <v>Euc</v>
      </c>
      <c r="F101" s="11">
        <f>Outgrowers_Baseline!H101</f>
        <v>2023</v>
      </c>
      <c r="G101" s="11">
        <f t="shared" si="18"/>
        <v>2022</v>
      </c>
      <c r="H101" s="11">
        <f>IF(G101&lt;2017,0,(IF(G101=2017,Outgrowers_Baseline!I101,IF(G101=2018,Outgrowers_Baseline!N101,IF(G101=2019,Outgrowers_Baseline!S101,IF(G101=2020,Outgrowers_Baseline!X101,IF(G101=2021,Outgrowers_Baseline!AC101,IF(G101=2022,Outgrowers_Baseline!AH101,IF(G101=2023,Outgrowers_Baseline!AM101,IF(G101=2024,Outgrowers_Baseline!AR101,0)))))))))+(IF(G101=2017,Outgrowers_Baseline!J101,IF(G101=2018,Outgrowers_Baseline!O101,IF(G101=2019,Outgrowers_Baseline!T101,IF(G101=2020,Outgrowers_Baseline!Y101,IF(G101=2021,Outgrowers_Baseline!AD101,IF(G101=2022,Outgrowers_Baseline!AI101,IF(G101=2023,Outgrowers_Baseline!AN101,IF(G101=2024,Outgrowers_Baseline!AS101,0)))))))))+(IF(G101=2017,Outgrowers_Baseline!K101,IF(G101=2018,Outgrowers_Baseline!P101,IF(G101=2019,Outgrowers_Baseline!U101,IF(G101=2020,Outgrowers_Baseline!Z101,IF(G101=2021,Outgrowers_Baseline!AE101,IF(G101=2022,Outgrowers_Baseline!AJ101,IF(G101=2023,Outgrowers_Baseline!AO101,IF(G101=2024,Outgrowers_Baseline!AT101,0)))))))))+(IF(G101=2017,Outgrowers_Baseline!L101,IF(G101=2018,Outgrowers_Baseline!Q101,IF(G101=2019,Outgrowers_Baseline!V101,IF(G101=2020,Outgrowers_Baseline!AA101,IF(G101=2021,Outgrowers_Baseline!AF101,IF(G101=2022,Outgrowers_Baseline!AK101,IF(G101=2023,Outgrowers_Baseline!AP101,IF(G101=2024,Outgrowers_Baseline!AU101,0))))))))))</f>
        <v>4700</v>
      </c>
      <c r="I101" s="11">
        <f t="shared" si="19"/>
        <v>2022</v>
      </c>
      <c r="J101" s="11">
        <f>IF(I101=2017,Outgrowers_Baseline!I101,IF(I101=2018,Outgrowers_Baseline!N101,IF(I101=2019,Outgrowers_Baseline!S101,IF(I101=2020,Outgrowers_Baseline!X101,IF(I101=2021,Outgrowers_Baseline!AC101,IF(I101=2022,Outgrowers_Baseline!AH101,IF(I101=2023,Outgrowers_Baseline!AM101,IF(I101=2024,Outgrowers_Baseline!AR101,0))))))))</f>
        <v>0</v>
      </c>
      <c r="K101" s="11">
        <f>IF(I101=2017,Outgrowers_Baseline!L101,IF(I101=2018,Outgrowers_Baseline!Q101,IF(I101=2019,Outgrowers_Baseline!V101,IF(I101=2020,Outgrowers_Baseline!AA101,IF(I101=2021,Outgrowers_Baseline!AF101,IF(I101=2022,Outgrowers_Baseline!AK101,IF(I101=2023,Outgrowers_Baseline!AP101,IF(I101=2024,Outgrowers_Baseline!AU101,0))))))))</f>
        <v>0</v>
      </c>
      <c r="L101" s="11">
        <f>IF(I101=2017,Outgrowers_Baseline!K101,IF(I101=2018,Outgrowers_Baseline!P101,IF(I101=2019,Outgrowers_Baseline!U101,IF(I101=2020,Outgrowers_Baseline!Z101,IF(I101=2021,Outgrowers_Baseline!AE101,IF(I101=2022,Outgrowers_Baseline!AJ101,IF(I101=2023,Outgrowers_Baseline!AO101,IF(I101=2024,Outgrowers_Baseline!AT101,0))))))))</f>
        <v>1300</v>
      </c>
      <c r="M101" s="11">
        <f>IF(I101=2017,Outgrowers_Baseline!J101,IF(I101=2018,Outgrowers_Baseline!O101,IF(I101=2019,Outgrowers_Baseline!T101,IF(I101=2020,Outgrowers_Baseline!Y101,IF(I101=2021,Outgrowers_Baseline!AD101,IF(I101=2022,Outgrowers_Baseline!AI101,IF(I101=2023,Outgrowers_Baseline!AN101,IF(I101=2024,Outgrowers_Baseline!AS101,0))))))))</f>
        <v>3400</v>
      </c>
      <c r="N101" s="11">
        <f t="shared" si="20"/>
        <v>4700</v>
      </c>
      <c r="O101" s="30">
        <f>IFERROR(VLOOKUP(A101,Outgrower_Areas!$C:$J,8,0),0)</f>
        <v>0.455148</v>
      </c>
      <c r="P101" s="33">
        <f t="shared" si="21"/>
        <v>0</v>
      </c>
      <c r="Q101" s="113">
        <f t="shared" si="22"/>
        <v>0</v>
      </c>
      <c r="R101" s="32">
        <f t="shared" si="23"/>
        <v>0.27659574468085107</v>
      </c>
      <c r="S101" s="30">
        <f t="shared" si="24"/>
        <v>0.125892</v>
      </c>
      <c r="T101" s="32">
        <f t="shared" si="25"/>
        <v>1</v>
      </c>
      <c r="U101" s="30">
        <f t="shared" si="26"/>
        <v>0.455148</v>
      </c>
      <c r="V101" s="113" t="str">
        <f t="shared" si="27"/>
        <v>Non-Cropland</v>
      </c>
      <c r="W101" s="33">
        <f t="shared" si="28"/>
        <v>0</v>
      </c>
      <c r="X101" s="114">
        <f t="shared" si="29"/>
        <v>0</v>
      </c>
      <c r="Y101" s="33">
        <f t="shared" si="30"/>
        <v>0.2</v>
      </c>
      <c r="Z101" s="113">
        <f t="shared" si="31"/>
        <v>2.5178400000000004E-2</v>
      </c>
      <c r="AA101" s="113" t="str">
        <f t="shared" si="32"/>
        <v>High Cropland (≥50%)</v>
      </c>
      <c r="AB101" s="11">
        <f t="shared" si="33"/>
        <v>0.4</v>
      </c>
      <c r="AC101" s="11">
        <f t="shared" si="34"/>
        <v>0.1820592</v>
      </c>
      <c r="AD101" s="30">
        <f t="shared" si="35"/>
        <v>0.455148</v>
      </c>
    </row>
    <row r="102" spans="1:30" x14ac:dyDescent="0.4">
      <c r="A102" s="11" t="str">
        <f>Outgrowers_Baseline!A102</f>
        <v>11186a</v>
      </c>
      <c r="B102" s="11">
        <f>Outgrowers_Baseline!B102</f>
        <v>503</v>
      </c>
      <c r="C102" s="11" t="str">
        <f>Outgrowers_Baseline!C102</f>
        <v>11186a</v>
      </c>
      <c r="D102" s="11">
        <f>Outgrowers_Baseline!D102</f>
        <v>19191</v>
      </c>
      <c r="E102" s="11" t="str">
        <f>Outgrowers_Baseline!G102</f>
        <v>Euc</v>
      </c>
      <c r="F102" s="11">
        <f>Outgrowers_Baseline!H102</f>
        <v>2024</v>
      </c>
      <c r="G102" s="11">
        <f t="shared" si="18"/>
        <v>2023</v>
      </c>
      <c r="H102" s="11">
        <f>IF(G102&lt;2017,0,(IF(G102=2017,Outgrowers_Baseline!I102,IF(G102=2018,Outgrowers_Baseline!N102,IF(G102=2019,Outgrowers_Baseline!S102,IF(G102=2020,Outgrowers_Baseline!X102,IF(G102=2021,Outgrowers_Baseline!AC102,IF(G102=2022,Outgrowers_Baseline!AH102,IF(G102=2023,Outgrowers_Baseline!AM102,IF(G102=2024,Outgrowers_Baseline!AR102,0)))))))))+(IF(G102=2017,Outgrowers_Baseline!J102,IF(G102=2018,Outgrowers_Baseline!O102,IF(G102=2019,Outgrowers_Baseline!T102,IF(G102=2020,Outgrowers_Baseline!Y102,IF(G102=2021,Outgrowers_Baseline!AD102,IF(G102=2022,Outgrowers_Baseline!AI102,IF(G102=2023,Outgrowers_Baseline!AN102,IF(G102=2024,Outgrowers_Baseline!AS102,0)))))))))+(IF(G102=2017,Outgrowers_Baseline!K102,IF(G102=2018,Outgrowers_Baseline!P102,IF(G102=2019,Outgrowers_Baseline!U102,IF(G102=2020,Outgrowers_Baseline!Z102,IF(G102=2021,Outgrowers_Baseline!AE102,IF(G102=2022,Outgrowers_Baseline!AJ102,IF(G102=2023,Outgrowers_Baseline!AO102,IF(G102=2024,Outgrowers_Baseline!AT102,0)))))))))+(IF(G102=2017,Outgrowers_Baseline!L102,IF(G102=2018,Outgrowers_Baseline!Q102,IF(G102=2019,Outgrowers_Baseline!V102,IF(G102=2020,Outgrowers_Baseline!AA102,IF(G102=2021,Outgrowers_Baseline!AF102,IF(G102=2022,Outgrowers_Baseline!AK102,IF(G102=2023,Outgrowers_Baseline!AP102,IF(G102=2024,Outgrowers_Baseline!AU102,0))))))))))</f>
        <v>7300</v>
      </c>
      <c r="I102" s="11">
        <f t="shared" si="19"/>
        <v>2023</v>
      </c>
      <c r="J102" s="11">
        <f>IF(I102=2017,Outgrowers_Baseline!I102,IF(I102=2018,Outgrowers_Baseline!N102,IF(I102=2019,Outgrowers_Baseline!S102,IF(I102=2020,Outgrowers_Baseline!X102,IF(I102=2021,Outgrowers_Baseline!AC102,IF(I102=2022,Outgrowers_Baseline!AH102,IF(I102=2023,Outgrowers_Baseline!AM102,IF(I102=2024,Outgrowers_Baseline!AR102,0))))))))</f>
        <v>6800</v>
      </c>
      <c r="K102" s="11">
        <f>IF(I102=2017,Outgrowers_Baseline!L102,IF(I102=2018,Outgrowers_Baseline!Q102,IF(I102=2019,Outgrowers_Baseline!V102,IF(I102=2020,Outgrowers_Baseline!AA102,IF(I102=2021,Outgrowers_Baseline!AF102,IF(I102=2022,Outgrowers_Baseline!AK102,IF(I102=2023,Outgrowers_Baseline!AP102,IF(I102=2024,Outgrowers_Baseline!AU102,0))))))))</f>
        <v>0</v>
      </c>
      <c r="L102" s="11">
        <f>IF(I102=2017,Outgrowers_Baseline!K102,IF(I102=2018,Outgrowers_Baseline!P102,IF(I102=2019,Outgrowers_Baseline!U102,IF(I102=2020,Outgrowers_Baseline!Z102,IF(I102=2021,Outgrowers_Baseline!AE102,IF(I102=2022,Outgrowers_Baseline!AJ102,IF(I102=2023,Outgrowers_Baseline!AO102,IF(I102=2024,Outgrowers_Baseline!AT102,0))))))))</f>
        <v>0</v>
      </c>
      <c r="M102" s="11">
        <f>IF(I102=2017,Outgrowers_Baseline!J102,IF(I102=2018,Outgrowers_Baseline!O102,IF(I102=2019,Outgrowers_Baseline!T102,IF(I102=2020,Outgrowers_Baseline!Y102,IF(I102=2021,Outgrowers_Baseline!AD102,IF(I102=2022,Outgrowers_Baseline!AI102,IF(I102=2023,Outgrowers_Baseline!AN102,IF(I102=2024,Outgrowers_Baseline!AS102,0))))))))</f>
        <v>500</v>
      </c>
      <c r="N102" s="11">
        <f t="shared" si="20"/>
        <v>7300</v>
      </c>
      <c r="O102" s="30">
        <f>IFERROR(VLOOKUP(A102,Outgrower_Areas!$C:$J,8,0),0)</f>
        <v>0.73258800000000002</v>
      </c>
      <c r="P102" s="33">
        <f t="shared" si="21"/>
        <v>0</v>
      </c>
      <c r="Q102" s="113">
        <f t="shared" si="22"/>
        <v>0</v>
      </c>
      <c r="R102" s="32">
        <f t="shared" si="23"/>
        <v>0</v>
      </c>
      <c r="S102" s="30">
        <f t="shared" si="24"/>
        <v>0</v>
      </c>
      <c r="T102" s="32">
        <f t="shared" si="25"/>
        <v>6.8493150684931503E-2</v>
      </c>
      <c r="U102" s="30">
        <f t="shared" si="26"/>
        <v>5.0177260273972603E-2</v>
      </c>
      <c r="V102" s="113" t="str">
        <f t="shared" si="27"/>
        <v>Non-Cropland</v>
      </c>
      <c r="W102" s="33">
        <f t="shared" si="28"/>
        <v>0</v>
      </c>
      <c r="X102" s="114">
        <f t="shared" si="29"/>
        <v>0</v>
      </c>
      <c r="Y102" s="33">
        <f t="shared" si="30"/>
        <v>0</v>
      </c>
      <c r="Z102" s="113">
        <f t="shared" si="31"/>
        <v>0</v>
      </c>
      <c r="AA102" s="113" t="str">
        <f t="shared" si="32"/>
        <v>Very Low Cropland (&lt;10%)</v>
      </c>
      <c r="AB102" s="11">
        <f t="shared" si="33"/>
        <v>0.15</v>
      </c>
      <c r="AC102" s="11">
        <f t="shared" si="34"/>
        <v>7.5265890410958899E-3</v>
      </c>
      <c r="AD102" s="30">
        <f t="shared" si="35"/>
        <v>5.0177260273972603E-2</v>
      </c>
    </row>
    <row r="103" spans="1:30" x14ac:dyDescent="0.4">
      <c r="A103" s="11" t="str">
        <f>Outgrowers_Baseline!A103</f>
        <v>113001a</v>
      </c>
      <c r="B103" s="11">
        <f>Outgrowers_Baseline!B103</f>
        <v>500</v>
      </c>
      <c r="C103" s="11" t="str">
        <f>Outgrowers_Baseline!C103</f>
        <v>113001a</v>
      </c>
      <c r="D103" s="11">
        <f>Outgrowers_Baseline!D103</f>
        <v>16648</v>
      </c>
      <c r="E103" s="11" t="str">
        <f>Outgrowers_Baseline!G103</f>
        <v>Euc</v>
      </c>
      <c r="F103" s="11">
        <f>Outgrowers_Baseline!H103</f>
        <v>2019</v>
      </c>
      <c r="G103" s="11">
        <f t="shared" si="18"/>
        <v>2018</v>
      </c>
      <c r="H103" s="11">
        <f>IF(G103&lt;2017,0,(IF(G103=2017,Outgrowers_Baseline!I103,IF(G103=2018,Outgrowers_Baseline!N103,IF(G103=2019,Outgrowers_Baseline!S103,IF(G103=2020,Outgrowers_Baseline!X103,IF(G103=2021,Outgrowers_Baseline!AC103,IF(G103=2022,Outgrowers_Baseline!AH103,IF(G103=2023,Outgrowers_Baseline!AM103,IF(G103=2024,Outgrowers_Baseline!AR103,0)))))))))+(IF(G103=2017,Outgrowers_Baseline!J103,IF(G103=2018,Outgrowers_Baseline!O103,IF(G103=2019,Outgrowers_Baseline!T103,IF(G103=2020,Outgrowers_Baseline!Y103,IF(G103=2021,Outgrowers_Baseline!AD103,IF(G103=2022,Outgrowers_Baseline!AI103,IF(G103=2023,Outgrowers_Baseline!AN103,IF(G103=2024,Outgrowers_Baseline!AS103,0)))))))))+(IF(G103=2017,Outgrowers_Baseline!K103,IF(G103=2018,Outgrowers_Baseline!P103,IF(G103=2019,Outgrowers_Baseline!U103,IF(G103=2020,Outgrowers_Baseline!Z103,IF(G103=2021,Outgrowers_Baseline!AE103,IF(G103=2022,Outgrowers_Baseline!AJ103,IF(G103=2023,Outgrowers_Baseline!AO103,IF(G103=2024,Outgrowers_Baseline!AT103,0)))))))))+(IF(G103=2017,Outgrowers_Baseline!L103,IF(G103=2018,Outgrowers_Baseline!Q103,IF(G103=2019,Outgrowers_Baseline!V103,IF(G103=2020,Outgrowers_Baseline!AA103,IF(G103=2021,Outgrowers_Baseline!AF103,IF(G103=2022,Outgrowers_Baseline!AK103,IF(G103=2023,Outgrowers_Baseline!AP103,IF(G103=2024,Outgrowers_Baseline!AU103,0))))))))))</f>
        <v>10200</v>
      </c>
      <c r="I103" s="11">
        <f t="shared" si="19"/>
        <v>2018</v>
      </c>
      <c r="J103" s="11">
        <f>IF(I103=2017,Outgrowers_Baseline!I103,IF(I103=2018,Outgrowers_Baseline!N103,IF(I103=2019,Outgrowers_Baseline!S103,IF(I103=2020,Outgrowers_Baseline!X103,IF(I103=2021,Outgrowers_Baseline!AC103,IF(I103=2022,Outgrowers_Baseline!AH103,IF(I103=2023,Outgrowers_Baseline!AM103,IF(I103=2024,Outgrowers_Baseline!AR103,0))))))))</f>
        <v>10200</v>
      </c>
      <c r="K103" s="11">
        <f>IF(I103=2017,Outgrowers_Baseline!L103,IF(I103=2018,Outgrowers_Baseline!Q103,IF(I103=2019,Outgrowers_Baseline!V103,IF(I103=2020,Outgrowers_Baseline!AA103,IF(I103=2021,Outgrowers_Baseline!AF103,IF(I103=2022,Outgrowers_Baseline!AK103,IF(I103=2023,Outgrowers_Baseline!AP103,IF(I103=2024,Outgrowers_Baseline!AU103,0))))))))</f>
        <v>0</v>
      </c>
      <c r="L103" s="11">
        <f>IF(I103=2017,Outgrowers_Baseline!K103,IF(I103=2018,Outgrowers_Baseline!P103,IF(I103=2019,Outgrowers_Baseline!U103,IF(I103=2020,Outgrowers_Baseline!Z103,IF(I103=2021,Outgrowers_Baseline!AE103,IF(I103=2022,Outgrowers_Baseline!AJ103,IF(I103=2023,Outgrowers_Baseline!AO103,IF(I103=2024,Outgrowers_Baseline!AT103,0))))))))</f>
        <v>0</v>
      </c>
      <c r="M103" s="11">
        <f>IF(I103=2017,Outgrowers_Baseline!J103,IF(I103=2018,Outgrowers_Baseline!O103,IF(I103=2019,Outgrowers_Baseline!T103,IF(I103=2020,Outgrowers_Baseline!Y103,IF(I103=2021,Outgrowers_Baseline!AD103,IF(I103=2022,Outgrowers_Baseline!AI103,IF(I103=2023,Outgrowers_Baseline!AN103,IF(I103=2024,Outgrowers_Baseline!AS103,0))))))))</f>
        <v>0</v>
      </c>
      <c r="N103" s="11">
        <f t="shared" si="20"/>
        <v>10200</v>
      </c>
      <c r="O103" s="30">
        <f>IFERROR(VLOOKUP(A103,Outgrower_Areas!$C:$J,8,0),0)</f>
        <v>1.0527010000000001</v>
      </c>
      <c r="P103" s="33">
        <f t="shared" si="21"/>
        <v>0</v>
      </c>
      <c r="Q103" s="113">
        <f t="shared" si="22"/>
        <v>0</v>
      </c>
      <c r="R103" s="32">
        <f t="shared" si="23"/>
        <v>0</v>
      </c>
      <c r="S103" s="30">
        <f t="shared" si="24"/>
        <v>0</v>
      </c>
      <c r="T103" s="32">
        <f t="shared" si="25"/>
        <v>0</v>
      </c>
      <c r="U103" s="30">
        <f t="shared" si="26"/>
        <v>0</v>
      </c>
      <c r="V103" s="113" t="str">
        <f t="shared" si="27"/>
        <v>Non-Cropland</v>
      </c>
      <c r="W103" s="33">
        <f t="shared" si="28"/>
        <v>0</v>
      </c>
      <c r="X103" s="114">
        <f t="shared" si="29"/>
        <v>0</v>
      </c>
      <c r="Y103" s="33">
        <f t="shared" si="30"/>
        <v>0</v>
      </c>
      <c r="Z103" s="113">
        <f t="shared" si="31"/>
        <v>0</v>
      </c>
      <c r="AA103" s="113" t="str">
        <f t="shared" si="32"/>
        <v>Non-Cropland</v>
      </c>
      <c r="AB103" s="11">
        <f t="shared" si="33"/>
        <v>0</v>
      </c>
      <c r="AC103" s="11">
        <f t="shared" si="34"/>
        <v>0</v>
      </c>
      <c r="AD103" s="30">
        <f t="shared" si="35"/>
        <v>0</v>
      </c>
    </row>
    <row r="104" spans="1:30" x14ac:dyDescent="0.4">
      <c r="A104" s="11" t="str">
        <f>Outgrowers_Baseline!A104</f>
        <v>113002a</v>
      </c>
      <c r="B104" s="11">
        <f>Outgrowers_Baseline!B104</f>
        <v>500</v>
      </c>
      <c r="C104" s="11" t="str">
        <f>Outgrowers_Baseline!C104</f>
        <v>113002a</v>
      </c>
      <c r="D104" s="11">
        <f>Outgrowers_Baseline!D104</f>
        <v>16663</v>
      </c>
      <c r="E104" s="11" t="str">
        <f>Outgrowers_Baseline!G104</f>
        <v>Euc</v>
      </c>
      <c r="F104" s="11">
        <f>Outgrowers_Baseline!H104</f>
        <v>2020</v>
      </c>
      <c r="G104" s="11">
        <f t="shared" si="18"/>
        <v>2019</v>
      </c>
      <c r="H104" s="11">
        <f>IF(G104&lt;2017,0,(IF(G104=2017,Outgrowers_Baseline!I104,IF(G104=2018,Outgrowers_Baseline!N104,IF(G104=2019,Outgrowers_Baseline!S104,IF(G104=2020,Outgrowers_Baseline!X104,IF(G104=2021,Outgrowers_Baseline!AC104,IF(G104=2022,Outgrowers_Baseline!AH104,IF(G104=2023,Outgrowers_Baseline!AM104,IF(G104=2024,Outgrowers_Baseline!AR104,0)))))))))+(IF(G104=2017,Outgrowers_Baseline!J104,IF(G104=2018,Outgrowers_Baseline!O104,IF(G104=2019,Outgrowers_Baseline!T104,IF(G104=2020,Outgrowers_Baseline!Y104,IF(G104=2021,Outgrowers_Baseline!AD104,IF(G104=2022,Outgrowers_Baseline!AI104,IF(G104=2023,Outgrowers_Baseline!AN104,IF(G104=2024,Outgrowers_Baseline!AS104,0)))))))))+(IF(G104=2017,Outgrowers_Baseline!K104,IF(G104=2018,Outgrowers_Baseline!P104,IF(G104=2019,Outgrowers_Baseline!U104,IF(G104=2020,Outgrowers_Baseline!Z104,IF(G104=2021,Outgrowers_Baseline!AE104,IF(G104=2022,Outgrowers_Baseline!AJ104,IF(G104=2023,Outgrowers_Baseline!AO104,IF(G104=2024,Outgrowers_Baseline!AT104,0)))))))))+(IF(G104=2017,Outgrowers_Baseline!L104,IF(G104=2018,Outgrowers_Baseline!Q104,IF(G104=2019,Outgrowers_Baseline!V104,IF(G104=2020,Outgrowers_Baseline!AA104,IF(G104=2021,Outgrowers_Baseline!AF104,IF(G104=2022,Outgrowers_Baseline!AK104,IF(G104=2023,Outgrowers_Baseline!AP104,IF(G104=2024,Outgrowers_Baseline!AU104,0))))))))))</f>
        <v>18400</v>
      </c>
      <c r="I104" s="11">
        <f t="shared" si="19"/>
        <v>2019</v>
      </c>
      <c r="J104" s="11">
        <f>IF(I104=2017,Outgrowers_Baseline!I104,IF(I104=2018,Outgrowers_Baseline!N104,IF(I104=2019,Outgrowers_Baseline!S104,IF(I104=2020,Outgrowers_Baseline!X104,IF(I104=2021,Outgrowers_Baseline!AC104,IF(I104=2022,Outgrowers_Baseline!AH104,IF(I104=2023,Outgrowers_Baseline!AM104,IF(I104=2024,Outgrowers_Baseline!AR104,0))))))))</f>
        <v>18400</v>
      </c>
      <c r="K104" s="11">
        <f>IF(I104=2017,Outgrowers_Baseline!L104,IF(I104=2018,Outgrowers_Baseline!Q104,IF(I104=2019,Outgrowers_Baseline!V104,IF(I104=2020,Outgrowers_Baseline!AA104,IF(I104=2021,Outgrowers_Baseline!AF104,IF(I104=2022,Outgrowers_Baseline!AK104,IF(I104=2023,Outgrowers_Baseline!AP104,IF(I104=2024,Outgrowers_Baseline!AU104,0))))))))</f>
        <v>0</v>
      </c>
      <c r="L104" s="11">
        <f>IF(I104=2017,Outgrowers_Baseline!K104,IF(I104=2018,Outgrowers_Baseline!P104,IF(I104=2019,Outgrowers_Baseline!U104,IF(I104=2020,Outgrowers_Baseline!Z104,IF(I104=2021,Outgrowers_Baseline!AE104,IF(I104=2022,Outgrowers_Baseline!AJ104,IF(I104=2023,Outgrowers_Baseline!AO104,IF(I104=2024,Outgrowers_Baseline!AT104,0))))))))</f>
        <v>0</v>
      </c>
      <c r="M104" s="11">
        <f>IF(I104=2017,Outgrowers_Baseline!J104,IF(I104=2018,Outgrowers_Baseline!O104,IF(I104=2019,Outgrowers_Baseline!T104,IF(I104=2020,Outgrowers_Baseline!Y104,IF(I104=2021,Outgrowers_Baseline!AD104,IF(I104=2022,Outgrowers_Baseline!AI104,IF(I104=2023,Outgrowers_Baseline!AN104,IF(I104=2024,Outgrowers_Baseline!AS104,0))))))))</f>
        <v>0</v>
      </c>
      <c r="N104" s="11">
        <f t="shared" si="20"/>
        <v>18400</v>
      </c>
      <c r="O104" s="30">
        <f>IFERROR(VLOOKUP(A104,Outgrower_Areas!$C:$J,8,0),0)</f>
        <v>1.8647260000000001</v>
      </c>
      <c r="P104" s="33">
        <f t="shared" si="21"/>
        <v>0</v>
      </c>
      <c r="Q104" s="113">
        <f t="shared" si="22"/>
        <v>0</v>
      </c>
      <c r="R104" s="32">
        <f t="shared" si="23"/>
        <v>0</v>
      </c>
      <c r="S104" s="30">
        <f t="shared" si="24"/>
        <v>0</v>
      </c>
      <c r="T104" s="32">
        <f t="shared" si="25"/>
        <v>0</v>
      </c>
      <c r="U104" s="30">
        <f t="shared" si="26"/>
        <v>0</v>
      </c>
      <c r="V104" s="113" t="str">
        <f t="shared" si="27"/>
        <v>Non-Cropland</v>
      </c>
      <c r="W104" s="33">
        <f t="shared" si="28"/>
        <v>0</v>
      </c>
      <c r="X104" s="114">
        <f t="shared" si="29"/>
        <v>0</v>
      </c>
      <c r="Y104" s="33">
        <f t="shared" si="30"/>
        <v>0</v>
      </c>
      <c r="Z104" s="113">
        <f t="shared" si="31"/>
        <v>0</v>
      </c>
      <c r="AA104" s="113" t="str">
        <f t="shared" si="32"/>
        <v>Non-Cropland</v>
      </c>
      <c r="AB104" s="11">
        <f t="shared" si="33"/>
        <v>0</v>
      </c>
      <c r="AC104" s="11">
        <f t="shared" si="34"/>
        <v>0</v>
      </c>
      <c r="AD104" s="30">
        <f t="shared" si="35"/>
        <v>0</v>
      </c>
    </row>
    <row r="105" spans="1:30" x14ac:dyDescent="0.4">
      <c r="A105" s="11" t="str">
        <f>Outgrowers_Baseline!A105</f>
        <v>113003b</v>
      </c>
      <c r="B105" s="11">
        <f>Outgrowers_Baseline!B105</f>
        <v>503</v>
      </c>
      <c r="C105" s="11" t="str">
        <f>Outgrowers_Baseline!C105</f>
        <v>113003b</v>
      </c>
      <c r="D105" s="11">
        <f>Outgrowers_Baseline!D105</f>
        <v>19240</v>
      </c>
      <c r="E105" s="11" t="str">
        <f>Outgrowers_Baseline!G105</f>
        <v>Euc</v>
      </c>
      <c r="F105" s="11">
        <f>Outgrowers_Baseline!H105</f>
        <v>2021</v>
      </c>
      <c r="G105" s="11">
        <f t="shared" si="18"/>
        <v>2020</v>
      </c>
      <c r="H105" s="11">
        <f>IF(G105&lt;2017,0,(IF(G105=2017,Outgrowers_Baseline!I105,IF(G105=2018,Outgrowers_Baseline!N105,IF(G105=2019,Outgrowers_Baseline!S105,IF(G105=2020,Outgrowers_Baseline!X105,IF(G105=2021,Outgrowers_Baseline!AC105,IF(G105=2022,Outgrowers_Baseline!AH105,IF(G105=2023,Outgrowers_Baseline!AM105,IF(G105=2024,Outgrowers_Baseline!AR105,0)))))))))+(IF(G105=2017,Outgrowers_Baseline!J105,IF(G105=2018,Outgrowers_Baseline!O105,IF(G105=2019,Outgrowers_Baseline!T105,IF(G105=2020,Outgrowers_Baseline!Y105,IF(G105=2021,Outgrowers_Baseline!AD105,IF(G105=2022,Outgrowers_Baseline!AI105,IF(G105=2023,Outgrowers_Baseline!AN105,IF(G105=2024,Outgrowers_Baseline!AS105,0)))))))))+(IF(G105=2017,Outgrowers_Baseline!K105,IF(G105=2018,Outgrowers_Baseline!P105,IF(G105=2019,Outgrowers_Baseline!U105,IF(G105=2020,Outgrowers_Baseline!Z105,IF(G105=2021,Outgrowers_Baseline!AE105,IF(G105=2022,Outgrowers_Baseline!AJ105,IF(G105=2023,Outgrowers_Baseline!AO105,IF(G105=2024,Outgrowers_Baseline!AT105,0)))))))))+(IF(G105=2017,Outgrowers_Baseline!L105,IF(G105=2018,Outgrowers_Baseline!Q105,IF(G105=2019,Outgrowers_Baseline!V105,IF(G105=2020,Outgrowers_Baseline!AA105,IF(G105=2021,Outgrowers_Baseline!AF105,IF(G105=2022,Outgrowers_Baseline!AK105,IF(G105=2023,Outgrowers_Baseline!AP105,IF(G105=2024,Outgrowers_Baseline!AU105,0))))))))))</f>
        <v>37600</v>
      </c>
      <c r="I105" s="11">
        <f t="shared" si="19"/>
        <v>2020</v>
      </c>
      <c r="J105" s="11">
        <f>IF(I105=2017,Outgrowers_Baseline!I105,IF(I105=2018,Outgrowers_Baseline!N105,IF(I105=2019,Outgrowers_Baseline!S105,IF(I105=2020,Outgrowers_Baseline!X105,IF(I105=2021,Outgrowers_Baseline!AC105,IF(I105=2022,Outgrowers_Baseline!AH105,IF(I105=2023,Outgrowers_Baseline!AM105,IF(I105=2024,Outgrowers_Baseline!AR105,0))))))))</f>
        <v>23400</v>
      </c>
      <c r="K105" s="11">
        <f>IF(I105=2017,Outgrowers_Baseline!L105,IF(I105=2018,Outgrowers_Baseline!Q105,IF(I105=2019,Outgrowers_Baseline!V105,IF(I105=2020,Outgrowers_Baseline!AA105,IF(I105=2021,Outgrowers_Baseline!AF105,IF(I105=2022,Outgrowers_Baseline!AK105,IF(I105=2023,Outgrowers_Baseline!AP105,IF(I105=2024,Outgrowers_Baseline!AU105,0))))))))</f>
        <v>0</v>
      </c>
      <c r="L105" s="11">
        <f>IF(I105=2017,Outgrowers_Baseline!K105,IF(I105=2018,Outgrowers_Baseline!P105,IF(I105=2019,Outgrowers_Baseline!U105,IF(I105=2020,Outgrowers_Baseline!Z105,IF(I105=2021,Outgrowers_Baseline!AE105,IF(I105=2022,Outgrowers_Baseline!AJ105,IF(I105=2023,Outgrowers_Baseline!AO105,IF(I105=2024,Outgrowers_Baseline!AT105,0))))))))</f>
        <v>0</v>
      </c>
      <c r="M105" s="11">
        <f>IF(I105=2017,Outgrowers_Baseline!J105,IF(I105=2018,Outgrowers_Baseline!O105,IF(I105=2019,Outgrowers_Baseline!T105,IF(I105=2020,Outgrowers_Baseline!Y105,IF(I105=2021,Outgrowers_Baseline!AD105,IF(I105=2022,Outgrowers_Baseline!AI105,IF(I105=2023,Outgrowers_Baseline!AN105,IF(I105=2024,Outgrowers_Baseline!AS105,0))))))))</f>
        <v>14200</v>
      </c>
      <c r="N105" s="11">
        <f t="shared" si="20"/>
        <v>37600</v>
      </c>
      <c r="O105" s="30">
        <f>IFERROR(VLOOKUP(A105,Outgrower_Areas!$C:$J,8,0),0)</f>
        <v>3.7438250000000002</v>
      </c>
      <c r="P105" s="33">
        <f t="shared" si="21"/>
        <v>0</v>
      </c>
      <c r="Q105" s="113">
        <f t="shared" si="22"/>
        <v>0</v>
      </c>
      <c r="R105" s="32">
        <f t="shared" si="23"/>
        <v>0</v>
      </c>
      <c r="S105" s="30">
        <f t="shared" si="24"/>
        <v>0</v>
      </c>
      <c r="T105" s="32">
        <f t="shared" si="25"/>
        <v>0.37765957446808512</v>
      </c>
      <c r="U105" s="30">
        <f t="shared" si="26"/>
        <v>1.4138913563829789</v>
      </c>
      <c r="V105" s="113" t="str">
        <f t="shared" si="27"/>
        <v>Non-Cropland</v>
      </c>
      <c r="W105" s="33">
        <f t="shared" si="28"/>
        <v>0</v>
      </c>
      <c r="X105" s="114">
        <f t="shared" si="29"/>
        <v>0</v>
      </c>
      <c r="Y105" s="33">
        <f t="shared" si="30"/>
        <v>0</v>
      </c>
      <c r="Z105" s="113">
        <f t="shared" si="31"/>
        <v>0</v>
      </c>
      <c r="AA105" s="113" t="str">
        <f t="shared" si="32"/>
        <v>Medium Cropland (30-50%)</v>
      </c>
      <c r="AB105" s="11">
        <f t="shared" si="33"/>
        <v>0.3</v>
      </c>
      <c r="AC105" s="11">
        <f t="shared" si="34"/>
        <v>0.42416740691489369</v>
      </c>
      <c r="AD105" s="30">
        <f t="shared" si="35"/>
        <v>1.4138913563829789</v>
      </c>
    </row>
    <row r="106" spans="1:30" x14ac:dyDescent="0.4">
      <c r="A106" s="11" t="str">
        <f>Outgrowers_Baseline!A106</f>
        <v>113112c</v>
      </c>
      <c r="B106" s="11">
        <f>Outgrowers_Baseline!B106</f>
        <v>503</v>
      </c>
      <c r="C106" s="11" t="str">
        <f>Outgrowers_Baseline!C106</f>
        <v>113112c</v>
      </c>
      <c r="D106" s="11">
        <f>Outgrowers_Baseline!D106</f>
        <v>19414</v>
      </c>
      <c r="E106" s="11" t="str">
        <f>Outgrowers_Baseline!G106</f>
        <v>Euc</v>
      </c>
      <c r="F106" s="11">
        <f>Outgrowers_Baseline!H106</f>
        <v>2023</v>
      </c>
      <c r="G106" s="11">
        <f t="shared" si="18"/>
        <v>2022</v>
      </c>
      <c r="H106" s="11">
        <f>IF(G106&lt;2017,0,(IF(G106=2017,Outgrowers_Baseline!I106,IF(G106=2018,Outgrowers_Baseline!N106,IF(G106=2019,Outgrowers_Baseline!S106,IF(G106=2020,Outgrowers_Baseline!X106,IF(G106=2021,Outgrowers_Baseline!AC106,IF(G106=2022,Outgrowers_Baseline!AH106,IF(G106=2023,Outgrowers_Baseline!AM106,IF(G106=2024,Outgrowers_Baseline!AR106,0)))))))))+(IF(G106=2017,Outgrowers_Baseline!J106,IF(G106=2018,Outgrowers_Baseline!O106,IF(G106=2019,Outgrowers_Baseline!T106,IF(G106=2020,Outgrowers_Baseline!Y106,IF(G106=2021,Outgrowers_Baseline!AD106,IF(G106=2022,Outgrowers_Baseline!AI106,IF(G106=2023,Outgrowers_Baseline!AN106,IF(G106=2024,Outgrowers_Baseline!AS106,0)))))))))+(IF(G106=2017,Outgrowers_Baseline!K106,IF(G106=2018,Outgrowers_Baseline!P106,IF(G106=2019,Outgrowers_Baseline!U106,IF(G106=2020,Outgrowers_Baseline!Z106,IF(G106=2021,Outgrowers_Baseline!AE106,IF(G106=2022,Outgrowers_Baseline!AJ106,IF(G106=2023,Outgrowers_Baseline!AO106,IF(G106=2024,Outgrowers_Baseline!AT106,0)))))))))+(IF(G106=2017,Outgrowers_Baseline!L106,IF(G106=2018,Outgrowers_Baseline!Q106,IF(G106=2019,Outgrowers_Baseline!V106,IF(G106=2020,Outgrowers_Baseline!AA106,IF(G106=2021,Outgrowers_Baseline!AF106,IF(G106=2022,Outgrowers_Baseline!AK106,IF(G106=2023,Outgrowers_Baseline!AP106,IF(G106=2024,Outgrowers_Baseline!AU106,0))))))))))</f>
        <v>13500</v>
      </c>
      <c r="I106" s="11">
        <f t="shared" si="19"/>
        <v>2022</v>
      </c>
      <c r="J106" s="11">
        <f>IF(I106=2017,Outgrowers_Baseline!I106,IF(I106=2018,Outgrowers_Baseline!N106,IF(I106=2019,Outgrowers_Baseline!S106,IF(I106=2020,Outgrowers_Baseline!X106,IF(I106=2021,Outgrowers_Baseline!AC106,IF(I106=2022,Outgrowers_Baseline!AH106,IF(I106=2023,Outgrowers_Baseline!AM106,IF(I106=2024,Outgrowers_Baseline!AR106,0))))))))</f>
        <v>8600</v>
      </c>
      <c r="K106" s="11">
        <f>IF(I106=2017,Outgrowers_Baseline!L106,IF(I106=2018,Outgrowers_Baseline!Q106,IF(I106=2019,Outgrowers_Baseline!V106,IF(I106=2020,Outgrowers_Baseline!AA106,IF(I106=2021,Outgrowers_Baseline!AF106,IF(I106=2022,Outgrowers_Baseline!AK106,IF(I106=2023,Outgrowers_Baseline!AP106,IF(I106=2024,Outgrowers_Baseline!AU106,0))))))))</f>
        <v>0</v>
      </c>
      <c r="L106" s="11">
        <f>IF(I106=2017,Outgrowers_Baseline!K106,IF(I106=2018,Outgrowers_Baseline!P106,IF(I106=2019,Outgrowers_Baseline!U106,IF(I106=2020,Outgrowers_Baseline!Z106,IF(I106=2021,Outgrowers_Baseline!AE106,IF(I106=2022,Outgrowers_Baseline!AJ106,IF(I106=2023,Outgrowers_Baseline!AO106,IF(I106=2024,Outgrowers_Baseline!AT106,0))))))))</f>
        <v>500</v>
      </c>
      <c r="M106" s="11">
        <f>IF(I106=2017,Outgrowers_Baseline!J106,IF(I106=2018,Outgrowers_Baseline!O106,IF(I106=2019,Outgrowers_Baseline!T106,IF(I106=2020,Outgrowers_Baseline!Y106,IF(I106=2021,Outgrowers_Baseline!AD106,IF(I106=2022,Outgrowers_Baseline!AI106,IF(I106=2023,Outgrowers_Baseline!AN106,IF(I106=2024,Outgrowers_Baseline!AS106,0))))))))</f>
        <v>4400</v>
      </c>
      <c r="N106" s="11">
        <f t="shared" si="20"/>
        <v>13500</v>
      </c>
      <c r="O106" s="30">
        <f>IFERROR(VLOOKUP(A106,Outgrower_Areas!$C:$J,8,0),0)</f>
        <v>1.3714010000000001</v>
      </c>
      <c r="P106" s="33">
        <f t="shared" si="21"/>
        <v>0</v>
      </c>
      <c r="Q106" s="113">
        <f t="shared" si="22"/>
        <v>0</v>
      </c>
      <c r="R106" s="32">
        <f t="shared" si="23"/>
        <v>3.7037037037037035E-2</v>
      </c>
      <c r="S106" s="30">
        <f t="shared" si="24"/>
        <v>5.0792629629629632E-2</v>
      </c>
      <c r="T106" s="32">
        <f t="shared" si="25"/>
        <v>0.36296296296296299</v>
      </c>
      <c r="U106" s="30">
        <f t="shared" si="26"/>
        <v>0.49776777037037045</v>
      </c>
      <c r="V106" s="113" t="str">
        <f t="shared" si="27"/>
        <v>Non-Cropland</v>
      </c>
      <c r="W106" s="33">
        <f t="shared" si="28"/>
        <v>0</v>
      </c>
      <c r="X106" s="114">
        <f t="shared" si="29"/>
        <v>0</v>
      </c>
      <c r="Y106" s="33">
        <f t="shared" si="30"/>
        <v>0.15</v>
      </c>
      <c r="Z106" s="113">
        <f t="shared" si="31"/>
        <v>7.6188944444444441E-3</v>
      </c>
      <c r="AA106" s="113" t="str">
        <f t="shared" si="32"/>
        <v>Medium Cropland (30-50%)</v>
      </c>
      <c r="AB106" s="11">
        <f t="shared" si="33"/>
        <v>0.3</v>
      </c>
      <c r="AC106" s="11">
        <f t="shared" si="34"/>
        <v>0.14933033111111113</v>
      </c>
      <c r="AD106" s="30">
        <f t="shared" si="35"/>
        <v>0.49776777037037045</v>
      </c>
    </row>
    <row r="107" spans="1:30" x14ac:dyDescent="0.4">
      <c r="A107" s="11" t="str">
        <f>Outgrowers_Baseline!A107</f>
        <v>113125c</v>
      </c>
      <c r="B107" s="11">
        <f>Outgrowers_Baseline!B107</f>
        <v>503</v>
      </c>
      <c r="C107" s="11" t="str">
        <f>Outgrowers_Baseline!C107</f>
        <v>113125c</v>
      </c>
      <c r="D107" s="11">
        <f>Outgrowers_Baseline!D107</f>
        <v>19242</v>
      </c>
      <c r="E107" s="11" t="str">
        <f>Outgrowers_Baseline!G107</f>
        <v>Euc</v>
      </c>
      <c r="F107" s="11">
        <f>Outgrowers_Baseline!H107</f>
        <v>2019</v>
      </c>
      <c r="G107" s="11">
        <f t="shared" si="18"/>
        <v>2018</v>
      </c>
      <c r="H107" s="11">
        <f>IF(G107&lt;2017,0,(IF(G107=2017,Outgrowers_Baseline!I107,IF(G107=2018,Outgrowers_Baseline!N107,IF(G107=2019,Outgrowers_Baseline!S107,IF(G107=2020,Outgrowers_Baseline!X107,IF(G107=2021,Outgrowers_Baseline!AC107,IF(G107=2022,Outgrowers_Baseline!AH107,IF(G107=2023,Outgrowers_Baseline!AM107,IF(G107=2024,Outgrowers_Baseline!AR107,0)))))))))+(IF(G107=2017,Outgrowers_Baseline!J107,IF(G107=2018,Outgrowers_Baseline!O107,IF(G107=2019,Outgrowers_Baseline!T107,IF(G107=2020,Outgrowers_Baseline!Y107,IF(G107=2021,Outgrowers_Baseline!AD107,IF(G107=2022,Outgrowers_Baseline!AI107,IF(G107=2023,Outgrowers_Baseline!AN107,IF(G107=2024,Outgrowers_Baseline!AS107,0)))))))))+(IF(G107=2017,Outgrowers_Baseline!K107,IF(G107=2018,Outgrowers_Baseline!P107,IF(G107=2019,Outgrowers_Baseline!U107,IF(G107=2020,Outgrowers_Baseline!Z107,IF(G107=2021,Outgrowers_Baseline!AE107,IF(G107=2022,Outgrowers_Baseline!AJ107,IF(G107=2023,Outgrowers_Baseline!AO107,IF(G107=2024,Outgrowers_Baseline!AT107,0)))))))))+(IF(G107=2017,Outgrowers_Baseline!L107,IF(G107=2018,Outgrowers_Baseline!Q107,IF(G107=2019,Outgrowers_Baseline!V107,IF(G107=2020,Outgrowers_Baseline!AA107,IF(G107=2021,Outgrowers_Baseline!AF107,IF(G107=2022,Outgrowers_Baseline!AK107,IF(G107=2023,Outgrowers_Baseline!AP107,IF(G107=2024,Outgrowers_Baseline!AU107,0))))))))))</f>
        <v>20700</v>
      </c>
      <c r="I107" s="11">
        <f t="shared" si="19"/>
        <v>2018</v>
      </c>
      <c r="J107" s="11">
        <f>IF(I107=2017,Outgrowers_Baseline!I107,IF(I107=2018,Outgrowers_Baseline!N107,IF(I107=2019,Outgrowers_Baseline!S107,IF(I107=2020,Outgrowers_Baseline!X107,IF(I107=2021,Outgrowers_Baseline!AC107,IF(I107=2022,Outgrowers_Baseline!AH107,IF(I107=2023,Outgrowers_Baseline!AM107,IF(I107=2024,Outgrowers_Baseline!AR107,0))))))))</f>
        <v>20700</v>
      </c>
      <c r="K107" s="11">
        <f>IF(I107=2017,Outgrowers_Baseline!L107,IF(I107=2018,Outgrowers_Baseline!Q107,IF(I107=2019,Outgrowers_Baseline!V107,IF(I107=2020,Outgrowers_Baseline!AA107,IF(I107=2021,Outgrowers_Baseline!AF107,IF(I107=2022,Outgrowers_Baseline!AK107,IF(I107=2023,Outgrowers_Baseline!AP107,IF(I107=2024,Outgrowers_Baseline!AU107,0))))))))</f>
        <v>0</v>
      </c>
      <c r="L107" s="11">
        <f>IF(I107=2017,Outgrowers_Baseline!K107,IF(I107=2018,Outgrowers_Baseline!P107,IF(I107=2019,Outgrowers_Baseline!U107,IF(I107=2020,Outgrowers_Baseline!Z107,IF(I107=2021,Outgrowers_Baseline!AE107,IF(I107=2022,Outgrowers_Baseline!AJ107,IF(I107=2023,Outgrowers_Baseline!AO107,IF(I107=2024,Outgrowers_Baseline!AT107,0))))))))</f>
        <v>0</v>
      </c>
      <c r="M107" s="11">
        <f>IF(I107=2017,Outgrowers_Baseline!J107,IF(I107=2018,Outgrowers_Baseline!O107,IF(I107=2019,Outgrowers_Baseline!T107,IF(I107=2020,Outgrowers_Baseline!Y107,IF(I107=2021,Outgrowers_Baseline!AD107,IF(I107=2022,Outgrowers_Baseline!AI107,IF(I107=2023,Outgrowers_Baseline!AN107,IF(I107=2024,Outgrowers_Baseline!AS107,0))))))))</f>
        <v>0</v>
      </c>
      <c r="N107" s="11">
        <f t="shared" si="20"/>
        <v>20700</v>
      </c>
      <c r="O107" s="30">
        <f>IFERROR(VLOOKUP(A107,Outgrower_Areas!$C:$J,8,0),0)</f>
        <v>2.0266989999999998</v>
      </c>
      <c r="P107" s="33">
        <f t="shared" si="21"/>
        <v>0</v>
      </c>
      <c r="Q107" s="113">
        <f t="shared" si="22"/>
        <v>0</v>
      </c>
      <c r="R107" s="32">
        <f t="shared" si="23"/>
        <v>0</v>
      </c>
      <c r="S107" s="30">
        <f t="shared" si="24"/>
        <v>0</v>
      </c>
      <c r="T107" s="32">
        <f t="shared" si="25"/>
        <v>0</v>
      </c>
      <c r="U107" s="30">
        <f t="shared" si="26"/>
        <v>0</v>
      </c>
      <c r="V107" s="113" t="str">
        <f t="shared" si="27"/>
        <v>Non-Cropland</v>
      </c>
      <c r="W107" s="33">
        <f t="shared" si="28"/>
        <v>0</v>
      </c>
      <c r="X107" s="114">
        <f t="shared" si="29"/>
        <v>0</v>
      </c>
      <c r="Y107" s="33">
        <f t="shared" si="30"/>
        <v>0</v>
      </c>
      <c r="Z107" s="113">
        <f t="shared" si="31"/>
        <v>0</v>
      </c>
      <c r="AA107" s="113" t="str">
        <f t="shared" si="32"/>
        <v>Non-Cropland</v>
      </c>
      <c r="AB107" s="11">
        <f t="shared" si="33"/>
        <v>0</v>
      </c>
      <c r="AC107" s="11">
        <f t="shared" si="34"/>
        <v>0</v>
      </c>
      <c r="AD107" s="30">
        <f t="shared" si="35"/>
        <v>0</v>
      </c>
    </row>
    <row r="108" spans="1:30" x14ac:dyDescent="0.4">
      <c r="A108" s="11" t="str">
        <f>Outgrowers_Baseline!A108</f>
        <v>113178d</v>
      </c>
      <c r="B108" s="11">
        <f>Outgrowers_Baseline!B108</f>
        <v>503</v>
      </c>
      <c r="C108" s="11" t="str">
        <f>Outgrowers_Baseline!C108</f>
        <v>113178d</v>
      </c>
      <c r="D108" s="11">
        <f>Outgrowers_Baseline!D108</f>
        <v>19243</v>
      </c>
      <c r="E108" s="11" t="str">
        <f>Outgrowers_Baseline!G108</f>
        <v>Euc</v>
      </c>
      <c r="F108" s="11">
        <f>Outgrowers_Baseline!H108</f>
        <v>2023</v>
      </c>
      <c r="G108" s="11">
        <f t="shared" si="18"/>
        <v>2022</v>
      </c>
      <c r="H108" s="11">
        <f>IF(G108&lt;2017,0,(IF(G108=2017,Outgrowers_Baseline!I108,IF(G108=2018,Outgrowers_Baseline!N108,IF(G108=2019,Outgrowers_Baseline!S108,IF(G108=2020,Outgrowers_Baseline!X108,IF(G108=2021,Outgrowers_Baseline!AC108,IF(G108=2022,Outgrowers_Baseline!AH108,IF(G108=2023,Outgrowers_Baseline!AM108,IF(G108=2024,Outgrowers_Baseline!AR108,0)))))))))+(IF(G108=2017,Outgrowers_Baseline!J108,IF(G108=2018,Outgrowers_Baseline!O108,IF(G108=2019,Outgrowers_Baseline!T108,IF(G108=2020,Outgrowers_Baseline!Y108,IF(G108=2021,Outgrowers_Baseline!AD108,IF(G108=2022,Outgrowers_Baseline!AI108,IF(G108=2023,Outgrowers_Baseline!AN108,IF(G108=2024,Outgrowers_Baseline!AS108,0)))))))))+(IF(G108=2017,Outgrowers_Baseline!K108,IF(G108=2018,Outgrowers_Baseline!P108,IF(G108=2019,Outgrowers_Baseline!U108,IF(G108=2020,Outgrowers_Baseline!Z108,IF(G108=2021,Outgrowers_Baseline!AE108,IF(G108=2022,Outgrowers_Baseline!AJ108,IF(G108=2023,Outgrowers_Baseline!AO108,IF(G108=2024,Outgrowers_Baseline!AT108,0)))))))))+(IF(G108=2017,Outgrowers_Baseline!L108,IF(G108=2018,Outgrowers_Baseline!Q108,IF(G108=2019,Outgrowers_Baseline!V108,IF(G108=2020,Outgrowers_Baseline!AA108,IF(G108=2021,Outgrowers_Baseline!AF108,IF(G108=2022,Outgrowers_Baseline!AK108,IF(G108=2023,Outgrowers_Baseline!AP108,IF(G108=2024,Outgrowers_Baseline!AU108,0))))))))))</f>
        <v>16200</v>
      </c>
      <c r="I108" s="11">
        <f t="shared" si="19"/>
        <v>2022</v>
      </c>
      <c r="J108" s="11">
        <f>IF(I108=2017,Outgrowers_Baseline!I108,IF(I108=2018,Outgrowers_Baseline!N108,IF(I108=2019,Outgrowers_Baseline!S108,IF(I108=2020,Outgrowers_Baseline!X108,IF(I108=2021,Outgrowers_Baseline!AC108,IF(I108=2022,Outgrowers_Baseline!AH108,IF(I108=2023,Outgrowers_Baseline!AM108,IF(I108=2024,Outgrowers_Baseline!AR108,0))))))))</f>
        <v>7700</v>
      </c>
      <c r="K108" s="11">
        <f>IF(I108=2017,Outgrowers_Baseline!L108,IF(I108=2018,Outgrowers_Baseline!Q108,IF(I108=2019,Outgrowers_Baseline!V108,IF(I108=2020,Outgrowers_Baseline!AA108,IF(I108=2021,Outgrowers_Baseline!AF108,IF(I108=2022,Outgrowers_Baseline!AK108,IF(I108=2023,Outgrowers_Baseline!AP108,IF(I108=2024,Outgrowers_Baseline!AU108,0))))))))</f>
        <v>0</v>
      </c>
      <c r="L108" s="11">
        <f>IF(I108=2017,Outgrowers_Baseline!K108,IF(I108=2018,Outgrowers_Baseline!P108,IF(I108=2019,Outgrowers_Baseline!U108,IF(I108=2020,Outgrowers_Baseline!Z108,IF(I108=2021,Outgrowers_Baseline!AE108,IF(I108=2022,Outgrowers_Baseline!AJ108,IF(I108=2023,Outgrowers_Baseline!AO108,IF(I108=2024,Outgrowers_Baseline!AT108,0))))))))</f>
        <v>0</v>
      </c>
      <c r="M108" s="11">
        <f>IF(I108=2017,Outgrowers_Baseline!J108,IF(I108=2018,Outgrowers_Baseline!O108,IF(I108=2019,Outgrowers_Baseline!T108,IF(I108=2020,Outgrowers_Baseline!Y108,IF(I108=2021,Outgrowers_Baseline!AD108,IF(I108=2022,Outgrowers_Baseline!AI108,IF(I108=2023,Outgrowers_Baseline!AN108,IF(I108=2024,Outgrowers_Baseline!AS108,0))))))))</f>
        <v>8500</v>
      </c>
      <c r="N108" s="11">
        <f t="shared" si="20"/>
        <v>16200</v>
      </c>
      <c r="O108" s="30">
        <f>IFERROR(VLOOKUP(A108,Outgrower_Areas!$C:$J,8,0),0)</f>
        <v>1.6112420000000001</v>
      </c>
      <c r="P108" s="33">
        <f t="shared" si="21"/>
        <v>0</v>
      </c>
      <c r="Q108" s="113">
        <f t="shared" si="22"/>
        <v>0</v>
      </c>
      <c r="R108" s="32">
        <f t="shared" si="23"/>
        <v>0</v>
      </c>
      <c r="S108" s="30">
        <f t="shared" si="24"/>
        <v>0</v>
      </c>
      <c r="T108" s="32">
        <f t="shared" si="25"/>
        <v>0.52469135802469136</v>
      </c>
      <c r="U108" s="30">
        <f t="shared" si="26"/>
        <v>0.84540475308641982</v>
      </c>
      <c r="V108" s="113" t="str">
        <f t="shared" si="27"/>
        <v>Non-Cropland</v>
      </c>
      <c r="W108" s="33">
        <f t="shared" si="28"/>
        <v>0</v>
      </c>
      <c r="X108" s="114">
        <f t="shared" si="29"/>
        <v>0</v>
      </c>
      <c r="Y108" s="33">
        <f t="shared" si="30"/>
        <v>0</v>
      </c>
      <c r="Z108" s="113">
        <f t="shared" si="31"/>
        <v>0</v>
      </c>
      <c r="AA108" s="113" t="str">
        <f t="shared" si="32"/>
        <v>High Cropland (≥50%)</v>
      </c>
      <c r="AB108" s="11">
        <f t="shared" si="33"/>
        <v>0.4</v>
      </c>
      <c r="AC108" s="11">
        <f t="shared" si="34"/>
        <v>0.33816190123456796</v>
      </c>
      <c r="AD108" s="30">
        <f t="shared" si="35"/>
        <v>0.84540475308641982</v>
      </c>
    </row>
    <row r="109" spans="1:30" x14ac:dyDescent="0.4">
      <c r="A109" s="11" t="str">
        <f>Outgrowers_Baseline!A109</f>
        <v>115001b</v>
      </c>
      <c r="B109" s="11">
        <f>Outgrowers_Baseline!B109</f>
        <v>501</v>
      </c>
      <c r="C109" s="11" t="str">
        <f>Outgrowers_Baseline!C109</f>
        <v>115001b</v>
      </c>
      <c r="D109" s="11">
        <f>Outgrowers_Baseline!D109</f>
        <v>16638</v>
      </c>
      <c r="E109" s="11" t="str">
        <f>Outgrowers_Baseline!G109</f>
        <v>Euc</v>
      </c>
      <c r="F109" s="11">
        <f>Outgrowers_Baseline!H109</f>
        <v>2017</v>
      </c>
      <c r="G109" s="11">
        <f t="shared" si="18"/>
        <v>2016</v>
      </c>
      <c r="H109" s="11">
        <f>IF(G109&lt;2017,0,(IF(G109=2017,Outgrowers_Baseline!I109,IF(G109=2018,Outgrowers_Baseline!N109,IF(G109=2019,Outgrowers_Baseline!S109,IF(G109=2020,Outgrowers_Baseline!X109,IF(G109=2021,Outgrowers_Baseline!AC109,IF(G109=2022,Outgrowers_Baseline!AH109,IF(G109=2023,Outgrowers_Baseline!AM109,IF(G109=2024,Outgrowers_Baseline!AR109,0)))))))))+(IF(G109=2017,Outgrowers_Baseline!J109,IF(G109=2018,Outgrowers_Baseline!O109,IF(G109=2019,Outgrowers_Baseline!T109,IF(G109=2020,Outgrowers_Baseline!Y109,IF(G109=2021,Outgrowers_Baseline!AD109,IF(G109=2022,Outgrowers_Baseline!AI109,IF(G109=2023,Outgrowers_Baseline!AN109,IF(G109=2024,Outgrowers_Baseline!AS109,0)))))))))+(IF(G109=2017,Outgrowers_Baseline!K109,IF(G109=2018,Outgrowers_Baseline!P109,IF(G109=2019,Outgrowers_Baseline!U109,IF(G109=2020,Outgrowers_Baseline!Z109,IF(G109=2021,Outgrowers_Baseline!AE109,IF(G109=2022,Outgrowers_Baseline!AJ109,IF(G109=2023,Outgrowers_Baseline!AO109,IF(G109=2024,Outgrowers_Baseline!AT109,0)))))))))+(IF(G109=2017,Outgrowers_Baseline!L109,IF(G109=2018,Outgrowers_Baseline!Q109,IF(G109=2019,Outgrowers_Baseline!V109,IF(G109=2020,Outgrowers_Baseline!AA109,IF(G109=2021,Outgrowers_Baseline!AF109,IF(G109=2022,Outgrowers_Baseline!AK109,IF(G109=2023,Outgrowers_Baseline!AP109,IF(G109=2024,Outgrowers_Baseline!AU109,0))))))))))</f>
        <v>0</v>
      </c>
      <c r="I109" s="11">
        <f t="shared" si="19"/>
        <v>2017</v>
      </c>
      <c r="J109" s="11">
        <f>IF(I109=2017,Outgrowers_Baseline!I109,IF(I109=2018,Outgrowers_Baseline!N109,IF(I109=2019,Outgrowers_Baseline!S109,IF(I109=2020,Outgrowers_Baseline!X109,IF(I109=2021,Outgrowers_Baseline!AC109,IF(I109=2022,Outgrowers_Baseline!AH109,IF(I109=2023,Outgrowers_Baseline!AM109,IF(I109=2024,Outgrowers_Baseline!AR109,0))))))))</f>
        <v>693900</v>
      </c>
      <c r="K109" s="11">
        <f>IF(I109=2017,Outgrowers_Baseline!L109,IF(I109=2018,Outgrowers_Baseline!Q109,IF(I109=2019,Outgrowers_Baseline!V109,IF(I109=2020,Outgrowers_Baseline!AA109,IF(I109=2021,Outgrowers_Baseline!AF109,IF(I109=2022,Outgrowers_Baseline!AK109,IF(I109=2023,Outgrowers_Baseline!AP109,IF(I109=2024,Outgrowers_Baseline!AU109,0))))))))</f>
        <v>0</v>
      </c>
      <c r="L109" s="11">
        <f>IF(I109=2017,Outgrowers_Baseline!K109,IF(I109=2018,Outgrowers_Baseline!P109,IF(I109=2019,Outgrowers_Baseline!U109,IF(I109=2020,Outgrowers_Baseline!Z109,IF(I109=2021,Outgrowers_Baseline!AE109,IF(I109=2022,Outgrowers_Baseline!AJ109,IF(I109=2023,Outgrowers_Baseline!AO109,IF(I109=2024,Outgrowers_Baseline!AT109,0))))))))</f>
        <v>700</v>
      </c>
      <c r="M109" s="11">
        <f>IF(I109=2017,Outgrowers_Baseline!J109,IF(I109=2018,Outgrowers_Baseline!O109,IF(I109=2019,Outgrowers_Baseline!T109,IF(I109=2020,Outgrowers_Baseline!Y109,IF(I109=2021,Outgrowers_Baseline!AD109,IF(I109=2022,Outgrowers_Baseline!AI109,IF(I109=2023,Outgrowers_Baseline!AN109,IF(I109=2024,Outgrowers_Baseline!AS109,0))))))))</f>
        <v>368200</v>
      </c>
      <c r="N109" s="11">
        <f t="shared" si="20"/>
        <v>1062800</v>
      </c>
      <c r="O109" s="30">
        <f>IFERROR(VLOOKUP(A109,Outgrower_Areas!$C:$J,8,0),0)</f>
        <v>106.31316700000001</v>
      </c>
      <c r="P109" s="33">
        <f t="shared" si="21"/>
        <v>0</v>
      </c>
      <c r="Q109" s="113">
        <f t="shared" si="22"/>
        <v>0</v>
      </c>
      <c r="R109" s="32">
        <f t="shared" si="23"/>
        <v>6.5863756115920212E-4</v>
      </c>
      <c r="S109" s="30">
        <f t="shared" si="24"/>
        <v>7.0021845031990979E-2</v>
      </c>
      <c r="T109" s="32">
        <f t="shared" si="25"/>
        <v>0.34710199473089953</v>
      </c>
      <c r="U109" s="30">
        <f t="shared" si="26"/>
        <v>36.901512331859244</v>
      </c>
      <c r="V109" s="113" t="str">
        <f t="shared" si="27"/>
        <v>Non-Cropland</v>
      </c>
      <c r="W109" s="33">
        <f t="shared" si="28"/>
        <v>0</v>
      </c>
      <c r="X109" s="114">
        <f t="shared" si="29"/>
        <v>0</v>
      </c>
      <c r="Y109" s="33">
        <f t="shared" si="30"/>
        <v>0.15</v>
      </c>
      <c r="Z109" s="113">
        <f t="shared" si="31"/>
        <v>1.0503276754798646E-2</v>
      </c>
      <c r="AA109" s="113" t="str">
        <f t="shared" si="32"/>
        <v>Medium Cropland (30-50%)</v>
      </c>
      <c r="AB109" s="11">
        <f t="shared" si="33"/>
        <v>0.3</v>
      </c>
      <c r="AC109" s="11">
        <f t="shared" si="34"/>
        <v>11.070453699557772</v>
      </c>
      <c r="AD109" s="30">
        <f t="shared" si="35"/>
        <v>36.901512331859244</v>
      </c>
    </row>
    <row r="110" spans="1:30" x14ac:dyDescent="0.4">
      <c r="A110" s="11" t="str">
        <f>Outgrowers_Baseline!A110</f>
        <v>117001a</v>
      </c>
      <c r="B110" s="11">
        <f>Outgrowers_Baseline!B110</f>
        <v>500</v>
      </c>
      <c r="C110" s="11" t="str">
        <f>Outgrowers_Baseline!C110</f>
        <v>117001a</v>
      </c>
      <c r="D110" s="11">
        <f>Outgrowers_Baseline!D110</f>
        <v>16651</v>
      </c>
      <c r="E110" s="11" t="str">
        <f>Outgrowers_Baseline!G110</f>
        <v>Euc</v>
      </c>
      <c r="F110" s="11">
        <f>Outgrowers_Baseline!H110</f>
        <v>2020</v>
      </c>
      <c r="G110" s="11">
        <f t="shared" si="18"/>
        <v>2019</v>
      </c>
      <c r="H110" s="11">
        <f>IF(G110&lt;2017,0,(IF(G110=2017,Outgrowers_Baseline!I110,IF(G110=2018,Outgrowers_Baseline!N110,IF(G110=2019,Outgrowers_Baseline!S110,IF(G110=2020,Outgrowers_Baseline!X110,IF(G110=2021,Outgrowers_Baseline!AC110,IF(G110=2022,Outgrowers_Baseline!AH110,IF(G110=2023,Outgrowers_Baseline!AM110,IF(G110=2024,Outgrowers_Baseline!AR110,0)))))))))+(IF(G110=2017,Outgrowers_Baseline!J110,IF(G110=2018,Outgrowers_Baseline!O110,IF(G110=2019,Outgrowers_Baseline!T110,IF(G110=2020,Outgrowers_Baseline!Y110,IF(G110=2021,Outgrowers_Baseline!AD110,IF(G110=2022,Outgrowers_Baseline!AI110,IF(G110=2023,Outgrowers_Baseline!AN110,IF(G110=2024,Outgrowers_Baseline!AS110,0)))))))))+(IF(G110=2017,Outgrowers_Baseline!K110,IF(G110=2018,Outgrowers_Baseline!P110,IF(G110=2019,Outgrowers_Baseline!U110,IF(G110=2020,Outgrowers_Baseline!Z110,IF(G110=2021,Outgrowers_Baseline!AE110,IF(G110=2022,Outgrowers_Baseline!AJ110,IF(G110=2023,Outgrowers_Baseline!AO110,IF(G110=2024,Outgrowers_Baseline!AT110,0)))))))))+(IF(G110=2017,Outgrowers_Baseline!L110,IF(G110=2018,Outgrowers_Baseline!Q110,IF(G110=2019,Outgrowers_Baseline!V110,IF(G110=2020,Outgrowers_Baseline!AA110,IF(G110=2021,Outgrowers_Baseline!AF110,IF(G110=2022,Outgrowers_Baseline!AK110,IF(G110=2023,Outgrowers_Baseline!AP110,IF(G110=2024,Outgrowers_Baseline!AU110,0))))))))))</f>
        <v>26600</v>
      </c>
      <c r="I110" s="11">
        <f t="shared" si="19"/>
        <v>2019</v>
      </c>
      <c r="J110" s="11">
        <f>IF(I110=2017,Outgrowers_Baseline!I110,IF(I110=2018,Outgrowers_Baseline!N110,IF(I110=2019,Outgrowers_Baseline!S110,IF(I110=2020,Outgrowers_Baseline!X110,IF(I110=2021,Outgrowers_Baseline!AC110,IF(I110=2022,Outgrowers_Baseline!AH110,IF(I110=2023,Outgrowers_Baseline!AM110,IF(I110=2024,Outgrowers_Baseline!AR110,0))))))))</f>
        <v>18200</v>
      </c>
      <c r="K110" s="11">
        <f>IF(I110=2017,Outgrowers_Baseline!L110,IF(I110=2018,Outgrowers_Baseline!Q110,IF(I110=2019,Outgrowers_Baseline!V110,IF(I110=2020,Outgrowers_Baseline!AA110,IF(I110=2021,Outgrowers_Baseline!AF110,IF(I110=2022,Outgrowers_Baseline!AK110,IF(I110=2023,Outgrowers_Baseline!AP110,IF(I110=2024,Outgrowers_Baseline!AU110,0))))))))</f>
        <v>0</v>
      </c>
      <c r="L110" s="11">
        <f>IF(I110=2017,Outgrowers_Baseline!K110,IF(I110=2018,Outgrowers_Baseline!P110,IF(I110=2019,Outgrowers_Baseline!U110,IF(I110=2020,Outgrowers_Baseline!Z110,IF(I110=2021,Outgrowers_Baseline!AE110,IF(I110=2022,Outgrowers_Baseline!AJ110,IF(I110=2023,Outgrowers_Baseline!AO110,IF(I110=2024,Outgrowers_Baseline!AT110,0))))))))</f>
        <v>1000</v>
      </c>
      <c r="M110" s="11">
        <f>IF(I110=2017,Outgrowers_Baseline!J110,IF(I110=2018,Outgrowers_Baseline!O110,IF(I110=2019,Outgrowers_Baseline!T110,IF(I110=2020,Outgrowers_Baseline!Y110,IF(I110=2021,Outgrowers_Baseline!AD110,IF(I110=2022,Outgrowers_Baseline!AI110,IF(I110=2023,Outgrowers_Baseline!AN110,IF(I110=2024,Outgrowers_Baseline!AS110,0))))))))</f>
        <v>7400</v>
      </c>
      <c r="N110" s="11">
        <f t="shared" si="20"/>
        <v>26600</v>
      </c>
      <c r="O110" s="30">
        <f>IFERROR(VLOOKUP(A110,Outgrower_Areas!$C:$J,8,0),0)</f>
        <v>2.6898970000000002</v>
      </c>
      <c r="P110" s="33">
        <f t="shared" si="21"/>
        <v>0</v>
      </c>
      <c r="Q110" s="113">
        <f t="shared" si="22"/>
        <v>0</v>
      </c>
      <c r="R110" s="32">
        <f t="shared" si="23"/>
        <v>3.7593984962406013E-2</v>
      </c>
      <c r="S110" s="30">
        <f t="shared" si="24"/>
        <v>0.10112394736842105</v>
      </c>
      <c r="T110" s="32">
        <f t="shared" si="25"/>
        <v>0.31578947368421051</v>
      </c>
      <c r="U110" s="30">
        <f t="shared" si="26"/>
        <v>0.84944115789473684</v>
      </c>
      <c r="V110" s="113" t="str">
        <f t="shared" si="27"/>
        <v>Non-Cropland</v>
      </c>
      <c r="W110" s="33">
        <f t="shared" si="28"/>
        <v>0</v>
      </c>
      <c r="X110" s="114">
        <f t="shared" si="29"/>
        <v>0</v>
      </c>
      <c r="Y110" s="33">
        <f t="shared" si="30"/>
        <v>0.15</v>
      </c>
      <c r="Z110" s="113">
        <f t="shared" si="31"/>
        <v>1.5168592105263157E-2</v>
      </c>
      <c r="AA110" s="113" t="str">
        <f t="shared" si="32"/>
        <v>Medium Cropland (30-50%)</v>
      </c>
      <c r="AB110" s="11">
        <f t="shared" si="33"/>
        <v>0.3</v>
      </c>
      <c r="AC110" s="11">
        <f t="shared" si="34"/>
        <v>0.25483234736842103</v>
      </c>
      <c r="AD110" s="30">
        <f t="shared" si="35"/>
        <v>0.84944115789473684</v>
      </c>
    </row>
    <row r="111" spans="1:30" x14ac:dyDescent="0.4">
      <c r="A111" s="11" t="str">
        <f>Outgrowers_Baseline!A111</f>
        <v>118001a</v>
      </c>
      <c r="B111" s="11">
        <f>Outgrowers_Baseline!B111</f>
        <v>501</v>
      </c>
      <c r="C111" s="11" t="str">
        <f>Outgrowers_Baseline!C111</f>
        <v>118001a</v>
      </c>
      <c r="D111" s="11">
        <f>Outgrowers_Baseline!D111</f>
        <v>16639</v>
      </c>
      <c r="E111" s="11" t="str">
        <f>Outgrowers_Baseline!G111</f>
        <v>Euc</v>
      </c>
      <c r="F111" s="11">
        <f>Outgrowers_Baseline!H111</f>
        <v>2018</v>
      </c>
      <c r="G111" s="11">
        <f t="shared" si="18"/>
        <v>2017</v>
      </c>
      <c r="H111" s="11">
        <f>IF(G111&lt;2017,0,(IF(G111=2017,Outgrowers_Baseline!I111,IF(G111=2018,Outgrowers_Baseline!N111,IF(G111=2019,Outgrowers_Baseline!S111,IF(G111=2020,Outgrowers_Baseline!X111,IF(G111=2021,Outgrowers_Baseline!AC111,IF(G111=2022,Outgrowers_Baseline!AH111,IF(G111=2023,Outgrowers_Baseline!AM111,IF(G111=2024,Outgrowers_Baseline!AR111,0)))))))))+(IF(G111=2017,Outgrowers_Baseline!J111,IF(G111=2018,Outgrowers_Baseline!O111,IF(G111=2019,Outgrowers_Baseline!T111,IF(G111=2020,Outgrowers_Baseline!Y111,IF(G111=2021,Outgrowers_Baseline!AD111,IF(G111=2022,Outgrowers_Baseline!AI111,IF(G111=2023,Outgrowers_Baseline!AN111,IF(G111=2024,Outgrowers_Baseline!AS111,0)))))))))+(IF(G111=2017,Outgrowers_Baseline!K111,IF(G111=2018,Outgrowers_Baseline!P111,IF(G111=2019,Outgrowers_Baseline!U111,IF(G111=2020,Outgrowers_Baseline!Z111,IF(G111=2021,Outgrowers_Baseline!AE111,IF(G111=2022,Outgrowers_Baseline!AJ111,IF(G111=2023,Outgrowers_Baseline!AO111,IF(G111=2024,Outgrowers_Baseline!AT111,0)))))))))+(IF(G111=2017,Outgrowers_Baseline!L111,IF(G111=2018,Outgrowers_Baseline!Q111,IF(G111=2019,Outgrowers_Baseline!V111,IF(G111=2020,Outgrowers_Baseline!AA111,IF(G111=2021,Outgrowers_Baseline!AF111,IF(G111=2022,Outgrowers_Baseline!AK111,IF(G111=2023,Outgrowers_Baseline!AP111,IF(G111=2024,Outgrowers_Baseline!AU111,0))))))))))</f>
        <v>1400</v>
      </c>
      <c r="I111" s="11">
        <f t="shared" si="19"/>
        <v>2017</v>
      </c>
      <c r="J111" s="11">
        <f>IF(I111=2017,Outgrowers_Baseline!I111,IF(I111=2018,Outgrowers_Baseline!N111,IF(I111=2019,Outgrowers_Baseline!S111,IF(I111=2020,Outgrowers_Baseline!X111,IF(I111=2021,Outgrowers_Baseline!AC111,IF(I111=2022,Outgrowers_Baseline!AH111,IF(I111=2023,Outgrowers_Baseline!AM111,IF(I111=2024,Outgrowers_Baseline!AR111,0))))))))</f>
        <v>1400</v>
      </c>
      <c r="K111" s="11">
        <f>IF(I111=2017,Outgrowers_Baseline!L111,IF(I111=2018,Outgrowers_Baseline!Q111,IF(I111=2019,Outgrowers_Baseline!V111,IF(I111=2020,Outgrowers_Baseline!AA111,IF(I111=2021,Outgrowers_Baseline!AF111,IF(I111=2022,Outgrowers_Baseline!AK111,IF(I111=2023,Outgrowers_Baseline!AP111,IF(I111=2024,Outgrowers_Baseline!AU111,0))))))))</f>
        <v>0</v>
      </c>
      <c r="L111" s="11">
        <f>IF(I111=2017,Outgrowers_Baseline!K111,IF(I111=2018,Outgrowers_Baseline!P111,IF(I111=2019,Outgrowers_Baseline!U111,IF(I111=2020,Outgrowers_Baseline!Z111,IF(I111=2021,Outgrowers_Baseline!AE111,IF(I111=2022,Outgrowers_Baseline!AJ111,IF(I111=2023,Outgrowers_Baseline!AO111,IF(I111=2024,Outgrowers_Baseline!AT111,0))))))))</f>
        <v>0</v>
      </c>
      <c r="M111" s="11">
        <f>IF(I111=2017,Outgrowers_Baseline!J111,IF(I111=2018,Outgrowers_Baseline!O111,IF(I111=2019,Outgrowers_Baseline!T111,IF(I111=2020,Outgrowers_Baseline!Y111,IF(I111=2021,Outgrowers_Baseline!AD111,IF(I111=2022,Outgrowers_Baseline!AI111,IF(I111=2023,Outgrowers_Baseline!AN111,IF(I111=2024,Outgrowers_Baseline!AS111,0))))))))</f>
        <v>0</v>
      </c>
      <c r="N111" s="11">
        <f t="shared" si="20"/>
        <v>1400</v>
      </c>
      <c r="O111" s="30">
        <f>IFERROR(VLOOKUP(A111,Outgrower_Areas!$C:$J,8,0),0)</f>
        <v>0.14197599999999999</v>
      </c>
      <c r="P111" s="33">
        <f t="shared" si="21"/>
        <v>0</v>
      </c>
      <c r="Q111" s="113">
        <f t="shared" si="22"/>
        <v>0</v>
      </c>
      <c r="R111" s="32">
        <f t="shared" si="23"/>
        <v>0</v>
      </c>
      <c r="S111" s="30">
        <f t="shared" si="24"/>
        <v>0</v>
      </c>
      <c r="T111" s="32">
        <f t="shared" si="25"/>
        <v>0</v>
      </c>
      <c r="U111" s="30">
        <f t="shared" si="26"/>
        <v>0</v>
      </c>
      <c r="V111" s="113" t="str">
        <f t="shared" si="27"/>
        <v>Non-Cropland</v>
      </c>
      <c r="W111" s="33">
        <f t="shared" si="28"/>
        <v>0</v>
      </c>
      <c r="X111" s="114">
        <f t="shared" si="29"/>
        <v>0</v>
      </c>
      <c r="Y111" s="33">
        <f t="shared" si="30"/>
        <v>0</v>
      </c>
      <c r="Z111" s="113">
        <f t="shared" si="31"/>
        <v>0</v>
      </c>
      <c r="AA111" s="113" t="str">
        <f t="shared" si="32"/>
        <v>Non-Cropland</v>
      </c>
      <c r="AB111" s="11">
        <f t="shared" si="33"/>
        <v>0</v>
      </c>
      <c r="AC111" s="11">
        <f t="shared" si="34"/>
        <v>0</v>
      </c>
      <c r="AD111" s="30">
        <f t="shared" si="35"/>
        <v>0</v>
      </c>
    </row>
    <row r="112" spans="1:30" x14ac:dyDescent="0.4">
      <c r="A112" s="11" t="str">
        <f>Outgrowers_Baseline!A112</f>
        <v>118001c</v>
      </c>
      <c r="B112" s="11">
        <f>Outgrowers_Baseline!B112</f>
        <v>501</v>
      </c>
      <c r="C112" s="11" t="str">
        <f>Outgrowers_Baseline!C112</f>
        <v>118001c</v>
      </c>
      <c r="D112" s="11">
        <f>Outgrowers_Baseline!D112</f>
        <v>16653</v>
      </c>
      <c r="E112" s="11" t="str">
        <f>Outgrowers_Baseline!G112</f>
        <v>Euc</v>
      </c>
      <c r="F112" s="11">
        <f>Outgrowers_Baseline!H112</f>
        <v>2017</v>
      </c>
      <c r="G112" s="11">
        <f t="shared" si="18"/>
        <v>2016</v>
      </c>
      <c r="H112" s="11">
        <f>IF(G112&lt;2017,0,(IF(G112=2017,Outgrowers_Baseline!I112,IF(G112=2018,Outgrowers_Baseline!N112,IF(G112=2019,Outgrowers_Baseline!S112,IF(G112=2020,Outgrowers_Baseline!X112,IF(G112=2021,Outgrowers_Baseline!AC112,IF(G112=2022,Outgrowers_Baseline!AH112,IF(G112=2023,Outgrowers_Baseline!AM112,IF(G112=2024,Outgrowers_Baseline!AR112,0)))))))))+(IF(G112=2017,Outgrowers_Baseline!J112,IF(G112=2018,Outgrowers_Baseline!O112,IF(G112=2019,Outgrowers_Baseline!T112,IF(G112=2020,Outgrowers_Baseline!Y112,IF(G112=2021,Outgrowers_Baseline!AD112,IF(G112=2022,Outgrowers_Baseline!AI112,IF(G112=2023,Outgrowers_Baseline!AN112,IF(G112=2024,Outgrowers_Baseline!AS112,0)))))))))+(IF(G112=2017,Outgrowers_Baseline!K112,IF(G112=2018,Outgrowers_Baseline!P112,IF(G112=2019,Outgrowers_Baseline!U112,IF(G112=2020,Outgrowers_Baseline!Z112,IF(G112=2021,Outgrowers_Baseline!AE112,IF(G112=2022,Outgrowers_Baseline!AJ112,IF(G112=2023,Outgrowers_Baseline!AO112,IF(G112=2024,Outgrowers_Baseline!AT112,0)))))))))+(IF(G112=2017,Outgrowers_Baseline!L112,IF(G112=2018,Outgrowers_Baseline!Q112,IF(G112=2019,Outgrowers_Baseline!V112,IF(G112=2020,Outgrowers_Baseline!AA112,IF(G112=2021,Outgrowers_Baseline!AF112,IF(G112=2022,Outgrowers_Baseline!AK112,IF(G112=2023,Outgrowers_Baseline!AP112,IF(G112=2024,Outgrowers_Baseline!AU112,0))))))))))</f>
        <v>0</v>
      </c>
      <c r="I112" s="11">
        <f t="shared" si="19"/>
        <v>2017</v>
      </c>
      <c r="J112" s="11">
        <f>IF(I112=2017,Outgrowers_Baseline!I112,IF(I112=2018,Outgrowers_Baseline!N112,IF(I112=2019,Outgrowers_Baseline!S112,IF(I112=2020,Outgrowers_Baseline!X112,IF(I112=2021,Outgrowers_Baseline!AC112,IF(I112=2022,Outgrowers_Baseline!AH112,IF(I112=2023,Outgrowers_Baseline!AM112,IF(I112=2024,Outgrowers_Baseline!AR112,0))))))))</f>
        <v>10900</v>
      </c>
      <c r="K112" s="11">
        <f>IF(I112=2017,Outgrowers_Baseline!L112,IF(I112=2018,Outgrowers_Baseline!Q112,IF(I112=2019,Outgrowers_Baseline!V112,IF(I112=2020,Outgrowers_Baseline!AA112,IF(I112=2021,Outgrowers_Baseline!AF112,IF(I112=2022,Outgrowers_Baseline!AK112,IF(I112=2023,Outgrowers_Baseline!AP112,IF(I112=2024,Outgrowers_Baseline!AU112,0))))))))</f>
        <v>0</v>
      </c>
      <c r="L112" s="11">
        <f>IF(I112=2017,Outgrowers_Baseline!K112,IF(I112=2018,Outgrowers_Baseline!P112,IF(I112=2019,Outgrowers_Baseline!U112,IF(I112=2020,Outgrowers_Baseline!Z112,IF(I112=2021,Outgrowers_Baseline!AE112,IF(I112=2022,Outgrowers_Baseline!AJ112,IF(I112=2023,Outgrowers_Baseline!AO112,IF(I112=2024,Outgrowers_Baseline!AT112,0))))))))</f>
        <v>2400</v>
      </c>
      <c r="M112" s="11">
        <f>IF(I112=2017,Outgrowers_Baseline!J112,IF(I112=2018,Outgrowers_Baseline!O112,IF(I112=2019,Outgrowers_Baseline!T112,IF(I112=2020,Outgrowers_Baseline!Y112,IF(I112=2021,Outgrowers_Baseline!AD112,IF(I112=2022,Outgrowers_Baseline!AI112,IF(I112=2023,Outgrowers_Baseline!AN112,IF(I112=2024,Outgrowers_Baseline!AS112,0))))))))</f>
        <v>8100</v>
      </c>
      <c r="N112" s="11">
        <f t="shared" si="20"/>
        <v>21400</v>
      </c>
      <c r="O112" s="30">
        <f>IFERROR(VLOOKUP(A112,Outgrower_Areas!$C:$J,8,0),0)</f>
        <v>2.1200619999999999</v>
      </c>
      <c r="P112" s="33">
        <f t="shared" si="21"/>
        <v>0</v>
      </c>
      <c r="Q112" s="113">
        <f t="shared" si="22"/>
        <v>0</v>
      </c>
      <c r="R112" s="32">
        <f t="shared" si="23"/>
        <v>0.11214953271028037</v>
      </c>
      <c r="S112" s="30">
        <f t="shared" si="24"/>
        <v>0.23776396261682242</v>
      </c>
      <c r="T112" s="32">
        <f t="shared" si="25"/>
        <v>0.49065420560747663</v>
      </c>
      <c r="U112" s="30">
        <f t="shared" si="26"/>
        <v>1.040217336448598</v>
      </c>
      <c r="V112" s="113" t="str">
        <f t="shared" si="27"/>
        <v>Non-Cropland</v>
      </c>
      <c r="W112" s="33">
        <f t="shared" si="28"/>
        <v>0</v>
      </c>
      <c r="X112" s="114">
        <f t="shared" si="29"/>
        <v>0</v>
      </c>
      <c r="Y112" s="33">
        <f t="shared" si="30"/>
        <v>0.2</v>
      </c>
      <c r="Z112" s="113">
        <f t="shared" si="31"/>
        <v>4.7552792523364487E-2</v>
      </c>
      <c r="AA112" s="113" t="str">
        <f t="shared" si="32"/>
        <v>Medium Cropland (30-50%)</v>
      </c>
      <c r="AB112" s="11">
        <f t="shared" si="33"/>
        <v>0.3</v>
      </c>
      <c r="AC112" s="11">
        <f t="shared" si="34"/>
        <v>0.3120652009345794</v>
      </c>
      <c r="AD112" s="30">
        <f t="shared" si="35"/>
        <v>1.040217336448598</v>
      </c>
    </row>
    <row r="113" spans="1:30" x14ac:dyDescent="0.4">
      <c r="A113" s="11" t="str">
        <f>Outgrowers_Baseline!A113</f>
        <v>118001e</v>
      </c>
      <c r="B113" s="11">
        <f>Outgrowers_Baseline!B113</f>
        <v>507</v>
      </c>
      <c r="C113" s="11" t="str">
        <f>Outgrowers_Baseline!C113</f>
        <v>118001e</v>
      </c>
      <c r="D113" s="11">
        <f>Outgrowers_Baseline!D113</f>
        <v>22917</v>
      </c>
      <c r="E113" s="11" t="str">
        <f>Outgrowers_Baseline!G113</f>
        <v>Euc</v>
      </c>
      <c r="F113" s="11">
        <f>Outgrowers_Baseline!H113</f>
        <v>2025</v>
      </c>
      <c r="G113" s="11">
        <f t="shared" si="18"/>
        <v>2024</v>
      </c>
      <c r="H113" s="11">
        <f>IF(G113&lt;2017,0,(IF(G113=2017,Outgrowers_Baseline!I113,IF(G113=2018,Outgrowers_Baseline!N113,IF(G113=2019,Outgrowers_Baseline!S113,IF(G113=2020,Outgrowers_Baseline!X113,IF(G113=2021,Outgrowers_Baseline!AC113,IF(G113=2022,Outgrowers_Baseline!AH113,IF(G113=2023,Outgrowers_Baseline!AM113,IF(G113=2024,Outgrowers_Baseline!AR113,0)))))))))+(IF(G113=2017,Outgrowers_Baseline!J113,IF(G113=2018,Outgrowers_Baseline!O113,IF(G113=2019,Outgrowers_Baseline!T113,IF(G113=2020,Outgrowers_Baseline!Y113,IF(G113=2021,Outgrowers_Baseline!AD113,IF(G113=2022,Outgrowers_Baseline!AI113,IF(G113=2023,Outgrowers_Baseline!AN113,IF(G113=2024,Outgrowers_Baseline!AS113,0)))))))))+(IF(G113=2017,Outgrowers_Baseline!K113,IF(G113=2018,Outgrowers_Baseline!P113,IF(G113=2019,Outgrowers_Baseline!U113,IF(G113=2020,Outgrowers_Baseline!Z113,IF(G113=2021,Outgrowers_Baseline!AE113,IF(G113=2022,Outgrowers_Baseline!AJ113,IF(G113=2023,Outgrowers_Baseline!AO113,IF(G113=2024,Outgrowers_Baseline!AT113,0)))))))))+(IF(G113=2017,Outgrowers_Baseline!L113,IF(G113=2018,Outgrowers_Baseline!Q113,IF(G113=2019,Outgrowers_Baseline!V113,IF(G113=2020,Outgrowers_Baseline!AA113,IF(G113=2021,Outgrowers_Baseline!AF113,IF(G113=2022,Outgrowers_Baseline!AK113,IF(G113=2023,Outgrowers_Baseline!AP113,IF(G113=2024,Outgrowers_Baseline!AU113,0))))))))))</f>
        <v>4200</v>
      </c>
      <c r="I113" s="11">
        <f t="shared" si="19"/>
        <v>2024</v>
      </c>
      <c r="J113" s="11">
        <f>IF(I113=2017,Outgrowers_Baseline!I113,IF(I113=2018,Outgrowers_Baseline!N113,IF(I113=2019,Outgrowers_Baseline!S113,IF(I113=2020,Outgrowers_Baseline!X113,IF(I113=2021,Outgrowers_Baseline!AC113,IF(I113=2022,Outgrowers_Baseline!AH113,IF(I113=2023,Outgrowers_Baseline!AM113,IF(I113=2024,Outgrowers_Baseline!AR113,0))))))))</f>
        <v>4200</v>
      </c>
      <c r="K113" s="11">
        <f>IF(I113=2017,Outgrowers_Baseline!L113,IF(I113=2018,Outgrowers_Baseline!Q113,IF(I113=2019,Outgrowers_Baseline!V113,IF(I113=2020,Outgrowers_Baseline!AA113,IF(I113=2021,Outgrowers_Baseline!AF113,IF(I113=2022,Outgrowers_Baseline!AK113,IF(I113=2023,Outgrowers_Baseline!AP113,IF(I113=2024,Outgrowers_Baseline!AU113,0))))))))</f>
        <v>0</v>
      </c>
      <c r="L113" s="11">
        <f>IF(I113=2017,Outgrowers_Baseline!K113,IF(I113=2018,Outgrowers_Baseline!P113,IF(I113=2019,Outgrowers_Baseline!U113,IF(I113=2020,Outgrowers_Baseline!Z113,IF(I113=2021,Outgrowers_Baseline!AE113,IF(I113=2022,Outgrowers_Baseline!AJ113,IF(I113=2023,Outgrowers_Baseline!AO113,IF(I113=2024,Outgrowers_Baseline!AT113,0))))))))</f>
        <v>0</v>
      </c>
      <c r="M113" s="11">
        <f>IF(I113=2017,Outgrowers_Baseline!J113,IF(I113=2018,Outgrowers_Baseline!O113,IF(I113=2019,Outgrowers_Baseline!T113,IF(I113=2020,Outgrowers_Baseline!Y113,IF(I113=2021,Outgrowers_Baseline!AD113,IF(I113=2022,Outgrowers_Baseline!AI113,IF(I113=2023,Outgrowers_Baseline!AN113,IF(I113=2024,Outgrowers_Baseline!AS113,0))))))))</f>
        <v>0</v>
      </c>
      <c r="N113" s="11">
        <f t="shared" si="20"/>
        <v>4200</v>
      </c>
      <c r="O113" s="30">
        <f>IFERROR(VLOOKUP(A113,Outgrower_Areas!$C:$J,8,0),0)</f>
        <v>0.44420599999999999</v>
      </c>
      <c r="P113" s="33">
        <f t="shared" si="21"/>
        <v>0</v>
      </c>
      <c r="Q113" s="113">
        <f t="shared" si="22"/>
        <v>0</v>
      </c>
      <c r="R113" s="32">
        <f t="shared" si="23"/>
        <v>0</v>
      </c>
      <c r="S113" s="30">
        <f t="shared" si="24"/>
        <v>0</v>
      </c>
      <c r="T113" s="32">
        <f t="shared" si="25"/>
        <v>0</v>
      </c>
      <c r="U113" s="30">
        <f t="shared" si="26"/>
        <v>0</v>
      </c>
      <c r="V113" s="113" t="str">
        <f t="shared" si="27"/>
        <v>Non-Cropland</v>
      </c>
      <c r="W113" s="33">
        <f t="shared" si="28"/>
        <v>0</v>
      </c>
      <c r="X113" s="114">
        <f t="shared" si="29"/>
        <v>0</v>
      </c>
      <c r="Y113" s="33">
        <f t="shared" si="30"/>
        <v>0</v>
      </c>
      <c r="Z113" s="113">
        <f t="shared" si="31"/>
        <v>0</v>
      </c>
      <c r="AA113" s="113" t="str">
        <f t="shared" si="32"/>
        <v>Non-Cropland</v>
      </c>
      <c r="AB113" s="11">
        <f t="shared" si="33"/>
        <v>0</v>
      </c>
      <c r="AC113" s="11">
        <f t="shared" si="34"/>
        <v>0</v>
      </c>
      <c r="AD113" s="30">
        <f t="shared" si="35"/>
        <v>0</v>
      </c>
    </row>
    <row r="114" spans="1:30" x14ac:dyDescent="0.4">
      <c r="A114" s="11" t="str">
        <f>Outgrowers_Baseline!A114</f>
        <v>118001f</v>
      </c>
      <c r="B114" s="11">
        <f>Outgrowers_Baseline!B114</f>
        <v>507</v>
      </c>
      <c r="C114" s="11" t="str">
        <f>Outgrowers_Baseline!C114</f>
        <v>118001f</v>
      </c>
      <c r="D114" s="11">
        <f>Outgrowers_Baseline!D114</f>
        <v>22918</v>
      </c>
      <c r="E114" s="11" t="str">
        <f>Outgrowers_Baseline!G114</f>
        <v>Euc</v>
      </c>
      <c r="F114" s="11">
        <f>Outgrowers_Baseline!H114</f>
        <v>2025</v>
      </c>
      <c r="G114" s="11">
        <f t="shared" si="18"/>
        <v>2024</v>
      </c>
      <c r="H114" s="11">
        <f>IF(G114&lt;2017,0,(IF(G114=2017,Outgrowers_Baseline!I114,IF(G114=2018,Outgrowers_Baseline!N114,IF(G114=2019,Outgrowers_Baseline!S114,IF(G114=2020,Outgrowers_Baseline!X114,IF(G114=2021,Outgrowers_Baseline!AC114,IF(G114=2022,Outgrowers_Baseline!AH114,IF(G114=2023,Outgrowers_Baseline!AM114,IF(G114=2024,Outgrowers_Baseline!AR114,0)))))))))+(IF(G114=2017,Outgrowers_Baseline!J114,IF(G114=2018,Outgrowers_Baseline!O114,IF(G114=2019,Outgrowers_Baseline!T114,IF(G114=2020,Outgrowers_Baseline!Y114,IF(G114=2021,Outgrowers_Baseline!AD114,IF(G114=2022,Outgrowers_Baseline!AI114,IF(G114=2023,Outgrowers_Baseline!AN114,IF(G114=2024,Outgrowers_Baseline!AS114,0)))))))))+(IF(G114=2017,Outgrowers_Baseline!K114,IF(G114=2018,Outgrowers_Baseline!P114,IF(G114=2019,Outgrowers_Baseline!U114,IF(G114=2020,Outgrowers_Baseline!Z114,IF(G114=2021,Outgrowers_Baseline!AE114,IF(G114=2022,Outgrowers_Baseline!AJ114,IF(G114=2023,Outgrowers_Baseline!AO114,IF(G114=2024,Outgrowers_Baseline!AT114,0)))))))))+(IF(G114=2017,Outgrowers_Baseline!L114,IF(G114=2018,Outgrowers_Baseline!Q114,IF(G114=2019,Outgrowers_Baseline!V114,IF(G114=2020,Outgrowers_Baseline!AA114,IF(G114=2021,Outgrowers_Baseline!AF114,IF(G114=2022,Outgrowers_Baseline!AK114,IF(G114=2023,Outgrowers_Baseline!AP114,IF(G114=2024,Outgrowers_Baseline!AU114,0))))))))))</f>
        <v>3000</v>
      </c>
      <c r="I114" s="11">
        <f t="shared" si="19"/>
        <v>2024</v>
      </c>
      <c r="J114" s="11">
        <f>IF(I114=2017,Outgrowers_Baseline!I114,IF(I114=2018,Outgrowers_Baseline!N114,IF(I114=2019,Outgrowers_Baseline!S114,IF(I114=2020,Outgrowers_Baseline!X114,IF(I114=2021,Outgrowers_Baseline!AC114,IF(I114=2022,Outgrowers_Baseline!AH114,IF(I114=2023,Outgrowers_Baseline!AM114,IF(I114=2024,Outgrowers_Baseline!AR114,0))))))))</f>
        <v>2500</v>
      </c>
      <c r="K114" s="11">
        <f>IF(I114=2017,Outgrowers_Baseline!L114,IF(I114=2018,Outgrowers_Baseline!Q114,IF(I114=2019,Outgrowers_Baseline!V114,IF(I114=2020,Outgrowers_Baseline!AA114,IF(I114=2021,Outgrowers_Baseline!AF114,IF(I114=2022,Outgrowers_Baseline!AK114,IF(I114=2023,Outgrowers_Baseline!AP114,IF(I114=2024,Outgrowers_Baseline!AU114,0))))))))</f>
        <v>0</v>
      </c>
      <c r="L114" s="11">
        <f>IF(I114=2017,Outgrowers_Baseline!K114,IF(I114=2018,Outgrowers_Baseline!P114,IF(I114=2019,Outgrowers_Baseline!U114,IF(I114=2020,Outgrowers_Baseline!Z114,IF(I114=2021,Outgrowers_Baseline!AE114,IF(I114=2022,Outgrowers_Baseline!AJ114,IF(I114=2023,Outgrowers_Baseline!AO114,IF(I114=2024,Outgrowers_Baseline!AT114,0))))))))</f>
        <v>200</v>
      </c>
      <c r="M114" s="11">
        <f>IF(I114=2017,Outgrowers_Baseline!J114,IF(I114=2018,Outgrowers_Baseline!O114,IF(I114=2019,Outgrowers_Baseline!T114,IF(I114=2020,Outgrowers_Baseline!Y114,IF(I114=2021,Outgrowers_Baseline!AD114,IF(I114=2022,Outgrowers_Baseline!AI114,IF(I114=2023,Outgrowers_Baseline!AN114,IF(I114=2024,Outgrowers_Baseline!AS114,0))))))))</f>
        <v>300</v>
      </c>
      <c r="N114" s="11">
        <f t="shared" si="20"/>
        <v>3000</v>
      </c>
      <c r="O114" s="30">
        <f>IFERROR(VLOOKUP(A114,Outgrower_Areas!$C:$J,8,0),0)</f>
        <v>0.29630499999999999</v>
      </c>
      <c r="P114" s="33">
        <f t="shared" si="21"/>
        <v>0</v>
      </c>
      <c r="Q114" s="113">
        <f t="shared" si="22"/>
        <v>0</v>
      </c>
      <c r="R114" s="32">
        <f t="shared" si="23"/>
        <v>6.6666666666666666E-2</v>
      </c>
      <c r="S114" s="30">
        <f t="shared" si="24"/>
        <v>1.9753666666666666E-2</v>
      </c>
      <c r="T114" s="32">
        <f t="shared" si="25"/>
        <v>0.16666666666666666</v>
      </c>
      <c r="U114" s="30">
        <f t="shared" si="26"/>
        <v>4.938416666666666E-2</v>
      </c>
      <c r="V114" s="113" t="str">
        <f t="shared" si="27"/>
        <v>Non-Cropland</v>
      </c>
      <c r="W114" s="33">
        <f t="shared" si="28"/>
        <v>0</v>
      </c>
      <c r="X114" s="114">
        <f t="shared" si="29"/>
        <v>0</v>
      </c>
      <c r="Y114" s="33">
        <f t="shared" si="30"/>
        <v>0.15</v>
      </c>
      <c r="Z114" s="113">
        <f t="shared" si="31"/>
        <v>2.9630499999999996E-3</v>
      </c>
      <c r="AA114" s="113" t="str">
        <f t="shared" si="32"/>
        <v>Low Cropland (10-30%)</v>
      </c>
      <c r="AB114" s="11">
        <f t="shared" si="33"/>
        <v>0.2</v>
      </c>
      <c r="AC114" s="11">
        <f t="shared" si="34"/>
        <v>9.876833333333333E-3</v>
      </c>
      <c r="AD114" s="30">
        <f t="shared" si="35"/>
        <v>4.938416666666666E-2</v>
      </c>
    </row>
    <row r="115" spans="1:30" x14ac:dyDescent="0.4">
      <c r="A115" s="11" t="str">
        <f>Outgrowers_Baseline!A115</f>
        <v>118004a</v>
      </c>
      <c r="B115" s="11">
        <f>Outgrowers_Baseline!B115</f>
        <v>501</v>
      </c>
      <c r="C115" s="11" t="str">
        <f>Outgrowers_Baseline!C115</f>
        <v>118004a</v>
      </c>
      <c r="D115" s="11">
        <f>Outgrowers_Baseline!D115</f>
        <v>16888</v>
      </c>
      <c r="E115" s="11" t="str">
        <f>Outgrowers_Baseline!G115</f>
        <v>Euc</v>
      </c>
      <c r="F115" s="11">
        <f>Outgrowers_Baseline!H115</f>
        <v>2017</v>
      </c>
      <c r="G115" s="11">
        <f t="shared" si="18"/>
        <v>2016</v>
      </c>
      <c r="H115" s="11">
        <f>IF(G115&lt;2017,0,(IF(G115=2017,Outgrowers_Baseline!I115,IF(G115=2018,Outgrowers_Baseline!N115,IF(G115=2019,Outgrowers_Baseline!S115,IF(G115=2020,Outgrowers_Baseline!X115,IF(G115=2021,Outgrowers_Baseline!AC115,IF(G115=2022,Outgrowers_Baseline!AH115,IF(G115=2023,Outgrowers_Baseline!AM115,IF(G115=2024,Outgrowers_Baseline!AR115,0)))))))))+(IF(G115=2017,Outgrowers_Baseline!J115,IF(G115=2018,Outgrowers_Baseline!O115,IF(G115=2019,Outgrowers_Baseline!T115,IF(G115=2020,Outgrowers_Baseline!Y115,IF(G115=2021,Outgrowers_Baseline!AD115,IF(G115=2022,Outgrowers_Baseline!AI115,IF(G115=2023,Outgrowers_Baseline!AN115,IF(G115=2024,Outgrowers_Baseline!AS115,0)))))))))+(IF(G115=2017,Outgrowers_Baseline!K115,IF(G115=2018,Outgrowers_Baseline!P115,IF(G115=2019,Outgrowers_Baseline!U115,IF(G115=2020,Outgrowers_Baseline!Z115,IF(G115=2021,Outgrowers_Baseline!AE115,IF(G115=2022,Outgrowers_Baseline!AJ115,IF(G115=2023,Outgrowers_Baseline!AO115,IF(G115=2024,Outgrowers_Baseline!AT115,0)))))))))+(IF(G115=2017,Outgrowers_Baseline!L115,IF(G115=2018,Outgrowers_Baseline!Q115,IF(G115=2019,Outgrowers_Baseline!V115,IF(G115=2020,Outgrowers_Baseline!AA115,IF(G115=2021,Outgrowers_Baseline!AF115,IF(G115=2022,Outgrowers_Baseline!AK115,IF(G115=2023,Outgrowers_Baseline!AP115,IF(G115=2024,Outgrowers_Baseline!AU115,0))))))))))</f>
        <v>0</v>
      </c>
      <c r="I115" s="11">
        <f t="shared" si="19"/>
        <v>2017</v>
      </c>
      <c r="J115" s="11">
        <f>IF(I115=2017,Outgrowers_Baseline!I115,IF(I115=2018,Outgrowers_Baseline!N115,IF(I115=2019,Outgrowers_Baseline!S115,IF(I115=2020,Outgrowers_Baseline!X115,IF(I115=2021,Outgrowers_Baseline!AC115,IF(I115=2022,Outgrowers_Baseline!AH115,IF(I115=2023,Outgrowers_Baseline!AM115,IF(I115=2024,Outgrowers_Baseline!AR115,0))))))))</f>
        <v>2100</v>
      </c>
      <c r="K115" s="11">
        <f>IF(I115=2017,Outgrowers_Baseline!L115,IF(I115=2018,Outgrowers_Baseline!Q115,IF(I115=2019,Outgrowers_Baseline!V115,IF(I115=2020,Outgrowers_Baseline!AA115,IF(I115=2021,Outgrowers_Baseline!AF115,IF(I115=2022,Outgrowers_Baseline!AK115,IF(I115=2023,Outgrowers_Baseline!AP115,IF(I115=2024,Outgrowers_Baseline!AU115,0))))))))</f>
        <v>0</v>
      </c>
      <c r="L115" s="11">
        <f>IF(I115=2017,Outgrowers_Baseline!K115,IF(I115=2018,Outgrowers_Baseline!P115,IF(I115=2019,Outgrowers_Baseline!U115,IF(I115=2020,Outgrowers_Baseline!Z115,IF(I115=2021,Outgrowers_Baseline!AE115,IF(I115=2022,Outgrowers_Baseline!AJ115,IF(I115=2023,Outgrowers_Baseline!AO115,IF(I115=2024,Outgrowers_Baseline!AT115,0))))))))</f>
        <v>0</v>
      </c>
      <c r="M115" s="11">
        <f>IF(I115=2017,Outgrowers_Baseline!J115,IF(I115=2018,Outgrowers_Baseline!O115,IF(I115=2019,Outgrowers_Baseline!T115,IF(I115=2020,Outgrowers_Baseline!Y115,IF(I115=2021,Outgrowers_Baseline!AD115,IF(I115=2022,Outgrowers_Baseline!AI115,IF(I115=2023,Outgrowers_Baseline!AN115,IF(I115=2024,Outgrowers_Baseline!AS115,0))))))))</f>
        <v>500</v>
      </c>
      <c r="N115" s="11">
        <f t="shared" si="20"/>
        <v>2600</v>
      </c>
      <c r="O115" s="30">
        <f>IFERROR(VLOOKUP(A115,Outgrower_Areas!$C:$J,8,0),0)</f>
        <v>0.264316</v>
      </c>
      <c r="P115" s="33">
        <f t="shared" si="21"/>
        <v>0</v>
      </c>
      <c r="Q115" s="113">
        <f t="shared" si="22"/>
        <v>0</v>
      </c>
      <c r="R115" s="32">
        <f t="shared" si="23"/>
        <v>0</v>
      </c>
      <c r="S115" s="30">
        <f t="shared" si="24"/>
        <v>0</v>
      </c>
      <c r="T115" s="32">
        <f t="shared" si="25"/>
        <v>0.19230769230769232</v>
      </c>
      <c r="U115" s="30">
        <f t="shared" si="26"/>
        <v>5.083E-2</v>
      </c>
      <c r="V115" s="113" t="str">
        <f t="shared" si="27"/>
        <v>Non-Cropland</v>
      </c>
      <c r="W115" s="33">
        <f t="shared" si="28"/>
        <v>0</v>
      </c>
      <c r="X115" s="114">
        <f t="shared" si="29"/>
        <v>0</v>
      </c>
      <c r="Y115" s="33">
        <f t="shared" si="30"/>
        <v>0</v>
      </c>
      <c r="Z115" s="113">
        <f t="shared" si="31"/>
        <v>0</v>
      </c>
      <c r="AA115" s="113" t="str">
        <f t="shared" si="32"/>
        <v>Low Cropland (10-30%)</v>
      </c>
      <c r="AB115" s="11">
        <f t="shared" si="33"/>
        <v>0.2</v>
      </c>
      <c r="AC115" s="11">
        <f t="shared" si="34"/>
        <v>1.0166000000000001E-2</v>
      </c>
      <c r="AD115" s="30">
        <f t="shared" si="35"/>
        <v>5.083E-2</v>
      </c>
    </row>
    <row r="116" spans="1:30" x14ac:dyDescent="0.4">
      <c r="A116" s="11" t="str">
        <f>Outgrowers_Baseline!A116</f>
        <v>118007a</v>
      </c>
      <c r="B116" s="11">
        <f>Outgrowers_Baseline!B116</f>
        <v>501</v>
      </c>
      <c r="C116" s="11" t="str">
        <f>Outgrowers_Baseline!C116</f>
        <v>118007a</v>
      </c>
      <c r="D116" s="11">
        <f>Outgrowers_Baseline!D116</f>
        <v>16982</v>
      </c>
      <c r="E116" s="11" t="str">
        <f>Outgrowers_Baseline!G116</f>
        <v>Euc</v>
      </c>
      <c r="F116" s="11">
        <f>Outgrowers_Baseline!H116</f>
        <v>2021</v>
      </c>
      <c r="G116" s="11">
        <f t="shared" si="18"/>
        <v>2020</v>
      </c>
      <c r="H116" s="11">
        <f>IF(G116&lt;2017,0,(IF(G116=2017,Outgrowers_Baseline!I116,IF(G116=2018,Outgrowers_Baseline!N116,IF(G116=2019,Outgrowers_Baseline!S116,IF(G116=2020,Outgrowers_Baseline!X116,IF(G116=2021,Outgrowers_Baseline!AC116,IF(G116=2022,Outgrowers_Baseline!AH116,IF(G116=2023,Outgrowers_Baseline!AM116,IF(G116=2024,Outgrowers_Baseline!AR116,0)))))))))+(IF(G116=2017,Outgrowers_Baseline!J116,IF(G116=2018,Outgrowers_Baseline!O116,IF(G116=2019,Outgrowers_Baseline!T116,IF(G116=2020,Outgrowers_Baseline!Y116,IF(G116=2021,Outgrowers_Baseline!AD116,IF(G116=2022,Outgrowers_Baseline!AI116,IF(G116=2023,Outgrowers_Baseline!AN116,IF(G116=2024,Outgrowers_Baseline!AS116,0)))))))))+(IF(G116=2017,Outgrowers_Baseline!K116,IF(G116=2018,Outgrowers_Baseline!P116,IF(G116=2019,Outgrowers_Baseline!U116,IF(G116=2020,Outgrowers_Baseline!Z116,IF(G116=2021,Outgrowers_Baseline!AE116,IF(G116=2022,Outgrowers_Baseline!AJ116,IF(G116=2023,Outgrowers_Baseline!AO116,IF(G116=2024,Outgrowers_Baseline!AT116,0)))))))))+(IF(G116=2017,Outgrowers_Baseline!L116,IF(G116=2018,Outgrowers_Baseline!Q116,IF(G116=2019,Outgrowers_Baseline!V116,IF(G116=2020,Outgrowers_Baseline!AA116,IF(G116=2021,Outgrowers_Baseline!AF116,IF(G116=2022,Outgrowers_Baseline!AK116,IF(G116=2023,Outgrowers_Baseline!AP116,IF(G116=2024,Outgrowers_Baseline!AU116,0))))))))))</f>
        <v>6800</v>
      </c>
      <c r="I116" s="11">
        <f t="shared" si="19"/>
        <v>2020</v>
      </c>
      <c r="J116" s="11">
        <f>IF(I116=2017,Outgrowers_Baseline!I116,IF(I116=2018,Outgrowers_Baseline!N116,IF(I116=2019,Outgrowers_Baseline!S116,IF(I116=2020,Outgrowers_Baseline!X116,IF(I116=2021,Outgrowers_Baseline!AC116,IF(I116=2022,Outgrowers_Baseline!AH116,IF(I116=2023,Outgrowers_Baseline!AM116,IF(I116=2024,Outgrowers_Baseline!AR116,0))))))))</f>
        <v>2300</v>
      </c>
      <c r="K116" s="11">
        <f>IF(I116=2017,Outgrowers_Baseline!L116,IF(I116=2018,Outgrowers_Baseline!Q116,IF(I116=2019,Outgrowers_Baseline!V116,IF(I116=2020,Outgrowers_Baseline!AA116,IF(I116=2021,Outgrowers_Baseline!AF116,IF(I116=2022,Outgrowers_Baseline!AK116,IF(I116=2023,Outgrowers_Baseline!AP116,IF(I116=2024,Outgrowers_Baseline!AU116,0))))))))</f>
        <v>0</v>
      </c>
      <c r="L116" s="11">
        <f>IF(I116=2017,Outgrowers_Baseline!K116,IF(I116=2018,Outgrowers_Baseline!P116,IF(I116=2019,Outgrowers_Baseline!U116,IF(I116=2020,Outgrowers_Baseline!Z116,IF(I116=2021,Outgrowers_Baseline!AE116,IF(I116=2022,Outgrowers_Baseline!AJ116,IF(I116=2023,Outgrowers_Baseline!AO116,IF(I116=2024,Outgrowers_Baseline!AT116,0))))))))</f>
        <v>300</v>
      </c>
      <c r="M116" s="11">
        <f>IF(I116=2017,Outgrowers_Baseline!J116,IF(I116=2018,Outgrowers_Baseline!O116,IF(I116=2019,Outgrowers_Baseline!T116,IF(I116=2020,Outgrowers_Baseline!Y116,IF(I116=2021,Outgrowers_Baseline!AD116,IF(I116=2022,Outgrowers_Baseline!AI116,IF(I116=2023,Outgrowers_Baseline!AN116,IF(I116=2024,Outgrowers_Baseline!AS116,0))))))))</f>
        <v>4200</v>
      </c>
      <c r="N116" s="11">
        <f t="shared" si="20"/>
        <v>6800</v>
      </c>
      <c r="O116" s="30">
        <f>IFERROR(VLOOKUP(A116,Outgrower_Areas!$C:$J,8,0),0)</f>
        <v>0.66528100000000001</v>
      </c>
      <c r="P116" s="33">
        <f t="shared" si="21"/>
        <v>0</v>
      </c>
      <c r="Q116" s="113">
        <f t="shared" si="22"/>
        <v>0</v>
      </c>
      <c r="R116" s="32">
        <f t="shared" si="23"/>
        <v>4.4117647058823532E-2</v>
      </c>
      <c r="S116" s="30">
        <f t="shared" si="24"/>
        <v>2.9350632352941178E-2</v>
      </c>
      <c r="T116" s="32">
        <f t="shared" si="25"/>
        <v>0.66176470588235292</v>
      </c>
      <c r="U116" s="30">
        <f t="shared" si="26"/>
        <v>0.44025948529411763</v>
      </c>
      <c r="V116" s="113" t="str">
        <f t="shared" si="27"/>
        <v>Non-Cropland</v>
      </c>
      <c r="W116" s="33">
        <f t="shared" si="28"/>
        <v>0</v>
      </c>
      <c r="X116" s="114">
        <f t="shared" si="29"/>
        <v>0</v>
      </c>
      <c r="Y116" s="33">
        <f t="shared" si="30"/>
        <v>0.15</v>
      </c>
      <c r="Z116" s="113">
        <f t="shared" si="31"/>
        <v>4.4025948529411761E-3</v>
      </c>
      <c r="AA116" s="113" t="str">
        <f t="shared" si="32"/>
        <v>High Cropland (≥50%)</v>
      </c>
      <c r="AB116" s="11">
        <f t="shared" si="33"/>
        <v>0.4</v>
      </c>
      <c r="AC116" s="11">
        <f t="shared" si="34"/>
        <v>0.17610379411764707</v>
      </c>
      <c r="AD116" s="30">
        <f t="shared" si="35"/>
        <v>0.44025948529411763</v>
      </c>
    </row>
    <row r="117" spans="1:30" x14ac:dyDescent="0.4">
      <c r="A117" s="11" t="str">
        <f>Outgrowers_Baseline!A117</f>
        <v>118007b</v>
      </c>
      <c r="B117" s="11">
        <f>Outgrowers_Baseline!B117</f>
        <v>501</v>
      </c>
      <c r="C117" s="11" t="str">
        <f>Outgrowers_Baseline!C117</f>
        <v>118007b</v>
      </c>
      <c r="D117" s="11">
        <f>Outgrowers_Baseline!D117</f>
        <v>16983</v>
      </c>
      <c r="E117" s="11" t="str">
        <f>Outgrowers_Baseline!G117</f>
        <v>Euc</v>
      </c>
      <c r="F117" s="11">
        <f>Outgrowers_Baseline!H117</f>
        <v>2020</v>
      </c>
      <c r="G117" s="11">
        <f t="shared" si="18"/>
        <v>2019</v>
      </c>
      <c r="H117" s="11">
        <f>IF(G117&lt;2017,0,(IF(G117=2017,Outgrowers_Baseline!I117,IF(G117=2018,Outgrowers_Baseline!N117,IF(G117=2019,Outgrowers_Baseline!S117,IF(G117=2020,Outgrowers_Baseline!X117,IF(G117=2021,Outgrowers_Baseline!AC117,IF(G117=2022,Outgrowers_Baseline!AH117,IF(G117=2023,Outgrowers_Baseline!AM117,IF(G117=2024,Outgrowers_Baseline!AR117,0)))))))))+(IF(G117=2017,Outgrowers_Baseline!J117,IF(G117=2018,Outgrowers_Baseline!O117,IF(G117=2019,Outgrowers_Baseline!T117,IF(G117=2020,Outgrowers_Baseline!Y117,IF(G117=2021,Outgrowers_Baseline!AD117,IF(G117=2022,Outgrowers_Baseline!AI117,IF(G117=2023,Outgrowers_Baseline!AN117,IF(G117=2024,Outgrowers_Baseline!AS117,0)))))))))+(IF(G117=2017,Outgrowers_Baseline!K117,IF(G117=2018,Outgrowers_Baseline!P117,IF(G117=2019,Outgrowers_Baseline!U117,IF(G117=2020,Outgrowers_Baseline!Z117,IF(G117=2021,Outgrowers_Baseline!AE117,IF(G117=2022,Outgrowers_Baseline!AJ117,IF(G117=2023,Outgrowers_Baseline!AO117,IF(G117=2024,Outgrowers_Baseline!AT117,0)))))))))+(IF(G117=2017,Outgrowers_Baseline!L117,IF(G117=2018,Outgrowers_Baseline!Q117,IF(G117=2019,Outgrowers_Baseline!V117,IF(G117=2020,Outgrowers_Baseline!AA117,IF(G117=2021,Outgrowers_Baseline!AF117,IF(G117=2022,Outgrowers_Baseline!AK117,IF(G117=2023,Outgrowers_Baseline!AP117,IF(G117=2024,Outgrowers_Baseline!AU117,0))))))))))</f>
        <v>1900</v>
      </c>
      <c r="I117" s="11">
        <f t="shared" si="19"/>
        <v>2019</v>
      </c>
      <c r="J117" s="11">
        <f>IF(I117=2017,Outgrowers_Baseline!I117,IF(I117=2018,Outgrowers_Baseline!N117,IF(I117=2019,Outgrowers_Baseline!S117,IF(I117=2020,Outgrowers_Baseline!X117,IF(I117=2021,Outgrowers_Baseline!AC117,IF(I117=2022,Outgrowers_Baseline!AH117,IF(I117=2023,Outgrowers_Baseline!AM117,IF(I117=2024,Outgrowers_Baseline!AR117,0))))))))</f>
        <v>1000</v>
      </c>
      <c r="K117" s="11">
        <f>IF(I117=2017,Outgrowers_Baseline!L117,IF(I117=2018,Outgrowers_Baseline!Q117,IF(I117=2019,Outgrowers_Baseline!V117,IF(I117=2020,Outgrowers_Baseline!AA117,IF(I117=2021,Outgrowers_Baseline!AF117,IF(I117=2022,Outgrowers_Baseline!AK117,IF(I117=2023,Outgrowers_Baseline!AP117,IF(I117=2024,Outgrowers_Baseline!AU117,0))))))))</f>
        <v>0</v>
      </c>
      <c r="L117" s="11">
        <f>IF(I117=2017,Outgrowers_Baseline!K117,IF(I117=2018,Outgrowers_Baseline!P117,IF(I117=2019,Outgrowers_Baseline!U117,IF(I117=2020,Outgrowers_Baseline!Z117,IF(I117=2021,Outgrowers_Baseline!AE117,IF(I117=2022,Outgrowers_Baseline!AJ117,IF(I117=2023,Outgrowers_Baseline!AO117,IF(I117=2024,Outgrowers_Baseline!AT117,0))))))))</f>
        <v>0</v>
      </c>
      <c r="M117" s="11">
        <f>IF(I117=2017,Outgrowers_Baseline!J117,IF(I117=2018,Outgrowers_Baseline!O117,IF(I117=2019,Outgrowers_Baseline!T117,IF(I117=2020,Outgrowers_Baseline!Y117,IF(I117=2021,Outgrowers_Baseline!AD117,IF(I117=2022,Outgrowers_Baseline!AI117,IF(I117=2023,Outgrowers_Baseline!AN117,IF(I117=2024,Outgrowers_Baseline!AS117,0))))))))</f>
        <v>900</v>
      </c>
      <c r="N117" s="11">
        <f t="shared" si="20"/>
        <v>1900</v>
      </c>
      <c r="O117" s="30">
        <f>IFERROR(VLOOKUP(A117,Outgrower_Areas!$C:$J,8,0),0)</f>
        <v>0.20313500000000001</v>
      </c>
      <c r="P117" s="33">
        <f t="shared" si="21"/>
        <v>0</v>
      </c>
      <c r="Q117" s="113">
        <f t="shared" si="22"/>
        <v>0</v>
      </c>
      <c r="R117" s="32">
        <f t="shared" si="23"/>
        <v>0</v>
      </c>
      <c r="S117" s="30">
        <f t="shared" si="24"/>
        <v>0</v>
      </c>
      <c r="T117" s="32">
        <f t="shared" si="25"/>
        <v>0.47368421052631576</v>
      </c>
      <c r="U117" s="30">
        <f t="shared" si="26"/>
        <v>9.6221842105263161E-2</v>
      </c>
      <c r="V117" s="113" t="str">
        <f t="shared" si="27"/>
        <v>Non-Cropland</v>
      </c>
      <c r="W117" s="33">
        <f t="shared" si="28"/>
        <v>0</v>
      </c>
      <c r="X117" s="114">
        <f t="shared" si="29"/>
        <v>0</v>
      </c>
      <c r="Y117" s="33">
        <f t="shared" si="30"/>
        <v>0</v>
      </c>
      <c r="Z117" s="113">
        <f t="shared" si="31"/>
        <v>0</v>
      </c>
      <c r="AA117" s="113" t="str">
        <f t="shared" si="32"/>
        <v>Medium Cropland (30-50%)</v>
      </c>
      <c r="AB117" s="11">
        <f t="shared" si="33"/>
        <v>0.3</v>
      </c>
      <c r="AC117" s="11">
        <f t="shared" si="34"/>
        <v>2.8866552631578946E-2</v>
      </c>
      <c r="AD117" s="30">
        <f t="shared" si="35"/>
        <v>9.6221842105263161E-2</v>
      </c>
    </row>
    <row r="118" spans="1:30" x14ac:dyDescent="0.4">
      <c r="A118" s="11" t="str">
        <f>Outgrowers_Baseline!A118</f>
        <v>118070b</v>
      </c>
      <c r="B118" s="11">
        <f>Outgrowers_Baseline!B118</f>
        <v>507</v>
      </c>
      <c r="C118" s="11" t="str">
        <f>Outgrowers_Baseline!C118</f>
        <v>118070b</v>
      </c>
      <c r="D118" s="11">
        <f>Outgrowers_Baseline!D118</f>
        <v>22919</v>
      </c>
      <c r="E118" s="11" t="str">
        <f>Outgrowers_Baseline!G118</f>
        <v>Euc</v>
      </c>
      <c r="F118" s="11">
        <f>Outgrowers_Baseline!H118</f>
        <v>2025</v>
      </c>
      <c r="G118" s="11">
        <f t="shared" si="18"/>
        <v>2024</v>
      </c>
      <c r="H118" s="11">
        <f>IF(G118&lt;2017,0,(IF(G118=2017,Outgrowers_Baseline!I118,IF(G118=2018,Outgrowers_Baseline!N118,IF(G118=2019,Outgrowers_Baseline!S118,IF(G118=2020,Outgrowers_Baseline!X118,IF(G118=2021,Outgrowers_Baseline!AC118,IF(G118=2022,Outgrowers_Baseline!AH118,IF(G118=2023,Outgrowers_Baseline!AM118,IF(G118=2024,Outgrowers_Baseline!AR118,0)))))))))+(IF(G118=2017,Outgrowers_Baseline!J118,IF(G118=2018,Outgrowers_Baseline!O118,IF(G118=2019,Outgrowers_Baseline!T118,IF(G118=2020,Outgrowers_Baseline!Y118,IF(G118=2021,Outgrowers_Baseline!AD118,IF(G118=2022,Outgrowers_Baseline!AI118,IF(G118=2023,Outgrowers_Baseline!AN118,IF(G118=2024,Outgrowers_Baseline!AS118,0)))))))))+(IF(G118=2017,Outgrowers_Baseline!K118,IF(G118=2018,Outgrowers_Baseline!P118,IF(G118=2019,Outgrowers_Baseline!U118,IF(G118=2020,Outgrowers_Baseline!Z118,IF(G118=2021,Outgrowers_Baseline!AE118,IF(G118=2022,Outgrowers_Baseline!AJ118,IF(G118=2023,Outgrowers_Baseline!AO118,IF(G118=2024,Outgrowers_Baseline!AT118,0)))))))))+(IF(G118=2017,Outgrowers_Baseline!L118,IF(G118=2018,Outgrowers_Baseline!Q118,IF(G118=2019,Outgrowers_Baseline!V118,IF(G118=2020,Outgrowers_Baseline!AA118,IF(G118=2021,Outgrowers_Baseline!AF118,IF(G118=2022,Outgrowers_Baseline!AK118,IF(G118=2023,Outgrowers_Baseline!AP118,IF(G118=2024,Outgrowers_Baseline!AU118,0))))))))))</f>
        <v>4400</v>
      </c>
      <c r="I118" s="11">
        <f t="shared" si="19"/>
        <v>2024</v>
      </c>
      <c r="J118" s="11">
        <f>IF(I118=2017,Outgrowers_Baseline!I118,IF(I118=2018,Outgrowers_Baseline!N118,IF(I118=2019,Outgrowers_Baseline!S118,IF(I118=2020,Outgrowers_Baseline!X118,IF(I118=2021,Outgrowers_Baseline!AC118,IF(I118=2022,Outgrowers_Baseline!AH118,IF(I118=2023,Outgrowers_Baseline!AM118,IF(I118=2024,Outgrowers_Baseline!AR118,0))))))))</f>
        <v>200</v>
      </c>
      <c r="K118" s="11">
        <f>IF(I118=2017,Outgrowers_Baseline!L118,IF(I118=2018,Outgrowers_Baseline!Q118,IF(I118=2019,Outgrowers_Baseline!V118,IF(I118=2020,Outgrowers_Baseline!AA118,IF(I118=2021,Outgrowers_Baseline!AF118,IF(I118=2022,Outgrowers_Baseline!AK118,IF(I118=2023,Outgrowers_Baseline!AP118,IF(I118=2024,Outgrowers_Baseline!AU118,0))))))))</f>
        <v>200</v>
      </c>
      <c r="L118" s="11">
        <f>IF(I118=2017,Outgrowers_Baseline!K118,IF(I118=2018,Outgrowers_Baseline!P118,IF(I118=2019,Outgrowers_Baseline!U118,IF(I118=2020,Outgrowers_Baseline!Z118,IF(I118=2021,Outgrowers_Baseline!AE118,IF(I118=2022,Outgrowers_Baseline!AJ118,IF(I118=2023,Outgrowers_Baseline!AO118,IF(I118=2024,Outgrowers_Baseline!AT118,0))))))))</f>
        <v>700</v>
      </c>
      <c r="M118" s="11">
        <f>IF(I118=2017,Outgrowers_Baseline!J118,IF(I118=2018,Outgrowers_Baseline!O118,IF(I118=2019,Outgrowers_Baseline!T118,IF(I118=2020,Outgrowers_Baseline!Y118,IF(I118=2021,Outgrowers_Baseline!AD118,IF(I118=2022,Outgrowers_Baseline!AI118,IF(I118=2023,Outgrowers_Baseline!AN118,IF(I118=2024,Outgrowers_Baseline!AS118,0))))))))</f>
        <v>3300</v>
      </c>
      <c r="N118" s="11">
        <f t="shared" si="20"/>
        <v>4400</v>
      </c>
      <c r="O118" s="30">
        <f>IFERROR(VLOOKUP(A118,Outgrower_Areas!$C:$J,8,0),0)</f>
        <v>0.44145899999999999</v>
      </c>
      <c r="P118" s="33">
        <f t="shared" si="21"/>
        <v>4.5454545454545456E-2</v>
      </c>
      <c r="Q118" s="113">
        <f t="shared" si="22"/>
        <v>2.0066318181818182E-2</v>
      </c>
      <c r="R118" s="32">
        <f t="shared" si="23"/>
        <v>0.20454545454545456</v>
      </c>
      <c r="S118" s="30">
        <f t="shared" si="24"/>
        <v>9.0298431818181826E-2</v>
      </c>
      <c r="T118" s="32">
        <f t="shared" si="25"/>
        <v>0.95454545454545459</v>
      </c>
      <c r="U118" s="30">
        <f t="shared" si="26"/>
        <v>0.42139268181818185</v>
      </c>
      <c r="V118" s="113" t="str">
        <f t="shared" si="27"/>
        <v>Very Low Cropland (&lt;10%)</v>
      </c>
      <c r="W118" s="33">
        <f t="shared" si="28"/>
        <v>0.15</v>
      </c>
      <c r="X118" s="114">
        <f t="shared" si="29"/>
        <v>3.0099477272727271E-3</v>
      </c>
      <c r="Y118" s="33">
        <f t="shared" si="30"/>
        <v>0.2</v>
      </c>
      <c r="Z118" s="113">
        <f t="shared" si="31"/>
        <v>1.8059686363636366E-2</v>
      </c>
      <c r="AA118" s="113" t="str">
        <f t="shared" si="32"/>
        <v>High Cropland (≥50%)</v>
      </c>
      <c r="AB118" s="11">
        <f t="shared" si="33"/>
        <v>0.4</v>
      </c>
      <c r="AC118" s="11">
        <f t="shared" si="34"/>
        <v>0.16855707272727274</v>
      </c>
      <c r="AD118" s="30">
        <f t="shared" si="35"/>
        <v>0.42139268181818185</v>
      </c>
    </row>
    <row r="119" spans="1:30" x14ac:dyDescent="0.4">
      <c r="A119" s="11" t="str">
        <f>Outgrowers_Baseline!A119</f>
        <v>118352a</v>
      </c>
      <c r="B119" s="11">
        <f>Outgrowers_Baseline!B119</f>
        <v>507</v>
      </c>
      <c r="C119" s="11" t="str">
        <f>Outgrowers_Baseline!C119</f>
        <v>118352a</v>
      </c>
      <c r="D119" s="11">
        <f>Outgrowers_Baseline!D119</f>
        <v>19130</v>
      </c>
      <c r="E119" s="11" t="str">
        <f>Outgrowers_Baseline!G119</f>
        <v>Euc</v>
      </c>
      <c r="F119" s="11">
        <f>Outgrowers_Baseline!H119</f>
        <v>2023</v>
      </c>
      <c r="G119" s="11">
        <f t="shared" si="18"/>
        <v>2022</v>
      </c>
      <c r="H119" s="11">
        <f>IF(G119&lt;2017,0,(IF(G119=2017,Outgrowers_Baseline!I119,IF(G119=2018,Outgrowers_Baseline!N119,IF(G119=2019,Outgrowers_Baseline!S119,IF(G119=2020,Outgrowers_Baseline!X119,IF(G119=2021,Outgrowers_Baseline!AC119,IF(G119=2022,Outgrowers_Baseline!AH119,IF(G119=2023,Outgrowers_Baseline!AM119,IF(G119=2024,Outgrowers_Baseline!AR119,0)))))))))+(IF(G119=2017,Outgrowers_Baseline!J119,IF(G119=2018,Outgrowers_Baseline!O119,IF(G119=2019,Outgrowers_Baseline!T119,IF(G119=2020,Outgrowers_Baseline!Y119,IF(G119=2021,Outgrowers_Baseline!AD119,IF(G119=2022,Outgrowers_Baseline!AI119,IF(G119=2023,Outgrowers_Baseline!AN119,IF(G119=2024,Outgrowers_Baseline!AS119,0)))))))))+(IF(G119=2017,Outgrowers_Baseline!K119,IF(G119=2018,Outgrowers_Baseline!P119,IF(G119=2019,Outgrowers_Baseline!U119,IF(G119=2020,Outgrowers_Baseline!Z119,IF(G119=2021,Outgrowers_Baseline!AE119,IF(G119=2022,Outgrowers_Baseline!AJ119,IF(G119=2023,Outgrowers_Baseline!AO119,IF(G119=2024,Outgrowers_Baseline!AT119,0)))))))))+(IF(G119=2017,Outgrowers_Baseline!L119,IF(G119=2018,Outgrowers_Baseline!Q119,IF(G119=2019,Outgrowers_Baseline!V119,IF(G119=2020,Outgrowers_Baseline!AA119,IF(G119=2021,Outgrowers_Baseline!AF119,IF(G119=2022,Outgrowers_Baseline!AK119,IF(G119=2023,Outgrowers_Baseline!AP119,IF(G119=2024,Outgrowers_Baseline!AU119,0))))))))))</f>
        <v>1300</v>
      </c>
      <c r="I119" s="11">
        <f t="shared" si="19"/>
        <v>2022</v>
      </c>
      <c r="J119" s="11">
        <f>IF(I119=2017,Outgrowers_Baseline!I119,IF(I119=2018,Outgrowers_Baseline!N119,IF(I119=2019,Outgrowers_Baseline!S119,IF(I119=2020,Outgrowers_Baseline!X119,IF(I119=2021,Outgrowers_Baseline!AC119,IF(I119=2022,Outgrowers_Baseline!AH119,IF(I119=2023,Outgrowers_Baseline!AM119,IF(I119=2024,Outgrowers_Baseline!AR119,0))))))))</f>
        <v>100</v>
      </c>
      <c r="K119" s="11">
        <f>IF(I119=2017,Outgrowers_Baseline!L119,IF(I119=2018,Outgrowers_Baseline!Q119,IF(I119=2019,Outgrowers_Baseline!V119,IF(I119=2020,Outgrowers_Baseline!AA119,IF(I119=2021,Outgrowers_Baseline!AF119,IF(I119=2022,Outgrowers_Baseline!AK119,IF(I119=2023,Outgrowers_Baseline!AP119,IF(I119=2024,Outgrowers_Baseline!AU119,0))))))))</f>
        <v>100</v>
      </c>
      <c r="L119" s="11">
        <f>IF(I119=2017,Outgrowers_Baseline!K119,IF(I119=2018,Outgrowers_Baseline!P119,IF(I119=2019,Outgrowers_Baseline!U119,IF(I119=2020,Outgrowers_Baseline!Z119,IF(I119=2021,Outgrowers_Baseline!AE119,IF(I119=2022,Outgrowers_Baseline!AJ119,IF(I119=2023,Outgrowers_Baseline!AO119,IF(I119=2024,Outgrowers_Baseline!AT119,0))))))))</f>
        <v>300</v>
      </c>
      <c r="M119" s="11">
        <f>IF(I119=2017,Outgrowers_Baseline!J119,IF(I119=2018,Outgrowers_Baseline!O119,IF(I119=2019,Outgrowers_Baseline!T119,IF(I119=2020,Outgrowers_Baseline!Y119,IF(I119=2021,Outgrowers_Baseline!AD119,IF(I119=2022,Outgrowers_Baseline!AI119,IF(I119=2023,Outgrowers_Baseline!AN119,IF(I119=2024,Outgrowers_Baseline!AS119,0))))))))</f>
        <v>800</v>
      </c>
      <c r="N119" s="11">
        <f t="shared" si="20"/>
        <v>1300</v>
      </c>
      <c r="O119" s="30">
        <f>IFERROR(VLOOKUP(A119,Outgrower_Areas!$C:$J,8,0),0)</f>
        <v>0.137518</v>
      </c>
      <c r="P119" s="33">
        <f t="shared" si="21"/>
        <v>7.6923076923076927E-2</v>
      </c>
      <c r="Q119" s="113">
        <f t="shared" si="22"/>
        <v>1.0578307692307692E-2</v>
      </c>
      <c r="R119" s="32">
        <f t="shared" si="23"/>
        <v>0.30769230769230771</v>
      </c>
      <c r="S119" s="30">
        <f t="shared" si="24"/>
        <v>4.231323076923077E-2</v>
      </c>
      <c r="T119" s="32">
        <f t="shared" si="25"/>
        <v>0.92307692307692313</v>
      </c>
      <c r="U119" s="30">
        <f t="shared" si="26"/>
        <v>0.12693969230769231</v>
      </c>
      <c r="V119" s="113" t="str">
        <f t="shared" si="27"/>
        <v>Very Low Cropland (&lt;10%)</v>
      </c>
      <c r="W119" s="33">
        <f t="shared" si="28"/>
        <v>0.15</v>
      </c>
      <c r="X119" s="114">
        <f t="shared" si="29"/>
        <v>1.5867461538461539E-3</v>
      </c>
      <c r="Y119" s="33">
        <f t="shared" si="30"/>
        <v>0.3</v>
      </c>
      <c r="Z119" s="113">
        <f t="shared" si="31"/>
        <v>1.2693969230769231E-2</v>
      </c>
      <c r="AA119" s="113" t="str">
        <f t="shared" si="32"/>
        <v>High Cropland (≥50%)</v>
      </c>
      <c r="AB119" s="11">
        <f t="shared" si="33"/>
        <v>0.4</v>
      </c>
      <c r="AC119" s="11">
        <f t="shared" si="34"/>
        <v>5.0775876923076925E-2</v>
      </c>
      <c r="AD119" s="30">
        <f t="shared" si="35"/>
        <v>0.12693969230769231</v>
      </c>
    </row>
    <row r="120" spans="1:30" x14ac:dyDescent="0.4">
      <c r="A120" s="11" t="str">
        <f>Outgrowers_Baseline!A120</f>
        <v>118390a</v>
      </c>
      <c r="B120" s="11">
        <f>Outgrowers_Baseline!B120</f>
        <v>507</v>
      </c>
      <c r="C120" s="11" t="str">
        <f>Outgrowers_Baseline!C120</f>
        <v>118390a</v>
      </c>
      <c r="D120" s="11">
        <f>Outgrowers_Baseline!D120</f>
        <v>22920</v>
      </c>
      <c r="E120" s="11" t="str">
        <f>Outgrowers_Baseline!G120</f>
        <v>Euc</v>
      </c>
      <c r="F120" s="11">
        <f>Outgrowers_Baseline!H120</f>
        <v>2025</v>
      </c>
      <c r="G120" s="11">
        <f t="shared" si="18"/>
        <v>2024</v>
      </c>
      <c r="H120" s="11">
        <f>IF(G120&lt;2017,0,(IF(G120=2017,Outgrowers_Baseline!I120,IF(G120=2018,Outgrowers_Baseline!N120,IF(G120=2019,Outgrowers_Baseline!S120,IF(G120=2020,Outgrowers_Baseline!X120,IF(G120=2021,Outgrowers_Baseline!AC120,IF(G120=2022,Outgrowers_Baseline!AH120,IF(G120=2023,Outgrowers_Baseline!AM120,IF(G120=2024,Outgrowers_Baseline!AR120,0)))))))))+(IF(G120=2017,Outgrowers_Baseline!J120,IF(G120=2018,Outgrowers_Baseline!O120,IF(G120=2019,Outgrowers_Baseline!T120,IF(G120=2020,Outgrowers_Baseline!Y120,IF(G120=2021,Outgrowers_Baseline!AD120,IF(G120=2022,Outgrowers_Baseline!AI120,IF(G120=2023,Outgrowers_Baseline!AN120,IF(G120=2024,Outgrowers_Baseline!AS120,0)))))))))+(IF(G120=2017,Outgrowers_Baseline!K120,IF(G120=2018,Outgrowers_Baseline!P120,IF(G120=2019,Outgrowers_Baseline!U120,IF(G120=2020,Outgrowers_Baseline!Z120,IF(G120=2021,Outgrowers_Baseline!AE120,IF(G120=2022,Outgrowers_Baseline!AJ120,IF(G120=2023,Outgrowers_Baseline!AO120,IF(G120=2024,Outgrowers_Baseline!AT120,0)))))))))+(IF(G120=2017,Outgrowers_Baseline!L120,IF(G120=2018,Outgrowers_Baseline!Q120,IF(G120=2019,Outgrowers_Baseline!V120,IF(G120=2020,Outgrowers_Baseline!AA120,IF(G120=2021,Outgrowers_Baseline!AF120,IF(G120=2022,Outgrowers_Baseline!AK120,IF(G120=2023,Outgrowers_Baseline!AP120,IF(G120=2024,Outgrowers_Baseline!AU120,0))))))))))</f>
        <v>1200</v>
      </c>
      <c r="I120" s="11">
        <f t="shared" si="19"/>
        <v>2024</v>
      </c>
      <c r="J120" s="11">
        <f>IF(I120=2017,Outgrowers_Baseline!I120,IF(I120=2018,Outgrowers_Baseline!N120,IF(I120=2019,Outgrowers_Baseline!S120,IF(I120=2020,Outgrowers_Baseline!X120,IF(I120=2021,Outgrowers_Baseline!AC120,IF(I120=2022,Outgrowers_Baseline!AH120,IF(I120=2023,Outgrowers_Baseline!AM120,IF(I120=2024,Outgrowers_Baseline!AR120,0))))))))</f>
        <v>0</v>
      </c>
      <c r="K120" s="11">
        <f>IF(I120=2017,Outgrowers_Baseline!L120,IF(I120=2018,Outgrowers_Baseline!Q120,IF(I120=2019,Outgrowers_Baseline!V120,IF(I120=2020,Outgrowers_Baseline!AA120,IF(I120=2021,Outgrowers_Baseline!AF120,IF(I120=2022,Outgrowers_Baseline!AK120,IF(I120=2023,Outgrowers_Baseline!AP120,IF(I120=2024,Outgrowers_Baseline!AU120,0))))))))</f>
        <v>0</v>
      </c>
      <c r="L120" s="11">
        <f>IF(I120=2017,Outgrowers_Baseline!K120,IF(I120=2018,Outgrowers_Baseline!P120,IF(I120=2019,Outgrowers_Baseline!U120,IF(I120=2020,Outgrowers_Baseline!Z120,IF(I120=2021,Outgrowers_Baseline!AE120,IF(I120=2022,Outgrowers_Baseline!AJ120,IF(I120=2023,Outgrowers_Baseline!AO120,IF(I120=2024,Outgrowers_Baseline!AT120,0))))))))</f>
        <v>100</v>
      </c>
      <c r="M120" s="11">
        <f>IF(I120=2017,Outgrowers_Baseline!J120,IF(I120=2018,Outgrowers_Baseline!O120,IF(I120=2019,Outgrowers_Baseline!T120,IF(I120=2020,Outgrowers_Baseline!Y120,IF(I120=2021,Outgrowers_Baseline!AD120,IF(I120=2022,Outgrowers_Baseline!AI120,IF(I120=2023,Outgrowers_Baseline!AN120,IF(I120=2024,Outgrowers_Baseline!AS120,0))))))))</f>
        <v>1100</v>
      </c>
      <c r="N120" s="11">
        <f t="shared" si="20"/>
        <v>1200</v>
      </c>
      <c r="O120" s="30">
        <f>IFERROR(VLOOKUP(A120,Outgrower_Areas!$C:$J,8,0),0)</f>
        <v>0.116776</v>
      </c>
      <c r="P120" s="33">
        <f t="shared" si="21"/>
        <v>0</v>
      </c>
      <c r="Q120" s="113">
        <f t="shared" si="22"/>
        <v>0</v>
      </c>
      <c r="R120" s="32">
        <f t="shared" si="23"/>
        <v>8.3333333333333329E-2</v>
      </c>
      <c r="S120" s="30">
        <f t="shared" si="24"/>
        <v>9.7313333333333332E-3</v>
      </c>
      <c r="T120" s="32">
        <f t="shared" si="25"/>
        <v>1</v>
      </c>
      <c r="U120" s="30">
        <f t="shared" si="26"/>
        <v>0.116776</v>
      </c>
      <c r="V120" s="113" t="str">
        <f t="shared" si="27"/>
        <v>Non-Cropland</v>
      </c>
      <c r="W120" s="33">
        <f t="shared" si="28"/>
        <v>0</v>
      </c>
      <c r="X120" s="114">
        <f t="shared" si="29"/>
        <v>0</v>
      </c>
      <c r="Y120" s="33">
        <f t="shared" si="30"/>
        <v>0.15</v>
      </c>
      <c r="Z120" s="113">
        <f t="shared" si="31"/>
        <v>1.4597E-3</v>
      </c>
      <c r="AA120" s="113" t="str">
        <f t="shared" si="32"/>
        <v>High Cropland (≥50%)</v>
      </c>
      <c r="AB120" s="11">
        <f t="shared" si="33"/>
        <v>0.4</v>
      </c>
      <c r="AC120" s="11">
        <f t="shared" si="34"/>
        <v>4.6710400000000006E-2</v>
      </c>
      <c r="AD120" s="30">
        <f t="shared" si="35"/>
        <v>0.116776</v>
      </c>
    </row>
    <row r="121" spans="1:30" x14ac:dyDescent="0.4">
      <c r="A121" s="11" t="str">
        <f>Outgrowers_Baseline!A121</f>
        <v>118391a</v>
      </c>
      <c r="B121" s="11">
        <f>Outgrowers_Baseline!B121</f>
        <v>507</v>
      </c>
      <c r="C121" s="11" t="str">
        <f>Outgrowers_Baseline!C121</f>
        <v>118391a</v>
      </c>
      <c r="D121" s="11">
        <f>Outgrowers_Baseline!D121</f>
        <v>22921</v>
      </c>
      <c r="E121" s="11" t="str">
        <f>Outgrowers_Baseline!G121</f>
        <v>Euc</v>
      </c>
      <c r="F121" s="11">
        <f>Outgrowers_Baseline!H121</f>
        <v>2025</v>
      </c>
      <c r="G121" s="11">
        <f t="shared" si="18"/>
        <v>2024</v>
      </c>
      <c r="H121" s="11">
        <f>IF(G121&lt;2017,0,(IF(G121=2017,Outgrowers_Baseline!I121,IF(G121=2018,Outgrowers_Baseline!N121,IF(G121=2019,Outgrowers_Baseline!S121,IF(G121=2020,Outgrowers_Baseline!X121,IF(G121=2021,Outgrowers_Baseline!AC121,IF(G121=2022,Outgrowers_Baseline!AH121,IF(G121=2023,Outgrowers_Baseline!AM121,IF(G121=2024,Outgrowers_Baseline!AR121,0)))))))))+(IF(G121=2017,Outgrowers_Baseline!J121,IF(G121=2018,Outgrowers_Baseline!O121,IF(G121=2019,Outgrowers_Baseline!T121,IF(G121=2020,Outgrowers_Baseline!Y121,IF(G121=2021,Outgrowers_Baseline!AD121,IF(G121=2022,Outgrowers_Baseline!AI121,IF(G121=2023,Outgrowers_Baseline!AN121,IF(G121=2024,Outgrowers_Baseline!AS121,0)))))))))+(IF(G121=2017,Outgrowers_Baseline!K121,IF(G121=2018,Outgrowers_Baseline!P121,IF(G121=2019,Outgrowers_Baseline!U121,IF(G121=2020,Outgrowers_Baseline!Z121,IF(G121=2021,Outgrowers_Baseline!AE121,IF(G121=2022,Outgrowers_Baseline!AJ121,IF(G121=2023,Outgrowers_Baseline!AO121,IF(G121=2024,Outgrowers_Baseline!AT121,0)))))))))+(IF(G121=2017,Outgrowers_Baseline!L121,IF(G121=2018,Outgrowers_Baseline!Q121,IF(G121=2019,Outgrowers_Baseline!V121,IF(G121=2020,Outgrowers_Baseline!AA121,IF(G121=2021,Outgrowers_Baseline!AF121,IF(G121=2022,Outgrowers_Baseline!AK121,IF(G121=2023,Outgrowers_Baseline!AP121,IF(G121=2024,Outgrowers_Baseline!AU121,0))))))))))</f>
        <v>1300</v>
      </c>
      <c r="I121" s="11">
        <f t="shared" si="19"/>
        <v>2024</v>
      </c>
      <c r="J121" s="11">
        <f>IF(I121=2017,Outgrowers_Baseline!I121,IF(I121=2018,Outgrowers_Baseline!N121,IF(I121=2019,Outgrowers_Baseline!S121,IF(I121=2020,Outgrowers_Baseline!X121,IF(I121=2021,Outgrowers_Baseline!AC121,IF(I121=2022,Outgrowers_Baseline!AH121,IF(I121=2023,Outgrowers_Baseline!AM121,IF(I121=2024,Outgrowers_Baseline!AR121,0))))))))</f>
        <v>0</v>
      </c>
      <c r="K121" s="11">
        <f>IF(I121=2017,Outgrowers_Baseline!L121,IF(I121=2018,Outgrowers_Baseline!Q121,IF(I121=2019,Outgrowers_Baseline!V121,IF(I121=2020,Outgrowers_Baseline!AA121,IF(I121=2021,Outgrowers_Baseline!AF121,IF(I121=2022,Outgrowers_Baseline!AK121,IF(I121=2023,Outgrowers_Baseline!AP121,IF(I121=2024,Outgrowers_Baseline!AU121,0))))))))</f>
        <v>200</v>
      </c>
      <c r="L121" s="11">
        <f>IF(I121=2017,Outgrowers_Baseline!K121,IF(I121=2018,Outgrowers_Baseline!P121,IF(I121=2019,Outgrowers_Baseline!U121,IF(I121=2020,Outgrowers_Baseline!Z121,IF(I121=2021,Outgrowers_Baseline!AE121,IF(I121=2022,Outgrowers_Baseline!AJ121,IF(I121=2023,Outgrowers_Baseline!AO121,IF(I121=2024,Outgrowers_Baseline!AT121,0))))))))</f>
        <v>700</v>
      </c>
      <c r="M121" s="11">
        <f>IF(I121=2017,Outgrowers_Baseline!J121,IF(I121=2018,Outgrowers_Baseline!O121,IF(I121=2019,Outgrowers_Baseline!T121,IF(I121=2020,Outgrowers_Baseline!Y121,IF(I121=2021,Outgrowers_Baseline!AD121,IF(I121=2022,Outgrowers_Baseline!AI121,IF(I121=2023,Outgrowers_Baseline!AN121,IF(I121=2024,Outgrowers_Baseline!AS121,0))))))))</f>
        <v>400</v>
      </c>
      <c r="N121" s="11">
        <f t="shared" si="20"/>
        <v>1300</v>
      </c>
      <c r="O121" s="30">
        <f>IFERROR(VLOOKUP(A121,Outgrower_Areas!$C:$J,8,0),0)</f>
        <v>0.15215899999999999</v>
      </c>
      <c r="P121" s="33">
        <f t="shared" si="21"/>
        <v>0.15384615384615385</v>
      </c>
      <c r="Q121" s="113">
        <f t="shared" si="22"/>
        <v>2.3409076923076921E-2</v>
      </c>
      <c r="R121" s="32">
        <f t="shared" si="23"/>
        <v>0.69230769230769229</v>
      </c>
      <c r="S121" s="30">
        <f t="shared" si="24"/>
        <v>0.10534084615384615</v>
      </c>
      <c r="T121" s="32">
        <f t="shared" si="25"/>
        <v>1</v>
      </c>
      <c r="U121" s="30">
        <f t="shared" si="26"/>
        <v>0.15215899999999999</v>
      </c>
      <c r="V121" s="113" t="str">
        <f t="shared" si="27"/>
        <v>Low Cropland (10-30%)</v>
      </c>
      <c r="W121" s="33">
        <f t="shared" si="28"/>
        <v>0.2</v>
      </c>
      <c r="X121" s="114">
        <f t="shared" si="29"/>
        <v>4.6818153846153844E-3</v>
      </c>
      <c r="Y121" s="33">
        <f t="shared" si="30"/>
        <v>0.4</v>
      </c>
      <c r="Z121" s="113">
        <f t="shared" si="31"/>
        <v>4.2136338461538463E-2</v>
      </c>
      <c r="AA121" s="113" t="str">
        <f t="shared" si="32"/>
        <v>High Cropland (≥50%)</v>
      </c>
      <c r="AB121" s="11">
        <f t="shared" si="33"/>
        <v>0.4</v>
      </c>
      <c r="AC121" s="11">
        <f t="shared" si="34"/>
        <v>6.0863599999999997E-2</v>
      </c>
      <c r="AD121" s="30">
        <f t="shared" si="35"/>
        <v>0.15215899999999999</v>
      </c>
    </row>
    <row r="122" spans="1:30" x14ac:dyDescent="0.4">
      <c r="A122" s="11" t="str">
        <f>Outgrowers_Baseline!A122</f>
        <v>118392a</v>
      </c>
      <c r="B122" s="11">
        <f>Outgrowers_Baseline!B122</f>
        <v>507</v>
      </c>
      <c r="C122" s="11" t="str">
        <f>Outgrowers_Baseline!C122</f>
        <v>118392a</v>
      </c>
      <c r="D122" s="11">
        <f>Outgrowers_Baseline!D122</f>
        <v>22922</v>
      </c>
      <c r="E122" s="11" t="str">
        <f>Outgrowers_Baseline!G122</f>
        <v>Euc</v>
      </c>
      <c r="F122" s="11">
        <f>Outgrowers_Baseline!H122</f>
        <v>2025</v>
      </c>
      <c r="G122" s="11">
        <f t="shared" si="18"/>
        <v>2024</v>
      </c>
      <c r="H122" s="11">
        <f>IF(G122&lt;2017,0,(IF(G122=2017,Outgrowers_Baseline!I122,IF(G122=2018,Outgrowers_Baseline!N122,IF(G122=2019,Outgrowers_Baseline!S122,IF(G122=2020,Outgrowers_Baseline!X122,IF(G122=2021,Outgrowers_Baseline!AC122,IF(G122=2022,Outgrowers_Baseline!AH122,IF(G122=2023,Outgrowers_Baseline!AM122,IF(G122=2024,Outgrowers_Baseline!AR122,0)))))))))+(IF(G122=2017,Outgrowers_Baseline!J122,IF(G122=2018,Outgrowers_Baseline!O122,IF(G122=2019,Outgrowers_Baseline!T122,IF(G122=2020,Outgrowers_Baseline!Y122,IF(G122=2021,Outgrowers_Baseline!AD122,IF(G122=2022,Outgrowers_Baseline!AI122,IF(G122=2023,Outgrowers_Baseline!AN122,IF(G122=2024,Outgrowers_Baseline!AS122,0)))))))))+(IF(G122=2017,Outgrowers_Baseline!K122,IF(G122=2018,Outgrowers_Baseline!P122,IF(G122=2019,Outgrowers_Baseline!U122,IF(G122=2020,Outgrowers_Baseline!Z122,IF(G122=2021,Outgrowers_Baseline!AE122,IF(G122=2022,Outgrowers_Baseline!AJ122,IF(G122=2023,Outgrowers_Baseline!AO122,IF(G122=2024,Outgrowers_Baseline!AT122,0)))))))))+(IF(G122=2017,Outgrowers_Baseline!L122,IF(G122=2018,Outgrowers_Baseline!Q122,IF(G122=2019,Outgrowers_Baseline!V122,IF(G122=2020,Outgrowers_Baseline!AA122,IF(G122=2021,Outgrowers_Baseline!AF122,IF(G122=2022,Outgrowers_Baseline!AK122,IF(G122=2023,Outgrowers_Baseline!AP122,IF(G122=2024,Outgrowers_Baseline!AU122,0))))))))))</f>
        <v>2500</v>
      </c>
      <c r="I122" s="11">
        <f t="shared" si="19"/>
        <v>2024</v>
      </c>
      <c r="J122" s="11">
        <f>IF(I122=2017,Outgrowers_Baseline!I122,IF(I122=2018,Outgrowers_Baseline!N122,IF(I122=2019,Outgrowers_Baseline!S122,IF(I122=2020,Outgrowers_Baseline!X122,IF(I122=2021,Outgrowers_Baseline!AC122,IF(I122=2022,Outgrowers_Baseline!AH122,IF(I122=2023,Outgrowers_Baseline!AM122,IF(I122=2024,Outgrowers_Baseline!AR122,0))))))))</f>
        <v>2500</v>
      </c>
      <c r="K122" s="11">
        <f>IF(I122=2017,Outgrowers_Baseline!L122,IF(I122=2018,Outgrowers_Baseline!Q122,IF(I122=2019,Outgrowers_Baseline!V122,IF(I122=2020,Outgrowers_Baseline!AA122,IF(I122=2021,Outgrowers_Baseline!AF122,IF(I122=2022,Outgrowers_Baseline!AK122,IF(I122=2023,Outgrowers_Baseline!AP122,IF(I122=2024,Outgrowers_Baseline!AU122,0))))))))</f>
        <v>0</v>
      </c>
      <c r="L122" s="11">
        <f>IF(I122=2017,Outgrowers_Baseline!K122,IF(I122=2018,Outgrowers_Baseline!P122,IF(I122=2019,Outgrowers_Baseline!U122,IF(I122=2020,Outgrowers_Baseline!Z122,IF(I122=2021,Outgrowers_Baseline!AE122,IF(I122=2022,Outgrowers_Baseline!AJ122,IF(I122=2023,Outgrowers_Baseline!AO122,IF(I122=2024,Outgrowers_Baseline!AT122,0))))))))</f>
        <v>0</v>
      </c>
      <c r="M122" s="11">
        <f>IF(I122=2017,Outgrowers_Baseline!J122,IF(I122=2018,Outgrowers_Baseline!O122,IF(I122=2019,Outgrowers_Baseline!T122,IF(I122=2020,Outgrowers_Baseline!Y122,IF(I122=2021,Outgrowers_Baseline!AD122,IF(I122=2022,Outgrowers_Baseline!AI122,IF(I122=2023,Outgrowers_Baseline!AN122,IF(I122=2024,Outgrowers_Baseline!AS122,0))))))))</f>
        <v>0</v>
      </c>
      <c r="N122" s="11">
        <f t="shared" si="20"/>
        <v>2500</v>
      </c>
      <c r="O122" s="30">
        <f>IFERROR(VLOOKUP(A122,Outgrower_Areas!$C:$J,8,0),0)</f>
        <v>0.239896</v>
      </c>
      <c r="P122" s="33">
        <f t="shared" si="21"/>
        <v>0</v>
      </c>
      <c r="Q122" s="113">
        <f t="shared" si="22"/>
        <v>0</v>
      </c>
      <c r="R122" s="32">
        <f t="shared" si="23"/>
        <v>0</v>
      </c>
      <c r="S122" s="30">
        <f t="shared" si="24"/>
        <v>0</v>
      </c>
      <c r="T122" s="32">
        <f t="shared" si="25"/>
        <v>0</v>
      </c>
      <c r="U122" s="30">
        <f t="shared" si="26"/>
        <v>0</v>
      </c>
      <c r="V122" s="113" t="str">
        <f t="shared" si="27"/>
        <v>Non-Cropland</v>
      </c>
      <c r="W122" s="33">
        <f t="shared" si="28"/>
        <v>0</v>
      </c>
      <c r="X122" s="114">
        <f t="shared" si="29"/>
        <v>0</v>
      </c>
      <c r="Y122" s="33">
        <f t="shared" si="30"/>
        <v>0</v>
      </c>
      <c r="Z122" s="113">
        <f t="shared" si="31"/>
        <v>0</v>
      </c>
      <c r="AA122" s="113" t="str">
        <f t="shared" si="32"/>
        <v>Non-Cropland</v>
      </c>
      <c r="AB122" s="11">
        <f t="shared" si="33"/>
        <v>0</v>
      </c>
      <c r="AC122" s="11">
        <f t="shared" si="34"/>
        <v>0</v>
      </c>
      <c r="AD122" s="30">
        <f t="shared" si="35"/>
        <v>0</v>
      </c>
    </row>
    <row r="123" spans="1:30" x14ac:dyDescent="0.4">
      <c r="A123" s="11" t="str">
        <f>Outgrowers_Baseline!A123</f>
        <v>118393a</v>
      </c>
      <c r="B123" s="11">
        <f>Outgrowers_Baseline!B123</f>
        <v>507</v>
      </c>
      <c r="C123" s="11" t="str">
        <f>Outgrowers_Baseline!C123</f>
        <v>118393a</v>
      </c>
      <c r="D123" s="11">
        <f>Outgrowers_Baseline!D123</f>
        <v>22923</v>
      </c>
      <c r="E123" s="11" t="str">
        <f>Outgrowers_Baseline!G123</f>
        <v>Euc</v>
      </c>
      <c r="F123" s="11">
        <f>Outgrowers_Baseline!H123</f>
        <v>2025</v>
      </c>
      <c r="G123" s="11">
        <f t="shared" si="18"/>
        <v>2024</v>
      </c>
      <c r="H123" s="11">
        <f>IF(G123&lt;2017,0,(IF(G123=2017,Outgrowers_Baseline!I123,IF(G123=2018,Outgrowers_Baseline!N123,IF(G123=2019,Outgrowers_Baseline!S123,IF(G123=2020,Outgrowers_Baseline!X123,IF(G123=2021,Outgrowers_Baseline!AC123,IF(G123=2022,Outgrowers_Baseline!AH123,IF(G123=2023,Outgrowers_Baseline!AM123,IF(G123=2024,Outgrowers_Baseline!AR123,0)))))))))+(IF(G123=2017,Outgrowers_Baseline!J123,IF(G123=2018,Outgrowers_Baseline!O123,IF(G123=2019,Outgrowers_Baseline!T123,IF(G123=2020,Outgrowers_Baseline!Y123,IF(G123=2021,Outgrowers_Baseline!AD123,IF(G123=2022,Outgrowers_Baseline!AI123,IF(G123=2023,Outgrowers_Baseline!AN123,IF(G123=2024,Outgrowers_Baseline!AS123,0)))))))))+(IF(G123=2017,Outgrowers_Baseline!K123,IF(G123=2018,Outgrowers_Baseline!P123,IF(G123=2019,Outgrowers_Baseline!U123,IF(G123=2020,Outgrowers_Baseline!Z123,IF(G123=2021,Outgrowers_Baseline!AE123,IF(G123=2022,Outgrowers_Baseline!AJ123,IF(G123=2023,Outgrowers_Baseline!AO123,IF(G123=2024,Outgrowers_Baseline!AT123,0)))))))))+(IF(G123=2017,Outgrowers_Baseline!L123,IF(G123=2018,Outgrowers_Baseline!Q123,IF(G123=2019,Outgrowers_Baseline!V123,IF(G123=2020,Outgrowers_Baseline!AA123,IF(G123=2021,Outgrowers_Baseline!AF123,IF(G123=2022,Outgrowers_Baseline!AK123,IF(G123=2023,Outgrowers_Baseline!AP123,IF(G123=2024,Outgrowers_Baseline!AU123,0))))))))))</f>
        <v>1800</v>
      </c>
      <c r="I123" s="11">
        <f t="shared" si="19"/>
        <v>2024</v>
      </c>
      <c r="J123" s="11">
        <f>IF(I123=2017,Outgrowers_Baseline!I123,IF(I123=2018,Outgrowers_Baseline!N123,IF(I123=2019,Outgrowers_Baseline!S123,IF(I123=2020,Outgrowers_Baseline!X123,IF(I123=2021,Outgrowers_Baseline!AC123,IF(I123=2022,Outgrowers_Baseline!AH123,IF(I123=2023,Outgrowers_Baseline!AM123,IF(I123=2024,Outgrowers_Baseline!AR123,0))))))))</f>
        <v>0</v>
      </c>
      <c r="K123" s="11">
        <f>IF(I123=2017,Outgrowers_Baseline!L123,IF(I123=2018,Outgrowers_Baseline!Q123,IF(I123=2019,Outgrowers_Baseline!V123,IF(I123=2020,Outgrowers_Baseline!AA123,IF(I123=2021,Outgrowers_Baseline!AF123,IF(I123=2022,Outgrowers_Baseline!AK123,IF(I123=2023,Outgrowers_Baseline!AP123,IF(I123=2024,Outgrowers_Baseline!AU123,0))))))))</f>
        <v>0</v>
      </c>
      <c r="L123" s="11">
        <f>IF(I123=2017,Outgrowers_Baseline!K123,IF(I123=2018,Outgrowers_Baseline!P123,IF(I123=2019,Outgrowers_Baseline!U123,IF(I123=2020,Outgrowers_Baseline!Z123,IF(I123=2021,Outgrowers_Baseline!AE123,IF(I123=2022,Outgrowers_Baseline!AJ123,IF(I123=2023,Outgrowers_Baseline!AO123,IF(I123=2024,Outgrowers_Baseline!AT123,0))))))))</f>
        <v>400</v>
      </c>
      <c r="M123" s="11">
        <f>IF(I123=2017,Outgrowers_Baseline!J123,IF(I123=2018,Outgrowers_Baseline!O123,IF(I123=2019,Outgrowers_Baseline!T123,IF(I123=2020,Outgrowers_Baseline!Y123,IF(I123=2021,Outgrowers_Baseline!AD123,IF(I123=2022,Outgrowers_Baseline!AI123,IF(I123=2023,Outgrowers_Baseline!AN123,IF(I123=2024,Outgrowers_Baseline!AS123,0))))))))</f>
        <v>1400</v>
      </c>
      <c r="N123" s="11">
        <f t="shared" si="20"/>
        <v>1800</v>
      </c>
      <c r="O123" s="30">
        <f>IFERROR(VLOOKUP(A123,Outgrower_Areas!$C:$J,8,0),0)</f>
        <v>0.20055799999999999</v>
      </c>
      <c r="P123" s="33">
        <f t="shared" si="21"/>
        <v>0</v>
      </c>
      <c r="Q123" s="113">
        <f t="shared" si="22"/>
        <v>0</v>
      </c>
      <c r="R123" s="32">
        <f t="shared" si="23"/>
        <v>0.22222222222222221</v>
      </c>
      <c r="S123" s="30">
        <f t="shared" si="24"/>
        <v>4.4568444444444438E-2</v>
      </c>
      <c r="T123" s="32">
        <f t="shared" si="25"/>
        <v>1</v>
      </c>
      <c r="U123" s="30">
        <f t="shared" si="26"/>
        <v>0.20055799999999999</v>
      </c>
      <c r="V123" s="113" t="str">
        <f t="shared" si="27"/>
        <v>Non-Cropland</v>
      </c>
      <c r="W123" s="33">
        <f t="shared" si="28"/>
        <v>0</v>
      </c>
      <c r="X123" s="114">
        <f t="shared" si="29"/>
        <v>0</v>
      </c>
      <c r="Y123" s="33">
        <f t="shared" si="30"/>
        <v>0.2</v>
      </c>
      <c r="Z123" s="113">
        <f t="shared" si="31"/>
        <v>8.9136888888888873E-3</v>
      </c>
      <c r="AA123" s="113" t="str">
        <f t="shared" si="32"/>
        <v>High Cropland (≥50%)</v>
      </c>
      <c r="AB123" s="11">
        <f t="shared" si="33"/>
        <v>0.4</v>
      </c>
      <c r="AC123" s="11">
        <f t="shared" si="34"/>
        <v>8.0223199999999995E-2</v>
      </c>
      <c r="AD123" s="30">
        <f t="shared" si="35"/>
        <v>0.20055799999999999</v>
      </c>
    </row>
    <row r="124" spans="1:30" x14ac:dyDescent="0.4">
      <c r="A124" s="11" t="str">
        <f>Outgrowers_Baseline!A124</f>
        <v>118394a</v>
      </c>
      <c r="B124" s="11">
        <f>Outgrowers_Baseline!B124</f>
        <v>507</v>
      </c>
      <c r="C124" s="11" t="str">
        <f>Outgrowers_Baseline!C124</f>
        <v>118394a</v>
      </c>
      <c r="D124" s="11">
        <f>Outgrowers_Baseline!D124</f>
        <v>22924</v>
      </c>
      <c r="E124" s="11" t="str">
        <f>Outgrowers_Baseline!G124</f>
        <v>Euc</v>
      </c>
      <c r="F124" s="11">
        <f>Outgrowers_Baseline!H124</f>
        <v>2025</v>
      </c>
      <c r="G124" s="11">
        <f t="shared" si="18"/>
        <v>2024</v>
      </c>
      <c r="H124" s="11">
        <f>IF(G124&lt;2017,0,(IF(G124=2017,Outgrowers_Baseline!I124,IF(G124=2018,Outgrowers_Baseline!N124,IF(G124=2019,Outgrowers_Baseline!S124,IF(G124=2020,Outgrowers_Baseline!X124,IF(G124=2021,Outgrowers_Baseline!AC124,IF(G124=2022,Outgrowers_Baseline!AH124,IF(G124=2023,Outgrowers_Baseline!AM124,IF(G124=2024,Outgrowers_Baseline!AR124,0)))))))))+(IF(G124=2017,Outgrowers_Baseline!J124,IF(G124=2018,Outgrowers_Baseline!O124,IF(G124=2019,Outgrowers_Baseline!T124,IF(G124=2020,Outgrowers_Baseline!Y124,IF(G124=2021,Outgrowers_Baseline!AD124,IF(G124=2022,Outgrowers_Baseline!AI124,IF(G124=2023,Outgrowers_Baseline!AN124,IF(G124=2024,Outgrowers_Baseline!AS124,0)))))))))+(IF(G124=2017,Outgrowers_Baseline!K124,IF(G124=2018,Outgrowers_Baseline!P124,IF(G124=2019,Outgrowers_Baseline!U124,IF(G124=2020,Outgrowers_Baseline!Z124,IF(G124=2021,Outgrowers_Baseline!AE124,IF(G124=2022,Outgrowers_Baseline!AJ124,IF(G124=2023,Outgrowers_Baseline!AO124,IF(G124=2024,Outgrowers_Baseline!AT124,0)))))))))+(IF(G124=2017,Outgrowers_Baseline!L124,IF(G124=2018,Outgrowers_Baseline!Q124,IF(G124=2019,Outgrowers_Baseline!V124,IF(G124=2020,Outgrowers_Baseline!AA124,IF(G124=2021,Outgrowers_Baseline!AF124,IF(G124=2022,Outgrowers_Baseline!AK124,IF(G124=2023,Outgrowers_Baseline!AP124,IF(G124=2024,Outgrowers_Baseline!AU124,0))))))))))</f>
        <v>1600</v>
      </c>
      <c r="I124" s="11">
        <f t="shared" si="19"/>
        <v>2024</v>
      </c>
      <c r="J124" s="11">
        <f>IF(I124=2017,Outgrowers_Baseline!I124,IF(I124=2018,Outgrowers_Baseline!N124,IF(I124=2019,Outgrowers_Baseline!S124,IF(I124=2020,Outgrowers_Baseline!X124,IF(I124=2021,Outgrowers_Baseline!AC124,IF(I124=2022,Outgrowers_Baseline!AH124,IF(I124=2023,Outgrowers_Baseline!AM124,IF(I124=2024,Outgrowers_Baseline!AR124,0))))))))</f>
        <v>400</v>
      </c>
      <c r="K124" s="11">
        <f>IF(I124=2017,Outgrowers_Baseline!L124,IF(I124=2018,Outgrowers_Baseline!Q124,IF(I124=2019,Outgrowers_Baseline!V124,IF(I124=2020,Outgrowers_Baseline!AA124,IF(I124=2021,Outgrowers_Baseline!AF124,IF(I124=2022,Outgrowers_Baseline!AK124,IF(I124=2023,Outgrowers_Baseline!AP124,IF(I124=2024,Outgrowers_Baseline!AU124,0))))))))</f>
        <v>200</v>
      </c>
      <c r="L124" s="11">
        <f>IF(I124=2017,Outgrowers_Baseline!K124,IF(I124=2018,Outgrowers_Baseline!P124,IF(I124=2019,Outgrowers_Baseline!U124,IF(I124=2020,Outgrowers_Baseline!Z124,IF(I124=2021,Outgrowers_Baseline!AE124,IF(I124=2022,Outgrowers_Baseline!AJ124,IF(I124=2023,Outgrowers_Baseline!AO124,IF(I124=2024,Outgrowers_Baseline!AT124,0))))))))</f>
        <v>100</v>
      </c>
      <c r="M124" s="11">
        <f>IF(I124=2017,Outgrowers_Baseline!J124,IF(I124=2018,Outgrowers_Baseline!O124,IF(I124=2019,Outgrowers_Baseline!T124,IF(I124=2020,Outgrowers_Baseline!Y124,IF(I124=2021,Outgrowers_Baseline!AD124,IF(I124=2022,Outgrowers_Baseline!AI124,IF(I124=2023,Outgrowers_Baseline!AN124,IF(I124=2024,Outgrowers_Baseline!AS124,0))))))))</f>
        <v>900</v>
      </c>
      <c r="N124" s="11">
        <f t="shared" si="20"/>
        <v>1600</v>
      </c>
      <c r="O124" s="30">
        <f>IFERROR(VLOOKUP(A124,Outgrower_Areas!$C:$J,8,0),0)</f>
        <v>0.15153900000000001</v>
      </c>
      <c r="P124" s="33">
        <f t="shared" si="21"/>
        <v>0.125</v>
      </c>
      <c r="Q124" s="113">
        <f t="shared" si="22"/>
        <v>1.8942375000000001E-2</v>
      </c>
      <c r="R124" s="32">
        <f t="shared" si="23"/>
        <v>0.1875</v>
      </c>
      <c r="S124" s="30">
        <f t="shared" si="24"/>
        <v>2.8413562500000003E-2</v>
      </c>
      <c r="T124" s="32">
        <f t="shared" si="25"/>
        <v>0.75</v>
      </c>
      <c r="U124" s="30">
        <f t="shared" si="26"/>
        <v>0.11365425000000001</v>
      </c>
      <c r="V124" s="113" t="str">
        <f t="shared" si="27"/>
        <v>Low Cropland (10-30%)</v>
      </c>
      <c r="W124" s="33">
        <f t="shared" si="28"/>
        <v>0.2</v>
      </c>
      <c r="X124" s="114">
        <f t="shared" si="29"/>
        <v>3.7884750000000003E-3</v>
      </c>
      <c r="Y124" s="33">
        <f t="shared" si="30"/>
        <v>0.2</v>
      </c>
      <c r="Z124" s="113">
        <f t="shared" si="31"/>
        <v>5.682712500000001E-3</v>
      </c>
      <c r="AA124" s="113" t="str">
        <f t="shared" si="32"/>
        <v>High Cropland (≥50%)</v>
      </c>
      <c r="AB124" s="11">
        <f t="shared" si="33"/>
        <v>0.4</v>
      </c>
      <c r="AC124" s="11">
        <f t="shared" si="34"/>
        <v>4.5461700000000008E-2</v>
      </c>
      <c r="AD124" s="30">
        <f t="shared" si="35"/>
        <v>0.11365425000000001</v>
      </c>
    </row>
    <row r="125" spans="1:30" x14ac:dyDescent="0.4">
      <c r="A125" s="11" t="str">
        <f>Outgrowers_Baseline!A125</f>
        <v>119004a</v>
      </c>
      <c r="B125" s="11">
        <f>Outgrowers_Baseline!B125</f>
        <v>501</v>
      </c>
      <c r="C125" s="11" t="str">
        <f>Outgrowers_Baseline!C125</f>
        <v>119004a</v>
      </c>
      <c r="D125" s="11">
        <f>Outgrowers_Baseline!D125</f>
        <v>16877</v>
      </c>
      <c r="E125" s="11" t="str">
        <f>Outgrowers_Baseline!G125</f>
        <v>Euc</v>
      </c>
      <c r="F125" s="11">
        <f>Outgrowers_Baseline!H125</f>
        <v>2020</v>
      </c>
      <c r="G125" s="11">
        <f t="shared" si="18"/>
        <v>2019</v>
      </c>
      <c r="H125" s="11">
        <f>IF(G125&lt;2017,0,(IF(G125=2017,Outgrowers_Baseline!I125,IF(G125=2018,Outgrowers_Baseline!N125,IF(G125=2019,Outgrowers_Baseline!S125,IF(G125=2020,Outgrowers_Baseline!X125,IF(G125=2021,Outgrowers_Baseline!AC125,IF(G125=2022,Outgrowers_Baseline!AH125,IF(G125=2023,Outgrowers_Baseline!AM125,IF(G125=2024,Outgrowers_Baseline!AR125,0)))))))))+(IF(G125=2017,Outgrowers_Baseline!J125,IF(G125=2018,Outgrowers_Baseline!O125,IF(G125=2019,Outgrowers_Baseline!T125,IF(G125=2020,Outgrowers_Baseline!Y125,IF(G125=2021,Outgrowers_Baseline!AD125,IF(G125=2022,Outgrowers_Baseline!AI125,IF(G125=2023,Outgrowers_Baseline!AN125,IF(G125=2024,Outgrowers_Baseline!AS125,0)))))))))+(IF(G125=2017,Outgrowers_Baseline!K125,IF(G125=2018,Outgrowers_Baseline!P125,IF(G125=2019,Outgrowers_Baseline!U125,IF(G125=2020,Outgrowers_Baseline!Z125,IF(G125=2021,Outgrowers_Baseline!AE125,IF(G125=2022,Outgrowers_Baseline!AJ125,IF(G125=2023,Outgrowers_Baseline!AO125,IF(G125=2024,Outgrowers_Baseline!AT125,0)))))))))+(IF(G125=2017,Outgrowers_Baseline!L125,IF(G125=2018,Outgrowers_Baseline!Q125,IF(G125=2019,Outgrowers_Baseline!V125,IF(G125=2020,Outgrowers_Baseline!AA125,IF(G125=2021,Outgrowers_Baseline!AF125,IF(G125=2022,Outgrowers_Baseline!AK125,IF(G125=2023,Outgrowers_Baseline!AP125,IF(G125=2024,Outgrowers_Baseline!AU125,0))))))))))</f>
        <v>14400</v>
      </c>
      <c r="I125" s="11">
        <f t="shared" si="19"/>
        <v>2019</v>
      </c>
      <c r="J125" s="11">
        <f>IF(I125=2017,Outgrowers_Baseline!I125,IF(I125=2018,Outgrowers_Baseline!N125,IF(I125=2019,Outgrowers_Baseline!S125,IF(I125=2020,Outgrowers_Baseline!X125,IF(I125=2021,Outgrowers_Baseline!AC125,IF(I125=2022,Outgrowers_Baseline!AH125,IF(I125=2023,Outgrowers_Baseline!AM125,IF(I125=2024,Outgrowers_Baseline!AR125,0))))))))</f>
        <v>14400</v>
      </c>
      <c r="K125" s="11">
        <f>IF(I125=2017,Outgrowers_Baseline!L125,IF(I125=2018,Outgrowers_Baseline!Q125,IF(I125=2019,Outgrowers_Baseline!V125,IF(I125=2020,Outgrowers_Baseline!AA125,IF(I125=2021,Outgrowers_Baseline!AF125,IF(I125=2022,Outgrowers_Baseline!AK125,IF(I125=2023,Outgrowers_Baseline!AP125,IF(I125=2024,Outgrowers_Baseline!AU125,0))))))))</f>
        <v>0</v>
      </c>
      <c r="L125" s="11">
        <f>IF(I125=2017,Outgrowers_Baseline!K125,IF(I125=2018,Outgrowers_Baseline!P125,IF(I125=2019,Outgrowers_Baseline!U125,IF(I125=2020,Outgrowers_Baseline!Z125,IF(I125=2021,Outgrowers_Baseline!AE125,IF(I125=2022,Outgrowers_Baseline!AJ125,IF(I125=2023,Outgrowers_Baseline!AO125,IF(I125=2024,Outgrowers_Baseline!AT125,0))))))))</f>
        <v>0</v>
      </c>
      <c r="M125" s="11">
        <f>IF(I125=2017,Outgrowers_Baseline!J125,IF(I125=2018,Outgrowers_Baseline!O125,IF(I125=2019,Outgrowers_Baseline!T125,IF(I125=2020,Outgrowers_Baseline!Y125,IF(I125=2021,Outgrowers_Baseline!AD125,IF(I125=2022,Outgrowers_Baseline!AI125,IF(I125=2023,Outgrowers_Baseline!AN125,IF(I125=2024,Outgrowers_Baseline!AS125,0))))))))</f>
        <v>0</v>
      </c>
      <c r="N125" s="11">
        <f t="shared" si="20"/>
        <v>14400</v>
      </c>
      <c r="O125" s="30">
        <f>IFERROR(VLOOKUP(A125,Outgrower_Areas!$C:$J,8,0),0)</f>
        <v>1.419943</v>
      </c>
      <c r="P125" s="33">
        <f t="shared" si="21"/>
        <v>0</v>
      </c>
      <c r="Q125" s="113">
        <f t="shared" si="22"/>
        <v>0</v>
      </c>
      <c r="R125" s="32">
        <f t="shared" si="23"/>
        <v>0</v>
      </c>
      <c r="S125" s="30">
        <f t="shared" si="24"/>
        <v>0</v>
      </c>
      <c r="T125" s="32">
        <f t="shared" si="25"/>
        <v>0</v>
      </c>
      <c r="U125" s="30">
        <f t="shared" si="26"/>
        <v>0</v>
      </c>
      <c r="V125" s="113" t="str">
        <f t="shared" si="27"/>
        <v>Non-Cropland</v>
      </c>
      <c r="W125" s="33">
        <f t="shared" si="28"/>
        <v>0</v>
      </c>
      <c r="X125" s="114">
        <f t="shared" si="29"/>
        <v>0</v>
      </c>
      <c r="Y125" s="33">
        <f t="shared" si="30"/>
        <v>0</v>
      </c>
      <c r="Z125" s="113">
        <f t="shared" si="31"/>
        <v>0</v>
      </c>
      <c r="AA125" s="113" t="str">
        <f t="shared" si="32"/>
        <v>Non-Cropland</v>
      </c>
      <c r="AB125" s="11">
        <f t="shared" si="33"/>
        <v>0</v>
      </c>
      <c r="AC125" s="11">
        <f t="shared" si="34"/>
        <v>0</v>
      </c>
      <c r="AD125" s="30">
        <f t="shared" si="35"/>
        <v>0</v>
      </c>
    </row>
    <row r="126" spans="1:30" x14ac:dyDescent="0.4">
      <c r="A126" s="11" t="str">
        <f>Outgrowers_Baseline!A126</f>
        <v>119321a</v>
      </c>
      <c r="B126" s="11">
        <f>Outgrowers_Baseline!B126</f>
        <v>507</v>
      </c>
      <c r="C126" s="11" t="str">
        <f>Outgrowers_Baseline!C126</f>
        <v>119321a</v>
      </c>
      <c r="D126" s="11">
        <f>Outgrowers_Baseline!D126</f>
        <v>19131</v>
      </c>
      <c r="E126" s="11" t="str">
        <f>Outgrowers_Baseline!G126</f>
        <v>Euc</v>
      </c>
      <c r="F126" s="11">
        <f>Outgrowers_Baseline!H126</f>
        <v>2023</v>
      </c>
      <c r="G126" s="11">
        <f t="shared" si="18"/>
        <v>2022</v>
      </c>
      <c r="H126" s="11">
        <f>IF(G126&lt;2017,0,(IF(G126=2017,Outgrowers_Baseline!I126,IF(G126=2018,Outgrowers_Baseline!N126,IF(G126=2019,Outgrowers_Baseline!S126,IF(G126=2020,Outgrowers_Baseline!X126,IF(G126=2021,Outgrowers_Baseline!AC126,IF(G126=2022,Outgrowers_Baseline!AH126,IF(G126=2023,Outgrowers_Baseline!AM126,IF(G126=2024,Outgrowers_Baseline!AR126,0)))))))))+(IF(G126=2017,Outgrowers_Baseline!J126,IF(G126=2018,Outgrowers_Baseline!O126,IF(G126=2019,Outgrowers_Baseline!T126,IF(G126=2020,Outgrowers_Baseline!Y126,IF(G126=2021,Outgrowers_Baseline!AD126,IF(G126=2022,Outgrowers_Baseline!AI126,IF(G126=2023,Outgrowers_Baseline!AN126,IF(G126=2024,Outgrowers_Baseline!AS126,0)))))))))+(IF(G126=2017,Outgrowers_Baseline!K126,IF(G126=2018,Outgrowers_Baseline!P126,IF(G126=2019,Outgrowers_Baseline!U126,IF(G126=2020,Outgrowers_Baseline!Z126,IF(G126=2021,Outgrowers_Baseline!AE126,IF(G126=2022,Outgrowers_Baseline!AJ126,IF(G126=2023,Outgrowers_Baseline!AO126,IF(G126=2024,Outgrowers_Baseline!AT126,0)))))))))+(IF(G126=2017,Outgrowers_Baseline!L126,IF(G126=2018,Outgrowers_Baseline!Q126,IF(G126=2019,Outgrowers_Baseline!V126,IF(G126=2020,Outgrowers_Baseline!AA126,IF(G126=2021,Outgrowers_Baseline!AF126,IF(G126=2022,Outgrowers_Baseline!AK126,IF(G126=2023,Outgrowers_Baseline!AP126,IF(G126=2024,Outgrowers_Baseline!AU126,0))))))))))</f>
        <v>9200</v>
      </c>
      <c r="I126" s="11">
        <f t="shared" si="19"/>
        <v>2022</v>
      </c>
      <c r="J126" s="11">
        <f>IF(I126=2017,Outgrowers_Baseline!I126,IF(I126=2018,Outgrowers_Baseline!N126,IF(I126=2019,Outgrowers_Baseline!S126,IF(I126=2020,Outgrowers_Baseline!X126,IF(I126=2021,Outgrowers_Baseline!AC126,IF(I126=2022,Outgrowers_Baseline!AH126,IF(I126=2023,Outgrowers_Baseline!AM126,IF(I126=2024,Outgrowers_Baseline!AR126,0))))))))</f>
        <v>9200</v>
      </c>
      <c r="K126" s="11">
        <f>IF(I126=2017,Outgrowers_Baseline!L126,IF(I126=2018,Outgrowers_Baseline!Q126,IF(I126=2019,Outgrowers_Baseline!V126,IF(I126=2020,Outgrowers_Baseline!AA126,IF(I126=2021,Outgrowers_Baseline!AF126,IF(I126=2022,Outgrowers_Baseline!AK126,IF(I126=2023,Outgrowers_Baseline!AP126,IF(I126=2024,Outgrowers_Baseline!AU126,0))))))))</f>
        <v>0</v>
      </c>
      <c r="L126" s="11">
        <f>IF(I126=2017,Outgrowers_Baseline!K126,IF(I126=2018,Outgrowers_Baseline!P126,IF(I126=2019,Outgrowers_Baseline!U126,IF(I126=2020,Outgrowers_Baseline!Z126,IF(I126=2021,Outgrowers_Baseline!AE126,IF(I126=2022,Outgrowers_Baseline!AJ126,IF(I126=2023,Outgrowers_Baseline!AO126,IF(I126=2024,Outgrowers_Baseline!AT126,0))))))))</f>
        <v>0</v>
      </c>
      <c r="M126" s="11">
        <f>IF(I126=2017,Outgrowers_Baseline!J126,IF(I126=2018,Outgrowers_Baseline!O126,IF(I126=2019,Outgrowers_Baseline!T126,IF(I126=2020,Outgrowers_Baseline!Y126,IF(I126=2021,Outgrowers_Baseline!AD126,IF(I126=2022,Outgrowers_Baseline!AI126,IF(I126=2023,Outgrowers_Baseline!AN126,IF(I126=2024,Outgrowers_Baseline!AS126,0))))))))</f>
        <v>0</v>
      </c>
      <c r="N126" s="11">
        <f t="shared" si="20"/>
        <v>9200</v>
      </c>
      <c r="O126" s="30">
        <f>IFERROR(VLOOKUP(A126,Outgrower_Areas!$C:$J,8,0),0)</f>
        <v>0.945102</v>
      </c>
      <c r="P126" s="33">
        <f t="shared" si="21"/>
        <v>0</v>
      </c>
      <c r="Q126" s="113">
        <f t="shared" si="22"/>
        <v>0</v>
      </c>
      <c r="R126" s="32">
        <f t="shared" si="23"/>
        <v>0</v>
      </c>
      <c r="S126" s="30">
        <f t="shared" si="24"/>
        <v>0</v>
      </c>
      <c r="T126" s="32">
        <f t="shared" si="25"/>
        <v>0</v>
      </c>
      <c r="U126" s="30">
        <f t="shared" si="26"/>
        <v>0</v>
      </c>
      <c r="V126" s="113" t="str">
        <f t="shared" si="27"/>
        <v>Non-Cropland</v>
      </c>
      <c r="W126" s="33">
        <f t="shared" si="28"/>
        <v>0</v>
      </c>
      <c r="X126" s="114">
        <f t="shared" si="29"/>
        <v>0</v>
      </c>
      <c r="Y126" s="33">
        <f t="shared" si="30"/>
        <v>0</v>
      </c>
      <c r="Z126" s="113">
        <f t="shared" si="31"/>
        <v>0</v>
      </c>
      <c r="AA126" s="113" t="str">
        <f t="shared" si="32"/>
        <v>Non-Cropland</v>
      </c>
      <c r="AB126" s="11">
        <f t="shared" si="33"/>
        <v>0</v>
      </c>
      <c r="AC126" s="11">
        <f t="shared" si="34"/>
        <v>0</v>
      </c>
      <c r="AD126" s="30">
        <f t="shared" si="35"/>
        <v>0</v>
      </c>
    </row>
    <row r="127" spans="1:30" x14ac:dyDescent="0.4">
      <c r="A127" s="11" t="str">
        <f>Outgrowers_Baseline!A127</f>
        <v>119356a</v>
      </c>
      <c r="B127" s="11">
        <f>Outgrowers_Baseline!B127</f>
        <v>507</v>
      </c>
      <c r="C127" s="11" t="str">
        <f>Outgrowers_Baseline!C127</f>
        <v>119356a</v>
      </c>
      <c r="D127" s="11">
        <f>Outgrowers_Baseline!D127</f>
        <v>19132</v>
      </c>
      <c r="E127" s="11" t="str">
        <f>Outgrowers_Baseline!G127</f>
        <v>Euc</v>
      </c>
      <c r="F127" s="11">
        <f>Outgrowers_Baseline!H127</f>
        <v>2022</v>
      </c>
      <c r="G127" s="11">
        <f t="shared" si="18"/>
        <v>2021</v>
      </c>
      <c r="H127" s="11">
        <f>IF(G127&lt;2017,0,(IF(G127=2017,Outgrowers_Baseline!I127,IF(G127=2018,Outgrowers_Baseline!N127,IF(G127=2019,Outgrowers_Baseline!S127,IF(G127=2020,Outgrowers_Baseline!X127,IF(G127=2021,Outgrowers_Baseline!AC127,IF(G127=2022,Outgrowers_Baseline!AH127,IF(G127=2023,Outgrowers_Baseline!AM127,IF(G127=2024,Outgrowers_Baseline!AR127,0)))))))))+(IF(G127=2017,Outgrowers_Baseline!J127,IF(G127=2018,Outgrowers_Baseline!O127,IF(G127=2019,Outgrowers_Baseline!T127,IF(G127=2020,Outgrowers_Baseline!Y127,IF(G127=2021,Outgrowers_Baseline!AD127,IF(G127=2022,Outgrowers_Baseline!AI127,IF(G127=2023,Outgrowers_Baseline!AN127,IF(G127=2024,Outgrowers_Baseline!AS127,0)))))))))+(IF(G127=2017,Outgrowers_Baseline!K127,IF(G127=2018,Outgrowers_Baseline!P127,IF(G127=2019,Outgrowers_Baseline!U127,IF(G127=2020,Outgrowers_Baseline!Z127,IF(G127=2021,Outgrowers_Baseline!AE127,IF(G127=2022,Outgrowers_Baseline!AJ127,IF(G127=2023,Outgrowers_Baseline!AO127,IF(G127=2024,Outgrowers_Baseline!AT127,0)))))))))+(IF(G127=2017,Outgrowers_Baseline!L127,IF(G127=2018,Outgrowers_Baseline!Q127,IF(G127=2019,Outgrowers_Baseline!V127,IF(G127=2020,Outgrowers_Baseline!AA127,IF(G127=2021,Outgrowers_Baseline!AF127,IF(G127=2022,Outgrowers_Baseline!AK127,IF(G127=2023,Outgrowers_Baseline!AP127,IF(G127=2024,Outgrowers_Baseline!AU127,0))))))))))</f>
        <v>6500</v>
      </c>
      <c r="I127" s="11">
        <f t="shared" si="19"/>
        <v>2021</v>
      </c>
      <c r="J127" s="11">
        <f>IF(I127=2017,Outgrowers_Baseline!I127,IF(I127=2018,Outgrowers_Baseline!N127,IF(I127=2019,Outgrowers_Baseline!S127,IF(I127=2020,Outgrowers_Baseline!X127,IF(I127=2021,Outgrowers_Baseline!AC127,IF(I127=2022,Outgrowers_Baseline!AH127,IF(I127=2023,Outgrowers_Baseline!AM127,IF(I127=2024,Outgrowers_Baseline!AR127,0))))))))</f>
        <v>6500</v>
      </c>
      <c r="K127" s="11">
        <f>IF(I127=2017,Outgrowers_Baseline!L127,IF(I127=2018,Outgrowers_Baseline!Q127,IF(I127=2019,Outgrowers_Baseline!V127,IF(I127=2020,Outgrowers_Baseline!AA127,IF(I127=2021,Outgrowers_Baseline!AF127,IF(I127=2022,Outgrowers_Baseline!AK127,IF(I127=2023,Outgrowers_Baseline!AP127,IF(I127=2024,Outgrowers_Baseline!AU127,0))))))))</f>
        <v>0</v>
      </c>
      <c r="L127" s="11">
        <f>IF(I127=2017,Outgrowers_Baseline!K127,IF(I127=2018,Outgrowers_Baseline!P127,IF(I127=2019,Outgrowers_Baseline!U127,IF(I127=2020,Outgrowers_Baseline!Z127,IF(I127=2021,Outgrowers_Baseline!AE127,IF(I127=2022,Outgrowers_Baseline!AJ127,IF(I127=2023,Outgrowers_Baseline!AO127,IF(I127=2024,Outgrowers_Baseline!AT127,0))))))))</f>
        <v>0</v>
      </c>
      <c r="M127" s="11">
        <f>IF(I127=2017,Outgrowers_Baseline!J127,IF(I127=2018,Outgrowers_Baseline!O127,IF(I127=2019,Outgrowers_Baseline!T127,IF(I127=2020,Outgrowers_Baseline!Y127,IF(I127=2021,Outgrowers_Baseline!AD127,IF(I127=2022,Outgrowers_Baseline!AI127,IF(I127=2023,Outgrowers_Baseline!AN127,IF(I127=2024,Outgrowers_Baseline!AS127,0))))))))</f>
        <v>0</v>
      </c>
      <c r="N127" s="11">
        <f t="shared" si="20"/>
        <v>6500</v>
      </c>
      <c r="O127" s="30">
        <f>IFERROR(VLOOKUP(A127,Outgrower_Areas!$C:$J,8,0),0)</f>
        <v>0.67378000000000005</v>
      </c>
      <c r="P127" s="33">
        <f t="shared" si="21"/>
        <v>0</v>
      </c>
      <c r="Q127" s="113">
        <f t="shared" si="22"/>
        <v>0</v>
      </c>
      <c r="R127" s="32">
        <f t="shared" si="23"/>
        <v>0</v>
      </c>
      <c r="S127" s="30">
        <f t="shared" si="24"/>
        <v>0</v>
      </c>
      <c r="T127" s="32">
        <f t="shared" si="25"/>
        <v>0</v>
      </c>
      <c r="U127" s="30">
        <f t="shared" si="26"/>
        <v>0</v>
      </c>
      <c r="V127" s="113" t="str">
        <f t="shared" si="27"/>
        <v>Non-Cropland</v>
      </c>
      <c r="W127" s="33">
        <f t="shared" si="28"/>
        <v>0</v>
      </c>
      <c r="X127" s="114">
        <f t="shared" si="29"/>
        <v>0</v>
      </c>
      <c r="Y127" s="33">
        <f t="shared" si="30"/>
        <v>0</v>
      </c>
      <c r="Z127" s="113">
        <f t="shared" si="31"/>
        <v>0</v>
      </c>
      <c r="AA127" s="113" t="str">
        <f t="shared" si="32"/>
        <v>Non-Cropland</v>
      </c>
      <c r="AB127" s="11">
        <f t="shared" si="33"/>
        <v>0</v>
      </c>
      <c r="AC127" s="11">
        <f t="shared" si="34"/>
        <v>0</v>
      </c>
      <c r="AD127" s="30">
        <f t="shared" si="35"/>
        <v>0</v>
      </c>
    </row>
    <row r="128" spans="1:30" x14ac:dyDescent="0.4">
      <c r="A128" s="11" t="str">
        <f>Outgrowers_Baseline!A128</f>
        <v>119356b</v>
      </c>
      <c r="B128" s="11">
        <f>Outgrowers_Baseline!B128</f>
        <v>507</v>
      </c>
      <c r="C128" s="11" t="str">
        <f>Outgrowers_Baseline!C128</f>
        <v>119356b</v>
      </c>
      <c r="D128" s="11">
        <f>Outgrowers_Baseline!D128</f>
        <v>19133</v>
      </c>
      <c r="E128" s="11" t="str">
        <f>Outgrowers_Baseline!G128</f>
        <v>Euc</v>
      </c>
      <c r="F128" s="11">
        <f>Outgrowers_Baseline!H128</f>
        <v>2023</v>
      </c>
      <c r="G128" s="11">
        <f t="shared" si="18"/>
        <v>2022</v>
      </c>
      <c r="H128" s="11">
        <f>IF(G128&lt;2017,0,(IF(G128=2017,Outgrowers_Baseline!I128,IF(G128=2018,Outgrowers_Baseline!N128,IF(G128=2019,Outgrowers_Baseline!S128,IF(G128=2020,Outgrowers_Baseline!X128,IF(G128=2021,Outgrowers_Baseline!AC128,IF(G128=2022,Outgrowers_Baseline!AH128,IF(G128=2023,Outgrowers_Baseline!AM128,IF(G128=2024,Outgrowers_Baseline!AR128,0)))))))))+(IF(G128=2017,Outgrowers_Baseline!J128,IF(G128=2018,Outgrowers_Baseline!O128,IF(G128=2019,Outgrowers_Baseline!T128,IF(G128=2020,Outgrowers_Baseline!Y128,IF(G128=2021,Outgrowers_Baseline!AD128,IF(G128=2022,Outgrowers_Baseline!AI128,IF(G128=2023,Outgrowers_Baseline!AN128,IF(G128=2024,Outgrowers_Baseline!AS128,0)))))))))+(IF(G128=2017,Outgrowers_Baseline!K128,IF(G128=2018,Outgrowers_Baseline!P128,IF(G128=2019,Outgrowers_Baseline!U128,IF(G128=2020,Outgrowers_Baseline!Z128,IF(G128=2021,Outgrowers_Baseline!AE128,IF(G128=2022,Outgrowers_Baseline!AJ128,IF(G128=2023,Outgrowers_Baseline!AO128,IF(G128=2024,Outgrowers_Baseline!AT128,0)))))))))+(IF(G128=2017,Outgrowers_Baseline!L128,IF(G128=2018,Outgrowers_Baseline!Q128,IF(G128=2019,Outgrowers_Baseline!V128,IF(G128=2020,Outgrowers_Baseline!AA128,IF(G128=2021,Outgrowers_Baseline!AF128,IF(G128=2022,Outgrowers_Baseline!AK128,IF(G128=2023,Outgrowers_Baseline!AP128,IF(G128=2024,Outgrowers_Baseline!AU128,0))))))))))</f>
        <v>1600</v>
      </c>
      <c r="I128" s="11">
        <f t="shared" si="19"/>
        <v>2022</v>
      </c>
      <c r="J128" s="11">
        <f>IF(I128=2017,Outgrowers_Baseline!I128,IF(I128=2018,Outgrowers_Baseline!N128,IF(I128=2019,Outgrowers_Baseline!S128,IF(I128=2020,Outgrowers_Baseline!X128,IF(I128=2021,Outgrowers_Baseline!AC128,IF(I128=2022,Outgrowers_Baseline!AH128,IF(I128=2023,Outgrowers_Baseline!AM128,IF(I128=2024,Outgrowers_Baseline!AR128,0))))))))</f>
        <v>300</v>
      </c>
      <c r="K128" s="11">
        <f>IF(I128=2017,Outgrowers_Baseline!L128,IF(I128=2018,Outgrowers_Baseline!Q128,IF(I128=2019,Outgrowers_Baseline!V128,IF(I128=2020,Outgrowers_Baseline!AA128,IF(I128=2021,Outgrowers_Baseline!AF128,IF(I128=2022,Outgrowers_Baseline!AK128,IF(I128=2023,Outgrowers_Baseline!AP128,IF(I128=2024,Outgrowers_Baseline!AU128,0))))))))</f>
        <v>0</v>
      </c>
      <c r="L128" s="11">
        <f>IF(I128=2017,Outgrowers_Baseline!K128,IF(I128=2018,Outgrowers_Baseline!P128,IF(I128=2019,Outgrowers_Baseline!U128,IF(I128=2020,Outgrowers_Baseline!Z128,IF(I128=2021,Outgrowers_Baseline!AE128,IF(I128=2022,Outgrowers_Baseline!AJ128,IF(I128=2023,Outgrowers_Baseline!AO128,IF(I128=2024,Outgrowers_Baseline!AT128,0))))))))</f>
        <v>1000</v>
      </c>
      <c r="M128" s="11">
        <f>IF(I128=2017,Outgrowers_Baseline!J128,IF(I128=2018,Outgrowers_Baseline!O128,IF(I128=2019,Outgrowers_Baseline!T128,IF(I128=2020,Outgrowers_Baseline!Y128,IF(I128=2021,Outgrowers_Baseline!AD128,IF(I128=2022,Outgrowers_Baseline!AI128,IF(I128=2023,Outgrowers_Baseline!AN128,IF(I128=2024,Outgrowers_Baseline!AS128,0))))))))</f>
        <v>300</v>
      </c>
      <c r="N128" s="11">
        <f t="shared" si="20"/>
        <v>1600</v>
      </c>
      <c r="O128" s="30">
        <f>IFERROR(VLOOKUP(A128,Outgrower_Areas!$C:$J,8,0),0)</f>
        <v>0.16372600000000001</v>
      </c>
      <c r="P128" s="33">
        <f t="shared" si="21"/>
        <v>0</v>
      </c>
      <c r="Q128" s="113">
        <f t="shared" si="22"/>
        <v>0</v>
      </c>
      <c r="R128" s="32">
        <f t="shared" si="23"/>
        <v>0.625</v>
      </c>
      <c r="S128" s="30">
        <f t="shared" si="24"/>
        <v>0.10232875000000001</v>
      </c>
      <c r="T128" s="32">
        <f t="shared" si="25"/>
        <v>0.8125</v>
      </c>
      <c r="U128" s="30">
        <f t="shared" si="26"/>
        <v>0.133027375</v>
      </c>
      <c r="V128" s="113" t="str">
        <f t="shared" si="27"/>
        <v>Non-Cropland</v>
      </c>
      <c r="W128" s="33">
        <f t="shared" si="28"/>
        <v>0</v>
      </c>
      <c r="X128" s="114">
        <f t="shared" si="29"/>
        <v>0</v>
      </c>
      <c r="Y128" s="33">
        <f t="shared" si="30"/>
        <v>0.4</v>
      </c>
      <c r="Z128" s="113">
        <f t="shared" si="31"/>
        <v>4.093150000000001E-2</v>
      </c>
      <c r="AA128" s="113" t="str">
        <f t="shared" si="32"/>
        <v>High Cropland (≥50%)</v>
      </c>
      <c r="AB128" s="11">
        <f t="shared" si="33"/>
        <v>0.4</v>
      </c>
      <c r="AC128" s="11">
        <f t="shared" si="34"/>
        <v>5.3210950000000007E-2</v>
      </c>
      <c r="AD128" s="30">
        <f t="shared" si="35"/>
        <v>0.133027375</v>
      </c>
    </row>
    <row r="129" spans="1:30" x14ac:dyDescent="0.4">
      <c r="A129" s="11" t="str">
        <f>Outgrowers_Baseline!A129</f>
        <v>119356c</v>
      </c>
      <c r="B129" s="11">
        <f>Outgrowers_Baseline!B129</f>
        <v>507</v>
      </c>
      <c r="C129" s="11" t="str">
        <f>Outgrowers_Baseline!C129</f>
        <v>119356c</v>
      </c>
      <c r="D129" s="11">
        <f>Outgrowers_Baseline!D129</f>
        <v>19291</v>
      </c>
      <c r="E129" s="11" t="str">
        <f>Outgrowers_Baseline!G129</f>
        <v>Euc</v>
      </c>
      <c r="F129" s="11">
        <f>Outgrowers_Baseline!H129</f>
        <v>2024</v>
      </c>
      <c r="G129" s="11">
        <f t="shared" si="18"/>
        <v>2023</v>
      </c>
      <c r="H129" s="11">
        <f>IF(G129&lt;2017,0,(IF(G129=2017,Outgrowers_Baseline!I129,IF(G129=2018,Outgrowers_Baseline!N129,IF(G129=2019,Outgrowers_Baseline!S129,IF(G129=2020,Outgrowers_Baseline!X129,IF(G129=2021,Outgrowers_Baseline!AC129,IF(G129=2022,Outgrowers_Baseline!AH129,IF(G129=2023,Outgrowers_Baseline!AM129,IF(G129=2024,Outgrowers_Baseline!AR129,0)))))))))+(IF(G129=2017,Outgrowers_Baseline!J129,IF(G129=2018,Outgrowers_Baseline!O129,IF(G129=2019,Outgrowers_Baseline!T129,IF(G129=2020,Outgrowers_Baseline!Y129,IF(G129=2021,Outgrowers_Baseline!AD129,IF(G129=2022,Outgrowers_Baseline!AI129,IF(G129=2023,Outgrowers_Baseline!AN129,IF(G129=2024,Outgrowers_Baseline!AS129,0)))))))))+(IF(G129=2017,Outgrowers_Baseline!K129,IF(G129=2018,Outgrowers_Baseline!P129,IF(G129=2019,Outgrowers_Baseline!U129,IF(G129=2020,Outgrowers_Baseline!Z129,IF(G129=2021,Outgrowers_Baseline!AE129,IF(G129=2022,Outgrowers_Baseline!AJ129,IF(G129=2023,Outgrowers_Baseline!AO129,IF(G129=2024,Outgrowers_Baseline!AT129,0)))))))))+(IF(G129=2017,Outgrowers_Baseline!L129,IF(G129=2018,Outgrowers_Baseline!Q129,IF(G129=2019,Outgrowers_Baseline!V129,IF(G129=2020,Outgrowers_Baseline!AA129,IF(G129=2021,Outgrowers_Baseline!AF129,IF(G129=2022,Outgrowers_Baseline!AK129,IF(G129=2023,Outgrowers_Baseline!AP129,IF(G129=2024,Outgrowers_Baseline!AU129,0))))))))))</f>
        <v>3100</v>
      </c>
      <c r="I129" s="11">
        <f t="shared" si="19"/>
        <v>2023</v>
      </c>
      <c r="J129" s="11">
        <f>IF(I129=2017,Outgrowers_Baseline!I129,IF(I129=2018,Outgrowers_Baseline!N129,IF(I129=2019,Outgrowers_Baseline!S129,IF(I129=2020,Outgrowers_Baseline!X129,IF(I129=2021,Outgrowers_Baseline!AC129,IF(I129=2022,Outgrowers_Baseline!AH129,IF(I129=2023,Outgrowers_Baseline!AM129,IF(I129=2024,Outgrowers_Baseline!AR129,0))))))))</f>
        <v>3100</v>
      </c>
      <c r="K129" s="11">
        <f>IF(I129=2017,Outgrowers_Baseline!L129,IF(I129=2018,Outgrowers_Baseline!Q129,IF(I129=2019,Outgrowers_Baseline!V129,IF(I129=2020,Outgrowers_Baseline!AA129,IF(I129=2021,Outgrowers_Baseline!AF129,IF(I129=2022,Outgrowers_Baseline!AK129,IF(I129=2023,Outgrowers_Baseline!AP129,IF(I129=2024,Outgrowers_Baseline!AU129,0))))))))</f>
        <v>0</v>
      </c>
      <c r="L129" s="11">
        <f>IF(I129=2017,Outgrowers_Baseline!K129,IF(I129=2018,Outgrowers_Baseline!P129,IF(I129=2019,Outgrowers_Baseline!U129,IF(I129=2020,Outgrowers_Baseline!Z129,IF(I129=2021,Outgrowers_Baseline!AE129,IF(I129=2022,Outgrowers_Baseline!AJ129,IF(I129=2023,Outgrowers_Baseline!AO129,IF(I129=2024,Outgrowers_Baseline!AT129,0))))))))</f>
        <v>0</v>
      </c>
      <c r="M129" s="11">
        <f>IF(I129=2017,Outgrowers_Baseline!J129,IF(I129=2018,Outgrowers_Baseline!O129,IF(I129=2019,Outgrowers_Baseline!T129,IF(I129=2020,Outgrowers_Baseline!Y129,IF(I129=2021,Outgrowers_Baseline!AD129,IF(I129=2022,Outgrowers_Baseline!AI129,IF(I129=2023,Outgrowers_Baseline!AN129,IF(I129=2024,Outgrowers_Baseline!AS129,0))))))))</f>
        <v>0</v>
      </c>
      <c r="N129" s="11">
        <f t="shared" si="20"/>
        <v>3100</v>
      </c>
      <c r="O129" s="30">
        <f>IFERROR(VLOOKUP(A129,Outgrower_Areas!$C:$J,8,0),0)</f>
        <v>0.30154599999999998</v>
      </c>
      <c r="P129" s="33">
        <f t="shared" si="21"/>
        <v>0</v>
      </c>
      <c r="Q129" s="113">
        <f t="shared" si="22"/>
        <v>0</v>
      </c>
      <c r="R129" s="32">
        <f t="shared" si="23"/>
        <v>0</v>
      </c>
      <c r="S129" s="30">
        <f t="shared" si="24"/>
        <v>0</v>
      </c>
      <c r="T129" s="32">
        <f t="shared" si="25"/>
        <v>0</v>
      </c>
      <c r="U129" s="30">
        <f t="shared" si="26"/>
        <v>0</v>
      </c>
      <c r="V129" s="113" t="str">
        <f t="shared" si="27"/>
        <v>Non-Cropland</v>
      </c>
      <c r="W129" s="33">
        <f t="shared" si="28"/>
        <v>0</v>
      </c>
      <c r="X129" s="114">
        <f t="shared" si="29"/>
        <v>0</v>
      </c>
      <c r="Y129" s="33">
        <f t="shared" si="30"/>
        <v>0</v>
      </c>
      <c r="Z129" s="113">
        <f t="shared" si="31"/>
        <v>0</v>
      </c>
      <c r="AA129" s="113" t="str">
        <f t="shared" si="32"/>
        <v>Non-Cropland</v>
      </c>
      <c r="AB129" s="11">
        <f t="shared" si="33"/>
        <v>0</v>
      </c>
      <c r="AC129" s="11">
        <f t="shared" si="34"/>
        <v>0</v>
      </c>
      <c r="AD129" s="30">
        <f t="shared" si="35"/>
        <v>0</v>
      </c>
    </row>
    <row r="130" spans="1:30" x14ac:dyDescent="0.4">
      <c r="A130" s="11" t="str">
        <f>Outgrowers_Baseline!A130</f>
        <v>119357a</v>
      </c>
      <c r="B130" s="11">
        <f>Outgrowers_Baseline!B130</f>
        <v>507</v>
      </c>
      <c r="C130" s="11" t="str">
        <f>Outgrowers_Baseline!C130</f>
        <v>119357a</v>
      </c>
      <c r="D130" s="11">
        <f>Outgrowers_Baseline!D130</f>
        <v>19134</v>
      </c>
      <c r="E130" s="11" t="str">
        <f>Outgrowers_Baseline!G130</f>
        <v>Euc</v>
      </c>
      <c r="F130" s="11">
        <f>Outgrowers_Baseline!H130</f>
        <v>2022</v>
      </c>
      <c r="G130" s="11">
        <f t="shared" si="18"/>
        <v>2021</v>
      </c>
      <c r="H130" s="11">
        <f>IF(G130&lt;2017,0,(IF(G130=2017,Outgrowers_Baseline!I130,IF(G130=2018,Outgrowers_Baseline!N130,IF(G130=2019,Outgrowers_Baseline!S130,IF(G130=2020,Outgrowers_Baseline!X130,IF(G130=2021,Outgrowers_Baseline!AC130,IF(G130=2022,Outgrowers_Baseline!AH130,IF(G130=2023,Outgrowers_Baseline!AM130,IF(G130=2024,Outgrowers_Baseline!AR130,0)))))))))+(IF(G130=2017,Outgrowers_Baseline!J130,IF(G130=2018,Outgrowers_Baseline!O130,IF(G130=2019,Outgrowers_Baseline!T130,IF(G130=2020,Outgrowers_Baseline!Y130,IF(G130=2021,Outgrowers_Baseline!AD130,IF(G130=2022,Outgrowers_Baseline!AI130,IF(G130=2023,Outgrowers_Baseline!AN130,IF(G130=2024,Outgrowers_Baseline!AS130,0)))))))))+(IF(G130=2017,Outgrowers_Baseline!K130,IF(G130=2018,Outgrowers_Baseline!P130,IF(G130=2019,Outgrowers_Baseline!U130,IF(G130=2020,Outgrowers_Baseline!Z130,IF(G130=2021,Outgrowers_Baseline!AE130,IF(G130=2022,Outgrowers_Baseline!AJ130,IF(G130=2023,Outgrowers_Baseline!AO130,IF(G130=2024,Outgrowers_Baseline!AT130,0)))))))))+(IF(G130=2017,Outgrowers_Baseline!L130,IF(G130=2018,Outgrowers_Baseline!Q130,IF(G130=2019,Outgrowers_Baseline!V130,IF(G130=2020,Outgrowers_Baseline!AA130,IF(G130=2021,Outgrowers_Baseline!AF130,IF(G130=2022,Outgrowers_Baseline!AK130,IF(G130=2023,Outgrowers_Baseline!AP130,IF(G130=2024,Outgrowers_Baseline!AU130,0))))))))))</f>
        <v>1900</v>
      </c>
      <c r="I130" s="11">
        <f t="shared" si="19"/>
        <v>2021</v>
      </c>
      <c r="J130" s="11">
        <f>IF(I130=2017,Outgrowers_Baseline!I130,IF(I130=2018,Outgrowers_Baseline!N130,IF(I130=2019,Outgrowers_Baseline!S130,IF(I130=2020,Outgrowers_Baseline!X130,IF(I130=2021,Outgrowers_Baseline!AC130,IF(I130=2022,Outgrowers_Baseline!AH130,IF(I130=2023,Outgrowers_Baseline!AM130,IF(I130=2024,Outgrowers_Baseline!AR130,0))))))))</f>
        <v>1900</v>
      </c>
      <c r="K130" s="11">
        <f>IF(I130=2017,Outgrowers_Baseline!L130,IF(I130=2018,Outgrowers_Baseline!Q130,IF(I130=2019,Outgrowers_Baseline!V130,IF(I130=2020,Outgrowers_Baseline!AA130,IF(I130=2021,Outgrowers_Baseline!AF130,IF(I130=2022,Outgrowers_Baseline!AK130,IF(I130=2023,Outgrowers_Baseline!AP130,IF(I130=2024,Outgrowers_Baseline!AU130,0))))))))</f>
        <v>0</v>
      </c>
      <c r="L130" s="11">
        <f>IF(I130=2017,Outgrowers_Baseline!K130,IF(I130=2018,Outgrowers_Baseline!P130,IF(I130=2019,Outgrowers_Baseline!U130,IF(I130=2020,Outgrowers_Baseline!Z130,IF(I130=2021,Outgrowers_Baseline!AE130,IF(I130=2022,Outgrowers_Baseline!AJ130,IF(I130=2023,Outgrowers_Baseline!AO130,IF(I130=2024,Outgrowers_Baseline!AT130,0))))))))</f>
        <v>0</v>
      </c>
      <c r="M130" s="11">
        <f>IF(I130=2017,Outgrowers_Baseline!J130,IF(I130=2018,Outgrowers_Baseline!O130,IF(I130=2019,Outgrowers_Baseline!T130,IF(I130=2020,Outgrowers_Baseline!Y130,IF(I130=2021,Outgrowers_Baseline!AD130,IF(I130=2022,Outgrowers_Baseline!AI130,IF(I130=2023,Outgrowers_Baseline!AN130,IF(I130=2024,Outgrowers_Baseline!AS130,0))))))))</f>
        <v>0</v>
      </c>
      <c r="N130" s="11">
        <f t="shared" si="20"/>
        <v>1900</v>
      </c>
      <c r="O130" s="30">
        <f>IFERROR(VLOOKUP(A130,Outgrower_Areas!$C:$J,8,0),0)</f>
        <v>0.21296699999999999</v>
      </c>
      <c r="P130" s="33">
        <f t="shared" si="21"/>
        <v>0</v>
      </c>
      <c r="Q130" s="113">
        <f t="shared" si="22"/>
        <v>0</v>
      </c>
      <c r="R130" s="32">
        <f t="shared" si="23"/>
        <v>0</v>
      </c>
      <c r="S130" s="30">
        <f t="shared" si="24"/>
        <v>0</v>
      </c>
      <c r="T130" s="32">
        <f t="shared" si="25"/>
        <v>0</v>
      </c>
      <c r="U130" s="30">
        <f t="shared" si="26"/>
        <v>0</v>
      </c>
      <c r="V130" s="113" t="str">
        <f t="shared" si="27"/>
        <v>Non-Cropland</v>
      </c>
      <c r="W130" s="33">
        <f t="shared" si="28"/>
        <v>0</v>
      </c>
      <c r="X130" s="114">
        <f t="shared" si="29"/>
        <v>0</v>
      </c>
      <c r="Y130" s="33">
        <f t="shared" si="30"/>
        <v>0</v>
      </c>
      <c r="Z130" s="113">
        <f t="shared" si="31"/>
        <v>0</v>
      </c>
      <c r="AA130" s="113" t="str">
        <f t="shared" si="32"/>
        <v>Non-Cropland</v>
      </c>
      <c r="AB130" s="11">
        <f t="shared" si="33"/>
        <v>0</v>
      </c>
      <c r="AC130" s="11">
        <f t="shared" si="34"/>
        <v>0</v>
      </c>
      <c r="AD130" s="30">
        <f t="shared" si="35"/>
        <v>0</v>
      </c>
    </row>
    <row r="131" spans="1:30" x14ac:dyDescent="0.4">
      <c r="A131" s="11" t="str">
        <f>Outgrowers_Baseline!A131</f>
        <v>119357c</v>
      </c>
      <c r="B131" s="11">
        <f>Outgrowers_Baseline!B131</f>
        <v>507</v>
      </c>
      <c r="C131" s="11" t="str">
        <f>Outgrowers_Baseline!C131</f>
        <v>119357c</v>
      </c>
      <c r="D131" s="11">
        <f>Outgrowers_Baseline!D131</f>
        <v>19292</v>
      </c>
      <c r="E131" s="11" t="str">
        <f>Outgrowers_Baseline!G131</f>
        <v>Euc</v>
      </c>
      <c r="F131" s="11">
        <f>Outgrowers_Baseline!H131</f>
        <v>2024</v>
      </c>
      <c r="G131" s="11">
        <f t="shared" ref="G131:G194" si="36">F131-1</f>
        <v>2023</v>
      </c>
      <c r="H131" s="11">
        <f>IF(G131&lt;2017,0,(IF(G131=2017,Outgrowers_Baseline!I131,IF(G131=2018,Outgrowers_Baseline!N131,IF(G131=2019,Outgrowers_Baseline!S131,IF(G131=2020,Outgrowers_Baseline!X131,IF(G131=2021,Outgrowers_Baseline!AC131,IF(G131=2022,Outgrowers_Baseline!AH131,IF(G131=2023,Outgrowers_Baseline!AM131,IF(G131=2024,Outgrowers_Baseline!AR131,0)))))))))+(IF(G131=2017,Outgrowers_Baseline!J131,IF(G131=2018,Outgrowers_Baseline!O131,IF(G131=2019,Outgrowers_Baseline!T131,IF(G131=2020,Outgrowers_Baseline!Y131,IF(G131=2021,Outgrowers_Baseline!AD131,IF(G131=2022,Outgrowers_Baseline!AI131,IF(G131=2023,Outgrowers_Baseline!AN131,IF(G131=2024,Outgrowers_Baseline!AS131,0)))))))))+(IF(G131=2017,Outgrowers_Baseline!K131,IF(G131=2018,Outgrowers_Baseline!P131,IF(G131=2019,Outgrowers_Baseline!U131,IF(G131=2020,Outgrowers_Baseline!Z131,IF(G131=2021,Outgrowers_Baseline!AE131,IF(G131=2022,Outgrowers_Baseline!AJ131,IF(G131=2023,Outgrowers_Baseline!AO131,IF(G131=2024,Outgrowers_Baseline!AT131,0)))))))))+(IF(G131=2017,Outgrowers_Baseline!L131,IF(G131=2018,Outgrowers_Baseline!Q131,IF(G131=2019,Outgrowers_Baseline!V131,IF(G131=2020,Outgrowers_Baseline!AA131,IF(G131=2021,Outgrowers_Baseline!AF131,IF(G131=2022,Outgrowers_Baseline!AK131,IF(G131=2023,Outgrowers_Baseline!AP131,IF(G131=2024,Outgrowers_Baseline!AU131,0))))))))))</f>
        <v>3600</v>
      </c>
      <c r="I131" s="11">
        <f t="shared" ref="I131:I194" si="37">IF(H131&gt;0,G131,F131)</f>
        <v>2023</v>
      </c>
      <c r="J131" s="11">
        <f>IF(I131=2017,Outgrowers_Baseline!I131,IF(I131=2018,Outgrowers_Baseline!N131,IF(I131=2019,Outgrowers_Baseline!S131,IF(I131=2020,Outgrowers_Baseline!X131,IF(I131=2021,Outgrowers_Baseline!AC131,IF(I131=2022,Outgrowers_Baseline!AH131,IF(I131=2023,Outgrowers_Baseline!AM131,IF(I131=2024,Outgrowers_Baseline!AR131,0))))))))</f>
        <v>3600</v>
      </c>
      <c r="K131" s="11">
        <f>IF(I131=2017,Outgrowers_Baseline!L131,IF(I131=2018,Outgrowers_Baseline!Q131,IF(I131=2019,Outgrowers_Baseline!V131,IF(I131=2020,Outgrowers_Baseline!AA131,IF(I131=2021,Outgrowers_Baseline!AF131,IF(I131=2022,Outgrowers_Baseline!AK131,IF(I131=2023,Outgrowers_Baseline!AP131,IF(I131=2024,Outgrowers_Baseline!AU131,0))))))))</f>
        <v>0</v>
      </c>
      <c r="L131" s="11">
        <f>IF(I131=2017,Outgrowers_Baseline!K131,IF(I131=2018,Outgrowers_Baseline!P131,IF(I131=2019,Outgrowers_Baseline!U131,IF(I131=2020,Outgrowers_Baseline!Z131,IF(I131=2021,Outgrowers_Baseline!AE131,IF(I131=2022,Outgrowers_Baseline!AJ131,IF(I131=2023,Outgrowers_Baseline!AO131,IF(I131=2024,Outgrowers_Baseline!AT131,0))))))))</f>
        <v>0</v>
      </c>
      <c r="M131" s="11">
        <f>IF(I131=2017,Outgrowers_Baseline!J131,IF(I131=2018,Outgrowers_Baseline!O131,IF(I131=2019,Outgrowers_Baseline!T131,IF(I131=2020,Outgrowers_Baseline!Y131,IF(I131=2021,Outgrowers_Baseline!AD131,IF(I131=2022,Outgrowers_Baseline!AI131,IF(I131=2023,Outgrowers_Baseline!AN131,IF(I131=2024,Outgrowers_Baseline!AS131,0))))))))</f>
        <v>0</v>
      </c>
      <c r="N131" s="11">
        <f t="shared" ref="N131:N194" si="38">J131+K131+L131+M131</f>
        <v>3600</v>
      </c>
      <c r="O131" s="30">
        <f>IFERROR(VLOOKUP(A131,Outgrower_Areas!$C:$J,8,0),0)</f>
        <v>0.37561899999999998</v>
      </c>
      <c r="P131" s="33">
        <f t="shared" ref="P131:P194" si="39">K131/N131</f>
        <v>0</v>
      </c>
      <c r="Q131" s="113">
        <f t="shared" ref="Q131:Q194" si="40">O131*P131</f>
        <v>0</v>
      </c>
      <c r="R131" s="32">
        <f t="shared" ref="R131:R194" si="41">IF(N131&gt;0,(K131+L131)/N131,0)</f>
        <v>0</v>
      </c>
      <c r="S131" s="30">
        <f t="shared" ref="S131:S194" si="42">O131*R131</f>
        <v>0</v>
      </c>
      <c r="T131" s="32">
        <f t="shared" ref="T131:T194" si="43">IF(N131&gt;0,(K131+L131+M131)/N131,0)</f>
        <v>0</v>
      </c>
      <c r="U131" s="30">
        <f t="shared" ref="U131:U194" si="44">O131*T131</f>
        <v>0</v>
      </c>
      <c r="V131" s="113" t="str">
        <f t="shared" ref="V131:V194" si="45">IF(P131&gt;=0.5,"High Cropland (≥50%)",IF(P131&gt;=0.3,"Medium Cropland (30-50%)",IF(P131&gt;=0.1,"Low Cropland (10-30%)",IF(P131&gt;0,"Very Low Cropland (&lt;10%)","Non-Cropland"))))</f>
        <v>Non-Cropland</v>
      </c>
      <c r="W131" s="33">
        <f t="shared" ref="W131:W194" si="46">IF(P131&gt;=0.5,0.4,IF(P131&gt;=0.3,0.3,IF(P131&gt;=0.1,0.2,IF(P131&gt;0,0.15,0))))</f>
        <v>0</v>
      </c>
      <c r="X131" s="114">
        <f t="shared" ref="X131:X194" si="47">Q131*W131</f>
        <v>0</v>
      </c>
      <c r="Y131" s="33">
        <f t="shared" ref="Y131:Y194" si="48">IF(R131&gt;=0.5,0.4,IF(R131&gt;=0.3,0.3,IF(R131&gt;=0.1,0.2,IF(R131&gt;0,0.15,0))))</f>
        <v>0</v>
      </c>
      <c r="Z131" s="113">
        <f t="shared" ref="Z131:Z194" si="49">S131*Y131</f>
        <v>0</v>
      </c>
      <c r="AA131" s="113" t="str">
        <f t="shared" ref="AA131:AA194" si="50">IF(T131&gt;=0.5,"High Cropland (≥50%)",IF(T131&gt;=0.3,"Medium Cropland (30-50%)",IF(T131&gt;=0.1,"Low Cropland (10-30%)",IF(T131&gt;0,"Very Low Cropland (&lt;10%)","Non-Cropland"))))</f>
        <v>Non-Cropland</v>
      </c>
      <c r="AB131" s="11">
        <f t="shared" ref="AB131:AB194" si="51">IF(T131&gt;=0.5,0.4,IF(T131&gt;=0.3,0.3,IF(T131&gt;=0.1,0.2,IF(T131&gt;0,0.15,0))))</f>
        <v>0</v>
      </c>
      <c r="AC131" s="11">
        <f t="shared" ref="AC131:AC194" si="52">U131*AB131</f>
        <v>0</v>
      </c>
      <c r="AD131" s="30">
        <f t="shared" ref="AD131:AD194" si="53">U131</f>
        <v>0</v>
      </c>
    </row>
    <row r="132" spans="1:30" x14ac:dyDescent="0.4">
      <c r="A132" s="11" t="str">
        <f>Outgrowers_Baseline!A132</f>
        <v>120001a</v>
      </c>
      <c r="B132" s="11">
        <f>Outgrowers_Baseline!B132</f>
        <v>500</v>
      </c>
      <c r="C132" s="11" t="str">
        <f>Outgrowers_Baseline!C132</f>
        <v>120001a</v>
      </c>
      <c r="D132" s="11">
        <f>Outgrowers_Baseline!D132</f>
        <v>16664</v>
      </c>
      <c r="E132" s="11" t="str">
        <f>Outgrowers_Baseline!G132</f>
        <v>Euc</v>
      </c>
      <c r="F132" s="11">
        <f>Outgrowers_Baseline!H132</f>
        <v>2019</v>
      </c>
      <c r="G132" s="11">
        <f t="shared" si="36"/>
        <v>2018</v>
      </c>
      <c r="H132" s="11">
        <f>IF(G132&lt;2017,0,(IF(G132=2017,Outgrowers_Baseline!I132,IF(G132=2018,Outgrowers_Baseline!N132,IF(G132=2019,Outgrowers_Baseline!S132,IF(G132=2020,Outgrowers_Baseline!X132,IF(G132=2021,Outgrowers_Baseline!AC132,IF(G132=2022,Outgrowers_Baseline!AH132,IF(G132=2023,Outgrowers_Baseline!AM132,IF(G132=2024,Outgrowers_Baseline!AR132,0)))))))))+(IF(G132=2017,Outgrowers_Baseline!J132,IF(G132=2018,Outgrowers_Baseline!O132,IF(G132=2019,Outgrowers_Baseline!T132,IF(G132=2020,Outgrowers_Baseline!Y132,IF(G132=2021,Outgrowers_Baseline!AD132,IF(G132=2022,Outgrowers_Baseline!AI132,IF(G132=2023,Outgrowers_Baseline!AN132,IF(G132=2024,Outgrowers_Baseline!AS132,0)))))))))+(IF(G132=2017,Outgrowers_Baseline!K132,IF(G132=2018,Outgrowers_Baseline!P132,IF(G132=2019,Outgrowers_Baseline!U132,IF(G132=2020,Outgrowers_Baseline!Z132,IF(G132=2021,Outgrowers_Baseline!AE132,IF(G132=2022,Outgrowers_Baseline!AJ132,IF(G132=2023,Outgrowers_Baseline!AO132,IF(G132=2024,Outgrowers_Baseline!AT132,0)))))))))+(IF(G132=2017,Outgrowers_Baseline!L132,IF(G132=2018,Outgrowers_Baseline!Q132,IF(G132=2019,Outgrowers_Baseline!V132,IF(G132=2020,Outgrowers_Baseline!AA132,IF(G132=2021,Outgrowers_Baseline!AF132,IF(G132=2022,Outgrowers_Baseline!AK132,IF(G132=2023,Outgrowers_Baseline!AP132,IF(G132=2024,Outgrowers_Baseline!AU132,0))))))))))</f>
        <v>11400</v>
      </c>
      <c r="I132" s="11">
        <f t="shared" si="37"/>
        <v>2018</v>
      </c>
      <c r="J132" s="11">
        <f>IF(I132=2017,Outgrowers_Baseline!I132,IF(I132=2018,Outgrowers_Baseline!N132,IF(I132=2019,Outgrowers_Baseline!S132,IF(I132=2020,Outgrowers_Baseline!X132,IF(I132=2021,Outgrowers_Baseline!AC132,IF(I132=2022,Outgrowers_Baseline!AH132,IF(I132=2023,Outgrowers_Baseline!AM132,IF(I132=2024,Outgrowers_Baseline!AR132,0))))))))</f>
        <v>6200</v>
      </c>
      <c r="K132" s="11">
        <f>IF(I132=2017,Outgrowers_Baseline!L132,IF(I132=2018,Outgrowers_Baseline!Q132,IF(I132=2019,Outgrowers_Baseline!V132,IF(I132=2020,Outgrowers_Baseline!AA132,IF(I132=2021,Outgrowers_Baseline!AF132,IF(I132=2022,Outgrowers_Baseline!AK132,IF(I132=2023,Outgrowers_Baseline!AP132,IF(I132=2024,Outgrowers_Baseline!AU132,0))))))))</f>
        <v>0</v>
      </c>
      <c r="L132" s="11">
        <f>IF(I132=2017,Outgrowers_Baseline!K132,IF(I132=2018,Outgrowers_Baseline!P132,IF(I132=2019,Outgrowers_Baseline!U132,IF(I132=2020,Outgrowers_Baseline!Z132,IF(I132=2021,Outgrowers_Baseline!AE132,IF(I132=2022,Outgrowers_Baseline!AJ132,IF(I132=2023,Outgrowers_Baseline!AO132,IF(I132=2024,Outgrowers_Baseline!AT132,0))))))))</f>
        <v>1500</v>
      </c>
      <c r="M132" s="11">
        <f>IF(I132=2017,Outgrowers_Baseline!J132,IF(I132=2018,Outgrowers_Baseline!O132,IF(I132=2019,Outgrowers_Baseline!T132,IF(I132=2020,Outgrowers_Baseline!Y132,IF(I132=2021,Outgrowers_Baseline!AD132,IF(I132=2022,Outgrowers_Baseline!AI132,IF(I132=2023,Outgrowers_Baseline!AN132,IF(I132=2024,Outgrowers_Baseline!AS132,0))))))))</f>
        <v>3700</v>
      </c>
      <c r="N132" s="11">
        <f t="shared" si="38"/>
        <v>11400</v>
      </c>
      <c r="O132" s="30">
        <f>IFERROR(VLOOKUP(A132,Outgrower_Areas!$C:$J,8,0),0)</f>
        <v>1.141208</v>
      </c>
      <c r="P132" s="33">
        <f t="shared" si="39"/>
        <v>0</v>
      </c>
      <c r="Q132" s="113">
        <f t="shared" si="40"/>
        <v>0</v>
      </c>
      <c r="R132" s="32">
        <f t="shared" si="41"/>
        <v>0.13157894736842105</v>
      </c>
      <c r="S132" s="30">
        <f t="shared" si="42"/>
        <v>0.15015894736842103</v>
      </c>
      <c r="T132" s="32">
        <f t="shared" si="43"/>
        <v>0.45614035087719296</v>
      </c>
      <c r="U132" s="30">
        <f t="shared" si="44"/>
        <v>0.52055101754385957</v>
      </c>
      <c r="V132" s="113" t="str">
        <f t="shared" si="45"/>
        <v>Non-Cropland</v>
      </c>
      <c r="W132" s="33">
        <f t="shared" si="46"/>
        <v>0</v>
      </c>
      <c r="X132" s="114">
        <f t="shared" si="47"/>
        <v>0</v>
      </c>
      <c r="Y132" s="33">
        <f t="shared" si="48"/>
        <v>0.2</v>
      </c>
      <c r="Z132" s="113">
        <f t="shared" si="49"/>
        <v>3.0031789473684206E-2</v>
      </c>
      <c r="AA132" s="113" t="str">
        <f t="shared" si="50"/>
        <v>Medium Cropland (30-50%)</v>
      </c>
      <c r="AB132" s="11">
        <f t="shared" si="51"/>
        <v>0.3</v>
      </c>
      <c r="AC132" s="11">
        <f t="shared" si="52"/>
        <v>0.15616530526315786</v>
      </c>
      <c r="AD132" s="30">
        <f t="shared" si="53"/>
        <v>0.52055101754385957</v>
      </c>
    </row>
    <row r="133" spans="1:30" x14ac:dyDescent="0.4">
      <c r="A133" s="11" t="str">
        <f>Outgrowers_Baseline!A133</f>
        <v>121108a</v>
      </c>
      <c r="B133" s="11">
        <f>Outgrowers_Baseline!B133</f>
        <v>503</v>
      </c>
      <c r="C133" s="11" t="str">
        <f>Outgrowers_Baseline!C133</f>
        <v>121108a</v>
      </c>
      <c r="D133" s="11">
        <f>Outgrowers_Baseline!D133</f>
        <v>19343</v>
      </c>
      <c r="E133" s="11" t="str">
        <f>Outgrowers_Baseline!G133</f>
        <v>Euc</v>
      </c>
      <c r="F133" s="11">
        <f>Outgrowers_Baseline!H133</f>
        <v>2024</v>
      </c>
      <c r="G133" s="11">
        <f t="shared" si="36"/>
        <v>2023</v>
      </c>
      <c r="H133" s="11">
        <f>IF(G133&lt;2017,0,(IF(G133=2017,Outgrowers_Baseline!I133,IF(G133=2018,Outgrowers_Baseline!N133,IF(G133=2019,Outgrowers_Baseline!S133,IF(G133=2020,Outgrowers_Baseline!X133,IF(G133=2021,Outgrowers_Baseline!AC133,IF(G133=2022,Outgrowers_Baseline!AH133,IF(G133=2023,Outgrowers_Baseline!AM133,IF(G133=2024,Outgrowers_Baseline!AR133,0)))))))))+(IF(G133=2017,Outgrowers_Baseline!J133,IF(G133=2018,Outgrowers_Baseline!O133,IF(G133=2019,Outgrowers_Baseline!T133,IF(G133=2020,Outgrowers_Baseline!Y133,IF(G133=2021,Outgrowers_Baseline!AD133,IF(G133=2022,Outgrowers_Baseline!AI133,IF(G133=2023,Outgrowers_Baseline!AN133,IF(G133=2024,Outgrowers_Baseline!AS133,0)))))))))+(IF(G133=2017,Outgrowers_Baseline!K133,IF(G133=2018,Outgrowers_Baseline!P133,IF(G133=2019,Outgrowers_Baseline!U133,IF(G133=2020,Outgrowers_Baseline!Z133,IF(G133=2021,Outgrowers_Baseline!AE133,IF(G133=2022,Outgrowers_Baseline!AJ133,IF(G133=2023,Outgrowers_Baseline!AO133,IF(G133=2024,Outgrowers_Baseline!AT133,0)))))))))+(IF(G133=2017,Outgrowers_Baseline!L133,IF(G133=2018,Outgrowers_Baseline!Q133,IF(G133=2019,Outgrowers_Baseline!V133,IF(G133=2020,Outgrowers_Baseline!AA133,IF(G133=2021,Outgrowers_Baseline!AF133,IF(G133=2022,Outgrowers_Baseline!AK133,IF(G133=2023,Outgrowers_Baseline!AP133,IF(G133=2024,Outgrowers_Baseline!AU133,0))))))))))</f>
        <v>3900</v>
      </c>
      <c r="I133" s="11">
        <f t="shared" si="37"/>
        <v>2023</v>
      </c>
      <c r="J133" s="11">
        <f>IF(I133=2017,Outgrowers_Baseline!I133,IF(I133=2018,Outgrowers_Baseline!N133,IF(I133=2019,Outgrowers_Baseline!S133,IF(I133=2020,Outgrowers_Baseline!X133,IF(I133=2021,Outgrowers_Baseline!AC133,IF(I133=2022,Outgrowers_Baseline!AH133,IF(I133=2023,Outgrowers_Baseline!AM133,IF(I133=2024,Outgrowers_Baseline!AR133,0))))))))</f>
        <v>1000</v>
      </c>
      <c r="K133" s="11">
        <f>IF(I133=2017,Outgrowers_Baseline!L133,IF(I133=2018,Outgrowers_Baseline!Q133,IF(I133=2019,Outgrowers_Baseline!V133,IF(I133=2020,Outgrowers_Baseline!AA133,IF(I133=2021,Outgrowers_Baseline!AF133,IF(I133=2022,Outgrowers_Baseline!AK133,IF(I133=2023,Outgrowers_Baseline!AP133,IF(I133=2024,Outgrowers_Baseline!AU133,0))))))))</f>
        <v>0</v>
      </c>
      <c r="L133" s="11">
        <f>IF(I133=2017,Outgrowers_Baseline!K133,IF(I133=2018,Outgrowers_Baseline!P133,IF(I133=2019,Outgrowers_Baseline!U133,IF(I133=2020,Outgrowers_Baseline!Z133,IF(I133=2021,Outgrowers_Baseline!AE133,IF(I133=2022,Outgrowers_Baseline!AJ133,IF(I133=2023,Outgrowers_Baseline!AO133,IF(I133=2024,Outgrowers_Baseline!AT133,0))))))))</f>
        <v>100</v>
      </c>
      <c r="M133" s="11">
        <f>IF(I133=2017,Outgrowers_Baseline!J133,IF(I133=2018,Outgrowers_Baseline!O133,IF(I133=2019,Outgrowers_Baseline!T133,IF(I133=2020,Outgrowers_Baseline!Y133,IF(I133=2021,Outgrowers_Baseline!AD133,IF(I133=2022,Outgrowers_Baseline!AI133,IF(I133=2023,Outgrowers_Baseline!AN133,IF(I133=2024,Outgrowers_Baseline!AS133,0))))))))</f>
        <v>2800</v>
      </c>
      <c r="N133" s="11">
        <f t="shared" si="38"/>
        <v>3900</v>
      </c>
      <c r="O133" s="30">
        <f>IFERROR(VLOOKUP(A133,Outgrower_Areas!$C:$J,8,0),0)</f>
        <v>0.36240800000000001</v>
      </c>
      <c r="P133" s="33">
        <f t="shared" si="39"/>
        <v>0</v>
      </c>
      <c r="Q133" s="113">
        <f t="shared" si="40"/>
        <v>0</v>
      </c>
      <c r="R133" s="32">
        <f t="shared" si="41"/>
        <v>2.564102564102564E-2</v>
      </c>
      <c r="S133" s="30">
        <f t="shared" si="42"/>
        <v>9.2925128205128202E-3</v>
      </c>
      <c r="T133" s="32">
        <f t="shared" si="43"/>
        <v>0.74358974358974361</v>
      </c>
      <c r="U133" s="30">
        <f t="shared" si="44"/>
        <v>0.26948287179487179</v>
      </c>
      <c r="V133" s="113" t="str">
        <f t="shared" si="45"/>
        <v>Non-Cropland</v>
      </c>
      <c r="W133" s="33">
        <f t="shared" si="46"/>
        <v>0</v>
      </c>
      <c r="X133" s="114">
        <f t="shared" si="47"/>
        <v>0</v>
      </c>
      <c r="Y133" s="33">
        <f t="shared" si="48"/>
        <v>0.15</v>
      </c>
      <c r="Z133" s="113">
        <f t="shared" si="49"/>
        <v>1.3938769230769229E-3</v>
      </c>
      <c r="AA133" s="113" t="str">
        <f t="shared" si="50"/>
        <v>High Cropland (≥50%)</v>
      </c>
      <c r="AB133" s="11">
        <f t="shared" si="51"/>
        <v>0.4</v>
      </c>
      <c r="AC133" s="11">
        <f t="shared" si="52"/>
        <v>0.10779314871794872</v>
      </c>
      <c r="AD133" s="30">
        <f t="shared" si="53"/>
        <v>0.26948287179487179</v>
      </c>
    </row>
    <row r="134" spans="1:30" x14ac:dyDescent="0.4">
      <c r="A134" s="11" t="str">
        <f>Outgrowers_Baseline!A134</f>
        <v>121112d</v>
      </c>
      <c r="B134" s="11">
        <f>Outgrowers_Baseline!B134</f>
        <v>503</v>
      </c>
      <c r="C134" s="11" t="str">
        <f>Outgrowers_Baseline!C134</f>
        <v>121112d</v>
      </c>
      <c r="D134" s="11">
        <f>Outgrowers_Baseline!D134</f>
        <v>19244</v>
      </c>
      <c r="E134" s="11" t="str">
        <f>Outgrowers_Baseline!G134</f>
        <v>Euc</v>
      </c>
      <c r="F134" s="11">
        <f>Outgrowers_Baseline!H134</f>
        <v>2023</v>
      </c>
      <c r="G134" s="11">
        <f t="shared" si="36"/>
        <v>2022</v>
      </c>
      <c r="H134" s="11">
        <f>IF(G134&lt;2017,0,(IF(G134=2017,Outgrowers_Baseline!I134,IF(G134=2018,Outgrowers_Baseline!N134,IF(G134=2019,Outgrowers_Baseline!S134,IF(G134=2020,Outgrowers_Baseline!X134,IF(G134=2021,Outgrowers_Baseline!AC134,IF(G134=2022,Outgrowers_Baseline!AH134,IF(G134=2023,Outgrowers_Baseline!AM134,IF(G134=2024,Outgrowers_Baseline!AR134,0)))))))))+(IF(G134=2017,Outgrowers_Baseline!J134,IF(G134=2018,Outgrowers_Baseline!O134,IF(G134=2019,Outgrowers_Baseline!T134,IF(G134=2020,Outgrowers_Baseline!Y134,IF(G134=2021,Outgrowers_Baseline!AD134,IF(G134=2022,Outgrowers_Baseline!AI134,IF(G134=2023,Outgrowers_Baseline!AN134,IF(G134=2024,Outgrowers_Baseline!AS134,0)))))))))+(IF(G134=2017,Outgrowers_Baseline!K134,IF(G134=2018,Outgrowers_Baseline!P134,IF(G134=2019,Outgrowers_Baseline!U134,IF(G134=2020,Outgrowers_Baseline!Z134,IF(G134=2021,Outgrowers_Baseline!AE134,IF(G134=2022,Outgrowers_Baseline!AJ134,IF(G134=2023,Outgrowers_Baseline!AO134,IF(G134=2024,Outgrowers_Baseline!AT134,0)))))))))+(IF(G134=2017,Outgrowers_Baseline!L134,IF(G134=2018,Outgrowers_Baseline!Q134,IF(G134=2019,Outgrowers_Baseline!V134,IF(G134=2020,Outgrowers_Baseline!AA134,IF(G134=2021,Outgrowers_Baseline!AF134,IF(G134=2022,Outgrowers_Baseline!AK134,IF(G134=2023,Outgrowers_Baseline!AP134,IF(G134=2024,Outgrowers_Baseline!AU134,0))))))))))</f>
        <v>27300</v>
      </c>
      <c r="I134" s="11">
        <f t="shared" si="37"/>
        <v>2022</v>
      </c>
      <c r="J134" s="11">
        <f>IF(I134=2017,Outgrowers_Baseline!I134,IF(I134=2018,Outgrowers_Baseline!N134,IF(I134=2019,Outgrowers_Baseline!S134,IF(I134=2020,Outgrowers_Baseline!X134,IF(I134=2021,Outgrowers_Baseline!AC134,IF(I134=2022,Outgrowers_Baseline!AH134,IF(I134=2023,Outgrowers_Baseline!AM134,IF(I134=2024,Outgrowers_Baseline!AR134,0))))))))</f>
        <v>6500</v>
      </c>
      <c r="K134" s="11">
        <f>IF(I134=2017,Outgrowers_Baseline!L134,IF(I134=2018,Outgrowers_Baseline!Q134,IF(I134=2019,Outgrowers_Baseline!V134,IF(I134=2020,Outgrowers_Baseline!AA134,IF(I134=2021,Outgrowers_Baseline!AF134,IF(I134=2022,Outgrowers_Baseline!AK134,IF(I134=2023,Outgrowers_Baseline!AP134,IF(I134=2024,Outgrowers_Baseline!AU134,0))))))))</f>
        <v>0</v>
      </c>
      <c r="L134" s="11">
        <f>IF(I134=2017,Outgrowers_Baseline!K134,IF(I134=2018,Outgrowers_Baseline!P134,IF(I134=2019,Outgrowers_Baseline!U134,IF(I134=2020,Outgrowers_Baseline!Z134,IF(I134=2021,Outgrowers_Baseline!AE134,IF(I134=2022,Outgrowers_Baseline!AJ134,IF(I134=2023,Outgrowers_Baseline!AO134,IF(I134=2024,Outgrowers_Baseline!AT134,0))))))))</f>
        <v>100</v>
      </c>
      <c r="M134" s="11">
        <f>IF(I134=2017,Outgrowers_Baseline!J134,IF(I134=2018,Outgrowers_Baseline!O134,IF(I134=2019,Outgrowers_Baseline!T134,IF(I134=2020,Outgrowers_Baseline!Y134,IF(I134=2021,Outgrowers_Baseline!AD134,IF(I134=2022,Outgrowers_Baseline!AI134,IF(I134=2023,Outgrowers_Baseline!AN134,IF(I134=2024,Outgrowers_Baseline!AS134,0))))))))</f>
        <v>20700</v>
      </c>
      <c r="N134" s="11">
        <f t="shared" si="38"/>
        <v>27300</v>
      </c>
      <c r="O134" s="30">
        <f>IFERROR(VLOOKUP(A134,Outgrower_Areas!$C:$J,8,0),0)</f>
        <v>2.7481390000000001</v>
      </c>
      <c r="P134" s="33">
        <f t="shared" si="39"/>
        <v>0</v>
      </c>
      <c r="Q134" s="113">
        <f t="shared" si="40"/>
        <v>0</v>
      </c>
      <c r="R134" s="32">
        <f t="shared" si="41"/>
        <v>3.663003663003663E-3</v>
      </c>
      <c r="S134" s="30">
        <f t="shared" si="42"/>
        <v>1.0066443223443224E-2</v>
      </c>
      <c r="T134" s="32">
        <f t="shared" si="43"/>
        <v>0.76190476190476186</v>
      </c>
      <c r="U134" s="30">
        <f t="shared" si="44"/>
        <v>2.0938201904761904</v>
      </c>
      <c r="V134" s="113" t="str">
        <f t="shared" si="45"/>
        <v>Non-Cropland</v>
      </c>
      <c r="W134" s="33">
        <f t="shared" si="46"/>
        <v>0</v>
      </c>
      <c r="X134" s="114">
        <f t="shared" si="47"/>
        <v>0</v>
      </c>
      <c r="Y134" s="33">
        <f t="shared" si="48"/>
        <v>0.15</v>
      </c>
      <c r="Z134" s="113">
        <f t="shared" si="49"/>
        <v>1.5099664835164835E-3</v>
      </c>
      <c r="AA134" s="113" t="str">
        <f t="shared" si="50"/>
        <v>High Cropland (≥50%)</v>
      </c>
      <c r="AB134" s="11">
        <f t="shared" si="51"/>
        <v>0.4</v>
      </c>
      <c r="AC134" s="11">
        <f t="shared" si="52"/>
        <v>0.8375280761904762</v>
      </c>
      <c r="AD134" s="30">
        <f t="shared" si="53"/>
        <v>2.0938201904761904</v>
      </c>
    </row>
    <row r="135" spans="1:30" x14ac:dyDescent="0.4">
      <c r="A135" s="11" t="str">
        <f>Outgrowers_Baseline!A135</f>
        <v>121124a</v>
      </c>
      <c r="B135" s="11">
        <f>Outgrowers_Baseline!B135</f>
        <v>503</v>
      </c>
      <c r="C135" s="11" t="str">
        <f>Outgrowers_Baseline!C135</f>
        <v>121124a</v>
      </c>
      <c r="D135" s="11">
        <f>Outgrowers_Baseline!D135</f>
        <v>19245</v>
      </c>
      <c r="E135" s="11" t="str">
        <f>Outgrowers_Baseline!G135</f>
        <v>Euc</v>
      </c>
      <c r="F135" s="11">
        <f>Outgrowers_Baseline!H135</f>
        <v>2023</v>
      </c>
      <c r="G135" s="11">
        <f t="shared" si="36"/>
        <v>2022</v>
      </c>
      <c r="H135" s="11">
        <f>IF(G135&lt;2017,0,(IF(G135=2017,Outgrowers_Baseline!I135,IF(G135=2018,Outgrowers_Baseline!N135,IF(G135=2019,Outgrowers_Baseline!S135,IF(G135=2020,Outgrowers_Baseline!X135,IF(G135=2021,Outgrowers_Baseline!AC135,IF(G135=2022,Outgrowers_Baseline!AH135,IF(G135=2023,Outgrowers_Baseline!AM135,IF(G135=2024,Outgrowers_Baseline!AR135,0)))))))))+(IF(G135=2017,Outgrowers_Baseline!J135,IF(G135=2018,Outgrowers_Baseline!O135,IF(G135=2019,Outgrowers_Baseline!T135,IF(G135=2020,Outgrowers_Baseline!Y135,IF(G135=2021,Outgrowers_Baseline!AD135,IF(G135=2022,Outgrowers_Baseline!AI135,IF(G135=2023,Outgrowers_Baseline!AN135,IF(G135=2024,Outgrowers_Baseline!AS135,0)))))))))+(IF(G135=2017,Outgrowers_Baseline!K135,IF(G135=2018,Outgrowers_Baseline!P135,IF(G135=2019,Outgrowers_Baseline!U135,IF(G135=2020,Outgrowers_Baseline!Z135,IF(G135=2021,Outgrowers_Baseline!AE135,IF(G135=2022,Outgrowers_Baseline!AJ135,IF(G135=2023,Outgrowers_Baseline!AO135,IF(G135=2024,Outgrowers_Baseline!AT135,0)))))))))+(IF(G135=2017,Outgrowers_Baseline!L135,IF(G135=2018,Outgrowers_Baseline!Q135,IF(G135=2019,Outgrowers_Baseline!V135,IF(G135=2020,Outgrowers_Baseline!AA135,IF(G135=2021,Outgrowers_Baseline!AF135,IF(G135=2022,Outgrowers_Baseline!AK135,IF(G135=2023,Outgrowers_Baseline!AP135,IF(G135=2024,Outgrowers_Baseline!AU135,0))))))))))</f>
        <v>6000</v>
      </c>
      <c r="I135" s="11">
        <f t="shared" si="37"/>
        <v>2022</v>
      </c>
      <c r="J135" s="11">
        <f>IF(I135=2017,Outgrowers_Baseline!I135,IF(I135=2018,Outgrowers_Baseline!N135,IF(I135=2019,Outgrowers_Baseline!S135,IF(I135=2020,Outgrowers_Baseline!X135,IF(I135=2021,Outgrowers_Baseline!AC135,IF(I135=2022,Outgrowers_Baseline!AH135,IF(I135=2023,Outgrowers_Baseline!AM135,IF(I135=2024,Outgrowers_Baseline!AR135,0))))))))</f>
        <v>6000</v>
      </c>
      <c r="K135" s="11">
        <f>IF(I135=2017,Outgrowers_Baseline!L135,IF(I135=2018,Outgrowers_Baseline!Q135,IF(I135=2019,Outgrowers_Baseline!V135,IF(I135=2020,Outgrowers_Baseline!AA135,IF(I135=2021,Outgrowers_Baseline!AF135,IF(I135=2022,Outgrowers_Baseline!AK135,IF(I135=2023,Outgrowers_Baseline!AP135,IF(I135=2024,Outgrowers_Baseline!AU135,0))))))))</f>
        <v>0</v>
      </c>
      <c r="L135" s="11">
        <f>IF(I135=2017,Outgrowers_Baseline!K135,IF(I135=2018,Outgrowers_Baseline!P135,IF(I135=2019,Outgrowers_Baseline!U135,IF(I135=2020,Outgrowers_Baseline!Z135,IF(I135=2021,Outgrowers_Baseline!AE135,IF(I135=2022,Outgrowers_Baseline!AJ135,IF(I135=2023,Outgrowers_Baseline!AO135,IF(I135=2024,Outgrowers_Baseline!AT135,0))))))))</f>
        <v>0</v>
      </c>
      <c r="M135" s="11">
        <f>IF(I135=2017,Outgrowers_Baseline!J135,IF(I135=2018,Outgrowers_Baseline!O135,IF(I135=2019,Outgrowers_Baseline!T135,IF(I135=2020,Outgrowers_Baseline!Y135,IF(I135=2021,Outgrowers_Baseline!AD135,IF(I135=2022,Outgrowers_Baseline!AI135,IF(I135=2023,Outgrowers_Baseline!AN135,IF(I135=2024,Outgrowers_Baseline!AS135,0))))))))</f>
        <v>0</v>
      </c>
      <c r="N135" s="11">
        <f t="shared" si="38"/>
        <v>6000</v>
      </c>
      <c r="O135" s="30">
        <f>IFERROR(VLOOKUP(A135,Outgrower_Areas!$C:$J,8,0),0)</f>
        <v>0.62901200000000002</v>
      </c>
      <c r="P135" s="33">
        <f t="shared" si="39"/>
        <v>0</v>
      </c>
      <c r="Q135" s="113">
        <f t="shared" si="40"/>
        <v>0</v>
      </c>
      <c r="R135" s="32">
        <f t="shared" si="41"/>
        <v>0</v>
      </c>
      <c r="S135" s="30">
        <f t="shared" si="42"/>
        <v>0</v>
      </c>
      <c r="T135" s="32">
        <f t="shared" si="43"/>
        <v>0</v>
      </c>
      <c r="U135" s="30">
        <f t="shared" si="44"/>
        <v>0</v>
      </c>
      <c r="V135" s="113" t="str">
        <f t="shared" si="45"/>
        <v>Non-Cropland</v>
      </c>
      <c r="W135" s="33">
        <f t="shared" si="46"/>
        <v>0</v>
      </c>
      <c r="X135" s="114">
        <f t="shared" si="47"/>
        <v>0</v>
      </c>
      <c r="Y135" s="33">
        <f t="shared" si="48"/>
        <v>0</v>
      </c>
      <c r="Z135" s="113">
        <f t="shared" si="49"/>
        <v>0</v>
      </c>
      <c r="AA135" s="113" t="str">
        <f t="shared" si="50"/>
        <v>Non-Cropland</v>
      </c>
      <c r="AB135" s="11">
        <f t="shared" si="51"/>
        <v>0</v>
      </c>
      <c r="AC135" s="11">
        <f t="shared" si="52"/>
        <v>0</v>
      </c>
      <c r="AD135" s="30">
        <f t="shared" si="53"/>
        <v>0</v>
      </c>
    </row>
    <row r="136" spans="1:30" x14ac:dyDescent="0.4">
      <c r="A136" s="11" t="str">
        <f>Outgrowers_Baseline!A136</f>
        <v>121125b</v>
      </c>
      <c r="B136" s="11">
        <f>Outgrowers_Baseline!B136</f>
        <v>503</v>
      </c>
      <c r="C136" s="11" t="str">
        <f>Outgrowers_Baseline!C136</f>
        <v>121125b</v>
      </c>
      <c r="D136" s="11">
        <f>Outgrowers_Baseline!D136</f>
        <v>19246</v>
      </c>
      <c r="E136" s="11" t="str">
        <f>Outgrowers_Baseline!G136</f>
        <v>Euc</v>
      </c>
      <c r="F136" s="11">
        <f>Outgrowers_Baseline!H136</f>
        <v>2023</v>
      </c>
      <c r="G136" s="11">
        <f t="shared" si="36"/>
        <v>2022</v>
      </c>
      <c r="H136" s="11">
        <f>IF(G136&lt;2017,0,(IF(G136=2017,Outgrowers_Baseline!I136,IF(G136=2018,Outgrowers_Baseline!N136,IF(G136=2019,Outgrowers_Baseline!S136,IF(G136=2020,Outgrowers_Baseline!X136,IF(G136=2021,Outgrowers_Baseline!AC136,IF(G136=2022,Outgrowers_Baseline!AH136,IF(G136=2023,Outgrowers_Baseline!AM136,IF(G136=2024,Outgrowers_Baseline!AR136,0)))))))))+(IF(G136=2017,Outgrowers_Baseline!J136,IF(G136=2018,Outgrowers_Baseline!O136,IF(G136=2019,Outgrowers_Baseline!T136,IF(G136=2020,Outgrowers_Baseline!Y136,IF(G136=2021,Outgrowers_Baseline!AD136,IF(G136=2022,Outgrowers_Baseline!AI136,IF(G136=2023,Outgrowers_Baseline!AN136,IF(G136=2024,Outgrowers_Baseline!AS136,0)))))))))+(IF(G136=2017,Outgrowers_Baseline!K136,IF(G136=2018,Outgrowers_Baseline!P136,IF(G136=2019,Outgrowers_Baseline!U136,IF(G136=2020,Outgrowers_Baseline!Z136,IF(G136=2021,Outgrowers_Baseline!AE136,IF(G136=2022,Outgrowers_Baseline!AJ136,IF(G136=2023,Outgrowers_Baseline!AO136,IF(G136=2024,Outgrowers_Baseline!AT136,0)))))))))+(IF(G136=2017,Outgrowers_Baseline!L136,IF(G136=2018,Outgrowers_Baseline!Q136,IF(G136=2019,Outgrowers_Baseline!V136,IF(G136=2020,Outgrowers_Baseline!AA136,IF(G136=2021,Outgrowers_Baseline!AF136,IF(G136=2022,Outgrowers_Baseline!AK136,IF(G136=2023,Outgrowers_Baseline!AP136,IF(G136=2024,Outgrowers_Baseline!AU136,0))))))))))</f>
        <v>1300</v>
      </c>
      <c r="I136" s="11">
        <f t="shared" si="37"/>
        <v>2022</v>
      </c>
      <c r="J136" s="11">
        <f>IF(I136=2017,Outgrowers_Baseline!I136,IF(I136=2018,Outgrowers_Baseline!N136,IF(I136=2019,Outgrowers_Baseline!S136,IF(I136=2020,Outgrowers_Baseline!X136,IF(I136=2021,Outgrowers_Baseline!AC136,IF(I136=2022,Outgrowers_Baseline!AH136,IF(I136=2023,Outgrowers_Baseline!AM136,IF(I136=2024,Outgrowers_Baseline!AR136,0))))))))</f>
        <v>1300</v>
      </c>
      <c r="K136" s="11">
        <f>IF(I136=2017,Outgrowers_Baseline!L136,IF(I136=2018,Outgrowers_Baseline!Q136,IF(I136=2019,Outgrowers_Baseline!V136,IF(I136=2020,Outgrowers_Baseline!AA136,IF(I136=2021,Outgrowers_Baseline!AF136,IF(I136=2022,Outgrowers_Baseline!AK136,IF(I136=2023,Outgrowers_Baseline!AP136,IF(I136=2024,Outgrowers_Baseline!AU136,0))))))))</f>
        <v>0</v>
      </c>
      <c r="L136" s="11">
        <f>IF(I136=2017,Outgrowers_Baseline!K136,IF(I136=2018,Outgrowers_Baseline!P136,IF(I136=2019,Outgrowers_Baseline!U136,IF(I136=2020,Outgrowers_Baseline!Z136,IF(I136=2021,Outgrowers_Baseline!AE136,IF(I136=2022,Outgrowers_Baseline!AJ136,IF(I136=2023,Outgrowers_Baseline!AO136,IF(I136=2024,Outgrowers_Baseline!AT136,0))))))))</f>
        <v>0</v>
      </c>
      <c r="M136" s="11">
        <f>IF(I136=2017,Outgrowers_Baseline!J136,IF(I136=2018,Outgrowers_Baseline!O136,IF(I136=2019,Outgrowers_Baseline!T136,IF(I136=2020,Outgrowers_Baseline!Y136,IF(I136=2021,Outgrowers_Baseline!AD136,IF(I136=2022,Outgrowers_Baseline!AI136,IF(I136=2023,Outgrowers_Baseline!AN136,IF(I136=2024,Outgrowers_Baseline!AS136,0))))))))</f>
        <v>0</v>
      </c>
      <c r="N136" s="11">
        <f t="shared" si="38"/>
        <v>1300</v>
      </c>
      <c r="O136" s="30">
        <f>IFERROR(VLOOKUP(A136,Outgrower_Areas!$C:$J,8,0),0)</f>
        <v>0.121924</v>
      </c>
      <c r="P136" s="33">
        <f t="shared" si="39"/>
        <v>0</v>
      </c>
      <c r="Q136" s="113">
        <f t="shared" si="40"/>
        <v>0</v>
      </c>
      <c r="R136" s="32">
        <f t="shared" si="41"/>
        <v>0</v>
      </c>
      <c r="S136" s="30">
        <f t="shared" si="42"/>
        <v>0</v>
      </c>
      <c r="T136" s="32">
        <f t="shared" si="43"/>
        <v>0</v>
      </c>
      <c r="U136" s="30">
        <f t="shared" si="44"/>
        <v>0</v>
      </c>
      <c r="V136" s="113" t="str">
        <f t="shared" si="45"/>
        <v>Non-Cropland</v>
      </c>
      <c r="W136" s="33">
        <f t="shared" si="46"/>
        <v>0</v>
      </c>
      <c r="X136" s="114">
        <f t="shared" si="47"/>
        <v>0</v>
      </c>
      <c r="Y136" s="33">
        <f t="shared" si="48"/>
        <v>0</v>
      </c>
      <c r="Z136" s="113">
        <f t="shared" si="49"/>
        <v>0</v>
      </c>
      <c r="AA136" s="113" t="str">
        <f t="shared" si="50"/>
        <v>Non-Cropland</v>
      </c>
      <c r="AB136" s="11">
        <f t="shared" si="51"/>
        <v>0</v>
      </c>
      <c r="AC136" s="11">
        <f t="shared" si="52"/>
        <v>0</v>
      </c>
      <c r="AD136" s="30">
        <f t="shared" si="53"/>
        <v>0</v>
      </c>
    </row>
    <row r="137" spans="1:30" x14ac:dyDescent="0.4">
      <c r="A137" s="11" t="str">
        <f>Outgrowers_Baseline!A137</f>
        <v>1231102a</v>
      </c>
      <c r="B137" s="11">
        <f>Outgrowers_Baseline!B137</f>
        <v>503</v>
      </c>
      <c r="C137" s="11" t="str">
        <f>Outgrowers_Baseline!C137</f>
        <v>1231102a</v>
      </c>
      <c r="D137" s="11">
        <f>Outgrowers_Baseline!D137</f>
        <v>19351</v>
      </c>
      <c r="E137" s="11" t="str">
        <f>Outgrowers_Baseline!G137</f>
        <v>Euc</v>
      </c>
      <c r="F137" s="11">
        <f>Outgrowers_Baseline!H137</f>
        <v>2024</v>
      </c>
      <c r="G137" s="11">
        <f t="shared" si="36"/>
        <v>2023</v>
      </c>
      <c r="H137" s="11">
        <f>IF(G137&lt;2017,0,(IF(G137=2017,Outgrowers_Baseline!I137,IF(G137=2018,Outgrowers_Baseline!N137,IF(G137=2019,Outgrowers_Baseline!S137,IF(G137=2020,Outgrowers_Baseline!X137,IF(G137=2021,Outgrowers_Baseline!AC137,IF(G137=2022,Outgrowers_Baseline!AH137,IF(G137=2023,Outgrowers_Baseline!AM137,IF(G137=2024,Outgrowers_Baseline!AR137,0)))))))))+(IF(G137=2017,Outgrowers_Baseline!J137,IF(G137=2018,Outgrowers_Baseline!O137,IF(G137=2019,Outgrowers_Baseline!T137,IF(G137=2020,Outgrowers_Baseline!Y137,IF(G137=2021,Outgrowers_Baseline!AD137,IF(G137=2022,Outgrowers_Baseline!AI137,IF(G137=2023,Outgrowers_Baseline!AN137,IF(G137=2024,Outgrowers_Baseline!AS137,0)))))))))+(IF(G137=2017,Outgrowers_Baseline!K137,IF(G137=2018,Outgrowers_Baseline!P137,IF(G137=2019,Outgrowers_Baseline!U137,IF(G137=2020,Outgrowers_Baseline!Z137,IF(G137=2021,Outgrowers_Baseline!AE137,IF(G137=2022,Outgrowers_Baseline!AJ137,IF(G137=2023,Outgrowers_Baseline!AO137,IF(G137=2024,Outgrowers_Baseline!AT137,0)))))))))+(IF(G137=2017,Outgrowers_Baseline!L137,IF(G137=2018,Outgrowers_Baseline!Q137,IF(G137=2019,Outgrowers_Baseline!V137,IF(G137=2020,Outgrowers_Baseline!AA137,IF(G137=2021,Outgrowers_Baseline!AF137,IF(G137=2022,Outgrowers_Baseline!AK137,IF(G137=2023,Outgrowers_Baseline!AP137,IF(G137=2024,Outgrowers_Baseline!AU137,0))))))))))</f>
        <v>1300</v>
      </c>
      <c r="I137" s="11">
        <f t="shared" si="37"/>
        <v>2023</v>
      </c>
      <c r="J137" s="11">
        <f>IF(I137=2017,Outgrowers_Baseline!I137,IF(I137=2018,Outgrowers_Baseline!N137,IF(I137=2019,Outgrowers_Baseline!S137,IF(I137=2020,Outgrowers_Baseline!X137,IF(I137=2021,Outgrowers_Baseline!AC137,IF(I137=2022,Outgrowers_Baseline!AH137,IF(I137=2023,Outgrowers_Baseline!AM137,IF(I137=2024,Outgrowers_Baseline!AR137,0))))))))</f>
        <v>100</v>
      </c>
      <c r="K137" s="11">
        <f>IF(I137=2017,Outgrowers_Baseline!L137,IF(I137=2018,Outgrowers_Baseline!Q137,IF(I137=2019,Outgrowers_Baseline!V137,IF(I137=2020,Outgrowers_Baseline!AA137,IF(I137=2021,Outgrowers_Baseline!AF137,IF(I137=2022,Outgrowers_Baseline!AK137,IF(I137=2023,Outgrowers_Baseline!AP137,IF(I137=2024,Outgrowers_Baseline!AU137,0))))))))</f>
        <v>0</v>
      </c>
      <c r="L137" s="11">
        <f>IF(I137=2017,Outgrowers_Baseline!K137,IF(I137=2018,Outgrowers_Baseline!P137,IF(I137=2019,Outgrowers_Baseline!U137,IF(I137=2020,Outgrowers_Baseline!Z137,IF(I137=2021,Outgrowers_Baseline!AE137,IF(I137=2022,Outgrowers_Baseline!AJ137,IF(I137=2023,Outgrowers_Baseline!AO137,IF(I137=2024,Outgrowers_Baseline!AT137,0))))))))</f>
        <v>0</v>
      </c>
      <c r="M137" s="11">
        <f>IF(I137=2017,Outgrowers_Baseline!J137,IF(I137=2018,Outgrowers_Baseline!O137,IF(I137=2019,Outgrowers_Baseline!T137,IF(I137=2020,Outgrowers_Baseline!Y137,IF(I137=2021,Outgrowers_Baseline!AD137,IF(I137=2022,Outgrowers_Baseline!AI137,IF(I137=2023,Outgrowers_Baseline!AN137,IF(I137=2024,Outgrowers_Baseline!AS137,0))))))))</f>
        <v>1200</v>
      </c>
      <c r="N137" s="11">
        <f t="shared" si="38"/>
        <v>1300</v>
      </c>
      <c r="O137" s="30">
        <f>IFERROR(VLOOKUP(A137,Outgrower_Areas!$C:$J,8,0),0)</f>
        <v>0.10764600000000001</v>
      </c>
      <c r="P137" s="33">
        <f t="shared" si="39"/>
        <v>0</v>
      </c>
      <c r="Q137" s="113">
        <f t="shared" si="40"/>
        <v>0</v>
      </c>
      <c r="R137" s="32">
        <f t="shared" si="41"/>
        <v>0</v>
      </c>
      <c r="S137" s="30">
        <f t="shared" si="42"/>
        <v>0</v>
      </c>
      <c r="T137" s="32">
        <f t="shared" si="43"/>
        <v>0.92307692307692313</v>
      </c>
      <c r="U137" s="30">
        <f t="shared" si="44"/>
        <v>9.9365538461538477E-2</v>
      </c>
      <c r="V137" s="113" t="str">
        <f t="shared" si="45"/>
        <v>Non-Cropland</v>
      </c>
      <c r="W137" s="33">
        <f t="shared" si="46"/>
        <v>0</v>
      </c>
      <c r="X137" s="114">
        <f t="shared" si="47"/>
        <v>0</v>
      </c>
      <c r="Y137" s="33">
        <f t="shared" si="48"/>
        <v>0</v>
      </c>
      <c r="Z137" s="113">
        <f t="shared" si="49"/>
        <v>0</v>
      </c>
      <c r="AA137" s="113" t="str">
        <f t="shared" si="50"/>
        <v>High Cropland (≥50%)</v>
      </c>
      <c r="AB137" s="11">
        <f t="shared" si="51"/>
        <v>0.4</v>
      </c>
      <c r="AC137" s="11">
        <f t="shared" si="52"/>
        <v>3.9746215384615396E-2</v>
      </c>
      <c r="AD137" s="30">
        <f t="shared" si="53"/>
        <v>9.9365538461538477E-2</v>
      </c>
    </row>
    <row r="138" spans="1:30" x14ac:dyDescent="0.4">
      <c r="A138" s="11" t="str">
        <f>Outgrowers_Baseline!A138</f>
        <v>123159d</v>
      </c>
      <c r="B138" s="11">
        <f>Outgrowers_Baseline!B138</f>
        <v>503</v>
      </c>
      <c r="C138" s="11" t="str">
        <f>Outgrowers_Baseline!C138</f>
        <v>123159d</v>
      </c>
      <c r="D138" s="11">
        <f>Outgrowers_Baseline!D138</f>
        <v>22971</v>
      </c>
      <c r="E138" s="11" t="str">
        <f>Outgrowers_Baseline!G138</f>
        <v>Euc</v>
      </c>
      <c r="F138" s="11">
        <f>Outgrowers_Baseline!H138</f>
        <v>2025</v>
      </c>
      <c r="G138" s="11">
        <f t="shared" si="36"/>
        <v>2024</v>
      </c>
      <c r="H138" s="11">
        <f>IF(G138&lt;2017,0,(IF(G138=2017,Outgrowers_Baseline!I138,IF(G138=2018,Outgrowers_Baseline!N138,IF(G138=2019,Outgrowers_Baseline!S138,IF(G138=2020,Outgrowers_Baseline!X138,IF(G138=2021,Outgrowers_Baseline!AC138,IF(G138=2022,Outgrowers_Baseline!AH138,IF(G138=2023,Outgrowers_Baseline!AM138,IF(G138=2024,Outgrowers_Baseline!AR138,0)))))))))+(IF(G138=2017,Outgrowers_Baseline!J138,IF(G138=2018,Outgrowers_Baseline!O138,IF(G138=2019,Outgrowers_Baseline!T138,IF(G138=2020,Outgrowers_Baseline!Y138,IF(G138=2021,Outgrowers_Baseline!AD138,IF(G138=2022,Outgrowers_Baseline!AI138,IF(G138=2023,Outgrowers_Baseline!AN138,IF(G138=2024,Outgrowers_Baseline!AS138,0)))))))))+(IF(G138=2017,Outgrowers_Baseline!K138,IF(G138=2018,Outgrowers_Baseline!P138,IF(G138=2019,Outgrowers_Baseline!U138,IF(G138=2020,Outgrowers_Baseline!Z138,IF(G138=2021,Outgrowers_Baseline!AE138,IF(G138=2022,Outgrowers_Baseline!AJ138,IF(G138=2023,Outgrowers_Baseline!AO138,IF(G138=2024,Outgrowers_Baseline!AT138,0)))))))))+(IF(G138=2017,Outgrowers_Baseline!L138,IF(G138=2018,Outgrowers_Baseline!Q138,IF(G138=2019,Outgrowers_Baseline!V138,IF(G138=2020,Outgrowers_Baseline!AA138,IF(G138=2021,Outgrowers_Baseline!AF138,IF(G138=2022,Outgrowers_Baseline!AK138,IF(G138=2023,Outgrowers_Baseline!AP138,IF(G138=2024,Outgrowers_Baseline!AU138,0))))))))))</f>
        <v>9900</v>
      </c>
      <c r="I138" s="11">
        <f t="shared" si="37"/>
        <v>2024</v>
      </c>
      <c r="J138" s="11">
        <f>IF(I138=2017,Outgrowers_Baseline!I138,IF(I138=2018,Outgrowers_Baseline!N138,IF(I138=2019,Outgrowers_Baseline!S138,IF(I138=2020,Outgrowers_Baseline!X138,IF(I138=2021,Outgrowers_Baseline!AC138,IF(I138=2022,Outgrowers_Baseline!AH138,IF(I138=2023,Outgrowers_Baseline!AM138,IF(I138=2024,Outgrowers_Baseline!AR138,0))))))))</f>
        <v>8100</v>
      </c>
      <c r="K138" s="11">
        <f>IF(I138=2017,Outgrowers_Baseline!L138,IF(I138=2018,Outgrowers_Baseline!Q138,IF(I138=2019,Outgrowers_Baseline!V138,IF(I138=2020,Outgrowers_Baseline!AA138,IF(I138=2021,Outgrowers_Baseline!AF138,IF(I138=2022,Outgrowers_Baseline!AK138,IF(I138=2023,Outgrowers_Baseline!AP138,IF(I138=2024,Outgrowers_Baseline!AU138,0))))))))</f>
        <v>0</v>
      </c>
      <c r="L138" s="11">
        <f>IF(I138=2017,Outgrowers_Baseline!K138,IF(I138=2018,Outgrowers_Baseline!P138,IF(I138=2019,Outgrowers_Baseline!U138,IF(I138=2020,Outgrowers_Baseline!Z138,IF(I138=2021,Outgrowers_Baseline!AE138,IF(I138=2022,Outgrowers_Baseline!AJ138,IF(I138=2023,Outgrowers_Baseline!AO138,IF(I138=2024,Outgrowers_Baseline!AT138,0))))))))</f>
        <v>0</v>
      </c>
      <c r="M138" s="11">
        <f>IF(I138=2017,Outgrowers_Baseline!J138,IF(I138=2018,Outgrowers_Baseline!O138,IF(I138=2019,Outgrowers_Baseline!T138,IF(I138=2020,Outgrowers_Baseline!Y138,IF(I138=2021,Outgrowers_Baseline!AD138,IF(I138=2022,Outgrowers_Baseline!AI138,IF(I138=2023,Outgrowers_Baseline!AN138,IF(I138=2024,Outgrowers_Baseline!AS138,0))))))))</f>
        <v>1800</v>
      </c>
      <c r="N138" s="11">
        <f t="shared" si="38"/>
        <v>9900</v>
      </c>
      <c r="O138" s="30">
        <f>IFERROR(VLOOKUP(A138,Outgrower_Areas!$C:$J,8,0),0)</f>
        <v>0.98512999999999995</v>
      </c>
      <c r="P138" s="33">
        <f t="shared" si="39"/>
        <v>0</v>
      </c>
      <c r="Q138" s="113">
        <f t="shared" si="40"/>
        <v>0</v>
      </c>
      <c r="R138" s="32">
        <f t="shared" si="41"/>
        <v>0</v>
      </c>
      <c r="S138" s="30">
        <f t="shared" si="42"/>
        <v>0</v>
      </c>
      <c r="T138" s="32">
        <f t="shared" si="43"/>
        <v>0.18181818181818182</v>
      </c>
      <c r="U138" s="30">
        <f t="shared" si="44"/>
        <v>0.17911454545454544</v>
      </c>
      <c r="V138" s="113" t="str">
        <f t="shared" si="45"/>
        <v>Non-Cropland</v>
      </c>
      <c r="W138" s="33">
        <f t="shared" si="46"/>
        <v>0</v>
      </c>
      <c r="X138" s="114">
        <f t="shared" si="47"/>
        <v>0</v>
      </c>
      <c r="Y138" s="33">
        <f t="shared" si="48"/>
        <v>0</v>
      </c>
      <c r="Z138" s="113">
        <f t="shared" si="49"/>
        <v>0</v>
      </c>
      <c r="AA138" s="113" t="str">
        <f t="shared" si="50"/>
        <v>Low Cropland (10-30%)</v>
      </c>
      <c r="AB138" s="11">
        <f t="shared" si="51"/>
        <v>0.2</v>
      </c>
      <c r="AC138" s="11">
        <f t="shared" si="52"/>
        <v>3.5822909090909093E-2</v>
      </c>
      <c r="AD138" s="30">
        <f t="shared" si="53"/>
        <v>0.17911454545454544</v>
      </c>
    </row>
    <row r="139" spans="1:30" x14ac:dyDescent="0.4">
      <c r="A139" s="11" t="str">
        <f>Outgrowers_Baseline!A139</f>
        <v>123193a</v>
      </c>
      <c r="B139" s="11">
        <f>Outgrowers_Baseline!B139</f>
        <v>503</v>
      </c>
      <c r="C139" s="11" t="str">
        <f>Outgrowers_Baseline!C139</f>
        <v>123193a</v>
      </c>
      <c r="D139" s="11">
        <f>Outgrowers_Baseline!D139</f>
        <v>19415</v>
      </c>
      <c r="E139" s="11" t="str">
        <f>Outgrowers_Baseline!G139</f>
        <v>Euc</v>
      </c>
      <c r="F139" s="11">
        <f>Outgrowers_Baseline!H139</f>
        <v>2024</v>
      </c>
      <c r="G139" s="11">
        <f t="shared" si="36"/>
        <v>2023</v>
      </c>
      <c r="H139" s="11">
        <f>IF(G139&lt;2017,0,(IF(G139=2017,Outgrowers_Baseline!I139,IF(G139=2018,Outgrowers_Baseline!N139,IF(G139=2019,Outgrowers_Baseline!S139,IF(G139=2020,Outgrowers_Baseline!X139,IF(G139=2021,Outgrowers_Baseline!AC139,IF(G139=2022,Outgrowers_Baseline!AH139,IF(G139=2023,Outgrowers_Baseline!AM139,IF(G139=2024,Outgrowers_Baseline!AR139,0)))))))))+(IF(G139=2017,Outgrowers_Baseline!J139,IF(G139=2018,Outgrowers_Baseline!O139,IF(G139=2019,Outgrowers_Baseline!T139,IF(G139=2020,Outgrowers_Baseline!Y139,IF(G139=2021,Outgrowers_Baseline!AD139,IF(G139=2022,Outgrowers_Baseline!AI139,IF(G139=2023,Outgrowers_Baseline!AN139,IF(G139=2024,Outgrowers_Baseline!AS139,0)))))))))+(IF(G139=2017,Outgrowers_Baseline!K139,IF(G139=2018,Outgrowers_Baseline!P139,IF(G139=2019,Outgrowers_Baseline!U139,IF(G139=2020,Outgrowers_Baseline!Z139,IF(G139=2021,Outgrowers_Baseline!AE139,IF(G139=2022,Outgrowers_Baseline!AJ139,IF(G139=2023,Outgrowers_Baseline!AO139,IF(G139=2024,Outgrowers_Baseline!AT139,0)))))))))+(IF(G139=2017,Outgrowers_Baseline!L139,IF(G139=2018,Outgrowers_Baseline!Q139,IF(G139=2019,Outgrowers_Baseline!V139,IF(G139=2020,Outgrowers_Baseline!AA139,IF(G139=2021,Outgrowers_Baseline!AF139,IF(G139=2022,Outgrowers_Baseline!AK139,IF(G139=2023,Outgrowers_Baseline!AP139,IF(G139=2024,Outgrowers_Baseline!AU139,0))))))))))</f>
        <v>10600</v>
      </c>
      <c r="I139" s="11">
        <f t="shared" si="37"/>
        <v>2023</v>
      </c>
      <c r="J139" s="11">
        <f>IF(I139=2017,Outgrowers_Baseline!I139,IF(I139=2018,Outgrowers_Baseline!N139,IF(I139=2019,Outgrowers_Baseline!S139,IF(I139=2020,Outgrowers_Baseline!X139,IF(I139=2021,Outgrowers_Baseline!AC139,IF(I139=2022,Outgrowers_Baseline!AH139,IF(I139=2023,Outgrowers_Baseline!AM139,IF(I139=2024,Outgrowers_Baseline!AR139,0))))))))</f>
        <v>0</v>
      </c>
      <c r="K139" s="11">
        <f>IF(I139=2017,Outgrowers_Baseline!L139,IF(I139=2018,Outgrowers_Baseline!Q139,IF(I139=2019,Outgrowers_Baseline!V139,IF(I139=2020,Outgrowers_Baseline!AA139,IF(I139=2021,Outgrowers_Baseline!AF139,IF(I139=2022,Outgrowers_Baseline!AK139,IF(I139=2023,Outgrowers_Baseline!AP139,IF(I139=2024,Outgrowers_Baseline!AU139,0))))))))</f>
        <v>300</v>
      </c>
      <c r="L139" s="11">
        <f>IF(I139=2017,Outgrowers_Baseline!K139,IF(I139=2018,Outgrowers_Baseline!P139,IF(I139=2019,Outgrowers_Baseline!U139,IF(I139=2020,Outgrowers_Baseline!Z139,IF(I139=2021,Outgrowers_Baseline!AE139,IF(I139=2022,Outgrowers_Baseline!AJ139,IF(I139=2023,Outgrowers_Baseline!AO139,IF(I139=2024,Outgrowers_Baseline!AT139,0))))))))</f>
        <v>4800</v>
      </c>
      <c r="M139" s="11">
        <f>IF(I139=2017,Outgrowers_Baseline!J139,IF(I139=2018,Outgrowers_Baseline!O139,IF(I139=2019,Outgrowers_Baseline!T139,IF(I139=2020,Outgrowers_Baseline!Y139,IF(I139=2021,Outgrowers_Baseline!AD139,IF(I139=2022,Outgrowers_Baseline!AI139,IF(I139=2023,Outgrowers_Baseline!AN139,IF(I139=2024,Outgrowers_Baseline!AS139,0))))))))</f>
        <v>5500</v>
      </c>
      <c r="N139" s="11">
        <f t="shared" si="38"/>
        <v>10600</v>
      </c>
      <c r="O139" s="30">
        <f>IFERROR(VLOOKUP(A139,Outgrower_Areas!$C:$J,8,0),0)</f>
        <v>1.03667</v>
      </c>
      <c r="P139" s="33">
        <f t="shared" si="39"/>
        <v>2.8301886792452831E-2</v>
      </c>
      <c r="Q139" s="113">
        <f t="shared" si="40"/>
        <v>2.9339716981132077E-2</v>
      </c>
      <c r="R139" s="32">
        <f t="shared" si="41"/>
        <v>0.48113207547169812</v>
      </c>
      <c r="S139" s="30">
        <f t="shared" si="42"/>
        <v>0.49877518867924525</v>
      </c>
      <c r="T139" s="32">
        <f t="shared" si="43"/>
        <v>1</v>
      </c>
      <c r="U139" s="30">
        <f t="shared" si="44"/>
        <v>1.03667</v>
      </c>
      <c r="V139" s="113" t="str">
        <f t="shared" si="45"/>
        <v>Very Low Cropland (&lt;10%)</v>
      </c>
      <c r="W139" s="33">
        <f t="shared" si="46"/>
        <v>0.15</v>
      </c>
      <c r="X139" s="114">
        <f t="shared" si="47"/>
        <v>4.4009575471698117E-3</v>
      </c>
      <c r="Y139" s="33">
        <f t="shared" si="48"/>
        <v>0.3</v>
      </c>
      <c r="Z139" s="113">
        <f t="shared" si="49"/>
        <v>0.14963255660377356</v>
      </c>
      <c r="AA139" s="113" t="str">
        <f t="shared" si="50"/>
        <v>High Cropland (≥50%)</v>
      </c>
      <c r="AB139" s="11">
        <f t="shared" si="51"/>
        <v>0.4</v>
      </c>
      <c r="AC139" s="11">
        <f t="shared" si="52"/>
        <v>0.41466800000000004</v>
      </c>
      <c r="AD139" s="30">
        <f t="shared" si="53"/>
        <v>1.03667</v>
      </c>
    </row>
    <row r="140" spans="1:30" x14ac:dyDescent="0.4">
      <c r="A140" s="11" t="str">
        <f>Outgrowers_Baseline!A140</f>
        <v>124001a</v>
      </c>
      <c r="B140" s="11">
        <f>Outgrowers_Baseline!B140</f>
        <v>500</v>
      </c>
      <c r="C140" s="11" t="str">
        <f>Outgrowers_Baseline!C140</f>
        <v>124001a</v>
      </c>
      <c r="D140" s="11">
        <f>Outgrowers_Baseline!D140</f>
        <v>16687</v>
      </c>
      <c r="E140" s="11" t="str">
        <f>Outgrowers_Baseline!G140</f>
        <v>Euc</v>
      </c>
      <c r="F140" s="11">
        <f>Outgrowers_Baseline!H140</f>
        <v>2019</v>
      </c>
      <c r="G140" s="11">
        <f t="shared" si="36"/>
        <v>2018</v>
      </c>
      <c r="H140" s="11">
        <f>IF(G140&lt;2017,0,(IF(G140=2017,Outgrowers_Baseline!I140,IF(G140=2018,Outgrowers_Baseline!N140,IF(G140=2019,Outgrowers_Baseline!S140,IF(G140=2020,Outgrowers_Baseline!X140,IF(G140=2021,Outgrowers_Baseline!AC140,IF(G140=2022,Outgrowers_Baseline!AH140,IF(G140=2023,Outgrowers_Baseline!AM140,IF(G140=2024,Outgrowers_Baseline!AR140,0)))))))))+(IF(G140=2017,Outgrowers_Baseline!J140,IF(G140=2018,Outgrowers_Baseline!O140,IF(G140=2019,Outgrowers_Baseline!T140,IF(G140=2020,Outgrowers_Baseline!Y140,IF(G140=2021,Outgrowers_Baseline!AD140,IF(G140=2022,Outgrowers_Baseline!AI140,IF(G140=2023,Outgrowers_Baseline!AN140,IF(G140=2024,Outgrowers_Baseline!AS140,0)))))))))+(IF(G140=2017,Outgrowers_Baseline!K140,IF(G140=2018,Outgrowers_Baseline!P140,IF(G140=2019,Outgrowers_Baseline!U140,IF(G140=2020,Outgrowers_Baseline!Z140,IF(G140=2021,Outgrowers_Baseline!AE140,IF(G140=2022,Outgrowers_Baseline!AJ140,IF(G140=2023,Outgrowers_Baseline!AO140,IF(G140=2024,Outgrowers_Baseline!AT140,0)))))))))+(IF(G140=2017,Outgrowers_Baseline!L140,IF(G140=2018,Outgrowers_Baseline!Q140,IF(G140=2019,Outgrowers_Baseline!V140,IF(G140=2020,Outgrowers_Baseline!AA140,IF(G140=2021,Outgrowers_Baseline!AF140,IF(G140=2022,Outgrowers_Baseline!AK140,IF(G140=2023,Outgrowers_Baseline!AP140,IF(G140=2024,Outgrowers_Baseline!AU140,0))))))))))</f>
        <v>6100</v>
      </c>
      <c r="I140" s="11">
        <f t="shared" si="37"/>
        <v>2018</v>
      </c>
      <c r="J140" s="11">
        <f>IF(I140=2017,Outgrowers_Baseline!I140,IF(I140=2018,Outgrowers_Baseline!N140,IF(I140=2019,Outgrowers_Baseline!S140,IF(I140=2020,Outgrowers_Baseline!X140,IF(I140=2021,Outgrowers_Baseline!AC140,IF(I140=2022,Outgrowers_Baseline!AH140,IF(I140=2023,Outgrowers_Baseline!AM140,IF(I140=2024,Outgrowers_Baseline!AR140,0))))))))</f>
        <v>6100</v>
      </c>
      <c r="K140" s="11">
        <f>IF(I140=2017,Outgrowers_Baseline!L140,IF(I140=2018,Outgrowers_Baseline!Q140,IF(I140=2019,Outgrowers_Baseline!V140,IF(I140=2020,Outgrowers_Baseline!AA140,IF(I140=2021,Outgrowers_Baseline!AF140,IF(I140=2022,Outgrowers_Baseline!AK140,IF(I140=2023,Outgrowers_Baseline!AP140,IF(I140=2024,Outgrowers_Baseline!AU140,0))))))))</f>
        <v>0</v>
      </c>
      <c r="L140" s="11">
        <f>IF(I140=2017,Outgrowers_Baseline!K140,IF(I140=2018,Outgrowers_Baseline!P140,IF(I140=2019,Outgrowers_Baseline!U140,IF(I140=2020,Outgrowers_Baseline!Z140,IF(I140=2021,Outgrowers_Baseline!AE140,IF(I140=2022,Outgrowers_Baseline!AJ140,IF(I140=2023,Outgrowers_Baseline!AO140,IF(I140=2024,Outgrowers_Baseline!AT140,0))))))))</f>
        <v>0</v>
      </c>
      <c r="M140" s="11">
        <f>IF(I140=2017,Outgrowers_Baseline!J140,IF(I140=2018,Outgrowers_Baseline!O140,IF(I140=2019,Outgrowers_Baseline!T140,IF(I140=2020,Outgrowers_Baseline!Y140,IF(I140=2021,Outgrowers_Baseline!AD140,IF(I140=2022,Outgrowers_Baseline!AI140,IF(I140=2023,Outgrowers_Baseline!AN140,IF(I140=2024,Outgrowers_Baseline!AS140,0))))))))</f>
        <v>0</v>
      </c>
      <c r="N140" s="11">
        <f t="shared" si="38"/>
        <v>6100</v>
      </c>
      <c r="O140" s="30">
        <f>IFERROR(VLOOKUP(A140,Outgrower_Areas!$C:$J,8,0),0)</f>
        <v>0.61511300000000002</v>
      </c>
      <c r="P140" s="33">
        <f t="shared" si="39"/>
        <v>0</v>
      </c>
      <c r="Q140" s="113">
        <f t="shared" si="40"/>
        <v>0</v>
      </c>
      <c r="R140" s="32">
        <f t="shared" si="41"/>
        <v>0</v>
      </c>
      <c r="S140" s="30">
        <f t="shared" si="42"/>
        <v>0</v>
      </c>
      <c r="T140" s="32">
        <f t="shared" si="43"/>
        <v>0</v>
      </c>
      <c r="U140" s="30">
        <f t="shared" si="44"/>
        <v>0</v>
      </c>
      <c r="V140" s="113" t="str">
        <f t="shared" si="45"/>
        <v>Non-Cropland</v>
      </c>
      <c r="W140" s="33">
        <f t="shared" si="46"/>
        <v>0</v>
      </c>
      <c r="X140" s="114">
        <f t="shared" si="47"/>
        <v>0</v>
      </c>
      <c r="Y140" s="33">
        <f t="shared" si="48"/>
        <v>0</v>
      </c>
      <c r="Z140" s="113">
        <f t="shared" si="49"/>
        <v>0</v>
      </c>
      <c r="AA140" s="113" t="str">
        <f t="shared" si="50"/>
        <v>Non-Cropland</v>
      </c>
      <c r="AB140" s="11">
        <f t="shared" si="51"/>
        <v>0</v>
      </c>
      <c r="AC140" s="11">
        <f t="shared" si="52"/>
        <v>0</v>
      </c>
      <c r="AD140" s="30">
        <f t="shared" si="53"/>
        <v>0</v>
      </c>
    </row>
    <row r="141" spans="1:30" x14ac:dyDescent="0.4">
      <c r="A141" s="11" t="str">
        <f>Outgrowers_Baseline!A141</f>
        <v>126001a</v>
      </c>
      <c r="B141" s="11">
        <f>Outgrowers_Baseline!B141</f>
        <v>500</v>
      </c>
      <c r="C141" s="11" t="str">
        <f>Outgrowers_Baseline!C141</f>
        <v>126001a</v>
      </c>
      <c r="D141" s="11">
        <f>Outgrowers_Baseline!D141</f>
        <v>16689</v>
      </c>
      <c r="E141" s="11" t="str">
        <f>Outgrowers_Baseline!G141</f>
        <v>Euc</v>
      </c>
      <c r="F141" s="11">
        <f>Outgrowers_Baseline!H141</f>
        <v>2017</v>
      </c>
      <c r="G141" s="11">
        <f t="shared" si="36"/>
        <v>2016</v>
      </c>
      <c r="H141" s="11">
        <f>IF(G141&lt;2017,0,(IF(G141=2017,Outgrowers_Baseline!I141,IF(G141=2018,Outgrowers_Baseline!N141,IF(G141=2019,Outgrowers_Baseline!S141,IF(G141=2020,Outgrowers_Baseline!X141,IF(G141=2021,Outgrowers_Baseline!AC141,IF(G141=2022,Outgrowers_Baseline!AH141,IF(G141=2023,Outgrowers_Baseline!AM141,IF(G141=2024,Outgrowers_Baseline!AR141,0)))))))))+(IF(G141=2017,Outgrowers_Baseline!J141,IF(G141=2018,Outgrowers_Baseline!O141,IF(G141=2019,Outgrowers_Baseline!T141,IF(G141=2020,Outgrowers_Baseline!Y141,IF(G141=2021,Outgrowers_Baseline!AD141,IF(G141=2022,Outgrowers_Baseline!AI141,IF(G141=2023,Outgrowers_Baseline!AN141,IF(G141=2024,Outgrowers_Baseline!AS141,0)))))))))+(IF(G141=2017,Outgrowers_Baseline!K141,IF(G141=2018,Outgrowers_Baseline!P141,IF(G141=2019,Outgrowers_Baseline!U141,IF(G141=2020,Outgrowers_Baseline!Z141,IF(G141=2021,Outgrowers_Baseline!AE141,IF(G141=2022,Outgrowers_Baseline!AJ141,IF(G141=2023,Outgrowers_Baseline!AO141,IF(G141=2024,Outgrowers_Baseline!AT141,0)))))))))+(IF(G141=2017,Outgrowers_Baseline!L141,IF(G141=2018,Outgrowers_Baseline!Q141,IF(G141=2019,Outgrowers_Baseline!V141,IF(G141=2020,Outgrowers_Baseline!AA141,IF(G141=2021,Outgrowers_Baseline!AF141,IF(G141=2022,Outgrowers_Baseline!AK141,IF(G141=2023,Outgrowers_Baseline!AP141,IF(G141=2024,Outgrowers_Baseline!AU141,0))))))))))</f>
        <v>0</v>
      </c>
      <c r="I141" s="11">
        <f t="shared" si="37"/>
        <v>2017</v>
      </c>
      <c r="J141" s="11">
        <f>IF(I141=2017,Outgrowers_Baseline!I141,IF(I141=2018,Outgrowers_Baseline!N141,IF(I141=2019,Outgrowers_Baseline!S141,IF(I141=2020,Outgrowers_Baseline!X141,IF(I141=2021,Outgrowers_Baseline!AC141,IF(I141=2022,Outgrowers_Baseline!AH141,IF(I141=2023,Outgrowers_Baseline!AM141,IF(I141=2024,Outgrowers_Baseline!AR141,0))))))))</f>
        <v>3900</v>
      </c>
      <c r="K141" s="11">
        <f>IF(I141=2017,Outgrowers_Baseline!L141,IF(I141=2018,Outgrowers_Baseline!Q141,IF(I141=2019,Outgrowers_Baseline!V141,IF(I141=2020,Outgrowers_Baseline!AA141,IF(I141=2021,Outgrowers_Baseline!AF141,IF(I141=2022,Outgrowers_Baseline!AK141,IF(I141=2023,Outgrowers_Baseline!AP141,IF(I141=2024,Outgrowers_Baseline!AU141,0))))))))</f>
        <v>0</v>
      </c>
      <c r="L141" s="11">
        <f>IF(I141=2017,Outgrowers_Baseline!K141,IF(I141=2018,Outgrowers_Baseline!P141,IF(I141=2019,Outgrowers_Baseline!U141,IF(I141=2020,Outgrowers_Baseline!Z141,IF(I141=2021,Outgrowers_Baseline!AE141,IF(I141=2022,Outgrowers_Baseline!AJ141,IF(I141=2023,Outgrowers_Baseline!AO141,IF(I141=2024,Outgrowers_Baseline!AT141,0))))))))</f>
        <v>0</v>
      </c>
      <c r="M141" s="11">
        <f>IF(I141=2017,Outgrowers_Baseline!J141,IF(I141=2018,Outgrowers_Baseline!O141,IF(I141=2019,Outgrowers_Baseline!T141,IF(I141=2020,Outgrowers_Baseline!Y141,IF(I141=2021,Outgrowers_Baseline!AD141,IF(I141=2022,Outgrowers_Baseline!AI141,IF(I141=2023,Outgrowers_Baseline!AN141,IF(I141=2024,Outgrowers_Baseline!AS141,0))))))))</f>
        <v>0</v>
      </c>
      <c r="N141" s="11">
        <f t="shared" si="38"/>
        <v>3900</v>
      </c>
      <c r="O141" s="30">
        <f>IFERROR(VLOOKUP(A141,Outgrower_Areas!$C:$J,8,0),0)</f>
        <v>0.379967</v>
      </c>
      <c r="P141" s="33">
        <f t="shared" si="39"/>
        <v>0</v>
      </c>
      <c r="Q141" s="113">
        <f t="shared" si="40"/>
        <v>0</v>
      </c>
      <c r="R141" s="32">
        <f t="shared" si="41"/>
        <v>0</v>
      </c>
      <c r="S141" s="30">
        <f t="shared" si="42"/>
        <v>0</v>
      </c>
      <c r="T141" s="32">
        <f t="shared" si="43"/>
        <v>0</v>
      </c>
      <c r="U141" s="30">
        <f t="shared" si="44"/>
        <v>0</v>
      </c>
      <c r="V141" s="113" t="str">
        <f t="shared" si="45"/>
        <v>Non-Cropland</v>
      </c>
      <c r="W141" s="33">
        <f t="shared" si="46"/>
        <v>0</v>
      </c>
      <c r="X141" s="114">
        <f t="shared" si="47"/>
        <v>0</v>
      </c>
      <c r="Y141" s="33">
        <f t="shared" si="48"/>
        <v>0</v>
      </c>
      <c r="Z141" s="113">
        <f t="shared" si="49"/>
        <v>0</v>
      </c>
      <c r="AA141" s="113" t="str">
        <f t="shared" si="50"/>
        <v>Non-Cropland</v>
      </c>
      <c r="AB141" s="11">
        <f t="shared" si="51"/>
        <v>0</v>
      </c>
      <c r="AC141" s="11">
        <f t="shared" si="52"/>
        <v>0</v>
      </c>
      <c r="AD141" s="30">
        <f t="shared" si="53"/>
        <v>0</v>
      </c>
    </row>
    <row r="142" spans="1:30" x14ac:dyDescent="0.4">
      <c r="A142" s="11" t="str">
        <f>Outgrowers_Baseline!A142</f>
        <v>126003a</v>
      </c>
      <c r="B142" s="11">
        <f>Outgrowers_Baseline!B142</f>
        <v>500</v>
      </c>
      <c r="C142" s="11" t="str">
        <f>Outgrowers_Baseline!C142</f>
        <v>126003a</v>
      </c>
      <c r="D142" s="11">
        <f>Outgrowers_Baseline!D142</f>
        <v>16771</v>
      </c>
      <c r="E142" s="11" t="str">
        <f>Outgrowers_Baseline!G142</f>
        <v>Euc</v>
      </c>
      <c r="F142" s="11">
        <f>Outgrowers_Baseline!H142</f>
        <v>2021</v>
      </c>
      <c r="G142" s="11">
        <f t="shared" si="36"/>
        <v>2020</v>
      </c>
      <c r="H142" s="11">
        <f>IF(G142&lt;2017,0,(IF(G142=2017,Outgrowers_Baseline!I142,IF(G142=2018,Outgrowers_Baseline!N142,IF(G142=2019,Outgrowers_Baseline!S142,IF(G142=2020,Outgrowers_Baseline!X142,IF(G142=2021,Outgrowers_Baseline!AC142,IF(G142=2022,Outgrowers_Baseline!AH142,IF(G142=2023,Outgrowers_Baseline!AM142,IF(G142=2024,Outgrowers_Baseline!AR142,0)))))))))+(IF(G142=2017,Outgrowers_Baseline!J142,IF(G142=2018,Outgrowers_Baseline!O142,IF(G142=2019,Outgrowers_Baseline!T142,IF(G142=2020,Outgrowers_Baseline!Y142,IF(G142=2021,Outgrowers_Baseline!AD142,IF(G142=2022,Outgrowers_Baseline!AI142,IF(G142=2023,Outgrowers_Baseline!AN142,IF(G142=2024,Outgrowers_Baseline!AS142,0)))))))))+(IF(G142=2017,Outgrowers_Baseline!K142,IF(G142=2018,Outgrowers_Baseline!P142,IF(G142=2019,Outgrowers_Baseline!U142,IF(G142=2020,Outgrowers_Baseline!Z142,IF(G142=2021,Outgrowers_Baseline!AE142,IF(G142=2022,Outgrowers_Baseline!AJ142,IF(G142=2023,Outgrowers_Baseline!AO142,IF(G142=2024,Outgrowers_Baseline!AT142,0)))))))))+(IF(G142=2017,Outgrowers_Baseline!L142,IF(G142=2018,Outgrowers_Baseline!Q142,IF(G142=2019,Outgrowers_Baseline!V142,IF(G142=2020,Outgrowers_Baseline!AA142,IF(G142=2021,Outgrowers_Baseline!AF142,IF(G142=2022,Outgrowers_Baseline!AK142,IF(G142=2023,Outgrowers_Baseline!AP142,IF(G142=2024,Outgrowers_Baseline!AU142,0))))))))))</f>
        <v>22300</v>
      </c>
      <c r="I142" s="11">
        <f t="shared" si="37"/>
        <v>2020</v>
      </c>
      <c r="J142" s="11">
        <f>IF(I142=2017,Outgrowers_Baseline!I142,IF(I142=2018,Outgrowers_Baseline!N142,IF(I142=2019,Outgrowers_Baseline!S142,IF(I142=2020,Outgrowers_Baseline!X142,IF(I142=2021,Outgrowers_Baseline!AC142,IF(I142=2022,Outgrowers_Baseline!AH142,IF(I142=2023,Outgrowers_Baseline!AM142,IF(I142=2024,Outgrowers_Baseline!AR142,0))))))))</f>
        <v>21200</v>
      </c>
      <c r="K142" s="11">
        <f>IF(I142=2017,Outgrowers_Baseline!L142,IF(I142=2018,Outgrowers_Baseline!Q142,IF(I142=2019,Outgrowers_Baseline!V142,IF(I142=2020,Outgrowers_Baseline!AA142,IF(I142=2021,Outgrowers_Baseline!AF142,IF(I142=2022,Outgrowers_Baseline!AK142,IF(I142=2023,Outgrowers_Baseline!AP142,IF(I142=2024,Outgrowers_Baseline!AU142,0))))))))</f>
        <v>0</v>
      </c>
      <c r="L142" s="11">
        <f>IF(I142=2017,Outgrowers_Baseline!K142,IF(I142=2018,Outgrowers_Baseline!P142,IF(I142=2019,Outgrowers_Baseline!U142,IF(I142=2020,Outgrowers_Baseline!Z142,IF(I142=2021,Outgrowers_Baseline!AE142,IF(I142=2022,Outgrowers_Baseline!AJ142,IF(I142=2023,Outgrowers_Baseline!AO142,IF(I142=2024,Outgrowers_Baseline!AT142,0))))))))</f>
        <v>0</v>
      </c>
      <c r="M142" s="11">
        <f>IF(I142=2017,Outgrowers_Baseline!J142,IF(I142=2018,Outgrowers_Baseline!O142,IF(I142=2019,Outgrowers_Baseline!T142,IF(I142=2020,Outgrowers_Baseline!Y142,IF(I142=2021,Outgrowers_Baseline!AD142,IF(I142=2022,Outgrowers_Baseline!AI142,IF(I142=2023,Outgrowers_Baseline!AN142,IF(I142=2024,Outgrowers_Baseline!AS142,0))))))))</f>
        <v>1100</v>
      </c>
      <c r="N142" s="11">
        <f t="shared" si="38"/>
        <v>22300</v>
      </c>
      <c r="O142" s="30">
        <f>IFERROR(VLOOKUP(A142,Outgrower_Areas!$C:$J,8,0),0)</f>
        <v>2.241962</v>
      </c>
      <c r="P142" s="33">
        <f t="shared" si="39"/>
        <v>0</v>
      </c>
      <c r="Q142" s="113">
        <f t="shared" si="40"/>
        <v>0</v>
      </c>
      <c r="R142" s="32">
        <f t="shared" si="41"/>
        <v>0</v>
      </c>
      <c r="S142" s="30">
        <f t="shared" si="42"/>
        <v>0</v>
      </c>
      <c r="T142" s="32">
        <f t="shared" si="43"/>
        <v>4.9327354260089683E-2</v>
      </c>
      <c r="U142" s="30">
        <f t="shared" si="44"/>
        <v>0.11059005381165919</v>
      </c>
      <c r="V142" s="113" t="str">
        <f t="shared" si="45"/>
        <v>Non-Cropland</v>
      </c>
      <c r="W142" s="33">
        <f t="shared" si="46"/>
        <v>0</v>
      </c>
      <c r="X142" s="114">
        <f t="shared" si="47"/>
        <v>0</v>
      </c>
      <c r="Y142" s="33">
        <f t="shared" si="48"/>
        <v>0</v>
      </c>
      <c r="Z142" s="113">
        <f t="shared" si="49"/>
        <v>0</v>
      </c>
      <c r="AA142" s="113" t="str">
        <f t="shared" si="50"/>
        <v>Very Low Cropland (&lt;10%)</v>
      </c>
      <c r="AB142" s="11">
        <f t="shared" si="51"/>
        <v>0.15</v>
      </c>
      <c r="AC142" s="11">
        <f t="shared" si="52"/>
        <v>1.6588508071748879E-2</v>
      </c>
      <c r="AD142" s="30">
        <f t="shared" si="53"/>
        <v>0.11059005381165919</v>
      </c>
    </row>
    <row r="143" spans="1:30" x14ac:dyDescent="0.4">
      <c r="A143" s="11" t="str">
        <f>Outgrowers_Baseline!A143</f>
        <v>1261126a</v>
      </c>
      <c r="B143" s="11">
        <f>Outgrowers_Baseline!B143</f>
        <v>503</v>
      </c>
      <c r="C143" s="11" t="str">
        <f>Outgrowers_Baseline!C143</f>
        <v>1261126a</v>
      </c>
      <c r="D143" s="11">
        <f>Outgrowers_Baseline!D143</f>
        <v>19352</v>
      </c>
      <c r="E143" s="11" t="str">
        <f>Outgrowers_Baseline!G143</f>
        <v>Euc</v>
      </c>
      <c r="F143" s="11">
        <f>Outgrowers_Baseline!H143</f>
        <v>2024</v>
      </c>
      <c r="G143" s="11">
        <f t="shared" si="36"/>
        <v>2023</v>
      </c>
      <c r="H143" s="11">
        <f>IF(G143&lt;2017,0,(IF(G143=2017,Outgrowers_Baseline!I143,IF(G143=2018,Outgrowers_Baseline!N143,IF(G143=2019,Outgrowers_Baseline!S143,IF(G143=2020,Outgrowers_Baseline!X143,IF(G143=2021,Outgrowers_Baseline!AC143,IF(G143=2022,Outgrowers_Baseline!AH143,IF(G143=2023,Outgrowers_Baseline!AM143,IF(G143=2024,Outgrowers_Baseline!AR143,0)))))))))+(IF(G143=2017,Outgrowers_Baseline!J143,IF(G143=2018,Outgrowers_Baseline!O143,IF(G143=2019,Outgrowers_Baseline!T143,IF(G143=2020,Outgrowers_Baseline!Y143,IF(G143=2021,Outgrowers_Baseline!AD143,IF(G143=2022,Outgrowers_Baseline!AI143,IF(G143=2023,Outgrowers_Baseline!AN143,IF(G143=2024,Outgrowers_Baseline!AS143,0)))))))))+(IF(G143=2017,Outgrowers_Baseline!K143,IF(G143=2018,Outgrowers_Baseline!P143,IF(G143=2019,Outgrowers_Baseline!U143,IF(G143=2020,Outgrowers_Baseline!Z143,IF(G143=2021,Outgrowers_Baseline!AE143,IF(G143=2022,Outgrowers_Baseline!AJ143,IF(G143=2023,Outgrowers_Baseline!AO143,IF(G143=2024,Outgrowers_Baseline!AT143,0)))))))))+(IF(G143=2017,Outgrowers_Baseline!L143,IF(G143=2018,Outgrowers_Baseline!Q143,IF(G143=2019,Outgrowers_Baseline!V143,IF(G143=2020,Outgrowers_Baseline!AA143,IF(G143=2021,Outgrowers_Baseline!AF143,IF(G143=2022,Outgrowers_Baseline!AK143,IF(G143=2023,Outgrowers_Baseline!AP143,IF(G143=2024,Outgrowers_Baseline!AU143,0))))))))))</f>
        <v>4800</v>
      </c>
      <c r="I143" s="11">
        <f t="shared" si="37"/>
        <v>2023</v>
      </c>
      <c r="J143" s="11">
        <f>IF(I143=2017,Outgrowers_Baseline!I143,IF(I143=2018,Outgrowers_Baseline!N143,IF(I143=2019,Outgrowers_Baseline!S143,IF(I143=2020,Outgrowers_Baseline!X143,IF(I143=2021,Outgrowers_Baseline!AC143,IF(I143=2022,Outgrowers_Baseline!AH143,IF(I143=2023,Outgrowers_Baseline!AM143,IF(I143=2024,Outgrowers_Baseline!AR143,0))))))))</f>
        <v>2200</v>
      </c>
      <c r="K143" s="11">
        <f>IF(I143=2017,Outgrowers_Baseline!L143,IF(I143=2018,Outgrowers_Baseline!Q143,IF(I143=2019,Outgrowers_Baseline!V143,IF(I143=2020,Outgrowers_Baseline!AA143,IF(I143=2021,Outgrowers_Baseline!AF143,IF(I143=2022,Outgrowers_Baseline!AK143,IF(I143=2023,Outgrowers_Baseline!AP143,IF(I143=2024,Outgrowers_Baseline!AU143,0))))))))</f>
        <v>0</v>
      </c>
      <c r="L143" s="11">
        <f>IF(I143=2017,Outgrowers_Baseline!K143,IF(I143=2018,Outgrowers_Baseline!P143,IF(I143=2019,Outgrowers_Baseline!U143,IF(I143=2020,Outgrowers_Baseline!Z143,IF(I143=2021,Outgrowers_Baseline!AE143,IF(I143=2022,Outgrowers_Baseline!AJ143,IF(I143=2023,Outgrowers_Baseline!AO143,IF(I143=2024,Outgrowers_Baseline!AT143,0))))))))</f>
        <v>100</v>
      </c>
      <c r="M143" s="11">
        <f>IF(I143=2017,Outgrowers_Baseline!J143,IF(I143=2018,Outgrowers_Baseline!O143,IF(I143=2019,Outgrowers_Baseline!T143,IF(I143=2020,Outgrowers_Baseline!Y143,IF(I143=2021,Outgrowers_Baseline!AD143,IF(I143=2022,Outgrowers_Baseline!AI143,IF(I143=2023,Outgrowers_Baseline!AN143,IF(I143=2024,Outgrowers_Baseline!AS143,0))))))))</f>
        <v>2500</v>
      </c>
      <c r="N143" s="11">
        <f t="shared" si="38"/>
        <v>4800</v>
      </c>
      <c r="O143" s="30">
        <f>IFERROR(VLOOKUP(A143,Outgrower_Areas!$C:$J,8,0),0)</f>
        <v>0.46822000000000003</v>
      </c>
      <c r="P143" s="33">
        <f t="shared" si="39"/>
        <v>0</v>
      </c>
      <c r="Q143" s="113">
        <f t="shared" si="40"/>
        <v>0</v>
      </c>
      <c r="R143" s="32">
        <f t="shared" si="41"/>
        <v>2.0833333333333332E-2</v>
      </c>
      <c r="S143" s="30">
        <f t="shared" si="42"/>
        <v>9.7545833333333339E-3</v>
      </c>
      <c r="T143" s="32">
        <f t="shared" si="43"/>
        <v>0.54166666666666663</v>
      </c>
      <c r="U143" s="30">
        <f t="shared" si="44"/>
        <v>0.25361916666666667</v>
      </c>
      <c r="V143" s="113" t="str">
        <f t="shared" si="45"/>
        <v>Non-Cropland</v>
      </c>
      <c r="W143" s="33">
        <f t="shared" si="46"/>
        <v>0</v>
      </c>
      <c r="X143" s="114">
        <f t="shared" si="47"/>
        <v>0</v>
      </c>
      <c r="Y143" s="33">
        <f t="shared" si="48"/>
        <v>0.15</v>
      </c>
      <c r="Z143" s="113">
        <f t="shared" si="49"/>
        <v>1.4631875000000001E-3</v>
      </c>
      <c r="AA143" s="113" t="str">
        <f t="shared" si="50"/>
        <v>High Cropland (≥50%)</v>
      </c>
      <c r="AB143" s="11">
        <f t="shared" si="51"/>
        <v>0.4</v>
      </c>
      <c r="AC143" s="11">
        <f t="shared" si="52"/>
        <v>0.10144766666666667</v>
      </c>
      <c r="AD143" s="30">
        <f t="shared" si="53"/>
        <v>0.25361916666666667</v>
      </c>
    </row>
    <row r="144" spans="1:30" x14ac:dyDescent="0.4">
      <c r="A144" s="11" t="str">
        <f>Outgrowers_Baseline!A144</f>
        <v>1261129a</v>
      </c>
      <c r="B144" s="11">
        <f>Outgrowers_Baseline!B144</f>
        <v>503</v>
      </c>
      <c r="C144" s="11" t="str">
        <f>Outgrowers_Baseline!C144</f>
        <v>1261129a</v>
      </c>
      <c r="D144" s="11">
        <f>Outgrowers_Baseline!D144</f>
        <v>19353</v>
      </c>
      <c r="E144" s="11" t="str">
        <f>Outgrowers_Baseline!G144</f>
        <v>Euc</v>
      </c>
      <c r="F144" s="11">
        <f>Outgrowers_Baseline!H144</f>
        <v>2024</v>
      </c>
      <c r="G144" s="11">
        <f t="shared" si="36"/>
        <v>2023</v>
      </c>
      <c r="H144" s="11">
        <f>IF(G144&lt;2017,0,(IF(G144=2017,Outgrowers_Baseline!I144,IF(G144=2018,Outgrowers_Baseline!N144,IF(G144=2019,Outgrowers_Baseline!S144,IF(G144=2020,Outgrowers_Baseline!X144,IF(G144=2021,Outgrowers_Baseline!AC144,IF(G144=2022,Outgrowers_Baseline!AH144,IF(G144=2023,Outgrowers_Baseline!AM144,IF(G144=2024,Outgrowers_Baseline!AR144,0)))))))))+(IF(G144=2017,Outgrowers_Baseline!J144,IF(G144=2018,Outgrowers_Baseline!O144,IF(G144=2019,Outgrowers_Baseline!T144,IF(G144=2020,Outgrowers_Baseline!Y144,IF(G144=2021,Outgrowers_Baseline!AD144,IF(G144=2022,Outgrowers_Baseline!AI144,IF(G144=2023,Outgrowers_Baseline!AN144,IF(G144=2024,Outgrowers_Baseline!AS144,0)))))))))+(IF(G144=2017,Outgrowers_Baseline!K144,IF(G144=2018,Outgrowers_Baseline!P144,IF(G144=2019,Outgrowers_Baseline!U144,IF(G144=2020,Outgrowers_Baseline!Z144,IF(G144=2021,Outgrowers_Baseline!AE144,IF(G144=2022,Outgrowers_Baseline!AJ144,IF(G144=2023,Outgrowers_Baseline!AO144,IF(G144=2024,Outgrowers_Baseline!AT144,0)))))))))+(IF(G144=2017,Outgrowers_Baseline!L144,IF(G144=2018,Outgrowers_Baseline!Q144,IF(G144=2019,Outgrowers_Baseline!V144,IF(G144=2020,Outgrowers_Baseline!AA144,IF(G144=2021,Outgrowers_Baseline!AF144,IF(G144=2022,Outgrowers_Baseline!AK144,IF(G144=2023,Outgrowers_Baseline!AP144,IF(G144=2024,Outgrowers_Baseline!AU144,0))))))))))</f>
        <v>1700</v>
      </c>
      <c r="I144" s="11">
        <f t="shared" si="37"/>
        <v>2023</v>
      </c>
      <c r="J144" s="11">
        <f>IF(I144=2017,Outgrowers_Baseline!I144,IF(I144=2018,Outgrowers_Baseline!N144,IF(I144=2019,Outgrowers_Baseline!S144,IF(I144=2020,Outgrowers_Baseline!X144,IF(I144=2021,Outgrowers_Baseline!AC144,IF(I144=2022,Outgrowers_Baseline!AH144,IF(I144=2023,Outgrowers_Baseline!AM144,IF(I144=2024,Outgrowers_Baseline!AR144,0))))))))</f>
        <v>1500</v>
      </c>
      <c r="K144" s="11">
        <f>IF(I144=2017,Outgrowers_Baseline!L144,IF(I144=2018,Outgrowers_Baseline!Q144,IF(I144=2019,Outgrowers_Baseline!V144,IF(I144=2020,Outgrowers_Baseline!AA144,IF(I144=2021,Outgrowers_Baseline!AF144,IF(I144=2022,Outgrowers_Baseline!AK144,IF(I144=2023,Outgrowers_Baseline!AP144,IF(I144=2024,Outgrowers_Baseline!AU144,0))))))))</f>
        <v>0</v>
      </c>
      <c r="L144" s="11">
        <f>IF(I144=2017,Outgrowers_Baseline!K144,IF(I144=2018,Outgrowers_Baseline!P144,IF(I144=2019,Outgrowers_Baseline!U144,IF(I144=2020,Outgrowers_Baseline!Z144,IF(I144=2021,Outgrowers_Baseline!AE144,IF(I144=2022,Outgrowers_Baseline!AJ144,IF(I144=2023,Outgrowers_Baseline!AO144,IF(I144=2024,Outgrowers_Baseline!AT144,0))))))))</f>
        <v>0</v>
      </c>
      <c r="M144" s="11">
        <f>IF(I144=2017,Outgrowers_Baseline!J144,IF(I144=2018,Outgrowers_Baseline!O144,IF(I144=2019,Outgrowers_Baseline!T144,IF(I144=2020,Outgrowers_Baseline!Y144,IF(I144=2021,Outgrowers_Baseline!AD144,IF(I144=2022,Outgrowers_Baseline!AI144,IF(I144=2023,Outgrowers_Baseline!AN144,IF(I144=2024,Outgrowers_Baseline!AS144,0))))))))</f>
        <v>200</v>
      </c>
      <c r="N144" s="11">
        <f t="shared" si="38"/>
        <v>1700</v>
      </c>
      <c r="O144" s="30">
        <f>IFERROR(VLOOKUP(A144,Outgrower_Areas!$C:$J,8,0),0)</f>
        <v>0.156865</v>
      </c>
      <c r="P144" s="33">
        <f t="shared" si="39"/>
        <v>0</v>
      </c>
      <c r="Q144" s="113">
        <f t="shared" si="40"/>
        <v>0</v>
      </c>
      <c r="R144" s="32">
        <f t="shared" si="41"/>
        <v>0</v>
      </c>
      <c r="S144" s="30">
        <f t="shared" si="42"/>
        <v>0</v>
      </c>
      <c r="T144" s="32">
        <f t="shared" si="43"/>
        <v>0.11764705882352941</v>
      </c>
      <c r="U144" s="30">
        <f t="shared" si="44"/>
        <v>1.8454705882352943E-2</v>
      </c>
      <c r="V144" s="113" t="str">
        <f t="shared" si="45"/>
        <v>Non-Cropland</v>
      </c>
      <c r="W144" s="33">
        <f t="shared" si="46"/>
        <v>0</v>
      </c>
      <c r="X144" s="114">
        <f t="shared" si="47"/>
        <v>0</v>
      </c>
      <c r="Y144" s="33">
        <f t="shared" si="48"/>
        <v>0</v>
      </c>
      <c r="Z144" s="113">
        <f t="shared" si="49"/>
        <v>0</v>
      </c>
      <c r="AA144" s="113" t="str">
        <f t="shared" si="50"/>
        <v>Low Cropland (10-30%)</v>
      </c>
      <c r="AB144" s="11">
        <f t="shared" si="51"/>
        <v>0.2</v>
      </c>
      <c r="AC144" s="11">
        <f t="shared" si="52"/>
        <v>3.6909411764705887E-3</v>
      </c>
      <c r="AD144" s="30">
        <f t="shared" si="53"/>
        <v>1.8454705882352943E-2</v>
      </c>
    </row>
    <row r="145" spans="1:30" x14ac:dyDescent="0.4">
      <c r="A145" s="11" t="str">
        <f>Outgrowers_Baseline!A145</f>
        <v>1261129b</v>
      </c>
      <c r="B145" s="11">
        <f>Outgrowers_Baseline!B145</f>
        <v>503</v>
      </c>
      <c r="C145" s="11" t="str">
        <f>Outgrowers_Baseline!C145</f>
        <v>1261129b</v>
      </c>
      <c r="D145" s="11">
        <f>Outgrowers_Baseline!D145</f>
        <v>19354</v>
      </c>
      <c r="E145" s="11" t="str">
        <f>Outgrowers_Baseline!G145</f>
        <v>Pine</v>
      </c>
      <c r="F145" s="11">
        <f>Outgrowers_Baseline!H145</f>
        <v>2024</v>
      </c>
      <c r="G145" s="11">
        <f t="shared" si="36"/>
        <v>2023</v>
      </c>
      <c r="H145" s="11">
        <f>IF(G145&lt;2017,0,(IF(G145=2017,Outgrowers_Baseline!I145,IF(G145=2018,Outgrowers_Baseline!N145,IF(G145=2019,Outgrowers_Baseline!S145,IF(G145=2020,Outgrowers_Baseline!X145,IF(G145=2021,Outgrowers_Baseline!AC145,IF(G145=2022,Outgrowers_Baseline!AH145,IF(G145=2023,Outgrowers_Baseline!AM145,IF(G145=2024,Outgrowers_Baseline!AR145,0)))))))))+(IF(G145=2017,Outgrowers_Baseline!J145,IF(G145=2018,Outgrowers_Baseline!O145,IF(G145=2019,Outgrowers_Baseline!T145,IF(G145=2020,Outgrowers_Baseline!Y145,IF(G145=2021,Outgrowers_Baseline!AD145,IF(G145=2022,Outgrowers_Baseline!AI145,IF(G145=2023,Outgrowers_Baseline!AN145,IF(G145=2024,Outgrowers_Baseline!AS145,0)))))))))+(IF(G145=2017,Outgrowers_Baseline!K145,IF(G145=2018,Outgrowers_Baseline!P145,IF(G145=2019,Outgrowers_Baseline!U145,IF(G145=2020,Outgrowers_Baseline!Z145,IF(G145=2021,Outgrowers_Baseline!AE145,IF(G145=2022,Outgrowers_Baseline!AJ145,IF(G145=2023,Outgrowers_Baseline!AO145,IF(G145=2024,Outgrowers_Baseline!AT145,0)))))))))+(IF(G145=2017,Outgrowers_Baseline!L145,IF(G145=2018,Outgrowers_Baseline!Q145,IF(G145=2019,Outgrowers_Baseline!V145,IF(G145=2020,Outgrowers_Baseline!AA145,IF(G145=2021,Outgrowers_Baseline!AF145,IF(G145=2022,Outgrowers_Baseline!AK145,IF(G145=2023,Outgrowers_Baseline!AP145,IF(G145=2024,Outgrowers_Baseline!AU145,0))))))))))</f>
        <v>2400</v>
      </c>
      <c r="I145" s="11">
        <f t="shared" si="37"/>
        <v>2023</v>
      </c>
      <c r="J145" s="11">
        <f>IF(I145=2017,Outgrowers_Baseline!I145,IF(I145=2018,Outgrowers_Baseline!N145,IF(I145=2019,Outgrowers_Baseline!S145,IF(I145=2020,Outgrowers_Baseline!X145,IF(I145=2021,Outgrowers_Baseline!AC145,IF(I145=2022,Outgrowers_Baseline!AH145,IF(I145=2023,Outgrowers_Baseline!AM145,IF(I145=2024,Outgrowers_Baseline!AR145,0))))))))</f>
        <v>200</v>
      </c>
      <c r="K145" s="11">
        <f>IF(I145=2017,Outgrowers_Baseline!L145,IF(I145=2018,Outgrowers_Baseline!Q145,IF(I145=2019,Outgrowers_Baseline!V145,IF(I145=2020,Outgrowers_Baseline!AA145,IF(I145=2021,Outgrowers_Baseline!AF145,IF(I145=2022,Outgrowers_Baseline!AK145,IF(I145=2023,Outgrowers_Baseline!AP145,IF(I145=2024,Outgrowers_Baseline!AU145,0))))))))</f>
        <v>0</v>
      </c>
      <c r="L145" s="11">
        <f>IF(I145=2017,Outgrowers_Baseline!K145,IF(I145=2018,Outgrowers_Baseline!P145,IF(I145=2019,Outgrowers_Baseline!U145,IF(I145=2020,Outgrowers_Baseline!Z145,IF(I145=2021,Outgrowers_Baseline!AE145,IF(I145=2022,Outgrowers_Baseline!AJ145,IF(I145=2023,Outgrowers_Baseline!AO145,IF(I145=2024,Outgrowers_Baseline!AT145,0))))))))</f>
        <v>0</v>
      </c>
      <c r="M145" s="11">
        <f>IF(I145=2017,Outgrowers_Baseline!J145,IF(I145=2018,Outgrowers_Baseline!O145,IF(I145=2019,Outgrowers_Baseline!T145,IF(I145=2020,Outgrowers_Baseline!Y145,IF(I145=2021,Outgrowers_Baseline!AD145,IF(I145=2022,Outgrowers_Baseline!AI145,IF(I145=2023,Outgrowers_Baseline!AN145,IF(I145=2024,Outgrowers_Baseline!AS145,0))))))))</f>
        <v>2200</v>
      </c>
      <c r="N145" s="11">
        <f t="shared" si="38"/>
        <v>2400</v>
      </c>
      <c r="O145" s="30">
        <f>IFERROR(VLOOKUP(A145,Outgrower_Areas!$C:$J,8,0),0)</f>
        <v>0.24723700000000001</v>
      </c>
      <c r="P145" s="33">
        <f t="shared" si="39"/>
        <v>0</v>
      </c>
      <c r="Q145" s="113">
        <f t="shared" si="40"/>
        <v>0</v>
      </c>
      <c r="R145" s="32">
        <f t="shared" si="41"/>
        <v>0</v>
      </c>
      <c r="S145" s="30">
        <f t="shared" si="42"/>
        <v>0</v>
      </c>
      <c r="T145" s="32">
        <f t="shared" si="43"/>
        <v>0.91666666666666663</v>
      </c>
      <c r="U145" s="30">
        <f t="shared" si="44"/>
        <v>0.22663391666666666</v>
      </c>
      <c r="V145" s="113" t="str">
        <f t="shared" si="45"/>
        <v>Non-Cropland</v>
      </c>
      <c r="W145" s="33">
        <f t="shared" si="46"/>
        <v>0</v>
      </c>
      <c r="X145" s="114">
        <f t="shared" si="47"/>
        <v>0</v>
      </c>
      <c r="Y145" s="33">
        <f t="shared" si="48"/>
        <v>0</v>
      </c>
      <c r="Z145" s="113">
        <f t="shared" si="49"/>
        <v>0</v>
      </c>
      <c r="AA145" s="113" t="str">
        <f t="shared" si="50"/>
        <v>High Cropland (≥50%)</v>
      </c>
      <c r="AB145" s="11">
        <f t="shared" si="51"/>
        <v>0.4</v>
      </c>
      <c r="AC145" s="11">
        <f t="shared" si="52"/>
        <v>9.0653566666666671E-2</v>
      </c>
      <c r="AD145" s="30">
        <f t="shared" si="53"/>
        <v>0.22663391666666666</v>
      </c>
    </row>
    <row r="146" spans="1:30" x14ac:dyDescent="0.4">
      <c r="A146" s="11" t="str">
        <f>Outgrowers_Baseline!A146</f>
        <v>1261132a</v>
      </c>
      <c r="B146" s="11">
        <f>Outgrowers_Baseline!B146</f>
        <v>503</v>
      </c>
      <c r="C146" s="11" t="str">
        <f>Outgrowers_Baseline!C146</f>
        <v>1261132a</v>
      </c>
      <c r="D146" s="11">
        <f>Outgrowers_Baseline!D146</f>
        <v>22989</v>
      </c>
      <c r="E146" s="11" t="str">
        <f>Outgrowers_Baseline!G146</f>
        <v>Euc</v>
      </c>
      <c r="F146" s="11">
        <f>Outgrowers_Baseline!H146</f>
        <v>2025</v>
      </c>
      <c r="G146" s="11">
        <f t="shared" si="36"/>
        <v>2024</v>
      </c>
      <c r="H146" s="11">
        <f>IF(G146&lt;2017,0,(IF(G146=2017,Outgrowers_Baseline!I146,IF(G146=2018,Outgrowers_Baseline!N146,IF(G146=2019,Outgrowers_Baseline!S146,IF(G146=2020,Outgrowers_Baseline!X146,IF(G146=2021,Outgrowers_Baseline!AC146,IF(G146=2022,Outgrowers_Baseline!AH146,IF(G146=2023,Outgrowers_Baseline!AM146,IF(G146=2024,Outgrowers_Baseline!AR146,0)))))))))+(IF(G146=2017,Outgrowers_Baseline!J146,IF(G146=2018,Outgrowers_Baseline!O146,IF(G146=2019,Outgrowers_Baseline!T146,IF(G146=2020,Outgrowers_Baseline!Y146,IF(G146=2021,Outgrowers_Baseline!AD146,IF(G146=2022,Outgrowers_Baseline!AI146,IF(G146=2023,Outgrowers_Baseline!AN146,IF(G146=2024,Outgrowers_Baseline!AS146,0)))))))))+(IF(G146=2017,Outgrowers_Baseline!K146,IF(G146=2018,Outgrowers_Baseline!P146,IF(G146=2019,Outgrowers_Baseline!U146,IF(G146=2020,Outgrowers_Baseline!Z146,IF(G146=2021,Outgrowers_Baseline!AE146,IF(G146=2022,Outgrowers_Baseline!AJ146,IF(G146=2023,Outgrowers_Baseline!AO146,IF(G146=2024,Outgrowers_Baseline!AT146,0)))))))))+(IF(G146=2017,Outgrowers_Baseline!L146,IF(G146=2018,Outgrowers_Baseline!Q146,IF(G146=2019,Outgrowers_Baseline!V146,IF(G146=2020,Outgrowers_Baseline!AA146,IF(G146=2021,Outgrowers_Baseline!AF146,IF(G146=2022,Outgrowers_Baseline!AK146,IF(G146=2023,Outgrowers_Baseline!AP146,IF(G146=2024,Outgrowers_Baseline!AU146,0))))))))))</f>
        <v>9600</v>
      </c>
      <c r="I146" s="11">
        <f t="shared" si="37"/>
        <v>2024</v>
      </c>
      <c r="J146" s="11">
        <f>IF(I146=2017,Outgrowers_Baseline!I146,IF(I146=2018,Outgrowers_Baseline!N146,IF(I146=2019,Outgrowers_Baseline!S146,IF(I146=2020,Outgrowers_Baseline!X146,IF(I146=2021,Outgrowers_Baseline!AC146,IF(I146=2022,Outgrowers_Baseline!AH146,IF(I146=2023,Outgrowers_Baseline!AM146,IF(I146=2024,Outgrowers_Baseline!AR146,0))))))))</f>
        <v>0</v>
      </c>
      <c r="K146" s="11">
        <f>IF(I146=2017,Outgrowers_Baseline!L146,IF(I146=2018,Outgrowers_Baseline!Q146,IF(I146=2019,Outgrowers_Baseline!V146,IF(I146=2020,Outgrowers_Baseline!AA146,IF(I146=2021,Outgrowers_Baseline!AF146,IF(I146=2022,Outgrowers_Baseline!AK146,IF(I146=2023,Outgrowers_Baseline!AP146,IF(I146=2024,Outgrowers_Baseline!AU146,0))))))))</f>
        <v>0</v>
      </c>
      <c r="L146" s="11">
        <f>IF(I146=2017,Outgrowers_Baseline!K146,IF(I146=2018,Outgrowers_Baseline!P146,IF(I146=2019,Outgrowers_Baseline!U146,IF(I146=2020,Outgrowers_Baseline!Z146,IF(I146=2021,Outgrowers_Baseline!AE146,IF(I146=2022,Outgrowers_Baseline!AJ146,IF(I146=2023,Outgrowers_Baseline!AO146,IF(I146=2024,Outgrowers_Baseline!AT146,0))))))))</f>
        <v>100</v>
      </c>
      <c r="M146" s="11">
        <f>IF(I146=2017,Outgrowers_Baseline!J146,IF(I146=2018,Outgrowers_Baseline!O146,IF(I146=2019,Outgrowers_Baseline!T146,IF(I146=2020,Outgrowers_Baseline!Y146,IF(I146=2021,Outgrowers_Baseline!AD146,IF(I146=2022,Outgrowers_Baseline!AI146,IF(I146=2023,Outgrowers_Baseline!AN146,IF(I146=2024,Outgrowers_Baseline!AS146,0))))))))</f>
        <v>9500</v>
      </c>
      <c r="N146" s="11">
        <f t="shared" si="38"/>
        <v>9600</v>
      </c>
      <c r="O146" s="30">
        <f>IFERROR(VLOOKUP(A146,Outgrower_Areas!$C:$J,8,0),0)</f>
        <v>0.53466800000000003</v>
      </c>
      <c r="P146" s="33">
        <f t="shared" si="39"/>
        <v>0</v>
      </c>
      <c r="Q146" s="113">
        <f t="shared" si="40"/>
        <v>0</v>
      </c>
      <c r="R146" s="32">
        <f t="shared" si="41"/>
        <v>1.0416666666666666E-2</v>
      </c>
      <c r="S146" s="30">
        <f t="shared" si="42"/>
        <v>5.5694583333333334E-3</v>
      </c>
      <c r="T146" s="32">
        <f t="shared" si="43"/>
        <v>1</v>
      </c>
      <c r="U146" s="30">
        <f t="shared" si="44"/>
        <v>0.53466800000000003</v>
      </c>
      <c r="V146" s="113" t="str">
        <f t="shared" si="45"/>
        <v>Non-Cropland</v>
      </c>
      <c r="W146" s="33">
        <f t="shared" si="46"/>
        <v>0</v>
      </c>
      <c r="X146" s="114">
        <f t="shared" si="47"/>
        <v>0</v>
      </c>
      <c r="Y146" s="33">
        <f t="shared" si="48"/>
        <v>0.15</v>
      </c>
      <c r="Z146" s="113">
        <f t="shared" si="49"/>
        <v>8.3541875000000003E-4</v>
      </c>
      <c r="AA146" s="113" t="str">
        <f t="shared" si="50"/>
        <v>High Cropland (≥50%)</v>
      </c>
      <c r="AB146" s="11">
        <f t="shared" si="51"/>
        <v>0.4</v>
      </c>
      <c r="AC146" s="11">
        <f t="shared" si="52"/>
        <v>0.21386720000000004</v>
      </c>
      <c r="AD146" s="30">
        <f t="shared" si="53"/>
        <v>0.53466800000000003</v>
      </c>
    </row>
    <row r="147" spans="1:30" x14ac:dyDescent="0.4">
      <c r="A147" s="11" t="str">
        <f>Outgrowers_Baseline!A147</f>
        <v>126157a</v>
      </c>
      <c r="B147" s="11">
        <f>Outgrowers_Baseline!B147</f>
        <v>503</v>
      </c>
      <c r="C147" s="11" t="str">
        <f>Outgrowers_Baseline!C147</f>
        <v>126157a</v>
      </c>
      <c r="D147" s="11">
        <f>Outgrowers_Baseline!D147</f>
        <v>19249</v>
      </c>
      <c r="E147" s="11" t="str">
        <f>Outgrowers_Baseline!G147</f>
        <v>Euc</v>
      </c>
      <c r="F147" s="11">
        <f>Outgrowers_Baseline!H147</f>
        <v>2023</v>
      </c>
      <c r="G147" s="11">
        <f t="shared" si="36"/>
        <v>2022</v>
      </c>
      <c r="H147" s="11">
        <f>IF(G147&lt;2017,0,(IF(G147=2017,Outgrowers_Baseline!I147,IF(G147=2018,Outgrowers_Baseline!N147,IF(G147=2019,Outgrowers_Baseline!S147,IF(G147=2020,Outgrowers_Baseline!X147,IF(G147=2021,Outgrowers_Baseline!AC147,IF(G147=2022,Outgrowers_Baseline!AH147,IF(G147=2023,Outgrowers_Baseline!AM147,IF(G147=2024,Outgrowers_Baseline!AR147,0)))))))))+(IF(G147=2017,Outgrowers_Baseline!J147,IF(G147=2018,Outgrowers_Baseline!O147,IF(G147=2019,Outgrowers_Baseline!T147,IF(G147=2020,Outgrowers_Baseline!Y147,IF(G147=2021,Outgrowers_Baseline!AD147,IF(G147=2022,Outgrowers_Baseline!AI147,IF(G147=2023,Outgrowers_Baseline!AN147,IF(G147=2024,Outgrowers_Baseline!AS147,0)))))))))+(IF(G147=2017,Outgrowers_Baseline!K147,IF(G147=2018,Outgrowers_Baseline!P147,IF(G147=2019,Outgrowers_Baseline!U147,IF(G147=2020,Outgrowers_Baseline!Z147,IF(G147=2021,Outgrowers_Baseline!AE147,IF(G147=2022,Outgrowers_Baseline!AJ147,IF(G147=2023,Outgrowers_Baseline!AO147,IF(G147=2024,Outgrowers_Baseline!AT147,0)))))))))+(IF(G147=2017,Outgrowers_Baseline!L147,IF(G147=2018,Outgrowers_Baseline!Q147,IF(G147=2019,Outgrowers_Baseline!V147,IF(G147=2020,Outgrowers_Baseline!AA147,IF(G147=2021,Outgrowers_Baseline!AF147,IF(G147=2022,Outgrowers_Baseline!AK147,IF(G147=2023,Outgrowers_Baseline!AP147,IF(G147=2024,Outgrowers_Baseline!AU147,0))))))))))</f>
        <v>14400</v>
      </c>
      <c r="I147" s="11">
        <f t="shared" si="37"/>
        <v>2022</v>
      </c>
      <c r="J147" s="11">
        <f>IF(I147=2017,Outgrowers_Baseline!I147,IF(I147=2018,Outgrowers_Baseline!N147,IF(I147=2019,Outgrowers_Baseline!S147,IF(I147=2020,Outgrowers_Baseline!X147,IF(I147=2021,Outgrowers_Baseline!AC147,IF(I147=2022,Outgrowers_Baseline!AH147,IF(I147=2023,Outgrowers_Baseline!AM147,IF(I147=2024,Outgrowers_Baseline!AR147,0))))))))</f>
        <v>4800</v>
      </c>
      <c r="K147" s="11">
        <f>IF(I147=2017,Outgrowers_Baseline!L147,IF(I147=2018,Outgrowers_Baseline!Q147,IF(I147=2019,Outgrowers_Baseline!V147,IF(I147=2020,Outgrowers_Baseline!AA147,IF(I147=2021,Outgrowers_Baseline!AF147,IF(I147=2022,Outgrowers_Baseline!AK147,IF(I147=2023,Outgrowers_Baseline!AP147,IF(I147=2024,Outgrowers_Baseline!AU147,0))))))))</f>
        <v>500</v>
      </c>
      <c r="L147" s="11">
        <f>IF(I147=2017,Outgrowers_Baseline!K147,IF(I147=2018,Outgrowers_Baseline!P147,IF(I147=2019,Outgrowers_Baseline!U147,IF(I147=2020,Outgrowers_Baseline!Z147,IF(I147=2021,Outgrowers_Baseline!AE147,IF(I147=2022,Outgrowers_Baseline!AJ147,IF(I147=2023,Outgrowers_Baseline!AO147,IF(I147=2024,Outgrowers_Baseline!AT147,0))))))))</f>
        <v>4400</v>
      </c>
      <c r="M147" s="11">
        <f>IF(I147=2017,Outgrowers_Baseline!J147,IF(I147=2018,Outgrowers_Baseline!O147,IF(I147=2019,Outgrowers_Baseline!T147,IF(I147=2020,Outgrowers_Baseline!Y147,IF(I147=2021,Outgrowers_Baseline!AD147,IF(I147=2022,Outgrowers_Baseline!AI147,IF(I147=2023,Outgrowers_Baseline!AN147,IF(I147=2024,Outgrowers_Baseline!AS147,0))))))))</f>
        <v>4700</v>
      </c>
      <c r="N147" s="11">
        <f t="shared" si="38"/>
        <v>14400</v>
      </c>
      <c r="O147" s="30">
        <f>IFERROR(VLOOKUP(A147,Outgrower_Areas!$C:$J,8,0),0)</f>
        <v>1.448666</v>
      </c>
      <c r="P147" s="33">
        <f t="shared" si="39"/>
        <v>3.4722222222222224E-2</v>
      </c>
      <c r="Q147" s="113">
        <f t="shared" si="40"/>
        <v>5.0300902777777781E-2</v>
      </c>
      <c r="R147" s="32">
        <f t="shared" si="41"/>
        <v>0.34027777777777779</v>
      </c>
      <c r="S147" s="30">
        <f t="shared" si="42"/>
        <v>0.49294884722222226</v>
      </c>
      <c r="T147" s="32">
        <f t="shared" si="43"/>
        <v>0.66666666666666663</v>
      </c>
      <c r="U147" s="30">
        <f t="shared" si="44"/>
        <v>0.96577733333333327</v>
      </c>
      <c r="V147" s="113" t="str">
        <f t="shared" si="45"/>
        <v>Very Low Cropland (&lt;10%)</v>
      </c>
      <c r="W147" s="33">
        <f t="shared" si="46"/>
        <v>0.15</v>
      </c>
      <c r="X147" s="114">
        <f t="shared" si="47"/>
        <v>7.545135416666667E-3</v>
      </c>
      <c r="Y147" s="33">
        <f t="shared" si="48"/>
        <v>0.3</v>
      </c>
      <c r="Z147" s="113">
        <f t="shared" si="49"/>
        <v>0.14788465416666668</v>
      </c>
      <c r="AA147" s="113" t="str">
        <f t="shared" si="50"/>
        <v>High Cropland (≥50%)</v>
      </c>
      <c r="AB147" s="11">
        <f t="shared" si="51"/>
        <v>0.4</v>
      </c>
      <c r="AC147" s="11">
        <f t="shared" si="52"/>
        <v>0.38631093333333333</v>
      </c>
      <c r="AD147" s="30">
        <f t="shared" si="53"/>
        <v>0.96577733333333327</v>
      </c>
    </row>
    <row r="148" spans="1:30" x14ac:dyDescent="0.4">
      <c r="A148" s="11" t="str">
        <f>Outgrowers_Baseline!A148</f>
        <v>126159c</v>
      </c>
      <c r="B148" s="11">
        <f>Outgrowers_Baseline!B148</f>
        <v>503</v>
      </c>
      <c r="C148" s="11" t="str">
        <f>Outgrowers_Baseline!C148</f>
        <v>126159c</v>
      </c>
      <c r="D148" s="11">
        <f>Outgrowers_Baseline!D148</f>
        <v>19250</v>
      </c>
      <c r="E148" s="11" t="str">
        <f>Outgrowers_Baseline!G148</f>
        <v>Euc</v>
      </c>
      <c r="F148" s="11">
        <f>Outgrowers_Baseline!H148</f>
        <v>2022</v>
      </c>
      <c r="G148" s="11">
        <f t="shared" si="36"/>
        <v>2021</v>
      </c>
      <c r="H148" s="11">
        <f>IF(G148&lt;2017,0,(IF(G148=2017,Outgrowers_Baseline!I148,IF(G148=2018,Outgrowers_Baseline!N148,IF(G148=2019,Outgrowers_Baseline!S148,IF(G148=2020,Outgrowers_Baseline!X148,IF(G148=2021,Outgrowers_Baseline!AC148,IF(G148=2022,Outgrowers_Baseline!AH148,IF(G148=2023,Outgrowers_Baseline!AM148,IF(G148=2024,Outgrowers_Baseline!AR148,0)))))))))+(IF(G148=2017,Outgrowers_Baseline!J148,IF(G148=2018,Outgrowers_Baseline!O148,IF(G148=2019,Outgrowers_Baseline!T148,IF(G148=2020,Outgrowers_Baseline!Y148,IF(G148=2021,Outgrowers_Baseline!AD148,IF(G148=2022,Outgrowers_Baseline!AI148,IF(G148=2023,Outgrowers_Baseline!AN148,IF(G148=2024,Outgrowers_Baseline!AS148,0)))))))))+(IF(G148=2017,Outgrowers_Baseline!K148,IF(G148=2018,Outgrowers_Baseline!P148,IF(G148=2019,Outgrowers_Baseline!U148,IF(G148=2020,Outgrowers_Baseline!Z148,IF(G148=2021,Outgrowers_Baseline!AE148,IF(G148=2022,Outgrowers_Baseline!AJ148,IF(G148=2023,Outgrowers_Baseline!AO148,IF(G148=2024,Outgrowers_Baseline!AT148,0)))))))))+(IF(G148=2017,Outgrowers_Baseline!L148,IF(G148=2018,Outgrowers_Baseline!Q148,IF(G148=2019,Outgrowers_Baseline!V148,IF(G148=2020,Outgrowers_Baseline!AA148,IF(G148=2021,Outgrowers_Baseline!AF148,IF(G148=2022,Outgrowers_Baseline!AK148,IF(G148=2023,Outgrowers_Baseline!AP148,IF(G148=2024,Outgrowers_Baseline!AU148,0))))))))))</f>
        <v>3000</v>
      </c>
      <c r="I148" s="11">
        <f t="shared" si="37"/>
        <v>2021</v>
      </c>
      <c r="J148" s="11">
        <f>IF(I148=2017,Outgrowers_Baseline!I148,IF(I148=2018,Outgrowers_Baseline!N148,IF(I148=2019,Outgrowers_Baseline!S148,IF(I148=2020,Outgrowers_Baseline!X148,IF(I148=2021,Outgrowers_Baseline!AC148,IF(I148=2022,Outgrowers_Baseline!AH148,IF(I148=2023,Outgrowers_Baseline!AM148,IF(I148=2024,Outgrowers_Baseline!AR148,0))))))))</f>
        <v>2900</v>
      </c>
      <c r="K148" s="11">
        <f>IF(I148=2017,Outgrowers_Baseline!L148,IF(I148=2018,Outgrowers_Baseline!Q148,IF(I148=2019,Outgrowers_Baseline!V148,IF(I148=2020,Outgrowers_Baseline!AA148,IF(I148=2021,Outgrowers_Baseline!AF148,IF(I148=2022,Outgrowers_Baseline!AK148,IF(I148=2023,Outgrowers_Baseline!AP148,IF(I148=2024,Outgrowers_Baseline!AU148,0))))))))</f>
        <v>0</v>
      </c>
      <c r="L148" s="11">
        <f>IF(I148=2017,Outgrowers_Baseline!K148,IF(I148=2018,Outgrowers_Baseline!P148,IF(I148=2019,Outgrowers_Baseline!U148,IF(I148=2020,Outgrowers_Baseline!Z148,IF(I148=2021,Outgrowers_Baseline!AE148,IF(I148=2022,Outgrowers_Baseline!AJ148,IF(I148=2023,Outgrowers_Baseline!AO148,IF(I148=2024,Outgrowers_Baseline!AT148,0))))))))</f>
        <v>0</v>
      </c>
      <c r="M148" s="11">
        <f>IF(I148=2017,Outgrowers_Baseline!J148,IF(I148=2018,Outgrowers_Baseline!O148,IF(I148=2019,Outgrowers_Baseline!T148,IF(I148=2020,Outgrowers_Baseline!Y148,IF(I148=2021,Outgrowers_Baseline!AD148,IF(I148=2022,Outgrowers_Baseline!AI148,IF(I148=2023,Outgrowers_Baseline!AN148,IF(I148=2024,Outgrowers_Baseline!AS148,0))))))))</f>
        <v>100</v>
      </c>
      <c r="N148" s="11">
        <f t="shared" si="38"/>
        <v>3000</v>
      </c>
      <c r="O148" s="30">
        <f>IFERROR(VLOOKUP(A148,Outgrower_Areas!$C:$J,8,0),0)</f>
        <v>0.29298400000000002</v>
      </c>
      <c r="P148" s="33">
        <f t="shared" si="39"/>
        <v>0</v>
      </c>
      <c r="Q148" s="113">
        <f t="shared" si="40"/>
        <v>0</v>
      </c>
      <c r="R148" s="32">
        <f t="shared" si="41"/>
        <v>0</v>
      </c>
      <c r="S148" s="30">
        <f t="shared" si="42"/>
        <v>0</v>
      </c>
      <c r="T148" s="32">
        <f t="shared" si="43"/>
        <v>3.3333333333333333E-2</v>
      </c>
      <c r="U148" s="30">
        <f t="shared" si="44"/>
        <v>9.7661333333333347E-3</v>
      </c>
      <c r="V148" s="113" t="str">
        <f t="shared" si="45"/>
        <v>Non-Cropland</v>
      </c>
      <c r="W148" s="33">
        <f t="shared" si="46"/>
        <v>0</v>
      </c>
      <c r="X148" s="114">
        <f t="shared" si="47"/>
        <v>0</v>
      </c>
      <c r="Y148" s="33">
        <f t="shared" si="48"/>
        <v>0</v>
      </c>
      <c r="Z148" s="113">
        <f t="shared" si="49"/>
        <v>0</v>
      </c>
      <c r="AA148" s="113" t="str">
        <f t="shared" si="50"/>
        <v>Very Low Cropland (&lt;10%)</v>
      </c>
      <c r="AB148" s="11">
        <f t="shared" si="51"/>
        <v>0.15</v>
      </c>
      <c r="AC148" s="11">
        <f t="shared" si="52"/>
        <v>1.4649200000000002E-3</v>
      </c>
      <c r="AD148" s="30">
        <f t="shared" si="53"/>
        <v>9.7661333333333347E-3</v>
      </c>
    </row>
    <row r="149" spans="1:30" x14ac:dyDescent="0.4">
      <c r="A149" s="11" t="str">
        <f>Outgrowers_Baseline!A149</f>
        <v>126184a</v>
      </c>
      <c r="B149" s="11">
        <f>Outgrowers_Baseline!B149</f>
        <v>503</v>
      </c>
      <c r="C149" s="11" t="str">
        <f>Outgrowers_Baseline!C149</f>
        <v>126184a</v>
      </c>
      <c r="D149" s="11">
        <f>Outgrowers_Baseline!D149</f>
        <v>19251</v>
      </c>
      <c r="E149" s="11" t="str">
        <f>Outgrowers_Baseline!G149</f>
        <v>Euc</v>
      </c>
      <c r="F149" s="11">
        <f>Outgrowers_Baseline!H149</f>
        <v>2022</v>
      </c>
      <c r="G149" s="11">
        <f t="shared" si="36"/>
        <v>2021</v>
      </c>
      <c r="H149" s="11">
        <f>IF(G149&lt;2017,0,(IF(G149=2017,Outgrowers_Baseline!I149,IF(G149=2018,Outgrowers_Baseline!N149,IF(G149=2019,Outgrowers_Baseline!S149,IF(G149=2020,Outgrowers_Baseline!X149,IF(G149=2021,Outgrowers_Baseline!AC149,IF(G149=2022,Outgrowers_Baseline!AH149,IF(G149=2023,Outgrowers_Baseline!AM149,IF(G149=2024,Outgrowers_Baseline!AR149,0)))))))))+(IF(G149=2017,Outgrowers_Baseline!J149,IF(G149=2018,Outgrowers_Baseline!O149,IF(G149=2019,Outgrowers_Baseline!T149,IF(G149=2020,Outgrowers_Baseline!Y149,IF(G149=2021,Outgrowers_Baseline!AD149,IF(G149=2022,Outgrowers_Baseline!AI149,IF(G149=2023,Outgrowers_Baseline!AN149,IF(G149=2024,Outgrowers_Baseline!AS149,0)))))))))+(IF(G149=2017,Outgrowers_Baseline!K149,IF(G149=2018,Outgrowers_Baseline!P149,IF(G149=2019,Outgrowers_Baseline!U149,IF(G149=2020,Outgrowers_Baseline!Z149,IF(G149=2021,Outgrowers_Baseline!AE149,IF(G149=2022,Outgrowers_Baseline!AJ149,IF(G149=2023,Outgrowers_Baseline!AO149,IF(G149=2024,Outgrowers_Baseline!AT149,0)))))))))+(IF(G149=2017,Outgrowers_Baseline!L149,IF(G149=2018,Outgrowers_Baseline!Q149,IF(G149=2019,Outgrowers_Baseline!V149,IF(G149=2020,Outgrowers_Baseline!AA149,IF(G149=2021,Outgrowers_Baseline!AF149,IF(G149=2022,Outgrowers_Baseline!AK149,IF(G149=2023,Outgrowers_Baseline!AP149,IF(G149=2024,Outgrowers_Baseline!AU149,0))))))))))</f>
        <v>2700</v>
      </c>
      <c r="I149" s="11">
        <f t="shared" si="37"/>
        <v>2021</v>
      </c>
      <c r="J149" s="11">
        <f>IF(I149=2017,Outgrowers_Baseline!I149,IF(I149=2018,Outgrowers_Baseline!N149,IF(I149=2019,Outgrowers_Baseline!S149,IF(I149=2020,Outgrowers_Baseline!X149,IF(I149=2021,Outgrowers_Baseline!AC149,IF(I149=2022,Outgrowers_Baseline!AH149,IF(I149=2023,Outgrowers_Baseline!AM149,IF(I149=2024,Outgrowers_Baseline!AR149,0))))))))</f>
        <v>2700</v>
      </c>
      <c r="K149" s="11">
        <f>IF(I149=2017,Outgrowers_Baseline!L149,IF(I149=2018,Outgrowers_Baseline!Q149,IF(I149=2019,Outgrowers_Baseline!V149,IF(I149=2020,Outgrowers_Baseline!AA149,IF(I149=2021,Outgrowers_Baseline!AF149,IF(I149=2022,Outgrowers_Baseline!AK149,IF(I149=2023,Outgrowers_Baseline!AP149,IF(I149=2024,Outgrowers_Baseline!AU149,0))))))))</f>
        <v>0</v>
      </c>
      <c r="L149" s="11">
        <f>IF(I149=2017,Outgrowers_Baseline!K149,IF(I149=2018,Outgrowers_Baseline!P149,IF(I149=2019,Outgrowers_Baseline!U149,IF(I149=2020,Outgrowers_Baseline!Z149,IF(I149=2021,Outgrowers_Baseline!AE149,IF(I149=2022,Outgrowers_Baseline!AJ149,IF(I149=2023,Outgrowers_Baseline!AO149,IF(I149=2024,Outgrowers_Baseline!AT149,0))))))))</f>
        <v>0</v>
      </c>
      <c r="M149" s="11">
        <f>IF(I149=2017,Outgrowers_Baseline!J149,IF(I149=2018,Outgrowers_Baseline!O149,IF(I149=2019,Outgrowers_Baseline!T149,IF(I149=2020,Outgrowers_Baseline!Y149,IF(I149=2021,Outgrowers_Baseline!AD149,IF(I149=2022,Outgrowers_Baseline!AI149,IF(I149=2023,Outgrowers_Baseline!AN149,IF(I149=2024,Outgrowers_Baseline!AS149,0))))))))</f>
        <v>0</v>
      </c>
      <c r="N149" s="11">
        <f t="shared" si="38"/>
        <v>2700</v>
      </c>
      <c r="O149" s="30">
        <f>IFERROR(VLOOKUP(A149,Outgrower_Areas!$C:$J,8,0),0)</f>
        <v>0.27028400000000002</v>
      </c>
      <c r="P149" s="33">
        <f t="shared" si="39"/>
        <v>0</v>
      </c>
      <c r="Q149" s="113">
        <f t="shared" si="40"/>
        <v>0</v>
      </c>
      <c r="R149" s="32">
        <f t="shared" si="41"/>
        <v>0</v>
      </c>
      <c r="S149" s="30">
        <f t="shared" si="42"/>
        <v>0</v>
      </c>
      <c r="T149" s="32">
        <f t="shared" si="43"/>
        <v>0</v>
      </c>
      <c r="U149" s="30">
        <f t="shared" si="44"/>
        <v>0</v>
      </c>
      <c r="V149" s="113" t="str">
        <f t="shared" si="45"/>
        <v>Non-Cropland</v>
      </c>
      <c r="W149" s="33">
        <f t="shared" si="46"/>
        <v>0</v>
      </c>
      <c r="X149" s="114">
        <f t="shared" si="47"/>
        <v>0</v>
      </c>
      <c r="Y149" s="33">
        <f t="shared" si="48"/>
        <v>0</v>
      </c>
      <c r="Z149" s="113">
        <f t="shared" si="49"/>
        <v>0</v>
      </c>
      <c r="AA149" s="113" t="str">
        <f t="shared" si="50"/>
        <v>Non-Cropland</v>
      </c>
      <c r="AB149" s="11">
        <f t="shared" si="51"/>
        <v>0</v>
      </c>
      <c r="AC149" s="11">
        <f t="shared" si="52"/>
        <v>0</v>
      </c>
      <c r="AD149" s="30">
        <f t="shared" si="53"/>
        <v>0</v>
      </c>
    </row>
    <row r="150" spans="1:30" x14ac:dyDescent="0.4">
      <c r="A150" s="11" t="str">
        <f>Outgrowers_Baseline!A150</f>
        <v>126184b</v>
      </c>
      <c r="B150" s="11">
        <f>Outgrowers_Baseline!B150</f>
        <v>503</v>
      </c>
      <c r="C150" s="11" t="str">
        <f>Outgrowers_Baseline!C150</f>
        <v>126184b</v>
      </c>
      <c r="D150" s="11">
        <f>Outgrowers_Baseline!D150</f>
        <v>19252</v>
      </c>
      <c r="E150" s="11" t="str">
        <f>Outgrowers_Baseline!G150</f>
        <v>Euc</v>
      </c>
      <c r="F150" s="11">
        <f>Outgrowers_Baseline!H150</f>
        <v>2024</v>
      </c>
      <c r="G150" s="11">
        <f t="shared" si="36"/>
        <v>2023</v>
      </c>
      <c r="H150" s="11">
        <f>IF(G150&lt;2017,0,(IF(G150=2017,Outgrowers_Baseline!I150,IF(G150=2018,Outgrowers_Baseline!N150,IF(G150=2019,Outgrowers_Baseline!S150,IF(G150=2020,Outgrowers_Baseline!X150,IF(G150=2021,Outgrowers_Baseline!AC150,IF(G150=2022,Outgrowers_Baseline!AH150,IF(G150=2023,Outgrowers_Baseline!AM150,IF(G150=2024,Outgrowers_Baseline!AR150,0)))))))))+(IF(G150=2017,Outgrowers_Baseline!J150,IF(G150=2018,Outgrowers_Baseline!O150,IF(G150=2019,Outgrowers_Baseline!T150,IF(G150=2020,Outgrowers_Baseline!Y150,IF(G150=2021,Outgrowers_Baseline!AD150,IF(G150=2022,Outgrowers_Baseline!AI150,IF(G150=2023,Outgrowers_Baseline!AN150,IF(G150=2024,Outgrowers_Baseline!AS150,0)))))))))+(IF(G150=2017,Outgrowers_Baseline!K150,IF(G150=2018,Outgrowers_Baseline!P150,IF(G150=2019,Outgrowers_Baseline!U150,IF(G150=2020,Outgrowers_Baseline!Z150,IF(G150=2021,Outgrowers_Baseline!AE150,IF(G150=2022,Outgrowers_Baseline!AJ150,IF(G150=2023,Outgrowers_Baseline!AO150,IF(G150=2024,Outgrowers_Baseline!AT150,0)))))))))+(IF(G150=2017,Outgrowers_Baseline!L150,IF(G150=2018,Outgrowers_Baseline!Q150,IF(G150=2019,Outgrowers_Baseline!V150,IF(G150=2020,Outgrowers_Baseline!AA150,IF(G150=2021,Outgrowers_Baseline!AF150,IF(G150=2022,Outgrowers_Baseline!AK150,IF(G150=2023,Outgrowers_Baseline!AP150,IF(G150=2024,Outgrowers_Baseline!AU150,0))))))))))</f>
        <v>7600</v>
      </c>
      <c r="I150" s="11">
        <f t="shared" si="37"/>
        <v>2023</v>
      </c>
      <c r="J150" s="11">
        <f>IF(I150=2017,Outgrowers_Baseline!I150,IF(I150=2018,Outgrowers_Baseline!N150,IF(I150=2019,Outgrowers_Baseline!S150,IF(I150=2020,Outgrowers_Baseline!X150,IF(I150=2021,Outgrowers_Baseline!AC150,IF(I150=2022,Outgrowers_Baseline!AH150,IF(I150=2023,Outgrowers_Baseline!AM150,IF(I150=2024,Outgrowers_Baseline!AR150,0))))))))</f>
        <v>6700</v>
      </c>
      <c r="K150" s="11">
        <f>IF(I150=2017,Outgrowers_Baseline!L150,IF(I150=2018,Outgrowers_Baseline!Q150,IF(I150=2019,Outgrowers_Baseline!V150,IF(I150=2020,Outgrowers_Baseline!AA150,IF(I150=2021,Outgrowers_Baseline!AF150,IF(I150=2022,Outgrowers_Baseline!AK150,IF(I150=2023,Outgrowers_Baseline!AP150,IF(I150=2024,Outgrowers_Baseline!AU150,0))))))))</f>
        <v>0</v>
      </c>
      <c r="L150" s="11">
        <f>IF(I150=2017,Outgrowers_Baseline!K150,IF(I150=2018,Outgrowers_Baseline!P150,IF(I150=2019,Outgrowers_Baseline!U150,IF(I150=2020,Outgrowers_Baseline!Z150,IF(I150=2021,Outgrowers_Baseline!AE150,IF(I150=2022,Outgrowers_Baseline!AJ150,IF(I150=2023,Outgrowers_Baseline!AO150,IF(I150=2024,Outgrowers_Baseline!AT150,0))))))))</f>
        <v>0</v>
      </c>
      <c r="M150" s="11">
        <f>IF(I150=2017,Outgrowers_Baseline!J150,IF(I150=2018,Outgrowers_Baseline!O150,IF(I150=2019,Outgrowers_Baseline!T150,IF(I150=2020,Outgrowers_Baseline!Y150,IF(I150=2021,Outgrowers_Baseline!AD150,IF(I150=2022,Outgrowers_Baseline!AI150,IF(I150=2023,Outgrowers_Baseline!AN150,IF(I150=2024,Outgrowers_Baseline!AS150,0))))))))</f>
        <v>900</v>
      </c>
      <c r="N150" s="11">
        <f t="shared" si="38"/>
        <v>7600</v>
      </c>
      <c r="O150" s="30">
        <f>IFERROR(VLOOKUP(A150,Outgrower_Areas!$C:$J,8,0),0)</f>
        <v>0.76012000000000002</v>
      </c>
      <c r="P150" s="33">
        <f t="shared" si="39"/>
        <v>0</v>
      </c>
      <c r="Q150" s="113">
        <f t="shared" si="40"/>
        <v>0</v>
      </c>
      <c r="R150" s="32">
        <f t="shared" si="41"/>
        <v>0</v>
      </c>
      <c r="S150" s="30">
        <f t="shared" si="42"/>
        <v>0</v>
      </c>
      <c r="T150" s="32">
        <f t="shared" si="43"/>
        <v>0.11842105263157894</v>
      </c>
      <c r="U150" s="30">
        <f t="shared" si="44"/>
        <v>9.001421052631578E-2</v>
      </c>
      <c r="V150" s="113" t="str">
        <f t="shared" si="45"/>
        <v>Non-Cropland</v>
      </c>
      <c r="W150" s="33">
        <f t="shared" si="46"/>
        <v>0</v>
      </c>
      <c r="X150" s="114">
        <f t="shared" si="47"/>
        <v>0</v>
      </c>
      <c r="Y150" s="33">
        <f t="shared" si="48"/>
        <v>0</v>
      </c>
      <c r="Z150" s="113">
        <f t="shared" si="49"/>
        <v>0</v>
      </c>
      <c r="AA150" s="113" t="str">
        <f t="shared" si="50"/>
        <v>Low Cropland (10-30%)</v>
      </c>
      <c r="AB150" s="11">
        <f t="shared" si="51"/>
        <v>0.2</v>
      </c>
      <c r="AC150" s="11">
        <f t="shared" si="52"/>
        <v>1.8002842105263157E-2</v>
      </c>
      <c r="AD150" s="30">
        <f t="shared" si="53"/>
        <v>9.001421052631578E-2</v>
      </c>
    </row>
    <row r="151" spans="1:30" x14ac:dyDescent="0.4">
      <c r="A151" s="11" t="str">
        <f>Outgrowers_Baseline!A151</f>
        <v>126184c</v>
      </c>
      <c r="B151" s="11">
        <f>Outgrowers_Baseline!B151</f>
        <v>503</v>
      </c>
      <c r="C151" s="11" t="str">
        <f>Outgrowers_Baseline!C151</f>
        <v>126184c</v>
      </c>
      <c r="D151" s="11">
        <f>Outgrowers_Baseline!D151</f>
        <v>22973</v>
      </c>
      <c r="E151" s="11" t="str">
        <f>Outgrowers_Baseline!G151</f>
        <v>Euc</v>
      </c>
      <c r="F151" s="11">
        <f>Outgrowers_Baseline!H151</f>
        <v>2025</v>
      </c>
      <c r="G151" s="11">
        <f t="shared" si="36"/>
        <v>2024</v>
      </c>
      <c r="H151" s="11">
        <f>IF(G151&lt;2017,0,(IF(G151=2017,Outgrowers_Baseline!I151,IF(G151=2018,Outgrowers_Baseline!N151,IF(G151=2019,Outgrowers_Baseline!S151,IF(G151=2020,Outgrowers_Baseline!X151,IF(G151=2021,Outgrowers_Baseline!AC151,IF(G151=2022,Outgrowers_Baseline!AH151,IF(G151=2023,Outgrowers_Baseline!AM151,IF(G151=2024,Outgrowers_Baseline!AR151,0)))))))))+(IF(G151=2017,Outgrowers_Baseline!J151,IF(G151=2018,Outgrowers_Baseline!O151,IF(G151=2019,Outgrowers_Baseline!T151,IF(G151=2020,Outgrowers_Baseline!Y151,IF(G151=2021,Outgrowers_Baseline!AD151,IF(G151=2022,Outgrowers_Baseline!AI151,IF(G151=2023,Outgrowers_Baseline!AN151,IF(G151=2024,Outgrowers_Baseline!AS151,0)))))))))+(IF(G151=2017,Outgrowers_Baseline!K151,IF(G151=2018,Outgrowers_Baseline!P151,IF(G151=2019,Outgrowers_Baseline!U151,IF(G151=2020,Outgrowers_Baseline!Z151,IF(G151=2021,Outgrowers_Baseline!AE151,IF(G151=2022,Outgrowers_Baseline!AJ151,IF(G151=2023,Outgrowers_Baseline!AO151,IF(G151=2024,Outgrowers_Baseline!AT151,0)))))))))+(IF(G151=2017,Outgrowers_Baseline!L151,IF(G151=2018,Outgrowers_Baseline!Q151,IF(G151=2019,Outgrowers_Baseline!V151,IF(G151=2020,Outgrowers_Baseline!AA151,IF(G151=2021,Outgrowers_Baseline!AF151,IF(G151=2022,Outgrowers_Baseline!AK151,IF(G151=2023,Outgrowers_Baseline!AP151,IF(G151=2024,Outgrowers_Baseline!AU151,0))))))))))</f>
        <v>4400</v>
      </c>
      <c r="I151" s="11">
        <f t="shared" si="37"/>
        <v>2024</v>
      </c>
      <c r="J151" s="11">
        <f>IF(I151=2017,Outgrowers_Baseline!I151,IF(I151=2018,Outgrowers_Baseline!N151,IF(I151=2019,Outgrowers_Baseline!S151,IF(I151=2020,Outgrowers_Baseline!X151,IF(I151=2021,Outgrowers_Baseline!AC151,IF(I151=2022,Outgrowers_Baseline!AH151,IF(I151=2023,Outgrowers_Baseline!AM151,IF(I151=2024,Outgrowers_Baseline!AR151,0))))))))</f>
        <v>4400</v>
      </c>
      <c r="K151" s="11">
        <f>IF(I151=2017,Outgrowers_Baseline!L151,IF(I151=2018,Outgrowers_Baseline!Q151,IF(I151=2019,Outgrowers_Baseline!V151,IF(I151=2020,Outgrowers_Baseline!AA151,IF(I151=2021,Outgrowers_Baseline!AF151,IF(I151=2022,Outgrowers_Baseline!AK151,IF(I151=2023,Outgrowers_Baseline!AP151,IF(I151=2024,Outgrowers_Baseline!AU151,0))))))))</f>
        <v>0</v>
      </c>
      <c r="L151" s="11">
        <f>IF(I151=2017,Outgrowers_Baseline!K151,IF(I151=2018,Outgrowers_Baseline!P151,IF(I151=2019,Outgrowers_Baseline!U151,IF(I151=2020,Outgrowers_Baseline!Z151,IF(I151=2021,Outgrowers_Baseline!AE151,IF(I151=2022,Outgrowers_Baseline!AJ151,IF(I151=2023,Outgrowers_Baseline!AO151,IF(I151=2024,Outgrowers_Baseline!AT151,0))))))))</f>
        <v>0</v>
      </c>
      <c r="M151" s="11">
        <f>IF(I151=2017,Outgrowers_Baseline!J151,IF(I151=2018,Outgrowers_Baseline!O151,IF(I151=2019,Outgrowers_Baseline!T151,IF(I151=2020,Outgrowers_Baseline!Y151,IF(I151=2021,Outgrowers_Baseline!AD151,IF(I151=2022,Outgrowers_Baseline!AI151,IF(I151=2023,Outgrowers_Baseline!AN151,IF(I151=2024,Outgrowers_Baseline!AS151,0))))))))</f>
        <v>0</v>
      </c>
      <c r="N151" s="11">
        <f t="shared" si="38"/>
        <v>4400</v>
      </c>
      <c r="O151" s="30">
        <f>IFERROR(VLOOKUP(A151,Outgrower_Areas!$C:$J,8,0),0)</f>
        <v>0.43542700000000001</v>
      </c>
      <c r="P151" s="33">
        <f t="shared" si="39"/>
        <v>0</v>
      </c>
      <c r="Q151" s="113">
        <f t="shared" si="40"/>
        <v>0</v>
      </c>
      <c r="R151" s="32">
        <f t="shared" si="41"/>
        <v>0</v>
      </c>
      <c r="S151" s="30">
        <f t="shared" si="42"/>
        <v>0</v>
      </c>
      <c r="T151" s="32">
        <f t="shared" si="43"/>
        <v>0</v>
      </c>
      <c r="U151" s="30">
        <f t="shared" si="44"/>
        <v>0</v>
      </c>
      <c r="V151" s="113" t="str">
        <f t="shared" si="45"/>
        <v>Non-Cropland</v>
      </c>
      <c r="W151" s="33">
        <f t="shared" si="46"/>
        <v>0</v>
      </c>
      <c r="X151" s="114">
        <f t="shared" si="47"/>
        <v>0</v>
      </c>
      <c r="Y151" s="33">
        <f t="shared" si="48"/>
        <v>0</v>
      </c>
      <c r="Z151" s="113">
        <f t="shared" si="49"/>
        <v>0</v>
      </c>
      <c r="AA151" s="113" t="str">
        <f t="shared" si="50"/>
        <v>Non-Cropland</v>
      </c>
      <c r="AB151" s="11">
        <f t="shared" si="51"/>
        <v>0</v>
      </c>
      <c r="AC151" s="11">
        <f t="shared" si="52"/>
        <v>0</v>
      </c>
      <c r="AD151" s="30">
        <f t="shared" si="53"/>
        <v>0</v>
      </c>
    </row>
    <row r="152" spans="1:30" x14ac:dyDescent="0.4">
      <c r="A152" s="11" t="str">
        <f>Outgrowers_Baseline!A152</f>
        <v>127001b</v>
      </c>
      <c r="B152" s="11">
        <f>Outgrowers_Baseline!B152</f>
        <v>500</v>
      </c>
      <c r="C152" s="11" t="str">
        <f>Outgrowers_Baseline!C152</f>
        <v>127001b</v>
      </c>
      <c r="D152" s="11">
        <f>Outgrowers_Baseline!D152</f>
        <v>16693</v>
      </c>
      <c r="E152" s="11" t="str">
        <f>Outgrowers_Baseline!G152</f>
        <v>Euc</v>
      </c>
      <c r="F152" s="11">
        <f>Outgrowers_Baseline!H152</f>
        <v>2017</v>
      </c>
      <c r="G152" s="11">
        <f t="shared" si="36"/>
        <v>2016</v>
      </c>
      <c r="H152" s="11">
        <f>IF(G152&lt;2017,0,(IF(G152=2017,Outgrowers_Baseline!I152,IF(G152=2018,Outgrowers_Baseline!N152,IF(G152=2019,Outgrowers_Baseline!S152,IF(G152=2020,Outgrowers_Baseline!X152,IF(G152=2021,Outgrowers_Baseline!AC152,IF(G152=2022,Outgrowers_Baseline!AH152,IF(G152=2023,Outgrowers_Baseline!AM152,IF(G152=2024,Outgrowers_Baseline!AR152,0)))))))))+(IF(G152=2017,Outgrowers_Baseline!J152,IF(G152=2018,Outgrowers_Baseline!O152,IF(G152=2019,Outgrowers_Baseline!T152,IF(G152=2020,Outgrowers_Baseline!Y152,IF(G152=2021,Outgrowers_Baseline!AD152,IF(G152=2022,Outgrowers_Baseline!AI152,IF(G152=2023,Outgrowers_Baseline!AN152,IF(G152=2024,Outgrowers_Baseline!AS152,0)))))))))+(IF(G152=2017,Outgrowers_Baseline!K152,IF(G152=2018,Outgrowers_Baseline!P152,IF(G152=2019,Outgrowers_Baseline!U152,IF(G152=2020,Outgrowers_Baseline!Z152,IF(G152=2021,Outgrowers_Baseline!AE152,IF(G152=2022,Outgrowers_Baseline!AJ152,IF(G152=2023,Outgrowers_Baseline!AO152,IF(G152=2024,Outgrowers_Baseline!AT152,0)))))))))+(IF(G152=2017,Outgrowers_Baseline!L152,IF(G152=2018,Outgrowers_Baseline!Q152,IF(G152=2019,Outgrowers_Baseline!V152,IF(G152=2020,Outgrowers_Baseline!AA152,IF(G152=2021,Outgrowers_Baseline!AF152,IF(G152=2022,Outgrowers_Baseline!AK152,IF(G152=2023,Outgrowers_Baseline!AP152,IF(G152=2024,Outgrowers_Baseline!AU152,0))))))))))</f>
        <v>0</v>
      </c>
      <c r="I152" s="11">
        <f t="shared" si="37"/>
        <v>2017</v>
      </c>
      <c r="J152" s="11">
        <f>IF(I152=2017,Outgrowers_Baseline!I152,IF(I152=2018,Outgrowers_Baseline!N152,IF(I152=2019,Outgrowers_Baseline!S152,IF(I152=2020,Outgrowers_Baseline!X152,IF(I152=2021,Outgrowers_Baseline!AC152,IF(I152=2022,Outgrowers_Baseline!AH152,IF(I152=2023,Outgrowers_Baseline!AM152,IF(I152=2024,Outgrowers_Baseline!AR152,0))))))))</f>
        <v>8900</v>
      </c>
      <c r="K152" s="11">
        <f>IF(I152=2017,Outgrowers_Baseline!L152,IF(I152=2018,Outgrowers_Baseline!Q152,IF(I152=2019,Outgrowers_Baseline!V152,IF(I152=2020,Outgrowers_Baseline!AA152,IF(I152=2021,Outgrowers_Baseline!AF152,IF(I152=2022,Outgrowers_Baseline!AK152,IF(I152=2023,Outgrowers_Baseline!AP152,IF(I152=2024,Outgrowers_Baseline!AU152,0))))))))</f>
        <v>0</v>
      </c>
      <c r="L152" s="11">
        <f>IF(I152=2017,Outgrowers_Baseline!K152,IF(I152=2018,Outgrowers_Baseline!P152,IF(I152=2019,Outgrowers_Baseline!U152,IF(I152=2020,Outgrowers_Baseline!Z152,IF(I152=2021,Outgrowers_Baseline!AE152,IF(I152=2022,Outgrowers_Baseline!AJ152,IF(I152=2023,Outgrowers_Baseline!AO152,IF(I152=2024,Outgrowers_Baseline!AT152,0))))))))</f>
        <v>0</v>
      </c>
      <c r="M152" s="11">
        <f>IF(I152=2017,Outgrowers_Baseline!J152,IF(I152=2018,Outgrowers_Baseline!O152,IF(I152=2019,Outgrowers_Baseline!T152,IF(I152=2020,Outgrowers_Baseline!Y152,IF(I152=2021,Outgrowers_Baseline!AD152,IF(I152=2022,Outgrowers_Baseline!AI152,IF(I152=2023,Outgrowers_Baseline!AN152,IF(I152=2024,Outgrowers_Baseline!AS152,0))))))))</f>
        <v>300</v>
      </c>
      <c r="N152" s="11">
        <f t="shared" si="38"/>
        <v>9200</v>
      </c>
      <c r="O152" s="30">
        <f>IFERROR(VLOOKUP(A152,Outgrower_Areas!$C:$J,8,0),0)</f>
        <v>0.86996799999999996</v>
      </c>
      <c r="P152" s="33">
        <f t="shared" si="39"/>
        <v>0</v>
      </c>
      <c r="Q152" s="113">
        <f t="shared" si="40"/>
        <v>0</v>
      </c>
      <c r="R152" s="32">
        <f t="shared" si="41"/>
        <v>0</v>
      </c>
      <c r="S152" s="30">
        <f t="shared" si="42"/>
        <v>0</v>
      </c>
      <c r="T152" s="32">
        <f t="shared" si="43"/>
        <v>3.2608695652173912E-2</v>
      </c>
      <c r="U152" s="30">
        <f t="shared" si="44"/>
        <v>2.8368521739130431E-2</v>
      </c>
      <c r="V152" s="113" t="str">
        <f t="shared" si="45"/>
        <v>Non-Cropland</v>
      </c>
      <c r="W152" s="33">
        <f t="shared" si="46"/>
        <v>0</v>
      </c>
      <c r="X152" s="114">
        <f t="shared" si="47"/>
        <v>0</v>
      </c>
      <c r="Y152" s="33">
        <f t="shared" si="48"/>
        <v>0</v>
      </c>
      <c r="Z152" s="113">
        <f t="shared" si="49"/>
        <v>0</v>
      </c>
      <c r="AA152" s="113" t="str">
        <f t="shared" si="50"/>
        <v>Very Low Cropland (&lt;10%)</v>
      </c>
      <c r="AB152" s="11">
        <f t="shared" si="51"/>
        <v>0.15</v>
      </c>
      <c r="AC152" s="11">
        <f t="shared" si="52"/>
        <v>4.2552782608695642E-3</v>
      </c>
      <c r="AD152" s="30">
        <f t="shared" si="53"/>
        <v>2.8368521739130431E-2</v>
      </c>
    </row>
    <row r="153" spans="1:30" x14ac:dyDescent="0.4">
      <c r="A153" s="11" t="str">
        <f>Outgrowers_Baseline!A153</f>
        <v>13003a</v>
      </c>
      <c r="B153" s="11">
        <f>Outgrowers_Baseline!B153</f>
        <v>500</v>
      </c>
      <c r="C153" s="11" t="str">
        <f>Outgrowers_Baseline!C153</f>
        <v>13003a</v>
      </c>
      <c r="D153" s="11">
        <f>Outgrowers_Baseline!D153</f>
        <v>16645</v>
      </c>
      <c r="E153" s="11" t="str">
        <f>Outgrowers_Baseline!G153</f>
        <v>Euc</v>
      </c>
      <c r="F153" s="11">
        <f>Outgrowers_Baseline!H153</f>
        <v>2020</v>
      </c>
      <c r="G153" s="11">
        <f t="shared" si="36"/>
        <v>2019</v>
      </c>
      <c r="H153" s="11">
        <f>IF(G153&lt;2017,0,(IF(G153=2017,Outgrowers_Baseline!I153,IF(G153=2018,Outgrowers_Baseline!N153,IF(G153=2019,Outgrowers_Baseline!S153,IF(G153=2020,Outgrowers_Baseline!X153,IF(G153=2021,Outgrowers_Baseline!AC153,IF(G153=2022,Outgrowers_Baseline!AH153,IF(G153=2023,Outgrowers_Baseline!AM153,IF(G153=2024,Outgrowers_Baseline!AR153,0)))))))))+(IF(G153=2017,Outgrowers_Baseline!J153,IF(G153=2018,Outgrowers_Baseline!O153,IF(G153=2019,Outgrowers_Baseline!T153,IF(G153=2020,Outgrowers_Baseline!Y153,IF(G153=2021,Outgrowers_Baseline!AD153,IF(G153=2022,Outgrowers_Baseline!AI153,IF(G153=2023,Outgrowers_Baseline!AN153,IF(G153=2024,Outgrowers_Baseline!AS153,0)))))))))+(IF(G153=2017,Outgrowers_Baseline!K153,IF(G153=2018,Outgrowers_Baseline!P153,IF(G153=2019,Outgrowers_Baseline!U153,IF(G153=2020,Outgrowers_Baseline!Z153,IF(G153=2021,Outgrowers_Baseline!AE153,IF(G153=2022,Outgrowers_Baseline!AJ153,IF(G153=2023,Outgrowers_Baseline!AO153,IF(G153=2024,Outgrowers_Baseline!AT153,0)))))))))+(IF(G153=2017,Outgrowers_Baseline!L153,IF(G153=2018,Outgrowers_Baseline!Q153,IF(G153=2019,Outgrowers_Baseline!V153,IF(G153=2020,Outgrowers_Baseline!AA153,IF(G153=2021,Outgrowers_Baseline!AF153,IF(G153=2022,Outgrowers_Baseline!AK153,IF(G153=2023,Outgrowers_Baseline!AP153,IF(G153=2024,Outgrowers_Baseline!AU153,0))))))))))</f>
        <v>6800</v>
      </c>
      <c r="I153" s="11">
        <f t="shared" si="37"/>
        <v>2019</v>
      </c>
      <c r="J153" s="11">
        <f>IF(I153=2017,Outgrowers_Baseline!I153,IF(I153=2018,Outgrowers_Baseline!N153,IF(I153=2019,Outgrowers_Baseline!S153,IF(I153=2020,Outgrowers_Baseline!X153,IF(I153=2021,Outgrowers_Baseline!AC153,IF(I153=2022,Outgrowers_Baseline!AH153,IF(I153=2023,Outgrowers_Baseline!AM153,IF(I153=2024,Outgrowers_Baseline!AR153,0))))))))</f>
        <v>6800</v>
      </c>
      <c r="K153" s="11">
        <f>IF(I153=2017,Outgrowers_Baseline!L153,IF(I153=2018,Outgrowers_Baseline!Q153,IF(I153=2019,Outgrowers_Baseline!V153,IF(I153=2020,Outgrowers_Baseline!AA153,IF(I153=2021,Outgrowers_Baseline!AF153,IF(I153=2022,Outgrowers_Baseline!AK153,IF(I153=2023,Outgrowers_Baseline!AP153,IF(I153=2024,Outgrowers_Baseline!AU153,0))))))))</f>
        <v>0</v>
      </c>
      <c r="L153" s="11">
        <f>IF(I153=2017,Outgrowers_Baseline!K153,IF(I153=2018,Outgrowers_Baseline!P153,IF(I153=2019,Outgrowers_Baseline!U153,IF(I153=2020,Outgrowers_Baseline!Z153,IF(I153=2021,Outgrowers_Baseline!AE153,IF(I153=2022,Outgrowers_Baseline!AJ153,IF(I153=2023,Outgrowers_Baseline!AO153,IF(I153=2024,Outgrowers_Baseline!AT153,0))))))))</f>
        <v>0</v>
      </c>
      <c r="M153" s="11">
        <f>IF(I153=2017,Outgrowers_Baseline!J153,IF(I153=2018,Outgrowers_Baseline!O153,IF(I153=2019,Outgrowers_Baseline!T153,IF(I153=2020,Outgrowers_Baseline!Y153,IF(I153=2021,Outgrowers_Baseline!AD153,IF(I153=2022,Outgrowers_Baseline!AI153,IF(I153=2023,Outgrowers_Baseline!AN153,IF(I153=2024,Outgrowers_Baseline!AS153,0))))))))</f>
        <v>0</v>
      </c>
      <c r="N153" s="11">
        <f t="shared" si="38"/>
        <v>6800</v>
      </c>
      <c r="O153" s="30">
        <f>IFERROR(VLOOKUP(A153,Outgrower_Areas!$C:$J,8,0),0)</f>
        <v>0.67598400000000003</v>
      </c>
      <c r="P153" s="33">
        <f t="shared" si="39"/>
        <v>0</v>
      </c>
      <c r="Q153" s="113">
        <f t="shared" si="40"/>
        <v>0</v>
      </c>
      <c r="R153" s="32">
        <f t="shared" si="41"/>
        <v>0</v>
      </c>
      <c r="S153" s="30">
        <f t="shared" si="42"/>
        <v>0</v>
      </c>
      <c r="T153" s="32">
        <f t="shared" si="43"/>
        <v>0</v>
      </c>
      <c r="U153" s="30">
        <f t="shared" si="44"/>
        <v>0</v>
      </c>
      <c r="V153" s="113" t="str">
        <f t="shared" si="45"/>
        <v>Non-Cropland</v>
      </c>
      <c r="W153" s="33">
        <f t="shared" si="46"/>
        <v>0</v>
      </c>
      <c r="X153" s="114">
        <f t="shared" si="47"/>
        <v>0</v>
      </c>
      <c r="Y153" s="33">
        <f t="shared" si="48"/>
        <v>0</v>
      </c>
      <c r="Z153" s="113">
        <f t="shared" si="49"/>
        <v>0</v>
      </c>
      <c r="AA153" s="113" t="str">
        <f t="shared" si="50"/>
        <v>Non-Cropland</v>
      </c>
      <c r="AB153" s="11">
        <f t="shared" si="51"/>
        <v>0</v>
      </c>
      <c r="AC153" s="11">
        <f t="shared" si="52"/>
        <v>0</v>
      </c>
      <c r="AD153" s="30">
        <f t="shared" si="53"/>
        <v>0</v>
      </c>
    </row>
    <row r="154" spans="1:30" x14ac:dyDescent="0.4">
      <c r="A154" s="11" t="str">
        <f>Outgrowers_Baseline!A154</f>
        <v>134001a</v>
      </c>
      <c r="B154" s="11">
        <f>Outgrowers_Baseline!B154</f>
        <v>500</v>
      </c>
      <c r="C154" s="11" t="str">
        <f>Outgrowers_Baseline!C154</f>
        <v>134001a</v>
      </c>
      <c r="D154" s="11">
        <f>Outgrowers_Baseline!D154</f>
        <v>16772</v>
      </c>
      <c r="E154" s="11" t="str">
        <f>Outgrowers_Baseline!G154</f>
        <v>Euc</v>
      </c>
      <c r="F154" s="11">
        <f>Outgrowers_Baseline!H154</f>
        <v>2017</v>
      </c>
      <c r="G154" s="11">
        <f t="shared" si="36"/>
        <v>2016</v>
      </c>
      <c r="H154" s="11">
        <f>IF(G154&lt;2017,0,(IF(G154=2017,Outgrowers_Baseline!I154,IF(G154=2018,Outgrowers_Baseline!N154,IF(G154=2019,Outgrowers_Baseline!S154,IF(G154=2020,Outgrowers_Baseline!X154,IF(G154=2021,Outgrowers_Baseline!AC154,IF(G154=2022,Outgrowers_Baseline!AH154,IF(G154=2023,Outgrowers_Baseline!AM154,IF(G154=2024,Outgrowers_Baseline!AR154,0)))))))))+(IF(G154=2017,Outgrowers_Baseline!J154,IF(G154=2018,Outgrowers_Baseline!O154,IF(G154=2019,Outgrowers_Baseline!T154,IF(G154=2020,Outgrowers_Baseline!Y154,IF(G154=2021,Outgrowers_Baseline!AD154,IF(G154=2022,Outgrowers_Baseline!AI154,IF(G154=2023,Outgrowers_Baseline!AN154,IF(G154=2024,Outgrowers_Baseline!AS154,0)))))))))+(IF(G154=2017,Outgrowers_Baseline!K154,IF(G154=2018,Outgrowers_Baseline!P154,IF(G154=2019,Outgrowers_Baseline!U154,IF(G154=2020,Outgrowers_Baseline!Z154,IF(G154=2021,Outgrowers_Baseline!AE154,IF(G154=2022,Outgrowers_Baseline!AJ154,IF(G154=2023,Outgrowers_Baseline!AO154,IF(G154=2024,Outgrowers_Baseline!AT154,0)))))))))+(IF(G154=2017,Outgrowers_Baseline!L154,IF(G154=2018,Outgrowers_Baseline!Q154,IF(G154=2019,Outgrowers_Baseline!V154,IF(G154=2020,Outgrowers_Baseline!AA154,IF(G154=2021,Outgrowers_Baseline!AF154,IF(G154=2022,Outgrowers_Baseline!AK154,IF(G154=2023,Outgrowers_Baseline!AP154,IF(G154=2024,Outgrowers_Baseline!AU154,0))))))))))</f>
        <v>0</v>
      </c>
      <c r="I154" s="11">
        <f t="shared" si="37"/>
        <v>2017</v>
      </c>
      <c r="J154" s="11">
        <f>IF(I154=2017,Outgrowers_Baseline!I154,IF(I154=2018,Outgrowers_Baseline!N154,IF(I154=2019,Outgrowers_Baseline!S154,IF(I154=2020,Outgrowers_Baseline!X154,IF(I154=2021,Outgrowers_Baseline!AC154,IF(I154=2022,Outgrowers_Baseline!AH154,IF(I154=2023,Outgrowers_Baseline!AM154,IF(I154=2024,Outgrowers_Baseline!AR154,0))))))))</f>
        <v>9900</v>
      </c>
      <c r="K154" s="11">
        <f>IF(I154=2017,Outgrowers_Baseline!L154,IF(I154=2018,Outgrowers_Baseline!Q154,IF(I154=2019,Outgrowers_Baseline!V154,IF(I154=2020,Outgrowers_Baseline!AA154,IF(I154=2021,Outgrowers_Baseline!AF154,IF(I154=2022,Outgrowers_Baseline!AK154,IF(I154=2023,Outgrowers_Baseline!AP154,IF(I154=2024,Outgrowers_Baseline!AU154,0))))))))</f>
        <v>0</v>
      </c>
      <c r="L154" s="11">
        <f>IF(I154=2017,Outgrowers_Baseline!K154,IF(I154=2018,Outgrowers_Baseline!P154,IF(I154=2019,Outgrowers_Baseline!U154,IF(I154=2020,Outgrowers_Baseline!Z154,IF(I154=2021,Outgrowers_Baseline!AE154,IF(I154=2022,Outgrowers_Baseline!AJ154,IF(I154=2023,Outgrowers_Baseline!AO154,IF(I154=2024,Outgrowers_Baseline!AT154,0))))))))</f>
        <v>0</v>
      </c>
      <c r="M154" s="11">
        <f>IF(I154=2017,Outgrowers_Baseline!J154,IF(I154=2018,Outgrowers_Baseline!O154,IF(I154=2019,Outgrowers_Baseline!T154,IF(I154=2020,Outgrowers_Baseline!Y154,IF(I154=2021,Outgrowers_Baseline!AD154,IF(I154=2022,Outgrowers_Baseline!AI154,IF(I154=2023,Outgrowers_Baseline!AN154,IF(I154=2024,Outgrowers_Baseline!AS154,0))))))))</f>
        <v>0</v>
      </c>
      <c r="N154" s="11">
        <f t="shared" si="38"/>
        <v>9900</v>
      </c>
      <c r="O154" s="30">
        <f>IFERROR(VLOOKUP(A154,Outgrower_Areas!$C:$J,8,0),0)</f>
        <v>0.97901499999999997</v>
      </c>
      <c r="P154" s="33">
        <f t="shared" si="39"/>
        <v>0</v>
      </c>
      <c r="Q154" s="113">
        <f t="shared" si="40"/>
        <v>0</v>
      </c>
      <c r="R154" s="32">
        <f t="shared" si="41"/>
        <v>0</v>
      </c>
      <c r="S154" s="30">
        <f t="shared" si="42"/>
        <v>0</v>
      </c>
      <c r="T154" s="32">
        <f t="shared" si="43"/>
        <v>0</v>
      </c>
      <c r="U154" s="30">
        <f t="shared" si="44"/>
        <v>0</v>
      </c>
      <c r="V154" s="113" t="str">
        <f t="shared" si="45"/>
        <v>Non-Cropland</v>
      </c>
      <c r="W154" s="33">
        <f t="shared" si="46"/>
        <v>0</v>
      </c>
      <c r="X154" s="114">
        <f t="shared" si="47"/>
        <v>0</v>
      </c>
      <c r="Y154" s="33">
        <f t="shared" si="48"/>
        <v>0</v>
      </c>
      <c r="Z154" s="113">
        <f t="shared" si="49"/>
        <v>0</v>
      </c>
      <c r="AA154" s="113" t="str">
        <f t="shared" si="50"/>
        <v>Non-Cropland</v>
      </c>
      <c r="AB154" s="11">
        <f t="shared" si="51"/>
        <v>0</v>
      </c>
      <c r="AC154" s="11">
        <f t="shared" si="52"/>
        <v>0</v>
      </c>
      <c r="AD154" s="30">
        <f t="shared" si="53"/>
        <v>0</v>
      </c>
    </row>
    <row r="155" spans="1:30" x14ac:dyDescent="0.4">
      <c r="A155" s="11" t="str">
        <f>Outgrowers_Baseline!A155</f>
        <v>135001a</v>
      </c>
      <c r="B155" s="11">
        <f>Outgrowers_Baseline!B155</f>
        <v>500</v>
      </c>
      <c r="C155" s="11" t="str">
        <f>Outgrowers_Baseline!C155</f>
        <v>135001a</v>
      </c>
      <c r="D155" s="11">
        <f>Outgrowers_Baseline!D155</f>
        <v>16773</v>
      </c>
      <c r="E155" s="11" t="str">
        <f>Outgrowers_Baseline!G155</f>
        <v>Euc</v>
      </c>
      <c r="F155" s="11">
        <f>Outgrowers_Baseline!H155</f>
        <v>2021</v>
      </c>
      <c r="G155" s="11">
        <f t="shared" si="36"/>
        <v>2020</v>
      </c>
      <c r="H155" s="11">
        <f>IF(G155&lt;2017,0,(IF(G155=2017,Outgrowers_Baseline!I155,IF(G155=2018,Outgrowers_Baseline!N155,IF(G155=2019,Outgrowers_Baseline!S155,IF(G155=2020,Outgrowers_Baseline!X155,IF(G155=2021,Outgrowers_Baseline!AC155,IF(G155=2022,Outgrowers_Baseline!AH155,IF(G155=2023,Outgrowers_Baseline!AM155,IF(G155=2024,Outgrowers_Baseline!AR155,0)))))))))+(IF(G155=2017,Outgrowers_Baseline!J155,IF(G155=2018,Outgrowers_Baseline!O155,IF(G155=2019,Outgrowers_Baseline!T155,IF(G155=2020,Outgrowers_Baseline!Y155,IF(G155=2021,Outgrowers_Baseline!AD155,IF(G155=2022,Outgrowers_Baseline!AI155,IF(G155=2023,Outgrowers_Baseline!AN155,IF(G155=2024,Outgrowers_Baseline!AS155,0)))))))))+(IF(G155=2017,Outgrowers_Baseline!K155,IF(G155=2018,Outgrowers_Baseline!P155,IF(G155=2019,Outgrowers_Baseline!U155,IF(G155=2020,Outgrowers_Baseline!Z155,IF(G155=2021,Outgrowers_Baseline!AE155,IF(G155=2022,Outgrowers_Baseline!AJ155,IF(G155=2023,Outgrowers_Baseline!AO155,IF(G155=2024,Outgrowers_Baseline!AT155,0)))))))))+(IF(G155=2017,Outgrowers_Baseline!L155,IF(G155=2018,Outgrowers_Baseline!Q155,IF(G155=2019,Outgrowers_Baseline!V155,IF(G155=2020,Outgrowers_Baseline!AA155,IF(G155=2021,Outgrowers_Baseline!AF155,IF(G155=2022,Outgrowers_Baseline!AK155,IF(G155=2023,Outgrowers_Baseline!AP155,IF(G155=2024,Outgrowers_Baseline!AU155,0))))))))))</f>
        <v>13600</v>
      </c>
      <c r="I155" s="11">
        <f t="shared" si="37"/>
        <v>2020</v>
      </c>
      <c r="J155" s="11">
        <f>IF(I155=2017,Outgrowers_Baseline!I155,IF(I155=2018,Outgrowers_Baseline!N155,IF(I155=2019,Outgrowers_Baseline!S155,IF(I155=2020,Outgrowers_Baseline!X155,IF(I155=2021,Outgrowers_Baseline!AC155,IF(I155=2022,Outgrowers_Baseline!AH155,IF(I155=2023,Outgrowers_Baseline!AM155,IF(I155=2024,Outgrowers_Baseline!AR155,0))))))))</f>
        <v>6400</v>
      </c>
      <c r="K155" s="11">
        <f>IF(I155=2017,Outgrowers_Baseline!L155,IF(I155=2018,Outgrowers_Baseline!Q155,IF(I155=2019,Outgrowers_Baseline!V155,IF(I155=2020,Outgrowers_Baseline!AA155,IF(I155=2021,Outgrowers_Baseline!AF155,IF(I155=2022,Outgrowers_Baseline!AK155,IF(I155=2023,Outgrowers_Baseline!AP155,IF(I155=2024,Outgrowers_Baseline!AU155,0))))))))</f>
        <v>0</v>
      </c>
      <c r="L155" s="11">
        <f>IF(I155=2017,Outgrowers_Baseline!K155,IF(I155=2018,Outgrowers_Baseline!P155,IF(I155=2019,Outgrowers_Baseline!U155,IF(I155=2020,Outgrowers_Baseline!Z155,IF(I155=2021,Outgrowers_Baseline!AE155,IF(I155=2022,Outgrowers_Baseline!AJ155,IF(I155=2023,Outgrowers_Baseline!AO155,IF(I155=2024,Outgrowers_Baseline!AT155,0))))))))</f>
        <v>2800</v>
      </c>
      <c r="M155" s="11">
        <f>IF(I155=2017,Outgrowers_Baseline!J155,IF(I155=2018,Outgrowers_Baseline!O155,IF(I155=2019,Outgrowers_Baseline!T155,IF(I155=2020,Outgrowers_Baseline!Y155,IF(I155=2021,Outgrowers_Baseline!AD155,IF(I155=2022,Outgrowers_Baseline!AI155,IF(I155=2023,Outgrowers_Baseline!AN155,IF(I155=2024,Outgrowers_Baseline!AS155,0))))))))</f>
        <v>4400</v>
      </c>
      <c r="N155" s="11">
        <f t="shared" si="38"/>
        <v>13600</v>
      </c>
      <c r="O155" s="30">
        <f>IFERROR(VLOOKUP(A155,Outgrower_Areas!$C:$J,8,0),0)</f>
        <v>1.3990480000000001</v>
      </c>
      <c r="P155" s="33">
        <f t="shared" si="39"/>
        <v>0</v>
      </c>
      <c r="Q155" s="113">
        <f t="shared" si="40"/>
        <v>0</v>
      </c>
      <c r="R155" s="32">
        <f t="shared" si="41"/>
        <v>0.20588235294117646</v>
      </c>
      <c r="S155" s="30">
        <f t="shared" si="42"/>
        <v>0.28803929411764706</v>
      </c>
      <c r="T155" s="32">
        <f t="shared" si="43"/>
        <v>0.52941176470588236</v>
      </c>
      <c r="U155" s="30">
        <f t="shared" si="44"/>
        <v>0.74067247058823538</v>
      </c>
      <c r="V155" s="113" t="str">
        <f t="shared" si="45"/>
        <v>Non-Cropland</v>
      </c>
      <c r="W155" s="33">
        <f t="shared" si="46"/>
        <v>0</v>
      </c>
      <c r="X155" s="114">
        <f t="shared" si="47"/>
        <v>0</v>
      </c>
      <c r="Y155" s="33">
        <f t="shared" si="48"/>
        <v>0.2</v>
      </c>
      <c r="Z155" s="113">
        <f t="shared" si="49"/>
        <v>5.7607858823529416E-2</v>
      </c>
      <c r="AA155" s="113" t="str">
        <f t="shared" si="50"/>
        <v>High Cropland (≥50%)</v>
      </c>
      <c r="AB155" s="11">
        <f t="shared" si="51"/>
        <v>0.4</v>
      </c>
      <c r="AC155" s="11">
        <f t="shared" si="52"/>
        <v>0.29626898823529418</v>
      </c>
      <c r="AD155" s="30">
        <f t="shared" si="53"/>
        <v>0.74067247058823538</v>
      </c>
    </row>
    <row r="156" spans="1:30" x14ac:dyDescent="0.4">
      <c r="A156" s="11" t="str">
        <f>Outgrowers_Baseline!A156</f>
        <v>135132a</v>
      </c>
      <c r="B156" s="11">
        <f>Outgrowers_Baseline!B156</f>
        <v>503</v>
      </c>
      <c r="C156" s="11" t="str">
        <f>Outgrowers_Baseline!C156</f>
        <v>135132a</v>
      </c>
      <c r="D156" s="11">
        <f>Outgrowers_Baseline!D156</f>
        <v>19253</v>
      </c>
      <c r="E156" s="11" t="str">
        <f>Outgrowers_Baseline!G156</f>
        <v>Euc</v>
      </c>
      <c r="F156" s="11">
        <f>Outgrowers_Baseline!H156</f>
        <v>2023</v>
      </c>
      <c r="G156" s="11">
        <f t="shared" si="36"/>
        <v>2022</v>
      </c>
      <c r="H156" s="11">
        <f>IF(G156&lt;2017,0,(IF(G156=2017,Outgrowers_Baseline!I156,IF(G156=2018,Outgrowers_Baseline!N156,IF(G156=2019,Outgrowers_Baseline!S156,IF(G156=2020,Outgrowers_Baseline!X156,IF(G156=2021,Outgrowers_Baseline!AC156,IF(G156=2022,Outgrowers_Baseline!AH156,IF(G156=2023,Outgrowers_Baseline!AM156,IF(G156=2024,Outgrowers_Baseline!AR156,0)))))))))+(IF(G156=2017,Outgrowers_Baseline!J156,IF(G156=2018,Outgrowers_Baseline!O156,IF(G156=2019,Outgrowers_Baseline!T156,IF(G156=2020,Outgrowers_Baseline!Y156,IF(G156=2021,Outgrowers_Baseline!AD156,IF(G156=2022,Outgrowers_Baseline!AI156,IF(G156=2023,Outgrowers_Baseline!AN156,IF(G156=2024,Outgrowers_Baseline!AS156,0)))))))))+(IF(G156=2017,Outgrowers_Baseline!K156,IF(G156=2018,Outgrowers_Baseline!P156,IF(G156=2019,Outgrowers_Baseline!U156,IF(G156=2020,Outgrowers_Baseline!Z156,IF(G156=2021,Outgrowers_Baseline!AE156,IF(G156=2022,Outgrowers_Baseline!AJ156,IF(G156=2023,Outgrowers_Baseline!AO156,IF(G156=2024,Outgrowers_Baseline!AT156,0)))))))))+(IF(G156=2017,Outgrowers_Baseline!L156,IF(G156=2018,Outgrowers_Baseline!Q156,IF(G156=2019,Outgrowers_Baseline!V156,IF(G156=2020,Outgrowers_Baseline!AA156,IF(G156=2021,Outgrowers_Baseline!AF156,IF(G156=2022,Outgrowers_Baseline!AK156,IF(G156=2023,Outgrowers_Baseline!AP156,IF(G156=2024,Outgrowers_Baseline!AU156,0))))))))))</f>
        <v>4700</v>
      </c>
      <c r="I156" s="11">
        <f t="shared" si="37"/>
        <v>2022</v>
      </c>
      <c r="J156" s="11">
        <f>IF(I156=2017,Outgrowers_Baseline!I156,IF(I156=2018,Outgrowers_Baseline!N156,IF(I156=2019,Outgrowers_Baseline!S156,IF(I156=2020,Outgrowers_Baseline!X156,IF(I156=2021,Outgrowers_Baseline!AC156,IF(I156=2022,Outgrowers_Baseline!AH156,IF(I156=2023,Outgrowers_Baseline!AM156,IF(I156=2024,Outgrowers_Baseline!AR156,0))))))))</f>
        <v>3000</v>
      </c>
      <c r="K156" s="11">
        <f>IF(I156=2017,Outgrowers_Baseline!L156,IF(I156=2018,Outgrowers_Baseline!Q156,IF(I156=2019,Outgrowers_Baseline!V156,IF(I156=2020,Outgrowers_Baseline!AA156,IF(I156=2021,Outgrowers_Baseline!AF156,IF(I156=2022,Outgrowers_Baseline!AK156,IF(I156=2023,Outgrowers_Baseline!AP156,IF(I156=2024,Outgrowers_Baseline!AU156,0))))))))</f>
        <v>0</v>
      </c>
      <c r="L156" s="11">
        <f>IF(I156=2017,Outgrowers_Baseline!K156,IF(I156=2018,Outgrowers_Baseline!P156,IF(I156=2019,Outgrowers_Baseline!U156,IF(I156=2020,Outgrowers_Baseline!Z156,IF(I156=2021,Outgrowers_Baseline!AE156,IF(I156=2022,Outgrowers_Baseline!AJ156,IF(I156=2023,Outgrowers_Baseline!AO156,IF(I156=2024,Outgrowers_Baseline!AT156,0))))))))</f>
        <v>100</v>
      </c>
      <c r="M156" s="11">
        <f>IF(I156=2017,Outgrowers_Baseline!J156,IF(I156=2018,Outgrowers_Baseline!O156,IF(I156=2019,Outgrowers_Baseline!T156,IF(I156=2020,Outgrowers_Baseline!Y156,IF(I156=2021,Outgrowers_Baseline!AD156,IF(I156=2022,Outgrowers_Baseline!AI156,IF(I156=2023,Outgrowers_Baseline!AN156,IF(I156=2024,Outgrowers_Baseline!AS156,0))))))))</f>
        <v>1600</v>
      </c>
      <c r="N156" s="11">
        <f t="shared" si="38"/>
        <v>4700</v>
      </c>
      <c r="O156" s="30">
        <f>IFERROR(VLOOKUP(A156,Outgrower_Areas!$C:$J,8,0),0)</f>
        <v>0.43503900000000001</v>
      </c>
      <c r="P156" s="33">
        <f t="shared" si="39"/>
        <v>0</v>
      </c>
      <c r="Q156" s="113">
        <f t="shared" si="40"/>
        <v>0</v>
      </c>
      <c r="R156" s="32">
        <f t="shared" si="41"/>
        <v>2.1276595744680851E-2</v>
      </c>
      <c r="S156" s="30">
        <f t="shared" si="42"/>
        <v>9.256148936170213E-3</v>
      </c>
      <c r="T156" s="32">
        <f t="shared" si="43"/>
        <v>0.36170212765957449</v>
      </c>
      <c r="U156" s="30">
        <f t="shared" si="44"/>
        <v>0.15735453191489363</v>
      </c>
      <c r="V156" s="113" t="str">
        <f t="shared" si="45"/>
        <v>Non-Cropland</v>
      </c>
      <c r="W156" s="33">
        <f t="shared" si="46"/>
        <v>0</v>
      </c>
      <c r="X156" s="114">
        <f t="shared" si="47"/>
        <v>0</v>
      </c>
      <c r="Y156" s="33">
        <f t="shared" si="48"/>
        <v>0.15</v>
      </c>
      <c r="Z156" s="113">
        <f t="shared" si="49"/>
        <v>1.388422340425532E-3</v>
      </c>
      <c r="AA156" s="113" t="str">
        <f t="shared" si="50"/>
        <v>Medium Cropland (30-50%)</v>
      </c>
      <c r="AB156" s="11">
        <f t="shared" si="51"/>
        <v>0.3</v>
      </c>
      <c r="AC156" s="11">
        <f t="shared" si="52"/>
        <v>4.7206359574468088E-2</v>
      </c>
      <c r="AD156" s="30">
        <f t="shared" si="53"/>
        <v>0.15735453191489363</v>
      </c>
    </row>
    <row r="157" spans="1:30" x14ac:dyDescent="0.4">
      <c r="A157" s="11" t="str">
        <f>Outgrowers_Baseline!A157</f>
        <v>135132b</v>
      </c>
      <c r="B157" s="11">
        <f>Outgrowers_Baseline!B157</f>
        <v>503</v>
      </c>
      <c r="C157" s="11" t="str">
        <f>Outgrowers_Baseline!C157</f>
        <v>135132b</v>
      </c>
      <c r="D157" s="11">
        <f>Outgrowers_Baseline!D157</f>
        <v>19254</v>
      </c>
      <c r="E157" s="11" t="str">
        <f>Outgrowers_Baseline!G157</f>
        <v>Euc</v>
      </c>
      <c r="F157" s="11">
        <f>Outgrowers_Baseline!H157</f>
        <v>2022</v>
      </c>
      <c r="G157" s="11">
        <f t="shared" si="36"/>
        <v>2021</v>
      </c>
      <c r="H157" s="11">
        <f>IF(G157&lt;2017,0,(IF(G157=2017,Outgrowers_Baseline!I157,IF(G157=2018,Outgrowers_Baseline!N157,IF(G157=2019,Outgrowers_Baseline!S157,IF(G157=2020,Outgrowers_Baseline!X157,IF(G157=2021,Outgrowers_Baseline!AC157,IF(G157=2022,Outgrowers_Baseline!AH157,IF(G157=2023,Outgrowers_Baseline!AM157,IF(G157=2024,Outgrowers_Baseline!AR157,0)))))))))+(IF(G157=2017,Outgrowers_Baseline!J157,IF(G157=2018,Outgrowers_Baseline!O157,IF(G157=2019,Outgrowers_Baseline!T157,IF(G157=2020,Outgrowers_Baseline!Y157,IF(G157=2021,Outgrowers_Baseline!AD157,IF(G157=2022,Outgrowers_Baseline!AI157,IF(G157=2023,Outgrowers_Baseline!AN157,IF(G157=2024,Outgrowers_Baseline!AS157,0)))))))))+(IF(G157=2017,Outgrowers_Baseline!K157,IF(G157=2018,Outgrowers_Baseline!P157,IF(G157=2019,Outgrowers_Baseline!U157,IF(G157=2020,Outgrowers_Baseline!Z157,IF(G157=2021,Outgrowers_Baseline!AE157,IF(G157=2022,Outgrowers_Baseline!AJ157,IF(G157=2023,Outgrowers_Baseline!AO157,IF(G157=2024,Outgrowers_Baseline!AT157,0)))))))))+(IF(G157=2017,Outgrowers_Baseline!L157,IF(G157=2018,Outgrowers_Baseline!Q157,IF(G157=2019,Outgrowers_Baseline!V157,IF(G157=2020,Outgrowers_Baseline!AA157,IF(G157=2021,Outgrowers_Baseline!AF157,IF(G157=2022,Outgrowers_Baseline!AK157,IF(G157=2023,Outgrowers_Baseline!AP157,IF(G157=2024,Outgrowers_Baseline!AU157,0))))))))))</f>
        <v>5800</v>
      </c>
      <c r="I157" s="11">
        <f t="shared" si="37"/>
        <v>2021</v>
      </c>
      <c r="J157" s="11">
        <f>IF(I157=2017,Outgrowers_Baseline!I157,IF(I157=2018,Outgrowers_Baseline!N157,IF(I157=2019,Outgrowers_Baseline!S157,IF(I157=2020,Outgrowers_Baseline!X157,IF(I157=2021,Outgrowers_Baseline!AC157,IF(I157=2022,Outgrowers_Baseline!AH157,IF(I157=2023,Outgrowers_Baseline!AM157,IF(I157=2024,Outgrowers_Baseline!AR157,0))))))))</f>
        <v>600</v>
      </c>
      <c r="K157" s="11">
        <f>IF(I157=2017,Outgrowers_Baseline!L157,IF(I157=2018,Outgrowers_Baseline!Q157,IF(I157=2019,Outgrowers_Baseline!V157,IF(I157=2020,Outgrowers_Baseline!AA157,IF(I157=2021,Outgrowers_Baseline!AF157,IF(I157=2022,Outgrowers_Baseline!AK157,IF(I157=2023,Outgrowers_Baseline!AP157,IF(I157=2024,Outgrowers_Baseline!AU157,0))))))))</f>
        <v>0</v>
      </c>
      <c r="L157" s="11">
        <f>IF(I157=2017,Outgrowers_Baseline!K157,IF(I157=2018,Outgrowers_Baseline!P157,IF(I157=2019,Outgrowers_Baseline!U157,IF(I157=2020,Outgrowers_Baseline!Z157,IF(I157=2021,Outgrowers_Baseline!AE157,IF(I157=2022,Outgrowers_Baseline!AJ157,IF(I157=2023,Outgrowers_Baseline!AO157,IF(I157=2024,Outgrowers_Baseline!AT157,0))))))))</f>
        <v>3700</v>
      </c>
      <c r="M157" s="11">
        <f>IF(I157=2017,Outgrowers_Baseline!J157,IF(I157=2018,Outgrowers_Baseline!O157,IF(I157=2019,Outgrowers_Baseline!T157,IF(I157=2020,Outgrowers_Baseline!Y157,IF(I157=2021,Outgrowers_Baseline!AD157,IF(I157=2022,Outgrowers_Baseline!AI157,IF(I157=2023,Outgrowers_Baseline!AN157,IF(I157=2024,Outgrowers_Baseline!AS157,0))))))))</f>
        <v>1500</v>
      </c>
      <c r="N157" s="11">
        <f t="shared" si="38"/>
        <v>5800</v>
      </c>
      <c r="O157" s="30">
        <f>IFERROR(VLOOKUP(A157,Outgrower_Areas!$C:$J,8,0),0)</f>
        <v>0.59383900000000001</v>
      </c>
      <c r="P157" s="33">
        <f t="shared" si="39"/>
        <v>0</v>
      </c>
      <c r="Q157" s="113">
        <f t="shared" si="40"/>
        <v>0</v>
      </c>
      <c r="R157" s="32">
        <f t="shared" si="41"/>
        <v>0.63793103448275867</v>
      </c>
      <c r="S157" s="30">
        <f t="shared" si="42"/>
        <v>0.37882832758620694</v>
      </c>
      <c r="T157" s="32">
        <f t="shared" si="43"/>
        <v>0.89655172413793105</v>
      </c>
      <c r="U157" s="30">
        <f t="shared" si="44"/>
        <v>0.53240737931034487</v>
      </c>
      <c r="V157" s="113" t="str">
        <f t="shared" si="45"/>
        <v>Non-Cropland</v>
      </c>
      <c r="W157" s="33">
        <f t="shared" si="46"/>
        <v>0</v>
      </c>
      <c r="X157" s="114">
        <f t="shared" si="47"/>
        <v>0</v>
      </c>
      <c r="Y157" s="33">
        <f t="shared" si="48"/>
        <v>0.4</v>
      </c>
      <c r="Z157" s="113">
        <f t="shared" si="49"/>
        <v>0.1515313310344828</v>
      </c>
      <c r="AA157" s="113" t="str">
        <f t="shared" si="50"/>
        <v>High Cropland (≥50%)</v>
      </c>
      <c r="AB157" s="11">
        <f t="shared" si="51"/>
        <v>0.4</v>
      </c>
      <c r="AC157" s="11">
        <f t="shared" si="52"/>
        <v>0.21296295172413796</v>
      </c>
      <c r="AD157" s="30">
        <f t="shared" si="53"/>
        <v>0.53240737931034487</v>
      </c>
    </row>
    <row r="158" spans="1:30" x14ac:dyDescent="0.4">
      <c r="A158" s="11" t="str">
        <f>Outgrowers_Baseline!A158</f>
        <v>136001a</v>
      </c>
      <c r="B158" s="11">
        <f>Outgrowers_Baseline!B158</f>
        <v>502</v>
      </c>
      <c r="C158" s="11" t="str">
        <f>Outgrowers_Baseline!C158</f>
        <v>136001a</v>
      </c>
      <c r="D158" s="11">
        <f>Outgrowers_Baseline!D158</f>
        <v>16776</v>
      </c>
      <c r="E158" s="11" t="str">
        <f>Outgrowers_Baseline!G158</f>
        <v>Euc</v>
      </c>
      <c r="F158" s="11">
        <f>Outgrowers_Baseline!H158</f>
        <v>2017</v>
      </c>
      <c r="G158" s="11">
        <f t="shared" si="36"/>
        <v>2016</v>
      </c>
      <c r="H158" s="11">
        <f>IF(G158&lt;2017,0,(IF(G158=2017,Outgrowers_Baseline!I158,IF(G158=2018,Outgrowers_Baseline!N158,IF(G158=2019,Outgrowers_Baseline!S158,IF(G158=2020,Outgrowers_Baseline!X158,IF(G158=2021,Outgrowers_Baseline!AC158,IF(G158=2022,Outgrowers_Baseline!AH158,IF(G158=2023,Outgrowers_Baseline!AM158,IF(G158=2024,Outgrowers_Baseline!AR158,0)))))))))+(IF(G158=2017,Outgrowers_Baseline!J158,IF(G158=2018,Outgrowers_Baseline!O158,IF(G158=2019,Outgrowers_Baseline!T158,IF(G158=2020,Outgrowers_Baseline!Y158,IF(G158=2021,Outgrowers_Baseline!AD158,IF(G158=2022,Outgrowers_Baseline!AI158,IF(G158=2023,Outgrowers_Baseline!AN158,IF(G158=2024,Outgrowers_Baseline!AS158,0)))))))))+(IF(G158=2017,Outgrowers_Baseline!K158,IF(G158=2018,Outgrowers_Baseline!P158,IF(G158=2019,Outgrowers_Baseline!U158,IF(G158=2020,Outgrowers_Baseline!Z158,IF(G158=2021,Outgrowers_Baseline!AE158,IF(G158=2022,Outgrowers_Baseline!AJ158,IF(G158=2023,Outgrowers_Baseline!AO158,IF(G158=2024,Outgrowers_Baseline!AT158,0)))))))))+(IF(G158=2017,Outgrowers_Baseline!L158,IF(G158=2018,Outgrowers_Baseline!Q158,IF(G158=2019,Outgrowers_Baseline!V158,IF(G158=2020,Outgrowers_Baseline!AA158,IF(G158=2021,Outgrowers_Baseline!AF158,IF(G158=2022,Outgrowers_Baseline!AK158,IF(G158=2023,Outgrowers_Baseline!AP158,IF(G158=2024,Outgrowers_Baseline!AU158,0))))))))))</f>
        <v>0</v>
      </c>
      <c r="I158" s="11">
        <f t="shared" si="37"/>
        <v>2017</v>
      </c>
      <c r="J158" s="11">
        <f>IF(I158=2017,Outgrowers_Baseline!I158,IF(I158=2018,Outgrowers_Baseline!N158,IF(I158=2019,Outgrowers_Baseline!S158,IF(I158=2020,Outgrowers_Baseline!X158,IF(I158=2021,Outgrowers_Baseline!AC158,IF(I158=2022,Outgrowers_Baseline!AH158,IF(I158=2023,Outgrowers_Baseline!AM158,IF(I158=2024,Outgrowers_Baseline!AR158,0))))))))</f>
        <v>6800</v>
      </c>
      <c r="K158" s="11">
        <f>IF(I158=2017,Outgrowers_Baseline!L158,IF(I158=2018,Outgrowers_Baseline!Q158,IF(I158=2019,Outgrowers_Baseline!V158,IF(I158=2020,Outgrowers_Baseline!AA158,IF(I158=2021,Outgrowers_Baseline!AF158,IF(I158=2022,Outgrowers_Baseline!AK158,IF(I158=2023,Outgrowers_Baseline!AP158,IF(I158=2024,Outgrowers_Baseline!AU158,0))))))))</f>
        <v>0</v>
      </c>
      <c r="L158" s="11">
        <f>IF(I158=2017,Outgrowers_Baseline!K158,IF(I158=2018,Outgrowers_Baseline!P158,IF(I158=2019,Outgrowers_Baseline!U158,IF(I158=2020,Outgrowers_Baseline!Z158,IF(I158=2021,Outgrowers_Baseline!AE158,IF(I158=2022,Outgrowers_Baseline!AJ158,IF(I158=2023,Outgrowers_Baseline!AO158,IF(I158=2024,Outgrowers_Baseline!AT158,0))))))))</f>
        <v>12000</v>
      </c>
      <c r="M158" s="11">
        <f>IF(I158=2017,Outgrowers_Baseline!J158,IF(I158=2018,Outgrowers_Baseline!O158,IF(I158=2019,Outgrowers_Baseline!T158,IF(I158=2020,Outgrowers_Baseline!Y158,IF(I158=2021,Outgrowers_Baseline!AD158,IF(I158=2022,Outgrowers_Baseline!AI158,IF(I158=2023,Outgrowers_Baseline!AN158,IF(I158=2024,Outgrowers_Baseline!AS158,0))))))))</f>
        <v>22900</v>
      </c>
      <c r="N158" s="11">
        <f t="shared" si="38"/>
        <v>41700</v>
      </c>
      <c r="O158" s="30">
        <f>IFERROR(VLOOKUP(A158,Outgrower_Areas!$C:$J,8,0),0)</f>
        <v>4.200189</v>
      </c>
      <c r="P158" s="33">
        <f t="shared" si="39"/>
        <v>0</v>
      </c>
      <c r="Q158" s="113">
        <f t="shared" si="40"/>
        <v>0</v>
      </c>
      <c r="R158" s="32">
        <f t="shared" si="41"/>
        <v>0.28776978417266186</v>
      </c>
      <c r="S158" s="30">
        <f t="shared" si="42"/>
        <v>1.2086874820143885</v>
      </c>
      <c r="T158" s="32">
        <f t="shared" si="43"/>
        <v>0.83693045563549162</v>
      </c>
      <c r="U158" s="30">
        <f t="shared" si="44"/>
        <v>3.51526609352518</v>
      </c>
      <c r="V158" s="113" t="str">
        <f t="shared" si="45"/>
        <v>Non-Cropland</v>
      </c>
      <c r="W158" s="33">
        <f t="shared" si="46"/>
        <v>0</v>
      </c>
      <c r="X158" s="114">
        <f t="shared" si="47"/>
        <v>0</v>
      </c>
      <c r="Y158" s="33">
        <f t="shared" si="48"/>
        <v>0.2</v>
      </c>
      <c r="Z158" s="113">
        <f t="shared" si="49"/>
        <v>0.2417374964028777</v>
      </c>
      <c r="AA158" s="113" t="str">
        <f t="shared" si="50"/>
        <v>High Cropland (≥50%)</v>
      </c>
      <c r="AB158" s="11">
        <f t="shared" si="51"/>
        <v>0.4</v>
      </c>
      <c r="AC158" s="11">
        <f t="shared" si="52"/>
        <v>1.406106437410072</v>
      </c>
      <c r="AD158" s="30">
        <f t="shared" si="53"/>
        <v>3.51526609352518</v>
      </c>
    </row>
    <row r="159" spans="1:30" x14ac:dyDescent="0.4">
      <c r="A159" s="11" t="str">
        <f>Outgrowers_Baseline!A159</f>
        <v>136001b</v>
      </c>
      <c r="B159" s="11">
        <f>Outgrowers_Baseline!B159</f>
        <v>502</v>
      </c>
      <c r="C159" s="11" t="str">
        <f>Outgrowers_Baseline!C159</f>
        <v>136001b</v>
      </c>
      <c r="D159" s="11">
        <f>Outgrowers_Baseline!D159</f>
        <v>16777</v>
      </c>
      <c r="E159" s="11" t="str">
        <f>Outgrowers_Baseline!G159</f>
        <v>Euc</v>
      </c>
      <c r="F159" s="11">
        <f>Outgrowers_Baseline!H159</f>
        <v>2020</v>
      </c>
      <c r="G159" s="11">
        <f t="shared" si="36"/>
        <v>2019</v>
      </c>
      <c r="H159" s="11">
        <f>IF(G159&lt;2017,0,(IF(G159=2017,Outgrowers_Baseline!I159,IF(G159=2018,Outgrowers_Baseline!N159,IF(G159=2019,Outgrowers_Baseline!S159,IF(G159=2020,Outgrowers_Baseline!X159,IF(G159=2021,Outgrowers_Baseline!AC159,IF(G159=2022,Outgrowers_Baseline!AH159,IF(G159=2023,Outgrowers_Baseline!AM159,IF(G159=2024,Outgrowers_Baseline!AR159,0)))))))))+(IF(G159=2017,Outgrowers_Baseline!J159,IF(G159=2018,Outgrowers_Baseline!O159,IF(G159=2019,Outgrowers_Baseline!T159,IF(G159=2020,Outgrowers_Baseline!Y159,IF(G159=2021,Outgrowers_Baseline!AD159,IF(G159=2022,Outgrowers_Baseline!AI159,IF(G159=2023,Outgrowers_Baseline!AN159,IF(G159=2024,Outgrowers_Baseline!AS159,0)))))))))+(IF(G159=2017,Outgrowers_Baseline!K159,IF(G159=2018,Outgrowers_Baseline!P159,IF(G159=2019,Outgrowers_Baseline!U159,IF(G159=2020,Outgrowers_Baseline!Z159,IF(G159=2021,Outgrowers_Baseline!AE159,IF(G159=2022,Outgrowers_Baseline!AJ159,IF(G159=2023,Outgrowers_Baseline!AO159,IF(G159=2024,Outgrowers_Baseline!AT159,0)))))))))+(IF(G159=2017,Outgrowers_Baseline!L159,IF(G159=2018,Outgrowers_Baseline!Q159,IF(G159=2019,Outgrowers_Baseline!V159,IF(G159=2020,Outgrowers_Baseline!AA159,IF(G159=2021,Outgrowers_Baseline!AF159,IF(G159=2022,Outgrowers_Baseline!AK159,IF(G159=2023,Outgrowers_Baseline!AP159,IF(G159=2024,Outgrowers_Baseline!AU159,0))))))))))</f>
        <v>11000</v>
      </c>
      <c r="I159" s="11">
        <f t="shared" si="37"/>
        <v>2019</v>
      </c>
      <c r="J159" s="11">
        <f>IF(I159=2017,Outgrowers_Baseline!I159,IF(I159=2018,Outgrowers_Baseline!N159,IF(I159=2019,Outgrowers_Baseline!S159,IF(I159=2020,Outgrowers_Baseline!X159,IF(I159=2021,Outgrowers_Baseline!AC159,IF(I159=2022,Outgrowers_Baseline!AH159,IF(I159=2023,Outgrowers_Baseline!AM159,IF(I159=2024,Outgrowers_Baseline!AR159,0))))))))</f>
        <v>100</v>
      </c>
      <c r="K159" s="11">
        <f>IF(I159=2017,Outgrowers_Baseline!L159,IF(I159=2018,Outgrowers_Baseline!Q159,IF(I159=2019,Outgrowers_Baseline!V159,IF(I159=2020,Outgrowers_Baseline!AA159,IF(I159=2021,Outgrowers_Baseline!AF159,IF(I159=2022,Outgrowers_Baseline!AK159,IF(I159=2023,Outgrowers_Baseline!AP159,IF(I159=2024,Outgrowers_Baseline!AU159,0))))))))</f>
        <v>2500</v>
      </c>
      <c r="L159" s="11">
        <f>IF(I159=2017,Outgrowers_Baseline!K159,IF(I159=2018,Outgrowers_Baseline!P159,IF(I159=2019,Outgrowers_Baseline!U159,IF(I159=2020,Outgrowers_Baseline!Z159,IF(I159=2021,Outgrowers_Baseline!AE159,IF(I159=2022,Outgrowers_Baseline!AJ159,IF(I159=2023,Outgrowers_Baseline!AO159,IF(I159=2024,Outgrowers_Baseline!AT159,0))))))))</f>
        <v>7800</v>
      </c>
      <c r="M159" s="11">
        <f>IF(I159=2017,Outgrowers_Baseline!J159,IF(I159=2018,Outgrowers_Baseline!O159,IF(I159=2019,Outgrowers_Baseline!T159,IF(I159=2020,Outgrowers_Baseline!Y159,IF(I159=2021,Outgrowers_Baseline!AD159,IF(I159=2022,Outgrowers_Baseline!AI159,IF(I159=2023,Outgrowers_Baseline!AN159,IF(I159=2024,Outgrowers_Baseline!AS159,0))))))))</f>
        <v>600</v>
      </c>
      <c r="N159" s="11">
        <f t="shared" si="38"/>
        <v>11000</v>
      </c>
      <c r="O159" s="30">
        <f>IFERROR(VLOOKUP(A159,Outgrower_Areas!$C:$J,8,0),0)</f>
        <v>1.110544</v>
      </c>
      <c r="P159" s="33">
        <f t="shared" si="39"/>
        <v>0.22727272727272727</v>
      </c>
      <c r="Q159" s="113">
        <f t="shared" si="40"/>
        <v>0.25239636363636364</v>
      </c>
      <c r="R159" s="32">
        <f t="shared" si="41"/>
        <v>0.9363636363636364</v>
      </c>
      <c r="S159" s="30">
        <f t="shared" si="42"/>
        <v>1.0398730181818181</v>
      </c>
      <c r="T159" s="32">
        <f t="shared" si="43"/>
        <v>0.99090909090909096</v>
      </c>
      <c r="U159" s="30">
        <f t="shared" si="44"/>
        <v>1.1004481454545454</v>
      </c>
      <c r="V159" s="113" t="str">
        <f t="shared" si="45"/>
        <v>Low Cropland (10-30%)</v>
      </c>
      <c r="W159" s="33">
        <f t="shared" si="46"/>
        <v>0.2</v>
      </c>
      <c r="X159" s="114">
        <f t="shared" si="47"/>
        <v>5.0479272727272734E-2</v>
      </c>
      <c r="Y159" s="33">
        <f t="shared" si="48"/>
        <v>0.4</v>
      </c>
      <c r="Z159" s="113">
        <f t="shared" si="49"/>
        <v>0.41594920727272727</v>
      </c>
      <c r="AA159" s="113" t="str">
        <f t="shared" si="50"/>
        <v>High Cropland (≥50%)</v>
      </c>
      <c r="AB159" s="11">
        <f t="shared" si="51"/>
        <v>0.4</v>
      </c>
      <c r="AC159" s="11">
        <f t="shared" si="52"/>
        <v>0.44017925818181819</v>
      </c>
      <c r="AD159" s="30">
        <f t="shared" si="53"/>
        <v>1.1004481454545454</v>
      </c>
    </row>
    <row r="160" spans="1:30" x14ac:dyDescent="0.4">
      <c r="A160" s="11" t="str">
        <f>Outgrowers_Baseline!A160</f>
        <v>136001c</v>
      </c>
      <c r="B160" s="11">
        <f>Outgrowers_Baseline!B160</f>
        <v>502</v>
      </c>
      <c r="C160" s="11" t="str">
        <f>Outgrowers_Baseline!C160</f>
        <v>136001c</v>
      </c>
      <c r="D160" s="11">
        <f>Outgrowers_Baseline!D160</f>
        <v>16778</v>
      </c>
      <c r="E160" s="11" t="str">
        <f>Outgrowers_Baseline!G160</f>
        <v>Euc</v>
      </c>
      <c r="F160" s="11">
        <f>Outgrowers_Baseline!H160</f>
        <v>2020</v>
      </c>
      <c r="G160" s="11">
        <f t="shared" si="36"/>
        <v>2019</v>
      </c>
      <c r="H160" s="11">
        <f>IF(G160&lt;2017,0,(IF(G160=2017,Outgrowers_Baseline!I160,IF(G160=2018,Outgrowers_Baseline!N160,IF(G160=2019,Outgrowers_Baseline!S160,IF(G160=2020,Outgrowers_Baseline!X160,IF(G160=2021,Outgrowers_Baseline!AC160,IF(G160=2022,Outgrowers_Baseline!AH160,IF(G160=2023,Outgrowers_Baseline!AM160,IF(G160=2024,Outgrowers_Baseline!AR160,0)))))))))+(IF(G160=2017,Outgrowers_Baseline!J160,IF(G160=2018,Outgrowers_Baseline!O160,IF(G160=2019,Outgrowers_Baseline!T160,IF(G160=2020,Outgrowers_Baseline!Y160,IF(G160=2021,Outgrowers_Baseline!AD160,IF(G160=2022,Outgrowers_Baseline!AI160,IF(G160=2023,Outgrowers_Baseline!AN160,IF(G160=2024,Outgrowers_Baseline!AS160,0)))))))))+(IF(G160=2017,Outgrowers_Baseline!K160,IF(G160=2018,Outgrowers_Baseline!P160,IF(G160=2019,Outgrowers_Baseline!U160,IF(G160=2020,Outgrowers_Baseline!Z160,IF(G160=2021,Outgrowers_Baseline!AE160,IF(G160=2022,Outgrowers_Baseline!AJ160,IF(G160=2023,Outgrowers_Baseline!AO160,IF(G160=2024,Outgrowers_Baseline!AT160,0)))))))))+(IF(G160=2017,Outgrowers_Baseline!L160,IF(G160=2018,Outgrowers_Baseline!Q160,IF(G160=2019,Outgrowers_Baseline!V160,IF(G160=2020,Outgrowers_Baseline!AA160,IF(G160=2021,Outgrowers_Baseline!AF160,IF(G160=2022,Outgrowers_Baseline!AK160,IF(G160=2023,Outgrowers_Baseline!AP160,IF(G160=2024,Outgrowers_Baseline!AU160,0))))))))))</f>
        <v>19900</v>
      </c>
      <c r="I160" s="11">
        <f t="shared" si="37"/>
        <v>2019</v>
      </c>
      <c r="J160" s="11">
        <f>IF(I160=2017,Outgrowers_Baseline!I160,IF(I160=2018,Outgrowers_Baseline!N160,IF(I160=2019,Outgrowers_Baseline!S160,IF(I160=2020,Outgrowers_Baseline!X160,IF(I160=2021,Outgrowers_Baseline!AC160,IF(I160=2022,Outgrowers_Baseline!AH160,IF(I160=2023,Outgrowers_Baseline!AM160,IF(I160=2024,Outgrowers_Baseline!AR160,0))))))))</f>
        <v>1300</v>
      </c>
      <c r="K160" s="11">
        <f>IF(I160=2017,Outgrowers_Baseline!L160,IF(I160=2018,Outgrowers_Baseline!Q160,IF(I160=2019,Outgrowers_Baseline!V160,IF(I160=2020,Outgrowers_Baseline!AA160,IF(I160=2021,Outgrowers_Baseline!AF160,IF(I160=2022,Outgrowers_Baseline!AK160,IF(I160=2023,Outgrowers_Baseline!AP160,IF(I160=2024,Outgrowers_Baseline!AU160,0))))))))</f>
        <v>4400</v>
      </c>
      <c r="L160" s="11">
        <f>IF(I160=2017,Outgrowers_Baseline!K160,IF(I160=2018,Outgrowers_Baseline!P160,IF(I160=2019,Outgrowers_Baseline!U160,IF(I160=2020,Outgrowers_Baseline!Z160,IF(I160=2021,Outgrowers_Baseline!AE160,IF(I160=2022,Outgrowers_Baseline!AJ160,IF(I160=2023,Outgrowers_Baseline!AO160,IF(I160=2024,Outgrowers_Baseline!AT160,0))))))))</f>
        <v>7700</v>
      </c>
      <c r="M160" s="11">
        <f>IF(I160=2017,Outgrowers_Baseline!J160,IF(I160=2018,Outgrowers_Baseline!O160,IF(I160=2019,Outgrowers_Baseline!T160,IF(I160=2020,Outgrowers_Baseline!Y160,IF(I160=2021,Outgrowers_Baseline!AD160,IF(I160=2022,Outgrowers_Baseline!AI160,IF(I160=2023,Outgrowers_Baseline!AN160,IF(I160=2024,Outgrowers_Baseline!AS160,0))))))))</f>
        <v>6500</v>
      </c>
      <c r="N160" s="11">
        <f t="shared" si="38"/>
        <v>19900</v>
      </c>
      <c r="O160" s="30">
        <f>IFERROR(VLOOKUP(A160,Outgrower_Areas!$C:$J,8,0),0)</f>
        <v>1.982783</v>
      </c>
      <c r="P160" s="33">
        <f t="shared" si="39"/>
        <v>0.22110552763819097</v>
      </c>
      <c r="Q160" s="113">
        <f t="shared" si="40"/>
        <v>0.43840428140703519</v>
      </c>
      <c r="R160" s="32">
        <f t="shared" si="41"/>
        <v>0.60804020100502509</v>
      </c>
      <c r="S160" s="30">
        <f t="shared" si="42"/>
        <v>1.2056117738693466</v>
      </c>
      <c r="T160" s="32">
        <f t="shared" si="43"/>
        <v>0.9346733668341709</v>
      </c>
      <c r="U160" s="30">
        <f t="shared" si="44"/>
        <v>1.8532544623115579</v>
      </c>
      <c r="V160" s="113" t="str">
        <f t="shared" si="45"/>
        <v>Low Cropland (10-30%)</v>
      </c>
      <c r="W160" s="33">
        <f t="shared" si="46"/>
        <v>0.2</v>
      </c>
      <c r="X160" s="114">
        <f t="shared" si="47"/>
        <v>8.7680856281407038E-2</v>
      </c>
      <c r="Y160" s="33">
        <f t="shared" si="48"/>
        <v>0.4</v>
      </c>
      <c r="Z160" s="113">
        <f t="shared" si="49"/>
        <v>0.48224470954773868</v>
      </c>
      <c r="AA160" s="113" t="str">
        <f t="shared" si="50"/>
        <v>High Cropland (≥50%)</v>
      </c>
      <c r="AB160" s="11">
        <f t="shared" si="51"/>
        <v>0.4</v>
      </c>
      <c r="AC160" s="11">
        <f t="shared" si="52"/>
        <v>0.74130178492462317</v>
      </c>
      <c r="AD160" s="30">
        <f t="shared" si="53"/>
        <v>1.8532544623115579</v>
      </c>
    </row>
    <row r="161" spans="1:30" x14ac:dyDescent="0.4">
      <c r="A161" s="11" t="str">
        <f>Outgrowers_Baseline!A161</f>
        <v>136002a</v>
      </c>
      <c r="B161" s="11">
        <f>Outgrowers_Baseline!B161</f>
        <v>502</v>
      </c>
      <c r="C161" s="11" t="str">
        <f>Outgrowers_Baseline!C161</f>
        <v>136002a</v>
      </c>
      <c r="D161" s="11">
        <f>Outgrowers_Baseline!D161</f>
        <v>17027</v>
      </c>
      <c r="E161" s="11" t="str">
        <f>Outgrowers_Baseline!G161</f>
        <v>Euc</v>
      </c>
      <c r="F161" s="11">
        <f>Outgrowers_Baseline!H161</f>
        <v>2019</v>
      </c>
      <c r="G161" s="11">
        <f t="shared" si="36"/>
        <v>2018</v>
      </c>
      <c r="H161" s="11">
        <f>IF(G161&lt;2017,0,(IF(G161=2017,Outgrowers_Baseline!I161,IF(G161=2018,Outgrowers_Baseline!N161,IF(G161=2019,Outgrowers_Baseline!S161,IF(G161=2020,Outgrowers_Baseline!X161,IF(G161=2021,Outgrowers_Baseline!AC161,IF(G161=2022,Outgrowers_Baseline!AH161,IF(G161=2023,Outgrowers_Baseline!AM161,IF(G161=2024,Outgrowers_Baseline!AR161,0)))))))))+(IF(G161=2017,Outgrowers_Baseline!J161,IF(G161=2018,Outgrowers_Baseline!O161,IF(G161=2019,Outgrowers_Baseline!T161,IF(G161=2020,Outgrowers_Baseline!Y161,IF(G161=2021,Outgrowers_Baseline!AD161,IF(G161=2022,Outgrowers_Baseline!AI161,IF(G161=2023,Outgrowers_Baseline!AN161,IF(G161=2024,Outgrowers_Baseline!AS161,0)))))))))+(IF(G161=2017,Outgrowers_Baseline!K161,IF(G161=2018,Outgrowers_Baseline!P161,IF(G161=2019,Outgrowers_Baseline!U161,IF(G161=2020,Outgrowers_Baseline!Z161,IF(G161=2021,Outgrowers_Baseline!AE161,IF(G161=2022,Outgrowers_Baseline!AJ161,IF(G161=2023,Outgrowers_Baseline!AO161,IF(G161=2024,Outgrowers_Baseline!AT161,0)))))))))+(IF(G161=2017,Outgrowers_Baseline!L161,IF(G161=2018,Outgrowers_Baseline!Q161,IF(G161=2019,Outgrowers_Baseline!V161,IF(G161=2020,Outgrowers_Baseline!AA161,IF(G161=2021,Outgrowers_Baseline!AF161,IF(G161=2022,Outgrowers_Baseline!AK161,IF(G161=2023,Outgrowers_Baseline!AP161,IF(G161=2024,Outgrowers_Baseline!AU161,0))))))))))</f>
        <v>6500</v>
      </c>
      <c r="I161" s="11">
        <f t="shared" si="37"/>
        <v>2018</v>
      </c>
      <c r="J161" s="11">
        <f>IF(I161=2017,Outgrowers_Baseline!I161,IF(I161=2018,Outgrowers_Baseline!N161,IF(I161=2019,Outgrowers_Baseline!S161,IF(I161=2020,Outgrowers_Baseline!X161,IF(I161=2021,Outgrowers_Baseline!AC161,IF(I161=2022,Outgrowers_Baseline!AH161,IF(I161=2023,Outgrowers_Baseline!AM161,IF(I161=2024,Outgrowers_Baseline!AR161,0))))))))</f>
        <v>6100</v>
      </c>
      <c r="K161" s="11">
        <f>IF(I161=2017,Outgrowers_Baseline!L161,IF(I161=2018,Outgrowers_Baseline!Q161,IF(I161=2019,Outgrowers_Baseline!V161,IF(I161=2020,Outgrowers_Baseline!AA161,IF(I161=2021,Outgrowers_Baseline!AF161,IF(I161=2022,Outgrowers_Baseline!AK161,IF(I161=2023,Outgrowers_Baseline!AP161,IF(I161=2024,Outgrowers_Baseline!AU161,0))))))))</f>
        <v>0</v>
      </c>
      <c r="L161" s="11">
        <f>IF(I161=2017,Outgrowers_Baseline!K161,IF(I161=2018,Outgrowers_Baseline!P161,IF(I161=2019,Outgrowers_Baseline!U161,IF(I161=2020,Outgrowers_Baseline!Z161,IF(I161=2021,Outgrowers_Baseline!AE161,IF(I161=2022,Outgrowers_Baseline!AJ161,IF(I161=2023,Outgrowers_Baseline!AO161,IF(I161=2024,Outgrowers_Baseline!AT161,0))))))))</f>
        <v>0</v>
      </c>
      <c r="M161" s="11">
        <f>IF(I161=2017,Outgrowers_Baseline!J161,IF(I161=2018,Outgrowers_Baseline!O161,IF(I161=2019,Outgrowers_Baseline!T161,IF(I161=2020,Outgrowers_Baseline!Y161,IF(I161=2021,Outgrowers_Baseline!AD161,IF(I161=2022,Outgrowers_Baseline!AI161,IF(I161=2023,Outgrowers_Baseline!AN161,IF(I161=2024,Outgrowers_Baseline!AS161,0))))))))</f>
        <v>400</v>
      </c>
      <c r="N161" s="11">
        <f t="shared" si="38"/>
        <v>6500</v>
      </c>
      <c r="O161" s="30">
        <f>IFERROR(VLOOKUP(A161,Outgrower_Areas!$C:$J,8,0),0)</f>
        <v>0.65332999999999997</v>
      </c>
      <c r="P161" s="33">
        <f t="shared" si="39"/>
        <v>0</v>
      </c>
      <c r="Q161" s="113">
        <f t="shared" si="40"/>
        <v>0</v>
      </c>
      <c r="R161" s="32">
        <f t="shared" si="41"/>
        <v>0</v>
      </c>
      <c r="S161" s="30">
        <f t="shared" si="42"/>
        <v>0</v>
      </c>
      <c r="T161" s="32">
        <f t="shared" si="43"/>
        <v>6.1538461538461542E-2</v>
      </c>
      <c r="U161" s="30">
        <f t="shared" si="44"/>
        <v>4.0204923076923076E-2</v>
      </c>
      <c r="V161" s="113" t="str">
        <f t="shared" si="45"/>
        <v>Non-Cropland</v>
      </c>
      <c r="W161" s="33">
        <f t="shared" si="46"/>
        <v>0</v>
      </c>
      <c r="X161" s="114">
        <f t="shared" si="47"/>
        <v>0</v>
      </c>
      <c r="Y161" s="33">
        <f t="shared" si="48"/>
        <v>0</v>
      </c>
      <c r="Z161" s="113">
        <f t="shared" si="49"/>
        <v>0</v>
      </c>
      <c r="AA161" s="113" t="str">
        <f t="shared" si="50"/>
        <v>Very Low Cropland (&lt;10%)</v>
      </c>
      <c r="AB161" s="11">
        <f t="shared" si="51"/>
        <v>0.15</v>
      </c>
      <c r="AC161" s="11">
        <f t="shared" si="52"/>
        <v>6.030738461538461E-3</v>
      </c>
      <c r="AD161" s="30">
        <f t="shared" si="53"/>
        <v>4.0204923076923076E-2</v>
      </c>
    </row>
    <row r="162" spans="1:30" x14ac:dyDescent="0.4">
      <c r="A162" s="11" t="str">
        <f>Outgrowers_Baseline!A162</f>
        <v>141002a</v>
      </c>
      <c r="B162" s="11">
        <f>Outgrowers_Baseline!B162</f>
        <v>500</v>
      </c>
      <c r="C162" s="11" t="str">
        <f>Outgrowers_Baseline!C162</f>
        <v>141002a</v>
      </c>
      <c r="D162" s="11">
        <f>Outgrowers_Baseline!D162</f>
        <v>16915</v>
      </c>
      <c r="E162" s="11" t="str">
        <f>Outgrowers_Baseline!G162</f>
        <v>Euc</v>
      </c>
      <c r="F162" s="11">
        <f>Outgrowers_Baseline!H162</f>
        <v>2018</v>
      </c>
      <c r="G162" s="11">
        <f t="shared" si="36"/>
        <v>2017</v>
      </c>
      <c r="H162" s="11">
        <f>IF(G162&lt;2017,0,(IF(G162=2017,Outgrowers_Baseline!I162,IF(G162=2018,Outgrowers_Baseline!N162,IF(G162=2019,Outgrowers_Baseline!S162,IF(G162=2020,Outgrowers_Baseline!X162,IF(G162=2021,Outgrowers_Baseline!AC162,IF(G162=2022,Outgrowers_Baseline!AH162,IF(G162=2023,Outgrowers_Baseline!AM162,IF(G162=2024,Outgrowers_Baseline!AR162,0)))))))))+(IF(G162=2017,Outgrowers_Baseline!J162,IF(G162=2018,Outgrowers_Baseline!O162,IF(G162=2019,Outgrowers_Baseline!T162,IF(G162=2020,Outgrowers_Baseline!Y162,IF(G162=2021,Outgrowers_Baseline!AD162,IF(G162=2022,Outgrowers_Baseline!AI162,IF(G162=2023,Outgrowers_Baseline!AN162,IF(G162=2024,Outgrowers_Baseline!AS162,0)))))))))+(IF(G162=2017,Outgrowers_Baseline!K162,IF(G162=2018,Outgrowers_Baseline!P162,IF(G162=2019,Outgrowers_Baseline!U162,IF(G162=2020,Outgrowers_Baseline!Z162,IF(G162=2021,Outgrowers_Baseline!AE162,IF(G162=2022,Outgrowers_Baseline!AJ162,IF(G162=2023,Outgrowers_Baseline!AO162,IF(G162=2024,Outgrowers_Baseline!AT162,0)))))))))+(IF(G162=2017,Outgrowers_Baseline!L162,IF(G162=2018,Outgrowers_Baseline!Q162,IF(G162=2019,Outgrowers_Baseline!V162,IF(G162=2020,Outgrowers_Baseline!AA162,IF(G162=2021,Outgrowers_Baseline!AF162,IF(G162=2022,Outgrowers_Baseline!AK162,IF(G162=2023,Outgrowers_Baseline!AP162,IF(G162=2024,Outgrowers_Baseline!AU162,0))))))))))</f>
        <v>39000</v>
      </c>
      <c r="I162" s="11">
        <f t="shared" si="37"/>
        <v>2017</v>
      </c>
      <c r="J162" s="11">
        <f>IF(I162=2017,Outgrowers_Baseline!I162,IF(I162=2018,Outgrowers_Baseline!N162,IF(I162=2019,Outgrowers_Baseline!S162,IF(I162=2020,Outgrowers_Baseline!X162,IF(I162=2021,Outgrowers_Baseline!AC162,IF(I162=2022,Outgrowers_Baseline!AH162,IF(I162=2023,Outgrowers_Baseline!AM162,IF(I162=2024,Outgrowers_Baseline!AR162,0))))))))</f>
        <v>20800</v>
      </c>
      <c r="K162" s="11">
        <f>IF(I162=2017,Outgrowers_Baseline!L162,IF(I162=2018,Outgrowers_Baseline!Q162,IF(I162=2019,Outgrowers_Baseline!V162,IF(I162=2020,Outgrowers_Baseline!AA162,IF(I162=2021,Outgrowers_Baseline!AF162,IF(I162=2022,Outgrowers_Baseline!AK162,IF(I162=2023,Outgrowers_Baseline!AP162,IF(I162=2024,Outgrowers_Baseline!AU162,0))))))))</f>
        <v>0</v>
      </c>
      <c r="L162" s="11">
        <f>IF(I162=2017,Outgrowers_Baseline!K162,IF(I162=2018,Outgrowers_Baseline!P162,IF(I162=2019,Outgrowers_Baseline!U162,IF(I162=2020,Outgrowers_Baseline!Z162,IF(I162=2021,Outgrowers_Baseline!AE162,IF(I162=2022,Outgrowers_Baseline!AJ162,IF(I162=2023,Outgrowers_Baseline!AO162,IF(I162=2024,Outgrowers_Baseline!AT162,0))))))))</f>
        <v>300</v>
      </c>
      <c r="M162" s="11">
        <f>IF(I162=2017,Outgrowers_Baseline!J162,IF(I162=2018,Outgrowers_Baseline!O162,IF(I162=2019,Outgrowers_Baseline!T162,IF(I162=2020,Outgrowers_Baseline!Y162,IF(I162=2021,Outgrowers_Baseline!AD162,IF(I162=2022,Outgrowers_Baseline!AI162,IF(I162=2023,Outgrowers_Baseline!AN162,IF(I162=2024,Outgrowers_Baseline!AS162,0))))))))</f>
        <v>17900</v>
      </c>
      <c r="N162" s="11">
        <f t="shared" si="38"/>
        <v>39000</v>
      </c>
      <c r="O162" s="30">
        <f>IFERROR(VLOOKUP(A162,Outgrower_Areas!$C:$J,8,0),0)</f>
        <v>3.8651420000000001</v>
      </c>
      <c r="P162" s="33">
        <f t="shared" si="39"/>
        <v>0</v>
      </c>
      <c r="Q162" s="113">
        <f t="shared" si="40"/>
        <v>0</v>
      </c>
      <c r="R162" s="32">
        <f t="shared" si="41"/>
        <v>7.6923076923076927E-3</v>
      </c>
      <c r="S162" s="30">
        <f t="shared" si="42"/>
        <v>2.9731861538461541E-2</v>
      </c>
      <c r="T162" s="32">
        <f t="shared" si="43"/>
        <v>0.46666666666666667</v>
      </c>
      <c r="U162" s="30">
        <f t="shared" si="44"/>
        <v>1.8037329333333334</v>
      </c>
      <c r="V162" s="113" t="str">
        <f t="shared" si="45"/>
        <v>Non-Cropland</v>
      </c>
      <c r="W162" s="33">
        <f t="shared" si="46"/>
        <v>0</v>
      </c>
      <c r="X162" s="114">
        <f t="shared" si="47"/>
        <v>0</v>
      </c>
      <c r="Y162" s="33">
        <f t="shared" si="48"/>
        <v>0.15</v>
      </c>
      <c r="Z162" s="113">
        <f t="shared" si="49"/>
        <v>4.4597792307692306E-3</v>
      </c>
      <c r="AA162" s="113" t="str">
        <f t="shared" si="50"/>
        <v>Medium Cropland (30-50%)</v>
      </c>
      <c r="AB162" s="11">
        <f t="shared" si="51"/>
        <v>0.3</v>
      </c>
      <c r="AC162" s="11">
        <f t="shared" si="52"/>
        <v>0.54111988</v>
      </c>
      <c r="AD162" s="30">
        <f t="shared" si="53"/>
        <v>1.8037329333333334</v>
      </c>
    </row>
    <row r="163" spans="1:30" x14ac:dyDescent="0.4">
      <c r="A163" s="11" t="str">
        <f>Outgrowers_Baseline!A163</f>
        <v>149001a</v>
      </c>
      <c r="B163" s="11">
        <f>Outgrowers_Baseline!B163</f>
        <v>502</v>
      </c>
      <c r="C163" s="11" t="str">
        <f>Outgrowers_Baseline!C163</f>
        <v>149001a</v>
      </c>
      <c r="D163" s="11">
        <f>Outgrowers_Baseline!D163</f>
        <v>16813</v>
      </c>
      <c r="E163" s="11" t="str">
        <f>Outgrowers_Baseline!G163</f>
        <v>Euc</v>
      </c>
      <c r="F163" s="11">
        <f>Outgrowers_Baseline!H163</f>
        <v>2021</v>
      </c>
      <c r="G163" s="11">
        <f t="shared" si="36"/>
        <v>2020</v>
      </c>
      <c r="H163" s="11">
        <f>IF(G163&lt;2017,0,(IF(G163=2017,Outgrowers_Baseline!I163,IF(G163=2018,Outgrowers_Baseline!N163,IF(G163=2019,Outgrowers_Baseline!S163,IF(G163=2020,Outgrowers_Baseline!X163,IF(G163=2021,Outgrowers_Baseline!AC163,IF(G163=2022,Outgrowers_Baseline!AH163,IF(G163=2023,Outgrowers_Baseline!AM163,IF(G163=2024,Outgrowers_Baseline!AR163,0)))))))))+(IF(G163=2017,Outgrowers_Baseline!J163,IF(G163=2018,Outgrowers_Baseline!O163,IF(G163=2019,Outgrowers_Baseline!T163,IF(G163=2020,Outgrowers_Baseline!Y163,IF(G163=2021,Outgrowers_Baseline!AD163,IF(G163=2022,Outgrowers_Baseline!AI163,IF(G163=2023,Outgrowers_Baseline!AN163,IF(G163=2024,Outgrowers_Baseline!AS163,0)))))))))+(IF(G163=2017,Outgrowers_Baseline!K163,IF(G163=2018,Outgrowers_Baseline!P163,IF(G163=2019,Outgrowers_Baseline!U163,IF(G163=2020,Outgrowers_Baseline!Z163,IF(G163=2021,Outgrowers_Baseline!AE163,IF(G163=2022,Outgrowers_Baseline!AJ163,IF(G163=2023,Outgrowers_Baseline!AO163,IF(G163=2024,Outgrowers_Baseline!AT163,0)))))))))+(IF(G163=2017,Outgrowers_Baseline!L163,IF(G163=2018,Outgrowers_Baseline!Q163,IF(G163=2019,Outgrowers_Baseline!V163,IF(G163=2020,Outgrowers_Baseline!AA163,IF(G163=2021,Outgrowers_Baseline!AF163,IF(G163=2022,Outgrowers_Baseline!AK163,IF(G163=2023,Outgrowers_Baseline!AP163,IF(G163=2024,Outgrowers_Baseline!AU163,0))))))))))</f>
        <v>24400</v>
      </c>
      <c r="I163" s="11">
        <f t="shared" si="37"/>
        <v>2020</v>
      </c>
      <c r="J163" s="11">
        <f>IF(I163=2017,Outgrowers_Baseline!I163,IF(I163=2018,Outgrowers_Baseline!N163,IF(I163=2019,Outgrowers_Baseline!S163,IF(I163=2020,Outgrowers_Baseline!X163,IF(I163=2021,Outgrowers_Baseline!AC163,IF(I163=2022,Outgrowers_Baseline!AH163,IF(I163=2023,Outgrowers_Baseline!AM163,IF(I163=2024,Outgrowers_Baseline!AR163,0))))))))</f>
        <v>12300</v>
      </c>
      <c r="K163" s="11">
        <f>IF(I163=2017,Outgrowers_Baseline!L163,IF(I163=2018,Outgrowers_Baseline!Q163,IF(I163=2019,Outgrowers_Baseline!V163,IF(I163=2020,Outgrowers_Baseline!AA163,IF(I163=2021,Outgrowers_Baseline!AF163,IF(I163=2022,Outgrowers_Baseline!AK163,IF(I163=2023,Outgrowers_Baseline!AP163,IF(I163=2024,Outgrowers_Baseline!AU163,0))))))))</f>
        <v>0</v>
      </c>
      <c r="L163" s="11">
        <f>IF(I163=2017,Outgrowers_Baseline!K163,IF(I163=2018,Outgrowers_Baseline!P163,IF(I163=2019,Outgrowers_Baseline!U163,IF(I163=2020,Outgrowers_Baseline!Z163,IF(I163=2021,Outgrowers_Baseline!AE163,IF(I163=2022,Outgrowers_Baseline!AJ163,IF(I163=2023,Outgrowers_Baseline!AO163,IF(I163=2024,Outgrowers_Baseline!AT163,0))))))))</f>
        <v>900</v>
      </c>
      <c r="M163" s="11">
        <f>IF(I163=2017,Outgrowers_Baseline!J163,IF(I163=2018,Outgrowers_Baseline!O163,IF(I163=2019,Outgrowers_Baseline!T163,IF(I163=2020,Outgrowers_Baseline!Y163,IF(I163=2021,Outgrowers_Baseline!AD163,IF(I163=2022,Outgrowers_Baseline!AI163,IF(I163=2023,Outgrowers_Baseline!AN163,IF(I163=2024,Outgrowers_Baseline!AS163,0))))))))</f>
        <v>11200</v>
      </c>
      <c r="N163" s="11">
        <f t="shared" si="38"/>
        <v>24400</v>
      </c>
      <c r="O163" s="30">
        <f>IFERROR(VLOOKUP(A163,Outgrower_Areas!$C:$J,8,0),0)</f>
        <v>2.4360339999999998</v>
      </c>
      <c r="P163" s="33">
        <f t="shared" si="39"/>
        <v>0</v>
      </c>
      <c r="Q163" s="113">
        <f t="shared" si="40"/>
        <v>0</v>
      </c>
      <c r="R163" s="32">
        <f t="shared" si="41"/>
        <v>3.6885245901639344E-2</v>
      </c>
      <c r="S163" s="30">
        <f t="shared" si="42"/>
        <v>8.9853713114754083E-2</v>
      </c>
      <c r="T163" s="32">
        <f t="shared" si="43"/>
        <v>0.49590163934426229</v>
      </c>
      <c r="U163" s="30">
        <f t="shared" si="44"/>
        <v>1.2080332540983605</v>
      </c>
      <c r="V163" s="113" t="str">
        <f t="shared" si="45"/>
        <v>Non-Cropland</v>
      </c>
      <c r="W163" s="33">
        <f t="shared" si="46"/>
        <v>0</v>
      </c>
      <c r="X163" s="114">
        <f t="shared" si="47"/>
        <v>0</v>
      </c>
      <c r="Y163" s="33">
        <f t="shared" si="48"/>
        <v>0.15</v>
      </c>
      <c r="Z163" s="113">
        <f t="shared" si="49"/>
        <v>1.3478056967213112E-2</v>
      </c>
      <c r="AA163" s="113" t="str">
        <f t="shared" si="50"/>
        <v>Medium Cropland (30-50%)</v>
      </c>
      <c r="AB163" s="11">
        <f t="shared" si="51"/>
        <v>0.3</v>
      </c>
      <c r="AC163" s="11">
        <f t="shared" si="52"/>
        <v>0.36240997622950816</v>
      </c>
      <c r="AD163" s="30">
        <f t="shared" si="53"/>
        <v>1.2080332540983605</v>
      </c>
    </row>
    <row r="164" spans="1:30" x14ac:dyDescent="0.4">
      <c r="A164" s="11" t="str">
        <f>Outgrowers_Baseline!A164</f>
        <v>149002a</v>
      </c>
      <c r="B164" s="11">
        <f>Outgrowers_Baseline!B164</f>
        <v>502</v>
      </c>
      <c r="C164" s="11" t="str">
        <f>Outgrowers_Baseline!C164</f>
        <v>149002a</v>
      </c>
      <c r="D164" s="11">
        <f>Outgrowers_Baseline!D164</f>
        <v>16815</v>
      </c>
      <c r="E164" s="11" t="str">
        <f>Outgrowers_Baseline!G164</f>
        <v>Pine</v>
      </c>
      <c r="F164" s="11">
        <f>Outgrowers_Baseline!H164</f>
        <v>2017</v>
      </c>
      <c r="G164" s="11">
        <f t="shared" si="36"/>
        <v>2016</v>
      </c>
      <c r="H164" s="11">
        <f>IF(G164&lt;2017,0,(IF(G164=2017,Outgrowers_Baseline!I164,IF(G164=2018,Outgrowers_Baseline!N164,IF(G164=2019,Outgrowers_Baseline!S164,IF(G164=2020,Outgrowers_Baseline!X164,IF(G164=2021,Outgrowers_Baseline!AC164,IF(G164=2022,Outgrowers_Baseline!AH164,IF(G164=2023,Outgrowers_Baseline!AM164,IF(G164=2024,Outgrowers_Baseline!AR164,0)))))))))+(IF(G164=2017,Outgrowers_Baseline!J164,IF(G164=2018,Outgrowers_Baseline!O164,IF(G164=2019,Outgrowers_Baseline!T164,IF(G164=2020,Outgrowers_Baseline!Y164,IF(G164=2021,Outgrowers_Baseline!AD164,IF(G164=2022,Outgrowers_Baseline!AI164,IF(G164=2023,Outgrowers_Baseline!AN164,IF(G164=2024,Outgrowers_Baseline!AS164,0)))))))))+(IF(G164=2017,Outgrowers_Baseline!K164,IF(G164=2018,Outgrowers_Baseline!P164,IF(G164=2019,Outgrowers_Baseline!U164,IF(G164=2020,Outgrowers_Baseline!Z164,IF(G164=2021,Outgrowers_Baseline!AE164,IF(G164=2022,Outgrowers_Baseline!AJ164,IF(G164=2023,Outgrowers_Baseline!AO164,IF(G164=2024,Outgrowers_Baseline!AT164,0)))))))))+(IF(G164=2017,Outgrowers_Baseline!L164,IF(G164=2018,Outgrowers_Baseline!Q164,IF(G164=2019,Outgrowers_Baseline!V164,IF(G164=2020,Outgrowers_Baseline!AA164,IF(G164=2021,Outgrowers_Baseline!AF164,IF(G164=2022,Outgrowers_Baseline!AK164,IF(G164=2023,Outgrowers_Baseline!AP164,IF(G164=2024,Outgrowers_Baseline!AU164,0))))))))))</f>
        <v>0</v>
      </c>
      <c r="I164" s="11">
        <f t="shared" si="37"/>
        <v>2017</v>
      </c>
      <c r="J164" s="11">
        <f>IF(I164=2017,Outgrowers_Baseline!I164,IF(I164=2018,Outgrowers_Baseline!N164,IF(I164=2019,Outgrowers_Baseline!S164,IF(I164=2020,Outgrowers_Baseline!X164,IF(I164=2021,Outgrowers_Baseline!AC164,IF(I164=2022,Outgrowers_Baseline!AH164,IF(I164=2023,Outgrowers_Baseline!AM164,IF(I164=2024,Outgrowers_Baseline!AR164,0))))))))</f>
        <v>748500</v>
      </c>
      <c r="K164" s="11">
        <f>IF(I164=2017,Outgrowers_Baseline!L164,IF(I164=2018,Outgrowers_Baseline!Q164,IF(I164=2019,Outgrowers_Baseline!V164,IF(I164=2020,Outgrowers_Baseline!AA164,IF(I164=2021,Outgrowers_Baseline!AF164,IF(I164=2022,Outgrowers_Baseline!AK164,IF(I164=2023,Outgrowers_Baseline!AP164,IF(I164=2024,Outgrowers_Baseline!AU164,0))))))))</f>
        <v>0</v>
      </c>
      <c r="L164" s="11">
        <f>IF(I164=2017,Outgrowers_Baseline!K164,IF(I164=2018,Outgrowers_Baseline!P164,IF(I164=2019,Outgrowers_Baseline!U164,IF(I164=2020,Outgrowers_Baseline!Z164,IF(I164=2021,Outgrowers_Baseline!AE164,IF(I164=2022,Outgrowers_Baseline!AJ164,IF(I164=2023,Outgrowers_Baseline!AO164,IF(I164=2024,Outgrowers_Baseline!AT164,0))))))))</f>
        <v>700</v>
      </c>
      <c r="M164" s="11">
        <f>IF(I164=2017,Outgrowers_Baseline!J164,IF(I164=2018,Outgrowers_Baseline!O164,IF(I164=2019,Outgrowers_Baseline!T164,IF(I164=2020,Outgrowers_Baseline!Y164,IF(I164=2021,Outgrowers_Baseline!AD164,IF(I164=2022,Outgrowers_Baseline!AI164,IF(I164=2023,Outgrowers_Baseline!AN164,IF(I164=2024,Outgrowers_Baseline!AS164,0))))))))</f>
        <v>82500</v>
      </c>
      <c r="N164" s="11">
        <f t="shared" si="38"/>
        <v>831700</v>
      </c>
      <c r="O164" s="30">
        <f>IFERROR(VLOOKUP(A164,Outgrower_Areas!$C:$J,8,0),0)</f>
        <v>83.116929999999996</v>
      </c>
      <c r="P164" s="33">
        <f t="shared" si="39"/>
        <v>0</v>
      </c>
      <c r="Q164" s="113">
        <f t="shared" si="40"/>
        <v>0</v>
      </c>
      <c r="R164" s="32">
        <f t="shared" si="41"/>
        <v>8.4164963328123125E-4</v>
      </c>
      <c r="S164" s="30">
        <f t="shared" si="42"/>
        <v>6.9955333653961768E-2</v>
      </c>
      <c r="T164" s="32">
        <f t="shared" si="43"/>
        <v>0.10003607069856919</v>
      </c>
      <c r="U164" s="30">
        <f t="shared" si="44"/>
        <v>8.3146910857280272</v>
      </c>
      <c r="V164" s="113" t="str">
        <f t="shared" si="45"/>
        <v>Non-Cropland</v>
      </c>
      <c r="W164" s="33">
        <f t="shared" si="46"/>
        <v>0</v>
      </c>
      <c r="X164" s="114">
        <f t="shared" si="47"/>
        <v>0</v>
      </c>
      <c r="Y164" s="33">
        <f t="shared" si="48"/>
        <v>0.15</v>
      </c>
      <c r="Z164" s="113">
        <f t="shared" si="49"/>
        <v>1.0493300048094265E-2</v>
      </c>
      <c r="AA164" s="113" t="str">
        <f t="shared" si="50"/>
        <v>Low Cropland (10-30%)</v>
      </c>
      <c r="AB164" s="11">
        <f t="shared" si="51"/>
        <v>0.2</v>
      </c>
      <c r="AC164" s="11">
        <f t="shared" si="52"/>
        <v>1.6629382171456055</v>
      </c>
      <c r="AD164" s="30">
        <f t="shared" si="53"/>
        <v>8.3146910857280272</v>
      </c>
    </row>
    <row r="165" spans="1:30" x14ac:dyDescent="0.4">
      <c r="A165" s="11" t="str">
        <f>Outgrowers_Baseline!A165</f>
        <v>15004a</v>
      </c>
      <c r="B165" s="11">
        <f>Outgrowers_Baseline!B165</f>
        <v>500</v>
      </c>
      <c r="C165" s="11" t="str">
        <f>Outgrowers_Baseline!C165</f>
        <v>15004a</v>
      </c>
      <c r="D165" s="11">
        <f>Outgrowers_Baseline!D165</f>
        <v>16931</v>
      </c>
      <c r="E165" s="11" t="str">
        <f>Outgrowers_Baseline!G165</f>
        <v>Euc</v>
      </c>
      <c r="F165" s="11">
        <f>Outgrowers_Baseline!H165</f>
        <v>2021</v>
      </c>
      <c r="G165" s="11">
        <f t="shared" si="36"/>
        <v>2020</v>
      </c>
      <c r="H165" s="11">
        <f>IF(G165&lt;2017,0,(IF(G165=2017,Outgrowers_Baseline!I165,IF(G165=2018,Outgrowers_Baseline!N165,IF(G165=2019,Outgrowers_Baseline!S165,IF(G165=2020,Outgrowers_Baseline!X165,IF(G165=2021,Outgrowers_Baseline!AC165,IF(G165=2022,Outgrowers_Baseline!AH165,IF(G165=2023,Outgrowers_Baseline!AM165,IF(G165=2024,Outgrowers_Baseline!AR165,0)))))))))+(IF(G165=2017,Outgrowers_Baseline!J165,IF(G165=2018,Outgrowers_Baseline!O165,IF(G165=2019,Outgrowers_Baseline!T165,IF(G165=2020,Outgrowers_Baseline!Y165,IF(G165=2021,Outgrowers_Baseline!AD165,IF(G165=2022,Outgrowers_Baseline!AI165,IF(G165=2023,Outgrowers_Baseline!AN165,IF(G165=2024,Outgrowers_Baseline!AS165,0)))))))))+(IF(G165=2017,Outgrowers_Baseline!K165,IF(G165=2018,Outgrowers_Baseline!P165,IF(G165=2019,Outgrowers_Baseline!U165,IF(G165=2020,Outgrowers_Baseline!Z165,IF(G165=2021,Outgrowers_Baseline!AE165,IF(G165=2022,Outgrowers_Baseline!AJ165,IF(G165=2023,Outgrowers_Baseline!AO165,IF(G165=2024,Outgrowers_Baseline!AT165,0)))))))))+(IF(G165=2017,Outgrowers_Baseline!L165,IF(G165=2018,Outgrowers_Baseline!Q165,IF(G165=2019,Outgrowers_Baseline!V165,IF(G165=2020,Outgrowers_Baseline!AA165,IF(G165=2021,Outgrowers_Baseline!AF165,IF(G165=2022,Outgrowers_Baseline!AK165,IF(G165=2023,Outgrowers_Baseline!AP165,IF(G165=2024,Outgrowers_Baseline!AU165,0))))))))))</f>
        <v>2900</v>
      </c>
      <c r="I165" s="11">
        <f t="shared" si="37"/>
        <v>2020</v>
      </c>
      <c r="J165" s="11">
        <f>IF(I165=2017,Outgrowers_Baseline!I165,IF(I165=2018,Outgrowers_Baseline!N165,IF(I165=2019,Outgrowers_Baseline!S165,IF(I165=2020,Outgrowers_Baseline!X165,IF(I165=2021,Outgrowers_Baseline!AC165,IF(I165=2022,Outgrowers_Baseline!AH165,IF(I165=2023,Outgrowers_Baseline!AM165,IF(I165=2024,Outgrowers_Baseline!AR165,0))))))))</f>
        <v>2900</v>
      </c>
      <c r="K165" s="11">
        <f>IF(I165=2017,Outgrowers_Baseline!L165,IF(I165=2018,Outgrowers_Baseline!Q165,IF(I165=2019,Outgrowers_Baseline!V165,IF(I165=2020,Outgrowers_Baseline!AA165,IF(I165=2021,Outgrowers_Baseline!AF165,IF(I165=2022,Outgrowers_Baseline!AK165,IF(I165=2023,Outgrowers_Baseline!AP165,IF(I165=2024,Outgrowers_Baseline!AU165,0))))))))</f>
        <v>0</v>
      </c>
      <c r="L165" s="11">
        <f>IF(I165=2017,Outgrowers_Baseline!K165,IF(I165=2018,Outgrowers_Baseline!P165,IF(I165=2019,Outgrowers_Baseline!U165,IF(I165=2020,Outgrowers_Baseline!Z165,IF(I165=2021,Outgrowers_Baseline!AE165,IF(I165=2022,Outgrowers_Baseline!AJ165,IF(I165=2023,Outgrowers_Baseline!AO165,IF(I165=2024,Outgrowers_Baseline!AT165,0))))))))</f>
        <v>0</v>
      </c>
      <c r="M165" s="11">
        <f>IF(I165=2017,Outgrowers_Baseline!J165,IF(I165=2018,Outgrowers_Baseline!O165,IF(I165=2019,Outgrowers_Baseline!T165,IF(I165=2020,Outgrowers_Baseline!Y165,IF(I165=2021,Outgrowers_Baseline!AD165,IF(I165=2022,Outgrowers_Baseline!AI165,IF(I165=2023,Outgrowers_Baseline!AN165,IF(I165=2024,Outgrowers_Baseline!AS165,0))))))))</f>
        <v>0</v>
      </c>
      <c r="N165" s="11">
        <f t="shared" si="38"/>
        <v>2900</v>
      </c>
      <c r="O165" s="30">
        <f>IFERROR(VLOOKUP(A165,Outgrower_Areas!$C:$J,8,0),0)</f>
        <v>0.25017800000000001</v>
      </c>
      <c r="P165" s="33">
        <f t="shared" si="39"/>
        <v>0</v>
      </c>
      <c r="Q165" s="113">
        <f t="shared" si="40"/>
        <v>0</v>
      </c>
      <c r="R165" s="32">
        <f t="shared" si="41"/>
        <v>0</v>
      </c>
      <c r="S165" s="30">
        <f t="shared" si="42"/>
        <v>0</v>
      </c>
      <c r="T165" s="32">
        <f t="shared" si="43"/>
        <v>0</v>
      </c>
      <c r="U165" s="30">
        <f t="shared" si="44"/>
        <v>0</v>
      </c>
      <c r="V165" s="113" t="str">
        <f t="shared" si="45"/>
        <v>Non-Cropland</v>
      </c>
      <c r="W165" s="33">
        <f t="shared" si="46"/>
        <v>0</v>
      </c>
      <c r="X165" s="114">
        <f t="shared" si="47"/>
        <v>0</v>
      </c>
      <c r="Y165" s="33">
        <f t="shared" si="48"/>
        <v>0</v>
      </c>
      <c r="Z165" s="113">
        <f t="shared" si="49"/>
        <v>0</v>
      </c>
      <c r="AA165" s="113" t="str">
        <f t="shared" si="50"/>
        <v>Non-Cropland</v>
      </c>
      <c r="AB165" s="11">
        <f t="shared" si="51"/>
        <v>0</v>
      </c>
      <c r="AC165" s="11">
        <f t="shared" si="52"/>
        <v>0</v>
      </c>
      <c r="AD165" s="30">
        <f t="shared" si="53"/>
        <v>0</v>
      </c>
    </row>
    <row r="166" spans="1:30" x14ac:dyDescent="0.4">
      <c r="A166" s="11" t="str">
        <f>Outgrowers_Baseline!A166</f>
        <v>15007a</v>
      </c>
      <c r="B166" s="11">
        <f>Outgrowers_Baseline!B166</f>
        <v>500</v>
      </c>
      <c r="C166" s="11" t="str">
        <f>Outgrowers_Baseline!C166</f>
        <v>15007a</v>
      </c>
      <c r="D166" s="11">
        <f>Outgrowers_Baseline!D166</f>
        <v>16934</v>
      </c>
      <c r="E166" s="11" t="str">
        <f>Outgrowers_Baseline!G166</f>
        <v>Euc</v>
      </c>
      <c r="F166" s="11">
        <f>Outgrowers_Baseline!H166</f>
        <v>2020</v>
      </c>
      <c r="G166" s="11">
        <f t="shared" si="36"/>
        <v>2019</v>
      </c>
      <c r="H166" s="11">
        <f>IF(G166&lt;2017,0,(IF(G166=2017,Outgrowers_Baseline!I166,IF(G166=2018,Outgrowers_Baseline!N166,IF(G166=2019,Outgrowers_Baseline!S166,IF(G166=2020,Outgrowers_Baseline!X166,IF(G166=2021,Outgrowers_Baseline!AC166,IF(G166=2022,Outgrowers_Baseline!AH166,IF(G166=2023,Outgrowers_Baseline!AM166,IF(G166=2024,Outgrowers_Baseline!AR166,0)))))))))+(IF(G166=2017,Outgrowers_Baseline!J166,IF(G166=2018,Outgrowers_Baseline!O166,IF(G166=2019,Outgrowers_Baseline!T166,IF(G166=2020,Outgrowers_Baseline!Y166,IF(G166=2021,Outgrowers_Baseline!AD166,IF(G166=2022,Outgrowers_Baseline!AI166,IF(G166=2023,Outgrowers_Baseline!AN166,IF(G166=2024,Outgrowers_Baseline!AS166,0)))))))))+(IF(G166=2017,Outgrowers_Baseline!K166,IF(G166=2018,Outgrowers_Baseline!P166,IF(G166=2019,Outgrowers_Baseline!U166,IF(G166=2020,Outgrowers_Baseline!Z166,IF(G166=2021,Outgrowers_Baseline!AE166,IF(G166=2022,Outgrowers_Baseline!AJ166,IF(G166=2023,Outgrowers_Baseline!AO166,IF(G166=2024,Outgrowers_Baseline!AT166,0)))))))))+(IF(G166=2017,Outgrowers_Baseline!L166,IF(G166=2018,Outgrowers_Baseline!Q166,IF(G166=2019,Outgrowers_Baseline!V166,IF(G166=2020,Outgrowers_Baseline!AA166,IF(G166=2021,Outgrowers_Baseline!AF166,IF(G166=2022,Outgrowers_Baseline!AK166,IF(G166=2023,Outgrowers_Baseline!AP166,IF(G166=2024,Outgrowers_Baseline!AU166,0))))))))))</f>
        <v>800</v>
      </c>
      <c r="I166" s="11">
        <f t="shared" si="37"/>
        <v>2019</v>
      </c>
      <c r="J166" s="11">
        <f>IF(I166=2017,Outgrowers_Baseline!I166,IF(I166=2018,Outgrowers_Baseline!N166,IF(I166=2019,Outgrowers_Baseline!S166,IF(I166=2020,Outgrowers_Baseline!X166,IF(I166=2021,Outgrowers_Baseline!AC166,IF(I166=2022,Outgrowers_Baseline!AH166,IF(I166=2023,Outgrowers_Baseline!AM166,IF(I166=2024,Outgrowers_Baseline!AR166,0))))))))</f>
        <v>800</v>
      </c>
      <c r="K166" s="11">
        <f>IF(I166=2017,Outgrowers_Baseline!L166,IF(I166=2018,Outgrowers_Baseline!Q166,IF(I166=2019,Outgrowers_Baseline!V166,IF(I166=2020,Outgrowers_Baseline!AA166,IF(I166=2021,Outgrowers_Baseline!AF166,IF(I166=2022,Outgrowers_Baseline!AK166,IF(I166=2023,Outgrowers_Baseline!AP166,IF(I166=2024,Outgrowers_Baseline!AU166,0))))))))</f>
        <v>0</v>
      </c>
      <c r="L166" s="11">
        <f>IF(I166=2017,Outgrowers_Baseline!K166,IF(I166=2018,Outgrowers_Baseline!P166,IF(I166=2019,Outgrowers_Baseline!U166,IF(I166=2020,Outgrowers_Baseline!Z166,IF(I166=2021,Outgrowers_Baseline!AE166,IF(I166=2022,Outgrowers_Baseline!AJ166,IF(I166=2023,Outgrowers_Baseline!AO166,IF(I166=2024,Outgrowers_Baseline!AT166,0))))))))</f>
        <v>0</v>
      </c>
      <c r="M166" s="11">
        <f>IF(I166=2017,Outgrowers_Baseline!J166,IF(I166=2018,Outgrowers_Baseline!O166,IF(I166=2019,Outgrowers_Baseline!T166,IF(I166=2020,Outgrowers_Baseline!Y166,IF(I166=2021,Outgrowers_Baseline!AD166,IF(I166=2022,Outgrowers_Baseline!AI166,IF(I166=2023,Outgrowers_Baseline!AN166,IF(I166=2024,Outgrowers_Baseline!AS166,0))))))))</f>
        <v>0</v>
      </c>
      <c r="N166" s="11">
        <f t="shared" si="38"/>
        <v>800</v>
      </c>
      <c r="O166" s="30">
        <f>IFERROR(VLOOKUP(A166,Outgrower_Areas!$C:$J,8,0),0)</f>
        <v>7.6720999999999998E-2</v>
      </c>
      <c r="P166" s="33">
        <f t="shared" si="39"/>
        <v>0</v>
      </c>
      <c r="Q166" s="113">
        <f t="shared" si="40"/>
        <v>0</v>
      </c>
      <c r="R166" s="32">
        <f t="shared" si="41"/>
        <v>0</v>
      </c>
      <c r="S166" s="30">
        <f t="shared" si="42"/>
        <v>0</v>
      </c>
      <c r="T166" s="32">
        <f t="shared" si="43"/>
        <v>0</v>
      </c>
      <c r="U166" s="30">
        <f t="shared" si="44"/>
        <v>0</v>
      </c>
      <c r="V166" s="113" t="str">
        <f t="shared" si="45"/>
        <v>Non-Cropland</v>
      </c>
      <c r="W166" s="33">
        <f t="shared" si="46"/>
        <v>0</v>
      </c>
      <c r="X166" s="114">
        <f t="shared" si="47"/>
        <v>0</v>
      </c>
      <c r="Y166" s="33">
        <f t="shared" si="48"/>
        <v>0</v>
      </c>
      <c r="Z166" s="113">
        <f t="shared" si="49"/>
        <v>0</v>
      </c>
      <c r="AA166" s="113" t="str">
        <f t="shared" si="50"/>
        <v>Non-Cropland</v>
      </c>
      <c r="AB166" s="11">
        <f t="shared" si="51"/>
        <v>0</v>
      </c>
      <c r="AC166" s="11">
        <f t="shared" si="52"/>
        <v>0</v>
      </c>
      <c r="AD166" s="30">
        <f t="shared" si="53"/>
        <v>0</v>
      </c>
    </row>
    <row r="167" spans="1:30" x14ac:dyDescent="0.4">
      <c r="A167" s="11" t="str">
        <f>Outgrowers_Baseline!A167</f>
        <v>15007b</v>
      </c>
      <c r="B167" s="11">
        <f>Outgrowers_Baseline!B167</f>
        <v>500</v>
      </c>
      <c r="C167" s="11" t="str">
        <f>Outgrowers_Baseline!C167</f>
        <v>15007b</v>
      </c>
      <c r="D167" s="11">
        <f>Outgrowers_Baseline!D167</f>
        <v>16935</v>
      </c>
      <c r="E167" s="11" t="str">
        <f>Outgrowers_Baseline!G167</f>
        <v>Euc</v>
      </c>
      <c r="F167" s="11">
        <f>Outgrowers_Baseline!H167</f>
        <v>2020</v>
      </c>
      <c r="G167" s="11">
        <f t="shared" si="36"/>
        <v>2019</v>
      </c>
      <c r="H167" s="11">
        <f>IF(G167&lt;2017,0,(IF(G167=2017,Outgrowers_Baseline!I167,IF(G167=2018,Outgrowers_Baseline!N167,IF(G167=2019,Outgrowers_Baseline!S167,IF(G167=2020,Outgrowers_Baseline!X167,IF(G167=2021,Outgrowers_Baseline!AC167,IF(G167=2022,Outgrowers_Baseline!AH167,IF(G167=2023,Outgrowers_Baseline!AM167,IF(G167=2024,Outgrowers_Baseline!AR167,0)))))))))+(IF(G167=2017,Outgrowers_Baseline!J167,IF(G167=2018,Outgrowers_Baseline!O167,IF(G167=2019,Outgrowers_Baseline!T167,IF(G167=2020,Outgrowers_Baseline!Y167,IF(G167=2021,Outgrowers_Baseline!AD167,IF(G167=2022,Outgrowers_Baseline!AI167,IF(G167=2023,Outgrowers_Baseline!AN167,IF(G167=2024,Outgrowers_Baseline!AS167,0)))))))))+(IF(G167=2017,Outgrowers_Baseline!K167,IF(G167=2018,Outgrowers_Baseline!P167,IF(G167=2019,Outgrowers_Baseline!U167,IF(G167=2020,Outgrowers_Baseline!Z167,IF(G167=2021,Outgrowers_Baseline!AE167,IF(G167=2022,Outgrowers_Baseline!AJ167,IF(G167=2023,Outgrowers_Baseline!AO167,IF(G167=2024,Outgrowers_Baseline!AT167,0)))))))))+(IF(G167=2017,Outgrowers_Baseline!L167,IF(G167=2018,Outgrowers_Baseline!Q167,IF(G167=2019,Outgrowers_Baseline!V167,IF(G167=2020,Outgrowers_Baseline!AA167,IF(G167=2021,Outgrowers_Baseline!AF167,IF(G167=2022,Outgrowers_Baseline!AK167,IF(G167=2023,Outgrowers_Baseline!AP167,IF(G167=2024,Outgrowers_Baseline!AU167,0))))))))))</f>
        <v>5200</v>
      </c>
      <c r="I167" s="11">
        <f t="shared" si="37"/>
        <v>2019</v>
      </c>
      <c r="J167" s="11">
        <f>IF(I167=2017,Outgrowers_Baseline!I167,IF(I167=2018,Outgrowers_Baseline!N167,IF(I167=2019,Outgrowers_Baseline!S167,IF(I167=2020,Outgrowers_Baseline!X167,IF(I167=2021,Outgrowers_Baseline!AC167,IF(I167=2022,Outgrowers_Baseline!AH167,IF(I167=2023,Outgrowers_Baseline!AM167,IF(I167=2024,Outgrowers_Baseline!AR167,0))))))))</f>
        <v>5200</v>
      </c>
      <c r="K167" s="11">
        <f>IF(I167=2017,Outgrowers_Baseline!L167,IF(I167=2018,Outgrowers_Baseline!Q167,IF(I167=2019,Outgrowers_Baseline!V167,IF(I167=2020,Outgrowers_Baseline!AA167,IF(I167=2021,Outgrowers_Baseline!AF167,IF(I167=2022,Outgrowers_Baseline!AK167,IF(I167=2023,Outgrowers_Baseline!AP167,IF(I167=2024,Outgrowers_Baseline!AU167,0))))))))</f>
        <v>0</v>
      </c>
      <c r="L167" s="11">
        <f>IF(I167=2017,Outgrowers_Baseline!K167,IF(I167=2018,Outgrowers_Baseline!P167,IF(I167=2019,Outgrowers_Baseline!U167,IF(I167=2020,Outgrowers_Baseline!Z167,IF(I167=2021,Outgrowers_Baseline!AE167,IF(I167=2022,Outgrowers_Baseline!AJ167,IF(I167=2023,Outgrowers_Baseline!AO167,IF(I167=2024,Outgrowers_Baseline!AT167,0))))))))</f>
        <v>0</v>
      </c>
      <c r="M167" s="11">
        <f>IF(I167=2017,Outgrowers_Baseline!J167,IF(I167=2018,Outgrowers_Baseline!O167,IF(I167=2019,Outgrowers_Baseline!T167,IF(I167=2020,Outgrowers_Baseline!Y167,IF(I167=2021,Outgrowers_Baseline!AD167,IF(I167=2022,Outgrowers_Baseline!AI167,IF(I167=2023,Outgrowers_Baseline!AN167,IF(I167=2024,Outgrowers_Baseline!AS167,0))))))))</f>
        <v>0</v>
      </c>
      <c r="N167" s="11">
        <f t="shared" si="38"/>
        <v>5200</v>
      </c>
      <c r="O167" s="30">
        <f>IFERROR(VLOOKUP(A167,Outgrower_Areas!$C:$J,8,0),0)</f>
        <v>0.52782300000000004</v>
      </c>
      <c r="P167" s="33">
        <f t="shared" si="39"/>
        <v>0</v>
      </c>
      <c r="Q167" s="113">
        <f t="shared" si="40"/>
        <v>0</v>
      </c>
      <c r="R167" s="32">
        <f t="shared" si="41"/>
        <v>0</v>
      </c>
      <c r="S167" s="30">
        <f t="shared" si="42"/>
        <v>0</v>
      </c>
      <c r="T167" s="32">
        <f t="shared" si="43"/>
        <v>0</v>
      </c>
      <c r="U167" s="30">
        <f t="shared" si="44"/>
        <v>0</v>
      </c>
      <c r="V167" s="113" t="str">
        <f t="shared" si="45"/>
        <v>Non-Cropland</v>
      </c>
      <c r="W167" s="33">
        <f t="shared" si="46"/>
        <v>0</v>
      </c>
      <c r="X167" s="114">
        <f t="shared" si="47"/>
        <v>0</v>
      </c>
      <c r="Y167" s="33">
        <f t="shared" si="48"/>
        <v>0</v>
      </c>
      <c r="Z167" s="113">
        <f t="shared" si="49"/>
        <v>0</v>
      </c>
      <c r="AA167" s="113" t="str">
        <f t="shared" si="50"/>
        <v>Non-Cropland</v>
      </c>
      <c r="AB167" s="11">
        <f t="shared" si="51"/>
        <v>0</v>
      </c>
      <c r="AC167" s="11">
        <f t="shared" si="52"/>
        <v>0</v>
      </c>
      <c r="AD167" s="30">
        <f t="shared" si="53"/>
        <v>0</v>
      </c>
    </row>
    <row r="168" spans="1:30" x14ac:dyDescent="0.4">
      <c r="A168" s="11" t="str">
        <f>Outgrowers_Baseline!A168</f>
        <v>152242a</v>
      </c>
      <c r="B168" s="11">
        <f>Outgrowers_Baseline!B168</f>
        <v>508</v>
      </c>
      <c r="C168" s="11" t="str">
        <f>Outgrowers_Baseline!C168</f>
        <v>152242a</v>
      </c>
      <c r="D168" s="11">
        <f>Outgrowers_Baseline!D168</f>
        <v>19059</v>
      </c>
      <c r="E168" s="11" t="str">
        <f>Outgrowers_Baseline!G168</f>
        <v>Euc</v>
      </c>
      <c r="F168" s="11">
        <f>Outgrowers_Baseline!H168</f>
        <v>2023</v>
      </c>
      <c r="G168" s="11">
        <f t="shared" si="36"/>
        <v>2022</v>
      </c>
      <c r="H168" s="11">
        <f>IF(G168&lt;2017,0,(IF(G168=2017,Outgrowers_Baseline!I168,IF(G168=2018,Outgrowers_Baseline!N168,IF(G168=2019,Outgrowers_Baseline!S168,IF(G168=2020,Outgrowers_Baseline!X168,IF(G168=2021,Outgrowers_Baseline!AC168,IF(G168=2022,Outgrowers_Baseline!AH168,IF(G168=2023,Outgrowers_Baseline!AM168,IF(G168=2024,Outgrowers_Baseline!AR168,0)))))))))+(IF(G168=2017,Outgrowers_Baseline!J168,IF(G168=2018,Outgrowers_Baseline!O168,IF(G168=2019,Outgrowers_Baseline!T168,IF(G168=2020,Outgrowers_Baseline!Y168,IF(G168=2021,Outgrowers_Baseline!AD168,IF(G168=2022,Outgrowers_Baseline!AI168,IF(G168=2023,Outgrowers_Baseline!AN168,IF(G168=2024,Outgrowers_Baseline!AS168,0)))))))))+(IF(G168=2017,Outgrowers_Baseline!K168,IF(G168=2018,Outgrowers_Baseline!P168,IF(G168=2019,Outgrowers_Baseline!U168,IF(G168=2020,Outgrowers_Baseline!Z168,IF(G168=2021,Outgrowers_Baseline!AE168,IF(G168=2022,Outgrowers_Baseline!AJ168,IF(G168=2023,Outgrowers_Baseline!AO168,IF(G168=2024,Outgrowers_Baseline!AT168,0)))))))))+(IF(G168=2017,Outgrowers_Baseline!L168,IF(G168=2018,Outgrowers_Baseline!Q168,IF(G168=2019,Outgrowers_Baseline!V168,IF(G168=2020,Outgrowers_Baseline!AA168,IF(G168=2021,Outgrowers_Baseline!AF168,IF(G168=2022,Outgrowers_Baseline!AK168,IF(G168=2023,Outgrowers_Baseline!AP168,IF(G168=2024,Outgrowers_Baseline!AU168,0))))))))))</f>
        <v>20000</v>
      </c>
      <c r="I168" s="11">
        <f t="shared" si="37"/>
        <v>2022</v>
      </c>
      <c r="J168" s="11">
        <f>IF(I168=2017,Outgrowers_Baseline!I168,IF(I168=2018,Outgrowers_Baseline!N168,IF(I168=2019,Outgrowers_Baseline!S168,IF(I168=2020,Outgrowers_Baseline!X168,IF(I168=2021,Outgrowers_Baseline!AC168,IF(I168=2022,Outgrowers_Baseline!AH168,IF(I168=2023,Outgrowers_Baseline!AM168,IF(I168=2024,Outgrowers_Baseline!AR168,0))))))))</f>
        <v>15200</v>
      </c>
      <c r="K168" s="11">
        <f>IF(I168=2017,Outgrowers_Baseline!L168,IF(I168=2018,Outgrowers_Baseline!Q168,IF(I168=2019,Outgrowers_Baseline!V168,IF(I168=2020,Outgrowers_Baseline!AA168,IF(I168=2021,Outgrowers_Baseline!AF168,IF(I168=2022,Outgrowers_Baseline!AK168,IF(I168=2023,Outgrowers_Baseline!AP168,IF(I168=2024,Outgrowers_Baseline!AU168,0))))))))</f>
        <v>0</v>
      </c>
      <c r="L168" s="11">
        <f>IF(I168=2017,Outgrowers_Baseline!K168,IF(I168=2018,Outgrowers_Baseline!P168,IF(I168=2019,Outgrowers_Baseline!U168,IF(I168=2020,Outgrowers_Baseline!Z168,IF(I168=2021,Outgrowers_Baseline!AE168,IF(I168=2022,Outgrowers_Baseline!AJ168,IF(I168=2023,Outgrowers_Baseline!AO168,IF(I168=2024,Outgrowers_Baseline!AT168,0))))))))</f>
        <v>100</v>
      </c>
      <c r="M168" s="11">
        <f>IF(I168=2017,Outgrowers_Baseline!J168,IF(I168=2018,Outgrowers_Baseline!O168,IF(I168=2019,Outgrowers_Baseline!T168,IF(I168=2020,Outgrowers_Baseline!Y168,IF(I168=2021,Outgrowers_Baseline!AD168,IF(I168=2022,Outgrowers_Baseline!AI168,IF(I168=2023,Outgrowers_Baseline!AN168,IF(I168=2024,Outgrowers_Baseline!AS168,0))))))))</f>
        <v>4700</v>
      </c>
      <c r="N168" s="11">
        <f t="shared" si="38"/>
        <v>20000</v>
      </c>
      <c r="O168" s="30">
        <f>IFERROR(VLOOKUP(A168,Outgrower_Areas!$C:$J,8,0),0)</f>
        <v>1.9729380000000001</v>
      </c>
      <c r="P168" s="33">
        <f t="shared" si="39"/>
        <v>0</v>
      </c>
      <c r="Q168" s="113">
        <f t="shared" si="40"/>
        <v>0</v>
      </c>
      <c r="R168" s="32">
        <f t="shared" si="41"/>
        <v>5.0000000000000001E-3</v>
      </c>
      <c r="S168" s="30">
        <f t="shared" si="42"/>
        <v>9.8646900000000006E-3</v>
      </c>
      <c r="T168" s="32">
        <f t="shared" si="43"/>
        <v>0.24</v>
      </c>
      <c r="U168" s="30">
        <f t="shared" si="44"/>
        <v>0.47350512</v>
      </c>
      <c r="V168" s="113" t="str">
        <f t="shared" si="45"/>
        <v>Non-Cropland</v>
      </c>
      <c r="W168" s="33">
        <f t="shared" si="46"/>
        <v>0</v>
      </c>
      <c r="X168" s="114">
        <f t="shared" si="47"/>
        <v>0</v>
      </c>
      <c r="Y168" s="33">
        <f t="shared" si="48"/>
        <v>0.15</v>
      </c>
      <c r="Z168" s="113">
        <f t="shared" si="49"/>
        <v>1.4797035000000001E-3</v>
      </c>
      <c r="AA168" s="113" t="str">
        <f t="shared" si="50"/>
        <v>Low Cropland (10-30%)</v>
      </c>
      <c r="AB168" s="11">
        <f t="shared" si="51"/>
        <v>0.2</v>
      </c>
      <c r="AC168" s="11">
        <f t="shared" si="52"/>
        <v>9.4701024000000009E-2</v>
      </c>
      <c r="AD168" s="30">
        <f t="shared" si="53"/>
        <v>0.47350512</v>
      </c>
    </row>
    <row r="169" spans="1:30" x14ac:dyDescent="0.4">
      <c r="A169" s="11" t="str">
        <f>Outgrowers_Baseline!A169</f>
        <v>152242b</v>
      </c>
      <c r="B169" s="11">
        <f>Outgrowers_Baseline!B169</f>
        <v>508</v>
      </c>
      <c r="C169" s="11" t="str">
        <f>Outgrowers_Baseline!C169</f>
        <v>152242b</v>
      </c>
      <c r="D169" s="11">
        <f>Outgrowers_Baseline!D169</f>
        <v>19060</v>
      </c>
      <c r="E169" s="11" t="str">
        <f>Outgrowers_Baseline!G169</f>
        <v>Euc</v>
      </c>
      <c r="F169" s="11">
        <f>Outgrowers_Baseline!H169</f>
        <v>2023</v>
      </c>
      <c r="G169" s="11">
        <f t="shared" si="36"/>
        <v>2022</v>
      </c>
      <c r="H169" s="11">
        <f>IF(G169&lt;2017,0,(IF(G169=2017,Outgrowers_Baseline!I169,IF(G169=2018,Outgrowers_Baseline!N169,IF(G169=2019,Outgrowers_Baseline!S169,IF(G169=2020,Outgrowers_Baseline!X169,IF(G169=2021,Outgrowers_Baseline!AC169,IF(G169=2022,Outgrowers_Baseline!AH169,IF(G169=2023,Outgrowers_Baseline!AM169,IF(G169=2024,Outgrowers_Baseline!AR169,0)))))))))+(IF(G169=2017,Outgrowers_Baseline!J169,IF(G169=2018,Outgrowers_Baseline!O169,IF(G169=2019,Outgrowers_Baseline!T169,IF(G169=2020,Outgrowers_Baseline!Y169,IF(G169=2021,Outgrowers_Baseline!AD169,IF(G169=2022,Outgrowers_Baseline!AI169,IF(G169=2023,Outgrowers_Baseline!AN169,IF(G169=2024,Outgrowers_Baseline!AS169,0)))))))))+(IF(G169=2017,Outgrowers_Baseline!K169,IF(G169=2018,Outgrowers_Baseline!P169,IF(G169=2019,Outgrowers_Baseline!U169,IF(G169=2020,Outgrowers_Baseline!Z169,IF(G169=2021,Outgrowers_Baseline!AE169,IF(G169=2022,Outgrowers_Baseline!AJ169,IF(G169=2023,Outgrowers_Baseline!AO169,IF(G169=2024,Outgrowers_Baseline!AT169,0)))))))))+(IF(G169=2017,Outgrowers_Baseline!L169,IF(G169=2018,Outgrowers_Baseline!Q169,IF(G169=2019,Outgrowers_Baseline!V169,IF(G169=2020,Outgrowers_Baseline!AA169,IF(G169=2021,Outgrowers_Baseline!AF169,IF(G169=2022,Outgrowers_Baseline!AK169,IF(G169=2023,Outgrowers_Baseline!AP169,IF(G169=2024,Outgrowers_Baseline!AU169,0))))))))))</f>
        <v>9600</v>
      </c>
      <c r="I169" s="11">
        <f t="shared" si="37"/>
        <v>2022</v>
      </c>
      <c r="J169" s="11">
        <f>IF(I169=2017,Outgrowers_Baseline!I169,IF(I169=2018,Outgrowers_Baseline!N169,IF(I169=2019,Outgrowers_Baseline!S169,IF(I169=2020,Outgrowers_Baseline!X169,IF(I169=2021,Outgrowers_Baseline!AC169,IF(I169=2022,Outgrowers_Baseline!AH169,IF(I169=2023,Outgrowers_Baseline!AM169,IF(I169=2024,Outgrowers_Baseline!AR169,0))))))))</f>
        <v>2400</v>
      </c>
      <c r="K169" s="11">
        <f>IF(I169=2017,Outgrowers_Baseline!L169,IF(I169=2018,Outgrowers_Baseline!Q169,IF(I169=2019,Outgrowers_Baseline!V169,IF(I169=2020,Outgrowers_Baseline!AA169,IF(I169=2021,Outgrowers_Baseline!AF169,IF(I169=2022,Outgrowers_Baseline!AK169,IF(I169=2023,Outgrowers_Baseline!AP169,IF(I169=2024,Outgrowers_Baseline!AU169,0))))))))</f>
        <v>0</v>
      </c>
      <c r="L169" s="11">
        <f>IF(I169=2017,Outgrowers_Baseline!K169,IF(I169=2018,Outgrowers_Baseline!P169,IF(I169=2019,Outgrowers_Baseline!U169,IF(I169=2020,Outgrowers_Baseline!Z169,IF(I169=2021,Outgrowers_Baseline!AE169,IF(I169=2022,Outgrowers_Baseline!AJ169,IF(I169=2023,Outgrowers_Baseline!AO169,IF(I169=2024,Outgrowers_Baseline!AT169,0))))))))</f>
        <v>800</v>
      </c>
      <c r="M169" s="11">
        <f>IF(I169=2017,Outgrowers_Baseline!J169,IF(I169=2018,Outgrowers_Baseline!O169,IF(I169=2019,Outgrowers_Baseline!T169,IF(I169=2020,Outgrowers_Baseline!Y169,IF(I169=2021,Outgrowers_Baseline!AD169,IF(I169=2022,Outgrowers_Baseline!AI169,IF(I169=2023,Outgrowers_Baseline!AN169,IF(I169=2024,Outgrowers_Baseline!AS169,0))))))))</f>
        <v>6400</v>
      </c>
      <c r="N169" s="11">
        <f t="shared" si="38"/>
        <v>9600</v>
      </c>
      <c r="O169" s="30">
        <f>IFERROR(VLOOKUP(A169,Outgrower_Areas!$C:$J,8,0),0)</f>
        <v>0.97382999999999997</v>
      </c>
      <c r="P169" s="33">
        <f t="shared" si="39"/>
        <v>0</v>
      </c>
      <c r="Q169" s="113">
        <f t="shared" si="40"/>
        <v>0</v>
      </c>
      <c r="R169" s="32">
        <f t="shared" si="41"/>
        <v>8.3333333333333329E-2</v>
      </c>
      <c r="S169" s="30">
        <f t="shared" si="42"/>
        <v>8.1152499999999989E-2</v>
      </c>
      <c r="T169" s="32">
        <f t="shared" si="43"/>
        <v>0.75</v>
      </c>
      <c r="U169" s="30">
        <f t="shared" si="44"/>
        <v>0.73037249999999998</v>
      </c>
      <c r="V169" s="113" t="str">
        <f t="shared" si="45"/>
        <v>Non-Cropland</v>
      </c>
      <c r="W169" s="33">
        <f t="shared" si="46"/>
        <v>0</v>
      </c>
      <c r="X169" s="114">
        <f t="shared" si="47"/>
        <v>0</v>
      </c>
      <c r="Y169" s="33">
        <f t="shared" si="48"/>
        <v>0.15</v>
      </c>
      <c r="Z169" s="113">
        <f t="shared" si="49"/>
        <v>1.2172874999999998E-2</v>
      </c>
      <c r="AA169" s="113" t="str">
        <f t="shared" si="50"/>
        <v>High Cropland (≥50%)</v>
      </c>
      <c r="AB169" s="11">
        <f t="shared" si="51"/>
        <v>0.4</v>
      </c>
      <c r="AC169" s="11">
        <f t="shared" si="52"/>
        <v>0.29214899999999999</v>
      </c>
      <c r="AD169" s="30">
        <f t="shared" si="53"/>
        <v>0.73037249999999998</v>
      </c>
    </row>
    <row r="170" spans="1:30" x14ac:dyDescent="0.4">
      <c r="A170" s="11" t="str">
        <f>Outgrowers_Baseline!A170</f>
        <v>152242c</v>
      </c>
      <c r="B170" s="11">
        <f>Outgrowers_Baseline!B170</f>
        <v>508</v>
      </c>
      <c r="C170" s="11" t="str">
        <f>Outgrowers_Baseline!C170</f>
        <v>152242c</v>
      </c>
      <c r="D170" s="11">
        <f>Outgrowers_Baseline!D170</f>
        <v>19061</v>
      </c>
      <c r="E170" s="11" t="str">
        <f>Outgrowers_Baseline!G170</f>
        <v>Euc</v>
      </c>
      <c r="F170" s="11">
        <f>Outgrowers_Baseline!H170</f>
        <v>2023</v>
      </c>
      <c r="G170" s="11">
        <f t="shared" si="36"/>
        <v>2022</v>
      </c>
      <c r="H170" s="11">
        <f>IF(G170&lt;2017,0,(IF(G170=2017,Outgrowers_Baseline!I170,IF(G170=2018,Outgrowers_Baseline!N170,IF(G170=2019,Outgrowers_Baseline!S170,IF(G170=2020,Outgrowers_Baseline!X170,IF(G170=2021,Outgrowers_Baseline!AC170,IF(G170=2022,Outgrowers_Baseline!AH170,IF(G170=2023,Outgrowers_Baseline!AM170,IF(G170=2024,Outgrowers_Baseline!AR170,0)))))))))+(IF(G170=2017,Outgrowers_Baseline!J170,IF(G170=2018,Outgrowers_Baseline!O170,IF(G170=2019,Outgrowers_Baseline!T170,IF(G170=2020,Outgrowers_Baseline!Y170,IF(G170=2021,Outgrowers_Baseline!AD170,IF(G170=2022,Outgrowers_Baseline!AI170,IF(G170=2023,Outgrowers_Baseline!AN170,IF(G170=2024,Outgrowers_Baseline!AS170,0)))))))))+(IF(G170=2017,Outgrowers_Baseline!K170,IF(G170=2018,Outgrowers_Baseline!P170,IF(G170=2019,Outgrowers_Baseline!U170,IF(G170=2020,Outgrowers_Baseline!Z170,IF(G170=2021,Outgrowers_Baseline!AE170,IF(G170=2022,Outgrowers_Baseline!AJ170,IF(G170=2023,Outgrowers_Baseline!AO170,IF(G170=2024,Outgrowers_Baseline!AT170,0)))))))))+(IF(G170=2017,Outgrowers_Baseline!L170,IF(G170=2018,Outgrowers_Baseline!Q170,IF(G170=2019,Outgrowers_Baseline!V170,IF(G170=2020,Outgrowers_Baseline!AA170,IF(G170=2021,Outgrowers_Baseline!AF170,IF(G170=2022,Outgrowers_Baseline!AK170,IF(G170=2023,Outgrowers_Baseline!AP170,IF(G170=2024,Outgrowers_Baseline!AU170,0))))))))))</f>
        <v>27500</v>
      </c>
      <c r="I170" s="11">
        <f t="shared" si="37"/>
        <v>2022</v>
      </c>
      <c r="J170" s="11">
        <f>IF(I170=2017,Outgrowers_Baseline!I170,IF(I170=2018,Outgrowers_Baseline!N170,IF(I170=2019,Outgrowers_Baseline!S170,IF(I170=2020,Outgrowers_Baseline!X170,IF(I170=2021,Outgrowers_Baseline!AC170,IF(I170=2022,Outgrowers_Baseline!AH170,IF(I170=2023,Outgrowers_Baseline!AM170,IF(I170=2024,Outgrowers_Baseline!AR170,0))))))))</f>
        <v>0</v>
      </c>
      <c r="K170" s="11">
        <f>IF(I170=2017,Outgrowers_Baseline!L170,IF(I170=2018,Outgrowers_Baseline!Q170,IF(I170=2019,Outgrowers_Baseline!V170,IF(I170=2020,Outgrowers_Baseline!AA170,IF(I170=2021,Outgrowers_Baseline!AF170,IF(I170=2022,Outgrowers_Baseline!AK170,IF(I170=2023,Outgrowers_Baseline!AP170,IF(I170=2024,Outgrowers_Baseline!AU170,0))))))))</f>
        <v>200</v>
      </c>
      <c r="L170" s="11">
        <f>IF(I170=2017,Outgrowers_Baseline!K170,IF(I170=2018,Outgrowers_Baseline!P170,IF(I170=2019,Outgrowers_Baseline!U170,IF(I170=2020,Outgrowers_Baseline!Z170,IF(I170=2021,Outgrowers_Baseline!AE170,IF(I170=2022,Outgrowers_Baseline!AJ170,IF(I170=2023,Outgrowers_Baseline!AO170,IF(I170=2024,Outgrowers_Baseline!AT170,0))))))))</f>
        <v>18300</v>
      </c>
      <c r="M170" s="11">
        <f>IF(I170=2017,Outgrowers_Baseline!J170,IF(I170=2018,Outgrowers_Baseline!O170,IF(I170=2019,Outgrowers_Baseline!T170,IF(I170=2020,Outgrowers_Baseline!Y170,IF(I170=2021,Outgrowers_Baseline!AD170,IF(I170=2022,Outgrowers_Baseline!AI170,IF(I170=2023,Outgrowers_Baseline!AN170,IF(I170=2024,Outgrowers_Baseline!AS170,0))))))))</f>
        <v>9000</v>
      </c>
      <c r="N170" s="11">
        <f t="shared" si="38"/>
        <v>27500</v>
      </c>
      <c r="O170" s="30">
        <f>IFERROR(VLOOKUP(A170,Outgrower_Areas!$C:$J,8,0),0)</f>
        <v>2.745622</v>
      </c>
      <c r="P170" s="33">
        <f t="shared" si="39"/>
        <v>7.2727272727272727E-3</v>
      </c>
      <c r="Q170" s="113">
        <f t="shared" si="40"/>
        <v>1.9968159999999999E-2</v>
      </c>
      <c r="R170" s="32">
        <f t="shared" si="41"/>
        <v>0.67272727272727273</v>
      </c>
      <c r="S170" s="30">
        <f t="shared" si="42"/>
        <v>1.8470548</v>
      </c>
      <c r="T170" s="32">
        <f t="shared" si="43"/>
        <v>1</v>
      </c>
      <c r="U170" s="30">
        <f t="shared" si="44"/>
        <v>2.745622</v>
      </c>
      <c r="V170" s="113" t="str">
        <f t="shared" si="45"/>
        <v>Very Low Cropland (&lt;10%)</v>
      </c>
      <c r="W170" s="33">
        <f t="shared" si="46"/>
        <v>0.15</v>
      </c>
      <c r="X170" s="114">
        <f t="shared" si="47"/>
        <v>2.9952239999999999E-3</v>
      </c>
      <c r="Y170" s="33">
        <f t="shared" si="48"/>
        <v>0.4</v>
      </c>
      <c r="Z170" s="113">
        <f t="shared" si="49"/>
        <v>0.73882192000000002</v>
      </c>
      <c r="AA170" s="113" t="str">
        <f t="shared" si="50"/>
        <v>High Cropland (≥50%)</v>
      </c>
      <c r="AB170" s="11">
        <f t="shared" si="51"/>
        <v>0.4</v>
      </c>
      <c r="AC170" s="11">
        <f t="shared" si="52"/>
        <v>1.0982488000000001</v>
      </c>
      <c r="AD170" s="30">
        <f t="shared" si="53"/>
        <v>2.745622</v>
      </c>
    </row>
    <row r="171" spans="1:30" x14ac:dyDescent="0.4">
      <c r="A171" s="11" t="str">
        <f>Outgrowers_Baseline!A171</f>
        <v>152248a</v>
      </c>
      <c r="B171" s="11">
        <f>Outgrowers_Baseline!B171</f>
        <v>508</v>
      </c>
      <c r="C171" s="11" t="str">
        <f>Outgrowers_Baseline!C171</f>
        <v>152248a</v>
      </c>
      <c r="D171" s="11">
        <f>Outgrowers_Baseline!D171</f>
        <v>19062</v>
      </c>
      <c r="E171" s="11" t="str">
        <f>Outgrowers_Baseline!G171</f>
        <v>Euc</v>
      </c>
      <c r="F171" s="11">
        <f>Outgrowers_Baseline!H171</f>
        <v>2023</v>
      </c>
      <c r="G171" s="11">
        <f t="shared" si="36"/>
        <v>2022</v>
      </c>
      <c r="H171" s="11">
        <f>IF(G171&lt;2017,0,(IF(G171=2017,Outgrowers_Baseline!I171,IF(G171=2018,Outgrowers_Baseline!N171,IF(G171=2019,Outgrowers_Baseline!S171,IF(G171=2020,Outgrowers_Baseline!X171,IF(G171=2021,Outgrowers_Baseline!AC171,IF(G171=2022,Outgrowers_Baseline!AH171,IF(G171=2023,Outgrowers_Baseline!AM171,IF(G171=2024,Outgrowers_Baseline!AR171,0)))))))))+(IF(G171=2017,Outgrowers_Baseline!J171,IF(G171=2018,Outgrowers_Baseline!O171,IF(G171=2019,Outgrowers_Baseline!T171,IF(G171=2020,Outgrowers_Baseline!Y171,IF(G171=2021,Outgrowers_Baseline!AD171,IF(G171=2022,Outgrowers_Baseline!AI171,IF(G171=2023,Outgrowers_Baseline!AN171,IF(G171=2024,Outgrowers_Baseline!AS171,0)))))))))+(IF(G171=2017,Outgrowers_Baseline!K171,IF(G171=2018,Outgrowers_Baseline!P171,IF(G171=2019,Outgrowers_Baseline!U171,IF(G171=2020,Outgrowers_Baseline!Z171,IF(G171=2021,Outgrowers_Baseline!AE171,IF(G171=2022,Outgrowers_Baseline!AJ171,IF(G171=2023,Outgrowers_Baseline!AO171,IF(G171=2024,Outgrowers_Baseline!AT171,0)))))))))+(IF(G171=2017,Outgrowers_Baseline!L171,IF(G171=2018,Outgrowers_Baseline!Q171,IF(G171=2019,Outgrowers_Baseline!V171,IF(G171=2020,Outgrowers_Baseline!AA171,IF(G171=2021,Outgrowers_Baseline!AF171,IF(G171=2022,Outgrowers_Baseline!AK171,IF(G171=2023,Outgrowers_Baseline!AP171,IF(G171=2024,Outgrowers_Baseline!AU171,0))))))))))</f>
        <v>9800</v>
      </c>
      <c r="I171" s="11">
        <f t="shared" si="37"/>
        <v>2022</v>
      </c>
      <c r="J171" s="11">
        <f>IF(I171=2017,Outgrowers_Baseline!I171,IF(I171=2018,Outgrowers_Baseline!N171,IF(I171=2019,Outgrowers_Baseline!S171,IF(I171=2020,Outgrowers_Baseline!X171,IF(I171=2021,Outgrowers_Baseline!AC171,IF(I171=2022,Outgrowers_Baseline!AH171,IF(I171=2023,Outgrowers_Baseline!AM171,IF(I171=2024,Outgrowers_Baseline!AR171,0))))))))</f>
        <v>8400</v>
      </c>
      <c r="K171" s="11">
        <f>IF(I171=2017,Outgrowers_Baseline!L171,IF(I171=2018,Outgrowers_Baseline!Q171,IF(I171=2019,Outgrowers_Baseline!V171,IF(I171=2020,Outgrowers_Baseline!AA171,IF(I171=2021,Outgrowers_Baseline!AF171,IF(I171=2022,Outgrowers_Baseline!AK171,IF(I171=2023,Outgrowers_Baseline!AP171,IF(I171=2024,Outgrowers_Baseline!AU171,0))))))))</f>
        <v>0</v>
      </c>
      <c r="L171" s="11">
        <f>IF(I171=2017,Outgrowers_Baseline!K171,IF(I171=2018,Outgrowers_Baseline!P171,IF(I171=2019,Outgrowers_Baseline!U171,IF(I171=2020,Outgrowers_Baseline!Z171,IF(I171=2021,Outgrowers_Baseline!AE171,IF(I171=2022,Outgrowers_Baseline!AJ171,IF(I171=2023,Outgrowers_Baseline!AO171,IF(I171=2024,Outgrowers_Baseline!AT171,0))))))))</f>
        <v>100</v>
      </c>
      <c r="M171" s="11">
        <f>IF(I171=2017,Outgrowers_Baseline!J171,IF(I171=2018,Outgrowers_Baseline!O171,IF(I171=2019,Outgrowers_Baseline!T171,IF(I171=2020,Outgrowers_Baseline!Y171,IF(I171=2021,Outgrowers_Baseline!AD171,IF(I171=2022,Outgrowers_Baseline!AI171,IF(I171=2023,Outgrowers_Baseline!AN171,IF(I171=2024,Outgrowers_Baseline!AS171,0))))))))</f>
        <v>1300</v>
      </c>
      <c r="N171" s="11">
        <f t="shared" si="38"/>
        <v>9800</v>
      </c>
      <c r="O171" s="30">
        <f>IFERROR(VLOOKUP(A171,Outgrower_Areas!$C:$J,8,0),0)</f>
        <v>0.99042200000000002</v>
      </c>
      <c r="P171" s="33">
        <f t="shared" si="39"/>
        <v>0</v>
      </c>
      <c r="Q171" s="113">
        <f t="shared" si="40"/>
        <v>0</v>
      </c>
      <c r="R171" s="32">
        <f t="shared" si="41"/>
        <v>1.020408163265306E-2</v>
      </c>
      <c r="S171" s="30">
        <f t="shared" si="42"/>
        <v>1.0106346938775509E-2</v>
      </c>
      <c r="T171" s="32">
        <f t="shared" si="43"/>
        <v>0.14285714285714285</v>
      </c>
      <c r="U171" s="30">
        <f t="shared" si="44"/>
        <v>0.14148885714285714</v>
      </c>
      <c r="V171" s="113" t="str">
        <f t="shared" si="45"/>
        <v>Non-Cropland</v>
      </c>
      <c r="W171" s="33">
        <f t="shared" si="46"/>
        <v>0</v>
      </c>
      <c r="X171" s="114">
        <f t="shared" si="47"/>
        <v>0</v>
      </c>
      <c r="Y171" s="33">
        <f t="shared" si="48"/>
        <v>0.15</v>
      </c>
      <c r="Z171" s="113">
        <f t="shared" si="49"/>
        <v>1.5159520408163263E-3</v>
      </c>
      <c r="AA171" s="113" t="str">
        <f t="shared" si="50"/>
        <v>Low Cropland (10-30%)</v>
      </c>
      <c r="AB171" s="11">
        <f t="shared" si="51"/>
        <v>0.2</v>
      </c>
      <c r="AC171" s="11">
        <f t="shared" si="52"/>
        <v>2.8297771428571428E-2</v>
      </c>
      <c r="AD171" s="30">
        <f t="shared" si="53"/>
        <v>0.14148885714285714</v>
      </c>
    </row>
    <row r="172" spans="1:30" x14ac:dyDescent="0.4">
      <c r="A172" s="11" t="str">
        <f>Outgrowers_Baseline!A172</f>
        <v>152255b</v>
      </c>
      <c r="B172" s="11">
        <f>Outgrowers_Baseline!B172</f>
        <v>508</v>
      </c>
      <c r="C172" s="11" t="str">
        <f>Outgrowers_Baseline!C172</f>
        <v>152255b</v>
      </c>
      <c r="D172" s="11">
        <f>Outgrowers_Baseline!D172</f>
        <v>19368</v>
      </c>
      <c r="E172" s="11" t="str">
        <f>Outgrowers_Baseline!G172</f>
        <v>Pine</v>
      </c>
      <c r="F172" s="11">
        <f>Outgrowers_Baseline!H172</f>
        <v>2024</v>
      </c>
      <c r="G172" s="11">
        <f t="shared" si="36"/>
        <v>2023</v>
      </c>
      <c r="H172" s="11">
        <f>IF(G172&lt;2017,0,(IF(G172=2017,Outgrowers_Baseline!I172,IF(G172=2018,Outgrowers_Baseline!N172,IF(G172=2019,Outgrowers_Baseline!S172,IF(G172=2020,Outgrowers_Baseline!X172,IF(G172=2021,Outgrowers_Baseline!AC172,IF(G172=2022,Outgrowers_Baseline!AH172,IF(G172=2023,Outgrowers_Baseline!AM172,IF(G172=2024,Outgrowers_Baseline!AR172,0)))))))))+(IF(G172=2017,Outgrowers_Baseline!J172,IF(G172=2018,Outgrowers_Baseline!O172,IF(G172=2019,Outgrowers_Baseline!T172,IF(G172=2020,Outgrowers_Baseline!Y172,IF(G172=2021,Outgrowers_Baseline!AD172,IF(G172=2022,Outgrowers_Baseline!AI172,IF(G172=2023,Outgrowers_Baseline!AN172,IF(G172=2024,Outgrowers_Baseline!AS172,0)))))))))+(IF(G172=2017,Outgrowers_Baseline!K172,IF(G172=2018,Outgrowers_Baseline!P172,IF(G172=2019,Outgrowers_Baseline!U172,IF(G172=2020,Outgrowers_Baseline!Z172,IF(G172=2021,Outgrowers_Baseline!AE172,IF(G172=2022,Outgrowers_Baseline!AJ172,IF(G172=2023,Outgrowers_Baseline!AO172,IF(G172=2024,Outgrowers_Baseline!AT172,0)))))))))+(IF(G172=2017,Outgrowers_Baseline!L172,IF(G172=2018,Outgrowers_Baseline!Q172,IF(G172=2019,Outgrowers_Baseline!V172,IF(G172=2020,Outgrowers_Baseline!AA172,IF(G172=2021,Outgrowers_Baseline!AF172,IF(G172=2022,Outgrowers_Baseline!AK172,IF(G172=2023,Outgrowers_Baseline!AP172,IF(G172=2024,Outgrowers_Baseline!AU172,0))))))))))</f>
        <v>12000</v>
      </c>
      <c r="I172" s="11">
        <f t="shared" si="37"/>
        <v>2023</v>
      </c>
      <c r="J172" s="11">
        <f>IF(I172=2017,Outgrowers_Baseline!I172,IF(I172=2018,Outgrowers_Baseline!N172,IF(I172=2019,Outgrowers_Baseline!S172,IF(I172=2020,Outgrowers_Baseline!X172,IF(I172=2021,Outgrowers_Baseline!AC172,IF(I172=2022,Outgrowers_Baseline!AH172,IF(I172=2023,Outgrowers_Baseline!AM172,IF(I172=2024,Outgrowers_Baseline!AR172,0))))))))</f>
        <v>12000</v>
      </c>
      <c r="K172" s="11">
        <f>IF(I172=2017,Outgrowers_Baseline!L172,IF(I172=2018,Outgrowers_Baseline!Q172,IF(I172=2019,Outgrowers_Baseline!V172,IF(I172=2020,Outgrowers_Baseline!AA172,IF(I172=2021,Outgrowers_Baseline!AF172,IF(I172=2022,Outgrowers_Baseline!AK172,IF(I172=2023,Outgrowers_Baseline!AP172,IF(I172=2024,Outgrowers_Baseline!AU172,0))))))))</f>
        <v>0</v>
      </c>
      <c r="L172" s="11">
        <f>IF(I172=2017,Outgrowers_Baseline!K172,IF(I172=2018,Outgrowers_Baseline!P172,IF(I172=2019,Outgrowers_Baseline!U172,IF(I172=2020,Outgrowers_Baseline!Z172,IF(I172=2021,Outgrowers_Baseline!AE172,IF(I172=2022,Outgrowers_Baseline!AJ172,IF(I172=2023,Outgrowers_Baseline!AO172,IF(I172=2024,Outgrowers_Baseline!AT172,0))))))))</f>
        <v>0</v>
      </c>
      <c r="M172" s="11">
        <f>IF(I172=2017,Outgrowers_Baseline!J172,IF(I172=2018,Outgrowers_Baseline!O172,IF(I172=2019,Outgrowers_Baseline!T172,IF(I172=2020,Outgrowers_Baseline!Y172,IF(I172=2021,Outgrowers_Baseline!AD172,IF(I172=2022,Outgrowers_Baseline!AI172,IF(I172=2023,Outgrowers_Baseline!AN172,IF(I172=2024,Outgrowers_Baseline!AS172,0))))))))</f>
        <v>0</v>
      </c>
      <c r="N172" s="11">
        <f t="shared" si="38"/>
        <v>12000</v>
      </c>
      <c r="O172" s="30">
        <f>IFERROR(VLOOKUP(A172,Outgrower_Areas!$C:$J,8,0),0)</f>
        <v>1.176269</v>
      </c>
      <c r="P172" s="33">
        <f t="shared" si="39"/>
        <v>0</v>
      </c>
      <c r="Q172" s="113">
        <f t="shared" si="40"/>
        <v>0</v>
      </c>
      <c r="R172" s="32">
        <f t="shared" si="41"/>
        <v>0</v>
      </c>
      <c r="S172" s="30">
        <f t="shared" si="42"/>
        <v>0</v>
      </c>
      <c r="T172" s="32">
        <f t="shared" si="43"/>
        <v>0</v>
      </c>
      <c r="U172" s="30">
        <f t="shared" si="44"/>
        <v>0</v>
      </c>
      <c r="V172" s="113" t="str">
        <f t="shared" si="45"/>
        <v>Non-Cropland</v>
      </c>
      <c r="W172" s="33">
        <f t="shared" si="46"/>
        <v>0</v>
      </c>
      <c r="X172" s="114">
        <f t="shared" si="47"/>
        <v>0</v>
      </c>
      <c r="Y172" s="33">
        <f t="shared" si="48"/>
        <v>0</v>
      </c>
      <c r="Z172" s="113">
        <f t="shared" si="49"/>
        <v>0</v>
      </c>
      <c r="AA172" s="113" t="str">
        <f t="shared" si="50"/>
        <v>Non-Cropland</v>
      </c>
      <c r="AB172" s="11">
        <f t="shared" si="51"/>
        <v>0</v>
      </c>
      <c r="AC172" s="11">
        <f t="shared" si="52"/>
        <v>0</v>
      </c>
      <c r="AD172" s="30">
        <f t="shared" si="53"/>
        <v>0</v>
      </c>
    </row>
    <row r="173" spans="1:30" x14ac:dyDescent="0.4">
      <c r="A173" s="11" t="str">
        <f>Outgrowers_Baseline!A173</f>
        <v>153001a</v>
      </c>
      <c r="B173" s="11">
        <f>Outgrowers_Baseline!B173</f>
        <v>502</v>
      </c>
      <c r="C173" s="11" t="str">
        <f>Outgrowers_Baseline!C173</f>
        <v>153001a</v>
      </c>
      <c r="D173" s="11">
        <f>Outgrowers_Baseline!D173</f>
        <v>16823</v>
      </c>
      <c r="E173" s="11" t="str">
        <f>Outgrowers_Baseline!G173</f>
        <v>Euc</v>
      </c>
      <c r="F173" s="11">
        <f>Outgrowers_Baseline!H173</f>
        <v>2021</v>
      </c>
      <c r="G173" s="11">
        <f t="shared" si="36"/>
        <v>2020</v>
      </c>
      <c r="H173" s="11">
        <f>IF(G173&lt;2017,0,(IF(G173=2017,Outgrowers_Baseline!I173,IF(G173=2018,Outgrowers_Baseline!N173,IF(G173=2019,Outgrowers_Baseline!S173,IF(G173=2020,Outgrowers_Baseline!X173,IF(G173=2021,Outgrowers_Baseline!AC173,IF(G173=2022,Outgrowers_Baseline!AH173,IF(G173=2023,Outgrowers_Baseline!AM173,IF(G173=2024,Outgrowers_Baseline!AR173,0)))))))))+(IF(G173=2017,Outgrowers_Baseline!J173,IF(G173=2018,Outgrowers_Baseline!O173,IF(G173=2019,Outgrowers_Baseline!T173,IF(G173=2020,Outgrowers_Baseline!Y173,IF(G173=2021,Outgrowers_Baseline!AD173,IF(G173=2022,Outgrowers_Baseline!AI173,IF(G173=2023,Outgrowers_Baseline!AN173,IF(G173=2024,Outgrowers_Baseline!AS173,0)))))))))+(IF(G173=2017,Outgrowers_Baseline!K173,IF(G173=2018,Outgrowers_Baseline!P173,IF(G173=2019,Outgrowers_Baseline!U173,IF(G173=2020,Outgrowers_Baseline!Z173,IF(G173=2021,Outgrowers_Baseline!AE173,IF(G173=2022,Outgrowers_Baseline!AJ173,IF(G173=2023,Outgrowers_Baseline!AO173,IF(G173=2024,Outgrowers_Baseline!AT173,0)))))))))+(IF(G173=2017,Outgrowers_Baseline!L173,IF(G173=2018,Outgrowers_Baseline!Q173,IF(G173=2019,Outgrowers_Baseline!V173,IF(G173=2020,Outgrowers_Baseline!AA173,IF(G173=2021,Outgrowers_Baseline!AF173,IF(G173=2022,Outgrowers_Baseline!AK173,IF(G173=2023,Outgrowers_Baseline!AP173,IF(G173=2024,Outgrowers_Baseline!AU173,0))))))))))</f>
        <v>11000</v>
      </c>
      <c r="I173" s="11">
        <f t="shared" si="37"/>
        <v>2020</v>
      </c>
      <c r="J173" s="11">
        <f>IF(I173=2017,Outgrowers_Baseline!I173,IF(I173=2018,Outgrowers_Baseline!N173,IF(I173=2019,Outgrowers_Baseline!S173,IF(I173=2020,Outgrowers_Baseline!X173,IF(I173=2021,Outgrowers_Baseline!AC173,IF(I173=2022,Outgrowers_Baseline!AH173,IF(I173=2023,Outgrowers_Baseline!AM173,IF(I173=2024,Outgrowers_Baseline!AR173,0))))))))</f>
        <v>11000</v>
      </c>
      <c r="K173" s="11">
        <f>IF(I173=2017,Outgrowers_Baseline!L173,IF(I173=2018,Outgrowers_Baseline!Q173,IF(I173=2019,Outgrowers_Baseline!V173,IF(I173=2020,Outgrowers_Baseline!AA173,IF(I173=2021,Outgrowers_Baseline!AF173,IF(I173=2022,Outgrowers_Baseline!AK173,IF(I173=2023,Outgrowers_Baseline!AP173,IF(I173=2024,Outgrowers_Baseline!AU173,0))))))))</f>
        <v>0</v>
      </c>
      <c r="L173" s="11">
        <f>IF(I173=2017,Outgrowers_Baseline!K173,IF(I173=2018,Outgrowers_Baseline!P173,IF(I173=2019,Outgrowers_Baseline!U173,IF(I173=2020,Outgrowers_Baseline!Z173,IF(I173=2021,Outgrowers_Baseline!AE173,IF(I173=2022,Outgrowers_Baseline!AJ173,IF(I173=2023,Outgrowers_Baseline!AO173,IF(I173=2024,Outgrowers_Baseline!AT173,0))))))))</f>
        <v>0</v>
      </c>
      <c r="M173" s="11">
        <f>IF(I173=2017,Outgrowers_Baseline!J173,IF(I173=2018,Outgrowers_Baseline!O173,IF(I173=2019,Outgrowers_Baseline!T173,IF(I173=2020,Outgrowers_Baseline!Y173,IF(I173=2021,Outgrowers_Baseline!AD173,IF(I173=2022,Outgrowers_Baseline!AI173,IF(I173=2023,Outgrowers_Baseline!AN173,IF(I173=2024,Outgrowers_Baseline!AS173,0))))))))</f>
        <v>0</v>
      </c>
      <c r="N173" s="11">
        <f t="shared" si="38"/>
        <v>11000</v>
      </c>
      <c r="O173" s="30">
        <f>IFERROR(VLOOKUP(A173,Outgrower_Areas!$C:$J,8,0),0)</f>
        <v>1.1068260000000001</v>
      </c>
      <c r="P173" s="33">
        <f t="shared" si="39"/>
        <v>0</v>
      </c>
      <c r="Q173" s="113">
        <f t="shared" si="40"/>
        <v>0</v>
      </c>
      <c r="R173" s="32">
        <f t="shared" si="41"/>
        <v>0</v>
      </c>
      <c r="S173" s="30">
        <f t="shared" si="42"/>
        <v>0</v>
      </c>
      <c r="T173" s="32">
        <f t="shared" si="43"/>
        <v>0</v>
      </c>
      <c r="U173" s="30">
        <f t="shared" si="44"/>
        <v>0</v>
      </c>
      <c r="V173" s="113" t="str">
        <f t="shared" si="45"/>
        <v>Non-Cropland</v>
      </c>
      <c r="W173" s="33">
        <f t="shared" si="46"/>
        <v>0</v>
      </c>
      <c r="X173" s="114">
        <f t="shared" si="47"/>
        <v>0</v>
      </c>
      <c r="Y173" s="33">
        <f t="shared" si="48"/>
        <v>0</v>
      </c>
      <c r="Z173" s="113">
        <f t="shared" si="49"/>
        <v>0</v>
      </c>
      <c r="AA173" s="113" t="str">
        <f t="shared" si="50"/>
        <v>Non-Cropland</v>
      </c>
      <c r="AB173" s="11">
        <f t="shared" si="51"/>
        <v>0</v>
      </c>
      <c r="AC173" s="11">
        <f t="shared" si="52"/>
        <v>0</v>
      </c>
      <c r="AD173" s="30">
        <f t="shared" si="53"/>
        <v>0</v>
      </c>
    </row>
    <row r="174" spans="1:30" x14ac:dyDescent="0.4">
      <c r="A174" s="11" t="str">
        <f>Outgrowers_Baseline!A174</f>
        <v>154001a</v>
      </c>
      <c r="B174" s="11">
        <f>Outgrowers_Baseline!B174</f>
        <v>500</v>
      </c>
      <c r="C174" s="11" t="str">
        <f>Outgrowers_Baseline!C174</f>
        <v>154001a</v>
      </c>
      <c r="D174" s="11">
        <f>Outgrowers_Baseline!D174</f>
        <v>16826</v>
      </c>
      <c r="E174" s="11" t="str">
        <f>Outgrowers_Baseline!G174</f>
        <v>Euc</v>
      </c>
      <c r="F174" s="11">
        <f>Outgrowers_Baseline!H174</f>
        <v>2021</v>
      </c>
      <c r="G174" s="11">
        <f t="shared" si="36"/>
        <v>2020</v>
      </c>
      <c r="H174" s="11">
        <f>IF(G174&lt;2017,0,(IF(G174=2017,Outgrowers_Baseline!I174,IF(G174=2018,Outgrowers_Baseline!N174,IF(G174=2019,Outgrowers_Baseline!S174,IF(G174=2020,Outgrowers_Baseline!X174,IF(G174=2021,Outgrowers_Baseline!AC174,IF(G174=2022,Outgrowers_Baseline!AH174,IF(G174=2023,Outgrowers_Baseline!AM174,IF(G174=2024,Outgrowers_Baseline!AR174,0)))))))))+(IF(G174=2017,Outgrowers_Baseline!J174,IF(G174=2018,Outgrowers_Baseline!O174,IF(G174=2019,Outgrowers_Baseline!T174,IF(G174=2020,Outgrowers_Baseline!Y174,IF(G174=2021,Outgrowers_Baseline!AD174,IF(G174=2022,Outgrowers_Baseline!AI174,IF(G174=2023,Outgrowers_Baseline!AN174,IF(G174=2024,Outgrowers_Baseline!AS174,0)))))))))+(IF(G174=2017,Outgrowers_Baseline!K174,IF(G174=2018,Outgrowers_Baseline!P174,IF(G174=2019,Outgrowers_Baseline!U174,IF(G174=2020,Outgrowers_Baseline!Z174,IF(G174=2021,Outgrowers_Baseline!AE174,IF(G174=2022,Outgrowers_Baseline!AJ174,IF(G174=2023,Outgrowers_Baseline!AO174,IF(G174=2024,Outgrowers_Baseline!AT174,0)))))))))+(IF(G174=2017,Outgrowers_Baseline!L174,IF(G174=2018,Outgrowers_Baseline!Q174,IF(G174=2019,Outgrowers_Baseline!V174,IF(G174=2020,Outgrowers_Baseline!AA174,IF(G174=2021,Outgrowers_Baseline!AF174,IF(G174=2022,Outgrowers_Baseline!AK174,IF(G174=2023,Outgrowers_Baseline!AP174,IF(G174=2024,Outgrowers_Baseline!AU174,0))))))))))</f>
        <v>51800</v>
      </c>
      <c r="I174" s="11">
        <f t="shared" si="37"/>
        <v>2020</v>
      </c>
      <c r="J174" s="11">
        <f>IF(I174=2017,Outgrowers_Baseline!I174,IF(I174=2018,Outgrowers_Baseline!N174,IF(I174=2019,Outgrowers_Baseline!S174,IF(I174=2020,Outgrowers_Baseline!X174,IF(I174=2021,Outgrowers_Baseline!AC174,IF(I174=2022,Outgrowers_Baseline!AH174,IF(I174=2023,Outgrowers_Baseline!AM174,IF(I174=2024,Outgrowers_Baseline!AR174,0))))))))</f>
        <v>48400</v>
      </c>
      <c r="K174" s="11">
        <f>IF(I174=2017,Outgrowers_Baseline!L174,IF(I174=2018,Outgrowers_Baseline!Q174,IF(I174=2019,Outgrowers_Baseline!V174,IF(I174=2020,Outgrowers_Baseline!AA174,IF(I174=2021,Outgrowers_Baseline!AF174,IF(I174=2022,Outgrowers_Baseline!AK174,IF(I174=2023,Outgrowers_Baseline!AP174,IF(I174=2024,Outgrowers_Baseline!AU174,0))))))))</f>
        <v>0</v>
      </c>
      <c r="L174" s="11">
        <f>IF(I174=2017,Outgrowers_Baseline!K174,IF(I174=2018,Outgrowers_Baseline!P174,IF(I174=2019,Outgrowers_Baseline!U174,IF(I174=2020,Outgrowers_Baseline!Z174,IF(I174=2021,Outgrowers_Baseline!AE174,IF(I174=2022,Outgrowers_Baseline!AJ174,IF(I174=2023,Outgrowers_Baseline!AO174,IF(I174=2024,Outgrowers_Baseline!AT174,0))))))))</f>
        <v>300</v>
      </c>
      <c r="M174" s="11">
        <f>IF(I174=2017,Outgrowers_Baseline!J174,IF(I174=2018,Outgrowers_Baseline!O174,IF(I174=2019,Outgrowers_Baseline!T174,IF(I174=2020,Outgrowers_Baseline!Y174,IF(I174=2021,Outgrowers_Baseline!AD174,IF(I174=2022,Outgrowers_Baseline!AI174,IF(I174=2023,Outgrowers_Baseline!AN174,IF(I174=2024,Outgrowers_Baseline!AS174,0))))))))</f>
        <v>3100</v>
      </c>
      <c r="N174" s="11">
        <f t="shared" si="38"/>
        <v>51800</v>
      </c>
      <c r="O174" s="30">
        <f>IFERROR(VLOOKUP(A174,Outgrower_Areas!$C:$J,8,0),0)</f>
        <v>5.1661339999999996</v>
      </c>
      <c r="P174" s="33">
        <f t="shared" si="39"/>
        <v>0</v>
      </c>
      <c r="Q174" s="113">
        <f t="shared" si="40"/>
        <v>0</v>
      </c>
      <c r="R174" s="32">
        <f t="shared" si="41"/>
        <v>5.7915057915057912E-3</v>
      </c>
      <c r="S174" s="30">
        <f t="shared" si="42"/>
        <v>2.9919694980694977E-2</v>
      </c>
      <c r="T174" s="32">
        <f t="shared" si="43"/>
        <v>6.5637065637065631E-2</v>
      </c>
      <c r="U174" s="30">
        <f t="shared" si="44"/>
        <v>0.33908987644787636</v>
      </c>
      <c r="V174" s="113" t="str">
        <f t="shared" si="45"/>
        <v>Non-Cropland</v>
      </c>
      <c r="W174" s="33">
        <f t="shared" si="46"/>
        <v>0</v>
      </c>
      <c r="X174" s="114">
        <f t="shared" si="47"/>
        <v>0</v>
      </c>
      <c r="Y174" s="33">
        <f t="shared" si="48"/>
        <v>0.15</v>
      </c>
      <c r="Z174" s="113">
        <f t="shared" si="49"/>
        <v>4.4879542471042465E-3</v>
      </c>
      <c r="AA174" s="113" t="str">
        <f t="shared" si="50"/>
        <v>Very Low Cropland (&lt;10%)</v>
      </c>
      <c r="AB174" s="11">
        <f t="shared" si="51"/>
        <v>0.15</v>
      </c>
      <c r="AC174" s="11">
        <f t="shared" si="52"/>
        <v>5.0863481467181455E-2</v>
      </c>
      <c r="AD174" s="30">
        <f t="shared" si="53"/>
        <v>0.33908987644787636</v>
      </c>
    </row>
    <row r="175" spans="1:30" x14ac:dyDescent="0.4">
      <c r="A175" s="11" t="str">
        <f>Outgrowers_Baseline!A175</f>
        <v>155001a</v>
      </c>
      <c r="B175" s="11">
        <f>Outgrowers_Baseline!B175</f>
        <v>500</v>
      </c>
      <c r="C175" s="11" t="str">
        <f>Outgrowers_Baseline!C175</f>
        <v>155001a</v>
      </c>
      <c r="D175" s="11">
        <f>Outgrowers_Baseline!D175</f>
        <v>16827</v>
      </c>
      <c r="E175" s="11" t="str">
        <f>Outgrowers_Baseline!G175</f>
        <v>Euc</v>
      </c>
      <c r="F175" s="11">
        <f>Outgrowers_Baseline!H175</f>
        <v>2021</v>
      </c>
      <c r="G175" s="11">
        <f t="shared" si="36"/>
        <v>2020</v>
      </c>
      <c r="H175" s="11">
        <f>IF(G175&lt;2017,0,(IF(G175=2017,Outgrowers_Baseline!I175,IF(G175=2018,Outgrowers_Baseline!N175,IF(G175=2019,Outgrowers_Baseline!S175,IF(G175=2020,Outgrowers_Baseline!X175,IF(G175=2021,Outgrowers_Baseline!AC175,IF(G175=2022,Outgrowers_Baseline!AH175,IF(G175=2023,Outgrowers_Baseline!AM175,IF(G175=2024,Outgrowers_Baseline!AR175,0)))))))))+(IF(G175=2017,Outgrowers_Baseline!J175,IF(G175=2018,Outgrowers_Baseline!O175,IF(G175=2019,Outgrowers_Baseline!T175,IF(G175=2020,Outgrowers_Baseline!Y175,IF(G175=2021,Outgrowers_Baseline!AD175,IF(G175=2022,Outgrowers_Baseline!AI175,IF(G175=2023,Outgrowers_Baseline!AN175,IF(G175=2024,Outgrowers_Baseline!AS175,0)))))))))+(IF(G175=2017,Outgrowers_Baseline!K175,IF(G175=2018,Outgrowers_Baseline!P175,IF(G175=2019,Outgrowers_Baseline!U175,IF(G175=2020,Outgrowers_Baseline!Z175,IF(G175=2021,Outgrowers_Baseline!AE175,IF(G175=2022,Outgrowers_Baseline!AJ175,IF(G175=2023,Outgrowers_Baseline!AO175,IF(G175=2024,Outgrowers_Baseline!AT175,0)))))))))+(IF(G175=2017,Outgrowers_Baseline!L175,IF(G175=2018,Outgrowers_Baseline!Q175,IF(G175=2019,Outgrowers_Baseline!V175,IF(G175=2020,Outgrowers_Baseline!AA175,IF(G175=2021,Outgrowers_Baseline!AF175,IF(G175=2022,Outgrowers_Baseline!AK175,IF(G175=2023,Outgrowers_Baseline!AP175,IF(G175=2024,Outgrowers_Baseline!AU175,0))))))))))</f>
        <v>10000</v>
      </c>
      <c r="I175" s="11">
        <f t="shared" si="37"/>
        <v>2020</v>
      </c>
      <c r="J175" s="11">
        <f>IF(I175=2017,Outgrowers_Baseline!I175,IF(I175=2018,Outgrowers_Baseline!N175,IF(I175=2019,Outgrowers_Baseline!S175,IF(I175=2020,Outgrowers_Baseline!X175,IF(I175=2021,Outgrowers_Baseline!AC175,IF(I175=2022,Outgrowers_Baseline!AH175,IF(I175=2023,Outgrowers_Baseline!AM175,IF(I175=2024,Outgrowers_Baseline!AR175,0))))))))</f>
        <v>10000</v>
      </c>
      <c r="K175" s="11">
        <f>IF(I175=2017,Outgrowers_Baseline!L175,IF(I175=2018,Outgrowers_Baseline!Q175,IF(I175=2019,Outgrowers_Baseline!V175,IF(I175=2020,Outgrowers_Baseline!AA175,IF(I175=2021,Outgrowers_Baseline!AF175,IF(I175=2022,Outgrowers_Baseline!AK175,IF(I175=2023,Outgrowers_Baseline!AP175,IF(I175=2024,Outgrowers_Baseline!AU175,0))))))))</f>
        <v>0</v>
      </c>
      <c r="L175" s="11">
        <f>IF(I175=2017,Outgrowers_Baseline!K175,IF(I175=2018,Outgrowers_Baseline!P175,IF(I175=2019,Outgrowers_Baseline!U175,IF(I175=2020,Outgrowers_Baseline!Z175,IF(I175=2021,Outgrowers_Baseline!AE175,IF(I175=2022,Outgrowers_Baseline!AJ175,IF(I175=2023,Outgrowers_Baseline!AO175,IF(I175=2024,Outgrowers_Baseline!AT175,0))))))))</f>
        <v>0</v>
      </c>
      <c r="M175" s="11">
        <f>IF(I175=2017,Outgrowers_Baseline!J175,IF(I175=2018,Outgrowers_Baseline!O175,IF(I175=2019,Outgrowers_Baseline!T175,IF(I175=2020,Outgrowers_Baseline!Y175,IF(I175=2021,Outgrowers_Baseline!AD175,IF(I175=2022,Outgrowers_Baseline!AI175,IF(I175=2023,Outgrowers_Baseline!AN175,IF(I175=2024,Outgrowers_Baseline!AS175,0))))))))</f>
        <v>0</v>
      </c>
      <c r="N175" s="11">
        <f t="shared" si="38"/>
        <v>10000</v>
      </c>
      <c r="O175" s="30">
        <f>IFERROR(VLOOKUP(A175,Outgrower_Areas!$C:$J,8,0),0)</f>
        <v>0.98609400000000003</v>
      </c>
      <c r="P175" s="33">
        <f t="shared" si="39"/>
        <v>0</v>
      </c>
      <c r="Q175" s="113">
        <f t="shared" si="40"/>
        <v>0</v>
      </c>
      <c r="R175" s="32">
        <f t="shared" si="41"/>
        <v>0</v>
      </c>
      <c r="S175" s="30">
        <f t="shared" si="42"/>
        <v>0</v>
      </c>
      <c r="T175" s="32">
        <f t="shared" si="43"/>
        <v>0</v>
      </c>
      <c r="U175" s="30">
        <f t="shared" si="44"/>
        <v>0</v>
      </c>
      <c r="V175" s="113" t="str">
        <f t="shared" si="45"/>
        <v>Non-Cropland</v>
      </c>
      <c r="W175" s="33">
        <f t="shared" si="46"/>
        <v>0</v>
      </c>
      <c r="X175" s="114">
        <f t="shared" si="47"/>
        <v>0</v>
      </c>
      <c r="Y175" s="33">
        <f t="shared" si="48"/>
        <v>0</v>
      </c>
      <c r="Z175" s="113">
        <f t="shared" si="49"/>
        <v>0</v>
      </c>
      <c r="AA175" s="113" t="str">
        <f t="shared" si="50"/>
        <v>Non-Cropland</v>
      </c>
      <c r="AB175" s="11">
        <f t="shared" si="51"/>
        <v>0</v>
      </c>
      <c r="AC175" s="11">
        <f t="shared" si="52"/>
        <v>0</v>
      </c>
      <c r="AD175" s="30">
        <f t="shared" si="53"/>
        <v>0</v>
      </c>
    </row>
    <row r="176" spans="1:30" x14ac:dyDescent="0.4">
      <c r="A176" s="11" t="str">
        <f>Outgrowers_Baseline!A176</f>
        <v>156001a</v>
      </c>
      <c r="B176" s="11">
        <f>Outgrowers_Baseline!B176</f>
        <v>500</v>
      </c>
      <c r="C176" s="11" t="str">
        <f>Outgrowers_Baseline!C176</f>
        <v>156001a</v>
      </c>
      <c r="D176" s="11">
        <f>Outgrowers_Baseline!D176</f>
        <v>16828</v>
      </c>
      <c r="E176" s="11" t="str">
        <f>Outgrowers_Baseline!G176</f>
        <v>Euc</v>
      </c>
      <c r="F176" s="11">
        <f>Outgrowers_Baseline!H176</f>
        <v>2021</v>
      </c>
      <c r="G176" s="11">
        <f t="shared" si="36"/>
        <v>2020</v>
      </c>
      <c r="H176" s="11">
        <f>IF(G176&lt;2017,0,(IF(G176=2017,Outgrowers_Baseline!I176,IF(G176=2018,Outgrowers_Baseline!N176,IF(G176=2019,Outgrowers_Baseline!S176,IF(G176=2020,Outgrowers_Baseline!X176,IF(G176=2021,Outgrowers_Baseline!AC176,IF(G176=2022,Outgrowers_Baseline!AH176,IF(G176=2023,Outgrowers_Baseline!AM176,IF(G176=2024,Outgrowers_Baseline!AR176,0)))))))))+(IF(G176=2017,Outgrowers_Baseline!J176,IF(G176=2018,Outgrowers_Baseline!O176,IF(G176=2019,Outgrowers_Baseline!T176,IF(G176=2020,Outgrowers_Baseline!Y176,IF(G176=2021,Outgrowers_Baseline!AD176,IF(G176=2022,Outgrowers_Baseline!AI176,IF(G176=2023,Outgrowers_Baseline!AN176,IF(G176=2024,Outgrowers_Baseline!AS176,0)))))))))+(IF(G176=2017,Outgrowers_Baseline!K176,IF(G176=2018,Outgrowers_Baseline!P176,IF(G176=2019,Outgrowers_Baseline!U176,IF(G176=2020,Outgrowers_Baseline!Z176,IF(G176=2021,Outgrowers_Baseline!AE176,IF(G176=2022,Outgrowers_Baseline!AJ176,IF(G176=2023,Outgrowers_Baseline!AO176,IF(G176=2024,Outgrowers_Baseline!AT176,0)))))))))+(IF(G176=2017,Outgrowers_Baseline!L176,IF(G176=2018,Outgrowers_Baseline!Q176,IF(G176=2019,Outgrowers_Baseline!V176,IF(G176=2020,Outgrowers_Baseline!AA176,IF(G176=2021,Outgrowers_Baseline!AF176,IF(G176=2022,Outgrowers_Baseline!AK176,IF(G176=2023,Outgrowers_Baseline!AP176,IF(G176=2024,Outgrowers_Baseline!AU176,0))))))))))</f>
        <v>14800</v>
      </c>
      <c r="I176" s="11">
        <f t="shared" si="37"/>
        <v>2020</v>
      </c>
      <c r="J176" s="11">
        <f>IF(I176=2017,Outgrowers_Baseline!I176,IF(I176=2018,Outgrowers_Baseline!N176,IF(I176=2019,Outgrowers_Baseline!S176,IF(I176=2020,Outgrowers_Baseline!X176,IF(I176=2021,Outgrowers_Baseline!AC176,IF(I176=2022,Outgrowers_Baseline!AH176,IF(I176=2023,Outgrowers_Baseline!AM176,IF(I176=2024,Outgrowers_Baseline!AR176,0))))))))</f>
        <v>1600</v>
      </c>
      <c r="K176" s="11">
        <f>IF(I176=2017,Outgrowers_Baseline!L176,IF(I176=2018,Outgrowers_Baseline!Q176,IF(I176=2019,Outgrowers_Baseline!V176,IF(I176=2020,Outgrowers_Baseline!AA176,IF(I176=2021,Outgrowers_Baseline!AF176,IF(I176=2022,Outgrowers_Baseline!AK176,IF(I176=2023,Outgrowers_Baseline!AP176,IF(I176=2024,Outgrowers_Baseline!AU176,0))))))))</f>
        <v>0</v>
      </c>
      <c r="L176" s="11">
        <f>IF(I176=2017,Outgrowers_Baseline!K176,IF(I176=2018,Outgrowers_Baseline!P176,IF(I176=2019,Outgrowers_Baseline!U176,IF(I176=2020,Outgrowers_Baseline!Z176,IF(I176=2021,Outgrowers_Baseline!AE176,IF(I176=2022,Outgrowers_Baseline!AJ176,IF(I176=2023,Outgrowers_Baseline!AO176,IF(I176=2024,Outgrowers_Baseline!AT176,0))))))))</f>
        <v>8500</v>
      </c>
      <c r="M176" s="11">
        <f>IF(I176=2017,Outgrowers_Baseline!J176,IF(I176=2018,Outgrowers_Baseline!O176,IF(I176=2019,Outgrowers_Baseline!T176,IF(I176=2020,Outgrowers_Baseline!Y176,IF(I176=2021,Outgrowers_Baseline!AD176,IF(I176=2022,Outgrowers_Baseline!AI176,IF(I176=2023,Outgrowers_Baseline!AN176,IF(I176=2024,Outgrowers_Baseline!AS176,0))))))))</f>
        <v>4700</v>
      </c>
      <c r="N176" s="11">
        <f t="shared" si="38"/>
        <v>14800</v>
      </c>
      <c r="O176" s="30">
        <f>IFERROR(VLOOKUP(A176,Outgrower_Areas!$C:$J,8,0),0)</f>
        <v>1.494926</v>
      </c>
      <c r="P176" s="33">
        <f t="shared" si="39"/>
        <v>0</v>
      </c>
      <c r="Q176" s="113">
        <f t="shared" si="40"/>
        <v>0</v>
      </c>
      <c r="R176" s="32">
        <f t="shared" si="41"/>
        <v>0.57432432432432434</v>
      </c>
      <c r="S176" s="30">
        <f t="shared" si="42"/>
        <v>0.85857236486486488</v>
      </c>
      <c r="T176" s="32">
        <f t="shared" si="43"/>
        <v>0.89189189189189189</v>
      </c>
      <c r="U176" s="30">
        <f t="shared" si="44"/>
        <v>1.3333123783783782</v>
      </c>
      <c r="V176" s="113" t="str">
        <f t="shared" si="45"/>
        <v>Non-Cropland</v>
      </c>
      <c r="W176" s="33">
        <f t="shared" si="46"/>
        <v>0</v>
      </c>
      <c r="X176" s="114">
        <f t="shared" si="47"/>
        <v>0</v>
      </c>
      <c r="Y176" s="33">
        <f t="shared" si="48"/>
        <v>0.4</v>
      </c>
      <c r="Z176" s="113">
        <f t="shared" si="49"/>
        <v>0.34342894594594597</v>
      </c>
      <c r="AA176" s="113" t="str">
        <f t="shared" si="50"/>
        <v>High Cropland (≥50%)</v>
      </c>
      <c r="AB176" s="11">
        <f t="shared" si="51"/>
        <v>0.4</v>
      </c>
      <c r="AC176" s="11">
        <f t="shared" si="52"/>
        <v>0.53332495135135127</v>
      </c>
      <c r="AD176" s="30">
        <f t="shared" si="53"/>
        <v>1.3333123783783782</v>
      </c>
    </row>
    <row r="177" spans="1:30" x14ac:dyDescent="0.4">
      <c r="A177" s="11" t="str">
        <f>Outgrowers_Baseline!A177</f>
        <v>159001a</v>
      </c>
      <c r="B177" s="11">
        <f>Outgrowers_Baseline!B177</f>
        <v>500</v>
      </c>
      <c r="C177" s="11" t="str">
        <f>Outgrowers_Baseline!C177</f>
        <v>159001a</v>
      </c>
      <c r="D177" s="11">
        <f>Outgrowers_Baseline!D177</f>
        <v>16831</v>
      </c>
      <c r="E177" s="11" t="str">
        <f>Outgrowers_Baseline!G177</f>
        <v>Euc</v>
      </c>
      <c r="F177" s="11">
        <f>Outgrowers_Baseline!H177</f>
        <v>2021</v>
      </c>
      <c r="G177" s="11">
        <f t="shared" si="36"/>
        <v>2020</v>
      </c>
      <c r="H177" s="11">
        <f>IF(G177&lt;2017,0,(IF(G177=2017,Outgrowers_Baseline!I177,IF(G177=2018,Outgrowers_Baseline!N177,IF(G177=2019,Outgrowers_Baseline!S177,IF(G177=2020,Outgrowers_Baseline!X177,IF(G177=2021,Outgrowers_Baseline!AC177,IF(G177=2022,Outgrowers_Baseline!AH177,IF(G177=2023,Outgrowers_Baseline!AM177,IF(G177=2024,Outgrowers_Baseline!AR177,0)))))))))+(IF(G177=2017,Outgrowers_Baseline!J177,IF(G177=2018,Outgrowers_Baseline!O177,IF(G177=2019,Outgrowers_Baseline!T177,IF(G177=2020,Outgrowers_Baseline!Y177,IF(G177=2021,Outgrowers_Baseline!AD177,IF(G177=2022,Outgrowers_Baseline!AI177,IF(G177=2023,Outgrowers_Baseline!AN177,IF(G177=2024,Outgrowers_Baseline!AS177,0)))))))))+(IF(G177=2017,Outgrowers_Baseline!K177,IF(G177=2018,Outgrowers_Baseline!P177,IF(G177=2019,Outgrowers_Baseline!U177,IF(G177=2020,Outgrowers_Baseline!Z177,IF(G177=2021,Outgrowers_Baseline!AE177,IF(G177=2022,Outgrowers_Baseline!AJ177,IF(G177=2023,Outgrowers_Baseline!AO177,IF(G177=2024,Outgrowers_Baseline!AT177,0)))))))))+(IF(G177=2017,Outgrowers_Baseline!L177,IF(G177=2018,Outgrowers_Baseline!Q177,IF(G177=2019,Outgrowers_Baseline!V177,IF(G177=2020,Outgrowers_Baseline!AA177,IF(G177=2021,Outgrowers_Baseline!AF177,IF(G177=2022,Outgrowers_Baseline!AK177,IF(G177=2023,Outgrowers_Baseline!AP177,IF(G177=2024,Outgrowers_Baseline!AU177,0))))))))))</f>
        <v>30400</v>
      </c>
      <c r="I177" s="11">
        <f t="shared" si="37"/>
        <v>2020</v>
      </c>
      <c r="J177" s="11">
        <f>IF(I177=2017,Outgrowers_Baseline!I177,IF(I177=2018,Outgrowers_Baseline!N177,IF(I177=2019,Outgrowers_Baseline!S177,IF(I177=2020,Outgrowers_Baseline!X177,IF(I177=2021,Outgrowers_Baseline!AC177,IF(I177=2022,Outgrowers_Baseline!AH177,IF(I177=2023,Outgrowers_Baseline!AM177,IF(I177=2024,Outgrowers_Baseline!AR177,0))))))))</f>
        <v>30400</v>
      </c>
      <c r="K177" s="11">
        <f>IF(I177=2017,Outgrowers_Baseline!L177,IF(I177=2018,Outgrowers_Baseline!Q177,IF(I177=2019,Outgrowers_Baseline!V177,IF(I177=2020,Outgrowers_Baseline!AA177,IF(I177=2021,Outgrowers_Baseline!AF177,IF(I177=2022,Outgrowers_Baseline!AK177,IF(I177=2023,Outgrowers_Baseline!AP177,IF(I177=2024,Outgrowers_Baseline!AU177,0))))))))</f>
        <v>0</v>
      </c>
      <c r="L177" s="11">
        <f>IF(I177=2017,Outgrowers_Baseline!K177,IF(I177=2018,Outgrowers_Baseline!P177,IF(I177=2019,Outgrowers_Baseline!U177,IF(I177=2020,Outgrowers_Baseline!Z177,IF(I177=2021,Outgrowers_Baseline!AE177,IF(I177=2022,Outgrowers_Baseline!AJ177,IF(I177=2023,Outgrowers_Baseline!AO177,IF(I177=2024,Outgrowers_Baseline!AT177,0))))))))</f>
        <v>0</v>
      </c>
      <c r="M177" s="11">
        <f>IF(I177=2017,Outgrowers_Baseline!J177,IF(I177=2018,Outgrowers_Baseline!O177,IF(I177=2019,Outgrowers_Baseline!T177,IF(I177=2020,Outgrowers_Baseline!Y177,IF(I177=2021,Outgrowers_Baseline!AD177,IF(I177=2022,Outgrowers_Baseline!AI177,IF(I177=2023,Outgrowers_Baseline!AN177,IF(I177=2024,Outgrowers_Baseline!AS177,0))))))))</f>
        <v>0</v>
      </c>
      <c r="N177" s="11">
        <f t="shared" si="38"/>
        <v>30400</v>
      </c>
      <c r="O177" s="30">
        <f>IFERROR(VLOOKUP(A177,Outgrower_Areas!$C:$J,8,0),0)</f>
        <v>3.0313340000000002</v>
      </c>
      <c r="P177" s="33">
        <f t="shared" si="39"/>
        <v>0</v>
      </c>
      <c r="Q177" s="113">
        <f t="shared" si="40"/>
        <v>0</v>
      </c>
      <c r="R177" s="32">
        <f t="shared" si="41"/>
        <v>0</v>
      </c>
      <c r="S177" s="30">
        <f t="shared" si="42"/>
        <v>0</v>
      </c>
      <c r="T177" s="32">
        <f t="shared" si="43"/>
        <v>0</v>
      </c>
      <c r="U177" s="30">
        <f t="shared" si="44"/>
        <v>0</v>
      </c>
      <c r="V177" s="113" t="str">
        <f t="shared" si="45"/>
        <v>Non-Cropland</v>
      </c>
      <c r="W177" s="33">
        <f t="shared" si="46"/>
        <v>0</v>
      </c>
      <c r="X177" s="114">
        <f t="shared" si="47"/>
        <v>0</v>
      </c>
      <c r="Y177" s="33">
        <f t="shared" si="48"/>
        <v>0</v>
      </c>
      <c r="Z177" s="113">
        <f t="shared" si="49"/>
        <v>0</v>
      </c>
      <c r="AA177" s="113" t="str">
        <f t="shared" si="50"/>
        <v>Non-Cropland</v>
      </c>
      <c r="AB177" s="11">
        <f t="shared" si="51"/>
        <v>0</v>
      </c>
      <c r="AC177" s="11">
        <f t="shared" si="52"/>
        <v>0</v>
      </c>
      <c r="AD177" s="30">
        <f t="shared" si="53"/>
        <v>0</v>
      </c>
    </row>
    <row r="178" spans="1:30" x14ac:dyDescent="0.4">
      <c r="A178" s="11" t="str">
        <f>Outgrowers_Baseline!A178</f>
        <v>16002a</v>
      </c>
      <c r="B178" s="11">
        <f>Outgrowers_Baseline!B178</f>
        <v>500</v>
      </c>
      <c r="C178" s="11" t="str">
        <f>Outgrowers_Baseline!C178</f>
        <v>16002a</v>
      </c>
      <c r="D178" s="11">
        <f>Outgrowers_Baseline!D178</f>
        <v>16790</v>
      </c>
      <c r="E178" s="11" t="str">
        <f>Outgrowers_Baseline!G178</f>
        <v>Euc</v>
      </c>
      <c r="F178" s="11">
        <f>Outgrowers_Baseline!H178</f>
        <v>2020</v>
      </c>
      <c r="G178" s="11">
        <f t="shared" si="36"/>
        <v>2019</v>
      </c>
      <c r="H178" s="11">
        <f>IF(G178&lt;2017,0,(IF(G178=2017,Outgrowers_Baseline!I178,IF(G178=2018,Outgrowers_Baseline!N178,IF(G178=2019,Outgrowers_Baseline!S178,IF(G178=2020,Outgrowers_Baseline!X178,IF(G178=2021,Outgrowers_Baseline!AC178,IF(G178=2022,Outgrowers_Baseline!AH178,IF(G178=2023,Outgrowers_Baseline!AM178,IF(G178=2024,Outgrowers_Baseline!AR178,0)))))))))+(IF(G178=2017,Outgrowers_Baseline!J178,IF(G178=2018,Outgrowers_Baseline!O178,IF(G178=2019,Outgrowers_Baseline!T178,IF(G178=2020,Outgrowers_Baseline!Y178,IF(G178=2021,Outgrowers_Baseline!AD178,IF(G178=2022,Outgrowers_Baseline!AI178,IF(G178=2023,Outgrowers_Baseline!AN178,IF(G178=2024,Outgrowers_Baseline!AS178,0)))))))))+(IF(G178=2017,Outgrowers_Baseline!K178,IF(G178=2018,Outgrowers_Baseline!P178,IF(G178=2019,Outgrowers_Baseline!U178,IF(G178=2020,Outgrowers_Baseline!Z178,IF(G178=2021,Outgrowers_Baseline!AE178,IF(G178=2022,Outgrowers_Baseline!AJ178,IF(G178=2023,Outgrowers_Baseline!AO178,IF(G178=2024,Outgrowers_Baseline!AT178,0)))))))))+(IF(G178=2017,Outgrowers_Baseline!L178,IF(G178=2018,Outgrowers_Baseline!Q178,IF(G178=2019,Outgrowers_Baseline!V178,IF(G178=2020,Outgrowers_Baseline!AA178,IF(G178=2021,Outgrowers_Baseline!AF178,IF(G178=2022,Outgrowers_Baseline!AK178,IF(G178=2023,Outgrowers_Baseline!AP178,IF(G178=2024,Outgrowers_Baseline!AU178,0))))))))))</f>
        <v>26400</v>
      </c>
      <c r="I178" s="11">
        <f t="shared" si="37"/>
        <v>2019</v>
      </c>
      <c r="J178" s="11">
        <f>IF(I178=2017,Outgrowers_Baseline!I178,IF(I178=2018,Outgrowers_Baseline!N178,IF(I178=2019,Outgrowers_Baseline!S178,IF(I178=2020,Outgrowers_Baseline!X178,IF(I178=2021,Outgrowers_Baseline!AC178,IF(I178=2022,Outgrowers_Baseline!AH178,IF(I178=2023,Outgrowers_Baseline!AM178,IF(I178=2024,Outgrowers_Baseline!AR178,0))))))))</f>
        <v>1000</v>
      </c>
      <c r="K178" s="11">
        <f>IF(I178=2017,Outgrowers_Baseline!L178,IF(I178=2018,Outgrowers_Baseline!Q178,IF(I178=2019,Outgrowers_Baseline!V178,IF(I178=2020,Outgrowers_Baseline!AA178,IF(I178=2021,Outgrowers_Baseline!AF178,IF(I178=2022,Outgrowers_Baseline!AK178,IF(I178=2023,Outgrowers_Baseline!AP178,IF(I178=2024,Outgrowers_Baseline!AU178,0))))))))</f>
        <v>4400</v>
      </c>
      <c r="L178" s="11">
        <f>IF(I178=2017,Outgrowers_Baseline!K178,IF(I178=2018,Outgrowers_Baseline!P178,IF(I178=2019,Outgrowers_Baseline!U178,IF(I178=2020,Outgrowers_Baseline!Z178,IF(I178=2021,Outgrowers_Baseline!AE178,IF(I178=2022,Outgrowers_Baseline!AJ178,IF(I178=2023,Outgrowers_Baseline!AO178,IF(I178=2024,Outgrowers_Baseline!AT178,0))))))))</f>
        <v>13500</v>
      </c>
      <c r="M178" s="11">
        <f>IF(I178=2017,Outgrowers_Baseline!J178,IF(I178=2018,Outgrowers_Baseline!O178,IF(I178=2019,Outgrowers_Baseline!T178,IF(I178=2020,Outgrowers_Baseline!Y178,IF(I178=2021,Outgrowers_Baseline!AD178,IF(I178=2022,Outgrowers_Baseline!AI178,IF(I178=2023,Outgrowers_Baseline!AN178,IF(I178=2024,Outgrowers_Baseline!AS178,0))))))))</f>
        <v>7500</v>
      </c>
      <c r="N178" s="11">
        <f t="shared" si="38"/>
        <v>26400</v>
      </c>
      <c r="O178" s="30">
        <f>IFERROR(VLOOKUP(A178,Outgrower_Areas!$C:$J,8,0),0)</f>
        <v>2.6813199999999999</v>
      </c>
      <c r="P178" s="33">
        <f t="shared" si="39"/>
        <v>0.16666666666666666</v>
      </c>
      <c r="Q178" s="113">
        <f t="shared" si="40"/>
        <v>0.44688666666666665</v>
      </c>
      <c r="R178" s="32">
        <f t="shared" si="41"/>
        <v>0.67803030303030298</v>
      </c>
      <c r="S178" s="30">
        <f t="shared" si="42"/>
        <v>1.818016212121212</v>
      </c>
      <c r="T178" s="32">
        <f t="shared" si="43"/>
        <v>0.96212121212121215</v>
      </c>
      <c r="U178" s="30">
        <f t="shared" si="44"/>
        <v>2.5797548484848485</v>
      </c>
      <c r="V178" s="113" t="str">
        <f t="shared" si="45"/>
        <v>Low Cropland (10-30%)</v>
      </c>
      <c r="W178" s="33">
        <f t="shared" si="46"/>
        <v>0.2</v>
      </c>
      <c r="X178" s="114">
        <f t="shared" si="47"/>
        <v>8.9377333333333336E-2</v>
      </c>
      <c r="Y178" s="33">
        <f t="shared" si="48"/>
        <v>0.4</v>
      </c>
      <c r="Z178" s="113">
        <f t="shared" si="49"/>
        <v>0.72720648484848482</v>
      </c>
      <c r="AA178" s="113" t="str">
        <f t="shared" si="50"/>
        <v>High Cropland (≥50%)</v>
      </c>
      <c r="AB178" s="11">
        <f t="shared" si="51"/>
        <v>0.4</v>
      </c>
      <c r="AC178" s="11">
        <f t="shared" si="52"/>
        <v>1.0319019393939395</v>
      </c>
      <c r="AD178" s="30">
        <f t="shared" si="53"/>
        <v>2.5797548484848485</v>
      </c>
    </row>
    <row r="179" spans="1:30" x14ac:dyDescent="0.4">
      <c r="A179" s="11" t="str">
        <f>Outgrowers_Baseline!A179</f>
        <v>16002b</v>
      </c>
      <c r="B179" s="11">
        <f>Outgrowers_Baseline!B179</f>
        <v>500</v>
      </c>
      <c r="C179" s="11" t="str">
        <f>Outgrowers_Baseline!C179</f>
        <v>16002b</v>
      </c>
      <c r="D179" s="11">
        <f>Outgrowers_Baseline!D179</f>
        <v>16791</v>
      </c>
      <c r="E179" s="11" t="str">
        <f>Outgrowers_Baseline!G179</f>
        <v>Euc</v>
      </c>
      <c r="F179" s="11">
        <f>Outgrowers_Baseline!H179</f>
        <v>2021</v>
      </c>
      <c r="G179" s="11">
        <f t="shared" si="36"/>
        <v>2020</v>
      </c>
      <c r="H179" s="11">
        <f>IF(G179&lt;2017,0,(IF(G179=2017,Outgrowers_Baseline!I179,IF(G179=2018,Outgrowers_Baseline!N179,IF(G179=2019,Outgrowers_Baseline!S179,IF(G179=2020,Outgrowers_Baseline!X179,IF(G179=2021,Outgrowers_Baseline!AC179,IF(G179=2022,Outgrowers_Baseline!AH179,IF(G179=2023,Outgrowers_Baseline!AM179,IF(G179=2024,Outgrowers_Baseline!AR179,0)))))))))+(IF(G179=2017,Outgrowers_Baseline!J179,IF(G179=2018,Outgrowers_Baseline!O179,IF(G179=2019,Outgrowers_Baseline!T179,IF(G179=2020,Outgrowers_Baseline!Y179,IF(G179=2021,Outgrowers_Baseline!AD179,IF(G179=2022,Outgrowers_Baseline!AI179,IF(G179=2023,Outgrowers_Baseline!AN179,IF(G179=2024,Outgrowers_Baseline!AS179,0)))))))))+(IF(G179=2017,Outgrowers_Baseline!K179,IF(G179=2018,Outgrowers_Baseline!P179,IF(G179=2019,Outgrowers_Baseline!U179,IF(G179=2020,Outgrowers_Baseline!Z179,IF(G179=2021,Outgrowers_Baseline!AE179,IF(G179=2022,Outgrowers_Baseline!AJ179,IF(G179=2023,Outgrowers_Baseline!AO179,IF(G179=2024,Outgrowers_Baseline!AT179,0)))))))))+(IF(G179=2017,Outgrowers_Baseline!L179,IF(G179=2018,Outgrowers_Baseline!Q179,IF(G179=2019,Outgrowers_Baseline!V179,IF(G179=2020,Outgrowers_Baseline!AA179,IF(G179=2021,Outgrowers_Baseline!AF179,IF(G179=2022,Outgrowers_Baseline!AK179,IF(G179=2023,Outgrowers_Baseline!AP179,IF(G179=2024,Outgrowers_Baseline!AU179,0))))))))))</f>
        <v>16100</v>
      </c>
      <c r="I179" s="11">
        <f t="shared" si="37"/>
        <v>2020</v>
      </c>
      <c r="J179" s="11">
        <f>IF(I179=2017,Outgrowers_Baseline!I179,IF(I179=2018,Outgrowers_Baseline!N179,IF(I179=2019,Outgrowers_Baseline!S179,IF(I179=2020,Outgrowers_Baseline!X179,IF(I179=2021,Outgrowers_Baseline!AC179,IF(I179=2022,Outgrowers_Baseline!AH179,IF(I179=2023,Outgrowers_Baseline!AM179,IF(I179=2024,Outgrowers_Baseline!AR179,0))))))))</f>
        <v>0</v>
      </c>
      <c r="K179" s="11">
        <f>IF(I179=2017,Outgrowers_Baseline!L179,IF(I179=2018,Outgrowers_Baseline!Q179,IF(I179=2019,Outgrowers_Baseline!V179,IF(I179=2020,Outgrowers_Baseline!AA179,IF(I179=2021,Outgrowers_Baseline!AF179,IF(I179=2022,Outgrowers_Baseline!AK179,IF(I179=2023,Outgrowers_Baseline!AP179,IF(I179=2024,Outgrowers_Baseline!AU179,0))))))))</f>
        <v>7100</v>
      </c>
      <c r="L179" s="11">
        <f>IF(I179=2017,Outgrowers_Baseline!K179,IF(I179=2018,Outgrowers_Baseline!P179,IF(I179=2019,Outgrowers_Baseline!U179,IF(I179=2020,Outgrowers_Baseline!Z179,IF(I179=2021,Outgrowers_Baseline!AE179,IF(I179=2022,Outgrowers_Baseline!AJ179,IF(I179=2023,Outgrowers_Baseline!AO179,IF(I179=2024,Outgrowers_Baseline!AT179,0))))))))</f>
        <v>8100</v>
      </c>
      <c r="M179" s="11">
        <f>IF(I179=2017,Outgrowers_Baseline!J179,IF(I179=2018,Outgrowers_Baseline!O179,IF(I179=2019,Outgrowers_Baseline!T179,IF(I179=2020,Outgrowers_Baseline!Y179,IF(I179=2021,Outgrowers_Baseline!AD179,IF(I179=2022,Outgrowers_Baseline!AI179,IF(I179=2023,Outgrowers_Baseline!AN179,IF(I179=2024,Outgrowers_Baseline!AS179,0))))))))</f>
        <v>900</v>
      </c>
      <c r="N179" s="11">
        <f t="shared" si="38"/>
        <v>16100</v>
      </c>
      <c r="O179" s="30">
        <f>IFERROR(VLOOKUP(A179,Outgrower_Areas!$C:$J,8,0),0)</f>
        <v>1.6087070000000001</v>
      </c>
      <c r="P179" s="33">
        <f t="shared" si="39"/>
        <v>0.44099378881987578</v>
      </c>
      <c r="Q179" s="113">
        <f t="shared" si="40"/>
        <v>0.70942979503105597</v>
      </c>
      <c r="R179" s="32">
        <f t="shared" si="41"/>
        <v>0.94409937888198758</v>
      </c>
      <c r="S179" s="30">
        <f t="shared" si="42"/>
        <v>1.5187792795031057</v>
      </c>
      <c r="T179" s="32">
        <f t="shared" si="43"/>
        <v>1</v>
      </c>
      <c r="U179" s="30">
        <f t="shared" si="44"/>
        <v>1.6087070000000001</v>
      </c>
      <c r="V179" s="113" t="str">
        <f t="shared" si="45"/>
        <v>Medium Cropland (30-50%)</v>
      </c>
      <c r="W179" s="33">
        <f t="shared" si="46"/>
        <v>0.3</v>
      </c>
      <c r="X179" s="114">
        <f t="shared" si="47"/>
        <v>0.21282893850931678</v>
      </c>
      <c r="Y179" s="33">
        <f t="shared" si="48"/>
        <v>0.4</v>
      </c>
      <c r="Z179" s="113">
        <f t="shared" si="49"/>
        <v>0.6075117118012423</v>
      </c>
      <c r="AA179" s="113" t="str">
        <f t="shared" si="50"/>
        <v>High Cropland (≥50%)</v>
      </c>
      <c r="AB179" s="11">
        <f t="shared" si="51"/>
        <v>0.4</v>
      </c>
      <c r="AC179" s="11">
        <f t="shared" si="52"/>
        <v>0.64348280000000013</v>
      </c>
      <c r="AD179" s="30">
        <f t="shared" si="53"/>
        <v>1.6087070000000001</v>
      </c>
    </row>
    <row r="180" spans="1:30" x14ac:dyDescent="0.4">
      <c r="A180" s="11" t="str">
        <f>Outgrowers_Baseline!A180</f>
        <v>161001b</v>
      </c>
      <c r="B180" s="11">
        <f>Outgrowers_Baseline!B180</f>
        <v>500</v>
      </c>
      <c r="C180" s="11" t="str">
        <f>Outgrowers_Baseline!C180</f>
        <v>161001b</v>
      </c>
      <c r="D180" s="11">
        <f>Outgrowers_Baseline!D180</f>
        <v>16837</v>
      </c>
      <c r="E180" s="11" t="str">
        <f>Outgrowers_Baseline!G180</f>
        <v>Euc</v>
      </c>
      <c r="F180" s="11">
        <f>Outgrowers_Baseline!H180</f>
        <v>2018</v>
      </c>
      <c r="G180" s="11">
        <f t="shared" si="36"/>
        <v>2017</v>
      </c>
      <c r="H180" s="11">
        <f>IF(G180&lt;2017,0,(IF(G180=2017,Outgrowers_Baseline!I180,IF(G180=2018,Outgrowers_Baseline!N180,IF(G180=2019,Outgrowers_Baseline!S180,IF(G180=2020,Outgrowers_Baseline!X180,IF(G180=2021,Outgrowers_Baseline!AC180,IF(G180=2022,Outgrowers_Baseline!AH180,IF(G180=2023,Outgrowers_Baseline!AM180,IF(G180=2024,Outgrowers_Baseline!AR180,0)))))))))+(IF(G180=2017,Outgrowers_Baseline!J180,IF(G180=2018,Outgrowers_Baseline!O180,IF(G180=2019,Outgrowers_Baseline!T180,IF(G180=2020,Outgrowers_Baseline!Y180,IF(G180=2021,Outgrowers_Baseline!AD180,IF(G180=2022,Outgrowers_Baseline!AI180,IF(G180=2023,Outgrowers_Baseline!AN180,IF(G180=2024,Outgrowers_Baseline!AS180,0)))))))))+(IF(G180=2017,Outgrowers_Baseline!K180,IF(G180=2018,Outgrowers_Baseline!P180,IF(G180=2019,Outgrowers_Baseline!U180,IF(G180=2020,Outgrowers_Baseline!Z180,IF(G180=2021,Outgrowers_Baseline!AE180,IF(G180=2022,Outgrowers_Baseline!AJ180,IF(G180=2023,Outgrowers_Baseline!AO180,IF(G180=2024,Outgrowers_Baseline!AT180,0)))))))))+(IF(G180=2017,Outgrowers_Baseline!L180,IF(G180=2018,Outgrowers_Baseline!Q180,IF(G180=2019,Outgrowers_Baseline!V180,IF(G180=2020,Outgrowers_Baseline!AA180,IF(G180=2021,Outgrowers_Baseline!AF180,IF(G180=2022,Outgrowers_Baseline!AK180,IF(G180=2023,Outgrowers_Baseline!AP180,IF(G180=2024,Outgrowers_Baseline!AU180,0))))))))))</f>
        <v>6900</v>
      </c>
      <c r="I180" s="11">
        <f t="shared" si="37"/>
        <v>2017</v>
      </c>
      <c r="J180" s="11">
        <f>IF(I180=2017,Outgrowers_Baseline!I180,IF(I180=2018,Outgrowers_Baseline!N180,IF(I180=2019,Outgrowers_Baseline!S180,IF(I180=2020,Outgrowers_Baseline!X180,IF(I180=2021,Outgrowers_Baseline!AC180,IF(I180=2022,Outgrowers_Baseline!AH180,IF(I180=2023,Outgrowers_Baseline!AM180,IF(I180=2024,Outgrowers_Baseline!AR180,0))))))))</f>
        <v>5600</v>
      </c>
      <c r="K180" s="11">
        <f>IF(I180=2017,Outgrowers_Baseline!L180,IF(I180=2018,Outgrowers_Baseline!Q180,IF(I180=2019,Outgrowers_Baseline!V180,IF(I180=2020,Outgrowers_Baseline!AA180,IF(I180=2021,Outgrowers_Baseline!AF180,IF(I180=2022,Outgrowers_Baseline!AK180,IF(I180=2023,Outgrowers_Baseline!AP180,IF(I180=2024,Outgrowers_Baseline!AU180,0))))))))</f>
        <v>0</v>
      </c>
      <c r="L180" s="11">
        <f>IF(I180=2017,Outgrowers_Baseline!K180,IF(I180=2018,Outgrowers_Baseline!P180,IF(I180=2019,Outgrowers_Baseline!U180,IF(I180=2020,Outgrowers_Baseline!Z180,IF(I180=2021,Outgrowers_Baseline!AE180,IF(I180=2022,Outgrowers_Baseline!AJ180,IF(I180=2023,Outgrowers_Baseline!AO180,IF(I180=2024,Outgrowers_Baseline!AT180,0))))))))</f>
        <v>200</v>
      </c>
      <c r="M180" s="11">
        <f>IF(I180=2017,Outgrowers_Baseline!J180,IF(I180=2018,Outgrowers_Baseline!O180,IF(I180=2019,Outgrowers_Baseline!T180,IF(I180=2020,Outgrowers_Baseline!Y180,IF(I180=2021,Outgrowers_Baseline!AD180,IF(I180=2022,Outgrowers_Baseline!AI180,IF(I180=2023,Outgrowers_Baseline!AN180,IF(I180=2024,Outgrowers_Baseline!AS180,0))))))))</f>
        <v>1100</v>
      </c>
      <c r="N180" s="11">
        <f t="shared" si="38"/>
        <v>6900</v>
      </c>
      <c r="O180" s="30">
        <f>IFERROR(VLOOKUP(A180,Outgrower_Areas!$C:$J,8,0),0)</f>
        <v>0.68115499999999995</v>
      </c>
      <c r="P180" s="33">
        <f t="shared" si="39"/>
        <v>0</v>
      </c>
      <c r="Q180" s="113">
        <f t="shared" si="40"/>
        <v>0</v>
      </c>
      <c r="R180" s="32">
        <f t="shared" si="41"/>
        <v>2.8985507246376812E-2</v>
      </c>
      <c r="S180" s="30">
        <f t="shared" si="42"/>
        <v>1.9743623188405796E-2</v>
      </c>
      <c r="T180" s="32">
        <f t="shared" si="43"/>
        <v>0.18840579710144928</v>
      </c>
      <c r="U180" s="30">
        <f t="shared" si="44"/>
        <v>0.12833355072463767</v>
      </c>
      <c r="V180" s="113" t="str">
        <f t="shared" si="45"/>
        <v>Non-Cropland</v>
      </c>
      <c r="W180" s="33">
        <f t="shared" si="46"/>
        <v>0</v>
      </c>
      <c r="X180" s="114">
        <f t="shared" si="47"/>
        <v>0</v>
      </c>
      <c r="Y180" s="33">
        <f t="shared" si="48"/>
        <v>0.15</v>
      </c>
      <c r="Z180" s="113">
        <f t="shared" si="49"/>
        <v>2.9615434782608694E-3</v>
      </c>
      <c r="AA180" s="113" t="str">
        <f t="shared" si="50"/>
        <v>Low Cropland (10-30%)</v>
      </c>
      <c r="AB180" s="11">
        <f t="shared" si="51"/>
        <v>0.2</v>
      </c>
      <c r="AC180" s="11">
        <f t="shared" si="52"/>
        <v>2.5666710144927538E-2</v>
      </c>
      <c r="AD180" s="30">
        <f t="shared" si="53"/>
        <v>0.12833355072463767</v>
      </c>
    </row>
    <row r="181" spans="1:30" x14ac:dyDescent="0.4">
      <c r="A181" s="11" t="str">
        <f>Outgrowers_Baseline!A181</f>
        <v>161002b</v>
      </c>
      <c r="B181" s="11">
        <f>Outgrowers_Baseline!B181</f>
        <v>500</v>
      </c>
      <c r="C181" s="11" t="str">
        <f>Outgrowers_Baseline!C181</f>
        <v>161002b</v>
      </c>
      <c r="D181" s="11">
        <f>Outgrowers_Baseline!D181</f>
        <v>16839</v>
      </c>
      <c r="E181" s="11" t="str">
        <f>Outgrowers_Baseline!G181</f>
        <v>Euc</v>
      </c>
      <c r="F181" s="11">
        <f>Outgrowers_Baseline!H181</f>
        <v>2021</v>
      </c>
      <c r="G181" s="11">
        <f t="shared" si="36"/>
        <v>2020</v>
      </c>
      <c r="H181" s="11">
        <f>IF(G181&lt;2017,0,(IF(G181=2017,Outgrowers_Baseline!I181,IF(G181=2018,Outgrowers_Baseline!N181,IF(G181=2019,Outgrowers_Baseline!S181,IF(G181=2020,Outgrowers_Baseline!X181,IF(G181=2021,Outgrowers_Baseline!AC181,IF(G181=2022,Outgrowers_Baseline!AH181,IF(G181=2023,Outgrowers_Baseline!AM181,IF(G181=2024,Outgrowers_Baseline!AR181,0)))))))))+(IF(G181=2017,Outgrowers_Baseline!J181,IF(G181=2018,Outgrowers_Baseline!O181,IF(G181=2019,Outgrowers_Baseline!T181,IF(G181=2020,Outgrowers_Baseline!Y181,IF(G181=2021,Outgrowers_Baseline!AD181,IF(G181=2022,Outgrowers_Baseline!AI181,IF(G181=2023,Outgrowers_Baseline!AN181,IF(G181=2024,Outgrowers_Baseline!AS181,0)))))))))+(IF(G181=2017,Outgrowers_Baseline!K181,IF(G181=2018,Outgrowers_Baseline!P181,IF(G181=2019,Outgrowers_Baseline!U181,IF(G181=2020,Outgrowers_Baseline!Z181,IF(G181=2021,Outgrowers_Baseline!AE181,IF(G181=2022,Outgrowers_Baseline!AJ181,IF(G181=2023,Outgrowers_Baseline!AO181,IF(G181=2024,Outgrowers_Baseline!AT181,0)))))))))+(IF(G181=2017,Outgrowers_Baseline!L181,IF(G181=2018,Outgrowers_Baseline!Q181,IF(G181=2019,Outgrowers_Baseline!V181,IF(G181=2020,Outgrowers_Baseline!AA181,IF(G181=2021,Outgrowers_Baseline!AF181,IF(G181=2022,Outgrowers_Baseline!AK181,IF(G181=2023,Outgrowers_Baseline!AP181,IF(G181=2024,Outgrowers_Baseline!AU181,0))))))))))</f>
        <v>12900</v>
      </c>
      <c r="I181" s="11">
        <f t="shared" si="37"/>
        <v>2020</v>
      </c>
      <c r="J181" s="11">
        <f>IF(I181=2017,Outgrowers_Baseline!I181,IF(I181=2018,Outgrowers_Baseline!N181,IF(I181=2019,Outgrowers_Baseline!S181,IF(I181=2020,Outgrowers_Baseline!X181,IF(I181=2021,Outgrowers_Baseline!AC181,IF(I181=2022,Outgrowers_Baseline!AH181,IF(I181=2023,Outgrowers_Baseline!AM181,IF(I181=2024,Outgrowers_Baseline!AR181,0))))))))</f>
        <v>400</v>
      </c>
      <c r="K181" s="11">
        <f>IF(I181=2017,Outgrowers_Baseline!L181,IF(I181=2018,Outgrowers_Baseline!Q181,IF(I181=2019,Outgrowers_Baseline!V181,IF(I181=2020,Outgrowers_Baseline!AA181,IF(I181=2021,Outgrowers_Baseline!AF181,IF(I181=2022,Outgrowers_Baseline!AK181,IF(I181=2023,Outgrowers_Baseline!AP181,IF(I181=2024,Outgrowers_Baseline!AU181,0))))))))</f>
        <v>0</v>
      </c>
      <c r="L181" s="11">
        <f>IF(I181=2017,Outgrowers_Baseline!K181,IF(I181=2018,Outgrowers_Baseline!P181,IF(I181=2019,Outgrowers_Baseline!U181,IF(I181=2020,Outgrowers_Baseline!Z181,IF(I181=2021,Outgrowers_Baseline!AE181,IF(I181=2022,Outgrowers_Baseline!AJ181,IF(I181=2023,Outgrowers_Baseline!AO181,IF(I181=2024,Outgrowers_Baseline!AT181,0))))))))</f>
        <v>0</v>
      </c>
      <c r="M181" s="11">
        <f>IF(I181=2017,Outgrowers_Baseline!J181,IF(I181=2018,Outgrowers_Baseline!O181,IF(I181=2019,Outgrowers_Baseline!T181,IF(I181=2020,Outgrowers_Baseline!Y181,IF(I181=2021,Outgrowers_Baseline!AD181,IF(I181=2022,Outgrowers_Baseline!AI181,IF(I181=2023,Outgrowers_Baseline!AN181,IF(I181=2024,Outgrowers_Baseline!AS181,0))))))))</f>
        <v>12500</v>
      </c>
      <c r="N181" s="11">
        <f t="shared" si="38"/>
        <v>12900</v>
      </c>
      <c r="O181" s="30">
        <f>IFERROR(VLOOKUP(A181,Outgrower_Areas!$C:$J,8,0),0)</f>
        <v>1.28813</v>
      </c>
      <c r="P181" s="33">
        <f t="shared" si="39"/>
        <v>0</v>
      </c>
      <c r="Q181" s="113">
        <f t="shared" si="40"/>
        <v>0</v>
      </c>
      <c r="R181" s="32">
        <f t="shared" si="41"/>
        <v>0</v>
      </c>
      <c r="S181" s="30">
        <f t="shared" si="42"/>
        <v>0</v>
      </c>
      <c r="T181" s="32">
        <f t="shared" si="43"/>
        <v>0.96899224806201545</v>
      </c>
      <c r="U181" s="30">
        <f t="shared" si="44"/>
        <v>1.2481879844961239</v>
      </c>
      <c r="V181" s="113" t="str">
        <f t="shared" si="45"/>
        <v>Non-Cropland</v>
      </c>
      <c r="W181" s="33">
        <f t="shared" si="46"/>
        <v>0</v>
      </c>
      <c r="X181" s="114">
        <f t="shared" si="47"/>
        <v>0</v>
      </c>
      <c r="Y181" s="33">
        <f t="shared" si="48"/>
        <v>0</v>
      </c>
      <c r="Z181" s="113">
        <f t="shared" si="49"/>
        <v>0</v>
      </c>
      <c r="AA181" s="113" t="str">
        <f t="shared" si="50"/>
        <v>High Cropland (≥50%)</v>
      </c>
      <c r="AB181" s="11">
        <f t="shared" si="51"/>
        <v>0.4</v>
      </c>
      <c r="AC181" s="11">
        <f t="shared" si="52"/>
        <v>0.49927519379844959</v>
      </c>
      <c r="AD181" s="30">
        <f t="shared" si="53"/>
        <v>1.2481879844961239</v>
      </c>
    </row>
    <row r="182" spans="1:30" x14ac:dyDescent="0.4">
      <c r="A182" s="11" t="str">
        <f>Outgrowers_Baseline!A182</f>
        <v>161004a</v>
      </c>
      <c r="B182" s="11">
        <f>Outgrowers_Baseline!B182</f>
        <v>500</v>
      </c>
      <c r="C182" s="11" t="str">
        <f>Outgrowers_Baseline!C182</f>
        <v>161004a</v>
      </c>
      <c r="D182" s="11">
        <f>Outgrowers_Baseline!D182</f>
        <v>16956</v>
      </c>
      <c r="E182" s="11" t="str">
        <f>Outgrowers_Baseline!G182</f>
        <v>Euc</v>
      </c>
      <c r="F182" s="11">
        <f>Outgrowers_Baseline!H182</f>
        <v>2020</v>
      </c>
      <c r="G182" s="11">
        <f t="shared" si="36"/>
        <v>2019</v>
      </c>
      <c r="H182" s="11">
        <f>IF(G182&lt;2017,0,(IF(G182=2017,Outgrowers_Baseline!I182,IF(G182=2018,Outgrowers_Baseline!N182,IF(G182=2019,Outgrowers_Baseline!S182,IF(G182=2020,Outgrowers_Baseline!X182,IF(G182=2021,Outgrowers_Baseline!AC182,IF(G182=2022,Outgrowers_Baseline!AH182,IF(G182=2023,Outgrowers_Baseline!AM182,IF(G182=2024,Outgrowers_Baseline!AR182,0)))))))))+(IF(G182=2017,Outgrowers_Baseline!J182,IF(G182=2018,Outgrowers_Baseline!O182,IF(G182=2019,Outgrowers_Baseline!T182,IF(G182=2020,Outgrowers_Baseline!Y182,IF(G182=2021,Outgrowers_Baseline!AD182,IF(G182=2022,Outgrowers_Baseline!AI182,IF(G182=2023,Outgrowers_Baseline!AN182,IF(G182=2024,Outgrowers_Baseline!AS182,0)))))))))+(IF(G182=2017,Outgrowers_Baseline!K182,IF(G182=2018,Outgrowers_Baseline!P182,IF(G182=2019,Outgrowers_Baseline!U182,IF(G182=2020,Outgrowers_Baseline!Z182,IF(G182=2021,Outgrowers_Baseline!AE182,IF(G182=2022,Outgrowers_Baseline!AJ182,IF(G182=2023,Outgrowers_Baseline!AO182,IF(G182=2024,Outgrowers_Baseline!AT182,0)))))))))+(IF(G182=2017,Outgrowers_Baseline!L182,IF(G182=2018,Outgrowers_Baseline!Q182,IF(G182=2019,Outgrowers_Baseline!V182,IF(G182=2020,Outgrowers_Baseline!AA182,IF(G182=2021,Outgrowers_Baseline!AF182,IF(G182=2022,Outgrowers_Baseline!AK182,IF(G182=2023,Outgrowers_Baseline!AP182,IF(G182=2024,Outgrowers_Baseline!AU182,0))))))))))</f>
        <v>4700</v>
      </c>
      <c r="I182" s="11">
        <f t="shared" si="37"/>
        <v>2019</v>
      </c>
      <c r="J182" s="11">
        <f>IF(I182=2017,Outgrowers_Baseline!I182,IF(I182=2018,Outgrowers_Baseline!N182,IF(I182=2019,Outgrowers_Baseline!S182,IF(I182=2020,Outgrowers_Baseline!X182,IF(I182=2021,Outgrowers_Baseline!AC182,IF(I182=2022,Outgrowers_Baseline!AH182,IF(I182=2023,Outgrowers_Baseline!AM182,IF(I182=2024,Outgrowers_Baseline!AR182,0))))))))</f>
        <v>4100</v>
      </c>
      <c r="K182" s="11">
        <f>IF(I182=2017,Outgrowers_Baseline!L182,IF(I182=2018,Outgrowers_Baseline!Q182,IF(I182=2019,Outgrowers_Baseline!V182,IF(I182=2020,Outgrowers_Baseline!AA182,IF(I182=2021,Outgrowers_Baseline!AF182,IF(I182=2022,Outgrowers_Baseline!AK182,IF(I182=2023,Outgrowers_Baseline!AP182,IF(I182=2024,Outgrowers_Baseline!AU182,0))))))))</f>
        <v>0</v>
      </c>
      <c r="L182" s="11">
        <f>IF(I182=2017,Outgrowers_Baseline!K182,IF(I182=2018,Outgrowers_Baseline!P182,IF(I182=2019,Outgrowers_Baseline!U182,IF(I182=2020,Outgrowers_Baseline!Z182,IF(I182=2021,Outgrowers_Baseline!AE182,IF(I182=2022,Outgrowers_Baseline!AJ182,IF(I182=2023,Outgrowers_Baseline!AO182,IF(I182=2024,Outgrowers_Baseline!AT182,0))))))))</f>
        <v>100</v>
      </c>
      <c r="M182" s="11">
        <f>IF(I182=2017,Outgrowers_Baseline!J182,IF(I182=2018,Outgrowers_Baseline!O182,IF(I182=2019,Outgrowers_Baseline!T182,IF(I182=2020,Outgrowers_Baseline!Y182,IF(I182=2021,Outgrowers_Baseline!AD182,IF(I182=2022,Outgrowers_Baseline!AI182,IF(I182=2023,Outgrowers_Baseline!AN182,IF(I182=2024,Outgrowers_Baseline!AS182,0))))))))</f>
        <v>500</v>
      </c>
      <c r="N182" s="11">
        <f t="shared" si="38"/>
        <v>4700</v>
      </c>
      <c r="O182" s="30">
        <f>IFERROR(VLOOKUP(A182,Outgrower_Areas!$C:$J,8,0),0)</f>
        <v>0.48003899999999999</v>
      </c>
      <c r="P182" s="33">
        <f t="shared" si="39"/>
        <v>0</v>
      </c>
      <c r="Q182" s="113">
        <f t="shared" si="40"/>
        <v>0</v>
      </c>
      <c r="R182" s="32">
        <f t="shared" si="41"/>
        <v>2.1276595744680851E-2</v>
      </c>
      <c r="S182" s="30">
        <f t="shared" si="42"/>
        <v>1.0213595744680851E-2</v>
      </c>
      <c r="T182" s="32">
        <f t="shared" si="43"/>
        <v>0.1276595744680851</v>
      </c>
      <c r="U182" s="30">
        <f t="shared" si="44"/>
        <v>6.1281574468085104E-2</v>
      </c>
      <c r="V182" s="113" t="str">
        <f t="shared" si="45"/>
        <v>Non-Cropland</v>
      </c>
      <c r="W182" s="33">
        <f t="shared" si="46"/>
        <v>0</v>
      </c>
      <c r="X182" s="114">
        <f t="shared" si="47"/>
        <v>0</v>
      </c>
      <c r="Y182" s="33">
        <f t="shared" si="48"/>
        <v>0.15</v>
      </c>
      <c r="Z182" s="113">
        <f t="shared" si="49"/>
        <v>1.5320393617021275E-3</v>
      </c>
      <c r="AA182" s="113" t="str">
        <f t="shared" si="50"/>
        <v>Low Cropland (10-30%)</v>
      </c>
      <c r="AB182" s="11">
        <f t="shared" si="51"/>
        <v>0.2</v>
      </c>
      <c r="AC182" s="11">
        <f t="shared" si="52"/>
        <v>1.2256314893617021E-2</v>
      </c>
      <c r="AD182" s="30">
        <f t="shared" si="53"/>
        <v>6.1281574468085104E-2</v>
      </c>
    </row>
    <row r="183" spans="1:30" x14ac:dyDescent="0.4">
      <c r="A183" s="11" t="str">
        <f>Outgrowers_Baseline!A183</f>
        <v>162207b</v>
      </c>
      <c r="B183" s="11">
        <f>Outgrowers_Baseline!B183</f>
        <v>508</v>
      </c>
      <c r="C183" s="11" t="str">
        <f>Outgrowers_Baseline!C183</f>
        <v>162207b</v>
      </c>
      <c r="D183" s="11">
        <f>Outgrowers_Baseline!D183</f>
        <v>19369</v>
      </c>
      <c r="E183" s="11" t="str">
        <f>Outgrowers_Baseline!G183</f>
        <v>Euc</v>
      </c>
      <c r="F183" s="11">
        <f>Outgrowers_Baseline!H183</f>
        <v>2024</v>
      </c>
      <c r="G183" s="11">
        <f t="shared" si="36"/>
        <v>2023</v>
      </c>
      <c r="H183" s="11">
        <f>IF(G183&lt;2017,0,(IF(G183=2017,Outgrowers_Baseline!I183,IF(G183=2018,Outgrowers_Baseline!N183,IF(G183=2019,Outgrowers_Baseline!S183,IF(G183=2020,Outgrowers_Baseline!X183,IF(G183=2021,Outgrowers_Baseline!AC183,IF(G183=2022,Outgrowers_Baseline!AH183,IF(G183=2023,Outgrowers_Baseline!AM183,IF(G183=2024,Outgrowers_Baseline!AR183,0)))))))))+(IF(G183=2017,Outgrowers_Baseline!J183,IF(G183=2018,Outgrowers_Baseline!O183,IF(G183=2019,Outgrowers_Baseline!T183,IF(G183=2020,Outgrowers_Baseline!Y183,IF(G183=2021,Outgrowers_Baseline!AD183,IF(G183=2022,Outgrowers_Baseline!AI183,IF(G183=2023,Outgrowers_Baseline!AN183,IF(G183=2024,Outgrowers_Baseline!AS183,0)))))))))+(IF(G183=2017,Outgrowers_Baseline!K183,IF(G183=2018,Outgrowers_Baseline!P183,IF(G183=2019,Outgrowers_Baseline!U183,IF(G183=2020,Outgrowers_Baseline!Z183,IF(G183=2021,Outgrowers_Baseline!AE183,IF(G183=2022,Outgrowers_Baseline!AJ183,IF(G183=2023,Outgrowers_Baseline!AO183,IF(G183=2024,Outgrowers_Baseline!AT183,0)))))))))+(IF(G183=2017,Outgrowers_Baseline!L183,IF(G183=2018,Outgrowers_Baseline!Q183,IF(G183=2019,Outgrowers_Baseline!V183,IF(G183=2020,Outgrowers_Baseline!AA183,IF(G183=2021,Outgrowers_Baseline!AF183,IF(G183=2022,Outgrowers_Baseline!AK183,IF(G183=2023,Outgrowers_Baseline!AP183,IF(G183=2024,Outgrowers_Baseline!AU183,0))))))))))</f>
        <v>2100</v>
      </c>
      <c r="I183" s="11">
        <f t="shared" si="37"/>
        <v>2023</v>
      </c>
      <c r="J183" s="11">
        <f>IF(I183=2017,Outgrowers_Baseline!I183,IF(I183=2018,Outgrowers_Baseline!N183,IF(I183=2019,Outgrowers_Baseline!S183,IF(I183=2020,Outgrowers_Baseline!X183,IF(I183=2021,Outgrowers_Baseline!AC183,IF(I183=2022,Outgrowers_Baseline!AH183,IF(I183=2023,Outgrowers_Baseline!AM183,IF(I183=2024,Outgrowers_Baseline!AR183,0))))))))</f>
        <v>1600</v>
      </c>
      <c r="K183" s="11">
        <f>IF(I183=2017,Outgrowers_Baseline!L183,IF(I183=2018,Outgrowers_Baseline!Q183,IF(I183=2019,Outgrowers_Baseline!V183,IF(I183=2020,Outgrowers_Baseline!AA183,IF(I183=2021,Outgrowers_Baseline!AF183,IF(I183=2022,Outgrowers_Baseline!AK183,IF(I183=2023,Outgrowers_Baseline!AP183,IF(I183=2024,Outgrowers_Baseline!AU183,0))))))))</f>
        <v>0</v>
      </c>
      <c r="L183" s="11">
        <f>IF(I183=2017,Outgrowers_Baseline!K183,IF(I183=2018,Outgrowers_Baseline!P183,IF(I183=2019,Outgrowers_Baseline!U183,IF(I183=2020,Outgrowers_Baseline!Z183,IF(I183=2021,Outgrowers_Baseline!AE183,IF(I183=2022,Outgrowers_Baseline!AJ183,IF(I183=2023,Outgrowers_Baseline!AO183,IF(I183=2024,Outgrowers_Baseline!AT183,0))))))))</f>
        <v>0</v>
      </c>
      <c r="M183" s="11">
        <f>IF(I183=2017,Outgrowers_Baseline!J183,IF(I183=2018,Outgrowers_Baseline!O183,IF(I183=2019,Outgrowers_Baseline!T183,IF(I183=2020,Outgrowers_Baseline!Y183,IF(I183=2021,Outgrowers_Baseline!AD183,IF(I183=2022,Outgrowers_Baseline!AI183,IF(I183=2023,Outgrowers_Baseline!AN183,IF(I183=2024,Outgrowers_Baseline!AS183,0))))))))</f>
        <v>500</v>
      </c>
      <c r="N183" s="11">
        <f t="shared" si="38"/>
        <v>2100</v>
      </c>
      <c r="O183" s="30">
        <f>IFERROR(VLOOKUP(A183,Outgrower_Areas!$C:$J,8,0),0)</f>
        <v>0.209006</v>
      </c>
      <c r="P183" s="33">
        <f t="shared" si="39"/>
        <v>0</v>
      </c>
      <c r="Q183" s="113">
        <f t="shared" si="40"/>
        <v>0</v>
      </c>
      <c r="R183" s="32">
        <f t="shared" si="41"/>
        <v>0</v>
      </c>
      <c r="S183" s="30">
        <f t="shared" si="42"/>
        <v>0</v>
      </c>
      <c r="T183" s="32">
        <f t="shared" si="43"/>
        <v>0.23809523809523808</v>
      </c>
      <c r="U183" s="30">
        <f t="shared" si="44"/>
        <v>4.9763333333333333E-2</v>
      </c>
      <c r="V183" s="113" t="str">
        <f t="shared" si="45"/>
        <v>Non-Cropland</v>
      </c>
      <c r="W183" s="33">
        <f t="shared" si="46"/>
        <v>0</v>
      </c>
      <c r="X183" s="114">
        <f t="shared" si="47"/>
        <v>0</v>
      </c>
      <c r="Y183" s="33">
        <f t="shared" si="48"/>
        <v>0</v>
      </c>
      <c r="Z183" s="113">
        <f t="shared" si="49"/>
        <v>0</v>
      </c>
      <c r="AA183" s="113" t="str">
        <f t="shared" si="50"/>
        <v>Low Cropland (10-30%)</v>
      </c>
      <c r="AB183" s="11">
        <f t="shared" si="51"/>
        <v>0.2</v>
      </c>
      <c r="AC183" s="11">
        <f t="shared" si="52"/>
        <v>9.952666666666667E-3</v>
      </c>
      <c r="AD183" s="30">
        <f t="shared" si="53"/>
        <v>4.9763333333333333E-2</v>
      </c>
    </row>
    <row r="184" spans="1:30" x14ac:dyDescent="0.4">
      <c r="A184" s="11" t="str">
        <f>Outgrowers_Baseline!A184</f>
        <v>166001a</v>
      </c>
      <c r="B184" s="11">
        <f>Outgrowers_Baseline!B184</f>
        <v>502</v>
      </c>
      <c r="C184" s="11" t="str">
        <f>Outgrowers_Baseline!C184</f>
        <v>166001a</v>
      </c>
      <c r="D184" s="11">
        <f>Outgrowers_Baseline!D184</f>
        <v>16853</v>
      </c>
      <c r="E184" s="11" t="str">
        <f>Outgrowers_Baseline!G184</f>
        <v>Euc</v>
      </c>
      <c r="F184" s="11">
        <f>Outgrowers_Baseline!H184</f>
        <v>2017</v>
      </c>
      <c r="G184" s="11">
        <f t="shared" si="36"/>
        <v>2016</v>
      </c>
      <c r="H184" s="11">
        <f>IF(G184&lt;2017,0,(IF(G184=2017,Outgrowers_Baseline!I184,IF(G184=2018,Outgrowers_Baseline!N184,IF(G184=2019,Outgrowers_Baseline!S184,IF(G184=2020,Outgrowers_Baseline!X184,IF(G184=2021,Outgrowers_Baseline!AC184,IF(G184=2022,Outgrowers_Baseline!AH184,IF(G184=2023,Outgrowers_Baseline!AM184,IF(G184=2024,Outgrowers_Baseline!AR184,0)))))))))+(IF(G184=2017,Outgrowers_Baseline!J184,IF(G184=2018,Outgrowers_Baseline!O184,IF(G184=2019,Outgrowers_Baseline!T184,IF(G184=2020,Outgrowers_Baseline!Y184,IF(G184=2021,Outgrowers_Baseline!AD184,IF(G184=2022,Outgrowers_Baseline!AI184,IF(G184=2023,Outgrowers_Baseline!AN184,IF(G184=2024,Outgrowers_Baseline!AS184,0)))))))))+(IF(G184=2017,Outgrowers_Baseline!K184,IF(G184=2018,Outgrowers_Baseline!P184,IF(G184=2019,Outgrowers_Baseline!U184,IF(G184=2020,Outgrowers_Baseline!Z184,IF(G184=2021,Outgrowers_Baseline!AE184,IF(G184=2022,Outgrowers_Baseline!AJ184,IF(G184=2023,Outgrowers_Baseline!AO184,IF(G184=2024,Outgrowers_Baseline!AT184,0)))))))))+(IF(G184=2017,Outgrowers_Baseline!L184,IF(G184=2018,Outgrowers_Baseline!Q184,IF(G184=2019,Outgrowers_Baseline!V184,IF(G184=2020,Outgrowers_Baseline!AA184,IF(G184=2021,Outgrowers_Baseline!AF184,IF(G184=2022,Outgrowers_Baseline!AK184,IF(G184=2023,Outgrowers_Baseline!AP184,IF(G184=2024,Outgrowers_Baseline!AU184,0))))))))))</f>
        <v>0</v>
      </c>
      <c r="I184" s="11">
        <f t="shared" si="37"/>
        <v>2017</v>
      </c>
      <c r="J184" s="11">
        <f>IF(I184=2017,Outgrowers_Baseline!I184,IF(I184=2018,Outgrowers_Baseline!N184,IF(I184=2019,Outgrowers_Baseline!S184,IF(I184=2020,Outgrowers_Baseline!X184,IF(I184=2021,Outgrowers_Baseline!AC184,IF(I184=2022,Outgrowers_Baseline!AH184,IF(I184=2023,Outgrowers_Baseline!AM184,IF(I184=2024,Outgrowers_Baseline!AR184,0))))))))</f>
        <v>11300</v>
      </c>
      <c r="K184" s="11">
        <f>IF(I184=2017,Outgrowers_Baseline!L184,IF(I184=2018,Outgrowers_Baseline!Q184,IF(I184=2019,Outgrowers_Baseline!V184,IF(I184=2020,Outgrowers_Baseline!AA184,IF(I184=2021,Outgrowers_Baseline!AF184,IF(I184=2022,Outgrowers_Baseline!AK184,IF(I184=2023,Outgrowers_Baseline!AP184,IF(I184=2024,Outgrowers_Baseline!AU184,0))))))))</f>
        <v>0</v>
      </c>
      <c r="L184" s="11">
        <f>IF(I184=2017,Outgrowers_Baseline!K184,IF(I184=2018,Outgrowers_Baseline!P184,IF(I184=2019,Outgrowers_Baseline!U184,IF(I184=2020,Outgrowers_Baseline!Z184,IF(I184=2021,Outgrowers_Baseline!AE184,IF(I184=2022,Outgrowers_Baseline!AJ184,IF(I184=2023,Outgrowers_Baseline!AO184,IF(I184=2024,Outgrowers_Baseline!AT184,0))))))))</f>
        <v>59900</v>
      </c>
      <c r="M184" s="11">
        <f>IF(I184=2017,Outgrowers_Baseline!J184,IF(I184=2018,Outgrowers_Baseline!O184,IF(I184=2019,Outgrowers_Baseline!T184,IF(I184=2020,Outgrowers_Baseline!Y184,IF(I184=2021,Outgrowers_Baseline!AD184,IF(I184=2022,Outgrowers_Baseline!AI184,IF(I184=2023,Outgrowers_Baseline!AN184,IF(I184=2024,Outgrowers_Baseline!AS184,0))))))))</f>
        <v>85700</v>
      </c>
      <c r="N184" s="11">
        <f t="shared" si="38"/>
        <v>156900</v>
      </c>
      <c r="O184" s="30">
        <f>IFERROR(VLOOKUP(A184,Outgrower_Areas!$C:$J,8,0),0)</f>
        <v>15.714729</v>
      </c>
      <c r="P184" s="33">
        <f t="shared" si="39"/>
        <v>0</v>
      </c>
      <c r="Q184" s="113">
        <f t="shared" si="40"/>
        <v>0</v>
      </c>
      <c r="R184" s="32">
        <f t="shared" si="41"/>
        <v>0.38177182919056724</v>
      </c>
      <c r="S184" s="30">
        <f t="shared" si="42"/>
        <v>5.9994408355640534</v>
      </c>
      <c r="T184" s="32">
        <f t="shared" si="43"/>
        <v>0.92797960484384956</v>
      </c>
      <c r="U184" s="30">
        <f t="shared" si="44"/>
        <v>14.582948007648183</v>
      </c>
      <c r="V184" s="113" t="str">
        <f t="shared" si="45"/>
        <v>Non-Cropland</v>
      </c>
      <c r="W184" s="33">
        <f t="shared" si="46"/>
        <v>0</v>
      </c>
      <c r="X184" s="114">
        <f t="shared" si="47"/>
        <v>0</v>
      </c>
      <c r="Y184" s="33">
        <f t="shared" si="48"/>
        <v>0.3</v>
      </c>
      <c r="Z184" s="113">
        <f t="shared" si="49"/>
        <v>1.7998322506692159</v>
      </c>
      <c r="AA184" s="113" t="str">
        <f t="shared" si="50"/>
        <v>High Cropland (≥50%)</v>
      </c>
      <c r="AB184" s="11">
        <f t="shared" si="51"/>
        <v>0.4</v>
      </c>
      <c r="AC184" s="11">
        <f t="shared" si="52"/>
        <v>5.8331792030592737</v>
      </c>
      <c r="AD184" s="30">
        <f t="shared" si="53"/>
        <v>14.582948007648183</v>
      </c>
    </row>
    <row r="185" spans="1:30" x14ac:dyDescent="0.4">
      <c r="A185" s="11" t="str">
        <f>Outgrowers_Baseline!A185</f>
        <v>166006a</v>
      </c>
      <c r="B185" s="11">
        <f>Outgrowers_Baseline!B185</f>
        <v>502</v>
      </c>
      <c r="C185" s="11" t="str">
        <f>Outgrowers_Baseline!C185</f>
        <v>166006a</v>
      </c>
      <c r="D185" s="11">
        <f>Outgrowers_Baseline!D185</f>
        <v>16926</v>
      </c>
      <c r="E185" s="11" t="str">
        <f>Outgrowers_Baseline!G185</f>
        <v>Pine</v>
      </c>
      <c r="F185" s="11">
        <f>Outgrowers_Baseline!H185</f>
        <v>2018</v>
      </c>
      <c r="G185" s="11">
        <f t="shared" si="36"/>
        <v>2017</v>
      </c>
      <c r="H185" s="11">
        <f>IF(G185&lt;2017,0,(IF(G185=2017,Outgrowers_Baseline!I185,IF(G185=2018,Outgrowers_Baseline!N185,IF(G185=2019,Outgrowers_Baseline!S185,IF(G185=2020,Outgrowers_Baseline!X185,IF(G185=2021,Outgrowers_Baseline!AC185,IF(G185=2022,Outgrowers_Baseline!AH185,IF(G185=2023,Outgrowers_Baseline!AM185,IF(G185=2024,Outgrowers_Baseline!AR185,0)))))))))+(IF(G185=2017,Outgrowers_Baseline!J185,IF(G185=2018,Outgrowers_Baseline!O185,IF(G185=2019,Outgrowers_Baseline!T185,IF(G185=2020,Outgrowers_Baseline!Y185,IF(G185=2021,Outgrowers_Baseline!AD185,IF(G185=2022,Outgrowers_Baseline!AI185,IF(G185=2023,Outgrowers_Baseline!AN185,IF(G185=2024,Outgrowers_Baseline!AS185,0)))))))))+(IF(G185=2017,Outgrowers_Baseline!K185,IF(G185=2018,Outgrowers_Baseline!P185,IF(G185=2019,Outgrowers_Baseline!U185,IF(G185=2020,Outgrowers_Baseline!Z185,IF(G185=2021,Outgrowers_Baseline!AE185,IF(G185=2022,Outgrowers_Baseline!AJ185,IF(G185=2023,Outgrowers_Baseline!AO185,IF(G185=2024,Outgrowers_Baseline!AT185,0)))))))))+(IF(G185=2017,Outgrowers_Baseline!L185,IF(G185=2018,Outgrowers_Baseline!Q185,IF(G185=2019,Outgrowers_Baseline!V185,IF(G185=2020,Outgrowers_Baseline!AA185,IF(G185=2021,Outgrowers_Baseline!AF185,IF(G185=2022,Outgrowers_Baseline!AK185,IF(G185=2023,Outgrowers_Baseline!AP185,IF(G185=2024,Outgrowers_Baseline!AU185,0))))))))))</f>
        <v>311300</v>
      </c>
      <c r="I185" s="11">
        <f t="shared" si="37"/>
        <v>2017</v>
      </c>
      <c r="J185" s="11">
        <f>IF(I185=2017,Outgrowers_Baseline!I185,IF(I185=2018,Outgrowers_Baseline!N185,IF(I185=2019,Outgrowers_Baseline!S185,IF(I185=2020,Outgrowers_Baseline!X185,IF(I185=2021,Outgrowers_Baseline!AC185,IF(I185=2022,Outgrowers_Baseline!AH185,IF(I185=2023,Outgrowers_Baseline!AM185,IF(I185=2024,Outgrowers_Baseline!AR185,0))))))))</f>
        <v>248300</v>
      </c>
      <c r="K185" s="11">
        <f>IF(I185=2017,Outgrowers_Baseline!L185,IF(I185=2018,Outgrowers_Baseline!Q185,IF(I185=2019,Outgrowers_Baseline!V185,IF(I185=2020,Outgrowers_Baseline!AA185,IF(I185=2021,Outgrowers_Baseline!AF185,IF(I185=2022,Outgrowers_Baseline!AK185,IF(I185=2023,Outgrowers_Baseline!AP185,IF(I185=2024,Outgrowers_Baseline!AU185,0))))))))</f>
        <v>0</v>
      </c>
      <c r="L185" s="11">
        <f>IF(I185=2017,Outgrowers_Baseline!K185,IF(I185=2018,Outgrowers_Baseline!P185,IF(I185=2019,Outgrowers_Baseline!U185,IF(I185=2020,Outgrowers_Baseline!Z185,IF(I185=2021,Outgrowers_Baseline!AE185,IF(I185=2022,Outgrowers_Baseline!AJ185,IF(I185=2023,Outgrowers_Baseline!AO185,IF(I185=2024,Outgrowers_Baseline!AT185,0))))))))</f>
        <v>12700</v>
      </c>
      <c r="M185" s="11">
        <f>IF(I185=2017,Outgrowers_Baseline!J185,IF(I185=2018,Outgrowers_Baseline!O185,IF(I185=2019,Outgrowers_Baseline!T185,IF(I185=2020,Outgrowers_Baseline!Y185,IF(I185=2021,Outgrowers_Baseline!AD185,IF(I185=2022,Outgrowers_Baseline!AI185,IF(I185=2023,Outgrowers_Baseline!AN185,IF(I185=2024,Outgrowers_Baseline!AS185,0))))))))</f>
        <v>50300</v>
      </c>
      <c r="N185" s="11">
        <f t="shared" si="38"/>
        <v>311300</v>
      </c>
      <c r="O185" s="30">
        <f>IFERROR(VLOOKUP(A185,Outgrower_Areas!$C:$J,8,0),0)</f>
        <v>31.10689</v>
      </c>
      <c r="P185" s="33">
        <f t="shared" si="39"/>
        <v>0</v>
      </c>
      <c r="Q185" s="113">
        <f t="shared" si="40"/>
        <v>0</v>
      </c>
      <c r="R185" s="32">
        <f t="shared" si="41"/>
        <v>4.0796659171217477E-2</v>
      </c>
      <c r="S185" s="30">
        <f t="shared" si="42"/>
        <v>1.2690571892065532</v>
      </c>
      <c r="T185" s="32">
        <f t="shared" si="43"/>
        <v>0.20237712817218118</v>
      </c>
      <c r="U185" s="30">
        <f t="shared" si="44"/>
        <v>6.295323064567941</v>
      </c>
      <c r="V185" s="113" t="str">
        <f t="shared" si="45"/>
        <v>Non-Cropland</v>
      </c>
      <c r="W185" s="33">
        <f t="shared" si="46"/>
        <v>0</v>
      </c>
      <c r="X185" s="114">
        <f t="shared" si="47"/>
        <v>0</v>
      </c>
      <c r="Y185" s="33">
        <f t="shared" si="48"/>
        <v>0.15</v>
      </c>
      <c r="Z185" s="113">
        <f t="shared" si="49"/>
        <v>0.19035857838098297</v>
      </c>
      <c r="AA185" s="113" t="str">
        <f t="shared" si="50"/>
        <v>Low Cropland (10-30%)</v>
      </c>
      <c r="AB185" s="11">
        <f t="shared" si="51"/>
        <v>0.2</v>
      </c>
      <c r="AC185" s="11">
        <f t="shared" si="52"/>
        <v>1.2590646129135883</v>
      </c>
      <c r="AD185" s="30">
        <f t="shared" si="53"/>
        <v>6.295323064567941</v>
      </c>
    </row>
    <row r="186" spans="1:30" x14ac:dyDescent="0.4">
      <c r="A186" s="11" t="str">
        <f>Outgrowers_Baseline!A186</f>
        <v>166006b</v>
      </c>
      <c r="B186" s="11">
        <f>Outgrowers_Baseline!B186</f>
        <v>502</v>
      </c>
      <c r="C186" s="11" t="str">
        <f>Outgrowers_Baseline!C186</f>
        <v>166006b</v>
      </c>
      <c r="D186" s="11">
        <f>Outgrowers_Baseline!D186</f>
        <v>16927</v>
      </c>
      <c r="E186" s="11" t="str">
        <f>Outgrowers_Baseline!G186</f>
        <v>Pine</v>
      </c>
      <c r="F186" s="11">
        <f>Outgrowers_Baseline!H186</f>
        <v>2018</v>
      </c>
      <c r="G186" s="11">
        <f t="shared" si="36"/>
        <v>2017</v>
      </c>
      <c r="H186" s="11">
        <f>IF(G186&lt;2017,0,(IF(G186=2017,Outgrowers_Baseline!I186,IF(G186=2018,Outgrowers_Baseline!N186,IF(G186=2019,Outgrowers_Baseline!S186,IF(G186=2020,Outgrowers_Baseline!X186,IF(G186=2021,Outgrowers_Baseline!AC186,IF(G186=2022,Outgrowers_Baseline!AH186,IF(G186=2023,Outgrowers_Baseline!AM186,IF(G186=2024,Outgrowers_Baseline!AR186,0)))))))))+(IF(G186=2017,Outgrowers_Baseline!J186,IF(G186=2018,Outgrowers_Baseline!O186,IF(G186=2019,Outgrowers_Baseline!T186,IF(G186=2020,Outgrowers_Baseline!Y186,IF(G186=2021,Outgrowers_Baseline!AD186,IF(G186=2022,Outgrowers_Baseline!AI186,IF(G186=2023,Outgrowers_Baseline!AN186,IF(G186=2024,Outgrowers_Baseline!AS186,0)))))))))+(IF(G186=2017,Outgrowers_Baseline!K186,IF(G186=2018,Outgrowers_Baseline!P186,IF(G186=2019,Outgrowers_Baseline!U186,IF(G186=2020,Outgrowers_Baseline!Z186,IF(G186=2021,Outgrowers_Baseline!AE186,IF(G186=2022,Outgrowers_Baseline!AJ186,IF(G186=2023,Outgrowers_Baseline!AO186,IF(G186=2024,Outgrowers_Baseline!AT186,0)))))))))+(IF(G186=2017,Outgrowers_Baseline!L186,IF(G186=2018,Outgrowers_Baseline!Q186,IF(G186=2019,Outgrowers_Baseline!V186,IF(G186=2020,Outgrowers_Baseline!AA186,IF(G186=2021,Outgrowers_Baseline!AF186,IF(G186=2022,Outgrowers_Baseline!AK186,IF(G186=2023,Outgrowers_Baseline!AP186,IF(G186=2024,Outgrowers_Baseline!AU186,0))))))))))</f>
        <v>766200</v>
      </c>
      <c r="I186" s="11">
        <f t="shared" si="37"/>
        <v>2017</v>
      </c>
      <c r="J186" s="11">
        <f>IF(I186=2017,Outgrowers_Baseline!I186,IF(I186=2018,Outgrowers_Baseline!N186,IF(I186=2019,Outgrowers_Baseline!S186,IF(I186=2020,Outgrowers_Baseline!X186,IF(I186=2021,Outgrowers_Baseline!AC186,IF(I186=2022,Outgrowers_Baseline!AH186,IF(I186=2023,Outgrowers_Baseline!AM186,IF(I186=2024,Outgrowers_Baseline!AR186,0))))))))</f>
        <v>707100</v>
      </c>
      <c r="K186" s="11">
        <f>IF(I186=2017,Outgrowers_Baseline!L186,IF(I186=2018,Outgrowers_Baseline!Q186,IF(I186=2019,Outgrowers_Baseline!V186,IF(I186=2020,Outgrowers_Baseline!AA186,IF(I186=2021,Outgrowers_Baseline!AF186,IF(I186=2022,Outgrowers_Baseline!AK186,IF(I186=2023,Outgrowers_Baseline!AP186,IF(I186=2024,Outgrowers_Baseline!AU186,0))))))))</f>
        <v>100</v>
      </c>
      <c r="L186" s="11">
        <f>IF(I186=2017,Outgrowers_Baseline!K186,IF(I186=2018,Outgrowers_Baseline!P186,IF(I186=2019,Outgrowers_Baseline!U186,IF(I186=2020,Outgrowers_Baseline!Z186,IF(I186=2021,Outgrowers_Baseline!AE186,IF(I186=2022,Outgrowers_Baseline!AJ186,IF(I186=2023,Outgrowers_Baseline!AO186,IF(I186=2024,Outgrowers_Baseline!AT186,0))))))))</f>
        <v>800</v>
      </c>
      <c r="M186" s="11">
        <f>IF(I186=2017,Outgrowers_Baseline!J186,IF(I186=2018,Outgrowers_Baseline!O186,IF(I186=2019,Outgrowers_Baseline!T186,IF(I186=2020,Outgrowers_Baseline!Y186,IF(I186=2021,Outgrowers_Baseline!AD186,IF(I186=2022,Outgrowers_Baseline!AI186,IF(I186=2023,Outgrowers_Baseline!AN186,IF(I186=2024,Outgrowers_Baseline!AS186,0))))))))</f>
        <v>58200</v>
      </c>
      <c r="N186" s="11">
        <f t="shared" si="38"/>
        <v>766200</v>
      </c>
      <c r="O186" s="30">
        <f>IFERROR(VLOOKUP(A186,Outgrower_Areas!$C:$J,8,0),0)</f>
        <v>76.564812000000003</v>
      </c>
      <c r="P186" s="33">
        <f t="shared" si="39"/>
        <v>1.3051422605063953E-4</v>
      </c>
      <c r="Q186" s="113">
        <f t="shared" si="40"/>
        <v>9.9927971808927187E-3</v>
      </c>
      <c r="R186" s="32">
        <f t="shared" si="41"/>
        <v>1.1746280344557558E-3</v>
      </c>
      <c r="S186" s="30">
        <f t="shared" si="42"/>
        <v>8.9935174628034464E-2</v>
      </c>
      <c r="T186" s="32">
        <f t="shared" si="43"/>
        <v>7.7133907595927961E-2</v>
      </c>
      <c r="U186" s="30">
        <f t="shared" si="44"/>
        <v>5.9057431339075963</v>
      </c>
      <c r="V186" s="113" t="str">
        <f t="shared" si="45"/>
        <v>Very Low Cropland (&lt;10%)</v>
      </c>
      <c r="W186" s="33">
        <f t="shared" si="46"/>
        <v>0.15</v>
      </c>
      <c r="X186" s="114">
        <f t="shared" si="47"/>
        <v>1.4989195771339078E-3</v>
      </c>
      <c r="Y186" s="33">
        <f t="shared" si="48"/>
        <v>0.15</v>
      </c>
      <c r="Z186" s="113">
        <f t="shared" si="49"/>
        <v>1.349027619420517E-2</v>
      </c>
      <c r="AA186" s="113" t="str">
        <f t="shared" si="50"/>
        <v>Very Low Cropland (&lt;10%)</v>
      </c>
      <c r="AB186" s="11">
        <f t="shared" si="51"/>
        <v>0.15</v>
      </c>
      <c r="AC186" s="11">
        <f t="shared" si="52"/>
        <v>0.88586147008613947</v>
      </c>
      <c r="AD186" s="30">
        <f t="shared" si="53"/>
        <v>5.9057431339075963</v>
      </c>
    </row>
    <row r="187" spans="1:30" x14ac:dyDescent="0.4">
      <c r="A187" s="11" t="str">
        <f>Outgrowers_Baseline!A187</f>
        <v>166007b</v>
      </c>
      <c r="B187" s="11">
        <f>Outgrowers_Baseline!B187</f>
        <v>502</v>
      </c>
      <c r="C187" s="11" t="str">
        <f>Outgrowers_Baseline!C187</f>
        <v>166007b</v>
      </c>
      <c r="D187" s="11">
        <f>Outgrowers_Baseline!D187</f>
        <v>16929</v>
      </c>
      <c r="E187" s="11" t="str">
        <f>Outgrowers_Baseline!G187</f>
        <v>Euc</v>
      </c>
      <c r="F187" s="11">
        <f>Outgrowers_Baseline!H187</f>
        <v>2018</v>
      </c>
      <c r="G187" s="11">
        <f t="shared" si="36"/>
        <v>2017</v>
      </c>
      <c r="H187" s="11">
        <f>IF(G187&lt;2017,0,(IF(G187=2017,Outgrowers_Baseline!I187,IF(G187=2018,Outgrowers_Baseline!N187,IF(G187=2019,Outgrowers_Baseline!S187,IF(G187=2020,Outgrowers_Baseline!X187,IF(G187=2021,Outgrowers_Baseline!AC187,IF(G187=2022,Outgrowers_Baseline!AH187,IF(G187=2023,Outgrowers_Baseline!AM187,IF(G187=2024,Outgrowers_Baseline!AR187,0)))))))))+(IF(G187=2017,Outgrowers_Baseline!J187,IF(G187=2018,Outgrowers_Baseline!O187,IF(G187=2019,Outgrowers_Baseline!T187,IF(G187=2020,Outgrowers_Baseline!Y187,IF(G187=2021,Outgrowers_Baseline!AD187,IF(G187=2022,Outgrowers_Baseline!AI187,IF(G187=2023,Outgrowers_Baseline!AN187,IF(G187=2024,Outgrowers_Baseline!AS187,0)))))))))+(IF(G187=2017,Outgrowers_Baseline!K187,IF(G187=2018,Outgrowers_Baseline!P187,IF(G187=2019,Outgrowers_Baseline!U187,IF(G187=2020,Outgrowers_Baseline!Z187,IF(G187=2021,Outgrowers_Baseline!AE187,IF(G187=2022,Outgrowers_Baseline!AJ187,IF(G187=2023,Outgrowers_Baseline!AO187,IF(G187=2024,Outgrowers_Baseline!AT187,0)))))))))+(IF(G187=2017,Outgrowers_Baseline!L187,IF(G187=2018,Outgrowers_Baseline!Q187,IF(G187=2019,Outgrowers_Baseline!V187,IF(G187=2020,Outgrowers_Baseline!AA187,IF(G187=2021,Outgrowers_Baseline!AF187,IF(G187=2022,Outgrowers_Baseline!AK187,IF(G187=2023,Outgrowers_Baseline!AP187,IF(G187=2024,Outgrowers_Baseline!AU187,0))))))))))</f>
        <v>470300</v>
      </c>
      <c r="I187" s="11">
        <f t="shared" si="37"/>
        <v>2017</v>
      </c>
      <c r="J187" s="11">
        <f>IF(I187=2017,Outgrowers_Baseline!I187,IF(I187=2018,Outgrowers_Baseline!N187,IF(I187=2019,Outgrowers_Baseline!S187,IF(I187=2020,Outgrowers_Baseline!X187,IF(I187=2021,Outgrowers_Baseline!AC187,IF(I187=2022,Outgrowers_Baseline!AH187,IF(I187=2023,Outgrowers_Baseline!AM187,IF(I187=2024,Outgrowers_Baseline!AR187,0))))))))</f>
        <v>171200</v>
      </c>
      <c r="K187" s="11">
        <f>IF(I187=2017,Outgrowers_Baseline!L187,IF(I187=2018,Outgrowers_Baseline!Q187,IF(I187=2019,Outgrowers_Baseline!V187,IF(I187=2020,Outgrowers_Baseline!AA187,IF(I187=2021,Outgrowers_Baseline!AF187,IF(I187=2022,Outgrowers_Baseline!AK187,IF(I187=2023,Outgrowers_Baseline!AP187,IF(I187=2024,Outgrowers_Baseline!AU187,0))))))))</f>
        <v>0</v>
      </c>
      <c r="L187" s="11">
        <f>IF(I187=2017,Outgrowers_Baseline!K187,IF(I187=2018,Outgrowers_Baseline!P187,IF(I187=2019,Outgrowers_Baseline!U187,IF(I187=2020,Outgrowers_Baseline!Z187,IF(I187=2021,Outgrowers_Baseline!AE187,IF(I187=2022,Outgrowers_Baseline!AJ187,IF(I187=2023,Outgrowers_Baseline!AO187,IF(I187=2024,Outgrowers_Baseline!AT187,0))))))))</f>
        <v>186400</v>
      </c>
      <c r="M187" s="11">
        <f>IF(I187=2017,Outgrowers_Baseline!J187,IF(I187=2018,Outgrowers_Baseline!O187,IF(I187=2019,Outgrowers_Baseline!T187,IF(I187=2020,Outgrowers_Baseline!Y187,IF(I187=2021,Outgrowers_Baseline!AD187,IF(I187=2022,Outgrowers_Baseline!AI187,IF(I187=2023,Outgrowers_Baseline!AN187,IF(I187=2024,Outgrowers_Baseline!AS187,0))))))))</f>
        <v>112700</v>
      </c>
      <c r="N187" s="11">
        <f t="shared" si="38"/>
        <v>470300</v>
      </c>
      <c r="O187" s="30">
        <f>IFERROR(VLOOKUP(A187,Outgrower_Areas!$C:$J,8,0),0)</f>
        <v>46.993780999999998</v>
      </c>
      <c r="P187" s="33">
        <f t="shared" si="39"/>
        <v>0</v>
      </c>
      <c r="Q187" s="113">
        <f t="shared" si="40"/>
        <v>0</v>
      </c>
      <c r="R187" s="32">
        <f t="shared" si="41"/>
        <v>0.39634275994046353</v>
      </c>
      <c r="S187" s="30">
        <f t="shared" si="42"/>
        <v>18.625644861577715</v>
      </c>
      <c r="T187" s="32">
        <f t="shared" si="43"/>
        <v>0.63597703593450994</v>
      </c>
      <c r="U187" s="30">
        <f t="shared" si="44"/>
        <v>29.886965547735489</v>
      </c>
      <c r="V187" s="113" t="str">
        <f t="shared" si="45"/>
        <v>Non-Cropland</v>
      </c>
      <c r="W187" s="33">
        <f t="shared" si="46"/>
        <v>0</v>
      </c>
      <c r="X187" s="114">
        <f t="shared" si="47"/>
        <v>0</v>
      </c>
      <c r="Y187" s="33">
        <f t="shared" si="48"/>
        <v>0.3</v>
      </c>
      <c r="Z187" s="113">
        <f t="shared" si="49"/>
        <v>5.5876934584733142</v>
      </c>
      <c r="AA187" s="113" t="str">
        <f t="shared" si="50"/>
        <v>High Cropland (≥50%)</v>
      </c>
      <c r="AB187" s="11">
        <f t="shared" si="51"/>
        <v>0.4</v>
      </c>
      <c r="AC187" s="11">
        <f t="shared" si="52"/>
        <v>11.954786219094196</v>
      </c>
      <c r="AD187" s="30">
        <f t="shared" si="53"/>
        <v>29.886965547735489</v>
      </c>
    </row>
    <row r="188" spans="1:30" x14ac:dyDescent="0.4">
      <c r="A188" s="11" t="str">
        <f>Outgrowers_Baseline!A188</f>
        <v>169001a</v>
      </c>
      <c r="B188" s="11">
        <f>Outgrowers_Baseline!B188</f>
        <v>501</v>
      </c>
      <c r="C188" s="11" t="str">
        <f>Outgrowers_Baseline!C188</f>
        <v>169001a</v>
      </c>
      <c r="D188" s="11">
        <f>Outgrowers_Baseline!D188</f>
        <v>16984</v>
      </c>
      <c r="E188" s="11" t="str">
        <f>Outgrowers_Baseline!G188</f>
        <v>Euc</v>
      </c>
      <c r="F188" s="11">
        <f>Outgrowers_Baseline!H188</f>
        <v>2020</v>
      </c>
      <c r="G188" s="11">
        <f t="shared" si="36"/>
        <v>2019</v>
      </c>
      <c r="H188" s="11">
        <f>IF(G188&lt;2017,0,(IF(G188=2017,Outgrowers_Baseline!I188,IF(G188=2018,Outgrowers_Baseline!N188,IF(G188=2019,Outgrowers_Baseline!S188,IF(G188=2020,Outgrowers_Baseline!X188,IF(G188=2021,Outgrowers_Baseline!AC188,IF(G188=2022,Outgrowers_Baseline!AH188,IF(G188=2023,Outgrowers_Baseline!AM188,IF(G188=2024,Outgrowers_Baseline!AR188,0)))))))))+(IF(G188=2017,Outgrowers_Baseline!J188,IF(G188=2018,Outgrowers_Baseline!O188,IF(G188=2019,Outgrowers_Baseline!T188,IF(G188=2020,Outgrowers_Baseline!Y188,IF(G188=2021,Outgrowers_Baseline!AD188,IF(G188=2022,Outgrowers_Baseline!AI188,IF(G188=2023,Outgrowers_Baseline!AN188,IF(G188=2024,Outgrowers_Baseline!AS188,0)))))))))+(IF(G188=2017,Outgrowers_Baseline!K188,IF(G188=2018,Outgrowers_Baseline!P188,IF(G188=2019,Outgrowers_Baseline!U188,IF(G188=2020,Outgrowers_Baseline!Z188,IF(G188=2021,Outgrowers_Baseline!AE188,IF(G188=2022,Outgrowers_Baseline!AJ188,IF(G188=2023,Outgrowers_Baseline!AO188,IF(G188=2024,Outgrowers_Baseline!AT188,0)))))))))+(IF(G188=2017,Outgrowers_Baseline!L188,IF(G188=2018,Outgrowers_Baseline!Q188,IF(G188=2019,Outgrowers_Baseline!V188,IF(G188=2020,Outgrowers_Baseline!AA188,IF(G188=2021,Outgrowers_Baseline!AF188,IF(G188=2022,Outgrowers_Baseline!AK188,IF(G188=2023,Outgrowers_Baseline!AP188,IF(G188=2024,Outgrowers_Baseline!AU188,0))))))))))</f>
        <v>6000</v>
      </c>
      <c r="I188" s="11">
        <f t="shared" si="37"/>
        <v>2019</v>
      </c>
      <c r="J188" s="11">
        <f>IF(I188=2017,Outgrowers_Baseline!I188,IF(I188=2018,Outgrowers_Baseline!N188,IF(I188=2019,Outgrowers_Baseline!S188,IF(I188=2020,Outgrowers_Baseline!X188,IF(I188=2021,Outgrowers_Baseline!AC188,IF(I188=2022,Outgrowers_Baseline!AH188,IF(I188=2023,Outgrowers_Baseline!AM188,IF(I188=2024,Outgrowers_Baseline!AR188,0))))))))</f>
        <v>4800</v>
      </c>
      <c r="K188" s="11">
        <f>IF(I188=2017,Outgrowers_Baseline!L188,IF(I188=2018,Outgrowers_Baseline!Q188,IF(I188=2019,Outgrowers_Baseline!V188,IF(I188=2020,Outgrowers_Baseline!AA188,IF(I188=2021,Outgrowers_Baseline!AF188,IF(I188=2022,Outgrowers_Baseline!AK188,IF(I188=2023,Outgrowers_Baseline!AP188,IF(I188=2024,Outgrowers_Baseline!AU188,0))))))))</f>
        <v>0</v>
      </c>
      <c r="L188" s="11">
        <f>IF(I188=2017,Outgrowers_Baseline!K188,IF(I188=2018,Outgrowers_Baseline!P188,IF(I188=2019,Outgrowers_Baseline!U188,IF(I188=2020,Outgrowers_Baseline!Z188,IF(I188=2021,Outgrowers_Baseline!AE188,IF(I188=2022,Outgrowers_Baseline!AJ188,IF(I188=2023,Outgrowers_Baseline!AO188,IF(I188=2024,Outgrowers_Baseline!AT188,0))))))))</f>
        <v>0</v>
      </c>
      <c r="M188" s="11">
        <f>IF(I188=2017,Outgrowers_Baseline!J188,IF(I188=2018,Outgrowers_Baseline!O188,IF(I188=2019,Outgrowers_Baseline!T188,IF(I188=2020,Outgrowers_Baseline!Y188,IF(I188=2021,Outgrowers_Baseline!AD188,IF(I188=2022,Outgrowers_Baseline!AI188,IF(I188=2023,Outgrowers_Baseline!AN188,IF(I188=2024,Outgrowers_Baseline!AS188,0))))))))</f>
        <v>1200</v>
      </c>
      <c r="N188" s="11">
        <f t="shared" si="38"/>
        <v>6000</v>
      </c>
      <c r="O188" s="30">
        <f>IFERROR(VLOOKUP(A188,Outgrower_Areas!$C:$J,8,0),0)</f>
        <v>0.60296899999999998</v>
      </c>
      <c r="P188" s="33">
        <f t="shared" si="39"/>
        <v>0</v>
      </c>
      <c r="Q188" s="113">
        <f t="shared" si="40"/>
        <v>0</v>
      </c>
      <c r="R188" s="32">
        <f t="shared" si="41"/>
        <v>0</v>
      </c>
      <c r="S188" s="30">
        <f t="shared" si="42"/>
        <v>0</v>
      </c>
      <c r="T188" s="32">
        <f t="shared" si="43"/>
        <v>0.2</v>
      </c>
      <c r="U188" s="30">
        <f t="shared" si="44"/>
        <v>0.1205938</v>
      </c>
      <c r="V188" s="113" t="str">
        <f t="shared" si="45"/>
        <v>Non-Cropland</v>
      </c>
      <c r="W188" s="33">
        <f t="shared" si="46"/>
        <v>0</v>
      </c>
      <c r="X188" s="114">
        <f t="shared" si="47"/>
        <v>0</v>
      </c>
      <c r="Y188" s="33">
        <f t="shared" si="48"/>
        <v>0</v>
      </c>
      <c r="Z188" s="113">
        <f t="shared" si="49"/>
        <v>0</v>
      </c>
      <c r="AA188" s="113" t="str">
        <f t="shared" si="50"/>
        <v>Low Cropland (10-30%)</v>
      </c>
      <c r="AB188" s="11">
        <f t="shared" si="51"/>
        <v>0.2</v>
      </c>
      <c r="AC188" s="11">
        <f t="shared" si="52"/>
        <v>2.4118760000000003E-2</v>
      </c>
      <c r="AD188" s="30">
        <f t="shared" si="53"/>
        <v>0.1205938</v>
      </c>
    </row>
    <row r="189" spans="1:30" x14ac:dyDescent="0.4">
      <c r="A189" s="11" t="str">
        <f>Outgrowers_Baseline!A189</f>
        <v>169005a</v>
      </c>
      <c r="B189" s="11">
        <f>Outgrowers_Baseline!B189</f>
        <v>501</v>
      </c>
      <c r="C189" s="11" t="str">
        <f>Outgrowers_Baseline!C189</f>
        <v>169005a</v>
      </c>
      <c r="D189" s="11">
        <f>Outgrowers_Baseline!D189</f>
        <v>16897</v>
      </c>
      <c r="E189" s="11" t="str">
        <f>Outgrowers_Baseline!G189</f>
        <v>Euc</v>
      </c>
      <c r="F189" s="11">
        <f>Outgrowers_Baseline!H189</f>
        <v>2020</v>
      </c>
      <c r="G189" s="11">
        <f t="shared" si="36"/>
        <v>2019</v>
      </c>
      <c r="H189" s="11">
        <f>IF(G189&lt;2017,0,(IF(G189=2017,Outgrowers_Baseline!I189,IF(G189=2018,Outgrowers_Baseline!N189,IF(G189=2019,Outgrowers_Baseline!S189,IF(G189=2020,Outgrowers_Baseline!X189,IF(G189=2021,Outgrowers_Baseline!AC189,IF(G189=2022,Outgrowers_Baseline!AH189,IF(G189=2023,Outgrowers_Baseline!AM189,IF(G189=2024,Outgrowers_Baseline!AR189,0)))))))))+(IF(G189=2017,Outgrowers_Baseline!J189,IF(G189=2018,Outgrowers_Baseline!O189,IF(G189=2019,Outgrowers_Baseline!T189,IF(G189=2020,Outgrowers_Baseline!Y189,IF(G189=2021,Outgrowers_Baseline!AD189,IF(G189=2022,Outgrowers_Baseline!AI189,IF(G189=2023,Outgrowers_Baseline!AN189,IF(G189=2024,Outgrowers_Baseline!AS189,0)))))))))+(IF(G189=2017,Outgrowers_Baseline!K189,IF(G189=2018,Outgrowers_Baseline!P189,IF(G189=2019,Outgrowers_Baseline!U189,IF(G189=2020,Outgrowers_Baseline!Z189,IF(G189=2021,Outgrowers_Baseline!AE189,IF(G189=2022,Outgrowers_Baseline!AJ189,IF(G189=2023,Outgrowers_Baseline!AO189,IF(G189=2024,Outgrowers_Baseline!AT189,0)))))))))+(IF(G189=2017,Outgrowers_Baseline!L189,IF(G189=2018,Outgrowers_Baseline!Q189,IF(G189=2019,Outgrowers_Baseline!V189,IF(G189=2020,Outgrowers_Baseline!AA189,IF(G189=2021,Outgrowers_Baseline!AF189,IF(G189=2022,Outgrowers_Baseline!AK189,IF(G189=2023,Outgrowers_Baseline!AP189,IF(G189=2024,Outgrowers_Baseline!AU189,0))))))))))</f>
        <v>2800</v>
      </c>
      <c r="I189" s="11">
        <f t="shared" si="37"/>
        <v>2019</v>
      </c>
      <c r="J189" s="11">
        <f>IF(I189=2017,Outgrowers_Baseline!I189,IF(I189=2018,Outgrowers_Baseline!N189,IF(I189=2019,Outgrowers_Baseline!S189,IF(I189=2020,Outgrowers_Baseline!X189,IF(I189=2021,Outgrowers_Baseline!AC189,IF(I189=2022,Outgrowers_Baseline!AH189,IF(I189=2023,Outgrowers_Baseline!AM189,IF(I189=2024,Outgrowers_Baseline!AR189,0))))))))</f>
        <v>2300</v>
      </c>
      <c r="K189" s="11">
        <f>IF(I189=2017,Outgrowers_Baseline!L189,IF(I189=2018,Outgrowers_Baseline!Q189,IF(I189=2019,Outgrowers_Baseline!V189,IF(I189=2020,Outgrowers_Baseline!AA189,IF(I189=2021,Outgrowers_Baseline!AF189,IF(I189=2022,Outgrowers_Baseline!AK189,IF(I189=2023,Outgrowers_Baseline!AP189,IF(I189=2024,Outgrowers_Baseline!AU189,0))))))))</f>
        <v>0</v>
      </c>
      <c r="L189" s="11">
        <f>IF(I189=2017,Outgrowers_Baseline!K189,IF(I189=2018,Outgrowers_Baseline!P189,IF(I189=2019,Outgrowers_Baseline!U189,IF(I189=2020,Outgrowers_Baseline!Z189,IF(I189=2021,Outgrowers_Baseline!AE189,IF(I189=2022,Outgrowers_Baseline!AJ189,IF(I189=2023,Outgrowers_Baseline!AO189,IF(I189=2024,Outgrowers_Baseline!AT189,0))))))))</f>
        <v>0</v>
      </c>
      <c r="M189" s="11">
        <f>IF(I189=2017,Outgrowers_Baseline!J189,IF(I189=2018,Outgrowers_Baseline!O189,IF(I189=2019,Outgrowers_Baseline!T189,IF(I189=2020,Outgrowers_Baseline!Y189,IF(I189=2021,Outgrowers_Baseline!AD189,IF(I189=2022,Outgrowers_Baseline!AI189,IF(I189=2023,Outgrowers_Baseline!AN189,IF(I189=2024,Outgrowers_Baseline!AS189,0))))))))</f>
        <v>500</v>
      </c>
      <c r="N189" s="11">
        <f t="shared" si="38"/>
        <v>2800</v>
      </c>
      <c r="O189" s="30">
        <f>IFERROR(VLOOKUP(A189,Outgrower_Areas!$C:$J,8,0),0)</f>
        <v>0.26808799999999999</v>
      </c>
      <c r="P189" s="33">
        <f t="shared" si="39"/>
        <v>0</v>
      </c>
      <c r="Q189" s="113">
        <f t="shared" si="40"/>
        <v>0</v>
      </c>
      <c r="R189" s="32">
        <f t="shared" si="41"/>
        <v>0</v>
      </c>
      <c r="S189" s="30">
        <f t="shared" si="42"/>
        <v>0</v>
      </c>
      <c r="T189" s="32">
        <f t="shared" si="43"/>
        <v>0.17857142857142858</v>
      </c>
      <c r="U189" s="30">
        <f t="shared" si="44"/>
        <v>4.7872857142857141E-2</v>
      </c>
      <c r="V189" s="113" t="str">
        <f t="shared" si="45"/>
        <v>Non-Cropland</v>
      </c>
      <c r="W189" s="33">
        <f t="shared" si="46"/>
        <v>0</v>
      </c>
      <c r="X189" s="114">
        <f t="shared" si="47"/>
        <v>0</v>
      </c>
      <c r="Y189" s="33">
        <f t="shared" si="48"/>
        <v>0</v>
      </c>
      <c r="Z189" s="113">
        <f t="shared" si="49"/>
        <v>0</v>
      </c>
      <c r="AA189" s="113" t="str">
        <f t="shared" si="50"/>
        <v>Low Cropland (10-30%)</v>
      </c>
      <c r="AB189" s="11">
        <f t="shared" si="51"/>
        <v>0.2</v>
      </c>
      <c r="AC189" s="11">
        <f t="shared" si="52"/>
        <v>9.5745714285714288E-3</v>
      </c>
      <c r="AD189" s="30">
        <f t="shared" si="53"/>
        <v>4.7872857142857141E-2</v>
      </c>
    </row>
    <row r="190" spans="1:30" x14ac:dyDescent="0.4">
      <c r="A190" s="11" t="str">
        <f>Outgrowers_Baseline!A190</f>
        <v>169005b</v>
      </c>
      <c r="B190" s="11">
        <f>Outgrowers_Baseline!B190</f>
        <v>501</v>
      </c>
      <c r="C190" s="11" t="str">
        <f>Outgrowers_Baseline!C190</f>
        <v>169005b</v>
      </c>
      <c r="D190" s="11">
        <f>Outgrowers_Baseline!D190</f>
        <v>16898</v>
      </c>
      <c r="E190" s="11" t="str">
        <f>Outgrowers_Baseline!G190</f>
        <v>Euc</v>
      </c>
      <c r="F190" s="11">
        <f>Outgrowers_Baseline!H190</f>
        <v>2019</v>
      </c>
      <c r="G190" s="11">
        <f t="shared" si="36"/>
        <v>2018</v>
      </c>
      <c r="H190" s="11">
        <f>IF(G190&lt;2017,0,(IF(G190=2017,Outgrowers_Baseline!I190,IF(G190=2018,Outgrowers_Baseline!N190,IF(G190=2019,Outgrowers_Baseline!S190,IF(G190=2020,Outgrowers_Baseline!X190,IF(G190=2021,Outgrowers_Baseline!AC190,IF(G190=2022,Outgrowers_Baseline!AH190,IF(G190=2023,Outgrowers_Baseline!AM190,IF(G190=2024,Outgrowers_Baseline!AR190,0)))))))))+(IF(G190=2017,Outgrowers_Baseline!J190,IF(G190=2018,Outgrowers_Baseline!O190,IF(G190=2019,Outgrowers_Baseline!T190,IF(G190=2020,Outgrowers_Baseline!Y190,IF(G190=2021,Outgrowers_Baseline!AD190,IF(G190=2022,Outgrowers_Baseline!AI190,IF(G190=2023,Outgrowers_Baseline!AN190,IF(G190=2024,Outgrowers_Baseline!AS190,0)))))))))+(IF(G190=2017,Outgrowers_Baseline!K190,IF(G190=2018,Outgrowers_Baseline!P190,IF(G190=2019,Outgrowers_Baseline!U190,IF(G190=2020,Outgrowers_Baseline!Z190,IF(G190=2021,Outgrowers_Baseline!AE190,IF(G190=2022,Outgrowers_Baseline!AJ190,IF(G190=2023,Outgrowers_Baseline!AO190,IF(G190=2024,Outgrowers_Baseline!AT190,0)))))))))+(IF(G190=2017,Outgrowers_Baseline!L190,IF(G190=2018,Outgrowers_Baseline!Q190,IF(G190=2019,Outgrowers_Baseline!V190,IF(G190=2020,Outgrowers_Baseline!AA190,IF(G190=2021,Outgrowers_Baseline!AF190,IF(G190=2022,Outgrowers_Baseline!AK190,IF(G190=2023,Outgrowers_Baseline!AP190,IF(G190=2024,Outgrowers_Baseline!AU190,0))))))))))</f>
        <v>6100</v>
      </c>
      <c r="I190" s="11">
        <f t="shared" si="37"/>
        <v>2018</v>
      </c>
      <c r="J190" s="11">
        <f>IF(I190=2017,Outgrowers_Baseline!I190,IF(I190=2018,Outgrowers_Baseline!N190,IF(I190=2019,Outgrowers_Baseline!S190,IF(I190=2020,Outgrowers_Baseline!X190,IF(I190=2021,Outgrowers_Baseline!AC190,IF(I190=2022,Outgrowers_Baseline!AH190,IF(I190=2023,Outgrowers_Baseline!AM190,IF(I190=2024,Outgrowers_Baseline!AR190,0))))))))</f>
        <v>4600</v>
      </c>
      <c r="K190" s="11">
        <f>IF(I190=2017,Outgrowers_Baseline!L190,IF(I190=2018,Outgrowers_Baseline!Q190,IF(I190=2019,Outgrowers_Baseline!V190,IF(I190=2020,Outgrowers_Baseline!AA190,IF(I190=2021,Outgrowers_Baseline!AF190,IF(I190=2022,Outgrowers_Baseline!AK190,IF(I190=2023,Outgrowers_Baseline!AP190,IF(I190=2024,Outgrowers_Baseline!AU190,0))))))))</f>
        <v>0</v>
      </c>
      <c r="L190" s="11">
        <f>IF(I190=2017,Outgrowers_Baseline!K190,IF(I190=2018,Outgrowers_Baseline!P190,IF(I190=2019,Outgrowers_Baseline!U190,IF(I190=2020,Outgrowers_Baseline!Z190,IF(I190=2021,Outgrowers_Baseline!AE190,IF(I190=2022,Outgrowers_Baseline!AJ190,IF(I190=2023,Outgrowers_Baseline!AO190,IF(I190=2024,Outgrowers_Baseline!AT190,0))))))))</f>
        <v>0</v>
      </c>
      <c r="M190" s="11">
        <f>IF(I190=2017,Outgrowers_Baseline!J190,IF(I190=2018,Outgrowers_Baseline!O190,IF(I190=2019,Outgrowers_Baseline!T190,IF(I190=2020,Outgrowers_Baseline!Y190,IF(I190=2021,Outgrowers_Baseline!AD190,IF(I190=2022,Outgrowers_Baseline!AI190,IF(I190=2023,Outgrowers_Baseline!AN190,IF(I190=2024,Outgrowers_Baseline!AS190,0))))))))</f>
        <v>1500</v>
      </c>
      <c r="N190" s="11">
        <f t="shared" si="38"/>
        <v>6100</v>
      </c>
      <c r="O190" s="30">
        <f>IFERROR(VLOOKUP(A190,Outgrower_Areas!$C:$J,8,0),0)</f>
        <v>0.62299499999999997</v>
      </c>
      <c r="P190" s="33">
        <f t="shared" si="39"/>
        <v>0</v>
      </c>
      <c r="Q190" s="113">
        <f t="shared" si="40"/>
        <v>0</v>
      </c>
      <c r="R190" s="32">
        <f t="shared" si="41"/>
        <v>0</v>
      </c>
      <c r="S190" s="30">
        <f t="shared" si="42"/>
        <v>0</v>
      </c>
      <c r="T190" s="32">
        <f t="shared" si="43"/>
        <v>0.24590163934426229</v>
      </c>
      <c r="U190" s="30">
        <f t="shared" si="44"/>
        <v>0.15319549180327868</v>
      </c>
      <c r="V190" s="113" t="str">
        <f t="shared" si="45"/>
        <v>Non-Cropland</v>
      </c>
      <c r="W190" s="33">
        <f t="shared" si="46"/>
        <v>0</v>
      </c>
      <c r="X190" s="114">
        <f t="shared" si="47"/>
        <v>0</v>
      </c>
      <c r="Y190" s="33">
        <f t="shared" si="48"/>
        <v>0</v>
      </c>
      <c r="Z190" s="113">
        <f t="shared" si="49"/>
        <v>0</v>
      </c>
      <c r="AA190" s="113" t="str">
        <f t="shared" si="50"/>
        <v>Low Cropland (10-30%)</v>
      </c>
      <c r="AB190" s="11">
        <f t="shared" si="51"/>
        <v>0.2</v>
      </c>
      <c r="AC190" s="11">
        <f t="shared" si="52"/>
        <v>3.0639098360655738E-2</v>
      </c>
      <c r="AD190" s="30">
        <f t="shared" si="53"/>
        <v>0.15319549180327868</v>
      </c>
    </row>
    <row r="191" spans="1:30" x14ac:dyDescent="0.4">
      <c r="A191" s="11" t="str">
        <f>Outgrowers_Baseline!A191</f>
        <v>169007a</v>
      </c>
      <c r="B191" s="11">
        <f>Outgrowers_Baseline!B191</f>
        <v>501</v>
      </c>
      <c r="C191" s="11" t="str">
        <f>Outgrowers_Baseline!C191</f>
        <v>169007a</v>
      </c>
      <c r="D191" s="11">
        <f>Outgrowers_Baseline!D191</f>
        <v>16900</v>
      </c>
      <c r="E191" s="11" t="str">
        <f>Outgrowers_Baseline!G191</f>
        <v>Euc</v>
      </c>
      <c r="F191" s="11">
        <f>Outgrowers_Baseline!H191</f>
        <v>2017</v>
      </c>
      <c r="G191" s="11">
        <f t="shared" si="36"/>
        <v>2016</v>
      </c>
      <c r="H191" s="11">
        <f>IF(G191&lt;2017,0,(IF(G191=2017,Outgrowers_Baseline!I191,IF(G191=2018,Outgrowers_Baseline!N191,IF(G191=2019,Outgrowers_Baseline!S191,IF(G191=2020,Outgrowers_Baseline!X191,IF(G191=2021,Outgrowers_Baseline!AC191,IF(G191=2022,Outgrowers_Baseline!AH191,IF(G191=2023,Outgrowers_Baseline!AM191,IF(G191=2024,Outgrowers_Baseline!AR191,0)))))))))+(IF(G191=2017,Outgrowers_Baseline!J191,IF(G191=2018,Outgrowers_Baseline!O191,IF(G191=2019,Outgrowers_Baseline!T191,IF(G191=2020,Outgrowers_Baseline!Y191,IF(G191=2021,Outgrowers_Baseline!AD191,IF(G191=2022,Outgrowers_Baseline!AI191,IF(G191=2023,Outgrowers_Baseline!AN191,IF(G191=2024,Outgrowers_Baseline!AS191,0)))))))))+(IF(G191=2017,Outgrowers_Baseline!K191,IF(G191=2018,Outgrowers_Baseline!P191,IF(G191=2019,Outgrowers_Baseline!U191,IF(G191=2020,Outgrowers_Baseline!Z191,IF(G191=2021,Outgrowers_Baseline!AE191,IF(G191=2022,Outgrowers_Baseline!AJ191,IF(G191=2023,Outgrowers_Baseline!AO191,IF(G191=2024,Outgrowers_Baseline!AT191,0)))))))))+(IF(G191=2017,Outgrowers_Baseline!L191,IF(G191=2018,Outgrowers_Baseline!Q191,IF(G191=2019,Outgrowers_Baseline!V191,IF(G191=2020,Outgrowers_Baseline!AA191,IF(G191=2021,Outgrowers_Baseline!AF191,IF(G191=2022,Outgrowers_Baseline!AK191,IF(G191=2023,Outgrowers_Baseline!AP191,IF(G191=2024,Outgrowers_Baseline!AU191,0))))))))))</f>
        <v>0</v>
      </c>
      <c r="I191" s="11">
        <f t="shared" si="37"/>
        <v>2017</v>
      </c>
      <c r="J191" s="11">
        <f>IF(I191=2017,Outgrowers_Baseline!I191,IF(I191=2018,Outgrowers_Baseline!N191,IF(I191=2019,Outgrowers_Baseline!S191,IF(I191=2020,Outgrowers_Baseline!X191,IF(I191=2021,Outgrowers_Baseline!AC191,IF(I191=2022,Outgrowers_Baseline!AH191,IF(I191=2023,Outgrowers_Baseline!AM191,IF(I191=2024,Outgrowers_Baseline!AR191,0))))))))</f>
        <v>9900</v>
      </c>
      <c r="K191" s="11">
        <f>IF(I191=2017,Outgrowers_Baseline!L191,IF(I191=2018,Outgrowers_Baseline!Q191,IF(I191=2019,Outgrowers_Baseline!V191,IF(I191=2020,Outgrowers_Baseline!AA191,IF(I191=2021,Outgrowers_Baseline!AF191,IF(I191=2022,Outgrowers_Baseline!AK191,IF(I191=2023,Outgrowers_Baseline!AP191,IF(I191=2024,Outgrowers_Baseline!AU191,0))))))))</f>
        <v>0</v>
      </c>
      <c r="L191" s="11">
        <f>IF(I191=2017,Outgrowers_Baseline!K191,IF(I191=2018,Outgrowers_Baseline!P191,IF(I191=2019,Outgrowers_Baseline!U191,IF(I191=2020,Outgrowers_Baseline!Z191,IF(I191=2021,Outgrowers_Baseline!AE191,IF(I191=2022,Outgrowers_Baseline!AJ191,IF(I191=2023,Outgrowers_Baseline!AO191,IF(I191=2024,Outgrowers_Baseline!AT191,0))))))))</f>
        <v>100</v>
      </c>
      <c r="M191" s="11">
        <f>IF(I191=2017,Outgrowers_Baseline!J191,IF(I191=2018,Outgrowers_Baseline!O191,IF(I191=2019,Outgrowers_Baseline!T191,IF(I191=2020,Outgrowers_Baseline!Y191,IF(I191=2021,Outgrowers_Baseline!AD191,IF(I191=2022,Outgrowers_Baseline!AI191,IF(I191=2023,Outgrowers_Baseline!AN191,IF(I191=2024,Outgrowers_Baseline!AS191,0))))))))</f>
        <v>1700</v>
      </c>
      <c r="N191" s="11">
        <f t="shared" si="38"/>
        <v>11700</v>
      </c>
      <c r="O191" s="30">
        <f>IFERROR(VLOOKUP(A191,Outgrower_Areas!$C:$J,8,0),0)</f>
        <v>1.141761</v>
      </c>
      <c r="P191" s="33">
        <f t="shared" si="39"/>
        <v>0</v>
      </c>
      <c r="Q191" s="113">
        <f t="shared" si="40"/>
        <v>0</v>
      </c>
      <c r="R191" s="32">
        <f t="shared" si="41"/>
        <v>8.5470085470085479E-3</v>
      </c>
      <c r="S191" s="30">
        <f t="shared" si="42"/>
        <v>9.7586410256410277E-3</v>
      </c>
      <c r="T191" s="32">
        <f t="shared" si="43"/>
        <v>0.15384615384615385</v>
      </c>
      <c r="U191" s="30">
        <f t="shared" si="44"/>
        <v>0.17565553846153847</v>
      </c>
      <c r="V191" s="113" t="str">
        <f t="shared" si="45"/>
        <v>Non-Cropland</v>
      </c>
      <c r="W191" s="33">
        <f t="shared" si="46"/>
        <v>0</v>
      </c>
      <c r="X191" s="114">
        <f t="shared" si="47"/>
        <v>0</v>
      </c>
      <c r="Y191" s="33">
        <f t="shared" si="48"/>
        <v>0.15</v>
      </c>
      <c r="Z191" s="113">
        <f t="shared" si="49"/>
        <v>1.4637961538461542E-3</v>
      </c>
      <c r="AA191" s="113" t="str">
        <f t="shared" si="50"/>
        <v>Low Cropland (10-30%)</v>
      </c>
      <c r="AB191" s="11">
        <f t="shared" si="51"/>
        <v>0.2</v>
      </c>
      <c r="AC191" s="11">
        <f t="shared" si="52"/>
        <v>3.5131107692307699E-2</v>
      </c>
      <c r="AD191" s="30">
        <f t="shared" si="53"/>
        <v>0.17565553846153847</v>
      </c>
    </row>
    <row r="192" spans="1:30" x14ac:dyDescent="0.4">
      <c r="A192" s="11" t="str">
        <f>Outgrowers_Baseline!A192</f>
        <v>169008a</v>
      </c>
      <c r="B192" s="11">
        <f>Outgrowers_Baseline!B192</f>
        <v>501</v>
      </c>
      <c r="C192" s="11" t="str">
        <f>Outgrowers_Baseline!C192</f>
        <v>169008a</v>
      </c>
      <c r="D192" s="11">
        <f>Outgrowers_Baseline!D192</f>
        <v>16985</v>
      </c>
      <c r="E192" s="11" t="str">
        <f>Outgrowers_Baseline!G192</f>
        <v>Euc</v>
      </c>
      <c r="F192" s="11">
        <f>Outgrowers_Baseline!H192</f>
        <v>2020</v>
      </c>
      <c r="G192" s="11">
        <f t="shared" si="36"/>
        <v>2019</v>
      </c>
      <c r="H192" s="11">
        <f>IF(G192&lt;2017,0,(IF(G192=2017,Outgrowers_Baseline!I192,IF(G192=2018,Outgrowers_Baseline!N192,IF(G192=2019,Outgrowers_Baseline!S192,IF(G192=2020,Outgrowers_Baseline!X192,IF(G192=2021,Outgrowers_Baseline!AC192,IF(G192=2022,Outgrowers_Baseline!AH192,IF(G192=2023,Outgrowers_Baseline!AM192,IF(G192=2024,Outgrowers_Baseline!AR192,0)))))))))+(IF(G192=2017,Outgrowers_Baseline!J192,IF(G192=2018,Outgrowers_Baseline!O192,IF(G192=2019,Outgrowers_Baseline!T192,IF(G192=2020,Outgrowers_Baseline!Y192,IF(G192=2021,Outgrowers_Baseline!AD192,IF(G192=2022,Outgrowers_Baseline!AI192,IF(G192=2023,Outgrowers_Baseline!AN192,IF(G192=2024,Outgrowers_Baseline!AS192,0)))))))))+(IF(G192=2017,Outgrowers_Baseline!K192,IF(G192=2018,Outgrowers_Baseline!P192,IF(G192=2019,Outgrowers_Baseline!U192,IF(G192=2020,Outgrowers_Baseline!Z192,IF(G192=2021,Outgrowers_Baseline!AE192,IF(G192=2022,Outgrowers_Baseline!AJ192,IF(G192=2023,Outgrowers_Baseline!AO192,IF(G192=2024,Outgrowers_Baseline!AT192,0)))))))))+(IF(G192=2017,Outgrowers_Baseline!L192,IF(G192=2018,Outgrowers_Baseline!Q192,IF(G192=2019,Outgrowers_Baseline!V192,IF(G192=2020,Outgrowers_Baseline!AA192,IF(G192=2021,Outgrowers_Baseline!AF192,IF(G192=2022,Outgrowers_Baseline!AK192,IF(G192=2023,Outgrowers_Baseline!AP192,IF(G192=2024,Outgrowers_Baseline!AU192,0))))))))))</f>
        <v>4500</v>
      </c>
      <c r="I192" s="11">
        <f t="shared" si="37"/>
        <v>2019</v>
      </c>
      <c r="J192" s="11">
        <f>IF(I192=2017,Outgrowers_Baseline!I192,IF(I192=2018,Outgrowers_Baseline!N192,IF(I192=2019,Outgrowers_Baseline!S192,IF(I192=2020,Outgrowers_Baseline!X192,IF(I192=2021,Outgrowers_Baseline!AC192,IF(I192=2022,Outgrowers_Baseline!AH192,IF(I192=2023,Outgrowers_Baseline!AM192,IF(I192=2024,Outgrowers_Baseline!AR192,0))))))))</f>
        <v>4200</v>
      </c>
      <c r="K192" s="11">
        <f>IF(I192=2017,Outgrowers_Baseline!L192,IF(I192=2018,Outgrowers_Baseline!Q192,IF(I192=2019,Outgrowers_Baseline!V192,IF(I192=2020,Outgrowers_Baseline!AA192,IF(I192=2021,Outgrowers_Baseline!AF192,IF(I192=2022,Outgrowers_Baseline!AK192,IF(I192=2023,Outgrowers_Baseline!AP192,IF(I192=2024,Outgrowers_Baseline!AU192,0))))))))</f>
        <v>0</v>
      </c>
      <c r="L192" s="11">
        <f>IF(I192=2017,Outgrowers_Baseline!K192,IF(I192=2018,Outgrowers_Baseline!P192,IF(I192=2019,Outgrowers_Baseline!U192,IF(I192=2020,Outgrowers_Baseline!Z192,IF(I192=2021,Outgrowers_Baseline!AE192,IF(I192=2022,Outgrowers_Baseline!AJ192,IF(I192=2023,Outgrowers_Baseline!AO192,IF(I192=2024,Outgrowers_Baseline!AT192,0))))))))</f>
        <v>0</v>
      </c>
      <c r="M192" s="11">
        <f>IF(I192=2017,Outgrowers_Baseline!J192,IF(I192=2018,Outgrowers_Baseline!O192,IF(I192=2019,Outgrowers_Baseline!T192,IF(I192=2020,Outgrowers_Baseline!Y192,IF(I192=2021,Outgrowers_Baseline!AD192,IF(I192=2022,Outgrowers_Baseline!AI192,IF(I192=2023,Outgrowers_Baseline!AN192,IF(I192=2024,Outgrowers_Baseline!AS192,0))))))))</f>
        <v>300</v>
      </c>
      <c r="N192" s="11">
        <f t="shared" si="38"/>
        <v>4500</v>
      </c>
      <c r="O192" s="30">
        <f>IFERROR(VLOOKUP(A192,Outgrower_Areas!$C:$J,8,0),0)</f>
        <v>0.43911600000000001</v>
      </c>
      <c r="P192" s="33">
        <f t="shared" si="39"/>
        <v>0</v>
      </c>
      <c r="Q192" s="113">
        <f t="shared" si="40"/>
        <v>0</v>
      </c>
      <c r="R192" s="32">
        <f t="shared" si="41"/>
        <v>0</v>
      </c>
      <c r="S192" s="30">
        <f t="shared" si="42"/>
        <v>0</v>
      </c>
      <c r="T192" s="32">
        <f t="shared" si="43"/>
        <v>6.6666666666666666E-2</v>
      </c>
      <c r="U192" s="30">
        <f t="shared" si="44"/>
        <v>2.9274399999999999E-2</v>
      </c>
      <c r="V192" s="113" t="str">
        <f t="shared" si="45"/>
        <v>Non-Cropland</v>
      </c>
      <c r="W192" s="33">
        <f t="shared" si="46"/>
        <v>0</v>
      </c>
      <c r="X192" s="114">
        <f t="shared" si="47"/>
        <v>0</v>
      </c>
      <c r="Y192" s="33">
        <f t="shared" si="48"/>
        <v>0</v>
      </c>
      <c r="Z192" s="113">
        <f t="shared" si="49"/>
        <v>0</v>
      </c>
      <c r="AA192" s="113" t="str">
        <f t="shared" si="50"/>
        <v>Very Low Cropland (&lt;10%)</v>
      </c>
      <c r="AB192" s="11">
        <f t="shared" si="51"/>
        <v>0.15</v>
      </c>
      <c r="AC192" s="11">
        <f t="shared" si="52"/>
        <v>4.3911599999999999E-3</v>
      </c>
      <c r="AD192" s="30">
        <f t="shared" si="53"/>
        <v>2.9274399999999999E-2</v>
      </c>
    </row>
    <row r="193" spans="1:30" x14ac:dyDescent="0.4">
      <c r="A193" s="11" t="str">
        <f>Outgrowers_Baseline!A193</f>
        <v>170001a</v>
      </c>
      <c r="B193" s="11">
        <f>Outgrowers_Baseline!B193</f>
        <v>501</v>
      </c>
      <c r="C193" s="11" t="str">
        <f>Outgrowers_Baseline!C193</f>
        <v>170001a</v>
      </c>
      <c r="D193" s="11">
        <f>Outgrowers_Baseline!D193</f>
        <v>16881</v>
      </c>
      <c r="E193" s="11" t="str">
        <f>Outgrowers_Baseline!G193</f>
        <v>Euc</v>
      </c>
      <c r="F193" s="11">
        <f>Outgrowers_Baseline!H193</f>
        <v>2019</v>
      </c>
      <c r="G193" s="11">
        <f t="shared" si="36"/>
        <v>2018</v>
      </c>
      <c r="H193" s="11">
        <f>IF(G193&lt;2017,0,(IF(G193=2017,Outgrowers_Baseline!I193,IF(G193=2018,Outgrowers_Baseline!N193,IF(G193=2019,Outgrowers_Baseline!S193,IF(G193=2020,Outgrowers_Baseline!X193,IF(G193=2021,Outgrowers_Baseline!AC193,IF(G193=2022,Outgrowers_Baseline!AH193,IF(G193=2023,Outgrowers_Baseline!AM193,IF(G193=2024,Outgrowers_Baseline!AR193,0)))))))))+(IF(G193=2017,Outgrowers_Baseline!J193,IF(G193=2018,Outgrowers_Baseline!O193,IF(G193=2019,Outgrowers_Baseline!T193,IF(G193=2020,Outgrowers_Baseline!Y193,IF(G193=2021,Outgrowers_Baseline!AD193,IF(G193=2022,Outgrowers_Baseline!AI193,IF(G193=2023,Outgrowers_Baseline!AN193,IF(G193=2024,Outgrowers_Baseline!AS193,0)))))))))+(IF(G193=2017,Outgrowers_Baseline!K193,IF(G193=2018,Outgrowers_Baseline!P193,IF(G193=2019,Outgrowers_Baseline!U193,IF(G193=2020,Outgrowers_Baseline!Z193,IF(G193=2021,Outgrowers_Baseline!AE193,IF(G193=2022,Outgrowers_Baseline!AJ193,IF(G193=2023,Outgrowers_Baseline!AO193,IF(G193=2024,Outgrowers_Baseline!AT193,0)))))))))+(IF(G193=2017,Outgrowers_Baseline!L193,IF(G193=2018,Outgrowers_Baseline!Q193,IF(G193=2019,Outgrowers_Baseline!V193,IF(G193=2020,Outgrowers_Baseline!AA193,IF(G193=2021,Outgrowers_Baseline!AF193,IF(G193=2022,Outgrowers_Baseline!AK193,IF(G193=2023,Outgrowers_Baseline!AP193,IF(G193=2024,Outgrowers_Baseline!AU193,0))))))))))</f>
        <v>3300</v>
      </c>
      <c r="I193" s="11">
        <f t="shared" si="37"/>
        <v>2018</v>
      </c>
      <c r="J193" s="11">
        <f>IF(I193=2017,Outgrowers_Baseline!I193,IF(I193=2018,Outgrowers_Baseline!N193,IF(I193=2019,Outgrowers_Baseline!S193,IF(I193=2020,Outgrowers_Baseline!X193,IF(I193=2021,Outgrowers_Baseline!AC193,IF(I193=2022,Outgrowers_Baseline!AH193,IF(I193=2023,Outgrowers_Baseline!AM193,IF(I193=2024,Outgrowers_Baseline!AR193,0))))))))</f>
        <v>0</v>
      </c>
      <c r="K193" s="11">
        <f>IF(I193=2017,Outgrowers_Baseline!L193,IF(I193=2018,Outgrowers_Baseline!Q193,IF(I193=2019,Outgrowers_Baseline!V193,IF(I193=2020,Outgrowers_Baseline!AA193,IF(I193=2021,Outgrowers_Baseline!AF193,IF(I193=2022,Outgrowers_Baseline!AK193,IF(I193=2023,Outgrowers_Baseline!AP193,IF(I193=2024,Outgrowers_Baseline!AU193,0))))))))</f>
        <v>1000</v>
      </c>
      <c r="L193" s="11">
        <f>IF(I193=2017,Outgrowers_Baseline!K193,IF(I193=2018,Outgrowers_Baseline!P193,IF(I193=2019,Outgrowers_Baseline!U193,IF(I193=2020,Outgrowers_Baseline!Z193,IF(I193=2021,Outgrowers_Baseline!AE193,IF(I193=2022,Outgrowers_Baseline!AJ193,IF(I193=2023,Outgrowers_Baseline!AO193,IF(I193=2024,Outgrowers_Baseline!AT193,0))))))))</f>
        <v>2000</v>
      </c>
      <c r="M193" s="11">
        <f>IF(I193=2017,Outgrowers_Baseline!J193,IF(I193=2018,Outgrowers_Baseline!O193,IF(I193=2019,Outgrowers_Baseline!T193,IF(I193=2020,Outgrowers_Baseline!Y193,IF(I193=2021,Outgrowers_Baseline!AD193,IF(I193=2022,Outgrowers_Baseline!AI193,IF(I193=2023,Outgrowers_Baseline!AN193,IF(I193=2024,Outgrowers_Baseline!AS193,0))))))))</f>
        <v>300</v>
      </c>
      <c r="N193" s="11">
        <f t="shared" si="38"/>
        <v>3300</v>
      </c>
      <c r="O193" s="30">
        <f>IFERROR(VLOOKUP(A193,Outgrower_Areas!$C:$J,8,0),0)</f>
        <v>0.31980199999999998</v>
      </c>
      <c r="P193" s="33">
        <f t="shared" si="39"/>
        <v>0.30303030303030304</v>
      </c>
      <c r="Q193" s="113">
        <f t="shared" si="40"/>
        <v>9.6909696969696965E-2</v>
      </c>
      <c r="R193" s="32">
        <f t="shared" si="41"/>
        <v>0.90909090909090906</v>
      </c>
      <c r="S193" s="30">
        <f t="shared" si="42"/>
        <v>0.29072909090909088</v>
      </c>
      <c r="T193" s="32">
        <f t="shared" si="43"/>
        <v>1</v>
      </c>
      <c r="U193" s="30">
        <f t="shared" si="44"/>
        <v>0.31980199999999998</v>
      </c>
      <c r="V193" s="113" t="str">
        <f t="shared" si="45"/>
        <v>Medium Cropland (30-50%)</v>
      </c>
      <c r="W193" s="33">
        <f t="shared" si="46"/>
        <v>0.3</v>
      </c>
      <c r="X193" s="114">
        <f t="shared" si="47"/>
        <v>2.9072909090909087E-2</v>
      </c>
      <c r="Y193" s="33">
        <f t="shared" si="48"/>
        <v>0.4</v>
      </c>
      <c r="Z193" s="113">
        <f t="shared" si="49"/>
        <v>0.11629163636363636</v>
      </c>
      <c r="AA193" s="113" t="str">
        <f t="shared" si="50"/>
        <v>High Cropland (≥50%)</v>
      </c>
      <c r="AB193" s="11">
        <f t="shared" si="51"/>
        <v>0.4</v>
      </c>
      <c r="AC193" s="11">
        <f t="shared" si="52"/>
        <v>0.1279208</v>
      </c>
      <c r="AD193" s="30">
        <f t="shared" si="53"/>
        <v>0.31980199999999998</v>
      </c>
    </row>
    <row r="194" spans="1:30" x14ac:dyDescent="0.4">
      <c r="A194" s="11" t="str">
        <f>Outgrowers_Baseline!A194</f>
        <v>170002a</v>
      </c>
      <c r="B194" s="11">
        <f>Outgrowers_Baseline!B194</f>
        <v>501</v>
      </c>
      <c r="C194" s="11" t="str">
        <f>Outgrowers_Baseline!C194</f>
        <v>170002a</v>
      </c>
      <c r="D194" s="11">
        <f>Outgrowers_Baseline!D194</f>
        <v>16882</v>
      </c>
      <c r="E194" s="11" t="str">
        <f>Outgrowers_Baseline!G194</f>
        <v>Euc</v>
      </c>
      <c r="F194" s="11">
        <f>Outgrowers_Baseline!H194</f>
        <v>2021</v>
      </c>
      <c r="G194" s="11">
        <f t="shared" si="36"/>
        <v>2020</v>
      </c>
      <c r="H194" s="11">
        <f>IF(G194&lt;2017,0,(IF(G194=2017,Outgrowers_Baseline!I194,IF(G194=2018,Outgrowers_Baseline!N194,IF(G194=2019,Outgrowers_Baseline!S194,IF(G194=2020,Outgrowers_Baseline!X194,IF(G194=2021,Outgrowers_Baseline!AC194,IF(G194=2022,Outgrowers_Baseline!AH194,IF(G194=2023,Outgrowers_Baseline!AM194,IF(G194=2024,Outgrowers_Baseline!AR194,0)))))))))+(IF(G194=2017,Outgrowers_Baseline!J194,IF(G194=2018,Outgrowers_Baseline!O194,IF(G194=2019,Outgrowers_Baseline!T194,IF(G194=2020,Outgrowers_Baseline!Y194,IF(G194=2021,Outgrowers_Baseline!AD194,IF(G194=2022,Outgrowers_Baseline!AI194,IF(G194=2023,Outgrowers_Baseline!AN194,IF(G194=2024,Outgrowers_Baseline!AS194,0)))))))))+(IF(G194=2017,Outgrowers_Baseline!K194,IF(G194=2018,Outgrowers_Baseline!P194,IF(G194=2019,Outgrowers_Baseline!U194,IF(G194=2020,Outgrowers_Baseline!Z194,IF(G194=2021,Outgrowers_Baseline!AE194,IF(G194=2022,Outgrowers_Baseline!AJ194,IF(G194=2023,Outgrowers_Baseline!AO194,IF(G194=2024,Outgrowers_Baseline!AT194,0)))))))))+(IF(G194=2017,Outgrowers_Baseline!L194,IF(G194=2018,Outgrowers_Baseline!Q194,IF(G194=2019,Outgrowers_Baseline!V194,IF(G194=2020,Outgrowers_Baseline!AA194,IF(G194=2021,Outgrowers_Baseline!AF194,IF(G194=2022,Outgrowers_Baseline!AK194,IF(G194=2023,Outgrowers_Baseline!AP194,IF(G194=2024,Outgrowers_Baseline!AU194,0))))))))))</f>
        <v>4900</v>
      </c>
      <c r="I194" s="11">
        <f t="shared" si="37"/>
        <v>2020</v>
      </c>
      <c r="J194" s="11">
        <f>IF(I194=2017,Outgrowers_Baseline!I194,IF(I194=2018,Outgrowers_Baseline!N194,IF(I194=2019,Outgrowers_Baseline!S194,IF(I194=2020,Outgrowers_Baseline!X194,IF(I194=2021,Outgrowers_Baseline!AC194,IF(I194=2022,Outgrowers_Baseline!AH194,IF(I194=2023,Outgrowers_Baseline!AM194,IF(I194=2024,Outgrowers_Baseline!AR194,0))))))))</f>
        <v>4100</v>
      </c>
      <c r="K194" s="11">
        <f>IF(I194=2017,Outgrowers_Baseline!L194,IF(I194=2018,Outgrowers_Baseline!Q194,IF(I194=2019,Outgrowers_Baseline!V194,IF(I194=2020,Outgrowers_Baseline!AA194,IF(I194=2021,Outgrowers_Baseline!AF194,IF(I194=2022,Outgrowers_Baseline!AK194,IF(I194=2023,Outgrowers_Baseline!AP194,IF(I194=2024,Outgrowers_Baseline!AU194,0))))))))</f>
        <v>0</v>
      </c>
      <c r="L194" s="11">
        <f>IF(I194=2017,Outgrowers_Baseline!K194,IF(I194=2018,Outgrowers_Baseline!P194,IF(I194=2019,Outgrowers_Baseline!U194,IF(I194=2020,Outgrowers_Baseline!Z194,IF(I194=2021,Outgrowers_Baseline!AE194,IF(I194=2022,Outgrowers_Baseline!AJ194,IF(I194=2023,Outgrowers_Baseline!AO194,IF(I194=2024,Outgrowers_Baseline!AT194,0))))))))</f>
        <v>0</v>
      </c>
      <c r="M194" s="11">
        <f>IF(I194=2017,Outgrowers_Baseline!J194,IF(I194=2018,Outgrowers_Baseline!O194,IF(I194=2019,Outgrowers_Baseline!T194,IF(I194=2020,Outgrowers_Baseline!Y194,IF(I194=2021,Outgrowers_Baseline!AD194,IF(I194=2022,Outgrowers_Baseline!AI194,IF(I194=2023,Outgrowers_Baseline!AN194,IF(I194=2024,Outgrowers_Baseline!AS194,0))))))))</f>
        <v>800</v>
      </c>
      <c r="N194" s="11">
        <f t="shared" si="38"/>
        <v>4900</v>
      </c>
      <c r="O194" s="30">
        <f>IFERROR(VLOOKUP(A194,Outgrower_Areas!$C:$J,8,0),0)</f>
        <v>0.47256799999999999</v>
      </c>
      <c r="P194" s="33">
        <f t="shared" si="39"/>
        <v>0</v>
      </c>
      <c r="Q194" s="113">
        <f t="shared" si="40"/>
        <v>0</v>
      </c>
      <c r="R194" s="32">
        <f t="shared" si="41"/>
        <v>0</v>
      </c>
      <c r="S194" s="30">
        <f t="shared" si="42"/>
        <v>0</v>
      </c>
      <c r="T194" s="32">
        <f t="shared" si="43"/>
        <v>0.16326530612244897</v>
      </c>
      <c r="U194" s="30">
        <f t="shared" si="44"/>
        <v>7.715395918367346E-2</v>
      </c>
      <c r="V194" s="113" t="str">
        <f t="shared" si="45"/>
        <v>Non-Cropland</v>
      </c>
      <c r="W194" s="33">
        <f t="shared" si="46"/>
        <v>0</v>
      </c>
      <c r="X194" s="114">
        <f t="shared" si="47"/>
        <v>0</v>
      </c>
      <c r="Y194" s="33">
        <f t="shared" si="48"/>
        <v>0</v>
      </c>
      <c r="Z194" s="113">
        <f t="shared" si="49"/>
        <v>0</v>
      </c>
      <c r="AA194" s="113" t="str">
        <f t="shared" si="50"/>
        <v>Low Cropland (10-30%)</v>
      </c>
      <c r="AB194" s="11">
        <f t="shared" si="51"/>
        <v>0.2</v>
      </c>
      <c r="AC194" s="11">
        <f t="shared" si="52"/>
        <v>1.5430791836734693E-2</v>
      </c>
      <c r="AD194" s="30">
        <f t="shared" si="53"/>
        <v>7.715395918367346E-2</v>
      </c>
    </row>
    <row r="195" spans="1:30" x14ac:dyDescent="0.4">
      <c r="A195" s="11" t="str">
        <f>Outgrowers_Baseline!A195</f>
        <v>170003a</v>
      </c>
      <c r="B195" s="11">
        <f>Outgrowers_Baseline!B195</f>
        <v>501</v>
      </c>
      <c r="C195" s="11" t="str">
        <f>Outgrowers_Baseline!C195</f>
        <v>170003a</v>
      </c>
      <c r="D195" s="11">
        <f>Outgrowers_Baseline!D195</f>
        <v>16902</v>
      </c>
      <c r="E195" s="11" t="str">
        <f>Outgrowers_Baseline!G195</f>
        <v>Euc</v>
      </c>
      <c r="F195" s="11">
        <f>Outgrowers_Baseline!H195</f>
        <v>2020</v>
      </c>
      <c r="G195" s="11">
        <f t="shared" ref="G195:G258" si="54">F195-1</f>
        <v>2019</v>
      </c>
      <c r="H195" s="11">
        <f>IF(G195&lt;2017,0,(IF(G195=2017,Outgrowers_Baseline!I195,IF(G195=2018,Outgrowers_Baseline!N195,IF(G195=2019,Outgrowers_Baseline!S195,IF(G195=2020,Outgrowers_Baseline!X195,IF(G195=2021,Outgrowers_Baseline!AC195,IF(G195=2022,Outgrowers_Baseline!AH195,IF(G195=2023,Outgrowers_Baseline!AM195,IF(G195=2024,Outgrowers_Baseline!AR195,0)))))))))+(IF(G195=2017,Outgrowers_Baseline!J195,IF(G195=2018,Outgrowers_Baseline!O195,IF(G195=2019,Outgrowers_Baseline!T195,IF(G195=2020,Outgrowers_Baseline!Y195,IF(G195=2021,Outgrowers_Baseline!AD195,IF(G195=2022,Outgrowers_Baseline!AI195,IF(G195=2023,Outgrowers_Baseline!AN195,IF(G195=2024,Outgrowers_Baseline!AS195,0)))))))))+(IF(G195=2017,Outgrowers_Baseline!K195,IF(G195=2018,Outgrowers_Baseline!P195,IF(G195=2019,Outgrowers_Baseline!U195,IF(G195=2020,Outgrowers_Baseline!Z195,IF(G195=2021,Outgrowers_Baseline!AE195,IF(G195=2022,Outgrowers_Baseline!AJ195,IF(G195=2023,Outgrowers_Baseline!AO195,IF(G195=2024,Outgrowers_Baseline!AT195,0)))))))))+(IF(G195=2017,Outgrowers_Baseline!L195,IF(G195=2018,Outgrowers_Baseline!Q195,IF(G195=2019,Outgrowers_Baseline!V195,IF(G195=2020,Outgrowers_Baseline!AA195,IF(G195=2021,Outgrowers_Baseline!AF195,IF(G195=2022,Outgrowers_Baseline!AK195,IF(G195=2023,Outgrowers_Baseline!AP195,IF(G195=2024,Outgrowers_Baseline!AU195,0))))))))))</f>
        <v>2000</v>
      </c>
      <c r="I195" s="11">
        <f t="shared" ref="I195:I258" si="55">IF(H195&gt;0,G195,F195)</f>
        <v>2019</v>
      </c>
      <c r="J195" s="11">
        <f>IF(I195=2017,Outgrowers_Baseline!I195,IF(I195=2018,Outgrowers_Baseline!N195,IF(I195=2019,Outgrowers_Baseline!S195,IF(I195=2020,Outgrowers_Baseline!X195,IF(I195=2021,Outgrowers_Baseline!AC195,IF(I195=2022,Outgrowers_Baseline!AH195,IF(I195=2023,Outgrowers_Baseline!AM195,IF(I195=2024,Outgrowers_Baseline!AR195,0))))))))</f>
        <v>100</v>
      </c>
      <c r="K195" s="11">
        <f>IF(I195=2017,Outgrowers_Baseline!L195,IF(I195=2018,Outgrowers_Baseline!Q195,IF(I195=2019,Outgrowers_Baseline!V195,IF(I195=2020,Outgrowers_Baseline!AA195,IF(I195=2021,Outgrowers_Baseline!AF195,IF(I195=2022,Outgrowers_Baseline!AK195,IF(I195=2023,Outgrowers_Baseline!AP195,IF(I195=2024,Outgrowers_Baseline!AU195,0))))))))</f>
        <v>0</v>
      </c>
      <c r="L195" s="11">
        <f>IF(I195=2017,Outgrowers_Baseline!K195,IF(I195=2018,Outgrowers_Baseline!P195,IF(I195=2019,Outgrowers_Baseline!U195,IF(I195=2020,Outgrowers_Baseline!Z195,IF(I195=2021,Outgrowers_Baseline!AE195,IF(I195=2022,Outgrowers_Baseline!AJ195,IF(I195=2023,Outgrowers_Baseline!AO195,IF(I195=2024,Outgrowers_Baseline!AT195,0))))))))</f>
        <v>600</v>
      </c>
      <c r="M195" s="11">
        <f>IF(I195=2017,Outgrowers_Baseline!J195,IF(I195=2018,Outgrowers_Baseline!O195,IF(I195=2019,Outgrowers_Baseline!T195,IF(I195=2020,Outgrowers_Baseline!Y195,IF(I195=2021,Outgrowers_Baseline!AD195,IF(I195=2022,Outgrowers_Baseline!AI195,IF(I195=2023,Outgrowers_Baseline!AN195,IF(I195=2024,Outgrowers_Baseline!AS195,0))))))))</f>
        <v>1300</v>
      </c>
      <c r="N195" s="11">
        <f t="shared" ref="N195:N258" si="56">J195+K195+L195+M195</f>
        <v>2000</v>
      </c>
      <c r="O195" s="30">
        <f>IFERROR(VLOOKUP(A195,Outgrower_Areas!$C:$J,8,0),0)</f>
        <v>0.198211</v>
      </c>
      <c r="P195" s="33">
        <f t="shared" ref="P195:P258" si="57">K195/N195</f>
        <v>0</v>
      </c>
      <c r="Q195" s="113">
        <f t="shared" ref="Q195:Q258" si="58">O195*P195</f>
        <v>0</v>
      </c>
      <c r="R195" s="32">
        <f t="shared" ref="R195:R258" si="59">IF(N195&gt;0,(K195+L195)/N195,0)</f>
        <v>0.3</v>
      </c>
      <c r="S195" s="30">
        <f t="shared" ref="S195:S258" si="60">O195*R195</f>
        <v>5.9463299999999997E-2</v>
      </c>
      <c r="T195" s="32">
        <f t="shared" ref="T195:T258" si="61">IF(N195&gt;0,(K195+L195+M195)/N195,0)</f>
        <v>0.95</v>
      </c>
      <c r="U195" s="30">
        <f t="shared" ref="U195:U258" si="62">O195*T195</f>
        <v>0.18830044999999998</v>
      </c>
      <c r="V195" s="113" t="str">
        <f t="shared" ref="V195:V258" si="63">IF(P195&gt;=0.5,"High Cropland (≥50%)",IF(P195&gt;=0.3,"Medium Cropland (30-50%)",IF(P195&gt;=0.1,"Low Cropland (10-30%)",IF(P195&gt;0,"Very Low Cropland (&lt;10%)","Non-Cropland"))))</f>
        <v>Non-Cropland</v>
      </c>
      <c r="W195" s="33">
        <f t="shared" ref="W195:W258" si="64">IF(P195&gt;=0.5,0.4,IF(P195&gt;=0.3,0.3,IF(P195&gt;=0.1,0.2,IF(P195&gt;0,0.15,0))))</f>
        <v>0</v>
      </c>
      <c r="X195" s="114">
        <f t="shared" ref="X195:X258" si="65">Q195*W195</f>
        <v>0</v>
      </c>
      <c r="Y195" s="33">
        <f t="shared" ref="Y195:Y258" si="66">IF(R195&gt;=0.5,0.4,IF(R195&gt;=0.3,0.3,IF(R195&gt;=0.1,0.2,IF(R195&gt;0,0.15,0))))</f>
        <v>0.3</v>
      </c>
      <c r="Z195" s="113">
        <f t="shared" ref="Z195:Z258" si="67">S195*Y195</f>
        <v>1.7838989999999999E-2</v>
      </c>
      <c r="AA195" s="113" t="str">
        <f t="shared" ref="AA195:AA258" si="68">IF(T195&gt;=0.5,"High Cropland (≥50%)",IF(T195&gt;=0.3,"Medium Cropland (30-50%)",IF(T195&gt;=0.1,"Low Cropland (10-30%)",IF(T195&gt;0,"Very Low Cropland (&lt;10%)","Non-Cropland"))))</f>
        <v>High Cropland (≥50%)</v>
      </c>
      <c r="AB195" s="11">
        <f t="shared" ref="AB195:AB258" si="69">IF(T195&gt;=0.5,0.4,IF(T195&gt;=0.3,0.3,IF(T195&gt;=0.1,0.2,IF(T195&gt;0,0.15,0))))</f>
        <v>0.4</v>
      </c>
      <c r="AC195" s="11">
        <f t="shared" ref="AC195:AC258" si="70">U195*AB195</f>
        <v>7.532018E-2</v>
      </c>
      <c r="AD195" s="30">
        <f t="shared" ref="AD195:AD258" si="71">U195</f>
        <v>0.18830044999999998</v>
      </c>
    </row>
    <row r="196" spans="1:30" x14ac:dyDescent="0.4">
      <c r="A196" s="11" t="str">
        <f>Outgrowers_Baseline!A196</f>
        <v>170312c</v>
      </c>
      <c r="B196" s="11">
        <f>Outgrowers_Baseline!B196</f>
        <v>507</v>
      </c>
      <c r="C196" s="11" t="str">
        <f>Outgrowers_Baseline!C196</f>
        <v>170312c</v>
      </c>
      <c r="D196" s="11">
        <f>Outgrowers_Baseline!D196</f>
        <v>22928</v>
      </c>
      <c r="E196" s="11" t="str">
        <f>Outgrowers_Baseline!G196</f>
        <v>Euc</v>
      </c>
      <c r="F196" s="11">
        <f>Outgrowers_Baseline!H196</f>
        <v>2025</v>
      </c>
      <c r="G196" s="11">
        <f t="shared" si="54"/>
        <v>2024</v>
      </c>
      <c r="H196" s="11">
        <f>IF(G196&lt;2017,0,(IF(G196=2017,Outgrowers_Baseline!I196,IF(G196=2018,Outgrowers_Baseline!N196,IF(G196=2019,Outgrowers_Baseline!S196,IF(G196=2020,Outgrowers_Baseline!X196,IF(G196=2021,Outgrowers_Baseline!AC196,IF(G196=2022,Outgrowers_Baseline!AH196,IF(G196=2023,Outgrowers_Baseline!AM196,IF(G196=2024,Outgrowers_Baseline!AR196,0)))))))))+(IF(G196=2017,Outgrowers_Baseline!J196,IF(G196=2018,Outgrowers_Baseline!O196,IF(G196=2019,Outgrowers_Baseline!T196,IF(G196=2020,Outgrowers_Baseline!Y196,IF(G196=2021,Outgrowers_Baseline!AD196,IF(G196=2022,Outgrowers_Baseline!AI196,IF(G196=2023,Outgrowers_Baseline!AN196,IF(G196=2024,Outgrowers_Baseline!AS196,0)))))))))+(IF(G196=2017,Outgrowers_Baseline!K196,IF(G196=2018,Outgrowers_Baseline!P196,IF(G196=2019,Outgrowers_Baseline!U196,IF(G196=2020,Outgrowers_Baseline!Z196,IF(G196=2021,Outgrowers_Baseline!AE196,IF(G196=2022,Outgrowers_Baseline!AJ196,IF(G196=2023,Outgrowers_Baseline!AO196,IF(G196=2024,Outgrowers_Baseline!AT196,0)))))))))+(IF(G196=2017,Outgrowers_Baseline!L196,IF(G196=2018,Outgrowers_Baseline!Q196,IF(G196=2019,Outgrowers_Baseline!V196,IF(G196=2020,Outgrowers_Baseline!AA196,IF(G196=2021,Outgrowers_Baseline!AF196,IF(G196=2022,Outgrowers_Baseline!AK196,IF(G196=2023,Outgrowers_Baseline!AP196,IF(G196=2024,Outgrowers_Baseline!AU196,0))))))))))</f>
        <v>2200</v>
      </c>
      <c r="I196" s="11">
        <f t="shared" si="55"/>
        <v>2024</v>
      </c>
      <c r="J196" s="11">
        <f>IF(I196=2017,Outgrowers_Baseline!I196,IF(I196=2018,Outgrowers_Baseline!N196,IF(I196=2019,Outgrowers_Baseline!S196,IF(I196=2020,Outgrowers_Baseline!X196,IF(I196=2021,Outgrowers_Baseline!AC196,IF(I196=2022,Outgrowers_Baseline!AH196,IF(I196=2023,Outgrowers_Baseline!AM196,IF(I196=2024,Outgrowers_Baseline!AR196,0))))))))</f>
        <v>0</v>
      </c>
      <c r="K196" s="11">
        <f>IF(I196=2017,Outgrowers_Baseline!L196,IF(I196=2018,Outgrowers_Baseline!Q196,IF(I196=2019,Outgrowers_Baseline!V196,IF(I196=2020,Outgrowers_Baseline!AA196,IF(I196=2021,Outgrowers_Baseline!AF196,IF(I196=2022,Outgrowers_Baseline!AK196,IF(I196=2023,Outgrowers_Baseline!AP196,IF(I196=2024,Outgrowers_Baseline!AU196,0))))))))</f>
        <v>1400</v>
      </c>
      <c r="L196" s="11">
        <f>IF(I196=2017,Outgrowers_Baseline!K196,IF(I196=2018,Outgrowers_Baseline!P196,IF(I196=2019,Outgrowers_Baseline!U196,IF(I196=2020,Outgrowers_Baseline!Z196,IF(I196=2021,Outgrowers_Baseline!AE196,IF(I196=2022,Outgrowers_Baseline!AJ196,IF(I196=2023,Outgrowers_Baseline!AO196,IF(I196=2024,Outgrowers_Baseline!AT196,0))))))))</f>
        <v>800</v>
      </c>
      <c r="M196" s="11">
        <f>IF(I196=2017,Outgrowers_Baseline!J196,IF(I196=2018,Outgrowers_Baseline!O196,IF(I196=2019,Outgrowers_Baseline!T196,IF(I196=2020,Outgrowers_Baseline!Y196,IF(I196=2021,Outgrowers_Baseline!AD196,IF(I196=2022,Outgrowers_Baseline!AI196,IF(I196=2023,Outgrowers_Baseline!AN196,IF(I196=2024,Outgrowers_Baseline!AS196,0))))))))</f>
        <v>0</v>
      </c>
      <c r="N196" s="11">
        <f t="shared" si="56"/>
        <v>2200</v>
      </c>
      <c r="O196" s="30">
        <f>IFERROR(VLOOKUP(A196,Outgrower_Areas!$C:$J,8,0),0)</f>
        <v>0.21492600000000001</v>
      </c>
      <c r="P196" s="33">
        <f t="shared" si="57"/>
        <v>0.63636363636363635</v>
      </c>
      <c r="Q196" s="113">
        <f t="shared" si="58"/>
        <v>0.1367710909090909</v>
      </c>
      <c r="R196" s="32">
        <f t="shared" si="59"/>
        <v>1</v>
      </c>
      <c r="S196" s="30">
        <f t="shared" si="60"/>
        <v>0.21492600000000001</v>
      </c>
      <c r="T196" s="32">
        <f t="shared" si="61"/>
        <v>1</v>
      </c>
      <c r="U196" s="30">
        <f t="shared" si="62"/>
        <v>0.21492600000000001</v>
      </c>
      <c r="V196" s="113" t="str">
        <f t="shared" si="63"/>
        <v>High Cropland (≥50%)</v>
      </c>
      <c r="W196" s="33">
        <f t="shared" si="64"/>
        <v>0.4</v>
      </c>
      <c r="X196" s="114">
        <f t="shared" si="65"/>
        <v>5.4708436363636363E-2</v>
      </c>
      <c r="Y196" s="33">
        <f t="shared" si="66"/>
        <v>0.4</v>
      </c>
      <c r="Z196" s="113">
        <f t="shared" si="67"/>
        <v>8.5970400000000002E-2</v>
      </c>
      <c r="AA196" s="113" t="str">
        <f t="shared" si="68"/>
        <v>High Cropland (≥50%)</v>
      </c>
      <c r="AB196" s="11">
        <f t="shared" si="69"/>
        <v>0.4</v>
      </c>
      <c r="AC196" s="11">
        <f t="shared" si="70"/>
        <v>8.5970400000000002E-2</v>
      </c>
      <c r="AD196" s="30">
        <f t="shared" si="71"/>
        <v>0.21492600000000001</v>
      </c>
    </row>
    <row r="197" spans="1:30" x14ac:dyDescent="0.4">
      <c r="A197" s="11" t="str">
        <f>Outgrowers_Baseline!A197</f>
        <v>170328a</v>
      </c>
      <c r="B197" s="11">
        <f>Outgrowers_Baseline!B197</f>
        <v>507</v>
      </c>
      <c r="C197" s="11" t="str">
        <f>Outgrowers_Baseline!C197</f>
        <v>170328a</v>
      </c>
      <c r="D197" s="11">
        <f>Outgrowers_Baseline!D197</f>
        <v>19137</v>
      </c>
      <c r="E197" s="11" t="str">
        <f>Outgrowers_Baseline!G197</f>
        <v>Euc</v>
      </c>
      <c r="F197" s="11">
        <f>Outgrowers_Baseline!H197</f>
        <v>2023</v>
      </c>
      <c r="G197" s="11">
        <f t="shared" si="54"/>
        <v>2022</v>
      </c>
      <c r="H197" s="11">
        <f>IF(G197&lt;2017,0,(IF(G197=2017,Outgrowers_Baseline!I197,IF(G197=2018,Outgrowers_Baseline!N197,IF(G197=2019,Outgrowers_Baseline!S197,IF(G197=2020,Outgrowers_Baseline!X197,IF(G197=2021,Outgrowers_Baseline!AC197,IF(G197=2022,Outgrowers_Baseline!AH197,IF(G197=2023,Outgrowers_Baseline!AM197,IF(G197=2024,Outgrowers_Baseline!AR197,0)))))))))+(IF(G197=2017,Outgrowers_Baseline!J197,IF(G197=2018,Outgrowers_Baseline!O197,IF(G197=2019,Outgrowers_Baseline!T197,IF(G197=2020,Outgrowers_Baseline!Y197,IF(G197=2021,Outgrowers_Baseline!AD197,IF(G197=2022,Outgrowers_Baseline!AI197,IF(G197=2023,Outgrowers_Baseline!AN197,IF(G197=2024,Outgrowers_Baseline!AS197,0)))))))))+(IF(G197=2017,Outgrowers_Baseline!K197,IF(G197=2018,Outgrowers_Baseline!P197,IF(G197=2019,Outgrowers_Baseline!U197,IF(G197=2020,Outgrowers_Baseline!Z197,IF(G197=2021,Outgrowers_Baseline!AE197,IF(G197=2022,Outgrowers_Baseline!AJ197,IF(G197=2023,Outgrowers_Baseline!AO197,IF(G197=2024,Outgrowers_Baseline!AT197,0)))))))))+(IF(G197=2017,Outgrowers_Baseline!L197,IF(G197=2018,Outgrowers_Baseline!Q197,IF(G197=2019,Outgrowers_Baseline!V197,IF(G197=2020,Outgrowers_Baseline!AA197,IF(G197=2021,Outgrowers_Baseline!AF197,IF(G197=2022,Outgrowers_Baseline!AK197,IF(G197=2023,Outgrowers_Baseline!AP197,IF(G197=2024,Outgrowers_Baseline!AU197,0))))))))))</f>
        <v>6300</v>
      </c>
      <c r="I197" s="11">
        <f t="shared" si="55"/>
        <v>2022</v>
      </c>
      <c r="J197" s="11">
        <f>IF(I197=2017,Outgrowers_Baseline!I197,IF(I197=2018,Outgrowers_Baseline!N197,IF(I197=2019,Outgrowers_Baseline!S197,IF(I197=2020,Outgrowers_Baseline!X197,IF(I197=2021,Outgrowers_Baseline!AC197,IF(I197=2022,Outgrowers_Baseline!AH197,IF(I197=2023,Outgrowers_Baseline!AM197,IF(I197=2024,Outgrowers_Baseline!AR197,0))))))))</f>
        <v>0</v>
      </c>
      <c r="K197" s="11">
        <f>IF(I197=2017,Outgrowers_Baseline!L197,IF(I197=2018,Outgrowers_Baseline!Q197,IF(I197=2019,Outgrowers_Baseline!V197,IF(I197=2020,Outgrowers_Baseline!AA197,IF(I197=2021,Outgrowers_Baseline!AF197,IF(I197=2022,Outgrowers_Baseline!AK197,IF(I197=2023,Outgrowers_Baseline!AP197,IF(I197=2024,Outgrowers_Baseline!AU197,0))))))))</f>
        <v>2400</v>
      </c>
      <c r="L197" s="11">
        <f>IF(I197=2017,Outgrowers_Baseline!K197,IF(I197=2018,Outgrowers_Baseline!P197,IF(I197=2019,Outgrowers_Baseline!U197,IF(I197=2020,Outgrowers_Baseline!Z197,IF(I197=2021,Outgrowers_Baseline!AE197,IF(I197=2022,Outgrowers_Baseline!AJ197,IF(I197=2023,Outgrowers_Baseline!AO197,IF(I197=2024,Outgrowers_Baseline!AT197,0))))))))</f>
        <v>3600</v>
      </c>
      <c r="M197" s="11">
        <f>IF(I197=2017,Outgrowers_Baseline!J197,IF(I197=2018,Outgrowers_Baseline!O197,IF(I197=2019,Outgrowers_Baseline!T197,IF(I197=2020,Outgrowers_Baseline!Y197,IF(I197=2021,Outgrowers_Baseline!AD197,IF(I197=2022,Outgrowers_Baseline!AI197,IF(I197=2023,Outgrowers_Baseline!AN197,IF(I197=2024,Outgrowers_Baseline!AS197,0))))))))</f>
        <v>300</v>
      </c>
      <c r="N197" s="11">
        <f t="shared" si="56"/>
        <v>6300</v>
      </c>
      <c r="O197" s="30">
        <f>IFERROR(VLOOKUP(A197,Outgrower_Areas!$C:$J,8,0),0)</f>
        <v>0.63512000000000002</v>
      </c>
      <c r="P197" s="33">
        <f t="shared" si="57"/>
        <v>0.38095238095238093</v>
      </c>
      <c r="Q197" s="113">
        <f t="shared" si="58"/>
        <v>0.24195047619047619</v>
      </c>
      <c r="R197" s="32">
        <f t="shared" si="59"/>
        <v>0.95238095238095233</v>
      </c>
      <c r="S197" s="30">
        <f t="shared" si="60"/>
        <v>0.60487619047619046</v>
      </c>
      <c r="T197" s="32">
        <f t="shared" si="61"/>
        <v>1</v>
      </c>
      <c r="U197" s="30">
        <f t="shared" si="62"/>
        <v>0.63512000000000002</v>
      </c>
      <c r="V197" s="113" t="str">
        <f t="shared" si="63"/>
        <v>Medium Cropland (30-50%)</v>
      </c>
      <c r="W197" s="33">
        <f t="shared" si="64"/>
        <v>0.3</v>
      </c>
      <c r="X197" s="114">
        <f t="shared" si="65"/>
        <v>7.2585142857142848E-2</v>
      </c>
      <c r="Y197" s="33">
        <f t="shared" si="66"/>
        <v>0.4</v>
      </c>
      <c r="Z197" s="113">
        <f t="shared" si="67"/>
        <v>0.24195047619047619</v>
      </c>
      <c r="AA197" s="113" t="str">
        <f t="shared" si="68"/>
        <v>High Cropland (≥50%)</v>
      </c>
      <c r="AB197" s="11">
        <f t="shared" si="69"/>
        <v>0.4</v>
      </c>
      <c r="AC197" s="11">
        <f t="shared" si="70"/>
        <v>0.254048</v>
      </c>
      <c r="AD197" s="30">
        <f t="shared" si="71"/>
        <v>0.63512000000000002</v>
      </c>
    </row>
    <row r="198" spans="1:30" x14ac:dyDescent="0.4">
      <c r="A198" s="11" t="str">
        <f>Outgrowers_Baseline!A198</f>
        <v>170328b</v>
      </c>
      <c r="B198" s="11">
        <f>Outgrowers_Baseline!B198</f>
        <v>507</v>
      </c>
      <c r="C198" s="11" t="str">
        <f>Outgrowers_Baseline!C198</f>
        <v>170328b</v>
      </c>
      <c r="D198" s="11">
        <f>Outgrowers_Baseline!D198</f>
        <v>22929</v>
      </c>
      <c r="E198" s="11" t="str">
        <f>Outgrowers_Baseline!G198</f>
        <v>Euc</v>
      </c>
      <c r="F198" s="11">
        <f>Outgrowers_Baseline!H198</f>
        <v>2025</v>
      </c>
      <c r="G198" s="11">
        <f t="shared" si="54"/>
        <v>2024</v>
      </c>
      <c r="H198" s="11">
        <f>IF(G198&lt;2017,0,(IF(G198=2017,Outgrowers_Baseline!I198,IF(G198=2018,Outgrowers_Baseline!N198,IF(G198=2019,Outgrowers_Baseline!S198,IF(G198=2020,Outgrowers_Baseline!X198,IF(G198=2021,Outgrowers_Baseline!AC198,IF(G198=2022,Outgrowers_Baseline!AH198,IF(G198=2023,Outgrowers_Baseline!AM198,IF(G198=2024,Outgrowers_Baseline!AR198,0)))))))))+(IF(G198=2017,Outgrowers_Baseline!J198,IF(G198=2018,Outgrowers_Baseline!O198,IF(G198=2019,Outgrowers_Baseline!T198,IF(G198=2020,Outgrowers_Baseline!Y198,IF(G198=2021,Outgrowers_Baseline!AD198,IF(G198=2022,Outgrowers_Baseline!AI198,IF(G198=2023,Outgrowers_Baseline!AN198,IF(G198=2024,Outgrowers_Baseline!AS198,0)))))))))+(IF(G198=2017,Outgrowers_Baseline!K198,IF(G198=2018,Outgrowers_Baseline!P198,IF(G198=2019,Outgrowers_Baseline!U198,IF(G198=2020,Outgrowers_Baseline!Z198,IF(G198=2021,Outgrowers_Baseline!AE198,IF(G198=2022,Outgrowers_Baseline!AJ198,IF(G198=2023,Outgrowers_Baseline!AO198,IF(G198=2024,Outgrowers_Baseline!AT198,0)))))))))+(IF(G198=2017,Outgrowers_Baseline!L198,IF(G198=2018,Outgrowers_Baseline!Q198,IF(G198=2019,Outgrowers_Baseline!V198,IF(G198=2020,Outgrowers_Baseline!AA198,IF(G198=2021,Outgrowers_Baseline!AF198,IF(G198=2022,Outgrowers_Baseline!AK198,IF(G198=2023,Outgrowers_Baseline!AP198,IF(G198=2024,Outgrowers_Baseline!AU198,0))))))))))</f>
        <v>2300</v>
      </c>
      <c r="I198" s="11">
        <f t="shared" si="55"/>
        <v>2024</v>
      </c>
      <c r="J198" s="11">
        <f>IF(I198=2017,Outgrowers_Baseline!I198,IF(I198=2018,Outgrowers_Baseline!N198,IF(I198=2019,Outgrowers_Baseline!S198,IF(I198=2020,Outgrowers_Baseline!X198,IF(I198=2021,Outgrowers_Baseline!AC198,IF(I198=2022,Outgrowers_Baseline!AH198,IF(I198=2023,Outgrowers_Baseline!AM198,IF(I198=2024,Outgrowers_Baseline!AR198,0))))))))</f>
        <v>0</v>
      </c>
      <c r="K198" s="11">
        <f>IF(I198=2017,Outgrowers_Baseline!L198,IF(I198=2018,Outgrowers_Baseline!Q198,IF(I198=2019,Outgrowers_Baseline!V198,IF(I198=2020,Outgrowers_Baseline!AA198,IF(I198=2021,Outgrowers_Baseline!AF198,IF(I198=2022,Outgrowers_Baseline!AK198,IF(I198=2023,Outgrowers_Baseline!AP198,IF(I198=2024,Outgrowers_Baseline!AU198,0))))))))</f>
        <v>0</v>
      </c>
      <c r="L198" s="11">
        <f>IF(I198=2017,Outgrowers_Baseline!K198,IF(I198=2018,Outgrowers_Baseline!P198,IF(I198=2019,Outgrowers_Baseline!U198,IF(I198=2020,Outgrowers_Baseline!Z198,IF(I198=2021,Outgrowers_Baseline!AE198,IF(I198=2022,Outgrowers_Baseline!AJ198,IF(I198=2023,Outgrowers_Baseline!AO198,IF(I198=2024,Outgrowers_Baseline!AT198,0))))))))</f>
        <v>1700</v>
      </c>
      <c r="M198" s="11">
        <f>IF(I198=2017,Outgrowers_Baseline!J198,IF(I198=2018,Outgrowers_Baseline!O198,IF(I198=2019,Outgrowers_Baseline!T198,IF(I198=2020,Outgrowers_Baseline!Y198,IF(I198=2021,Outgrowers_Baseline!AD198,IF(I198=2022,Outgrowers_Baseline!AI198,IF(I198=2023,Outgrowers_Baseline!AN198,IF(I198=2024,Outgrowers_Baseline!AS198,0))))))))</f>
        <v>600</v>
      </c>
      <c r="N198" s="11">
        <f t="shared" si="56"/>
        <v>2300</v>
      </c>
      <c r="O198" s="30">
        <f>IFERROR(VLOOKUP(A198,Outgrower_Areas!$C:$J,8,0),0)</f>
        <v>0.24090400000000001</v>
      </c>
      <c r="P198" s="33">
        <f t="shared" si="57"/>
        <v>0</v>
      </c>
      <c r="Q198" s="113">
        <f t="shared" si="58"/>
        <v>0</v>
      </c>
      <c r="R198" s="32">
        <f t="shared" si="59"/>
        <v>0.73913043478260865</v>
      </c>
      <c r="S198" s="30">
        <f t="shared" si="60"/>
        <v>0.17805947826086957</v>
      </c>
      <c r="T198" s="32">
        <f t="shared" si="61"/>
        <v>1</v>
      </c>
      <c r="U198" s="30">
        <f t="shared" si="62"/>
        <v>0.24090400000000001</v>
      </c>
      <c r="V198" s="113" t="str">
        <f t="shared" si="63"/>
        <v>Non-Cropland</v>
      </c>
      <c r="W198" s="33">
        <f t="shared" si="64"/>
        <v>0</v>
      </c>
      <c r="X198" s="114">
        <f t="shared" si="65"/>
        <v>0</v>
      </c>
      <c r="Y198" s="33">
        <f t="shared" si="66"/>
        <v>0.4</v>
      </c>
      <c r="Z198" s="113">
        <f t="shared" si="67"/>
        <v>7.1223791304347833E-2</v>
      </c>
      <c r="AA198" s="113" t="str">
        <f t="shared" si="68"/>
        <v>High Cropland (≥50%)</v>
      </c>
      <c r="AB198" s="11">
        <f t="shared" si="69"/>
        <v>0.4</v>
      </c>
      <c r="AC198" s="11">
        <f t="shared" si="70"/>
        <v>9.6361600000000006E-2</v>
      </c>
      <c r="AD198" s="30">
        <f t="shared" si="71"/>
        <v>0.24090400000000001</v>
      </c>
    </row>
    <row r="199" spans="1:30" x14ac:dyDescent="0.4">
      <c r="A199" s="11" t="str">
        <f>Outgrowers_Baseline!A199</f>
        <v>170365a</v>
      </c>
      <c r="B199" s="11">
        <f>Outgrowers_Baseline!B199</f>
        <v>507</v>
      </c>
      <c r="C199" s="11" t="str">
        <f>Outgrowers_Baseline!C199</f>
        <v>170365a</v>
      </c>
      <c r="D199" s="11">
        <f>Outgrowers_Baseline!D199</f>
        <v>19138</v>
      </c>
      <c r="E199" s="11" t="str">
        <f>Outgrowers_Baseline!G199</f>
        <v>Euc</v>
      </c>
      <c r="F199" s="11">
        <f>Outgrowers_Baseline!H199</f>
        <v>2024</v>
      </c>
      <c r="G199" s="11">
        <f t="shared" si="54"/>
        <v>2023</v>
      </c>
      <c r="H199" s="11">
        <f>IF(G199&lt;2017,0,(IF(G199=2017,Outgrowers_Baseline!I199,IF(G199=2018,Outgrowers_Baseline!N199,IF(G199=2019,Outgrowers_Baseline!S199,IF(G199=2020,Outgrowers_Baseline!X199,IF(G199=2021,Outgrowers_Baseline!AC199,IF(G199=2022,Outgrowers_Baseline!AH199,IF(G199=2023,Outgrowers_Baseline!AM199,IF(G199=2024,Outgrowers_Baseline!AR199,0)))))))))+(IF(G199=2017,Outgrowers_Baseline!J199,IF(G199=2018,Outgrowers_Baseline!O199,IF(G199=2019,Outgrowers_Baseline!T199,IF(G199=2020,Outgrowers_Baseline!Y199,IF(G199=2021,Outgrowers_Baseline!AD199,IF(G199=2022,Outgrowers_Baseline!AI199,IF(G199=2023,Outgrowers_Baseline!AN199,IF(G199=2024,Outgrowers_Baseline!AS199,0)))))))))+(IF(G199=2017,Outgrowers_Baseline!K199,IF(G199=2018,Outgrowers_Baseline!P199,IF(G199=2019,Outgrowers_Baseline!U199,IF(G199=2020,Outgrowers_Baseline!Z199,IF(G199=2021,Outgrowers_Baseline!AE199,IF(G199=2022,Outgrowers_Baseline!AJ199,IF(G199=2023,Outgrowers_Baseline!AO199,IF(G199=2024,Outgrowers_Baseline!AT199,0)))))))))+(IF(G199=2017,Outgrowers_Baseline!L199,IF(G199=2018,Outgrowers_Baseline!Q199,IF(G199=2019,Outgrowers_Baseline!V199,IF(G199=2020,Outgrowers_Baseline!AA199,IF(G199=2021,Outgrowers_Baseline!AF199,IF(G199=2022,Outgrowers_Baseline!AK199,IF(G199=2023,Outgrowers_Baseline!AP199,IF(G199=2024,Outgrowers_Baseline!AU199,0))))))))))</f>
        <v>8100</v>
      </c>
      <c r="I199" s="11">
        <f t="shared" si="55"/>
        <v>2023</v>
      </c>
      <c r="J199" s="11">
        <f>IF(I199=2017,Outgrowers_Baseline!I199,IF(I199=2018,Outgrowers_Baseline!N199,IF(I199=2019,Outgrowers_Baseline!S199,IF(I199=2020,Outgrowers_Baseline!X199,IF(I199=2021,Outgrowers_Baseline!AC199,IF(I199=2022,Outgrowers_Baseline!AH199,IF(I199=2023,Outgrowers_Baseline!AM199,IF(I199=2024,Outgrowers_Baseline!AR199,0))))))))</f>
        <v>0</v>
      </c>
      <c r="K199" s="11">
        <f>IF(I199=2017,Outgrowers_Baseline!L199,IF(I199=2018,Outgrowers_Baseline!Q199,IF(I199=2019,Outgrowers_Baseline!V199,IF(I199=2020,Outgrowers_Baseline!AA199,IF(I199=2021,Outgrowers_Baseline!AF199,IF(I199=2022,Outgrowers_Baseline!AK199,IF(I199=2023,Outgrowers_Baseline!AP199,IF(I199=2024,Outgrowers_Baseline!AU199,0))))))))</f>
        <v>5500</v>
      </c>
      <c r="L199" s="11">
        <f>IF(I199=2017,Outgrowers_Baseline!K199,IF(I199=2018,Outgrowers_Baseline!P199,IF(I199=2019,Outgrowers_Baseline!U199,IF(I199=2020,Outgrowers_Baseline!Z199,IF(I199=2021,Outgrowers_Baseline!AE199,IF(I199=2022,Outgrowers_Baseline!AJ199,IF(I199=2023,Outgrowers_Baseline!AO199,IF(I199=2024,Outgrowers_Baseline!AT199,0))))))))</f>
        <v>2200</v>
      </c>
      <c r="M199" s="11">
        <f>IF(I199=2017,Outgrowers_Baseline!J199,IF(I199=2018,Outgrowers_Baseline!O199,IF(I199=2019,Outgrowers_Baseline!T199,IF(I199=2020,Outgrowers_Baseline!Y199,IF(I199=2021,Outgrowers_Baseline!AD199,IF(I199=2022,Outgrowers_Baseline!AI199,IF(I199=2023,Outgrowers_Baseline!AN199,IF(I199=2024,Outgrowers_Baseline!AS199,0))))))))</f>
        <v>400</v>
      </c>
      <c r="N199" s="11">
        <f t="shared" si="56"/>
        <v>8100</v>
      </c>
      <c r="O199" s="30">
        <f>IFERROR(VLOOKUP(A199,Outgrower_Areas!$C:$J,8,0),0)</f>
        <v>0.80467499999999992</v>
      </c>
      <c r="P199" s="33">
        <f t="shared" si="57"/>
        <v>0.67901234567901236</v>
      </c>
      <c r="Q199" s="113">
        <f t="shared" si="58"/>
        <v>0.54638425925925926</v>
      </c>
      <c r="R199" s="32">
        <f t="shared" si="59"/>
        <v>0.95061728395061729</v>
      </c>
      <c r="S199" s="30">
        <f t="shared" si="60"/>
        <v>0.7649379629629629</v>
      </c>
      <c r="T199" s="32">
        <f t="shared" si="61"/>
        <v>1</v>
      </c>
      <c r="U199" s="30">
        <f t="shared" si="62"/>
        <v>0.80467499999999992</v>
      </c>
      <c r="V199" s="113" t="str">
        <f t="shared" si="63"/>
        <v>High Cropland (≥50%)</v>
      </c>
      <c r="W199" s="33">
        <f t="shared" si="64"/>
        <v>0.4</v>
      </c>
      <c r="X199" s="114">
        <f t="shared" si="65"/>
        <v>0.21855370370370372</v>
      </c>
      <c r="Y199" s="33">
        <f t="shared" si="66"/>
        <v>0.4</v>
      </c>
      <c r="Z199" s="113">
        <f t="shared" si="67"/>
        <v>0.30597518518518518</v>
      </c>
      <c r="AA199" s="113" t="str">
        <f t="shared" si="68"/>
        <v>High Cropland (≥50%)</v>
      </c>
      <c r="AB199" s="11">
        <f t="shared" si="69"/>
        <v>0.4</v>
      </c>
      <c r="AC199" s="11">
        <f t="shared" si="70"/>
        <v>0.32186999999999999</v>
      </c>
      <c r="AD199" s="30">
        <f t="shared" si="71"/>
        <v>0.80467499999999992</v>
      </c>
    </row>
    <row r="200" spans="1:30" x14ac:dyDescent="0.4">
      <c r="A200" s="11" t="str">
        <f>Outgrowers_Baseline!A200</f>
        <v>170387a</v>
      </c>
      <c r="B200" s="11">
        <f>Outgrowers_Baseline!B200</f>
        <v>507</v>
      </c>
      <c r="C200" s="11" t="str">
        <f>Outgrowers_Baseline!C200</f>
        <v>170387a</v>
      </c>
      <c r="D200" s="11">
        <f>Outgrowers_Baseline!D200</f>
        <v>22930</v>
      </c>
      <c r="E200" s="11" t="str">
        <f>Outgrowers_Baseline!G200</f>
        <v>Euc</v>
      </c>
      <c r="F200" s="11">
        <f>Outgrowers_Baseline!H200</f>
        <v>2025</v>
      </c>
      <c r="G200" s="11">
        <f t="shared" si="54"/>
        <v>2024</v>
      </c>
      <c r="H200" s="11">
        <f>IF(G200&lt;2017,0,(IF(G200=2017,Outgrowers_Baseline!I200,IF(G200=2018,Outgrowers_Baseline!N200,IF(G200=2019,Outgrowers_Baseline!S200,IF(G200=2020,Outgrowers_Baseline!X200,IF(G200=2021,Outgrowers_Baseline!AC200,IF(G200=2022,Outgrowers_Baseline!AH200,IF(G200=2023,Outgrowers_Baseline!AM200,IF(G200=2024,Outgrowers_Baseline!AR200,0)))))))))+(IF(G200=2017,Outgrowers_Baseline!J200,IF(G200=2018,Outgrowers_Baseline!O200,IF(G200=2019,Outgrowers_Baseline!T200,IF(G200=2020,Outgrowers_Baseline!Y200,IF(G200=2021,Outgrowers_Baseline!AD200,IF(G200=2022,Outgrowers_Baseline!AI200,IF(G200=2023,Outgrowers_Baseline!AN200,IF(G200=2024,Outgrowers_Baseline!AS200,0)))))))))+(IF(G200=2017,Outgrowers_Baseline!K200,IF(G200=2018,Outgrowers_Baseline!P200,IF(G200=2019,Outgrowers_Baseline!U200,IF(G200=2020,Outgrowers_Baseline!Z200,IF(G200=2021,Outgrowers_Baseline!AE200,IF(G200=2022,Outgrowers_Baseline!AJ200,IF(G200=2023,Outgrowers_Baseline!AO200,IF(G200=2024,Outgrowers_Baseline!AT200,0)))))))))+(IF(G200=2017,Outgrowers_Baseline!L200,IF(G200=2018,Outgrowers_Baseline!Q200,IF(G200=2019,Outgrowers_Baseline!V200,IF(G200=2020,Outgrowers_Baseline!AA200,IF(G200=2021,Outgrowers_Baseline!AF200,IF(G200=2022,Outgrowers_Baseline!AK200,IF(G200=2023,Outgrowers_Baseline!AP200,IF(G200=2024,Outgrowers_Baseline!AU200,0))))))))))</f>
        <v>1100</v>
      </c>
      <c r="I200" s="11">
        <f t="shared" si="55"/>
        <v>2024</v>
      </c>
      <c r="J200" s="11">
        <f>IF(I200=2017,Outgrowers_Baseline!I200,IF(I200=2018,Outgrowers_Baseline!N200,IF(I200=2019,Outgrowers_Baseline!S200,IF(I200=2020,Outgrowers_Baseline!X200,IF(I200=2021,Outgrowers_Baseline!AC200,IF(I200=2022,Outgrowers_Baseline!AH200,IF(I200=2023,Outgrowers_Baseline!AM200,IF(I200=2024,Outgrowers_Baseline!AR200,0))))))))</f>
        <v>0</v>
      </c>
      <c r="K200" s="11">
        <f>IF(I200=2017,Outgrowers_Baseline!L200,IF(I200=2018,Outgrowers_Baseline!Q200,IF(I200=2019,Outgrowers_Baseline!V200,IF(I200=2020,Outgrowers_Baseline!AA200,IF(I200=2021,Outgrowers_Baseline!AF200,IF(I200=2022,Outgrowers_Baseline!AK200,IF(I200=2023,Outgrowers_Baseline!AP200,IF(I200=2024,Outgrowers_Baseline!AU200,0))))))))</f>
        <v>1100</v>
      </c>
      <c r="L200" s="11">
        <f>IF(I200=2017,Outgrowers_Baseline!K200,IF(I200=2018,Outgrowers_Baseline!P200,IF(I200=2019,Outgrowers_Baseline!U200,IF(I200=2020,Outgrowers_Baseline!Z200,IF(I200=2021,Outgrowers_Baseline!AE200,IF(I200=2022,Outgrowers_Baseline!AJ200,IF(I200=2023,Outgrowers_Baseline!AO200,IF(I200=2024,Outgrowers_Baseline!AT200,0))))))))</f>
        <v>0</v>
      </c>
      <c r="M200" s="11">
        <f>IF(I200=2017,Outgrowers_Baseline!J200,IF(I200=2018,Outgrowers_Baseline!O200,IF(I200=2019,Outgrowers_Baseline!T200,IF(I200=2020,Outgrowers_Baseline!Y200,IF(I200=2021,Outgrowers_Baseline!AD200,IF(I200=2022,Outgrowers_Baseline!AI200,IF(I200=2023,Outgrowers_Baseline!AN200,IF(I200=2024,Outgrowers_Baseline!AS200,0))))))))</f>
        <v>0</v>
      </c>
      <c r="N200" s="11">
        <f t="shared" si="56"/>
        <v>1100</v>
      </c>
      <c r="O200" s="30">
        <f>IFERROR(VLOOKUP(A200,Outgrower_Areas!$C:$J,8,0),0)</f>
        <v>0.12714600000000001</v>
      </c>
      <c r="P200" s="33">
        <f t="shared" si="57"/>
        <v>1</v>
      </c>
      <c r="Q200" s="113">
        <f t="shared" si="58"/>
        <v>0.12714600000000001</v>
      </c>
      <c r="R200" s="32">
        <f t="shared" si="59"/>
        <v>1</v>
      </c>
      <c r="S200" s="30">
        <f t="shared" si="60"/>
        <v>0.12714600000000001</v>
      </c>
      <c r="T200" s="32">
        <f t="shared" si="61"/>
        <v>1</v>
      </c>
      <c r="U200" s="30">
        <f t="shared" si="62"/>
        <v>0.12714600000000001</v>
      </c>
      <c r="V200" s="113" t="str">
        <f t="shared" si="63"/>
        <v>High Cropland (≥50%)</v>
      </c>
      <c r="W200" s="33">
        <f t="shared" si="64"/>
        <v>0.4</v>
      </c>
      <c r="X200" s="114">
        <f t="shared" si="65"/>
        <v>5.0858400000000005E-2</v>
      </c>
      <c r="Y200" s="33">
        <f t="shared" si="66"/>
        <v>0.4</v>
      </c>
      <c r="Z200" s="113">
        <f t="shared" si="67"/>
        <v>5.0858400000000005E-2</v>
      </c>
      <c r="AA200" s="113" t="str">
        <f t="shared" si="68"/>
        <v>High Cropland (≥50%)</v>
      </c>
      <c r="AB200" s="11">
        <f t="shared" si="69"/>
        <v>0.4</v>
      </c>
      <c r="AC200" s="11">
        <f t="shared" si="70"/>
        <v>5.0858400000000005E-2</v>
      </c>
      <c r="AD200" s="30">
        <f t="shared" si="71"/>
        <v>0.12714600000000001</v>
      </c>
    </row>
    <row r="201" spans="1:30" x14ac:dyDescent="0.4">
      <c r="A201" s="11" t="str">
        <f>Outgrowers_Baseline!A201</f>
        <v>17172a</v>
      </c>
      <c r="B201" s="11">
        <f>Outgrowers_Baseline!B201</f>
        <v>503</v>
      </c>
      <c r="C201" s="11" t="str">
        <f>Outgrowers_Baseline!C201</f>
        <v>17172a</v>
      </c>
      <c r="D201" s="11">
        <f>Outgrowers_Baseline!D201</f>
        <v>19194</v>
      </c>
      <c r="E201" s="11" t="str">
        <f>Outgrowers_Baseline!G201</f>
        <v>Euc</v>
      </c>
      <c r="F201" s="11">
        <f>Outgrowers_Baseline!H201</f>
        <v>2023</v>
      </c>
      <c r="G201" s="11">
        <f t="shared" si="54"/>
        <v>2022</v>
      </c>
      <c r="H201" s="11">
        <f>IF(G201&lt;2017,0,(IF(G201=2017,Outgrowers_Baseline!I201,IF(G201=2018,Outgrowers_Baseline!N201,IF(G201=2019,Outgrowers_Baseline!S201,IF(G201=2020,Outgrowers_Baseline!X201,IF(G201=2021,Outgrowers_Baseline!AC201,IF(G201=2022,Outgrowers_Baseline!AH201,IF(G201=2023,Outgrowers_Baseline!AM201,IF(G201=2024,Outgrowers_Baseline!AR201,0)))))))))+(IF(G201=2017,Outgrowers_Baseline!J201,IF(G201=2018,Outgrowers_Baseline!O201,IF(G201=2019,Outgrowers_Baseline!T201,IF(G201=2020,Outgrowers_Baseline!Y201,IF(G201=2021,Outgrowers_Baseline!AD201,IF(G201=2022,Outgrowers_Baseline!AI201,IF(G201=2023,Outgrowers_Baseline!AN201,IF(G201=2024,Outgrowers_Baseline!AS201,0)))))))))+(IF(G201=2017,Outgrowers_Baseline!K201,IF(G201=2018,Outgrowers_Baseline!P201,IF(G201=2019,Outgrowers_Baseline!U201,IF(G201=2020,Outgrowers_Baseline!Z201,IF(G201=2021,Outgrowers_Baseline!AE201,IF(G201=2022,Outgrowers_Baseline!AJ201,IF(G201=2023,Outgrowers_Baseline!AO201,IF(G201=2024,Outgrowers_Baseline!AT201,0)))))))))+(IF(G201=2017,Outgrowers_Baseline!L201,IF(G201=2018,Outgrowers_Baseline!Q201,IF(G201=2019,Outgrowers_Baseline!V201,IF(G201=2020,Outgrowers_Baseline!AA201,IF(G201=2021,Outgrowers_Baseline!AF201,IF(G201=2022,Outgrowers_Baseline!AK201,IF(G201=2023,Outgrowers_Baseline!AP201,IF(G201=2024,Outgrowers_Baseline!AU201,0))))))))))</f>
        <v>4900</v>
      </c>
      <c r="I201" s="11">
        <f t="shared" si="55"/>
        <v>2022</v>
      </c>
      <c r="J201" s="11">
        <f>IF(I201=2017,Outgrowers_Baseline!I201,IF(I201=2018,Outgrowers_Baseline!N201,IF(I201=2019,Outgrowers_Baseline!S201,IF(I201=2020,Outgrowers_Baseline!X201,IF(I201=2021,Outgrowers_Baseline!AC201,IF(I201=2022,Outgrowers_Baseline!AH201,IF(I201=2023,Outgrowers_Baseline!AM201,IF(I201=2024,Outgrowers_Baseline!AR201,0))))))))</f>
        <v>3300</v>
      </c>
      <c r="K201" s="11">
        <f>IF(I201=2017,Outgrowers_Baseline!L201,IF(I201=2018,Outgrowers_Baseline!Q201,IF(I201=2019,Outgrowers_Baseline!V201,IF(I201=2020,Outgrowers_Baseline!AA201,IF(I201=2021,Outgrowers_Baseline!AF201,IF(I201=2022,Outgrowers_Baseline!AK201,IF(I201=2023,Outgrowers_Baseline!AP201,IF(I201=2024,Outgrowers_Baseline!AU201,0))))))))</f>
        <v>0</v>
      </c>
      <c r="L201" s="11">
        <f>IF(I201=2017,Outgrowers_Baseline!K201,IF(I201=2018,Outgrowers_Baseline!P201,IF(I201=2019,Outgrowers_Baseline!U201,IF(I201=2020,Outgrowers_Baseline!Z201,IF(I201=2021,Outgrowers_Baseline!AE201,IF(I201=2022,Outgrowers_Baseline!AJ201,IF(I201=2023,Outgrowers_Baseline!AO201,IF(I201=2024,Outgrowers_Baseline!AT201,0))))))))</f>
        <v>0</v>
      </c>
      <c r="M201" s="11">
        <f>IF(I201=2017,Outgrowers_Baseline!J201,IF(I201=2018,Outgrowers_Baseline!O201,IF(I201=2019,Outgrowers_Baseline!T201,IF(I201=2020,Outgrowers_Baseline!Y201,IF(I201=2021,Outgrowers_Baseline!AD201,IF(I201=2022,Outgrowers_Baseline!AI201,IF(I201=2023,Outgrowers_Baseline!AN201,IF(I201=2024,Outgrowers_Baseline!AS201,0))))))))</f>
        <v>1600</v>
      </c>
      <c r="N201" s="11">
        <f t="shared" si="56"/>
        <v>4900</v>
      </c>
      <c r="O201" s="30">
        <f>IFERROR(VLOOKUP(A201,Outgrower_Areas!$C:$J,8,0),0)</f>
        <v>0.48248200000000002</v>
      </c>
      <c r="P201" s="33">
        <f t="shared" si="57"/>
        <v>0</v>
      </c>
      <c r="Q201" s="113">
        <f t="shared" si="58"/>
        <v>0</v>
      </c>
      <c r="R201" s="32">
        <f t="shared" si="59"/>
        <v>0</v>
      </c>
      <c r="S201" s="30">
        <f t="shared" si="60"/>
        <v>0</v>
      </c>
      <c r="T201" s="32">
        <f t="shared" si="61"/>
        <v>0.32653061224489793</v>
      </c>
      <c r="U201" s="30">
        <f t="shared" si="62"/>
        <v>0.15754514285714286</v>
      </c>
      <c r="V201" s="113" t="str">
        <f t="shared" si="63"/>
        <v>Non-Cropland</v>
      </c>
      <c r="W201" s="33">
        <f t="shared" si="64"/>
        <v>0</v>
      </c>
      <c r="X201" s="114">
        <f t="shared" si="65"/>
        <v>0</v>
      </c>
      <c r="Y201" s="33">
        <f t="shared" si="66"/>
        <v>0</v>
      </c>
      <c r="Z201" s="113">
        <f t="shared" si="67"/>
        <v>0</v>
      </c>
      <c r="AA201" s="113" t="str">
        <f t="shared" si="68"/>
        <v>Medium Cropland (30-50%)</v>
      </c>
      <c r="AB201" s="11">
        <f t="shared" si="69"/>
        <v>0.3</v>
      </c>
      <c r="AC201" s="11">
        <f t="shared" si="70"/>
        <v>4.7263542857142855E-2</v>
      </c>
      <c r="AD201" s="30">
        <f t="shared" si="71"/>
        <v>0.15754514285714286</v>
      </c>
    </row>
    <row r="202" spans="1:30" x14ac:dyDescent="0.4">
      <c r="A202" s="11" t="str">
        <f>Outgrowers_Baseline!A202</f>
        <v>174002a</v>
      </c>
      <c r="B202" s="11">
        <f>Outgrowers_Baseline!B202</f>
        <v>501</v>
      </c>
      <c r="C202" s="11" t="str">
        <f>Outgrowers_Baseline!C202</f>
        <v>174002a</v>
      </c>
      <c r="D202" s="11">
        <f>Outgrowers_Baseline!D202</f>
        <v>16906</v>
      </c>
      <c r="E202" s="11" t="str">
        <f>Outgrowers_Baseline!G202</f>
        <v>Euc</v>
      </c>
      <c r="F202" s="11">
        <f>Outgrowers_Baseline!H202</f>
        <v>2021</v>
      </c>
      <c r="G202" s="11">
        <f t="shared" si="54"/>
        <v>2020</v>
      </c>
      <c r="H202" s="11">
        <f>IF(G202&lt;2017,0,(IF(G202=2017,Outgrowers_Baseline!I202,IF(G202=2018,Outgrowers_Baseline!N202,IF(G202=2019,Outgrowers_Baseline!S202,IF(G202=2020,Outgrowers_Baseline!X202,IF(G202=2021,Outgrowers_Baseline!AC202,IF(G202=2022,Outgrowers_Baseline!AH202,IF(G202=2023,Outgrowers_Baseline!AM202,IF(G202=2024,Outgrowers_Baseline!AR202,0)))))))))+(IF(G202=2017,Outgrowers_Baseline!J202,IF(G202=2018,Outgrowers_Baseline!O202,IF(G202=2019,Outgrowers_Baseline!T202,IF(G202=2020,Outgrowers_Baseline!Y202,IF(G202=2021,Outgrowers_Baseline!AD202,IF(G202=2022,Outgrowers_Baseline!AI202,IF(G202=2023,Outgrowers_Baseline!AN202,IF(G202=2024,Outgrowers_Baseline!AS202,0)))))))))+(IF(G202=2017,Outgrowers_Baseline!K202,IF(G202=2018,Outgrowers_Baseline!P202,IF(G202=2019,Outgrowers_Baseline!U202,IF(G202=2020,Outgrowers_Baseline!Z202,IF(G202=2021,Outgrowers_Baseline!AE202,IF(G202=2022,Outgrowers_Baseline!AJ202,IF(G202=2023,Outgrowers_Baseline!AO202,IF(G202=2024,Outgrowers_Baseline!AT202,0)))))))))+(IF(G202=2017,Outgrowers_Baseline!L202,IF(G202=2018,Outgrowers_Baseline!Q202,IF(G202=2019,Outgrowers_Baseline!V202,IF(G202=2020,Outgrowers_Baseline!AA202,IF(G202=2021,Outgrowers_Baseline!AF202,IF(G202=2022,Outgrowers_Baseline!AK202,IF(G202=2023,Outgrowers_Baseline!AP202,IF(G202=2024,Outgrowers_Baseline!AU202,0))))))))))</f>
        <v>1200</v>
      </c>
      <c r="I202" s="11">
        <f t="shared" si="55"/>
        <v>2020</v>
      </c>
      <c r="J202" s="11">
        <f>IF(I202=2017,Outgrowers_Baseline!I202,IF(I202=2018,Outgrowers_Baseline!N202,IF(I202=2019,Outgrowers_Baseline!S202,IF(I202=2020,Outgrowers_Baseline!X202,IF(I202=2021,Outgrowers_Baseline!AC202,IF(I202=2022,Outgrowers_Baseline!AH202,IF(I202=2023,Outgrowers_Baseline!AM202,IF(I202=2024,Outgrowers_Baseline!AR202,0))))))))</f>
        <v>900</v>
      </c>
      <c r="K202" s="11">
        <f>IF(I202=2017,Outgrowers_Baseline!L202,IF(I202=2018,Outgrowers_Baseline!Q202,IF(I202=2019,Outgrowers_Baseline!V202,IF(I202=2020,Outgrowers_Baseline!AA202,IF(I202=2021,Outgrowers_Baseline!AF202,IF(I202=2022,Outgrowers_Baseline!AK202,IF(I202=2023,Outgrowers_Baseline!AP202,IF(I202=2024,Outgrowers_Baseline!AU202,0))))))))</f>
        <v>0</v>
      </c>
      <c r="L202" s="11">
        <f>IF(I202=2017,Outgrowers_Baseline!K202,IF(I202=2018,Outgrowers_Baseline!P202,IF(I202=2019,Outgrowers_Baseline!U202,IF(I202=2020,Outgrowers_Baseline!Z202,IF(I202=2021,Outgrowers_Baseline!AE202,IF(I202=2022,Outgrowers_Baseline!AJ202,IF(I202=2023,Outgrowers_Baseline!AO202,IF(I202=2024,Outgrowers_Baseline!AT202,0))))))))</f>
        <v>0</v>
      </c>
      <c r="M202" s="11">
        <f>IF(I202=2017,Outgrowers_Baseline!J202,IF(I202=2018,Outgrowers_Baseline!O202,IF(I202=2019,Outgrowers_Baseline!T202,IF(I202=2020,Outgrowers_Baseline!Y202,IF(I202=2021,Outgrowers_Baseline!AD202,IF(I202=2022,Outgrowers_Baseline!AI202,IF(I202=2023,Outgrowers_Baseline!AN202,IF(I202=2024,Outgrowers_Baseline!AS202,0))))))))</f>
        <v>300</v>
      </c>
      <c r="N202" s="11">
        <f t="shared" si="56"/>
        <v>1200</v>
      </c>
      <c r="O202" s="30">
        <f>IFERROR(VLOOKUP(A202,Outgrower_Areas!$C:$J,8,0),0)</f>
        <v>0.12918399999999999</v>
      </c>
      <c r="P202" s="33">
        <f t="shared" si="57"/>
        <v>0</v>
      </c>
      <c r="Q202" s="113">
        <f t="shared" si="58"/>
        <v>0</v>
      </c>
      <c r="R202" s="32">
        <f t="shared" si="59"/>
        <v>0</v>
      </c>
      <c r="S202" s="30">
        <f t="shared" si="60"/>
        <v>0</v>
      </c>
      <c r="T202" s="32">
        <f t="shared" si="61"/>
        <v>0.25</v>
      </c>
      <c r="U202" s="30">
        <f t="shared" si="62"/>
        <v>3.2295999999999998E-2</v>
      </c>
      <c r="V202" s="113" t="str">
        <f t="shared" si="63"/>
        <v>Non-Cropland</v>
      </c>
      <c r="W202" s="33">
        <f t="shared" si="64"/>
        <v>0</v>
      </c>
      <c r="X202" s="114">
        <f t="shared" si="65"/>
        <v>0</v>
      </c>
      <c r="Y202" s="33">
        <f t="shared" si="66"/>
        <v>0</v>
      </c>
      <c r="Z202" s="113">
        <f t="shared" si="67"/>
        <v>0</v>
      </c>
      <c r="AA202" s="113" t="str">
        <f t="shared" si="68"/>
        <v>Low Cropland (10-30%)</v>
      </c>
      <c r="AB202" s="11">
        <f t="shared" si="69"/>
        <v>0.2</v>
      </c>
      <c r="AC202" s="11">
        <f t="shared" si="70"/>
        <v>6.4592E-3</v>
      </c>
      <c r="AD202" s="30">
        <f t="shared" si="71"/>
        <v>3.2295999999999998E-2</v>
      </c>
    </row>
    <row r="203" spans="1:30" x14ac:dyDescent="0.4">
      <c r="A203" s="11" t="str">
        <f>Outgrowers_Baseline!A203</f>
        <v>174003a</v>
      </c>
      <c r="B203" s="11">
        <f>Outgrowers_Baseline!B203</f>
        <v>501</v>
      </c>
      <c r="C203" s="11" t="str">
        <f>Outgrowers_Baseline!C203</f>
        <v>174003a</v>
      </c>
      <c r="D203" s="11">
        <f>Outgrowers_Baseline!D203</f>
        <v>16907</v>
      </c>
      <c r="E203" s="11" t="str">
        <f>Outgrowers_Baseline!G203</f>
        <v>Euc</v>
      </c>
      <c r="F203" s="11">
        <f>Outgrowers_Baseline!H203</f>
        <v>2018</v>
      </c>
      <c r="G203" s="11">
        <f t="shared" si="54"/>
        <v>2017</v>
      </c>
      <c r="H203" s="11">
        <f>IF(G203&lt;2017,0,(IF(G203=2017,Outgrowers_Baseline!I203,IF(G203=2018,Outgrowers_Baseline!N203,IF(G203=2019,Outgrowers_Baseline!S203,IF(G203=2020,Outgrowers_Baseline!X203,IF(G203=2021,Outgrowers_Baseline!AC203,IF(G203=2022,Outgrowers_Baseline!AH203,IF(G203=2023,Outgrowers_Baseline!AM203,IF(G203=2024,Outgrowers_Baseline!AR203,0)))))))))+(IF(G203=2017,Outgrowers_Baseline!J203,IF(G203=2018,Outgrowers_Baseline!O203,IF(G203=2019,Outgrowers_Baseline!T203,IF(G203=2020,Outgrowers_Baseline!Y203,IF(G203=2021,Outgrowers_Baseline!AD203,IF(G203=2022,Outgrowers_Baseline!AI203,IF(G203=2023,Outgrowers_Baseline!AN203,IF(G203=2024,Outgrowers_Baseline!AS203,0)))))))))+(IF(G203=2017,Outgrowers_Baseline!K203,IF(G203=2018,Outgrowers_Baseline!P203,IF(G203=2019,Outgrowers_Baseline!U203,IF(G203=2020,Outgrowers_Baseline!Z203,IF(G203=2021,Outgrowers_Baseline!AE203,IF(G203=2022,Outgrowers_Baseline!AJ203,IF(G203=2023,Outgrowers_Baseline!AO203,IF(G203=2024,Outgrowers_Baseline!AT203,0)))))))))+(IF(G203=2017,Outgrowers_Baseline!L203,IF(G203=2018,Outgrowers_Baseline!Q203,IF(G203=2019,Outgrowers_Baseline!V203,IF(G203=2020,Outgrowers_Baseline!AA203,IF(G203=2021,Outgrowers_Baseline!AF203,IF(G203=2022,Outgrowers_Baseline!AK203,IF(G203=2023,Outgrowers_Baseline!AP203,IF(G203=2024,Outgrowers_Baseline!AU203,0))))))))))</f>
        <v>2300</v>
      </c>
      <c r="I203" s="11">
        <f t="shared" si="55"/>
        <v>2017</v>
      </c>
      <c r="J203" s="11">
        <f>IF(I203=2017,Outgrowers_Baseline!I203,IF(I203=2018,Outgrowers_Baseline!N203,IF(I203=2019,Outgrowers_Baseline!S203,IF(I203=2020,Outgrowers_Baseline!X203,IF(I203=2021,Outgrowers_Baseline!AC203,IF(I203=2022,Outgrowers_Baseline!AH203,IF(I203=2023,Outgrowers_Baseline!AM203,IF(I203=2024,Outgrowers_Baseline!AR203,0))))))))</f>
        <v>1000</v>
      </c>
      <c r="K203" s="11">
        <f>IF(I203=2017,Outgrowers_Baseline!L203,IF(I203=2018,Outgrowers_Baseline!Q203,IF(I203=2019,Outgrowers_Baseline!V203,IF(I203=2020,Outgrowers_Baseline!AA203,IF(I203=2021,Outgrowers_Baseline!AF203,IF(I203=2022,Outgrowers_Baseline!AK203,IF(I203=2023,Outgrowers_Baseline!AP203,IF(I203=2024,Outgrowers_Baseline!AU203,0))))))))</f>
        <v>100</v>
      </c>
      <c r="L203" s="11">
        <f>IF(I203=2017,Outgrowers_Baseline!K203,IF(I203=2018,Outgrowers_Baseline!P203,IF(I203=2019,Outgrowers_Baseline!U203,IF(I203=2020,Outgrowers_Baseline!Z203,IF(I203=2021,Outgrowers_Baseline!AE203,IF(I203=2022,Outgrowers_Baseline!AJ203,IF(I203=2023,Outgrowers_Baseline!AO203,IF(I203=2024,Outgrowers_Baseline!AT203,0))))))))</f>
        <v>900</v>
      </c>
      <c r="M203" s="11">
        <f>IF(I203=2017,Outgrowers_Baseline!J203,IF(I203=2018,Outgrowers_Baseline!O203,IF(I203=2019,Outgrowers_Baseline!T203,IF(I203=2020,Outgrowers_Baseline!Y203,IF(I203=2021,Outgrowers_Baseline!AD203,IF(I203=2022,Outgrowers_Baseline!AI203,IF(I203=2023,Outgrowers_Baseline!AN203,IF(I203=2024,Outgrowers_Baseline!AS203,0))))))))</f>
        <v>300</v>
      </c>
      <c r="N203" s="11">
        <f t="shared" si="56"/>
        <v>2300</v>
      </c>
      <c r="O203" s="30">
        <f>IFERROR(VLOOKUP(A203,Outgrower_Areas!$C:$J,8,0),0)</f>
        <v>0.22750300000000001</v>
      </c>
      <c r="P203" s="33">
        <f t="shared" si="57"/>
        <v>4.3478260869565216E-2</v>
      </c>
      <c r="Q203" s="113">
        <f t="shared" si="58"/>
        <v>9.8914347826086959E-3</v>
      </c>
      <c r="R203" s="32">
        <f t="shared" si="59"/>
        <v>0.43478260869565216</v>
      </c>
      <c r="S203" s="30">
        <f t="shared" si="60"/>
        <v>9.8914347826086962E-2</v>
      </c>
      <c r="T203" s="32">
        <f t="shared" si="61"/>
        <v>0.56521739130434778</v>
      </c>
      <c r="U203" s="30">
        <f t="shared" si="62"/>
        <v>0.12858865217391305</v>
      </c>
      <c r="V203" s="113" t="str">
        <f t="shared" si="63"/>
        <v>Very Low Cropland (&lt;10%)</v>
      </c>
      <c r="W203" s="33">
        <f t="shared" si="64"/>
        <v>0.15</v>
      </c>
      <c r="X203" s="114">
        <f t="shared" si="65"/>
        <v>1.4837152173913044E-3</v>
      </c>
      <c r="Y203" s="33">
        <f t="shared" si="66"/>
        <v>0.3</v>
      </c>
      <c r="Z203" s="113">
        <f t="shared" si="67"/>
        <v>2.9674304347826086E-2</v>
      </c>
      <c r="AA203" s="113" t="str">
        <f t="shared" si="68"/>
        <v>High Cropland (≥50%)</v>
      </c>
      <c r="AB203" s="11">
        <f t="shared" si="69"/>
        <v>0.4</v>
      </c>
      <c r="AC203" s="11">
        <f t="shared" si="70"/>
        <v>5.1435460869565221E-2</v>
      </c>
      <c r="AD203" s="30">
        <f t="shared" si="71"/>
        <v>0.12858865217391305</v>
      </c>
    </row>
    <row r="204" spans="1:30" x14ac:dyDescent="0.4">
      <c r="A204" s="11" t="str">
        <f>Outgrowers_Baseline!A204</f>
        <v>174010a</v>
      </c>
      <c r="B204" s="11">
        <f>Outgrowers_Baseline!B204</f>
        <v>507</v>
      </c>
      <c r="C204" s="11" t="str">
        <f>Outgrowers_Baseline!C204</f>
        <v>174010a</v>
      </c>
      <c r="D204" s="11">
        <f>Outgrowers_Baseline!D204</f>
        <v>22932</v>
      </c>
      <c r="E204" s="11" t="str">
        <f>Outgrowers_Baseline!G204</f>
        <v>Euc</v>
      </c>
      <c r="F204" s="11">
        <f>Outgrowers_Baseline!H204</f>
        <v>2025</v>
      </c>
      <c r="G204" s="11">
        <f t="shared" si="54"/>
        <v>2024</v>
      </c>
      <c r="H204" s="11">
        <f>IF(G204&lt;2017,0,(IF(G204=2017,Outgrowers_Baseline!I204,IF(G204=2018,Outgrowers_Baseline!N204,IF(G204=2019,Outgrowers_Baseline!S204,IF(G204=2020,Outgrowers_Baseline!X204,IF(G204=2021,Outgrowers_Baseline!AC204,IF(G204=2022,Outgrowers_Baseline!AH204,IF(G204=2023,Outgrowers_Baseline!AM204,IF(G204=2024,Outgrowers_Baseline!AR204,0)))))))))+(IF(G204=2017,Outgrowers_Baseline!J204,IF(G204=2018,Outgrowers_Baseline!O204,IF(G204=2019,Outgrowers_Baseline!T204,IF(G204=2020,Outgrowers_Baseline!Y204,IF(G204=2021,Outgrowers_Baseline!AD204,IF(G204=2022,Outgrowers_Baseline!AI204,IF(G204=2023,Outgrowers_Baseline!AN204,IF(G204=2024,Outgrowers_Baseline!AS204,0)))))))))+(IF(G204=2017,Outgrowers_Baseline!K204,IF(G204=2018,Outgrowers_Baseline!P204,IF(G204=2019,Outgrowers_Baseline!U204,IF(G204=2020,Outgrowers_Baseline!Z204,IF(G204=2021,Outgrowers_Baseline!AE204,IF(G204=2022,Outgrowers_Baseline!AJ204,IF(G204=2023,Outgrowers_Baseline!AO204,IF(G204=2024,Outgrowers_Baseline!AT204,0)))))))))+(IF(G204=2017,Outgrowers_Baseline!L204,IF(G204=2018,Outgrowers_Baseline!Q204,IF(G204=2019,Outgrowers_Baseline!V204,IF(G204=2020,Outgrowers_Baseline!AA204,IF(G204=2021,Outgrowers_Baseline!AF204,IF(G204=2022,Outgrowers_Baseline!AK204,IF(G204=2023,Outgrowers_Baseline!AP204,IF(G204=2024,Outgrowers_Baseline!AU204,0))))))))))</f>
        <v>13900</v>
      </c>
      <c r="I204" s="11">
        <f t="shared" si="55"/>
        <v>2024</v>
      </c>
      <c r="J204" s="11">
        <f>IF(I204=2017,Outgrowers_Baseline!I204,IF(I204=2018,Outgrowers_Baseline!N204,IF(I204=2019,Outgrowers_Baseline!S204,IF(I204=2020,Outgrowers_Baseline!X204,IF(I204=2021,Outgrowers_Baseline!AC204,IF(I204=2022,Outgrowers_Baseline!AH204,IF(I204=2023,Outgrowers_Baseline!AM204,IF(I204=2024,Outgrowers_Baseline!AR204,0))))))))</f>
        <v>0</v>
      </c>
      <c r="K204" s="11">
        <f>IF(I204=2017,Outgrowers_Baseline!L204,IF(I204=2018,Outgrowers_Baseline!Q204,IF(I204=2019,Outgrowers_Baseline!V204,IF(I204=2020,Outgrowers_Baseline!AA204,IF(I204=2021,Outgrowers_Baseline!AF204,IF(I204=2022,Outgrowers_Baseline!AK204,IF(I204=2023,Outgrowers_Baseline!AP204,IF(I204=2024,Outgrowers_Baseline!AU204,0))))))))</f>
        <v>0</v>
      </c>
      <c r="L204" s="11">
        <f>IF(I204=2017,Outgrowers_Baseline!K204,IF(I204=2018,Outgrowers_Baseline!P204,IF(I204=2019,Outgrowers_Baseline!U204,IF(I204=2020,Outgrowers_Baseline!Z204,IF(I204=2021,Outgrowers_Baseline!AE204,IF(I204=2022,Outgrowers_Baseline!AJ204,IF(I204=2023,Outgrowers_Baseline!AO204,IF(I204=2024,Outgrowers_Baseline!AT204,0))))))))</f>
        <v>8300</v>
      </c>
      <c r="M204" s="11">
        <f>IF(I204=2017,Outgrowers_Baseline!J204,IF(I204=2018,Outgrowers_Baseline!O204,IF(I204=2019,Outgrowers_Baseline!T204,IF(I204=2020,Outgrowers_Baseline!Y204,IF(I204=2021,Outgrowers_Baseline!AD204,IF(I204=2022,Outgrowers_Baseline!AI204,IF(I204=2023,Outgrowers_Baseline!AN204,IF(I204=2024,Outgrowers_Baseline!AS204,0))))))))</f>
        <v>5600</v>
      </c>
      <c r="N204" s="11">
        <f t="shared" si="56"/>
        <v>13900</v>
      </c>
      <c r="O204" s="30">
        <f>IFERROR(VLOOKUP(A204,Outgrower_Areas!$C:$J,8,0),0)</f>
        <v>1.4505619999999999</v>
      </c>
      <c r="P204" s="33">
        <f t="shared" si="57"/>
        <v>0</v>
      </c>
      <c r="Q204" s="113">
        <f t="shared" si="58"/>
        <v>0</v>
      </c>
      <c r="R204" s="32">
        <f t="shared" si="59"/>
        <v>0.59712230215827333</v>
      </c>
      <c r="S204" s="30">
        <f t="shared" si="60"/>
        <v>0.86616292086330926</v>
      </c>
      <c r="T204" s="32">
        <f t="shared" si="61"/>
        <v>1</v>
      </c>
      <c r="U204" s="30">
        <f t="shared" si="62"/>
        <v>1.4505619999999999</v>
      </c>
      <c r="V204" s="113" t="str">
        <f t="shared" si="63"/>
        <v>Non-Cropland</v>
      </c>
      <c r="W204" s="33">
        <f t="shared" si="64"/>
        <v>0</v>
      </c>
      <c r="X204" s="114">
        <f t="shared" si="65"/>
        <v>0</v>
      </c>
      <c r="Y204" s="33">
        <f t="shared" si="66"/>
        <v>0.4</v>
      </c>
      <c r="Z204" s="113">
        <f t="shared" si="67"/>
        <v>0.3464651683453237</v>
      </c>
      <c r="AA204" s="113" t="str">
        <f t="shared" si="68"/>
        <v>High Cropland (≥50%)</v>
      </c>
      <c r="AB204" s="11">
        <f t="shared" si="69"/>
        <v>0.4</v>
      </c>
      <c r="AC204" s="11">
        <f t="shared" si="70"/>
        <v>0.58022479999999999</v>
      </c>
      <c r="AD204" s="30">
        <f t="shared" si="71"/>
        <v>1.4505619999999999</v>
      </c>
    </row>
    <row r="205" spans="1:30" x14ac:dyDescent="0.4">
      <c r="A205" s="11" t="str">
        <f>Outgrowers_Baseline!A205</f>
        <v>174301e</v>
      </c>
      <c r="B205" s="11">
        <f>Outgrowers_Baseline!B205</f>
        <v>501</v>
      </c>
      <c r="C205" s="11" t="str">
        <f>Outgrowers_Baseline!C205</f>
        <v>174301e</v>
      </c>
      <c r="D205" s="11">
        <f>Outgrowers_Baseline!D205</f>
        <v>19139</v>
      </c>
      <c r="E205" s="11" t="str">
        <f>Outgrowers_Baseline!G205</f>
        <v>Euc</v>
      </c>
      <c r="F205" s="11">
        <f>Outgrowers_Baseline!H205</f>
        <v>2022</v>
      </c>
      <c r="G205" s="11">
        <f t="shared" si="54"/>
        <v>2021</v>
      </c>
      <c r="H205" s="11">
        <f>IF(G205&lt;2017,0,(IF(G205=2017,Outgrowers_Baseline!I205,IF(G205=2018,Outgrowers_Baseline!N205,IF(G205=2019,Outgrowers_Baseline!S205,IF(G205=2020,Outgrowers_Baseline!X205,IF(G205=2021,Outgrowers_Baseline!AC205,IF(G205=2022,Outgrowers_Baseline!AH205,IF(G205=2023,Outgrowers_Baseline!AM205,IF(G205=2024,Outgrowers_Baseline!AR205,0)))))))))+(IF(G205=2017,Outgrowers_Baseline!J205,IF(G205=2018,Outgrowers_Baseline!O205,IF(G205=2019,Outgrowers_Baseline!T205,IF(G205=2020,Outgrowers_Baseline!Y205,IF(G205=2021,Outgrowers_Baseline!AD205,IF(G205=2022,Outgrowers_Baseline!AI205,IF(G205=2023,Outgrowers_Baseline!AN205,IF(G205=2024,Outgrowers_Baseline!AS205,0)))))))))+(IF(G205=2017,Outgrowers_Baseline!K205,IF(G205=2018,Outgrowers_Baseline!P205,IF(G205=2019,Outgrowers_Baseline!U205,IF(G205=2020,Outgrowers_Baseline!Z205,IF(G205=2021,Outgrowers_Baseline!AE205,IF(G205=2022,Outgrowers_Baseline!AJ205,IF(G205=2023,Outgrowers_Baseline!AO205,IF(G205=2024,Outgrowers_Baseline!AT205,0)))))))))+(IF(G205=2017,Outgrowers_Baseline!L205,IF(G205=2018,Outgrowers_Baseline!Q205,IF(G205=2019,Outgrowers_Baseline!V205,IF(G205=2020,Outgrowers_Baseline!AA205,IF(G205=2021,Outgrowers_Baseline!AF205,IF(G205=2022,Outgrowers_Baseline!AK205,IF(G205=2023,Outgrowers_Baseline!AP205,IF(G205=2024,Outgrowers_Baseline!AU205,0))))))))))</f>
        <v>7500</v>
      </c>
      <c r="I205" s="11">
        <f t="shared" si="55"/>
        <v>2021</v>
      </c>
      <c r="J205" s="11">
        <f>IF(I205=2017,Outgrowers_Baseline!I205,IF(I205=2018,Outgrowers_Baseline!N205,IF(I205=2019,Outgrowers_Baseline!S205,IF(I205=2020,Outgrowers_Baseline!X205,IF(I205=2021,Outgrowers_Baseline!AC205,IF(I205=2022,Outgrowers_Baseline!AH205,IF(I205=2023,Outgrowers_Baseline!AM205,IF(I205=2024,Outgrowers_Baseline!AR205,0))))))))</f>
        <v>1000</v>
      </c>
      <c r="K205" s="11">
        <f>IF(I205=2017,Outgrowers_Baseline!L205,IF(I205=2018,Outgrowers_Baseline!Q205,IF(I205=2019,Outgrowers_Baseline!V205,IF(I205=2020,Outgrowers_Baseline!AA205,IF(I205=2021,Outgrowers_Baseline!AF205,IF(I205=2022,Outgrowers_Baseline!AK205,IF(I205=2023,Outgrowers_Baseline!AP205,IF(I205=2024,Outgrowers_Baseline!AU205,0))))))))</f>
        <v>0</v>
      </c>
      <c r="L205" s="11">
        <f>IF(I205=2017,Outgrowers_Baseline!K205,IF(I205=2018,Outgrowers_Baseline!P205,IF(I205=2019,Outgrowers_Baseline!U205,IF(I205=2020,Outgrowers_Baseline!Z205,IF(I205=2021,Outgrowers_Baseline!AE205,IF(I205=2022,Outgrowers_Baseline!AJ205,IF(I205=2023,Outgrowers_Baseline!AO205,IF(I205=2024,Outgrowers_Baseline!AT205,0))))))))</f>
        <v>2400</v>
      </c>
      <c r="M205" s="11">
        <f>IF(I205=2017,Outgrowers_Baseline!J205,IF(I205=2018,Outgrowers_Baseline!O205,IF(I205=2019,Outgrowers_Baseline!T205,IF(I205=2020,Outgrowers_Baseline!Y205,IF(I205=2021,Outgrowers_Baseline!AD205,IF(I205=2022,Outgrowers_Baseline!AI205,IF(I205=2023,Outgrowers_Baseline!AN205,IF(I205=2024,Outgrowers_Baseline!AS205,0))))))))</f>
        <v>4100</v>
      </c>
      <c r="N205" s="11">
        <f t="shared" si="56"/>
        <v>7500</v>
      </c>
      <c r="O205" s="30">
        <f>IFERROR(VLOOKUP(A205,Outgrower_Areas!$C:$J,8,0),0)</f>
        <v>0.77664299999999997</v>
      </c>
      <c r="P205" s="33">
        <f t="shared" si="57"/>
        <v>0</v>
      </c>
      <c r="Q205" s="113">
        <f t="shared" si="58"/>
        <v>0</v>
      </c>
      <c r="R205" s="32">
        <f t="shared" si="59"/>
        <v>0.32</v>
      </c>
      <c r="S205" s="30">
        <f t="shared" si="60"/>
        <v>0.24852575999999998</v>
      </c>
      <c r="T205" s="32">
        <f t="shared" si="61"/>
        <v>0.8666666666666667</v>
      </c>
      <c r="U205" s="30">
        <f t="shared" si="62"/>
        <v>0.67309059999999998</v>
      </c>
      <c r="V205" s="113" t="str">
        <f t="shared" si="63"/>
        <v>Non-Cropland</v>
      </c>
      <c r="W205" s="33">
        <f t="shared" si="64"/>
        <v>0</v>
      </c>
      <c r="X205" s="114">
        <f t="shared" si="65"/>
        <v>0</v>
      </c>
      <c r="Y205" s="33">
        <f t="shared" si="66"/>
        <v>0.3</v>
      </c>
      <c r="Z205" s="113">
        <f t="shared" si="67"/>
        <v>7.455772799999999E-2</v>
      </c>
      <c r="AA205" s="113" t="str">
        <f t="shared" si="68"/>
        <v>High Cropland (≥50%)</v>
      </c>
      <c r="AB205" s="11">
        <f t="shared" si="69"/>
        <v>0.4</v>
      </c>
      <c r="AC205" s="11">
        <f t="shared" si="70"/>
        <v>0.26923624000000002</v>
      </c>
      <c r="AD205" s="30">
        <f t="shared" si="71"/>
        <v>0.67309059999999998</v>
      </c>
    </row>
    <row r="206" spans="1:30" x14ac:dyDescent="0.4">
      <c r="A206" s="11" t="str">
        <f>Outgrowers_Baseline!A206</f>
        <v>174307a</v>
      </c>
      <c r="B206" s="11">
        <f>Outgrowers_Baseline!B206</f>
        <v>507</v>
      </c>
      <c r="C206" s="11" t="str">
        <f>Outgrowers_Baseline!C206</f>
        <v>174307a</v>
      </c>
      <c r="D206" s="11">
        <f>Outgrowers_Baseline!D206</f>
        <v>19140</v>
      </c>
      <c r="E206" s="11" t="str">
        <f>Outgrowers_Baseline!G206</f>
        <v>Euc</v>
      </c>
      <c r="F206" s="11">
        <f>Outgrowers_Baseline!H206</f>
        <v>2023</v>
      </c>
      <c r="G206" s="11">
        <f t="shared" si="54"/>
        <v>2022</v>
      </c>
      <c r="H206" s="11">
        <f>IF(G206&lt;2017,0,(IF(G206=2017,Outgrowers_Baseline!I206,IF(G206=2018,Outgrowers_Baseline!N206,IF(G206=2019,Outgrowers_Baseline!S206,IF(G206=2020,Outgrowers_Baseline!X206,IF(G206=2021,Outgrowers_Baseline!AC206,IF(G206=2022,Outgrowers_Baseline!AH206,IF(G206=2023,Outgrowers_Baseline!AM206,IF(G206=2024,Outgrowers_Baseline!AR206,0)))))))))+(IF(G206=2017,Outgrowers_Baseline!J206,IF(G206=2018,Outgrowers_Baseline!O206,IF(G206=2019,Outgrowers_Baseline!T206,IF(G206=2020,Outgrowers_Baseline!Y206,IF(G206=2021,Outgrowers_Baseline!AD206,IF(G206=2022,Outgrowers_Baseline!AI206,IF(G206=2023,Outgrowers_Baseline!AN206,IF(G206=2024,Outgrowers_Baseline!AS206,0)))))))))+(IF(G206=2017,Outgrowers_Baseline!K206,IF(G206=2018,Outgrowers_Baseline!P206,IF(G206=2019,Outgrowers_Baseline!U206,IF(G206=2020,Outgrowers_Baseline!Z206,IF(G206=2021,Outgrowers_Baseline!AE206,IF(G206=2022,Outgrowers_Baseline!AJ206,IF(G206=2023,Outgrowers_Baseline!AO206,IF(G206=2024,Outgrowers_Baseline!AT206,0)))))))))+(IF(G206=2017,Outgrowers_Baseline!L206,IF(G206=2018,Outgrowers_Baseline!Q206,IF(G206=2019,Outgrowers_Baseline!V206,IF(G206=2020,Outgrowers_Baseline!AA206,IF(G206=2021,Outgrowers_Baseline!AF206,IF(G206=2022,Outgrowers_Baseline!AK206,IF(G206=2023,Outgrowers_Baseline!AP206,IF(G206=2024,Outgrowers_Baseline!AU206,0))))))))))</f>
        <v>1200</v>
      </c>
      <c r="I206" s="11">
        <f t="shared" si="55"/>
        <v>2022</v>
      </c>
      <c r="J206" s="11">
        <f>IF(I206=2017,Outgrowers_Baseline!I206,IF(I206=2018,Outgrowers_Baseline!N206,IF(I206=2019,Outgrowers_Baseline!S206,IF(I206=2020,Outgrowers_Baseline!X206,IF(I206=2021,Outgrowers_Baseline!AC206,IF(I206=2022,Outgrowers_Baseline!AH206,IF(I206=2023,Outgrowers_Baseline!AM206,IF(I206=2024,Outgrowers_Baseline!AR206,0))))))))</f>
        <v>0</v>
      </c>
      <c r="K206" s="11">
        <f>IF(I206=2017,Outgrowers_Baseline!L206,IF(I206=2018,Outgrowers_Baseline!Q206,IF(I206=2019,Outgrowers_Baseline!V206,IF(I206=2020,Outgrowers_Baseline!AA206,IF(I206=2021,Outgrowers_Baseline!AF206,IF(I206=2022,Outgrowers_Baseline!AK206,IF(I206=2023,Outgrowers_Baseline!AP206,IF(I206=2024,Outgrowers_Baseline!AU206,0))))))))</f>
        <v>500</v>
      </c>
      <c r="L206" s="11">
        <f>IF(I206=2017,Outgrowers_Baseline!K206,IF(I206=2018,Outgrowers_Baseline!P206,IF(I206=2019,Outgrowers_Baseline!U206,IF(I206=2020,Outgrowers_Baseline!Z206,IF(I206=2021,Outgrowers_Baseline!AE206,IF(I206=2022,Outgrowers_Baseline!AJ206,IF(I206=2023,Outgrowers_Baseline!AO206,IF(I206=2024,Outgrowers_Baseline!AT206,0))))))))</f>
        <v>700</v>
      </c>
      <c r="M206" s="11">
        <f>IF(I206=2017,Outgrowers_Baseline!J206,IF(I206=2018,Outgrowers_Baseline!O206,IF(I206=2019,Outgrowers_Baseline!T206,IF(I206=2020,Outgrowers_Baseline!Y206,IF(I206=2021,Outgrowers_Baseline!AD206,IF(I206=2022,Outgrowers_Baseline!AI206,IF(I206=2023,Outgrowers_Baseline!AN206,IF(I206=2024,Outgrowers_Baseline!AS206,0))))))))</f>
        <v>0</v>
      </c>
      <c r="N206" s="11">
        <f t="shared" si="56"/>
        <v>1200</v>
      </c>
      <c r="O206" s="30">
        <f>IFERROR(VLOOKUP(A206,Outgrower_Areas!$C:$J,8,0),0)</f>
        <v>0.116461</v>
      </c>
      <c r="P206" s="33">
        <f t="shared" si="57"/>
        <v>0.41666666666666669</v>
      </c>
      <c r="Q206" s="113">
        <f t="shared" si="58"/>
        <v>4.8525416666666668E-2</v>
      </c>
      <c r="R206" s="32">
        <f t="shared" si="59"/>
        <v>1</v>
      </c>
      <c r="S206" s="30">
        <f t="shared" si="60"/>
        <v>0.116461</v>
      </c>
      <c r="T206" s="32">
        <f t="shared" si="61"/>
        <v>1</v>
      </c>
      <c r="U206" s="30">
        <f t="shared" si="62"/>
        <v>0.116461</v>
      </c>
      <c r="V206" s="113" t="str">
        <f t="shared" si="63"/>
        <v>Medium Cropland (30-50%)</v>
      </c>
      <c r="W206" s="33">
        <f t="shared" si="64"/>
        <v>0.3</v>
      </c>
      <c r="X206" s="114">
        <f t="shared" si="65"/>
        <v>1.4557624999999999E-2</v>
      </c>
      <c r="Y206" s="33">
        <f t="shared" si="66"/>
        <v>0.4</v>
      </c>
      <c r="Z206" s="113">
        <f t="shared" si="67"/>
        <v>4.6584399999999998E-2</v>
      </c>
      <c r="AA206" s="113" t="str">
        <f t="shared" si="68"/>
        <v>High Cropland (≥50%)</v>
      </c>
      <c r="AB206" s="11">
        <f t="shared" si="69"/>
        <v>0.4</v>
      </c>
      <c r="AC206" s="11">
        <f t="shared" si="70"/>
        <v>4.6584399999999998E-2</v>
      </c>
      <c r="AD206" s="30">
        <f t="shared" si="71"/>
        <v>0.116461</v>
      </c>
    </row>
    <row r="207" spans="1:30" x14ac:dyDescent="0.4">
      <c r="A207" s="11" t="str">
        <f>Outgrowers_Baseline!A207</f>
        <v>174307b</v>
      </c>
      <c r="B207" s="11">
        <f>Outgrowers_Baseline!B207</f>
        <v>507</v>
      </c>
      <c r="C207" s="11" t="str">
        <f>Outgrowers_Baseline!C207</f>
        <v>174307b</v>
      </c>
      <c r="D207" s="11">
        <f>Outgrowers_Baseline!D207</f>
        <v>19293</v>
      </c>
      <c r="E207" s="11" t="str">
        <f>Outgrowers_Baseline!G207</f>
        <v>Euc</v>
      </c>
      <c r="F207" s="11">
        <f>Outgrowers_Baseline!H207</f>
        <v>2024</v>
      </c>
      <c r="G207" s="11">
        <f t="shared" si="54"/>
        <v>2023</v>
      </c>
      <c r="H207" s="11">
        <f>IF(G207&lt;2017,0,(IF(G207=2017,Outgrowers_Baseline!I207,IF(G207=2018,Outgrowers_Baseline!N207,IF(G207=2019,Outgrowers_Baseline!S207,IF(G207=2020,Outgrowers_Baseline!X207,IF(G207=2021,Outgrowers_Baseline!AC207,IF(G207=2022,Outgrowers_Baseline!AH207,IF(G207=2023,Outgrowers_Baseline!AM207,IF(G207=2024,Outgrowers_Baseline!AR207,0)))))))))+(IF(G207=2017,Outgrowers_Baseline!J207,IF(G207=2018,Outgrowers_Baseline!O207,IF(G207=2019,Outgrowers_Baseline!T207,IF(G207=2020,Outgrowers_Baseline!Y207,IF(G207=2021,Outgrowers_Baseline!AD207,IF(G207=2022,Outgrowers_Baseline!AI207,IF(G207=2023,Outgrowers_Baseline!AN207,IF(G207=2024,Outgrowers_Baseline!AS207,0)))))))))+(IF(G207=2017,Outgrowers_Baseline!K207,IF(G207=2018,Outgrowers_Baseline!P207,IF(G207=2019,Outgrowers_Baseline!U207,IF(G207=2020,Outgrowers_Baseline!Z207,IF(G207=2021,Outgrowers_Baseline!AE207,IF(G207=2022,Outgrowers_Baseline!AJ207,IF(G207=2023,Outgrowers_Baseline!AO207,IF(G207=2024,Outgrowers_Baseline!AT207,0)))))))))+(IF(G207=2017,Outgrowers_Baseline!L207,IF(G207=2018,Outgrowers_Baseline!Q207,IF(G207=2019,Outgrowers_Baseline!V207,IF(G207=2020,Outgrowers_Baseline!AA207,IF(G207=2021,Outgrowers_Baseline!AF207,IF(G207=2022,Outgrowers_Baseline!AK207,IF(G207=2023,Outgrowers_Baseline!AP207,IF(G207=2024,Outgrowers_Baseline!AU207,0))))))))))</f>
        <v>8700</v>
      </c>
      <c r="I207" s="11">
        <f t="shared" si="55"/>
        <v>2023</v>
      </c>
      <c r="J207" s="11">
        <f>IF(I207=2017,Outgrowers_Baseline!I207,IF(I207=2018,Outgrowers_Baseline!N207,IF(I207=2019,Outgrowers_Baseline!S207,IF(I207=2020,Outgrowers_Baseline!X207,IF(I207=2021,Outgrowers_Baseline!AC207,IF(I207=2022,Outgrowers_Baseline!AH207,IF(I207=2023,Outgrowers_Baseline!AM207,IF(I207=2024,Outgrowers_Baseline!AR207,0))))))))</f>
        <v>0</v>
      </c>
      <c r="K207" s="11">
        <f>IF(I207=2017,Outgrowers_Baseline!L207,IF(I207=2018,Outgrowers_Baseline!Q207,IF(I207=2019,Outgrowers_Baseline!V207,IF(I207=2020,Outgrowers_Baseline!AA207,IF(I207=2021,Outgrowers_Baseline!AF207,IF(I207=2022,Outgrowers_Baseline!AK207,IF(I207=2023,Outgrowers_Baseline!AP207,IF(I207=2024,Outgrowers_Baseline!AU207,0))))))))</f>
        <v>5600</v>
      </c>
      <c r="L207" s="11">
        <f>IF(I207=2017,Outgrowers_Baseline!K207,IF(I207=2018,Outgrowers_Baseline!P207,IF(I207=2019,Outgrowers_Baseline!U207,IF(I207=2020,Outgrowers_Baseline!Z207,IF(I207=2021,Outgrowers_Baseline!AE207,IF(I207=2022,Outgrowers_Baseline!AJ207,IF(I207=2023,Outgrowers_Baseline!AO207,IF(I207=2024,Outgrowers_Baseline!AT207,0))))))))</f>
        <v>3100</v>
      </c>
      <c r="M207" s="11">
        <f>IF(I207=2017,Outgrowers_Baseline!J207,IF(I207=2018,Outgrowers_Baseline!O207,IF(I207=2019,Outgrowers_Baseline!T207,IF(I207=2020,Outgrowers_Baseline!Y207,IF(I207=2021,Outgrowers_Baseline!AD207,IF(I207=2022,Outgrowers_Baseline!AI207,IF(I207=2023,Outgrowers_Baseline!AN207,IF(I207=2024,Outgrowers_Baseline!AS207,0))))))))</f>
        <v>0</v>
      </c>
      <c r="N207" s="11">
        <f t="shared" si="56"/>
        <v>8700</v>
      </c>
      <c r="O207" s="30">
        <f>IFERROR(VLOOKUP(A207,Outgrower_Areas!$C:$J,8,0),0)</f>
        <v>0.86688900000000002</v>
      </c>
      <c r="P207" s="33">
        <f t="shared" si="57"/>
        <v>0.64367816091954022</v>
      </c>
      <c r="Q207" s="113">
        <f t="shared" si="58"/>
        <v>0.55799751724137936</v>
      </c>
      <c r="R207" s="32">
        <f t="shared" si="59"/>
        <v>1</v>
      </c>
      <c r="S207" s="30">
        <f t="shared" si="60"/>
        <v>0.86688900000000002</v>
      </c>
      <c r="T207" s="32">
        <f t="shared" si="61"/>
        <v>1</v>
      </c>
      <c r="U207" s="30">
        <f t="shared" si="62"/>
        <v>0.86688900000000002</v>
      </c>
      <c r="V207" s="113" t="str">
        <f t="shared" si="63"/>
        <v>High Cropland (≥50%)</v>
      </c>
      <c r="W207" s="33">
        <f t="shared" si="64"/>
        <v>0.4</v>
      </c>
      <c r="X207" s="114">
        <f t="shared" si="65"/>
        <v>0.22319900689655175</v>
      </c>
      <c r="Y207" s="33">
        <f t="shared" si="66"/>
        <v>0.4</v>
      </c>
      <c r="Z207" s="113">
        <f t="shared" si="67"/>
        <v>0.34675560000000005</v>
      </c>
      <c r="AA207" s="113" t="str">
        <f t="shared" si="68"/>
        <v>High Cropland (≥50%)</v>
      </c>
      <c r="AB207" s="11">
        <f t="shared" si="69"/>
        <v>0.4</v>
      </c>
      <c r="AC207" s="11">
        <f t="shared" si="70"/>
        <v>0.34675560000000005</v>
      </c>
      <c r="AD207" s="30">
        <f t="shared" si="71"/>
        <v>0.86688900000000002</v>
      </c>
    </row>
    <row r="208" spans="1:30" x14ac:dyDescent="0.4">
      <c r="A208" s="11" t="str">
        <f>Outgrowers_Baseline!A208</f>
        <v>174311a</v>
      </c>
      <c r="B208" s="11">
        <f>Outgrowers_Baseline!B208</f>
        <v>507</v>
      </c>
      <c r="C208" s="11" t="str">
        <f>Outgrowers_Baseline!C208</f>
        <v>174311a</v>
      </c>
      <c r="D208" s="11">
        <f>Outgrowers_Baseline!D208</f>
        <v>19141</v>
      </c>
      <c r="E208" s="11" t="str">
        <f>Outgrowers_Baseline!G208</f>
        <v>Euc</v>
      </c>
      <c r="F208" s="11">
        <f>Outgrowers_Baseline!H208</f>
        <v>2023</v>
      </c>
      <c r="G208" s="11">
        <f t="shared" si="54"/>
        <v>2022</v>
      </c>
      <c r="H208" s="11">
        <f>IF(G208&lt;2017,0,(IF(G208=2017,Outgrowers_Baseline!I208,IF(G208=2018,Outgrowers_Baseline!N208,IF(G208=2019,Outgrowers_Baseline!S208,IF(G208=2020,Outgrowers_Baseline!X208,IF(G208=2021,Outgrowers_Baseline!AC208,IF(G208=2022,Outgrowers_Baseline!AH208,IF(G208=2023,Outgrowers_Baseline!AM208,IF(G208=2024,Outgrowers_Baseline!AR208,0)))))))))+(IF(G208=2017,Outgrowers_Baseline!J208,IF(G208=2018,Outgrowers_Baseline!O208,IF(G208=2019,Outgrowers_Baseline!T208,IF(G208=2020,Outgrowers_Baseline!Y208,IF(G208=2021,Outgrowers_Baseline!AD208,IF(G208=2022,Outgrowers_Baseline!AI208,IF(G208=2023,Outgrowers_Baseline!AN208,IF(G208=2024,Outgrowers_Baseline!AS208,0)))))))))+(IF(G208=2017,Outgrowers_Baseline!K208,IF(G208=2018,Outgrowers_Baseline!P208,IF(G208=2019,Outgrowers_Baseline!U208,IF(G208=2020,Outgrowers_Baseline!Z208,IF(G208=2021,Outgrowers_Baseline!AE208,IF(G208=2022,Outgrowers_Baseline!AJ208,IF(G208=2023,Outgrowers_Baseline!AO208,IF(G208=2024,Outgrowers_Baseline!AT208,0)))))))))+(IF(G208=2017,Outgrowers_Baseline!L208,IF(G208=2018,Outgrowers_Baseline!Q208,IF(G208=2019,Outgrowers_Baseline!V208,IF(G208=2020,Outgrowers_Baseline!AA208,IF(G208=2021,Outgrowers_Baseline!AF208,IF(G208=2022,Outgrowers_Baseline!AK208,IF(G208=2023,Outgrowers_Baseline!AP208,IF(G208=2024,Outgrowers_Baseline!AU208,0))))))))))</f>
        <v>1800</v>
      </c>
      <c r="I208" s="11">
        <f t="shared" si="55"/>
        <v>2022</v>
      </c>
      <c r="J208" s="11">
        <f>IF(I208=2017,Outgrowers_Baseline!I208,IF(I208=2018,Outgrowers_Baseline!N208,IF(I208=2019,Outgrowers_Baseline!S208,IF(I208=2020,Outgrowers_Baseline!X208,IF(I208=2021,Outgrowers_Baseline!AC208,IF(I208=2022,Outgrowers_Baseline!AH208,IF(I208=2023,Outgrowers_Baseline!AM208,IF(I208=2024,Outgrowers_Baseline!AR208,0))))))))</f>
        <v>0</v>
      </c>
      <c r="K208" s="11">
        <f>IF(I208=2017,Outgrowers_Baseline!L208,IF(I208=2018,Outgrowers_Baseline!Q208,IF(I208=2019,Outgrowers_Baseline!V208,IF(I208=2020,Outgrowers_Baseline!AA208,IF(I208=2021,Outgrowers_Baseline!AF208,IF(I208=2022,Outgrowers_Baseline!AK208,IF(I208=2023,Outgrowers_Baseline!AP208,IF(I208=2024,Outgrowers_Baseline!AU208,0))))))))</f>
        <v>0</v>
      </c>
      <c r="L208" s="11">
        <f>IF(I208=2017,Outgrowers_Baseline!K208,IF(I208=2018,Outgrowers_Baseline!P208,IF(I208=2019,Outgrowers_Baseline!U208,IF(I208=2020,Outgrowers_Baseline!Z208,IF(I208=2021,Outgrowers_Baseline!AE208,IF(I208=2022,Outgrowers_Baseline!AJ208,IF(I208=2023,Outgrowers_Baseline!AO208,IF(I208=2024,Outgrowers_Baseline!AT208,0))))))))</f>
        <v>1800</v>
      </c>
      <c r="M208" s="11">
        <f>IF(I208=2017,Outgrowers_Baseline!J208,IF(I208=2018,Outgrowers_Baseline!O208,IF(I208=2019,Outgrowers_Baseline!T208,IF(I208=2020,Outgrowers_Baseline!Y208,IF(I208=2021,Outgrowers_Baseline!AD208,IF(I208=2022,Outgrowers_Baseline!AI208,IF(I208=2023,Outgrowers_Baseline!AN208,IF(I208=2024,Outgrowers_Baseline!AS208,0))))))))</f>
        <v>0</v>
      </c>
      <c r="N208" s="11">
        <f t="shared" si="56"/>
        <v>1800</v>
      </c>
      <c r="O208" s="30">
        <f>IFERROR(VLOOKUP(A208,Outgrower_Areas!$C:$J,8,0),0)</f>
        <v>0.17719699999999999</v>
      </c>
      <c r="P208" s="33">
        <f t="shared" si="57"/>
        <v>0</v>
      </c>
      <c r="Q208" s="113">
        <f t="shared" si="58"/>
        <v>0</v>
      </c>
      <c r="R208" s="32">
        <f t="shared" si="59"/>
        <v>1</v>
      </c>
      <c r="S208" s="30">
        <f t="shared" si="60"/>
        <v>0.17719699999999999</v>
      </c>
      <c r="T208" s="32">
        <f t="shared" si="61"/>
        <v>1</v>
      </c>
      <c r="U208" s="30">
        <f t="shared" si="62"/>
        <v>0.17719699999999999</v>
      </c>
      <c r="V208" s="113" t="str">
        <f t="shared" si="63"/>
        <v>Non-Cropland</v>
      </c>
      <c r="W208" s="33">
        <f t="shared" si="64"/>
        <v>0</v>
      </c>
      <c r="X208" s="114">
        <f t="shared" si="65"/>
        <v>0</v>
      </c>
      <c r="Y208" s="33">
        <f t="shared" si="66"/>
        <v>0.4</v>
      </c>
      <c r="Z208" s="113">
        <f t="shared" si="67"/>
        <v>7.0878800000000006E-2</v>
      </c>
      <c r="AA208" s="113" t="str">
        <f t="shared" si="68"/>
        <v>High Cropland (≥50%)</v>
      </c>
      <c r="AB208" s="11">
        <f t="shared" si="69"/>
        <v>0.4</v>
      </c>
      <c r="AC208" s="11">
        <f t="shared" si="70"/>
        <v>7.0878800000000006E-2</v>
      </c>
      <c r="AD208" s="30">
        <f t="shared" si="71"/>
        <v>0.17719699999999999</v>
      </c>
    </row>
    <row r="209" spans="1:30" x14ac:dyDescent="0.4">
      <c r="A209" s="11" t="str">
        <f>Outgrowers_Baseline!A209</f>
        <v>174312a</v>
      </c>
      <c r="B209" s="11">
        <f>Outgrowers_Baseline!B209</f>
        <v>507</v>
      </c>
      <c r="C209" s="11" t="str">
        <f>Outgrowers_Baseline!C209</f>
        <v>174312a</v>
      </c>
      <c r="D209" s="11">
        <f>Outgrowers_Baseline!D209</f>
        <v>19142</v>
      </c>
      <c r="E209" s="11" t="str">
        <f>Outgrowers_Baseline!G209</f>
        <v>Euc</v>
      </c>
      <c r="F209" s="11">
        <f>Outgrowers_Baseline!H209</f>
        <v>2023</v>
      </c>
      <c r="G209" s="11">
        <f t="shared" si="54"/>
        <v>2022</v>
      </c>
      <c r="H209" s="11">
        <f>IF(G209&lt;2017,0,(IF(G209=2017,Outgrowers_Baseline!I209,IF(G209=2018,Outgrowers_Baseline!N209,IF(G209=2019,Outgrowers_Baseline!S209,IF(G209=2020,Outgrowers_Baseline!X209,IF(G209=2021,Outgrowers_Baseline!AC209,IF(G209=2022,Outgrowers_Baseline!AH209,IF(G209=2023,Outgrowers_Baseline!AM209,IF(G209=2024,Outgrowers_Baseline!AR209,0)))))))))+(IF(G209=2017,Outgrowers_Baseline!J209,IF(G209=2018,Outgrowers_Baseline!O209,IF(G209=2019,Outgrowers_Baseline!T209,IF(G209=2020,Outgrowers_Baseline!Y209,IF(G209=2021,Outgrowers_Baseline!AD209,IF(G209=2022,Outgrowers_Baseline!AI209,IF(G209=2023,Outgrowers_Baseline!AN209,IF(G209=2024,Outgrowers_Baseline!AS209,0)))))))))+(IF(G209=2017,Outgrowers_Baseline!K209,IF(G209=2018,Outgrowers_Baseline!P209,IF(G209=2019,Outgrowers_Baseline!U209,IF(G209=2020,Outgrowers_Baseline!Z209,IF(G209=2021,Outgrowers_Baseline!AE209,IF(G209=2022,Outgrowers_Baseline!AJ209,IF(G209=2023,Outgrowers_Baseline!AO209,IF(G209=2024,Outgrowers_Baseline!AT209,0)))))))))+(IF(G209=2017,Outgrowers_Baseline!L209,IF(G209=2018,Outgrowers_Baseline!Q209,IF(G209=2019,Outgrowers_Baseline!V209,IF(G209=2020,Outgrowers_Baseline!AA209,IF(G209=2021,Outgrowers_Baseline!AF209,IF(G209=2022,Outgrowers_Baseline!AK209,IF(G209=2023,Outgrowers_Baseline!AP209,IF(G209=2024,Outgrowers_Baseline!AU209,0))))))))))</f>
        <v>900</v>
      </c>
      <c r="I209" s="11">
        <f t="shared" si="55"/>
        <v>2022</v>
      </c>
      <c r="J209" s="11">
        <f>IF(I209=2017,Outgrowers_Baseline!I209,IF(I209=2018,Outgrowers_Baseline!N209,IF(I209=2019,Outgrowers_Baseline!S209,IF(I209=2020,Outgrowers_Baseline!X209,IF(I209=2021,Outgrowers_Baseline!AC209,IF(I209=2022,Outgrowers_Baseline!AH209,IF(I209=2023,Outgrowers_Baseline!AM209,IF(I209=2024,Outgrowers_Baseline!AR209,0))))))))</f>
        <v>200</v>
      </c>
      <c r="K209" s="11">
        <f>IF(I209=2017,Outgrowers_Baseline!L209,IF(I209=2018,Outgrowers_Baseline!Q209,IF(I209=2019,Outgrowers_Baseline!V209,IF(I209=2020,Outgrowers_Baseline!AA209,IF(I209=2021,Outgrowers_Baseline!AF209,IF(I209=2022,Outgrowers_Baseline!AK209,IF(I209=2023,Outgrowers_Baseline!AP209,IF(I209=2024,Outgrowers_Baseline!AU209,0))))))))</f>
        <v>0</v>
      </c>
      <c r="L209" s="11">
        <f>IF(I209=2017,Outgrowers_Baseline!K209,IF(I209=2018,Outgrowers_Baseline!P209,IF(I209=2019,Outgrowers_Baseline!U209,IF(I209=2020,Outgrowers_Baseline!Z209,IF(I209=2021,Outgrowers_Baseline!AE209,IF(I209=2022,Outgrowers_Baseline!AJ209,IF(I209=2023,Outgrowers_Baseline!AO209,IF(I209=2024,Outgrowers_Baseline!AT209,0))))))))</f>
        <v>100</v>
      </c>
      <c r="M209" s="11">
        <f>IF(I209=2017,Outgrowers_Baseline!J209,IF(I209=2018,Outgrowers_Baseline!O209,IF(I209=2019,Outgrowers_Baseline!T209,IF(I209=2020,Outgrowers_Baseline!Y209,IF(I209=2021,Outgrowers_Baseline!AD209,IF(I209=2022,Outgrowers_Baseline!AI209,IF(I209=2023,Outgrowers_Baseline!AN209,IF(I209=2024,Outgrowers_Baseline!AS209,0))))))))</f>
        <v>600</v>
      </c>
      <c r="N209" s="11">
        <f t="shared" si="56"/>
        <v>900</v>
      </c>
      <c r="O209" s="30">
        <f>IFERROR(VLOOKUP(A209,Outgrower_Areas!$C:$J,8,0),0)</f>
        <v>9.2270000000000005E-2</v>
      </c>
      <c r="P209" s="33">
        <f t="shared" si="57"/>
        <v>0</v>
      </c>
      <c r="Q209" s="113">
        <f t="shared" si="58"/>
        <v>0</v>
      </c>
      <c r="R209" s="32">
        <f t="shared" si="59"/>
        <v>0.1111111111111111</v>
      </c>
      <c r="S209" s="30">
        <f t="shared" si="60"/>
        <v>1.0252222222222222E-2</v>
      </c>
      <c r="T209" s="32">
        <f t="shared" si="61"/>
        <v>0.77777777777777779</v>
      </c>
      <c r="U209" s="30">
        <f t="shared" si="62"/>
        <v>7.1765555555555555E-2</v>
      </c>
      <c r="V209" s="113" t="str">
        <f t="shared" si="63"/>
        <v>Non-Cropland</v>
      </c>
      <c r="W209" s="33">
        <f t="shared" si="64"/>
        <v>0</v>
      </c>
      <c r="X209" s="114">
        <f t="shared" si="65"/>
        <v>0</v>
      </c>
      <c r="Y209" s="33">
        <f t="shared" si="66"/>
        <v>0.2</v>
      </c>
      <c r="Z209" s="113">
        <f t="shared" si="67"/>
        <v>2.0504444444444446E-3</v>
      </c>
      <c r="AA209" s="113" t="str">
        <f t="shared" si="68"/>
        <v>High Cropland (≥50%)</v>
      </c>
      <c r="AB209" s="11">
        <f t="shared" si="69"/>
        <v>0.4</v>
      </c>
      <c r="AC209" s="11">
        <f t="shared" si="70"/>
        <v>2.8706222222222223E-2</v>
      </c>
      <c r="AD209" s="30">
        <f t="shared" si="71"/>
        <v>7.1765555555555555E-2</v>
      </c>
    </row>
    <row r="210" spans="1:30" x14ac:dyDescent="0.4">
      <c r="A210" s="11" t="str">
        <f>Outgrowers_Baseline!A210</f>
        <v>174315b</v>
      </c>
      <c r="B210" s="11">
        <f>Outgrowers_Baseline!B210</f>
        <v>507</v>
      </c>
      <c r="C210" s="11" t="str">
        <f>Outgrowers_Baseline!C210</f>
        <v>174315b</v>
      </c>
      <c r="D210" s="11">
        <f>Outgrowers_Baseline!D210</f>
        <v>19144</v>
      </c>
      <c r="E210" s="11" t="str">
        <f>Outgrowers_Baseline!G210</f>
        <v>Euc</v>
      </c>
      <c r="F210" s="11">
        <f>Outgrowers_Baseline!H210</f>
        <v>2023</v>
      </c>
      <c r="G210" s="11">
        <f t="shared" si="54"/>
        <v>2022</v>
      </c>
      <c r="H210" s="11">
        <f>IF(G210&lt;2017,0,(IF(G210=2017,Outgrowers_Baseline!I210,IF(G210=2018,Outgrowers_Baseline!N210,IF(G210=2019,Outgrowers_Baseline!S210,IF(G210=2020,Outgrowers_Baseline!X210,IF(G210=2021,Outgrowers_Baseline!AC210,IF(G210=2022,Outgrowers_Baseline!AH210,IF(G210=2023,Outgrowers_Baseline!AM210,IF(G210=2024,Outgrowers_Baseline!AR210,0)))))))))+(IF(G210=2017,Outgrowers_Baseline!J210,IF(G210=2018,Outgrowers_Baseline!O210,IF(G210=2019,Outgrowers_Baseline!T210,IF(G210=2020,Outgrowers_Baseline!Y210,IF(G210=2021,Outgrowers_Baseline!AD210,IF(G210=2022,Outgrowers_Baseline!AI210,IF(G210=2023,Outgrowers_Baseline!AN210,IF(G210=2024,Outgrowers_Baseline!AS210,0)))))))))+(IF(G210=2017,Outgrowers_Baseline!K210,IF(G210=2018,Outgrowers_Baseline!P210,IF(G210=2019,Outgrowers_Baseline!U210,IF(G210=2020,Outgrowers_Baseline!Z210,IF(G210=2021,Outgrowers_Baseline!AE210,IF(G210=2022,Outgrowers_Baseline!AJ210,IF(G210=2023,Outgrowers_Baseline!AO210,IF(G210=2024,Outgrowers_Baseline!AT210,0)))))))))+(IF(G210=2017,Outgrowers_Baseline!L210,IF(G210=2018,Outgrowers_Baseline!Q210,IF(G210=2019,Outgrowers_Baseline!V210,IF(G210=2020,Outgrowers_Baseline!AA210,IF(G210=2021,Outgrowers_Baseline!AF210,IF(G210=2022,Outgrowers_Baseline!AK210,IF(G210=2023,Outgrowers_Baseline!AP210,IF(G210=2024,Outgrowers_Baseline!AU210,0))))))))))</f>
        <v>4800</v>
      </c>
      <c r="I210" s="11">
        <f t="shared" si="55"/>
        <v>2022</v>
      </c>
      <c r="J210" s="11">
        <f>IF(I210=2017,Outgrowers_Baseline!I210,IF(I210=2018,Outgrowers_Baseline!N210,IF(I210=2019,Outgrowers_Baseline!S210,IF(I210=2020,Outgrowers_Baseline!X210,IF(I210=2021,Outgrowers_Baseline!AC210,IF(I210=2022,Outgrowers_Baseline!AH210,IF(I210=2023,Outgrowers_Baseline!AM210,IF(I210=2024,Outgrowers_Baseline!AR210,0))))))))</f>
        <v>900</v>
      </c>
      <c r="K210" s="11">
        <f>IF(I210=2017,Outgrowers_Baseline!L210,IF(I210=2018,Outgrowers_Baseline!Q210,IF(I210=2019,Outgrowers_Baseline!V210,IF(I210=2020,Outgrowers_Baseline!AA210,IF(I210=2021,Outgrowers_Baseline!AF210,IF(I210=2022,Outgrowers_Baseline!AK210,IF(I210=2023,Outgrowers_Baseline!AP210,IF(I210=2024,Outgrowers_Baseline!AU210,0))))))))</f>
        <v>200</v>
      </c>
      <c r="L210" s="11">
        <f>IF(I210=2017,Outgrowers_Baseline!K210,IF(I210=2018,Outgrowers_Baseline!P210,IF(I210=2019,Outgrowers_Baseline!U210,IF(I210=2020,Outgrowers_Baseline!Z210,IF(I210=2021,Outgrowers_Baseline!AE210,IF(I210=2022,Outgrowers_Baseline!AJ210,IF(I210=2023,Outgrowers_Baseline!AO210,IF(I210=2024,Outgrowers_Baseline!AT210,0))))))))</f>
        <v>200</v>
      </c>
      <c r="M210" s="11">
        <f>IF(I210=2017,Outgrowers_Baseline!J210,IF(I210=2018,Outgrowers_Baseline!O210,IF(I210=2019,Outgrowers_Baseline!T210,IF(I210=2020,Outgrowers_Baseline!Y210,IF(I210=2021,Outgrowers_Baseline!AD210,IF(I210=2022,Outgrowers_Baseline!AI210,IF(I210=2023,Outgrowers_Baseline!AN210,IF(I210=2024,Outgrowers_Baseline!AS210,0))))))))</f>
        <v>3500</v>
      </c>
      <c r="N210" s="11">
        <f t="shared" si="56"/>
        <v>4800</v>
      </c>
      <c r="O210" s="30">
        <f>IFERROR(VLOOKUP(A210,Outgrower_Areas!$C:$J,8,0),0)</f>
        <v>0.48868400000000001</v>
      </c>
      <c r="P210" s="33">
        <f t="shared" si="57"/>
        <v>4.1666666666666664E-2</v>
      </c>
      <c r="Q210" s="113">
        <f t="shared" si="58"/>
        <v>2.0361833333333332E-2</v>
      </c>
      <c r="R210" s="32">
        <f t="shared" si="59"/>
        <v>8.3333333333333329E-2</v>
      </c>
      <c r="S210" s="30">
        <f t="shared" si="60"/>
        <v>4.0723666666666665E-2</v>
      </c>
      <c r="T210" s="32">
        <f t="shared" si="61"/>
        <v>0.8125</v>
      </c>
      <c r="U210" s="30">
        <f t="shared" si="62"/>
        <v>0.39705574999999999</v>
      </c>
      <c r="V210" s="113" t="str">
        <f t="shared" si="63"/>
        <v>Very Low Cropland (&lt;10%)</v>
      </c>
      <c r="W210" s="33">
        <f t="shared" si="64"/>
        <v>0.15</v>
      </c>
      <c r="X210" s="114">
        <f t="shared" si="65"/>
        <v>3.054275E-3</v>
      </c>
      <c r="Y210" s="33">
        <f t="shared" si="66"/>
        <v>0.15</v>
      </c>
      <c r="Z210" s="113">
        <f t="shared" si="67"/>
        <v>6.1085499999999999E-3</v>
      </c>
      <c r="AA210" s="113" t="str">
        <f t="shared" si="68"/>
        <v>High Cropland (≥50%)</v>
      </c>
      <c r="AB210" s="11">
        <f t="shared" si="69"/>
        <v>0.4</v>
      </c>
      <c r="AC210" s="11">
        <f t="shared" si="70"/>
        <v>0.1588223</v>
      </c>
      <c r="AD210" s="30">
        <f t="shared" si="71"/>
        <v>0.39705574999999999</v>
      </c>
    </row>
    <row r="211" spans="1:30" x14ac:dyDescent="0.4">
      <c r="A211" s="11" t="str">
        <f>Outgrowers_Baseline!A211</f>
        <v>174327a</v>
      </c>
      <c r="B211" s="11">
        <f>Outgrowers_Baseline!B211</f>
        <v>507</v>
      </c>
      <c r="C211" s="11" t="str">
        <f>Outgrowers_Baseline!C211</f>
        <v>174327a</v>
      </c>
      <c r="D211" s="11">
        <f>Outgrowers_Baseline!D211</f>
        <v>19386</v>
      </c>
      <c r="E211" s="11" t="str">
        <f>Outgrowers_Baseline!G211</f>
        <v>Euc</v>
      </c>
      <c r="F211" s="11">
        <f>Outgrowers_Baseline!H211</f>
        <v>2023</v>
      </c>
      <c r="G211" s="11">
        <f t="shared" si="54"/>
        <v>2022</v>
      </c>
      <c r="H211" s="11">
        <f>IF(G211&lt;2017,0,(IF(G211=2017,Outgrowers_Baseline!I211,IF(G211=2018,Outgrowers_Baseline!N211,IF(G211=2019,Outgrowers_Baseline!S211,IF(G211=2020,Outgrowers_Baseline!X211,IF(G211=2021,Outgrowers_Baseline!AC211,IF(G211=2022,Outgrowers_Baseline!AH211,IF(G211=2023,Outgrowers_Baseline!AM211,IF(G211=2024,Outgrowers_Baseline!AR211,0)))))))))+(IF(G211=2017,Outgrowers_Baseline!J211,IF(G211=2018,Outgrowers_Baseline!O211,IF(G211=2019,Outgrowers_Baseline!T211,IF(G211=2020,Outgrowers_Baseline!Y211,IF(G211=2021,Outgrowers_Baseline!AD211,IF(G211=2022,Outgrowers_Baseline!AI211,IF(G211=2023,Outgrowers_Baseline!AN211,IF(G211=2024,Outgrowers_Baseline!AS211,0)))))))))+(IF(G211=2017,Outgrowers_Baseline!K211,IF(G211=2018,Outgrowers_Baseline!P211,IF(G211=2019,Outgrowers_Baseline!U211,IF(G211=2020,Outgrowers_Baseline!Z211,IF(G211=2021,Outgrowers_Baseline!AE211,IF(G211=2022,Outgrowers_Baseline!AJ211,IF(G211=2023,Outgrowers_Baseline!AO211,IF(G211=2024,Outgrowers_Baseline!AT211,0)))))))))+(IF(G211=2017,Outgrowers_Baseline!L211,IF(G211=2018,Outgrowers_Baseline!Q211,IF(G211=2019,Outgrowers_Baseline!V211,IF(G211=2020,Outgrowers_Baseline!AA211,IF(G211=2021,Outgrowers_Baseline!AF211,IF(G211=2022,Outgrowers_Baseline!AK211,IF(G211=2023,Outgrowers_Baseline!AP211,IF(G211=2024,Outgrowers_Baseline!AU211,0))))))))))</f>
        <v>8900</v>
      </c>
      <c r="I211" s="11">
        <f t="shared" si="55"/>
        <v>2022</v>
      </c>
      <c r="J211" s="11">
        <f>IF(I211=2017,Outgrowers_Baseline!I211,IF(I211=2018,Outgrowers_Baseline!N211,IF(I211=2019,Outgrowers_Baseline!S211,IF(I211=2020,Outgrowers_Baseline!X211,IF(I211=2021,Outgrowers_Baseline!AC211,IF(I211=2022,Outgrowers_Baseline!AH211,IF(I211=2023,Outgrowers_Baseline!AM211,IF(I211=2024,Outgrowers_Baseline!AR211,0))))))))</f>
        <v>8900</v>
      </c>
      <c r="K211" s="11">
        <f>IF(I211=2017,Outgrowers_Baseline!L211,IF(I211=2018,Outgrowers_Baseline!Q211,IF(I211=2019,Outgrowers_Baseline!V211,IF(I211=2020,Outgrowers_Baseline!AA211,IF(I211=2021,Outgrowers_Baseline!AF211,IF(I211=2022,Outgrowers_Baseline!AK211,IF(I211=2023,Outgrowers_Baseline!AP211,IF(I211=2024,Outgrowers_Baseline!AU211,0))))))))</f>
        <v>0</v>
      </c>
      <c r="L211" s="11">
        <f>IF(I211=2017,Outgrowers_Baseline!K211,IF(I211=2018,Outgrowers_Baseline!P211,IF(I211=2019,Outgrowers_Baseline!U211,IF(I211=2020,Outgrowers_Baseline!Z211,IF(I211=2021,Outgrowers_Baseline!AE211,IF(I211=2022,Outgrowers_Baseline!AJ211,IF(I211=2023,Outgrowers_Baseline!AO211,IF(I211=2024,Outgrowers_Baseline!AT211,0))))))))</f>
        <v>0</v>
      </c>
      <c r="M211" s="11">
        <f>IF(I211=2017,Outgrowers_Baseline!J211,IF(I211=2018,Outgrowers_Baseline!O211,IF(I211=2019,Outgrowers_Baseline!T211,IF(I211=2020,Outgrowers_Baseline!Y211,IF(I211=2021,Outgrowers_Baseline!AD211,IF(I211=2022,Outgrowers_Baseline!AI211,IF(I211=2023,Outgrowers_Baseline!AN211,IF(I211=2024,Outgrowers_Baseline!AS211,0))))))))</f>
        <v>0</v>
      </c>
      <c r="N211" s="11">
        <f t="shared" si="56"/>
        <v>8900</v>
      </c>
      <c r="O211" s="30">
        <f>IFERROR(VLOOKUP(A211,Outgrower_Areas!$C:$J,8,0),0)</f>
        <v>0.87763899999999995</v>
      </c>
      <c r="P211" s="33">
        <f t="shared" si="57"/>
        <v>0</v>
      </c>
      <c r="Q211" s="113">
        <f t="shared" si="58"/>
        <v>0</v>
      </c>
      <c r="R211" s="32">
        <f t="shared" si="59"/>
        <v>0</v>
      </c>
      <c r="S211" s="30">
        <f t="shared" si="60"/>
        <v>0</v>
      </c>
      <c r="T211" s="32">
        <f t="shared" si="61"/>
        <v>0</v>
      </c>
      <c r="U211" s="30">
        <f t="shared" si="62"/>
        <v>0</v>
      </c>
      <c r="V211" s="113" t="str">
        <f t="shared" si="63"/>
        <v>Non-Cropland</v>
      </c>
      <c r="W211" s="33">
        <f t="shared" si="64"/>
        <v>0</v>
      </c>
      <c r="X211" s="114">
        <f t="shared" si="65"/>
        <v>0</v>
      </c>
      <c r="Y211" s="33">
        <f t="shared" si="66"/>
        <v>0</v>
      </c>
      <c r="Z211" s="113">
        <f t="shared" si="67"/>
        <v>0</v>
      </c>
      <c r="AA211" s="113" t="str">
        <f t="shared" si="68"/>
        <v>Non-Cropland</v>
      </c>
      <c r="AB211" s="11">
        <f t="shared" si="69"/>
        <v>0</v>
      </c>
      <c r="AC211" s="11">
        <f t="shared" si="70"/>
        <v>0</v>
      </c>
      <c r="AD211" s="30">
        <f t="shared" si="71"/>
        <v>0</v>
      </c>
    </row>
    <row r="212" spans="1:30" x14ac:dyDescent="0.4">
      <c r="A212" s="11" t="str">
        <f>Outgrowers_Baseline!A212</f>
        <v>174327b</v>
      </c>
      <c r="B212" s="11">
        <f>Outgrowers_Baseline!B212</f>
        <v>507</v>
      </c>
      <c r="C212" s="11" t="str">
        <f>Outgrowers_Baseline!C212</f>
        <v>174327b</v>
      </c>
      <c r="D212" s="11">
        <f>Outgrowers_Baseline!D212</f>
        <v>22933</v>
      </c>
      <c r="E212" s="11" t="str">
        <f>Outgrowers_Baseline!G212</f>
        <v>Euc</v>
      </c>
      <c r="F212" s="11">
        <f>Outgrowers_Baseline!H212</f>
        <v>2025</v>
      </c>
      <c r="G212" s="11">
        <f t="shared" si="54"/>
        <v>2024</v>
      </c>
      <c r="H212" s="11">
        <f>IF(G212&lt;2017,0,(IF(G212=2017,Outgrowers_Baseline!I212,IF(G212=2018,Outgrowers_Baseline!N212,IF(G212=2019,Outgrowers_Baseline!S212,IF(G212=2020,Outgrowers_Baseline!X212,IF(G212=2021,Outgrowers_Baseline!AC212,IF(G212=2022,Outgrowers_Baseline!AH212,IF(G212=2023,Outgrowers_Baseline!AM212,IF(G212=2024,Outgrowers_Baseline!AR212,0)))))))))+(IF(G212=2017,Outgrowers_Baseline!J212,IF(G212=2018,Outgrowers_Baseline!O212,IF(G212=2019,Outgrowers_Baseline!T212,IF(G212=2020,Outgrowers_Baseline!Y212,IF(G212=2021,Outgrowers_Baseline!AD212,IF(G212=2022,Outgrowers_Baseline!AI212,IF(G212=2023,Outgrowers_Baseline!AN212,IF(G212=2024,Outgrowers_Baseline!AS212,0)))))))))+(IF(G212=2017,Outgrowers_Baseline!K212,IF(G212=2018,Outgrowers_Baseline!P212,IF(G212=2019,Outgrowers_Baseline!U212,IF(G212=2020,Outgrowers_Baseline!Z212,IF(G212=2021,Outgrowers_Baseline!AE212,IF(G212=2022,Outgrowers_Baseline!AJ212,IF(G212=2023,Outgrowers_Baseline!AO212,IF(G212=2024,Outgrowers_Baseline!AT212,0)))))))))+(IF(G212=2017,Outgrowers_Baseline!L212,IF(G212=2018,Outgrowers_Baseline!Q212,IF(G212=2019,Outgrowers_Baseline!V212,IF(G212=2020,Outgrowers_Baseline!AA212,IF(G212=2021,Outgrowers_Baseline!AF212,IF(G212=2022,Outgrowers_Baseline!AK212,IF(G212=2023,Outgrowers_Baseline!AP212,IF(G212=2024,Outgrowers_Baseline!AU212,0))))))))))</f>
        <v>1600</v>
      </c>
      <c r="I212" s="11">
        <f t="shared" si="55"/>
        <v>2024</v>
      </c>
      <c r="J212" s="11">
        <f>IF(I212=2017,Outgrowers_Baseline!I212,IF(I212=2018,Outgrowers_Baseline!N212,IF(I212=2019,Outgrowers_Baseline!S212,IF(I212=2020,Outgrowers_Baseline!X212,IF(I212=2021,Outgrowers_Baseline!AC212,IF(I212=2022,Outgrowers_Baseline!AH212,IF(I212=2023,Outgrowers_Baseline!AM212,IF(I212=2024,Outgrowers_Baseline!AR212,0))))))))</f>
        <v>800</v>
      </c>
      <c r="K212" s="11">
        <f>IF(I212=2017,Outgrowers_Baseline!L212,IF(I212=2018,Outgrowers_Baseline!Q212,IF(I212=2019,Outgrowers_Baseline!V212,IF(I212=2020,Outgrowers_Baseline!AA212,IF(I212=2021,Outgrowers_Baseline!AF212,IF(I212=2022,Outgrowers_Baseline!AK212,IF(I212=2023,Outgrowers_Baseline!AP212,IF(I212=2024,Outgrowers_Baseline!AU212,0))))))))</f>
        <v>0</v>
      </c>
      <c r="L212" s="11">
        <f>IF(I212=2017,Outgrowers_Baseline!K212,IF(I212=2018,Outgrowers_Baseline!P212,IF(I212=2019,Outgrowers_Baseline!U212,IF(I212=2020,Outgrowers_Baseline!Z212,IF(I212=2021,Outgrowers_Baseline!AE212,IF(I212=2022,Outgrowers_Baseline!AJ212,IF(I212=2023,Outgrowers_Baseline!AO212,IF(I212=2024,Outgrowers_Baseline!AT212,0))))))))</f>
        <v>400</v>
      </c>
      <c r="M212" s="11">
        <f>IF(I212=2017,Outgrowers_Baseline!J212,IF(I212=2018,Outgrowers_Baseline!O212,IF(I212=2019,Outgrowers_Baseline!T212,IF(I212=2020,Outgrowers_Baseline!Y212,IF(I212=2021,Outgrowers_Baseline!AD212,IF(I212=2022,Outgrowers_Baseline!AI212,IF(I212=2023,Outgrowers_Baseline!AN212,IF(I212=2024,Outgrowers_Baseline!AS212,0))))))))</f>
        <v>400</v>
      </c>
      <c r="N212" s="11">
        <f t="shared" si="56"/>
        <v>1600</v>
      </c>
      <c r="O212" s="30">
        <f>IFERROR(VLOOKUP(A212,Outgrower_Areas!$C:$J,8,0),0)</f>
        <v>0.20058300000000001</v>
      </c>
      <c r="P212" s="33">
        <f t="shared" si="57"/>
        <v>0</v>
      </c>
      <c r="Q212" s="113">
        <f t="shared" si="58"/>
        <v>0</v>
      </c>
      <c r="R212" s="32">
        <f t="shared" si="59"/>
        <v>0.25</v>
      </c>
      <c r="S212" s="30">
        <f t="shared" si="60"/>
        <v>5.0145750000000003E-2</v>
      </c>
      <c r="T212" s="32">
        <f t="shared" si="61"/>
        <v>0.5</v>
      </c>
      <c r="U212" s="30">
        <f t="shared" si="62"/>
        <v>0.10029150000000001</v>
      </c>
      <c r="V212" s="113" t="str">
        <f t="shared" si="63"/>
        <v>Non-Cropland</v>
      </c>
      <c r="W212" s="33">
        <f t="shared" si="64"/>
        <v>0</v>
      </c>
      <c r="X212" s="114">
        <f t="shared" si="65"/>
        <v>0</v>
      </c>
      <c r="Y212" s="33">
        <f t="shared" si="66"/>
        <v>0.2</v>
      </c>
      <c r="Z212" s="113">
        <f t="shared" si="67"/>
        <v>1.0029150000000001E-2</v>
      </c>
      <c r="AA212" s="113" t="str">
        <f t="shared" si="68"/>
        <v>High Cropland (≥50%)</v>
      </c>
      <c r="AB212" s="11">
        <f t="shared" si="69"/>
        <v>0.4</v>
      </c>
      <c r="AC212" s="11">
        <f t="shared" si="70"/>
        <v>4.0116600000000002E-2</v>
      </c>
      <c r="AD212" s="30">
        <f t="shared" si="71"/>
        <v>0.10029150000000001</v>
      </c>
    </row>
    <row r="213" spans="1:30" x14ac:dyDescent="0.4">
      <c r="A213" s="11" t="str">
        <f>Outgrowers_Baseline!A213</f>
        <v>174334c</v>
      </c>
      <c r="B213" s="11">
        <f>Outgrowers_Baseline!B213</f>
        <v>507</v>
      </c>
      <c r="C213" s="11" t="str">
        <f>Outgrowers_Baseline!C213</f>
        <v>174334c</v>
      </c>
      <c r="D213" s="11">
        <f>Outgrowers_Baseline!D213</f>
        <v>19295</v>
      </c>
      <c r="E213" s="11" t="str">
        <f>Outgrowers_Baseline!G213</f>
        <v>Euc</v>
      </c>
      <c r="F213" s="11">
        <f>Outgrowers_Baseline!H213</f>
        <v>2024</v>
      </c>
      <c r="G213" s="11">
        <f t="shared" si="54"/>
        <v>2023</v>
      </c>
      <c r="H213" s="11">
        <f>IF(G213&lt;2017,0,(IF(G213=2017,Outgrowers_Baseline!I213,IF(G213=2018,Outgrowers_Baseline!N213,IF(G213=2019,Outgrowers_Baseline!S213,IF(G213=2020,Outgrowers_Baseline!X213,IF(G213=2021,Outgrowers_Baseline!AC213,IF(G213=2022,Outgrowers_Baseline!AH213,IF(G213=2023,Outgrowers_Baseline!AM213,IF(G213=2024,Outgrowers_Baseline!AR213,0)))))))))+(IF(G213=2017,Outgrowers_Baseline!J213,IF(G213=2018,Outgrowers_Baseline!O213,IF(G213=2019,Outgrowers_Baseline!T213,IF(G213=2020,Outgrowers_Baseline!Y213,IF(G213=2021,Outgrowers_Baseline!AD213,IF(G213=2022,Outgrowers_Baseline!AI213,IF(G213=2023,Outgrowers_Baseline!AN213,IF(G213=2024,Outgrowers_Baseline!AS213,0)))))))))+(IF(G213=2017,Outgrowers_Baseline!K213,IF(G213=2018,Outgrowers_Baseline!P213,IF(G213=2019,Outgrowers_Baseline!U213,IF(G213=2020,Outgrowers_Baseline!Z213,IF(G213=2021,Outgrowers_Baseline!AE213,IF(G213=2022,Outgrowers_Baseline!AJ213,IF(G213=2023,Outgrowers_Baseline!AO213,IF(G213=2024,Outgrowers_Baseline!AT213,0)))))))))+(IF(G213=2017,Outgrowers_Baseline!L213,IF(G213=2018,Outgrowers_Baseline!Q213,IF(G213=2019,Outgrowers_Baseline!V213,IF(G213=2020,Outgrowers_Baseline!AA213,IF(G213=2021,Outgrowers_Baseline!AF213,IF(G213=2022,Outgrowers_Baseline!AK213,IF(G213=2023,Outgrowers_Baseline!AP213,IF(G213=2024,Outgrowers_Baseline!AU213,0))))))))))</f>
        <v>2700</v>
      </c>
      <c r="I213" s="11">
        <f t="shared" si="55"/>
        <v>2023</v>
      </c>
      <c r="J213" s="11">
        <f>IF(I213=2017,Outgrowers_Baseline!I213,IF(I213=2018,Outgrowers_Baseline!N213,IF(I213=2019,Outgrowers_Baseline!S213,IF(I213=2020,Outgrowers_Baseline!X213,IF(I213=2021,Outgrowers_Baseline!AC213,IF(I213=2022,Outgrowers_Baseline!AH213,IF(I213=2023,Outgrowers_Baseline!AM213,IF(I213=2024,Outgrowers_Baseline!AR213,0))))))))</f>
        <v>0</v>
      </c>
      <c r="K213" s="11">
        <f>IF(I213=2017,Outgrowers_Baseline!L213,IF(I213=2018,Outgrowers_Baseline!Q213,IF(I213=2019,Outgrowers_Baseline!V213,IF(I213=2020,Outgrowers_Baseline!AA213,IF(I213=2021,Outgrowers_Baseline!AF213,IF(I213=2022,Outgrowers_Baseline!AK213,IF(I213=2023,Outgrowers_Baseline!AP213,IF(I213=2024,Outgrowers_Baseline!AU213,0))))))))</f>
        <v>1100</v>
      </c>
      <c r="L213" s="11">
        <f>IF(I213=2017,Outgrowers_Baseline!K213,IF(I213=2018,Outgrowers_Baseline!P213,IF(I213=2019,Outgrowers_Baseline!U213,IF(I213=2020,Outgrowers_Baseline!Z213,IF(I213=2021,Outgrowers_Baseline!AE213,IF(I213=2022,Outgrowers_Baseline!AJ213,IF(I213=2023,Outgrowers_Baseline!AO213,IF(I213=2024,Outgrowers_Baseline!AT213,0))))))))</f>
        <v>1600</v>
      </c>
      <c r="M213" s="11">
        <f>IF(I213=2017,Outgrowers_Baseline!J213,IF(I213=2018,Outgrowers_Baseline!O213,IF(I213=2019,Outgrowers_Baseline!T213,IF(I213=2020,Outgrowers_Baseline!Y213,IF(I213=2021,Outgrowers_Baseline!AD213,IF(I213=2022,Outgrowers_Baseline!AI213,IF(I213=2023,Outgrowers_Baseline!AN213,IF(I213=2024,Outgrowers_Baseline!AS213,0))))))))</f>
        <v>0</v>
      </c>
      <c r="N213" s="11">
        <f t="shared" si="56"/>
        <v>2700</v>
      </c>
      <c r="O213" s="30">
        <f>IFERROR(VLOOKUP(A213,Outgrower_Areas!$C:$J,8,0),0)</f>
        <v>0.261712</v>
      </c>
      <c r="P213" s="33">
        <f t="shared" si="57"/>
        <v>0.40740740740740738</v>
      </c>
      <c r="Q213" s="113">
        <f t="shared" si="58"/>
        <v>0.1066234074074074</v>
      </c>
      <c r="R213" s="32">
        <f t="shared" si="59"/>
        <v>1</v>
      </c>
      <c r="S213" s="30">
        <f t="shared" si="60"/>
        <v>0.261712</v>
      </c>
      <c r="T213" s="32">
        <f t="shared" si="61"/>
        <v>1</v>
      </c>
      <c r="U213" s="30">
        <f t="shared" si="62"/>
        <v>0.261712</v>
      </c>
      <c r="V213" s="113" t="str">
        <f t="shared" si="63"/>
        <v>Medium Cropland (30-50%)</v>
      </c>
      <c r="W213" s="33">
        <f t="shared" si="64"/>
        <v>0.3</v>
      </c>
      <c r="X213" s="114">
        <f t="shared" si="65"/>
        <v>3.1987022222222217E-2</v>
      </c>
      <c r="Y213" s="33">
        <f t="shared" si="66"/>
        <v>0.4</v>
      </c>
      <c r="Z213" s="113">
        <f t="shared" si="67"/>
        <v>0.10468480000000001</v>
      </c>
      <c r="AA213" s="113" t="str">
        <f t="shared" si="68"/>
        <v>High Cropland (≥50%)</v>
      </c>
      <c r="AB213" s="11">
        <f t="shared" si="69"/>
        <v>0.4</v>
      </c>
      <c r="AC213" s="11">
        <f t="shared" si="70"/>
        <v>0.10468480000000001</v>
      </c>
      <c r="AD213" s="30">
        <f t="shared" si="71"/>
        <v>0.261712</v>
      </c>
    </row>
    <row r="214" spans="1:30" x14ac:dyDescent="0.4">
      <c r="A214" s="11" t="str">
        <f>Outgrowers_Baseline!A214</f>
        <v>174334d</v>
      </c>
      <c r="B214" s="11">
        <f>Outgrowers_Baseline!B214</f>
        <v>507</v>
      </c>
      <c r="C214" s="11" t="str">
        <f>Outgrowers_Baseline!C214</f>
        <v>174334d</v>
      </c>
      <c r="D214" s="11">
        <f>Outgrowers_Baseline!D214</f>
        <v>22934</v>
      </c>
      <c r="E214" s="11" t="str">
        <f>Outgrowers_Baseline!G214</f>
        <v>Euc</v>
      </c>
      <c r="F214" s="11">
        <f>Outgrowers_Baseline!H214</f>
        <v>2025</v>
      </c>
      <c r="G214" s="11">
        <f t="shared" si="54"/>
        <v>2024</v>
      </c>
      <c r="H214" s="11">
        <f>IF(G214&lt;2017,0,(IF(G214=2017,Outgrowers_Baseline!I214,IF(G214=2018,Outgrowers_Baseline!N214,IF(G214=2019,Outgrowers_Baseline!S214,IF(G214=2020,Outgrowers_Baseline!X214,IF(G214=2021,Outgrowers_Baseline!AC214,IF(G214=2022,Outgrowers_Baseline!AH214,IF(G214=2023,Outgrowers_Baseline!AM214,IF(G214=2024,Outgrowers_Baseline!AR214,0)))))))))+(IF(G214=2017,Outgrowers_Baseline!J214,IF(G214=2018,Outgrowers_Baseline!O214,IF(G214=2019,Outgrowers_Baseline!T214,IF(G214=2020,Outgrowers_Baseline!Y214,IF(G214=2021,Outgrowers_Baseline!AD214,IF(G214=2022,Outgrowers_Baseline!AI214,IF(G214=2023,Outgrowers_Baseline!AN214,IF(G214=2024,Outgrowers_Baseline!AS214,0)))))))))+(IF(G214=2017,Outgrowers_Baseline!K214,IF(G214=2018,Outgrowers_Baseline!P214,IF(G214=2019,Outgrowers_Baseline!U214,IF(G214=2020,Outgrowers_Baseline!Z214,IF(G214=2021,Outgrowers_Baseline!AE214,IF(G214=2022,Outgrowers_Baseline!AJ214,IF(G214=2023,Outgrowers_Baseline!AO214,IF(G214=2024,Outgrowers_Baseline!AT214,0)))))))))+(IF(G214=2017,Outgrowers_Baseline!L214,IF(G214=2018,Outgrowers_Baseline!Q214,IF(G214=2019,Outgrowers_Baseline!V214,IF(G214=2020,Outgrowers_Baseline!AA214,IF(G214=2021,Outgrowers_Baseline!AF214,IF(G214=2022,Outgrowers_Baseline!AK214,IF(G214=2023,Outgrowers_Baseline!AP214,IF(G214=2024,Outgrowers_Baseline!AU214,0))))))))))</f>
        <v>7400</v>
      </c>
      <c r="I214" s="11">
        <f t="shared" si="55"/>
        <v>2024</v>
      </c>
      <c r="J214" s="11">
        <f>IF(I214=2017,Outgrowers_Baseline!I214,IF(I214=2018,Outgrowers_Baseline!N214,IF(I214=2019,Outgrowers_Baseline!S214,IF(I214=2020,Outgrowers_Baseline!X214,IF(I214=2021,Outgrowers_Baseline!AC214,IF(I214=2022,Outgrowers_Baseline!AH214,IF(I214=2023,Outgrowers_Baseline!AM214,IF(I214=2024,Outgrowers_Baseline!AR214,0))))))))</f>
        <v>0</v>
      </c>
      <c r="K214" s="11">
        <f>IF(I214=2017,Outgrowers_Baseline!L214,IF(I214=2018,Outgrowers_Baseline!Q214,IF(I214=2019,Outgrowers_Baseline!V214,IF(I214=2020,Outgrowers_Baseline!AA214,IF(I214=2021,Outgrowers_Baseline!AF214,IF(I214=2022,Outgrowers_Baseline!AK214,IF(I214=2023,Outgrowers_Baseline!AP214,IF(I214=2024,Outgrowers_Baseline!AU214,0))))))))</f>
        <v>900</v>
      </c>
      <c r="L214" s="11">
        <f>IF(I214=2017,Outgrowers_Baseline!K214,IF(I214=2018,Outgrowers_Baseline!P214,IF(I214=2019,Outgrowers_Baseline!U214,IF(I214=2020,Outgrowers_Baseline!Z214,IF(I214=2021,Outgrowers_Baseline!AE214,IF(I214=2022,Outgrowers_Baseline!AJ214,IF(I214=2023,Outgrowers_Baseline!AO214,IF(I214=2024,Outgrowers_Baseline!AT214,0))))))))</f>
        <v>5300</v>
      </c>
      <c r="M214" s="11">
        <f>IF(I214=2017,Outgrowers_Baseline!J214,IF(I214=2018,Outgrowers_Baseline!O214,IF(I214=2019,Outgrowers_Baseline!T214,IF(I214=2020,Outgrowers_Baseline!Y214,IF(I214=2021,Outgrowers_Baseline!AD214,IF(I214=2022,Outgrowers_Baseline!AI214,IF(I214=2023,Outgrowers_Baseline!AN214,IF(I214=2024,Outgrowers_Baseline!AS214,0))))))))</f>
        <v>1200</v>
      </c>
      <c r="N214" s="11">
        <f t="shared" si="56"/>
        <v>7400</v>
      </c>
      <c r="O214" s="30">
        <f>IFERROR(VLOOKUP(A214,Outgrower_Areas!$C:$J,8,0),0)</f>
        <v>0.71559899999999999</v>
      </c>
      <c r="P214" s="33">
        <f t="shared" si="57"/>
        <v>0.12162162162162163</v>
      </c>
      <c r="Q214" s="113">
        <f t="shared" si="58"/>
        <v>8.7032310810810809E-2</v>
      </c>
      <c r="R214" s="32">
        <f t="shared" si="59"/>
        <v>0.83783783783783783</v>
      </c>
      <c r="S214" s="30">
        <f t="shared" si="60"/>
        <v>0.59955591891891891</v>
      </c>
      <c r="T214" s="32">
        <f t="shared" si="61"/>
        <v>1</v>
      </c>
      <c r="U214" s="30">
        <f t="shared" si="62"/>
        <v>0.71559899999999999</v>
      </c>
      <c r="V214" s="113" t="str">
        <f t="shared" si="63"/>
        <v>Low Cropland (10-30%)</v>
      </c>
      <c r="W214" s="33">
        <f t="shared" si="64"/>
        <v>0.2</v>
      </c>
      <c r="X214" s="114">
        <f t="shared" si="65"/>
        <v>1.7406462162162163E-2</v>
      </c>
      <c r="Y214" s="33">
        <f t="shared" si="66"/>
        <v>0.4</v>
      </c>
      <c r="Z214" s="113">
        <f t="shared" si="67"/>
        <v>0.23982236756756758</v>
      </c>
      <c r="AA214" s="113" t="str">
        <f t="shared" si="68"/>
        <v>High Cropland (≥50%)</v>
      </c>
      <c r="AB214" s="11">
        <f t="shared" si="69"/>
        <v>0.4</v>
      </c>
      <c r="AC214" s="11">
        <f t="shared" si="70"/>
        <v>0.28623959999999998</v>
      </c>
      <c r="AD214" s="30">
        <f t="shared" si="71"/>
        <v>0.71559899999999999</v>
      </c>
    </row>
    <row r="215" spans="1:30" x14ac:dyDescent="0.4">
      <c r="A215" s="11" t="str">
        <f>Outgrowers_Baseline!A215</f>
        <v>174365b</v>
      </c>
      <c r="B215" s="11">
        <f>Outgrowers_Baseline!B215</f>
        <v>507</v>
      </c>
      <c r="C215" s="11" t="str">
        <f>Outgrowers_Baseline!C215</f>
        <v>174365b</v>
      </c>
      <c r="D215" s="11">
        <f>Outgrowers_Baseline!D215</f>
        <v>22935</v>
      </c>
      <c r="E215" s="11" t="str">
        <f>Outgrowers_Baseline!G215</f>
        <v>Euc</v>
      </c>
      <c r="F215" s="11">
        <f>Outgrowers_Baseline!H215</f>
        <v>2025</v>
      </c>
      <c r="G215" s="11">
        <f t="shared" si="54"/>
        <v>2024</v>
      </c>
      <c r="H215" s="11">
        <f>IF(G215&lt;2017,0,(IF(G215=2017,Outgrowers_Baseline!I215,IF(G215=2018,Outgrowers_Baseline!N215,IF(G215=2019,Outgrowers_Baseline!S215,IF(G215=2020,Outgrowers_Baseline!X215,IF(G215=2021,Outgrowers_Baseline!AC215,IF(G215=2022,Outgrowers_Baseline!AH215,IF(G215=2023,Outgrowers_Baseline!AM215,IF(G215=2024,Outgrowers_Baseline!AR215,0)))))))))+(IF(G215=2017,Outgrowers_Baseline!J215,IF(G215=2018,Outgrowers_Baseline!O215,IF(G215=2019,Outgrowers_Baseline!T215,IF(G215=2020,Outgrowers_Baseline!Y215,IF(G215=2021,Outgrowers_Baseline!AD215,IF(G215=2022,Outgrowers_Baseline!AI215,IF(G215=2023,Outgrowers_Baseline!AN215,IF(G215=2024,Outgrowers_Baseline!AS215,0)))))))))+(IF(G215=2017,Outgrowers_Baseline!K215,IF(G215=2018,Outgrowers_Baseline!P215,IF(G215=2019,Outgrowers_Baseline!U215,IF(G215=2020,Outgrowers_Baseline!Z215,IF(G215=2021,Outgrowers_Baseline!AE215,IF(G215=2022,Outgrowers_Baseline!AJ215,IF(G215=2023,Outgrowers_Baseline!AO215,IF(G215=2024,Outgrowers_Baseline!AT215,0)))))))))+(IF(G215=2017,Outgrowers_Baseline!L215,IF(G215=2018,Outgrowers_Baseline!Q215,IF(G215=2019,Outgrowers_Baseline!V215,IF(G215=2020,Outgrowers_Baseline!AA215,IF(G215=2021,Outgrowers_Baseline!AF215,IF(G215=2022,Outgrowers_Baseline!AK215,IF(G215=2023,Outgrowers_Baseline!AP215,IF(G215=2024,Outgrowers_Baseline!AU215,0))))))))))</f>
        <v>5100</v>
      </c>
      <c r="I215" s="11">
        <f t="shared" si="55"/>
        <v>2024</v>
      </c>
      <c r="J215" s="11">
        <f>IF(I215=2017,Outgrowers_Baseline!I215,IF(I215=2018,Outgrowers_Baseline!N215,IF(I215=2019,Outgrowers_Baseline!S215,IF(I215=2020,Outgrowers_Baseline!X215,IF(I215=2021,Outgrowers_Baseline!AC215,IF(I215=2022,Outgrowers_Baseline!AH215,IF(I215=2023,Outgrowers_Baseline!AM215,IF(I215=2024,Outgrowers_Baseline!AR215,0))))))))</f>
        <v>0</v>
      </c>
      <c r="K215" s="11">
        <f>IF(I215=2017,Outgrowers_Baseline!L215,IF(I215=2018,Outgrowers_Baseline!Q215,IF(I215=2019,Outgrowers_Baseline!V215,IF(I215=2020,Outgrowers_Baseline!AA215,IF(I215=2021,Outgrowers_Baseline!AF215,IF(I215=2022,Outgrowers_Baseline!AK215,IF(I215=2023,Outgrowers_Baseline!AP215,IF(I215=2024,Outgrowers_Baseline!AU215,0))))))))</f>
        <v>2400</v>
      </c>
      <c r="L215" s="11">
        <f>IF(I215=2017,Outgrowers_Baseline!K215,IF(I215=2018,Outgrowers_Baseline!P215,IF(I215=2019,Outgrowers_Baseline!U215,IF(I215=2020,Outgrowers_Baseline!Z215,IF(I215=2021,Outgrowers_Baseline!AE215,IF(I215=2022,Outgrowers_Baseline!AJ215,IF(I215=2023,Outgrowers_Baseline!AO215,IF(I215=2024,Outgrowers_Baseline!AT215,0))))))))</f>
        <v>2300</v>
      </c>
      <c r="M215" s="11">
        <f>IF(I215=2017,Outgrowers_Baseline!J215,IF(I215=2018,Outgrowers_Baseline!O215,IF(I215=2019,Outgrowers_Baseline!T215,IF(I215=2020,Outgrowers_Baseline!Y215,IF(I215=2021,Outgrowers_Baseline!AD215,IF(I215=2022,Outgrowers_Baseline!AI215,IF(I215=2023,Outgrowers_Baseline!AN215,IF(I215=2024,Outgrowers_Baseline!AS215,0))))))))</f>
        <v>400</v>
      </c>
      <c r="N215" s="11">
        <f t="shared" si="56"/>
        <v>5100</v>
      </c>
      <c r="O215" s="30">
        <f>IFERROR(VLOOKUP(A215,Outgrower_Areas!$C:$J,8,0),0)</f>
        <v>0.54230900000000004</v>
      </c>
      <c r="P215" s="33">
        <f t="shared" si="57"/>
        <v>0.47058823529411764</v>
      </c>
      <c r="Q215" s="113">
        <f t="shared" si="58"/>
        <v>0.25520423529411768</v>
      </c>
      <c r="R215" s="32">
        <f t="shared" si="59"/>
        <v>0.92156862745098034</v>
      </c>
      <c r="S215" s="30">
        <f t="shared" si="60"/>
        <v>0.49977496078431372</v>
      </c>
      <c r="T215" s="32">
        <f t="shared" si="61"/>
        <v>1</v>
      </c>
      <c r="U215" s="30">
        <f t="shared" si="62"/>
        <v>0.54230900000000004</v>
      </c>
      <c r="V215" s="113" t="str">
        <f t="shared" si="63"/>
        <v>Medium Cropland (30-50%)</v>
      </c>
      <c r="W215" s="33">
        <f t="shared" si="64"/>
        <v>0.3</v>
      </c>
      <c r="X215" s="114">
        <f t="shared" si="65"/>
        <v>7.6561270588235295E-2</v>
      </c>
      <c r="Y215" s="33">
        <f t="shared" si="66"/>
        <v>0.4</v>
      </c>
      <c r="Z215" s="113">
        <f t="shared" si="67"/>
        <v>0.1999099843137255</v>
      </c>
      <c r="AA215" s="113" t="str">
        <f t="shared" si="68"/>
        <v>High Cropland (≥50%)</v>
      </c>
      <c r="AB215" s="11">
        <f t="shared" si="69"/>
        <v>0.4</v>
      </c>
      <c r="AC215" s="11">
        <f t="shared" si="70"/>
        <v>0.21692360000000002</v>
      </c>
      <c r="AD215" s="30">
        <f t="shared" si="71"/>
        <v>0.54230900000000004</v>
      </c>
    </row>
    <row r="216" spans="1:30" x14ac:dyDescent="0.4">
      <c r="A216" s="11" t="str">
        <f>Outgrowers_Baseline!A216</f>
        <v>175001a</v>
      </c>
      <c r="B216" s="11">
        <f>Outgrowers_Baseline!B216</f>
        <v>501</v>
      </c>
      <c r="C216" s="11" t="str">
        <f>Outgrowers_Baseline!C216</f>
        <v>175001a</v>
      </c>
      <c r="D216" s="11">
        <f>Outgrowers_Baseline!D216</f>
        <v>16908</v>
      </c>
      <c r="E216" s="11" t="str">
        <f>Outgrowers_Baseline!G216</f>
        <v>Euc</v>
      </c>
      <c r="F216" s="11">
        <f>Outgrowers_Baseline!H216</f>
        <v>2017</v>
      </c>
      <c r="G216" s="11">
        <f t="shared" si="54"/>
        <v>2016</v>
      </c>
      <c r="H216" s="11">
        <f>IF(G216&lt;2017,0,(IF(G216=2017,Outgrowers_Baseline!I216,IF(G216=2018,Outgrowers_Baseline!N216,IF(G216=2019,Outgrowers_Baseline!S216,IF(G216=2020,Outgrowers_Baseline!X216,IF(G216=2021,Outgrowers_Baseline!AC216,IF(G216=2022,Outgrowers_Baseline!AH216,IF(G216=2023,Outgrowers_Baseline!AM216,IF(G216=2024,Outgrowers_Baseline!AR216,0)))))))))+(IF(G216=2017,Outgrowers_Baseline!J216,IF(G216=2018,Outgrowers_Baseline!O216,IF(G216=2019,Outgrowers_Baseline!T216,IF(G216=2020,Outgrowers_Baseline!Y216,IF(G216=2021,Outgrowers_Baseline!AD216,IF(G216=2022,Outgrowers_Baseline!AI216,IF(G216=2023,Outgrowers_Baseline!AN216,IF(G216=2024,Outgrowers_Baseline!AS216,0)))))))))+(IF(G216=2017,Outgrowers_Baseline!K216,IF(G216=2018,Outgrowers_Baseline!P216,IF(G216=2019,Outgrowers_Baseline!U216,IF(G216=2020,Outgrowers_Baseline!Z216,IF(G216=2021,Outgrowers_Baseline!AE216,IF(G216=2022,Outgrowers_Baseline!AJ216,IF(G216=2023,Outgrowers_Baseline!AO216,IF(G216=2024,Outgrowers_Baseline!AT216,0)))))))))+(IF(G216=2017,Outgrowers_Baseline!L216,IF(G216=2018,Outgrowers_Baseline!Q216,IF(G216=2019,Outgrowers_Baseline!V216,IF(G216=2020,Outgrowers_Baseline!AA216,IF(G216=2021,Outgrowers_Baseline!AF216,IF(G216=2022,Outgrowers_Baseline!AK216,IF(G216=2023,Outgrowers_Baseline!AP216,IF(G216=2024,Outgrowers_Baseline!AU216,0))))))))))</f>
        <v>0</v>
      </c>
      <c r="I216" s="11">
        <f t="shared" si="55"/>
        <v>2017</v>
      </c>
      <c r="J216" s="11">
        <f>IF(I216=2017,Outgrowers_Baseline!I216,IF(I216=2018,Outgrowers_Baseline!N216,IF(I216=2019,Outgrowers_Baseline!S216,IF(I216=2020,Outgrowers_Baseline!X216,IF(I216=2021,Outgrowers_Baseline!AC216,IF(I216=2022,Outgrowers_Baseline!AH216,IF(I216=2023,Outgrowers_Baseline!AM216,IF(I216=2024,Outgrowers_Baseline!AR216,0))))))))</f>
        <v>0</v>
      </c>
      <c r="K216" s="11">
        <f>IF(I216=2017,Outgrowers_Baseline!L216,IF(I216=2018,Outgrowers_Baseline!Q216,IF(I216=2019,Outgrowers_Baseline!V216,IF(I216=2020,Outgrowers_Baseline!AA216,IF(I216=2021,Outgrowers_Baseline!AF216,IF(I216=2022,Outgrowers_Baseline!AK216,IF(I216=2023,Outgrowers_Baseline!AP216,IF(I216=2024,Outgrowers_Baseline!AU216,0))))))))</f>
        <v>0</v>
      </c>
      <c r="L216" s="11">
        <f>IF(I216=2017,Outgrowers_Baseline!K216,IF(I216=2018,Outgrowers_Baseline!P216,IF(I216=2019,Outgrowers_Baseline!U216,IF(I216=2020,Outgrowers_Baseline!Z216,IF(I216=2021,Outgrowers_Baseline!AE216,IF(I216=2022,Outgrowers_Baseline!AJ216,IF(I216=2023,Outgrowers_Baseline!AO216,IF(I216=2024,Outgrowers_Baseline!AT216,0))))))))</f>
        <v>1000</v>
      </c>
      <c r="M216" s="11">
        <f>IF(I216=2017,Outgrowers_Baseline!J216,IF(I216=2018,Outgrowers_Baseline!O216,IF(I216=2019,Outgrowers_Baseline!T216,IF(I216=2020,Outgrowers_Baseline!Y216,IF(I216=2021,Outgrowers_Baseline!AD216,IF(I216=2022,Outgrowers_Baseline!AI216,IF(I216=2023,Outgrowers_Baseline!AN216,IF(I216=2024,Outgrowers_Baseline!AS216,0))))))))</f>
        <v>1600</v>
      </c>
      <c r="N216" s="11">
        <f t="shared" si="56"/>
        <v>2600</v>
      </c>
      <c r="O216" s="30">
        <f>IFERROR(VLOOKUP(A216,Outgrower_Areas!$C:$J,8,0),0)</f>
        <v>0.259272</v>
      </c>
      <c r="P216" s="33">
        <f t="shared" si="57"/>
        <v>0</v>
      </c>
      <c r="Q216" s="113">
        <f t="shared" si="58"/>
        <v>0</v>
      </c>
      <c r="R216" s="32">
        <f t="shared" si="59"/>
        <v>0.38461538461538464</v>
      </c>
      <c r="S216" s="30">
        <f t="shared" si="60"/>
        <v>9.9720000000000003E-2</v>
      </c>
      <c r="T216" s="32">
        <f t="shared" si="61"/>
        <v>1</v>
      </c>
      <c r="U216" s="30">
        <f t="shared" si="62"/>
        <v>0.259272</v>
      </c>
      <c r="V216" s="113" t="str">
        <f t="shared" si="63"/>
        <v>Non-Cropland</v>
      </c>
      <c r="W216" s="33">
        <f t="shared" si="64"/>
        <v>0</v>
      </c>
      <c r="X216" s="114">
        <f t="shared" si="65"/>
        <v>0</v>
      </c>
      <c r="Y216" s="33">
        <f t="shared" si="66"/>
        <v>0.3</v>
      </c>
      <c r="Z216" s="113">
        <f t="shared" si="67"/>
        <v>2.9915999999999998E-2</v>
      </c>
      <c r="AA216" s="113" t="str">
        <f t="shared" si="68"/>
        <v>High Cropland (≥50%)</v>
      </c>
      <c r="AB216" s="11">
        <f t="shared" si="69"/>
        <v>0.4</v>
      </c>
      <c r="AC216" s="11">
        <f t="shared" si="70"/>
        <v>0.1037088</v>
      </c>
      <c r="AD216" s="30">
        <f t="shared" si="71"/>
        <v>0.259272</v>
      </c>
    </row>
    <row r="217" spans="1:30" x14ac:dyDescent="0.4">
      <c r="A217" s="11" t="str">
        <f>Outgrowers_Baseline!A217</f>
        <v>175002a</v>
      </c>
      <c r="B217" s="11">
        <f>Outgrowers_Baseline!B217</f>
        <v>501</v>
      </c>
      <c r="C217" s="11" t="str">
        <f>Outgrowers_Baseline!C217</f>
        <v>175002a</v>
      </c>
      <c r="D217" s="11">
        <f>Outgrowers_Baseline!D217</f>
        <v>16909</v>
      </c>
      <c r="E217" s="11" t="str">
        <f>Outgrowers_Baseline!G217</f>
        <v>Euc</v>
      </c>
      <c r="F217" s="11">
        <f>Outgrowers_Baseline!H217</f>
        <v>2019</v>
      </c>
      <c r="G217" s="11">
        <f t="shared" si="54"/>
        <v>2018</v>
      </c>
      <c r="H217" s="11">
        <f>IF(G217&lt;2017,0,(IF(G217=2017,Outgrowers_Baseline!I217,IF(G217=2018,Outgrowers_Baseline!N217,IF(G217=2019,Outgrowers_Baseline!S217,IF(G217=2020,Outgrowers_Baseline!X217,IF(G217=2021,Outgrowers_Baseline!AC217,IF(G217=2022,Outgrowers_Baseline!AH217,IF(G217=2023,Outgrowers_Baseline!AM217,IF(G217=2024,Outgrowers_Baseline!AR217,0)))))))))+(IF(G217=2017,Outgrowers_Baseline!J217,IF(G217=2018,Outgrowers_Baseline!O217,IF(G217=2019,Outgrowers_Baseline!T217,IF(G217=2020,Outgrowers_Baseline!Y217,IF(G217=2021,Outgrowers_Baseline!AD217,IF(G217=2022,Outgrowers_Baseline!AI217,IF(G217=2023,Outgrowers_Baseline!AN217,IF(G217=2024,Outgrowers_Baseline!AS217,0)))))))))+(IF(G217=2017,Outgrowers_Baseline!K217,IF(G217=2018,Outgrowers_Baseline!P217,IF(G217=2019,Outgrowers_Baseline!U217,IF(G217=2020,Outgrowers_Baseline!Z217,IF(G217=2021,Outgrowers_Baseline!AE217,IF(G217=2022,Outgrowers_Baseline!AJ217,IF(G217=2023,Outgrowers_Baseline!AO217,IF(G217=2024,Outgrowers_Baseline!AT217,0)))))))))+(IF(G217=2017,Outgrowers_Baseline!L217,IF(G217=2018,Outgrowers_Baseline!Q217,IF(G217=2019,Outgrowers_Baseline!V217,IF(G217=2020,Outgrowers_Baseline!AA217,IF(G217=2021,Outgrowers_Baseline!AF217,IF(G217=2022,Outgrowers_Baseline!AK217,IF(G217=2023,Outgrowers_Baseline!AP217,IF(G217=2024,Outgrowers_Baseline!AU217,0))))))))))</f>
        <v>1600</v>
      </c>
      <c r="I217" s="11">
        <f t="shared" si="55"/>
        <v>2018</v>
      </c>
      <c r="J217" s="11">
        <f>IF(I217=2017,Outgrowers_Baseline!I217,IF(I217=2018,Outgrowers_Baseline!N217,IF(I217=2019,Outgrowers_Baseline!S217,IF(I217=2020,Outgrowers_Baseline!X217,IF(I217=2021,Outgrowers_Baseline!AC217,IF(I217=2022,Outgrowers_Baseline!AH217,IF(I217=2023,Outgrowers_Baseline!AM217,IF(I217=2024,Outgrowers_Baseline!AR217,0))))))))</f>
        <v>1300</v>
      </c>
      <c r="K217" s="11">
        <f>IF(I217=2017,Outgrowers_Baseline!L217,IF(I217=2018,Outgrowers_Baseline!Q217,IF(I217=2019,Outgrowers_Baseline!V217,IF(I217=2020,Outgrowers_Baseline!AA217,IF(I217=2021,Outgrowers_Baseline!AF217,IF(I217=2022,Outgrowers_Baseline!AK217,IF(I217=2023,Outgrowers_Baseline!AP217,IF(I217=2024,Outgrowers_Baseline!AU217,0))))))))</f>
        <v>0</v>
      </c>
      <c r="L217" s="11">
        <f>IF(I217=2017,Outgrowers_Baseline!K217,IF(I217=2018,Outgrowers_Baseline!P217,IF(I217=2019,Outgrowers_Baseline!U217,IF(I217=2020,Outgrowers_Baseline!Z217,IF(I217=2021,Outgrowers_Baseline!AE217,IF(I217=2022,Outgrowers_Baseline!AJ217,IF(I217=2023,Outgrowers_Baseline!AO217,IF(I217=2024,Outgrowers_Baseline!AT217,0))))))))</f>
        <v>0</v>
      </c>
      <c r="M217" s="11">
        <f>IF(I217=2017,Outgrowers_Baseline!J217,IF(I217=2018,Outgrowers_Baseline!O217,IF(I217=2019,Outgrowers_Baseline!T217,IF(I217=2020,Outgrowers_Baseline!Y217,IF(I217=2021,Outgrowers_Baseline!AD217,IF(I217=2022,Outgrowers_Baseline!AI217,IF(I217=2023,Outgrowers_Baseline!AN217,IF(I217=2024,Outgrowers_Baseline!AS217,0))))))))</f>
        <v>300</v>
      </c>
      <c r="N217" s="11">
        <f t="shared" si="56"/>
        <v>1600</v>
      </c>
      <c r="O217" s="30">
        <f>IFERROR(VLOOKUP(A217,Outgrower_Areas!$C:$J,8,0),0)</f>
        <v>0.16153000000000001</v>
      </c>
      <c r="P217" s="33">
        <f t="shared" si="57"/>
        <v>0</v>
      </c>
      <c r="Q217" s="113">
        <f t="shared" si="58"/>
        <v>0</v>
      </c>
      <c r="R217" s="32">
        <f t="shared" si="59"/>
        <v>0</v>
      </c>
      <c r="S217" s="30">
        <f t="shared" si="60"/>
        <v>0</v>
      </c>
      <c r="T217" s="32">
        <f t="shared" si="61"/>
        <v>0.1875</v>
      </c>
      <c r="U217" s="30">
        <f t="shared" si="62"/>
        <v>3.0286875000000001E-2</v>
      </c>
      <c r="V217" s="113" t="str">
        <f t="shared" si="63"/>
        <v>Non-Cropland</v>
      </c>
      <c r="W217" s="33">
        <f t="shared" si="64"/>
        <v>0</v>
      </c>
      <c r="X217" s="114">
        <f t="shared" si="65"/>
        <v>0</v>
      </c>
      <c r="Y217" s="33">
        <f t="shared" si="66"/>
        <v>0</v>
      </c>
      <c r="Z217" s="113">
        <f t="shared" si="67"/>
        <v>0</v>
      </c>
      <c r="AA217" s="113" t="str">
        <f t="shared" si="68"/>
        <v>Low Cropland (10-30%)</v>
      </c>
      <c r="AB217" s="11">
        <f t="shared" si="69"/>
        <v>0.2</v>
      </c>
      <c r="AC217" s="11">
        <f t="shared" si="70"/>
        <v>6.0573750000000003E-3</v>
      </c>
      <c r="AD217" s="30">
        <f t="shared" si="71"/>
        <v>3.0286875000000001E-2</v>
      </c>
    </row>
    <row r="218" spans="1:30" x14ac:dyDescent="0.4">
      <c r="A218" s="11" t="str">
        <f>Outgrowers_Baseline!A218</f>
        <v>175396a</v>
      </c>
      <c r="B218" s="11">
        <f>Outgrowers_Baseline!B218</f>
        <v>507</v>
      </c>
      <c r="C218" s="11" t="str">
        <f>Outgrowers_Baseline!C218</f>
        <v>175396a</v>
      </c>
      <c r="D218" s="11">
        <f>Outgrowers_Baseline!D218</f>
        <v>22987</v>
      </c>
      <c r="E218" s="11" t="str">
        <f>Outgrowers_Baseline!G218</f>
        <v>Euc</v>
      </c>
      <c r="F218" s="11">
        <f>Outgrowers_Baseline!H218</f>
        <v>2025</v>
      </c>
      <c r="G218" s="11">
        <f t="shared" si="54"/>
        <v>2024</v>
      </c>
      <c r="H218" s="11">
        <f>IF(G218&lt;2017,0,(IF(G218=2017,Outgrowers_Baseline!I218,IF(G218=2018,Outgrowers_Baseline!N218,IF(G218=2019,Outgrowers_Baseline!S218,IF(G218=2020,Outgrowers_Baseline!X218,IF(G218=2021,Outgrowers_Baseline!AC218,IF(G218=2022,Outgrowers_Baseline!AH218,IF(G218=2023,Outgrowers_Baseline!AM218,IF(G218=2024,Outgrowers_Baseline!AR218,0)))))))))+(IF(G218=2017,Outgrowers_Baseline!J218,IF(G218=2018,Outgrowers_Baseline!O218,IF(G218=2019,Outgrowers_Baseline!T218,IF(G218=2020,Outgrowers_Baseline!Y218,IF(G218=2021,Outgrowers_Baseline!AD218,IF(G218=2022,Outgrowers_Baseline!AI218,IF(G218=2023,Outgrowers_Baseline!AN218,IF(G218=2024,Outgrowers_Baseline!AS218,0)))))))))+(IF(G218=2017,Outgrowers_Baseline!K218,IF(G218=2018,Outgrowers_Baseline!P218,IF(G218=2019,Outgrowers_Baseline!U218,IF(G218=2020,Outgrowers_Baseline!Z218,IF(G218=2021,Outgrowers_Baseline!AE218,IF(G218=2022,Outgrowers_Baseline!AJ218,IF(G218=2023,Outgrowers_Baseline!AO218,IF(G218=2024,Outgrowers_Baseline!AT218,0)))))))))+(IF(G218=2017,Outgrowers_Baseline!L218,IF(G218=2018,Outgrowers_Baseline!Q218,IF(G218=2019,Outgrowers_Baseline!V218,IF(G218=2020,Outgrowers_Baseline!AA218,IF(G218=2021,Outgrowers_Baseline!AF218,IF(G218=2022,Outgrowers_Baseline!AK218,IF(G218=2023,Outgrowers_Baseline!AP218,IF(G218=2024,Outgrowers_Baseline!AU218,0))))))))))</f>
        <v>18000</v>
      </c>
      <c r="I218" s="11">
        <f t="shared" si="55"/>
        <v>2024</v>
      </c>
      <c r="J218" s="11">
        <f>IF(I218=2017,Outgrowers_Baseline!I218,IF(I218=2018,Outgrowers_Baseline!N218,IF(I218=2019,Outgrowers_Baseline!S218,IF(I218=2020,Outgrowers_Baseline!X218,IF(I218=2021,Outgrowers_Baseline!AC218,IF(I218=2022,Outgrowers_Baseline!AH218,IF(I218=2023,Outgrowers_Baseline!AM218,IF(I218=2024,Outgrowers_Baseline!AR218,0))))))))</f>
        <v>17900</v>
      </c>
      <c r="K218" s="11">
        <f>IF(I218=2017,Outgrowers_Baseline!L218,IF(I218=2018,Outgrowers_Baseline!Q218,IF(I218=2019,Outgrowers_Baseline!V218,IF(I218=2020,Outgrowers_Baseline!AA218,IF(I218=2021,Outgrowers_Baseline!AF218,IF(I218=2022,Outgrowers_Baseline!AK218,IF(I218=2023,Outgrowers_Baseline!AP218,IF(I218=2024,Outgrowers_Baseline!AU218,0))))))))</f>
        <v>0</v>
      </c>
      <c r="L218" s="11">
        <f>IF(I218=2017,Outgrowers_Baseline!K218,IF(I218=2018,Outgrowers_Baseline!P218,IF(I218=2019,Outgrowers_Baseline!U218,IF(I218=2020,Outgrowers_Baseline!Z218,IF(I218=2021,Outgrowers_Baseline!AE218,IF(I218=2022,Outgrowers_Baseline!AJ218,IF(I218=2023,Outgrowers_Baseline!AO218,IF(I218=2024,Outgrowers_Baseline!AT218,0))))))))</f>
        <v>0</v>
      </c>
      <c r="M218" s="11">
        <f>IF(I218=2017,Outgrowers_Baseline!J218,IF(I218=2018,Outgrowers_Baseline!O218,IF(I218=2019,Outgrowers_Baseline!T218,IF(I218=2020,Outgrowers_Baseline!Y218,IF(I218=2021,Outgrowers_Baseline!AD218,IF(I218=2022,Outgrowers_Baseline!AI218,IF(I218=2023,Outgrowers_Baseline!AN218,IF(I218=2024,Outgrowers_Baseline!AS218,0))))))))</f>
        <v>100</v>
      </c>
      <c r="N218" s="11">
        <f t="shared" si="56"/>
        <v>18000</v>
      </c>
      <c r="O218" s="30">
        <f>IFERROR(VLOOKUP(A218,Outgrower_Areas!$C:$J,8,0),0)</f>
        <v>0.50143899999999997</v>
      </c>
      <c r="P218" s="33">
        <f t="shared" si="57"/>
        <v>0</v>
      </c>
      <c r="Q218" s="113">
        <f t="shared" si="58"/>
        <v>0</v>
      </c>
      <c r="R218" s="32">
        <f t="shared" si="59"/>
        <v>0</v>
      </c>
      <c r="S218" s="30">
        <f t="shared" si="60"/>
        <v>0</v>
      </c>
      <c r="T218" s="32">
        <f t="shared" si="61"/>
        <v>5.5555555555555558E-3</v>
      </c>
      <c r="U218" s="30">
        <f t="shared" si="62"/>
        <v>2.7857722222222221E-3</v>
      </c>
      <c r="V218" s="113" t="str">
        <f t="shared" si="63"/>
        <v>Non-Cropland</v>
      </c>
      <c r="W218" s="33">
        <f t="shared" si="64"/>
        <v>0</v>
      </c>
      <c r="X218" s="114">
        <f t="shared" si="65"/>
        <v>0</v>
      </c>
      <c r="Y218" s="33">
        <f t="shared" si="66"/>
        <v>0</v>
      </c>
      <c r="Z218" s="113">
        <f t="shared" si="67"/>
        <v>0</v>
      </c>
      <c r="AA218" s="113" t="str">
        <f t="shared" si="68"/>
        <v>Very Low Cropland (&lt;10%)</v>
      </c>
      <c r="AB218" s="11">
        <f t="shared" si="69"/>
        <v>0.15</v>
      </c>
      <c r="AC218" s="11">
        <f t="shared" si="70"/>
        <v>4.1786583333333329E-4</v>
      </c>
      <c r="AD218" s="30">
        <f t="shared" si="71"/>
        <v>2.7857722222222221E-3</v>
      </c>
    </row>
    <row r="219" spans="1:30" x14ac:dyDescent="0.4">
      <c r="A219" s="11" t="str">
        <f>Outgrowers_Baseline!A219</f>
        <v>175396c</v>
      </c>
      <c r="B219" s="11">
        <f>Outgrowers_Baseline!B219</f>
        <v>507</v>
      </c>
      <c r="C219" s="11" t="str">
        <f>Outgrowers_Baseline!C219</f>
        <v>175396c</v>
      </c>
      <c r="D219" s="11">
        <f>Outgrowers_Baseline!D219</f>
        <v>22936</v>
      </c>
      <c r="E219" s="11" t="str">
        <f>Outgrowers_Baseline!G219</f>
        <v>Euc</v>
      </c>
      <c r="F219" s="11">
        <f>Outgrowers_Baseline!H219</f>
        <v>2025</v>
      </c>
      <c r="G219" s="11">
        <f t="shared" si="54"/>
        <v>2024</v>
      </c>
      <c r="H219" s="11">
        <f>IF(G219&lt;2017,0,(IF(G219=2017,Outgrowers_Baseline!I219,IF(G219=2018,Outgrowers_Baseline!N219,IF(G219=2019,Outgrowers_Baseline!S219,IF(G219=2020,Outgrowers_Baseline!X219,IF(G219=2021,Outgrowers_Baseline!AC219,IF(G219=2022,Outgrowers_Baseline!AH219,IF(G219=2023,Outgrowers_Baseline!AM219,IF(G219=2024,Outgrowers_Baseline!AR219,0)))))))))+(IF(G219=2017,Outgrowers_Baseline!J219,IF(G219=2018,Outgrowers_Baseline!O219,IF(G219=2019,Outgrowers_Baseline!T219,IF(G219=2020,Outgrowers_Baseline!Y219,IF(G219=2021,Outgrowers_Baseline!AD219,IF(G219=2022,Outgrowers_Baseline!AI219,IF(G219=2023,Outgrowers_Baseline!AN219,IF(G219=2024,Outgrowers_Baseline!AS219,0)))))))))+(IF(G219=2017,Outgrowers_Baseline!K219,IF(G219=2018,Outgrowers_Baseline!P219,IF(G219=2019,Outgrowers_Baseline!U219,IF(G219=2020,Outgrowers_Baseline!Z219,IF(G219=2021,Outgrowers_Baseline!AE219,IF(G219=2022,Outgrowers_Baseline!AJ219,IF(G219=2023,Outgrowers_Baseline!AO219,IF(G219=2024,Outgrowers_Baseline!AT219,0)))))))))+(IF(G219=2017,Outgrowers_Baseline!L219,IF(G219=2018,Outgrowers_Baseline!Q219,IF(G219=2019,Outgrowers_Baseline!V219,IF(G219=2020,Outgrowers_Baseline!AA219,IF(G219=2021,Outgrowers_Baseline!AF219,IF(G219=2022,Outgrowers_Baseline!AK219,IF(G219=2023,Outgrowers_Baseline!AP219,IF(G219=2024,Outgrowers_Baseline!AU219,0))))))))))</f>
        <v>49400</v>
      </c>
      <c r="I219" s="11">
        <f t="shared" si="55"/>
        <v>2024</v>
      </c>
      <c r="J219" s="11">
        <f>IF(I219=2017,Outgrowers_Baseline!I219,IF(I219=2018,Outgrowers_Baseline!N219,IF(I219=2019,Outgrowers_Baseline!S219,IF(I219=2020,Outgrowers_Baseline!X219,IF(I219=2021,Outgrowers_Baseline!AC219,IF(I219=2022,Outgrowers_Baseline!AH219,IF(I219=2023,Outgrowers_Baseline!AM219,IF(I219=2024,Outgrowers_Baseline!AR219,0))))))))</f>
        <v>0</v>
      </c>
      <c r="K219" s="11">
        <f>IF(I219=2017,Outgrowers_Baseline!L219,IF(I219=2018,Outgrowers_Baseline!Q219,IF(I219=2019,Outgrowers_Baseline!V219,IF(I219=2020,Outgrowers_Baseline!AA219,IF(I219=2021,Outgrowers_Baseline!AF219,IF(I219=2022,Outgrowers_Baseline!AK219,IF(I219=2023,Outgrowers_Baseline!AP219,IF(I219=2024,Outgrowers_Baseline!AU219,0))))))))</f>
        <v>300</v>
      </c>
      <c r="L219" s="11">
        <f>IF(I219=2017,Outgrowers_Baseline!K219,IF(I219=2018,Outgrowers_Baseline!P219,IF(I219=2019,Outgrowers_Baseline!U219,IF(I219=2020,Outgrowers_Baseline!Z219,IF(I219=2021,Outgrowers_Baseline!AE219,IF(I219=2022,Outgrowers_Baseline!AJ219,IF(I219=2023,Outgrowers_Baseline!AO219,IF(I219=2024,Outgrowers_Baseline!AT219,0))))))))</f>
        <v>25100</v>
      </c>
      <c r="M219" s="11">
        <f>IF(I219=2017,Outgrowers_Baseline!J219,IF(I219=2018,Outgrowers_Baseline!O219,IF(I219=2019,Outgrowers_Baseline!T219,IF(I219=2020,Outgrowers_Baseline!Y219,IF(I219=2021,Outgrowers_Baseline!AD219,IF(I219=2022,Outgrowers_Baseline!AI219,IF(I219=2023,Outgrowers_Baseline!AN219,IF(I219=2024,Outgrowers_Baseline!AS219,0))))))))</f>
        <v>24000</v>
      </c>
      <c r="N219" s="11">
        <f t="shared" si="56"/>
        <v>49400</v>
      </c>
      <c r="O219" s="30">
        <f>IFERROR(VLOOKUP(A219,Outgrower_Areas!$C:$J,8,0),0)</f>
        <v>4.98332</v>
      </c>
      <c r="P219" s="33">
        <f t="shared" si="57"/>
        <v>6.0728744939271256E-3</v>
      </c>
      <c r="Q219" s="113">
        <f t="shared" si="58"/>
        <v>3.0263076923076924E-2</v>
      </c>
      <c r="R219" s="32">
        <f t="shared" si="59"/>
        <v>0.51417004048582993</v>
      </c>
      <c r="S219" s="30">
        <f t="shared" si="60"/>
        <v>2.5622738461538459</v>
      </c>
      <c r="T219" s="32">
        <f t="shared" si="61"/>
        <v>1</v>
      </c>
      <c r="U219" s="30">
        <f t="shared" si="62"/>
        <v>4.98332</v>
      </c>
      <c r="V219" s="113" t="str">
        <f t="shared" si="63"/>
        <v>Very Low Cropland (&lt;10%)</v>
      </c>
      <c r="W219" s="33">
        <f t="shared" si="64"/>
        <v>0.15</v>
      </c>
      <c r="X219" s="114">
        <f t="shared" si="65"/>
        <v>4.5394615384615382E-3</v>
      </c>
      <c r="Y219" s="33">
        <f t="shared" si="66"/>
        <v>0.4</v>
      </c>
      <c r="Z219" s="113">
        <f t="shared" si="67"/>
        <v>1.0249095384615383</v>
      </c>
      <c r="AA219" s="113" t="str">
        <f t="shared" si="68"/>
        <v>High Cropland (≥50%)</v>
      </c>
      <c r="AB219" s="11">
        <f t="shared" si="69"/>
        <v>0.4</v>
      </c>
      <c r="AC219" s="11">
        <f t="shared" si="70"/>
        <v>1.993328</v>
      </c>
      <c r="AD219" s="30">
        <f t="shared" si="71"/>
        <v>4.98332</v>
      </c>
    </row>
    <row r="220" spans="1:30" x14ac:dyDescent="0.4">
      <c r="A220" s="11" t="str">
        <f>Outgrowers_Baseline!A220</f>
        <v>177001a</v>
      </c>
      <c r="B220" s="11">
        <f>Outgrowers_Baseline!B220</f>
        <v>500</v>
      </c>
      <c r="C220" s="11" t="str">
        <f>Outgrowers_Baseline!C220</f>
        <v>177001a</v>
      </c>
      <c r="D220" s="11">
        <f>Outgrowers_Baseline!D220</f>
        <v>16918</v>
      </c>
      <c r="E220" s="11" t="str">
        <f>Outgrowers_Baseline!G220</f>
        <v>Euc</v>
      </c>
      <c r="F220" s="11">
        <f>Outgrowers_Baseline!H220</f>
        <v>2019</v>
      </c>
      <c r="G220" s="11">
        <f t="shared" si="54"/>
        <v>2018</v>
      </c>
      <c r="H220" s="11">
        <f>IF(G220&lt;2017,0,(IF(G220=2017,Outgrowers_Baseline!I220,IF(G220=2018,Outgrowers_Baseline!N220,IF(G220=2019,Outgrowers_Baseline!S220,IF(G220=2020,Outgrowers_Baseline!X220,IF(G220=2021,Outgrowers_Baseline!AC220,IF(G220=2022,Outgrowers_Baseline!AH220,IF(G220=2023,Outgrowers_Baseline!AM220,IF(G220=2024,Outgrowers_Baseline!AR220,0)))))))))+(IF(G220=2017,Outgrowers_Baseline!J220,IF(G220=2018,Outgrowers_Baseline!O220,IF(G220=2019,Outgrowers_Baseline!T220,IF(G220=2020,Outgrowers_Baseline!Y220,IF(G220=2021,Outgrowers_Baseline!AD220,IF(G220=2022,Outgrowers_Baseline!AI220,IF(G220=2023,Outgrowers_Baseline!AN220,IF(G220=2024,Outgrowers_Baseline!AS220,0)))))))))+(IF(G220=2017,Outgrowers_Baseline!K220,IF(G220=2018,Outgrowers_Baseline!P220,IF(G220=2019,Outgrowers_Baseline!U220,IF(G220=2020,Outgrowers_Baseline!Z220,IF(G220=2021,Outgrowers_Baseline!AE220,IF(G220=2022,Outgrowers_Baseline!AJ220,IF(G220=2023,Outgrowers_Baseline!AO220,IF(G220=2024,Outgrowers_Baseline!AT220,0)))))))))+(IF(G220=2017,Outgrowers_Baseline!L220,IF(G220=2018,Outgrowers_Baseline!Q220,IF(G220=2019,Outgrowers_Baseline!V220,IF(G220=2020,Outgrowers_Baseline!AA220,IF(G220=2021,Outgrowers_Baseline!AF220,IF(G220=2022,Outgrowers_Baseline!AK220,IF(G220=2023,Outgrowers_Baseline!AP220,IF(G220=2024,Outgrowers_Baseline!AU220,0))))))))))</f>
        <v>38100</v>
      </c>
      <c r="I220" s="11">
        <f t="shared" si="55"/>
        <v>2018</v>
      </c>
      <c r="J220" s="11">
        <f>IF(I220=2017,Outgrowers_Baseline!I220,IF(I220=2018,Outgrowers_Baseline!N220,IF(I220=2019,Outgrowers_Baseline!S220,IF(I220=2020,Outgrowers_Baseline!X220,IF(I220=2021,Outgrowers_Baseline!AC220,IF(I220=2022,Outgrowers_Baseline!AH220,IF(I220=2023,Outgrowers_Baseline!AM220,IF(I220=2024,Outgrowers_Baseline!AR220,0))))))))</f>
        <v>37700</v>
      </c>
      <c r="K220" s="11">
        <f>IF(I220=2017,Outgrowers_Baseline!L220,IF(I220=2018,Outgrowers_Baseline!Q220,IF(I220=2019,Outgrowers_Baseline!V220,IF(I220=2020,Outgrowers_Baseline!AA220,IF(I220=2021,Outgrowers_Baseline!AF220,IF(I220=2022,Outgrowers_Baseline!AK220,IF(I220=2023,Outgrowers_Baseline!AP220,IF(I220=2024,Outgrowers_Baseline!AU220,0))))))))</f>
        <v>0</v>
      </c>
      <c r="L220" s="11">
        <f>IF(I220=2017,Outgrowers_Baseline!K220,IF(I220=2018,Outgrowers_Baseline!P220,IF(I220=2019,Outgrowers_Baseline!U220,IF(I220=2020,Outgrowers_Baseline!Z220,IF(I220=2021,Outgrowers_Baseline!AE220,IF(I220=2022,Outgrowers_Baseline!AJ220,IF(I220=2023,Outgrowers_Baseline!AO220,IF(I220=2024,Outgrowers_Baseline!AT220,0))))))))</f>
        <v>0</v>
      </c>
      <c r="M220" s="11">
        <f>IF(I220=2017,Outgrowers_Baseline!J220,IF(I220=2018,Outgrowers_Baseline!O220,IF(I220=2019,Outgrowers_Baseline!T220,IF(I220=2020,Outgrowers_Baseline!Y220,IF(I220=2021,Outgrowers_Baseline!AD220,IF(I220=2022,Outgrowers_Baseline!AI220,IF(I220=2023,Outgrowers_Baseline!AN220,IF(I220=2024,Outgrowers_Baseline!AS220,0))))))))</f>
        <v>400</v>
      </c>
      <c r="N220" s="11">
        <f t="shared" si="56"/>
        <v>38100</v>
      </c>
      <c r="O220" s="30">
        <f>IFERROR(VLOOKUP(A220,Outgrower_Areas!$C:$J,8,0),0)</f>
        <v>3.804691</v>
      </c>
      <c r="P220" s="33">
        <f t="shared" si="57"/>
        <v>0</v>
      </c>
      <c r="Q220" s="113">
        <f t="shared" si="58"/>
        <v>0</v>
      </c>
      <c r="R220" s="32">
        <f t="shared" si="59"/>
        <v>0</v>
      </c>
      <c r="S220" s="30">
        <f t="shared" si="60"/>
        <v>0</v>
      </c>
      <c r="T220" s="32">
        <f t="shared" si="61"/>
        <v>1.0498687664041995E-2</v>
      </c>
      <c r="U220" s="30">
        <f t="shared" si="62"/>
        <v>3.9944262467191599E-2</v>
      </c>
      <c r="V220" s="113" t="str">
        <f t="shared" si="63"/>
        <v>Non-Cropland</v>
      </c>
      <c r="W220" s="33">
        <f t="shared" si="64"/>
        <v>0</v>
      </c>
      <c r="X220" s="114">
        <f t="shared" si="65"/>
        <v>0</v>
      </c>
      <c r="Y220" s="33">
        <f t="shared" si="66"/>
        <v>0</v>
      </c>
      <c r="Z220" s="113">
        <f t="shared" si="67"/>
        <v>0</v>
      </c>
      <c r="AA220" s="113" t="str">
        <f t="shared" si="68"/>
        <v>Very Low Cropland (&lt;10%)</v>
      </c>
      <c r="AB220" s="11">
        <f t="shared" si="69"/>
        <v>0.15</v>
      </c>
      <c r="AC220" s="11">
        <f t="shared" si="70"/>
        <v>5.9916393700787393E-3</v>
      </c>
      <c r="AD220" s="30">
        <f t="shared" si="71"/>
        <v>3.9944262467191599E-2</v>
      </c>
    </row>
    <row r="221" spans="1:30" x14ac:dyDescent="0.4">
      <c r="A221" s="11" t="str">
        <f>Outgrowers_Baseline!A221</f>
        <v>179001a</v>
      </c>
      <c r="B221" s="11">
        <f>Outgrowers_Baseline!B221</f>
        <v>500</v>
      </c>
      <c r="C221" s="11" t="str">
        <f>Outgrowers_Baseline!C221</f>
        <v>178001a</v>
      </c>
      <c r="D221" s="11">
        <f>Outgrowers_Baseline!D221</f>
        <v>16919</v>
      </c>
      <c r="E221" s="11" t="str">
        <f>Outgrowers_Baseline!G221</f>
        <v>Euc</v>
      </c>
      <c r="F221" s="11">
        <f>Outgrowers_Baseline!H221</f>
        <v>2021</v>
      </c>
      <c r="G221" s="11">
        <f t="shared" si="54"/>
        <v>2020</v>
      </c>
      <c r="H221" s="11">
        <f>IF(G221&lt;2017,0,(IF(G221=2017,Outgrowers_Baseline!I221,IF(G221=2018,Outgrowers_Baseline!N221,IF(G221=2019,Outgrowers_Baseline!S221,IF(G221=2020,Outgrowers_Baseline!X221,IF(G221=2021,Outgrowers_Baseline!AC221,IF(G221=2022,Outgrowers_Baseline!AH221,IF(G221=2023,Outgrowers_Baseline!AM221,IF(G221=2024,Outgrowers_Baseline!AR221,0)))))))))+(IF(G221=2017,Outgrowers_Baseline!J221,IF(G221=2018,Outgrowers_Baseline!O221,IF(G221=2019,Outgrowers_Baseline!T221,IF(G221=2020,Outgrowers_Baseline!Y221,IF(G221=2021,Outgrowers_Baseline!AD221,IF(G221=2022,Outgrowers_Baseline!AI221,IF(G221=2023,Outgrowers_Baseline!AN221,IF(G221=2024,Outgrowers_Baseline!AS221,0)))))))))+(IF(G221=2017,Outgrowers_Baseline!K221,IF(G221=2018,Outgrowers_Baseline!P221,IF(G221=2019,Outgrowers_Baseline!U221,IF(G221=2020,Outgrowers_Baseline!Z221,IF(G221=2021,Outgrowers_Baseline!AE221,IF(G221=2022,Outgrowers_Baseline!AJ221,IF(G221=2023,Outgrowers_Baseline!AO221,IF(G221=2024,Outgrowers_Baseline!AT221,0)))))))))+(IF(G221=2017,Outgrowers_Baseline!L221,IF(G221=2018,Outgrowers_Baseline!Q221,IF(G221=2019,Outgrowers_Baseline!V221,IF(G221=2020,Outgrowers_Baseline!AA221,IF(G221=2021,Outgrowers_Baseline!AF221,IF(G221=2022,Outgrowers_Baseline!AK221,IF(G221=2023,Outgrowers_Baseline!AP221,IF(G221=2024,Outgrowers_Baseline!AU221,0))))))))))</f>
        <v>110000</v>
      </c>
      <c r="I221" s="11">
        <f t="shared" si="55"/>
        <v>2020</v>
      </c>
      <c r="J221" s="11">
        <f>IF(I221=2017,Outgrowers_Baseline!I221,IF(I221=2018,Outgrowers_Baseline!N221,IF(I221=2019,Outgrowers_Baseline!S221,IF(I221=2020,Outgrowers_Baseline!X221,IF(I221=2021,Outgrowers_Baseline!AC221,IF(I221=2022,Outgrowers_Baseline!AH221,IF(I221=2023,Outgrowers_Baseline!AM221,IF(I221=2024,Outgrowers_Baseline!AR221,0))))))))</f>
        <v>28200</v>
      </c>
      <c r="K221" s="11">
        <f>IF(I221=2017,Outgrowers_Baseline!L221,IF(I221=2018,Outgrowers_Baseline!Q221,IF(I221=2019,Outgrowers_Baseline!V221,IF(I221=2020,Outgrowers_Baseline!AA221,IF(I221=2021,Outgrowers_Baseline!AF221,IF(I221=2022,Outgrowers_Baseline!AK221,IF(I221=2023,Outgrowers_Baseline!AP221,IF(I221=2024,Outgrowers_Baseline!AU221,0))))))))</f>
        <v>20300</v>
      </c>
      <c r="L221" s="11">
        <f>IF(I221=2017,Outgrowers_Baseline!K221,IF(I221=2018,Outgrowers_Baseline!P221,IF(I221=2019,Outgrowers_Baseline!U221,IF(I221=2020,Outgrowers_Baseline!Z221,IF(I221=2021,Outgrowers_Baseline!AE221,IF(I221=2022,Outgrowers_Baseline!AJ221,IF(I221=2023,Outgrowers_Baseline!AO221,IF(I221=2024,Outgrowers_Baseline!AT221,0))))))))</f>
        <v>30900</v>
      </c>
      <c r="M221" s="11">
        <f>IF(I221=2017,Outgrowers_Baseline!J221,IF(I221=2018,Outgrowers_Baseline!O221,IF(I221=2019,Outgrowers_Baseline!T221,IF(I221=2020,Outgrowers_Baseline!Y221,IF(I221=2021,Outgrowers_Baseline!AD221,IF(I221=2022,Outgrowers_Baseline!AI221,IF(I221=2023,Outgrowers_Baseline!AN221,IF(I221=2024,Outgrowers_Baseline!AS221,0))))))))</f>
        <v>30600</v>
      </c>
      <c r="N221" s="11">
        <f t="shared" si="56"/>
        <v>110000</v>
      </c>
      <c r="O221" s="30">
        <f>IFERROR(VLOOKUP(A221,Outgrower_Areas!$C:$J,8,0),0)</f>
        <v>11.087161</v>
      </c>
      <c r="P221" s="33">
        <f t="shared" si="57"/>
        <v>0.18454545454545454</v>
      </c>
      <c r="Q221" s="113">
        <f t="shared" si="58"/>
        <v>2.0460851663636364</v>
      </c>
      <c r="R221" s="32">
        <f t="shared" si="59"/>
        <v>0.46545454545454545</v>
      </c>
      <c r="S221" s="30">
        <f t="shared" si="60"/>
        <v>5.1605694836363636</v>
      </c>
      <c r="T221" s="32">
        <f t="shared" si="61"/>
        <v>0.74363636363636365</v>
      </c>
      <c r="U221" s="30">
        <f t="shared" si="62"/>
        <v>8.244816089090909</v>
      </c>
      <c r="V221" s="113" t="str">
        <f t="shared" si="63"/>
        <v>Low Cropland (10-30%)</v>
      </c>
      <c r="W221" s="33">
        <f t="shared" si="64"/>
        <v>0.2</v>
      </c>
      <c r="X221" s="114">
        <f t="shared" si="65"/>
        <v>0.40921703327272729</v>
      </c>
      <c r="Y221" s="33">
        <f t="shared" si="66"/>
        <v>0.3</v>
      </c>
      <c r="Z221" s="113">
        <f t="shared" si="67"/>
        <v>1.5481708450909091</v>
      </c>
      <c r="AA221" s="113" t="str">
        <f t="shared" si="68"/>
        <v>High Cropland (≥50%)</v>
      </c>
      <c r="AB221" s="11">
        <f t="shared" si="69"/>
        <v>0.4</v>
      </c>
      <c r="AC221" s="11">
        <f t="shared" si="70"/>
        <v>3.2979264356363638</v>
      </c>
      <c r="AD221" s="30">
        <f t="shared" si="71"/>
        <v>8.244816089090909</v>
      </c>
    </row>
    <row r="222" spans="1:30" x14ac:dyDescent="0.4">
      <c r="A222" s="11" t="str">
        <f>Outgrowers_Baseline!A222</f>
        <v>180001a</v>
      </c>
      <c r="B222" s="11">
        <f>Outgrowers_Baseline!B222</f>
        <v>500</v>
      </c>
      <c r="C222" s="11" t="str">
        <f>Outgrowers_Baseline!C222</f>
        <v>180001a</v>
      </c>
      <c r="D222" s="11">
        <f>Outgrowers_Baseline!D222</f>
        <v>16957</v>
      </c>
      <c r="E222" s="11" t="str">
        <f>Outgrowers_Baseline!G222</f>
        <v>Euc</v>
      </c>
      <c r="F222" s="11">
        <f>Outgrowers_Baseline!H222</f>
        <v>2021</v>
      </c>
      <c r="G222" s="11">
        <f t="shared" si="54"/>
        <v>2020</v>
      </c>
      <c r="H222" s="11">
        <f>IF(G222&lt;2017,0,(IF(G222=2017,Outgrowers_Baseline!I222,IF(G222=2018,Outgrowers_Baseline!N222,IF(G222=2019,Outgrowers_Baseline!S222,IF(G222=2020,Outgrowers_Baseline!X222,IF(G222=2021,Outgrowers_Baseline!AC222,IF(G222=2022,Outgrowers_Baseline!AH222,IF(G222=2023,Outgrowers_Baseline!AM222,IF(G222=2024,Outgrowers_Baseline!AR222,0)))))))))+(IF(G222=2017,Outgrowers_Baseline!J222,IF(G222=2018,Outgrowers_Baseline!O222,IF(G222=2019,Outgrowers_Baseline!T222,IF(G222=2020,Outgrowers_Baseline!Y222,IF(G222=2021,Outgrowers_Baseline!AD222,IF(G222=2022,Outgrowers_Baseline!AI222,IF(G222=2023,Outgrowers_Baseline!AN222,IF(G222=2024,Outgrowers_Baseline!AS222,0)))))))))+(IF(G222=2017,Outgrowers_Baseline!K222,IF(G222=2018,Outgrowers_Baseline!P222,IF(G222=2019,Outgrowers_Baseline!U222,IF(G222=2020,Outgrowers_Baseline!Z222,IF(G222=2021,Outgrowers_Baseline!AE222,IF(G222=2022,Outgrowers_Baseline!AJ222,IF(G222=2023,Outgrowers_Baseline!AO222,IF(G222=2024,Outgrowers_Baseline!AT222,0)))))))))+(IF(G222=2017,Outgrowers_Baseline!L222,IF(G222=2018,Outgrowers_Baseline!Q222,IF(G222=2019,Outgrowers_Baseline!V222,IF(G222=2020,Outgrowers_Baseline!AA222,IF(G222=2021,Outgrowers_Baseline!AF222,IF(G222=2022,Outgrowers_Baseline!AK222,IF(G222=2023,Outgrowers_Baseline!AP222,IF(G222=2024,Outgrowers_Baseline!AU222,0))))))))))</f>
        <v>4600</v>
      </c>
      <c r="I222" s="11">
        <f t="shared" si="55"/>
        <v>2020</v>
      </c>
      <c r="J222" s="11">
        <f>IF(I222=2017,Outgrowers_Baseline!I222,IF(I222=2018,Outgrowers_Baseline!N222,IF(I222=2019,Outgrowers_Baseline!S222,IF(I222=2020,Outgrowers_Baseline!X222,IF(I222=2021,Outgrowers_Baseline!AC222,IF(I222=2022,Outgrowers_Baseline!AH222,IF(I222=2023,Outgrowers_Baseline!AM222,IF(I222=2024,Outgrowers_Baseline!AR222,0))))))))</f>
        <v>4600</v>
      </c>
      <c r="K222" s="11">
        <f>IF(I222=2017,Outgrowers_Baseline!L222,IF(I222=2018,Outgrowers_Baseline!Q222,IF(I222=2019,Outgrowers_Baseline!V222,IF(I222=2020,Outgrowers_Baseline!AA222,IF(I222=2021,Outgrowers_Baseline!AF222,IF(I222=2022,Outgrowers_Baseline!AK222,IF(I222=2023,Outgrowers_Baseline!AP222,IF(I222=2024,Outgrowers_Baseline!AU222,0))))))))</f>
        <v>0</v>
      </c>
      <c r="L222" s="11">
        <f>IF(I222=2017,Outgrowers_Baseline!K222,IF(I222=2018,Outgrowers_Baseline!P222,IF(I222=2019,Outgrowers_Baseline!U222,IF(I222=2020,Outgrowers_Baseline!Z222,IF(I222=2021,Outgrowers_Baseline!AE222,IF(I222=2022,Outgrowers_Baseline!AJ222,IF(I222=2023,Outgrowers_Baseline!AO222,IF(I222=2024,Outgrowers_Baseline!AT222,0))))))))</f>
        <v>0</v>
      </c>
      <c r="M222" s="11">
        <f>IF(I222=2017,Outgrowers_Baseline!J222,IF(I222=2018,Outgrowers_Baseline!O222,IF(I222=2019,Outgrowers_Baseline!T222,IF(I222=2020,Outgrowers_Baseline!Y222,IF(I222=2021,Outgrowers_Baseline!AD222,IF(I222=2022,Outgrowers_Baseline!AI222,IF(I222=2023,Outgrowers_Baseline!AN222,IF(I222=2024,Outgrowers_Baseline!AS222,0))))))))</f>
        <v>0</v>
      </c>
      <c r="N222" s="11">
        <f t="shared" si="56"/>
        <v>4600</v>
      </c>
      <c r="O222" s="30">
        <f>IFERROR(VLOOKUP(A222,Outgrower_Areas!$C:$J,8,0),0)</f>
        <v>0.481852</v>
      </c>
      <c r="P222" s="33">
        <f t="shared" si="57"/>
        <v>0</v>
      </c>
      <c r="Q222" s="113">
        <f t="shared" si="58"/>
        <v>0</v>
      </c>
      <c r="R222" s="32">
        <f t="shared" si="59"/>
        <v>0</v>
      </c>
      <c r="S222" s="30">
        <f t="shared" si="60"/>
        <v>0</v>
      </c>
      <c r="T222" s="32">
        <f t="shared" si="61"/>
        <v>0</v>
      </c>
      <c r="U222" s="30">
        <f t="shared" si="62"/>
        <v>0</v>
      </c>
      <c r="V222" s="113" t="str">
        <f t="shared" si="63"/>
        <v>Non-Cropland</v>
      </c>
      <c r="W222" s="33">
        <f t="shared" si="64"/>
        <v>0</v>
      </c>
      <c r="X222" s="114">
        <f t="shared" si="65"/>
        <v>0</v>
      </c>
      <c r="Y222" s="33">
        <f t="shared" si="66"/>
        <v>0</v>
      </c>
      <c r="Z222" s="113">
        <f t="shared" si="67"/>
        <v>0</v>
      </c>
      <c r="AA222" s="113" t="str">
        <f t="shared" si="68"/>
        <v>Non-Cropland</v>
      </c>
      <c r="AB222" s="11">
        <f t="shared" si="69"/>
        <v>0</v>
      </c>
      <c r="AC222" s="11">
        <f t="shared" si="70"/>
        <v>0</v>
      </c>
      <c r="AD222" s="30">
        <f t="shared" si="71"/>
        <v>0</v>
      </c>
    </row>
    <row r="223" spans="1:30" x14ac:dyDescent="0.4">
      <c r="A223" s="11" t="str">
        <f>Outgrowers_Baseline!A223</f>
        <v>1801109a</v>
      </c>
      <c r="B223" s="11">
        <f>Outgrowers_Baseline!B223</f>
        <v>503</v>
      </c>
      <c r="C223" s="11" t="str">
        <f>Outgrowers_Baseline!C223</f>
        <v>1801109a</v>
      </c>
      <c r="D223" s="11">
        <f>Outgrowers_Baseline!D223</f>
        <v>19355</v>
      </c>
      <c r="E223" s="11" t="str">
        <f>Outgrowers_Baseline!G223</f>
        <v>Euc</v>
      </c>
      <c r="F223" s="11">
        <f>Outgrowers_Baseline!H223</f>
        <v>2024</v>
      </c>
      <c r="G223" s="11">
        <f t="shared" si="54"/>
        <v>2023</v>
      </c>
      <c r="H223" s="11">
        <f>IF(G223&lt;2017,0,(IF(G223=2017,Outgrowers_Baseline!I223,IF(G223=2018,Outgrowers_Baseline!N223,IF(G223=2019,Outgrowers_Baseline!S223,IF(G223=2020,Outgrowers_Baseline!X223,IF(G223=2021,Outgrowers_Baseline!AC223,IF(G223=2022,Outgrowers_Baseline!AH223,IF(G223=2023,Outgrowers_Baseline!AM223,IF(G223=2024,Outgrowers_Baseline!AR223,0)))))))))+(IF(G223=2017,Outgrowers_Baseline!J223,IF(G223=2018,Outgrowers_Baseline!O223,IF(G223=2019,Outgrowers_Baseline!T223,IF(G223=2020,Outgrowers_Baseline!Y223,IF(G223=2021,Outgrowers_Baseline!AD223,IF(G223=2022,Outgrowers_Baseline!AI223,IF(G223=2023,Outgrowers_Baseline!AN223,IF(G223=2024,Outgrowers_Baseline!AS223,0)))))))))+(IF(G223=2017,Outgrowers_Baseline!K223,IF(G223=2018,Outgrowers_Baseline!P223,IF(G223=2019,Outgrowers_Baseline!U223,IF(G223=2020,Outgrowers_Baseline!Z223,IF(G223=2021,Outgrowers_Baseline!AE223,IF(G223=2022,Outgrowers_Baseline!AJ223,IF(G223=2023,Outgrowers_Baseline!AO223,IF(G223=2024,Outgrowers_Baseline!AT223,0)))))))))+(IF(G223=2017,Outgrowers_Baseline!L223,IF(G223=2018,Outgrowers_Baseline!Q223,IF(G223=2019,Outgrowers_Baseline!V223,IF(G223=2020,Outgrowers_Baseline!AA223,IF(G223=2021,Outgrowers_Baseline!AF223,IF(G223=2022,Outgrowers_Baseline!AK223,IF(G223=2023,Outgrowers_Baseline!AP223,IF(G223=2024,Outgrowers_Baseline!AU223,0))))))))))</f>
        <v>3000</v>
      </c>
      <c r="I223" s="11">
        <f t="shared" si="55"/>
        <v>2023</v>
      </c>
      <c r="J223" s="11">
        <f>IF(I223=2017,Outgrowers_Baseline!I223,IF(I223=2018,Outgrowers_Baseline!N223,IF(I223=2019,Outgrowers_Baseline!S223,IF(I223=2020,Outgrowers_Baseline!X223,IF(I223=2021,Outgrowers_Baseline!AC223,IF(I223=2022,Outgrowers_Baseline!AH223,IF(I223=2023,Outgrowers_Baseline!AM223,IF(I223=2024,Outgrowers_Baseline!AR223,0))))))))</f>
        <v>1300</v>
      </c>
      <c r="K223" s="11">
        <f>IF(I223=2017,Outgrowers_Baseline!L223,IF(I223=2018,Outgrowers_Baseline!Q223,IF(I223=2019,Outgrowers_Baseline!V223,IF(I223=2020,Outgrowers_Baseline!AA223,IF(I223=2021,Outgrowers_Baseline!AF223,IF(I223=2022,Outgrowers_Baseline!AK223,IF(I223=2023,Outgrowers_Baseline!AP223,IF(I223=2024,Outgrowers_Baseline!AU223,0))))))))</f>
        <v>0</v>
      </c>
      <c r="L223" s="11">
        <f>IF(I223=2017,Outgrowers_Baseline!K223,IF(I223=2018,Outgrowers_Baseline!P223,IF(I223=2019,Outgrowers_Baseline!U223,IF(I223=2020,Outgrowers_Baseline!Z223,IF(I223=2021,Outgrowers_Baseline!AE223,IF(I223=2022,Outgrowers_Baseline!AJ223,IF(I223=2023,Outgrowers_Baseline!AO223,IF(I223=2024,Outgrowers_Baseline!AT223,0))))))))</f>
        <v>0</v>
      </c>
      <c r="M223" s="11">
        <f>IF(I223=2017,Outgrowers_Baseline!J223,IF(I223=2018,Outgrowers_Baseline!O223,IF(I223=2019,Outgrowers_Baseline!T223,IF(I223=2020,Outgrowers_Baseline!Y223,IF(I223=2021,Outgrowers_Baseline!AD223,IF(I223=2022,Outgrowers_Baseline!AI223,IF(I223=2023,Outgrowers_Baseline!AN223,IF(I223=2024,Outgrowers_Baseline!AS223,0))))))))</f>
        <v>1700</v>
      </c>
      <c r="N223" s="11">
        <f t="shared" si="56"/>
        <v>3000</v>
      </c>
      <c r="O223" s="30">
        <f>IFERROR(VLOOKUP(A223,Outgrower_Areas!$C:$J,8,0),0)</f>
        <v>0.31256</v>
      </c>
      <c r="P223" s="33">
        <f t="shared" si="57"/>
        <v>0</v>
      </c>
      <c r="Q223" s="113">
        <f t="shared" si="58"/>
        <v>0</v>
      </c>
      <c r="R223" s="32">
        <f t="shared" si="59"/>
        <v>0</v>
      </c>
      <c r="S223" s="30">
        <f t="shared" si="60"/>
        <v>0</v>
      </c>
      <c r="T223" s="32">
        <f t="shared" si="61"/>
        <v>0.56666666666666665</v>
      </c>
      <c r="U223" s="30">
        <f t="shared" si="62"/>
        <v>0.17711733333333332</v>
      </c>
      <c r="V223" s="113" t="str">
        <f t="shared" si="63"/>
        <v>Non-Cropland</v>
      </c>
      <c r="W223" s="33">
        <f t="shared" si="64"/>
        <v>0</v>
      </c>
      <c r="X223" s="114">
        <f t="shared" si="65"/>
        <v>0</v>
      </c>
      <c r="Y223" s="33">
        <f t="shared" si="66"/>
        <v>0</v>
      </c>
      <c r="Z223" s="113">
        <f t="shared" si="67"/>
        <v>0</v>
      </c>
      <c r="AA223" s="113" t="str">
        <f t="shared" si="68"/>
        <v>High Cropland (≥50%)</v>
      </c>
      <c r="AB223" s="11">
        <f t="shared" si="69"/>
        <v>0.4</v>
      </c>
      <c r="AC223" s="11">
        <f t="shared" si="70"/>
        <v>7.0846933333333334E-2</v>
      </c>
      <c r="AD223" s="30">
        <f t="shared" si="71"/>
        <v>0.17711733333333332</v>
      </c>
    </row>
    <row r="224" spans="1:30" x14ac:dyDescent="0.4">
      <c r="A224" s="11" t="str">
        <f>Outgrowers_Baseline!A224</f>
        <v>181001a</v>
      </c>
      <c r="B224" s="11">
        <f>Outgrowers_Baseline!B224</f>
        <v>500</v>
      </c>
      <c r="C224" s="11" t="str">
        <f>Outgrowers_Baseline!C224</f>
        <v>181001a</v>
      </c>
      <c r="D224" s="11">
        <f>Outgrowers_Baseline!D224</f>
        <v>16958</v>
      </c>
      <c r="E224" s="11" t="str">
        <f>Outgrowers_Baseline!G224</f>
        <v>Euc</v>
      </c>
      <c r="F224" s="11">
        <f>Outgrowers_Baseline!H224</f>
        <v>2021</v>
      </c>
      <c r="G224" s="11">
        <f t="shared" si="54"/>
        <v>2020</v>
      </c>
      <c r="H224" s="11">
        <f>IF(G224&lt;2017,0,(IF(G224=2017,Outgrowers_Baseline!I224,IF(G224=2018,Outgrowers_Baseline!N224,IF(G224=2019,Outgrowers_Baseline!S224,IF(G224=2020,Outgrowers_Baseline!X224,IF(G224=2021,Outgrowers_Baseline!AC224,IF(G224=2022,Outgrowers_Baseline!AH224,IF(G224=2023,Outgrowers_Baseline!AM224,IF(G224=2024,Outgrowers_Baseline!AR224,0)))))))))+(IF(G224=2017,Outgrowers_Baseline!J224,IF(G224=2018,Outgrowers_Baseline!O224,IF(G224=2019,Outgrowers_Baseline!T224,IF(G224=2020,Outgrowers_Baseline!Y224,IF(G224=2021,Outgrowers_Baseline!AD224,IF(G224=2022,Outgrowers_Baseline!AI224,IF(G224=2023,Outgrowers_Baseline!AN224,IF(G224=2024,Outgrowers_Baseline!AS224,0)))))))))+(IF(G224=2017,Outgrowers_Baseline!K224,IF(G224=2018,Outgrowers_Baseline!P224,IF(G224=2019,Outgrowers_Baseline!U224,IF(G224=2020,Outgrowers_Baseline!Z224,IF(G224=2021,Outgrowers_Baseline!AE224,IF(G224=2022,Outgrowers_Baseline!AJ224,IF(G224=2023,Outgrowers_Baseline!AO224,IF(G224=2024,Outgrowers_Baseline!AT224,0)))))))))+(IF(G224=2017,Outgrowers_Baseline!L224,IF(G224=2018,Outgrowers_Baseline!Q224,IF(G224=2019,Outgrowers_Baseline!V224,IF(G224=2020,Outgrowers_Baseline!AA224,IF(G224=2021,Outgrowers_Baseline!AF224,IF(G224=2022,Outgrowers_Baseline!AK224,IF(G224=2023,Outgrowers_Baseline!AP224,IF(G224=2024,Outgrowers_Baseline!AU224,0))))))))))</f>
        <v>4300</v>
      </c>
      <c r="I224" s="11">
        <f t="shared" si="55"/>
        <v>2020</v>
      </c>
      <c r="J224" s="11">
        <f>IF(I224=2017,Outgrowers_Baseline!I224,IF(I224=2018,Outgrowers_Baseline!N224,IF(I224=2019,Outgrowers_Baseline!S224,IF(I224=2020,Outgrowers_Baseline!X224,IF(I224=2021,Outgrowers_Baseline!AC224,IF(I224=2022,Outgrowers_Baseline!AH224,IF(I224=2023,Outgrowers_Baseline!AM224,IF(I224=2024,Outgrowers_Baseline!AR224,0))))))))</f>
        <v>0</v>
      </c>
      <c r="K224" s="11">
        <f>IF(I224=2017,Outgrowers_Baseline!L224,IF(I224=2018,Outgrowers_Baseline!Q224,IF(I224=2019,Outgrowers_Baseline!V224,IF(I224=2020,Outgrowers_Baseline!AA224,IF(I224=2021,Outgrowers_Baseline!AF224,IF(I224=2022,Outgrowers_Baseline!AK224,IF(I224=2023,Outgrowers_Baseline!AP224,IF(I224=2024,Outgrowers_Baseline!AU224,0))))))))</f>
        <v>300</v>
      </c>
      <c r="L224" s="11">
        <f>IF(I224=2017,Outgrowers_Baseline!K224,IF(I224=2018,Outgrowers_Baseline!P224,IF(I224=2019,Outgrowers_Baseline!U224,IF(I224=2020,Outgrowers_Baseline!Z224,IF(I224=2021,Outgrowers_Baseline!AE224,IF(I224=2022,Outgrowers_Baseline!AJ224,IF(I224=2023,Outgrowers_Baseline!AO224,IF(I224=2024,Outgrowers_Baseline!AT224,0))))))))</f>
        <v>3100</v>
      </c>
      <c r="M224" s="11">
        <f>IF(I224=2017,Outgrowers_Baseline!J224,IF(I224=2018,Outgrowers_Baseline!O224,IF(I224=2019,Outgrowers_Baseline!T224,IF(I224=2020,Outgrowers_Baseline!Y224,IF(I224=2021,Outgrowers_Baseline!AD224,IF(I224=2022,Outgrowers_Baseline!AI224,IF(I224=2023,Outgrowers_Baseline!AN224,IF(I224=2024,Outgrowers_Baseline!AS224,0))))))))</f>
        <v>900</v>
      </c>
      <c r="N224" s="11">
        <f t="shared" si="56"/>
        <v>4300</v>
      </c>
      <c r="O224" s="30">
        <f>IFERROR(VLOOKUP(A224,Outgrower_Areas!$C:$J,8,0),0)</f>
        <v>0.43619000000000002</v>
      </c>
      <c r="P224" s="33">
        <f t="shared" si="57"/>
        <v>6.9767441860465115E-2</v>
      </c>
      <c r="Q224" s="113">
        <f t="shared" si="58"/>
        <v>3.043186046511628E-2</v>
      </c>
      <c r="R224" s="32">
        <f t="shared" si="59"/>
        <v>0.79069767441860461</v>
      </c>
      <c r="S224" s="30">
        <f t="shared" si="60"/>
        <v>0.34489441860465114</v>
      </c>
      <c r="T224" s="32">
        <f t="shared" si="61"/>
        <v>1</v>
      </c>
      <c r="U224" s="30">
        <f t="shared" si="62"/>
        <v>0.43619000000000002</v>
      </c>
      <c r="V224" s="113" t="str">
        <f t="shared" si="63"/>
        <v>Very Low Cropland (&lt;10%)</v>
      </c>
      <c r="W224" s="33">
        <f t="shared" si="64"/>
        <v>0.15</v>
      </c>
      <c r="X224" s="114">
        <f t="shared" si="65"/>
        <v>4.5647790697674415E-3</v>
      </c>
      <c r="Y224" s="33">
        <f t="shared" si="66"/>
        <v>0.4</v>
      </c>
      <c r="Z224" s="113">
        <f t="shared" si="67"/>
        <v>0.13795776744186047</v>
      </c>
      <c r="AA224" s="113" t="str">
        <f t="shared" si="68"/>
        <v>High Cropland (≥50%)</v>
      </c>
      <c r="AB224" s="11">
        <f t="shared" si="69"/>
        <v>0.4</v>
      </c>
      <c r="AC224" s="11">
        <f t="shared" si="70"/>
        <v>0.17447600000000002</v>
      </c>
      <c r="AD224" s="30">
        <f t="shared" si="71"/>
        <v>0.43619000000000002</v>
      </c>
    </row>
    <row r="225" spans="1:30" x14ac:dyDescent="0.4">
      <c r="A225" s="11" t="str">
        <f>Outgrowers_Baseline!A225</f>
        <v>182153a</v>
      </c>
      <c r="B225" s="11">
        <f>Outgrowers_Baseline!B225</f>
        <v>503</v>
      </c>
      <c r="C225" s="11" t="str">
        <f>Outgrowers_Baseline!C225</f>
        <v>182153a</v>
      </c>
      <c r="D225" s="11">
        <f>Outgrowers_Baseline!D225</f>
        <v>19345</v>
      </c>
      <c r="E225" s="11" t="str">
        <f>Outgrowers_Baseline!G225</f>
        <v>Euc</v>
      </c>
      <c r="F225" s="11">
        <f>Outgrowers_Baseline!H225</f>
        <v>2024</v>
      </c>
      <c r="G225" s="11">
        <f t="shared" si="54"/>
        <v>2023</v>
      </c>
      <c r="H225" s="11">
        <f>IF(G225&lt;2017,0,(IF(G225=2017,Outgrowers_Baseline!I225,IF(G225=2018,Outgrowers_Baseline!N225,IF(G225=2019,Outgrowers_Baseline!S225,IF(G225=2020,Outgrowers_Baseline!X225,IF(G225=2021,Outgrowers_Baseline!AC225,IF(G225=2022,Outgrowers_Baseline!AH225,IF(G225=2023,Outgrowers_Baseline!AM225,IF(G225=2024,Outgrowers_Baseline!AR225,0)))))))))+(IF(G225=2017,Outgrowers_Baseline!J225,IF(G225=2018,Outgrowers_Baseline!O225,IF(G225=2019,Outgrowers_Baseline!T225,IF(G225=2020,Outgrowers_Baseline!Y225,IF(G225=2021,Outgrowers_Baseline!AD225,IF(G225=2022,Outgrowers_Baseline!AI225,IF(G225=2023,Outgrowers_Baseline!AN225,IF(G225=2024,Outgrowers_Baseline!AS225,0)))))))))+(IF(G225=2017,Outgrowers_Baseline!K225,IF(G225=2018,Outgrowers_Baseline!P225,IF(G225=2019,Outgrowers_Baseline!U225,IF(G225=2020,Outgrowers_Baseline!Z225,IF(G225=2021,Outgrowers_Baseline!AE225,IF(G225=2022,Outgrowers_Baseline!AJ225,IF(G225=2023,Outgrowers_Baseline!AO225,IF(G225=2024,Outgrowers_Baseline!AT225,0)))))))))+(IF(G225=2017,Outgrowers_Baseline!L225,IF(G225=2018,Outgrowers_Baseline!Q225,IF(G225=2019,Outgrowers_Baseline!V225,IF(G225=2020,Outgrowers_Baseline!AA225,IF(G225=2021,Outgrowers_Baseline!AF225,IF(G225=2022,Outgrowers_Baseline!AK225,IF(G225=2023,Outgrowers_Baseline!AP225,IF(G225=2024,Outgrowers_Baseline!AU225,0))))))))))</f>
        <v>3100</v>
      </c>
      <c r="I225" s="11">
        <f t="shared" si="55"/>
        <v>2023</v>
      </c>
      <c r="J225" s="11">
        <f>IF(I225=2017,Outgrowers_Baseline!I225,IF(I225=2018,Outgrowers_Baseline!N225,IF(I225=2019,Outgrowers_Baseline!S225,IF(I225=2020,Outgrowers_Baseline!X225,IF(I225=2021,Outgrowers_Baseline!AC225,IF(I225=2022,Outgrowers_Baseline!AH225,IF(I225=2023,Outgrowers_Baseline!AM225,IF(I225=2024,Outgrowers_Baseline!AR225,0))))))))</f>
        <v>400</v>
      </c>
      <c r="K225" s="11">
        <f>IF(I225=2017,Outgrowers_Baseline!L225,IF(I225=2018,Outgrowers_Baseline!Q225,IF(I225=2019,Outgrowers_Baseline!V225,IF(I225=2020,Outgrowers_Baseline!AA225,IF(I225=2021,Outgrowers_Baseline!AF225,IF(I225=2022,Outgrowers_Baseline!AK225,IF(I225=2023,Outgrowers_Baseline!AP225,IF(I225=2024,Outgrowers_Baseline!AU225,0))))))))</f>
        <v>0</v>
      </c>
      <c r="L225" s="11">
        <f>IF(I225=2017,Outgrowers_Baseline!K225,IF(I225=2018,Outgrowers_Baseline!P225,IF(I225=2019,Outgrowers_Baseline!U225,IF(I225=2020,Outgrowers_Baseline!Z225,IF(I225=2021,Outgrowers_Baseline!AE225,IF(I225=2022,Outgrowers_Baseline!AJ225,IF(I225=2023,Outgrowers_Baseline!AO225,IF(I225=2024,Outgrowers_Baseline!AT225,0))))))))</f>
        <v>1400</v>
      </c>
      <c r="M225" s="11">
        <f>IF(I225=2017,Outgrowers_Baseline!J225,IF(I225=2018,Outgrowers_Baseline!O225,IF(I225=2019,Outgrowers_Baseline!T225,IF(I225=2020,Outgrowers_Baseline!Y225,IF(I225=2021,Outgrowers_Baseline!AD225,IF(I225=2022,Outgrowers_Baseline!AI225,IF(I225=2023,Outgrowers_Baseline!AN225,IF(I225=2024,Outgrowers_Baseline!AS225,0))))))))</f>
        <v>1300</v>
      </c>
      <c r="N225" s="11">
        <f t="shared" si="56"/>
        <v>3100</v>
      </c>
      <c r="O225" s="30">
        <f>IFERROR(VLOOKUP(A225,Outgrower_Areas!$C:$J,8,0),0)</f>
        <v>0.31150499999999998</v>
      </c>
      <c r="P225" s="33">
        <f t="shared" si="57"/>
        <v>0</v>
      </c>
      <c r="Q225" s="113">
        <f t="shared" si="58"/>
        <v>0</v>
      </c>
      <c r="R225" s="32">
        <f t="shared" si="59"/>
        <v>0.45161290322580644</v>
      </c>
      <c r="S225" s="30">
        <f t="shared" si="60"/>
        <v>0.14067967741935483</v>
      </c>
      <c r="T225" s="32">
        <f t="shared" si="61"/>
        <v>0.87096774193548387</v>
      </c>
      <c r="U225" s="30">
        <f t="shared" si="62"/>
        <v>0.27131080645161287</v>
      </c>
      <c r="V225" s="113" t="str">
        <f t="shared" si="63"/>
        <v>Non-Cropland</v>
      </c>
      <c r="W225" s="33">
        <f t="shared" si="64"/>
        <v>0</v>
      </c>
      <c r="X225" s="114">
        <f t="shared" si="65"/>
        <v>0</v>
      </c>
      <c r="Y225" s="33">
        <f t="shared" si="66"/>
        <v>0.3</v>
      </c>
      <c r="Z225" s="113">
        <f t="shared" si="67"/>
        <v>4.2203903225806451E-2</v>
      </c>
      <c r="AA225" s="113" t="str">
        <f t="shared" si="68"/>
        <v>High Cropland (≥50%)</v>
      </c>
      <c r="AB225" s="11">
        <f t="shared" si="69"/>
        <v>0.4</v>
      </c>
      <c r="AC225" s="11">
        <f t="shared" si="70"/>
        <v>0.10852432258064515</v>
      </c>
      <c r="AD225" s="30">
        <f t="shared" si="71"/>
        <v>0.27131080645161287</v>
      </c>
    </row>
    <row r="226" spans="1:30" x14ac:dyDescent="0.4">
      <c r="A226" s="11" t="str">
        <f>Outgrowers_Baseline!A226</f>
        <v>182165a</v>
      </c>
      <c r="B226" s="11">
        <f>Outgrowers_Baseline!B226</f>
        <v>503</v>
      </c>
      <c r="C226" s="11" t="str">
        <f>Outgrowers_Baseline!C226</f>
        <v>182165a</v>
      </c>
      <c r="D226" s="11">
        <f>Outgrowers_Baseline!D226</f>
        <v>19258</v>
      </c>
      <c r="E226" s="11" t="str">
        <f>Outgrowers_Baseline!G226</f>
        <v>Euc</v>
      </c>
      <c r="F226" s="11">
        <f>Outgrowers_Baseline!H226</f>
        <v>2023</v>
      </c>
      <c r="G226" s="11">
        <f t="shared" si="54"/>
        <v>2022</v>
      </c>
      <c r="H226" s="11">
        <f>IF(G226&lt;2017,0,(IF(G226=2017,Outgrowers_Baseline!I226,IF(G226=2018,Outgrowers_Baseline!N226,IF(G226=2019,Outgrowers_Baseline!S226,IF(G226=2020,Outgrowers_Baseline!X226,IF(G226=2021,Outgrowers_Baseline!AC226,IF(G226=2022,Outgrowers_Baseline!AH226,IF(G226=2023,Outgrowers_Baseline!AM226,IF(G226=2024,Outgrowers_Baseline!AR226,0)))))))))+(IF(G226=2017,Outgrowers_Baseline!J226,IF(G226=2018,Outgrowers_Baseline!O226,IF(G226=2019,Outgrowers_Baseline!T226,IF(G226=2020,Outgrowers_Baseline!Y226,IF(G226=2021,Outgrowers_Baseline!AD226,IF(G226=2022,Outgrowers_Baseline!AI226,IF(G226=2023,Outgrowers_Baseline!AN226,IF(G226=2024,Outgrowers_Baseline!AS226,0)))))))))+(IF(G226=2017,Outgrowers_Baseline!K226,IF(G226=2018,Outgrowers_Baseline!P226,IF(G226=2019,Outgrowers_Baseline!U226,IF(G226=2020,Outgrowers_Baseline!Z226,IF(G226=2021,Outgrowers_Baseline!AE226,IF(G226=2022,Outgrowers_Baseline!AJ226,IF(G226=2023,Outgrowers_Baseline!AO226,IF(G226=2024,Outgrowers_Baseline!AT226,0)))))))))+(IF(G226=2017,Outgrowers_Baseline!L226,IF(G226=2018,Outgrowers_Baseline!Q226,IF(G226=2019,Outgrowers_Baseline!V226,IF(G226=2020,Outgrowers_Baseline!AA226,IF(G226=2021,Outgrowers_Baseline!AF226,IF(G226=2022,Outgrowers_Baseline!AK226,IF(G226=2023,Outgrowers_Baseline!AP226,IF(G226=2024,Outgrowers_Baseline!AU226,0))))))))))</f>
        <v>9600</v>
      </c>
      <c r="I226" s="11">
        <f t="shared" si="55"/>
        <v>2022</v>
      </c>
      <c r="J226" s="11">
        <f>IF(I226=2017,Outgrowers_Baseline!I226,IF(I226=2018,Outgrowers_Baseline!N226,IF(I226=2019,Outgrowers_Baseline!S226,IF(I226=2020,Outgrowers_Baseline!X226,IF(I226=2021,Outgrowers_Baseline!AC226,IF(I226=2022,Outgrowers_Baseline!AH226,IF(I226=2023,Outgrowers_Baseline!AM226,IF(I226=2024,Outgrowers_Baseline!AR226,0))))))))</f>
        <v>9600</v>
      </c>
      <c r="K226" s="11">
        <f>IF(I226=2017,Outgrowers_Baseline!L226,IF(I226=2018,Outgrowers_Baseline!Q226,IF(I226=2019,Outgrowers_Baseline!V226,IF(I226=2020,Outgrowers_Baseline!AA226,IF(I226=2021,Outgrowers_Baseline!AF226,IF(I226=2022,Outgrowers_Baseline!AK226,IF(I226=2023,Outgrowers_Baseline!AP226,IF(I226=2024,Outgrowers_Baseline!AU226,0))))))))</f>
        <v>0</v>
      </c>
      <c r="L226" s="11">
        <f>IF(I226=2017,Outgrowers_Baseline!K226,IF(I226=2018,Outgrowers_Baseline!P226,IF(I226=2019,Outgrowers_Baseline!U226,IF(I226=2020,Outgrowers_Baseline!Z226,IF(I226=2021,Outgrowers_Baseline!AE226,IF(I226=2022,Outgrowers_Baseline!AJ226,IF(I226=2023,Outgrowers_Baseline!AO226,IF(I226=2024,Outgrowers_Baseline!AT226,0))))))))</f>
        <v>0</v>
      </c>
      <c r="M226" s="11">
        <f>IF(I226=2017,Outgrowers_Baseline!J226,IF(I226=2018,Outgrowers_Baseline!O226,IF(I226=2019,Outgrowers_Baseline!T226,IF(I226=2020,Outgrowers_Baseline!Y226,IF(I226=2021,Outgrowers_Baseline!AD226,IF(I226=2022,Outgrowers_Baseline!AI226,IF(I226=2023,Outgrowers_Baseline!AN226,IF(I226=2024,Outgrowers_Baseline!AS226,0))))))))</f>
        <v>0</v>
      </c>
      <c r="N226" s="11">
        <f t="shared" si="56"/>
        <v>9600</v>
      </c>
      <c r="O226" s="30">
        <f>IFERROR(VLOOKUP(A226,Outgrower_Areas!$C:$J,8,0),0)</f>
        <v>0.97672099999999995</v>
      </c>
      <c r="P226" s="33">
        <f t="shared" si="57"/>
        <v>0</v>
      </c>
      <c r="Q226" s="113">
        <f t="shared" si="58"/>
        <v>0</v>
      </c>
      <c r="R226" s="32">
        <f t="shared" si="59"/>
        <v>0</v>
      </c>
      <c r="S226" s="30">
        <f t="shared" si="60"/>
        <v>0</v>
      </c>
      <c r="T226" s="32">
        <f t="shared" si="61"/>
        <v>0</v>
      </c>
      <c r="U226" s="30">
        <f t="shared" si="62"/>
        <v>0</v>
      </c>
      <c r="V226" s="113" t="str">
        <f t="shared" si="63"/>
        <v>Non-Cropland</v>
      </c>
      <c r="W226" s="33">
        <f t="shared" si="64"/>
        <v>0</v>
      </c>
      <c r="X226" s="114">
        <f t="shared" si="65"/>
        <v>0</v>
      </c>
      <c r="Y226" s="33">
        <f t="shared" si="66"/>
        <v>0</v>
      </c>
      <c r="Z226" s="113">
        <f t="shared" si="67"/>
        <v>0</v>
      </c>
      <c r="AA226" s="113" t="str">
        <f t="shared" si="68"/>
        <v>Non-Cropland</v>
      </c>
      <c r="AB226" s="11">
        <f t="shared" si="69"/>
        <v>0</v>
      </c>
      <c r="AC226" s="11">
        <f t="shared" si="70"/>
        <v>0</v>
      </c>
      <c r="AD226" s="30">
        <f t="shared" si="71"/>
        <v>0</v>
      </c>
    </row>
    <row r="227" spans="1:30" x14ac:dyDescent="0.4">
      <c r="A227" s="11" t="str">
        <f>Outgrowers_Baseline!A227</f>
        <v>182197a</v>
      </c>
      <c r="B227" s="11">
        <f>Outgrowers_Baseline!B227</f>
        <v>503</v>
      </c>
      <c r="C227" s="11" t="str">
        <f>Outgrowers_Baseline!C227</f>
        <v>182197a</v>
      </c>
      <c r="D227" s="11">
        <f>Outgrowers_Baseline!D227</f>
        <v>22974</v>
      </c>
      <c r="E227" s="11" t="str">
        <f>Outgrowers_Baseline!G227</f>
        <v>Euc</v>
      </c>
      <c r="F227" s="11">
        <f>Outgrowers_Baseline!H227</f>
        <v>2025</v>
      </c>
      <c r="G227" s="11">
        <f t="shared" si="54"/>
        <v>2024</v>
      </c>
      <c r="H227" s="11">
        <f>IF(G227&lt;2017,0,(IF(G227=2017,Outgrowers_Baseline!I227,IF(G227=2018,Outgrowers_Baseline!N227,IF(G227=2019,Outgrowers_Baseline!S227,IF(G227=2020,Outgrowers_Baseline!X227,IF(G227=2021,Outgrowers_Baseline!AC227,IF(G227=2022,Outgrowers_Baseline!AH227,IF(G227=2023,Outgrowers_Baseline!AM227,IF(G227=2024,Outgrowers_Baseline!AR227,0)))))))))+(IF(G227=2017,Outgrowers_Baseline!J227,IF(G227=2018,Outgrowers_Baseline!O227,IF(G227=2019,Outgrowers_Baseline!T227,IF(G227=2020,Outgrowers_Baseline!Y227,IF(G227=2021,Outgrowers_Baseline!AD227,IF(G227=2022,Outgrowers_Baseline!AI227,IF(G227=2023,Outgrowers_Baseline!AN227,IF(G227=2024,Outgrowers_Baseline!AS227,0)))))))))+(IF(G227=2017,Outgrowers_Baseline!K227,IF(G227=2018,Outgrowers_Baseline!P227,IF(G227=2019,Outgrowers_Baseline!U227,IF(G227=2020,Outgrowers_Baseline!Z227,IF(G227=2021,Outgrowers_Baseline!AE227,IF(G227=2022,Outgrowers_Baseline!AJ227,IF(G227=2023,Outgrowers_Baseline!AO227,IF(G227=2024,Outgrowers_Baseline!AT227,0)))))))))+(IF(G227=2017,Outgrowers_Baseline!L227,IF(G227=2018,Outgrowers_Baseline!Q227,IF(G227=2019,Outgrowers_Baseline!V227,IF(G227=2020,Outgrowers_Baseline!AA227,IF(G227=2021,Outgrowers_Baseline!AF227,IF(G227=2022,Outgrowers_Baseline!AK227,IF(G227=2023,Outgrowers_Baseline!AP227,IF(G227=2024,Outgrowers_Baseline!AU227,0))))))))))</f>
        <v>900</v>
      </c>
      <c r="I227" s="11">
        <f t="shared" si="55"/>
        <v>2024</v>
      </c>
      <c r="J227" s="11">
        <f>IF(I227=2017,Outgrowers_Baseline!I227,IF(I227=2018,Outgrowers_Baseline!N227,IF(I227=2019,Outgrowers_Baseline!S227,IF(I227=2020,Outgrowers_Baseline!X227,IF(I227=2021,Outgrowers_Baseline!AC227,IF(I227=2022,Outgrowers_Baseline!AH227,IF(I227=2023,Outgrowers_Baseline!AM227,IF(I227=2024,Outgrowers_Baseline!AR227,0))))))))</f>
        <v>0</v>
      </c>
      <c r="K227" s="11">
        <f>IF(I227=2017,Outgrowers_Baseline!L227,IF(I227=2018,Outgrowers_Baseline!Q227,IF(I227=2019,Outgrowers_Baseline!V227,IF(I227=2020,Outgrowers_Baseline!AA227,IF(I227=2021,Outgrowers_Baseline!AF227,IF(I227=2022,Outgrowers_Baseline!AK227,IF(I227=2023,Outgrowers_Baseline!AP227,IF(I227=2024,Outgrowers_Baseline!AU227,0))))))))</f>
        <v>0</v>
      </c>
      <c r="L227" s="11">
        <f>IF(I227=2017,Outgrowers_Baseline!K227,IF(I227=2018,Outgrowers_Baseline!P227,IF(I227=2019,Outgrowers_Baseline!U227,IF(I227=2020,Outgrowers_Baseline!Z227,IF(I227=2021,Outgrowers_Baseline!AE227,IF(I227=2022,Outgrowers_Baseline!AJ227,IF(I227=2023,Outgrowers_Baseline!AO227,IF(I227=2024,Outgrowers_Baseline!AT227,0))))))))</f>
        <v>200</v>
      </c>
      <c r="M227" s="11">
        <f>IF(I227=2017,Outgrowers_Baseline!J227,IF(I227=2018,Outgrowers_Baseline!O227,IF(I227=2019,Outgrowers_Baseline!T227,IF(I227=2020,Outgrowers_Baseline!Y227,IF(I227=2021,Outgrowers_Baseline!AD227,IF(I227=2022,Outgrowers_Baseline!AI227,IF(I227=2023,Outgrowers_Baseline!AN227,IF(I227=2024,Outgrowers_Baseline!AS227,0))))))))</f>
        <v>700</v>
      </c>
      <c r="N227" s="11">
        <f t="shared" si="56"/>
        <v>900</v>
      </c>
      <c r="O227" s="30">
        <f>IFERROR(VLOOKUP(A227,Outgrower_Areas!$C:$J,8,0),0)</f>
        <v>0.43540699999999999</v>
      </c>
      <c r="P227" s="33">
        <f t="shared" si="57"/>
        <v>0</v>
      </c>
      <c r="Q227" s="113">
        <f t="shared" si="58"/>
        <v>0</v>
      </c>
      <c r="R227" s="32">
        <f t="shared" si="59"/>
        <v>0.22222222222222221</v>
      </c>
      <c r="S227" s="30">
        <f t="shared" si="60"/>
        <v>9.6757111111111099E-2</v>
      </c>
      <c r="T227" s="32">
        <f t="shared" si="61"/>
        <v>1</v>
      </c>
      <c r="U227" s="30">
        <f t="shared" si="62"/>
        <v>0.43540699999999999</v>
      </c>
      <c r="V227" s="113" t="str">
        <f t="shared" si="63"/>
        <v>Non-Cropland</v>
      </c>
      <c r="W227" s="33">
        <f t="shared" si="64"/>
        <v>0</v>
      </c>
      <c r="X227" s="114">
        <f t="shared" si="65"/>
        <v>0</v>
      </c>
      <c r="Y227" s="33">
        <f t="shared" si="66"/>
        <v>0.2</v>
      </c>
      <c r="Z227" s="113">
        <f t="shared" si="67"/>
        <v>1.935142222222222E-2</v>
      </c>
      <c r="AA227" s="113" t="str">
        <f t="shared" si="68"/>
        <v>High Cropland (≥50%)</v>
      </c>
      <c r="AB227" s="11">
        <f t="shared" si="69"/>
        <v>0.4</v>
      </c>
      <c r="AC227" s="11">
        <f t="shared" si="70"/>
        <v>0.17416280000000001</v>
      </c>
      <c r="AD227" s="30">
        <f t="shared" si="71"/>
        <v>0.43540699999999999</v>
      </c>
    </row>
    <row r="228" spans="1:30" x14ac:dyDescent="0.4">
      <c r="A228" s="11" t="str">
        <f>Outgrowers_Baseline!A228</f>
        <v>183001a</v>
      </c>
      <c r="B228" s="11">
        <f>Outgrowers_Baseline!B228</f>
        <v>501</v>
      </c>
      <c r="C228" s="11" t="str">
        <f>Outgrowers_Baseline!C228</f>
        <v>183001a</v>
      </c>
      <c r="D228" s="11">
        <f>Outgrowers_Baseline!D228</f>
        <v>16988</v>
      </c>
      <c r="E228" s="11" t="str">
        <f>Outgrowers_Baseline!G228</f>
        <v>Euc</v>
      </c>
      <c r="F228" s="11">
        <f>Outgrowers_Baseline!H228</f>
        <v>2021</v>
      </c>
      <c r="G228" s="11">
        <f t="shared" si="54"/>
        <v>2020</v>
      </c>
      <c r="H228" s="11">
        <f>IF(G228&lt;2017,0,(IF(G228=2017,Outgrowers_Baseline!I228,IF(G228=2018,Outgrowers_Baseline!N228,IF(G228=2019,Outgrowers_Baseline!S228,IF(G228=2020,Outgrowers_Baseline!X228,IF(G228=2021,Outgrowers_Baseline!AC228,IF(G228=2022,Outgrowers_Baseline!AH228,IF(G228=2023,Outgrowers_Baseline!AM228,IF(G228=2024,Outgrowers_Baseline!AR228,0)))))))))+(IF(G228=2017,Outgrowers_Baseline!J228,IF(G228=2018,Outgrowers_Baseline!O228,IF(G228=2019,Outgrowers_Baseline!T228,IF(G228=2020,Outgrowers_Baseline!Y228,IF(G228=2021,Outgrowers_Baseline!AD228,IF(G228=2022,Outgrowers_Baseline!AI228,IF(G228=2023,Outgrowers_Baseline!AN228,IF(G228=2024,Outgrowers_Baseline!AS228,0)))))))))+(IF(G228=2017,Outgrowers_Baseline!K228,IF(G228=2018,Outgrowers_Baseline!P228,IF(G228=2019,Outgrowers_Baseline!U228,IF(G228=2020,Outgrowers_Baseline!Z228,IF(G228=2021,Outgrowers_Baseline!AE228,IF(G228=2022,Outgrowers_Baseline!AJ228,IF(G228=2023,Outgrowers_Baseline!AO228,IF(G228=2024,Outgrowers_Baseline!AT228,0)))))))))+(IF(G228=2017,Outgrowers_Baseline!L228,IF(G228=2018,Outgrowers_Baseline!Q228,IF(G228=2019,Outgrowers_Baseline!V228,IF(G228=2020,Outgrowers_Baseline!AA228,IF(G228=2021,Outgrowers_Baseline!AF228,IF(G228=2022,Outgrowers_Baseline!AK228,IF(G228=2023,Outgrowers_Baseline!AP228,IF(G228=2024,Outgrowers_Baseline!AU228,0))))))))))</f>
        <v>2700</v>
      </c>
      <c r="I228" s="11">
        <f t="shared" si="55"/>
        <v>2020</v>
      </c>
      <c r="J228" s="11">
        <f>IF(I228=2017,Outgrowers_Baseline!I228,IF(I228=2018,Outgrowers_Baseline!N228,IF(I228=2019,Outgrowers_Baseline!S228,IF(I228=2020,Outgrowers_Baseline!X228,IF(I228=2021,Outgrowers_Baseline!AC228,IF(I228=2022,Outgrowers_Baseline!AH228,IF(I228=2023,Outgrowers_Baseline!AM228,IF(I228=2024,Outgrowers_Baseline!AR228,0))))))))</f>
        <v>0</v>
      </c>
      <c r="K228" s="11">
        <f>IF(I228=2017,Outgrowers_Baseline!L228,IF(I228=2018,Outgrowers_Baseline!Q228,IF(I228=2019,Outgrowers_Baseline!V228,IF(I228=2020,Outgrowers_Baseline!AA228,IF(I228=2021,Outgrowers_Baseline!AF228,IF(I228=2022,Outgrowers_Baseline!AK228,IF(I228=2023,Outgrowers_Baseline!AP228,IF(I228=2024,Outgrowers_Baseline!AU228,0))))))))</f>
        <v>0</v>
      </c>
      <c r="L228" s="11">
        <f>IF(I228=2017,Outgrowers_Baseline!K228,IF(I228=2018,Outgrowers_Baseline!P228,IF(I228=2019,Outgrowers_Baseline!U228,IF(I228=2020,Outgrowers_Baseline!Z228,IF(I228=2021,Outgrowers_Baseline!AE228,IF(I228=2022,Outgrowers_Baseline!AJ228,IF(I228=2023,Outgrowers_Baseline!AO228,IF(I228=2024,Outgrowers_Baseline!AT228,0))))))))</f>
        <v>100</v>
      </c>
      <c r="M228" s="11">
        <f>IF(I228=2017,Outgrowers_Baseline!J228,IF(I228=2018,Outgrowers_Baseline!O228,IF(I228=2019,Outgrowers_Baseline!T228,IF(I228=2020,Outgrowers_Baseline!Y228,IF(I228=2021,Outgrowers_Baseline!AD228,IF(I228=2022,Outgrowers_Baseline!AI228,IF(I228=2023,Outgrowers_Baseline!AN228,IF(I228=2024,Outgrowers_Baseline!AS228,0))))))))</f>
        <v>2600</v>
      </c>
      <c r="N228" s="11">
        <f t="shared" si="56"/>
        <v>2700</v>
      </c>
      <c r="O228" s="30">
        <f>IFERROR(VLOOKUP(A228,Outgrower_Areas!$C:$J,8,0),0)</f>
        <v>0.245175</v>
      </c>
      <c r="P228" s="33">
        <f t="shared" si="57"/>
        <v>0</v>
      </c>
      <c r="Q228" s="113">
        <f t="shared" si="58"/>
        <v>0</v>
      </c>
      <c r="R228" s="32">
        <f t="shared" si="59"/>
        <v>3.7037037037037035E-2</v>
      </c>
      <c r="S228" s="30">
        <f t="shared" si="60"/>
        <v>9.0805555555555553E-3</v>
      </c>
      <c r="T228" s="32">
        <f t="shared" si="61"/>
        <v>1</v>
      </c>
      <c r="U228" s="30">
        <f t="shared" si="62"/>
        <v>0.245175</v>
      </c>
      <c r="V228" s="113" t="str">
        <f t="shared" si="63"/>
        <v>Non-Cropland</v>
      </c>
      <c r="W228" s="33">
        <f t="shared" si="64"/>
        <v>0</v>
      </c>
      <c r="X228" s="114">
        <f t="shared" si="65"/>
        <v>0</v>
      </c>
      <c r="Y228" s="33">
        <f t="shared" si="66"/>
        <v>0.15</v>
      </c>
      <c r="Z228" s="113">
        <f t="shared" si="67"/>
        <v>1.3620833333333332E-3</v>
      </c>
      <c r="AA228" s="113" t="str">
        <f t="shared" si="68"/>
        <v>High Cropland (≥50%)</v>
      </c>
      <c r="AB228" s="11">
        <f t="shared" si="69"/>
        <v>0.4</v>
      </c>
      <c r="AC228" s="11">
        <f t="shared" si="70"/>
        <v>9.8070000000000004E-2</v>
      </c>
      <c r="AD228" s="30">
        <f t="shared" si="71"/>
        <v>0.245175</v>
      </c>
    </row>
    <row r="229" spans="1:30" x14ac:dyDescent="0.4">
      <c r="A229" s="11" t="str">
        <f>Outgrowers_Baseline!A229</f>
        <v>183001b</v>
      </c>
      <c r="B229" s="11">
        <f>Outgrowers_Baseline!B229</f>
        <v>501</v>
      </c>
      <c r="C229" s="11" t="str">
        <f>Outgrowers_Baseline!C229</f>
        <v>183001b</v>
      </c>
      <c r="D229" s="11">
        <f>Outgrowers_Baseline!D229</f>
        <v>16989</v>
      </c>
      <c r="E229" s="11" t="str">
        <f>Outgrowers_Baseline!G229</f>
        <v>Pine</v>
      </c>
      <c r="F229" s="11">
        <f>Outgrowers_Baseline!H229</f>
        <v>2019</v>
      </c>
      <c r="G229" s="11">
        <f t="shared" si="54"/>
        <v>2018</v>
      </c>
      <c r="H229" s="11">
        <f>IF(G229&lt;2017,0,(IF(G229=2017,Outgrowers_Baseline!I229,IF(G229=2018,Outgrowers_Baseline!N229,IF(G229=2019,Outgrowers_Baseline!S229,IF(G229=2020,Outgrowers_Baseline!X229,IF(G229=2021,Outgrowers_Baseline!AC229,IF(G229=2022,Outgrowers_Baseline!AH229,IF(G229=2023,Outgrowers_Baseline!AM229,IF(G229=2024,Outgrowers_Baseline!AR229,0)))))))))+(IF(G229=2017,Outgrowers_Baseline!J229,IF(G229=2018,Outgrowers_Baseline!O229,IF(G229=2019,Outgrowers_Baseline!T229,IF(G229=2020,Outgrowers_Baseline!Y229,IF(G229=2021,Outgrowers_Baseline!AD229,IF(G229=2022,Outgrowers_Baseline!AI229,IF(G229=2023,Outgrowers_Baseline!AN229,IF(G229=2024,Outgrowers_Baseline!AS229,0)))))))))+(IF(G229=2017,Outgrowers_Baseline!K229,IF(G229=2018,Outgrowers_Baseline!P229,IF(G229=2019,Outgrowers_Baseline!U229,IF(G229=2020,Outgrowers_Baseline!Z229,IF(G229=2021,Outgrowers_Baseline!AE229,IF(G229=2022,Outgrowers_Baseline!AJ229,IF(G229=2023,Outgrowers_Baseline!AO229,IF(G229=2024,Outgrowers_Baseline!AT229,0)))))))))+(IF(G229=2017,Outgrowers_Baseline!L229,IF(G229=2018,Outgrowers_Baseline!Q229,IF(G229=2019,Outgrowers_Baseline!V229,IF(G229=2020,Outgrowers_Baseline!AA229,IF(G229=2021,Outgrowers_Baseline!AF229,IF(G229=2022,Outgrowers_Baseline!AK229,IF(G229=2023,Outgrowers_Baseline!AP229,IF(G229=2024,Outgrowers_Baseline!AU229,0))))))))))</f>
        <v>12000</v>
      </c>
      <c r="I229" s="11">
        <f t="shared" si="55"/>
        <v>2018</v>
      </c>
      <c r="J229" s="11">
        <f>IF(I229=2017,Outgrowers_Baseline!I229,IF(I229=2018,Outgrowers_Baseline!N229,IF(I229=2019,Outgrowers_Baseline!S229,IF(I229=2020,Outgrowers_Baseline!X229,IF(I229=2021,Outgrowers_Baseline!AC229,IF(I229=2022,Outgrowers_Baseline!AH229,IF(I229=2023,Outgrowers_Baseline!AM229,IF(I229=2024,Outgrowers_Baseline!AR229,0))))))))</f>
        <v>5400</v>
      </c>
      <c r="K229" s="11">
        <f>IF(I229=2017,Outgrowers_Baseline!L229,IF(I229=2018,Outgrowers_Baseline!Q229,IF(I229=2019,Outgrowers_Baseline!V229,IF(I229=2020,Outgrowers_Baseline!AA229,IF(I229=2021,Outgrowers_Baseline!AF229,IF(I229=2022,Outgrowers_Baseline!AK229,IF(I229=2023,Outgrowers_Baseline!AP229,IF(I229=2024,Outgrowers_Baseline!AU229,0))))))))</f>
        <v>100</v>
      </c>
      <c r="L229" s="11">
        <f>IF(I229=2017,Outgrowers_Baseline!K229,IF(I229=2018,Outgrowers_Baseline!P229,IF(I229=2019,Outgrowers_Baseline!U229,IF(I229=2020,Outgrowers_Baseline!Z229,IF(I229=2021,Outgrowers_Baseline!AE229,IF(I229=2022,Outgrowers_Baseline!AJ229,IF(I229=2023,Outgrowers_Baseline!AO229,IF(I229=2024,Outgrowers_Baseline!AT229,0))))))))</f>
        <v>3600</v>
      </c>
      <c r="M229" s="11">
        <f>IF(I229=2017,Outgrowers_Baseline!J229,IF(I229=2018,Outgrowers_Baseline!O229,IF(I229=2019,Outgrowers_Baseline!T229,IF(I229=2020,Outgrowers_Baseline!Y229,IF(I229=2021,Outgrowers_Baseline!AD229,IF(I229=2022,Outgrowers_Baseline!AI229,IF(I229=2023,Outgrowers_Baseline!AN229,IF(I229=2024,Outgrowers_Baseline!AS229,0))))))))</f>
        <v>2900</v>
      </c>
      <c r="N229" s="11">
        <f t="shared" si="56"/>
        <v>12000</v>
      </c>
      <c r="O229" s="30">
        <f>IFERROR(VLOOKUP(A229,Outgrower_Areas!$C:$J,8,0),0)</f>
        <v>1.177808</v>
      </c>
      <c r="P229" s="33">
        <f t="shared" si="57"/>
        <v>8.3333333333333332E-3</v>
      </c>
      <c r="Q229" s="113">
        <f t="shared" si="58"/>
        <v>9.8150666666666671E-3</v>
      </c>
      <c r="R229" s="32">
        <f t="shared" si="59"/>
        <v>0.30833333333333335</v>
      </c>
      <c r="S229" s="30">
        <f t="shared" si="60"/>
        <v>0.36315746666666665</v>
      </c>
      <c r="T229" s="32">
        <f t="shared" si="61"/>
        <v>0.55000000000000004</v>
      </c>
      <c r="U229" s="30">
        <f t="shared" si="62"/>
        <v>0.64779439999999999</v>
      </c>
      <c r="V229" s="113" t="str">
        <f t="shared" si="63"/>
        <v>Very Low Cropland (&lt;10%)</v>
      </c>
      <c r="W229" s="33">
        <f t="shared" si="64"/>
        <v>0.15</v>
      </c>
      <c r="X229" s="114">
        <f t="shared" si="65"/>
        <v>1.47226E-3</v>
      </c>
      <c r="Y229" s="33">
        <f t="shared" si="66"/>
        <v>0.3</v>
      </c>
      <c r="Z229" s="113">
        <f t="shared" si="67"/>
        <v>0.10894723999999999</v>
      </c>
      <c r="AA229" s="113" t="str">
        <f t="shared" si="68"/>
        <v>High Cropland (≥50%)</v>
      </c>
      <c r="AB229" s="11">
        <f t="shared" si="69"/>
        <v>0.4</v>
      </c>
      <c r="AC229" s="11">
        <f t="shared" si="70"/>
        <v>0.25911776000000003</v>
      </c>
      <c r="AD229" s="30">
        <f t="shared" si="71"/>
        <v>0.64779439999999999</v>
      </c>
    </row>
    <row r="230" spans="1:30" x14ac:dyDescent="0.4">
      <c r="A230" s="11" t="str">
        <f>Outgrowers_Baseline!A230</f>
        <v>183001c</v>
      </c>
      <c r="B230" s="11">
        <f>Outgrowers_Baseline!B230</f>
        <v>501</v>
      </c>
      <c r="C230" s="11" t="str">
        <f>Outgrowers_Baseline!C230</f>
        <v>183001c</v>
      </c>
      <c r="D230" s="11">
        <f>Outgrowers_Baseline!D230</f>
        <v>16990</v>
      </c>
      <c r="E230" s="11" t="str">
        <f>Outgrowers_Baseline!G230</f>
        <v>Pine</v>
      </c>
      <c r="F230" s="11">
        <f>Outgrowers_Baseline!H230</f>
        <v>2021</v>
      </c>
      <c r="G230" s="11">
        <f t="shared" si="54"/>
        <v>2020</v>
      </c>
      <c r="H230" s="11">
        <f>IF(G230&lt;2017,0,(IF(G230=2017,Outgrowers_Baseline!I230,IF(G230=2018,Outgrowers_Baseline!N230,IF(G230=2019,Outgrowers_Baseline!S230,IF(G230=2020,Outgrowers_Baseline!X230,IF(G230=2021,Outgrowers_Baseline!AC230,IF(G230=2022,Outgrowers_Baseline!AH230,IF(G230=2023,Outgrowers_Baseline!AM230,IF(G230=2024,Outgrowers_Baseline!AR230,0)))))))))+(IF(G230=2017,Outgrowers_Baseline!J230,IF(G230=2018,Outgrowers_Baseline!O230,IF(G230=2019,Outgrowers_Baseline!T230,IF(G230=2020,Outgrowers_Baseline!Y230,IF(G230=2021,Outgrowers_Baseline!AD230,IF(G230=2022,Outgrowers_Baseline!AI230,IF(G230=2023,Outgrowers_Baseline!AN230,IF(G230=2024,Outgrowers_Baseline!AS230,0)))))))))+(IF(G230=2017,Outgrowers_Baseline!K230,IF(G230=2018,Outgrowers_Baseline!P230,IF(G230=2019,Outgrowers_Baseline!U230,IF(G230=2020,Outgrowers_Baseline!Z230,IF(G230=2021,Outgrowers_Baseline!AE230,IF(G230=2022,Outgrowers_Baseline!AJ230,IF(G230=2023,Outgrowers_Baseline!AO230,IF(G230=2024,Outgrowers_Baseline!AT230,0)))))))))+(IF(G230=2017,Outgrowers_Baseline!L230,IF(G230=2018,Outgrowers_Baseline!Q230,IF(G230=2019,Outgrowers_Baseline!V230,IF(G230=2020,Outgrowers_Baseline!AA230,IF(G230=2021,Outgrowers_Baseline!AF230,IF(G230=2022,Outgrowers_Baseline!AK230,IF(G230=2023,Outgrowers_Baseline!AP230,IF(G230=2024,Outgrowers_Baseline!AU230,0))))))))))</f>
        <v>12800</v>
      </c>
      <c r="I230" s="11">
        <f t="shared" si="55"/>
        <v>2020</v>
      </c>
      <c r="J230" s="11">
        <f>IF(I230=2017,Outgrowers_Baseline!I230,IF(I230=2018,Outgrowers_Baseline!N230,IF(I230=2019,Outgrowers_Baseline!S230,IF(I230=2020,Outgrowers_Baseline!X230,IF(I230=2021,Outgrowers_Baseline!AC230,IF(I230=2022,Outgrowers_Baseline!AH230,IF(I230=2023,Outgrowers_Baseline!AM230,IF(I230=2024,Outgrowers_Baseline!AR230,0))))))))</f>
        <v>1800</v>
      </c>
      <c r="K230" s="11">
        <f>IF(I230=2017,Outgrowers_Baseline!L230,IF(I230=2018,Outgrowers_Baseline!Q230,IF(I230=2019,Outgrowers_Baseline!V230,IF(I230=2020,Outgrowers_Baseline!AA230,IF(I230=2021,Outgrowers_Baseline!AF230,IF(I230=2022,Outgrowers_Baseline!AK230,IF(I230=2023,Outgrowers_Baseline!AP230,IF(I230=2024,Outgrowers_Baseline!AU230,0))))))))</f>
        <v>4500</v>
      </c>
      <c r="L230" s="11">
        <f>IF(I230=2017,Outgrowers_Baseline!K230,IF(I230=2018,Outgrowers_Baseline!P230,IF(I230=2019,Outgrowers_Baseline!U230,IF(I230=2020,Outgrowers_Baseline!Z230,IF(I230=2021,Outgrowers_Baseline!AE230,IF(I230=2022,Outgrowers_Baseline!AJ230,IF(I230=2023,Outgrowers_Baseline!AO230,IF(I230=2024,Outgrowers_Baseline!AT230,0))))))))</f>
        <v>5500</v>
      </c>
      <c r="M230" s="11">
        <f>IF(I230=2017,Outgrowers_Baseline!J230,IF(I230=2018,Outgrowers_Baseline!O230,IF(I230=2019,Outgrowers_Baseline!T230,IF(I230=2020,Outgrowers_Baseline!Y230,IF(I230=2021,Outgrowers_Baseline!AD230,IF(I230=2022,Outgrowers_Baseline!AI230,IF(I230=2023,Outgrowers_Baseline!AN230,IF(I230=2024,Outgrowers_Baseline!AS230,0))))))))</f>
        <v>1000</v>
      </c>
      <c r="N230" s="11">
        <f t="shared" si="56"/>
        <v>12800</v>
      </c>
      <c r="O230" s="30">
        <f>IFERROR(VLOOKUP(A230,Outgrower_Areas!$C:$J,8,0),0)</f>
        <v>1.293094</v>
      </c>
      <c r="P230" s="33">
        <f t="shared" si="57"/>
        <v>0.3515625</v>
      </c>
      <c r="Q230" s="113">
        <f t="shared" si="58"/>
        <v>0.45460335937499996</v>
      </c>
      <c r="R230" s="32">
        <f t="shared" si="59"/>
        <v>0.78125</v>
      </c>
      <c r="S230" s="30">
        <f t="shared" si="60"/>
        <v>1.0102296874999999</v>
      </c>
      <c r="T230" s="32">
        <f t="shared" si="61"/>
        <v>0.859375</v>
      </c>
      <c r="U230" s="30">
        <f t="shared" si="62"/>
        <v>1.11125265625</v>
      </c>
      <c r="V230" s="113" t="str">
        <f t="shared" si="63"/>
        <v>Medium Cropland (30-50%)</v>
      </c>
      <c r="W230" s="33">
        <f t="shared" si="64"/>
        <v>0.3</v>
      </c>
      <c r="X230" s="114">
        <f t="shared" si="65"/>
        <v>0.13638100781249998</v>
      </c>
      <c r="Y230" s="33">
        <f t="shared" si="66"/>
        <v>0.4</v>
      </c>
      <c r="Z230" s="113">
        <f t="shared" si="67"/>
        <v>0.40409187499999999</v>
      </c>
      <c r="AA230" s="113" t="str">
        <f t="shared" si="68"/>
        <v>High Cropland (≥50%)</v>
      </c>
      <c r="AB230" s="11">
        <f t="shared" si="69"/>
        <v>0.4</v>
      </c>
      <c r="AC230" s="11">
        <f t="shared" si="70"/>
        <v>0.44450106250000004</v>
      </c>
      <c r="AD230" s="30">
        <f t="shared" si="71"/>
        <v>1.11125265625</v>
      </c>
    </row>
    <row r="231" spans="1:30" x14ac:dyDescent="0.4">
      <c r="A231" s="11" t="str">
        <f>Outgrowers_Baseline!A231</f>
        <v>183001d</v>
      </c>
      <c r="B231" s="11">
        <f>Outgrowers_Baseline!B231</f>
        <v>501</v>
      </c>
      <c r="C231" s="11" t="str">
        <f>Outgrowers_Baseline!C231</f>
        <v>183001d</v>
      </c>
      <c r="D231" s="11">
        <f>Outgrowers_Baseline!D231</f>
        <v>16991</v>
      </c>
      <c r="E231" s="11" t="str">
        <f>Outgrowers_Baseline!G231</f>
        <v>Euc</v>
      </c>
      <c r="F231" s="11">
        <f>Outgrowers_Baseline!H231</f>
        <v>2021</v>
      </c>
      <c r="G231" s="11">
        <f t="shared" si="54"/>
        <v>2020</v>
      </c>
      <c r="H231" s="11">
        <f>IF(G231&lt;2017,0,(IF(G231=2017,Outgrowers_Baseline!I231,IF(G231=2018,Outgrowers_Baseline!N231,IF(G231=2019,Outgrowers_Baseline!S231,IF(G231=2020,Outgrowers_Baseline!X231,IF(G231=2021,Outgrowers_Baseline!AC231,IF(G231=2022,Outgrowers_Baseline!AH231,IF(G231=2023,Outgrowers_Baseline!AM231,IF(G231=2024,Outgrowers_Baseline!AR231,0)))))))))+(IF(G231=2017,Outgrowers_Baseline!J231,IF(G231=2018,Outgrowers_Baseline!O231,IF(G231=2019,Outgrowers_Baseline!T231,IF(G231=2020,Outgrowers_Baseline!Y231,IF(G231=2021,Outgrowers_Baseline!AD231,IF(G231=2022,Outgrowers_Baseline!AI231,IF(G231=2023,Outgrowers_Baseline!AN231,IF(G231=2024,Outgrowers_Baseline!AS231,0)))))))))+(IF(G231=2017,Outgrowers_Baseline!K231,IF(G231=2018,Outgrowers_Baseline!P231,IF(G231=2019,Outgrowers_Baseline!U231,IF(G231=2020,Outgrowers_Baseline!Z231,IF(G231=2021,Outgrowers_Baseline!AE231,IF(G231=2022,Outgrowers_Baseline!AJ231,IF(G231=2023,Outgrowers_Baseline!AO231,IF(G231=2024,Outgrowers_Baseline!AT231,0)))))))))+(IF(G231=2017,Outgrowers_Baseline!L231,IF(G231=2018,Outgrowers_Baseline!Q231,IF(G231=2019,Outgrowers_Baseline!V231,IF(G231=2020,Outgrowers_Baseline!AA231,IF(G231=2021,Outgrowers_Baseline!AF231,IF(G231=2022,Outgrowers_Baseline!AK231,IF(G231=2023,Outgrowers_Baseline!AP231,IF(G231=2024,Outgrowers_Baseline!AU231,0))))))))))</f>
        <v>4000</v>
      </c>
      <c r="I231" s="11">
        <f t="shared" si="55"/>
        <v>2020</v>
      </c>
      <c r="J231" s="11">
        <f>IF(I231=2017,Outgrowers_Baseline!I231,IF(I231=2018,Outgrowers_Baseline!N231,IF(I231=2019,Outgrowers_Baseline!S231,IF(I231=2020,Outgrowers_Baseline!X231,IF(I231=2021,Outgrowers_Baseline!AC231,IF(I231=2022,Outgrowers_Baseline!AH231,IF(I231=2023,Outgrowers_Baseline!AM231,IF(I231=2024,Outgrowers_Baseline!AR231,0))))))))</f>
        <v>0</v>
      </c>
      <c r="K231" s="11">
        <f>IF(I231=2017,Outgrowers_Baseline!L231,IF(I231=2018,Outgrowers_Baseline!Q231,IF(I231=2019,Outgrowers_Baseline!V231,IF(I231=2020,Outgrowers_Baseline!AA231,IF(I231=2021,Outgrowers_Baseline!AF231,IF(I231=2022,Outgrowers_Baseline!AK231,IF(I231=2023,Outgrowers_Baseline!AP231,IF(I231=2024,Outgrowers_Baseline!AU231,0))))))))</f>
        <v>400</v>
      </c>
      <c r="L231" s="11">
        <f>IF(I231=2017,Outgrowers_Baseline!K231,IF(I231=2018,Outgrowers_Baseline!P231,IF(I231=2019,Outgrowers_Baseline!U231,IF(I231=2020,Outgrowers_Baseline!Z231,IF(I231=2021,Outgrowers_Baseline!AE231,IF(I231=2022,Outgrowers_Baseline!AJ231,IF(I231=2023,Outgrowers_Baseline!AO231,IF(I231=2024,Outgrowers_Baseline!AT231,0))))))))</f>
        <v>2400</v>
      </c>
      <c r="M231" s="11">
        <f>IF(I231=2017,Outgrowers_Baseline!J231,IF(I231=2018,Outgrowers_Baseline!O231,IF(I231=2019,Outgrowers_Baseline!T231,IF(I231=2020,Outgrowers_Baseline!Y231,IF(I231=2021,Outgrowers_Baseline!AD231,IF(I231=2022,Outgrowers_Baseline!AI231,IF(I231=2023,Outgrowers_Baseline!AN231,IF(I231=2024,Outgrowers_Baseline!AS231,0))))))))</f>
        <v>1200</v>
      </c>
      <c r="N231" s="11">
        <f t="shared" si="56"/>
        <v>4000</v>
      </c>
      <c r="O231" s="30">
        <f>IFERROR(VLOOKUP(A231,Outgrower_Areas!$C:$J,8,0),0)</f>
        <v>0.41362500000000002</v>
      </c>
      <c r="P231" s="33">
        <f t="shared" si="57"/>
        <v>0.1</v>
      </c>
      <c r="Q231" s="113">
        <f t="shared" si="58"/>
        <v>4.1362500000000003E-2</v>
      </c>
      <c r="R231" s="32">
        <f t="shared" si="59"/>
        <v>0.7</v>
      </c>
      <c r="S231" s="30">
        <f t="shared" si="60"/>
        <v>0.2895375</v>
      </c>
      <c r="T231" s="32">
        <f t="shared" si="61"/>
        <v>1</v>
      </c>
      <c r="U231" s="30">
        <f t="shared" si="62"/>
        <v>0.41362500000000002</v>
      </c>
      <c r="V231" s="113" t="str">
        <f t="shared" si="63"/>
        <v>Low Cropland (10-30%)</v>
      </c>
      <c r="W231" s="33">
        <f t="shared" si="64"/>
        <v>0.2</v>
      </c>
      <c r="X231" s="114">
        <f t="shared" si="65"/>
        <v>8.2725000000000003E-3</v>
      </c>
      <c r="Y231" s="33">
        <f t="shared" si="66"/>
        <v>0.4</v>
      </c>
      <c r="Z231" s="113">
        <f t="shared" si="67"/>
        <v>0.115815</v>
      </c>
      <c r="AA231" s="113" t="str">
        <f t="shared" si="68"/>
        <v>High Cropland (≥50%)</v>
      </c>
      <c r="AB231" s="11">
        <f t="shared" si="69"/>
        <v>0.4</v>
      </c>
      <c r="AC231" s="11">
        <f t="shared" si="70"/>
        <v>0.16545000000000001</v>
      </c>
      <c r="AD231" s="30">
        <f t="shared" si="71"/>
        <v>0.41362500000000002</v>
      </c>
    </row>
    <row r="232" spans="1:30" x14ac:dyDescent="0.4">
      <c r="A232" s="11" t="str">
        <f>Outgrowers_Baseline!A232</f>
        <v>183310a</v>
      </c>
      <c r="B232" s="11">
        <f>Outgrowers_Baseline!B232</f>
        <v>507</v>
      </c>
      <c r="C232" s="11" t="str">
        <f>Outgrowers_Baseline!C232</f>
        <v>183310a</v>
      </c>
      <c r="D232" s="11">
        <f>Outgrowers_Baseline!D232</f>
        <v>19145</v>
      </c>
      <c r="E232" s="11" t="str">
        <f>Outgrowers_Baseline!G232</f>
        <v>Pine</v>
      </c>
      <c r="F232" s="11">
        <f>Outgrowers_Baseline!H232</f>
        <v>2023</v>
      </c>
      <c r="G232" s="11">
        <f t="shared" si="54"/>
        <v>2022</v>
      </c>
      <c r="H232" s="11">
        <f>IF(G232&lt;2017,0,(IF(G232=2017,Outgrowers_Baseline!I232,IF(G232=2018,Outgrowers_Baseline!N232,IF(G232=2019,Outgrowers_Baseline!S232,IF(G232=2020,Outgrowers_Baseline!X232,IF(G232=2021,Outgrowers_Baseline!AC232,IF(G232=2022,Outgrowers_Baseline!AH232,IF(G232=2023,Outgrowers_Baseline!AM232,IF(G232=2024,Outgrowers_Baseline!AR232,0)))))))))+(IF(G232=2017,Outgrowers_Baseline!J232,IF(G232=2018,Outgrowers_Baseline!O232,IF(G232=2019,Outgrowers_Baseline!T232,IF(G232=2020,Outgrowers_Baseline!Y232,IF(G232=2021,Outgrowers_Baseline!AD232,IF(G232=2022,Outgrowers_Baseline!AI232,IF(G232=2023,Outgrowers_Baseline!AN232,IF(G232=2024,Outgrowers_Baseline!AS232,0)))))))))+(IF(G232=2017,Outgrowers_Baseline!K232,IF(G232=2018,Outgrowers_Baseline!P232,IF(G232=2019,Outgrowers_Baseline!U232,IF(G232=2020,Outgrowers_Baseline!Z232,IF(G232=2021,Outgrowers_Baseline!AE232,IF(G232=2022,Outgrowers_Baseline!AJ232,IF(G232=2023,Outgrowers_Baseline!AO232,IF(G232=2024,Outgrowers_Baseline!AT232,0)))))))))+(IF(G232=2017,Outgrowers_Baseline!L232,IF(G232=2018,Outgrowers_Baseline!Q232,IF(G232=2019,Outgrowers_Baseline!V232,IF(G232=2020,Outgrowers_Baseline!AA232,IF(G232=2021,Outgrowers_Baseline!AF232,IF(G232=2022,Outgrowers_Baseline!AK232,IF(G232=2023,Outgrowers_Baseline!AP232,IF(G232=2024,Outgrowers_Baseline!AU232,0))))))))))</f>
        <v>8400</v>
      </c>
      <c r="I232" s="11">
        <f t="shared" si="55"/>
        <v>2022</v>
      </c>
      <c r="J232" s="11">
        <f>IF(I232=2017,Outgrowers_Baseline!I232,IF(I232=2018,Outgrowers_Baseline!N232,IF(I232=2019,Outgrowers_Baseline!S232,IF(I232=2020,Outgrowers_Baseline!X232,IF(I232=2021,Outgrowers_Baseline!AC232,IF(I232=2022,Outgrowers_Baseline!AH232,IF(I232=2023,Outgrowers_Baseline!AM232,IF(I232=2024,Outgrowers_Baseline!AR232,0))))))))</f>
        <v>0</v>
      </c>
      <c r="K232" s="11">
        <f>IF(I232=2017,Outgrowers_Baseline!L232,IF(I232=2018,Outgrowers_Baseline!Q232,IF(I232=2019,Outgrowers_Baseline!V232,IF(I232=2020,Outgrowers_Baseline!AA232,IF(I232=2021,Outgrowers_Baseline!AF232,IF(I232=2022,Outgrowers_Baseline!AK232,IF(I232=2023,Outgrowers_Baseline!AP232,IF(I232=2024,Outgrowers_Baseline!AU232,0))))))))</f>
        <v>3600</v>
      </c>
      <c r="L232" s="11">
        <f>IF(I232=2017,Outgrowers_Baseline!K232,IF(I232=2018,Outgrowers_Baseline!P232,IF(I232=2019,Outgrowers_Baseline!U232,IF(I232=2020,Outgrowers_Baseline!Z232,IF(I232=2021,Outgrowers_Baseline!AE232,IF(I232=2022,Outgrowers_Baseline!AJ232,IF(I232=2023,Outgrowers_Baseline!AO232,IF(I232=2024,Outgrowers_Baseline!AT232,0))))))))</f>
        <v>2800</v>
      </c>
      <c r="M232" s="11">
        <f>IF(I232=2017,Outgrowers_Baseline!J232,IF(I232=2018,Outgrowers_Baseline!O232,IF(I232=2019,Outgrowers_Baseline!T232,IF(I232=2020,Outgrowers_Baseline!Y232,IF(I232=2021,Outgrowers_Baseline!AD232,IF(I232=2022,Outgrowers_Baseline!AI232,IF(I232=2023,Outgrowers_Baseline!AN232,IF(I232=2024,Outgrowers_Baseline!AS232,0))))))))</f>
        <v>2000</v>
      </c>
      <c r="N232" s="11">
        <f t="shared" si="56"/>
        <v>8400</v>
      </c>
      <c r="O232" s="30">
        <f>IFERROR(VLOOKUP(A232,Outgrower_Areas!$C:$J,8,0),0)</f>
        <v>0.846306</v>
      </c>
      <c r="P232" s="33">
        <f t="shared" si="57"/>
        <v>0.42857142857142855</v>
      </c>
      <c r="Q232" s="113">
        <f t="shared" si="58"/>
        <v>0.36270257142857143</v>
      </c>
      <c r="R232" s="32">
        <f t="shared" si="59"/>
        <v>0.76190476190476186</v>
      </c>
      <c r="S232" s="30">
        <f t="shared" si="60"/>
        <v>0.64480457142857139</v>
      </c>
      <c r="T232" s="32">
        <f t="shared" si="61"/>
        <v>1</v>
      </c>
      <c r="U232" s="30">
        <f t="shared" si="62"/>
        <v>0.846306</v>
      </c>
      <c r="V232" s="113" t="str">
        <f t="shared" si="63"/>
        <v>Medium Cropland (30-50%)</v>
      </c>
      <c r="W232" s="33">
        <f t="shared" si="64"/>
        <v>0.3</v>
      </c>
      <c r="X232" s="114">
        <f t="shared" si="65"/>
        <v>0.10881077142857143</v>
      </c>
      <c r="Y232" s="33">
        <f t="shared" si="66"/>
        <v>0.4</v>
      </c>
      <c r="Z232" s="113">
        <f t="shared" si="67"/>
        <v>0.25792182857142859</v>
      </c>
      <c r="AA232" s="113" t="str">
        <f t="shared" si="68"/>
        <v>High Cropland (≥50%)</v>
      </c>
      <c r="AB232" s="11">
        <f t="shared" si="69"/>
        <v>0.4</v>
      </c>
      <c r="AC232" s="11">
        <f t="shared" si="70"/>
        <v>0.3385224</v>
      </c>
      <c r="AD232" s="30">
        <f t="shared" si="71"/>
        <v>0.846306</v>
      </c>
    </row>
    <row r="233" spans="1:30" x14ac:dyDescent="0.4">
      <c r="A233" s="11" t="str">
        <f>Outgrowers_Baseline!A233</f>
        <v>183310b</v>
      </c>
      <c r="B233" s="11">
        <f>Outgrowers_Baseline!B233</f>
        <v>507</v>
      </c>
      <c r="C233" s="11" t="str">
        <f>Outgrowers_Baseline!C233</f>
        <v>183310b</v>
      </c>
      <c r="D233" s="11">
        <f>Outgrowers_Baseline!D233</f>
        <v>19387</v>
      </c>
      <c r="E233" s="11" t="str">
        <f>Outgrowers_Baseline!G233</f>
        <v>Euc</v>
      </c>
      <c r="F233" s="11">
        <f>Outgrowers_Baseline!H233</f>
        <v>2023</v>
      </c>
      <c r="G233" s="11">
        <f t="shared" si="54"/>
        <v>2022</v>
      </c>
      <c r="H233" s="11">
        <f>IF(G233&lt;2017,0,(IF(G233=2017,Outgrowers_Baseline!I233,IF(G233=2018,Outgrowers_Baseline!N233,IF(G233=2019,Outgrowers_Baseline!S233,IF(G233=2020,Outgrowers_Baseline!X233,IF(G233=2021,Outgrowers_Baseline!AC233,IF(G233=2022,Outgrowers_Baseline!AH233,IF(G233=2023,Outgrowers_Baseline!AM233,IF(G233=2024,Outgrowers_Baseline!AR233,0)))))))))+(IF(G233=2017,Outgrowers_Baseline!J233,IF(G233=2018,Outgrowers_Baseline!O233,IF(G233=2019,Outgrowers_Baseline!T233,IF(G233=2020,Outgrowers_Baseline!Y233,IF(G233=2021,Outgrowers_Baseline!AD233,IF(G233=2022,Outgrowers_Baseline!AI233,IF(G233=2023,Outgrowers_Baseline!AN233,IF(G233=2024,Outgrowers_Baseline!AS233,0)))))))))+(IF(G233=2017,Outgrowers_Baseline!K233,IF(G233=2018,Outgrowers_Baseline!P233,IF(G233=2019,Outgrowers_Baseline!U233,IF(G233=2020,Outgrowers_Baseline!Z233,IF(G233=2021,Outgrowers_Baseline!AE233,IF(G233=2022,Outgrowers_Baseline!AJ233,IF(G233=2023,Outgrowers_Baseline!AO233,IF(G233=2024,Outgrowers_Baseline!AT233,0)))))))))+(IF(G233=2017,Outgrowers_Baseline!L233,IF(G233=2018,Outgrowers_Baseline!Q233,IF(G233=2019,Outgrowers_Baseline!V233,IF(G233=2020,Outgrowers_Baseline!AA233,IF(G233=2021,Outgrowers_Baseline!AF233,IF(G233=2022,Outgrowers_Baseline!AK233,IF(G233=2023,Outgrowers_Baseline!AP233,IF(G233=2024,Outgrowers_Baseline!AU233,0))))))))))</f>
        <v>2600</v>
      </c>
      <c r="I233" s="11">
        <f t="shared" si="55"/>
        <v>2022</v>
      </c>
      <c r="J233" s="11">
        <f>IF(I233=2017,Outgrowers_Baseline!I233,IF(I233=2018,Outgrowers_Baseline!N233,IF(I233=2019,Outgrowers_Baseline!S233,IF(I233=2020,Outgrowers_Baseline!X233,IF(I233=2021,Outgrowers_Baseline!AC233,IF(I233=2022,Outgrowers_Baseline!AH233,IF(I233=2023,Outgrowers_Baseline!AM233,IF(I233=2024,Outgrowers_Baseline!AR233,0))))))))</f>
        <v>0</v>
      </c>
      <c r="K233" s="11">
        <f>IF(I233=2017,Outgrowers_Baseline!L233,IF(I233=2018,Outgrowers_Baseline!Q233,IF(I233=2019,Outgrowers_Baseline!V233,IF(I233=2020,Outgrowers_Baseline!AA233,IF(I233=2021,Outgrowers_Baseline!AF233,IF(I233=2022,Outgrowers_Baseline!AK233,IF(I233=2023,Outgrowers_Baseline!AP233,IF(I233=2024,Outgrowers_Baseline!AU233,0))))))))</f>
        <v>1100</v>
      </c>
      <c r="L233" s="11">
        <f>IF(I233=2017,Outgrowers_Baseline!K233,IF(I233=2018,Outgrowers_Baseline!P233,IF(I233=2019,Outgrowers_Baseline!U233,IF(I233=2020,Outgrowers_Baseline!Z233,IF(I233=2021,Outgrowers_Baseline!AE233,IF(I233=2022,Outgrowers_Baseline!AJ233,IF(I233=2023,Outgrowers_Baseline!AO233,IF(I233=2024,Outgrowers_Baseline!AT233,0))))))))</f>
        <v>1500</v>
      </c>
      <c r="M233" s="11">
        <f>IF(I233=2017,Outgrowers_Baseline!J233,IF(I233=2018,Outgrowers_Baseline!O233,IF(I233=2019,Outgrowers_Baseline!T233,IF(I233=2020,Outgrowers_Baseline!Y233,IF(I233=2021,Outgrowers_Baseline!AD233,IF(I233=2022,Outgrowers_Baseline!AI233,IF(I233=2023,Outgrowers_Baseline!AN233,IF(I233=2024,Outgrowers_Baseline!AS233,0))))))))</f>
        <v>0</v>
      </c>
      <c r="N233" s="11">
        <f t="shared" si="56"/>
        <v>2600</v>
      </c>
      <c r="O233" s="30">
        <f>IFERROR(VLOOKUP(A233,Outgrower_Areas!$C:$J,8,0),0)</f>
        <v>0.26947900000000002</v>
      </c>
      <c r="P233" s="33">
        <f t="shared" si="57"/>
        <v>0.42307692307692307</v>
      </c>
      <c r="Q233" s="113">
        <f t="shared" si="58"/>
        <v>0.11401034615384616</v>
      </c>
      <c r="R233" s="32">
        <f t="shared" si="59"/>
        <v>1</v>
      </c>
      <c r="S233" s="30">
        <f t="shared" si="60"/>
        <v>0.26947900000000002</v>
      </c>
      <c r="T233" s="32">
        <f t="shared" si="61"/>
        <v>1</v>
      </c>
      <c r="U233" s="30">
        <f t="shared" si="62"/>
        <v>0.26947900000000002</v>
      </c>
      <c r="V233" s="113" t="str">
        <f t="shared" si="63"/>
        <v>Medium Cropland (30-50%)</v>
      </c>
      <c r="W233" s="33">
        <f t="shared" si="64"/>
        <v>0.3</v>
      </c>
      <c r="X233" s="114">
        <f t="shared" si="65"/>
        <v>3.4203103846153847E-2</v>
      </c>
      <c r="Y233" s="33">
        <f t="shared" si="66"/>
        <v>0.4</v>
      </c>
      <c r="Z233" s="113">
        <f t="shared" si="67"/>
        <v>0.10779160000000002</v>
      </c>
      <c r="AA233" s="113" t="str">
        <f t="shared" si="68"/>
        <v>High Cropland (≥50%)</v>
      </c>
      <c r="AB233" s="11">
        <f t="shared" si="69"/>
        <v>0.4</v>
      </c>
      <c r="AC233" s="11">
        <f t="shared" si="70"/>
        <v>0.10779160000000002</v>
      </c>
      <c r="AD233" s="30">
        <f t="shared" si="71"/>
        <v>0.26947900000000002</v>
      </c>
    </row>
    <row r="234" spans="1:30" x14ac:dyDescent="0.4">
      <c r="A234" s="11" t="str">
        <f>Outgrowers_Baseline!A234</f>
        <v>183310c</v>
      </c>
      <c r="B234" s="11">
        <f>Outgrowers_Baseline!B234</f>
        <v>507</v>
      </c>
      <c r="C234" s="11" t="str">
        <f>Outgrowers_Baseline!C234</f>
        <v>183310c</v>
      </c>
      <c r="D234" s="11">
        <f>Outgrowers_Baseline!D234</f>
        <v>19388</v>
      </c>
      <c r="E234" s="11" t="str">
        <f>Outgrowers_Baseline!G234</f>
        <v>Pine</v>
      </c>
      <c r="F234" s="11">
        <f>Outgrowers_Baseline!H234</f>
        <v>2023</v>
      </c>
      <c r="G234" s="11">
        <f t="shared" si="54"/>
        <v>2022</v>
      </c>
      <c r="H234" s="11">
        <f>IF(G234&lt;2017,0,(IF(G234=2017,Outgrowers_Baseline!I234,IF(G234=2018,Outgrowers_Baseline!N234,IF(G234=2019,Outgrowers_Baseline!S234,IF(G234=2020,Outgrowers_Baseline!X234,IF(G234=2021,Outgrowers_Baseline!AC234,IF(G234=2022,Outgrowers_Baseline!AH234,IF(G234=2023,Outgrowers_Baseline!AM234,IF(G234=2024,Outgrowers_Baseline!AR234,0)))))))))+(IF(G234=2017,Outgrowers_Baseline!J234,IF(G234=2018,Outgrowers_Baseline!O234,IF(G234=2019,Outgrowers_Baseline!T234,IF(G234=2020,Outgrowers_Baseline!Y234,IF(G234=2021,Outgrowers_Baseline!AD234,IF(G234=2022,Outgrowers_Baseline!AI234,IF(G234=2023,Outgrowers_Baseline!AN234,IF(G234=2024,Outgrowers_Baseline!AS234,0)))))))))+(IF(G234=2017,Outgrowers_Baseline!K234,IF(G234=2018,Outgrowers_Baseline!P234,IF(G234=2019,Outgrowers_Baseline!U234,IF(G234=2020,Outgrowers_Baseline!Z234,IF(G234=2021,Outgrowers_Baseline!AE234,IF(G234=2022,Outgrowers_Baseline!AJ234,IF(G234=2023,Outgrowers_Baseline!AO234,IF(G234=2024,Outgrowers_Baseline!AT234,0)))))))))+(IF(G234=2017,Outgrowers_Baseline!L234,IF(G234=2018,Outgrowers_Baseline!Q234,IF(G234=2019,Outgrowers_Baseline!V234,IF(G234=2020,Outgrowers_Baseline!AA234,IF(G234=2021,Outgrowers_Baseline!AF234,IF(G234=2022,Outgrowers_Baseline!AK234,IF(G234=2023,Outgrowers_Baseline!AP234,IF(G234=2024,Outgrowers_Baseline!AU234,0))))))))))</f>
        <v>4200</v>
      </c>
      <c r="I234" s="11">
        <f t="shared" si="55"/>
        <v>2022</v>
      </c>
      <c r="J234" s="11">
        <f>IF(I234=2017,Outgrowers_Baseline!I234,IF(I234=2018,Outgrowers_Baseline!N234,IF(I234=2019,Outgrowers_Baseline!S234,IF(I234=2020,Outgrowers_Baseline!X234,IF(I234=2021,Outgrowers_Baseline!AC234,IF(I234=2022,Outgrowers_Baseline!AH234,IF(I234=2023,Outgrowers_Baseline!AM234,IF(I234=2024,Outgrowers_Baseline!AR234,0))))))))</f>
        <v>0</v>
      </c>
      <c r="K234" s="11">
        <f>IF(I234=2017,Outgrowers_Baseline!L234,IF(I234=2018,Outgrowers_Baseline!Q234,IF(I234=2019,Outgrowers_Baseline!V234,IF(I234=2020,Outgrowers_Baseline!AA234,IF(I234=2021,Outgrowers_Baseline!AF234,IF(I234=2022,Outgrowers_Baseline!AK234,IF(I234=2023,Outgrowers_Baseline!AP234,IF(I234=2024,Outgrowers_Baseline!AU234,0))))))))</f>
        <v>0</v>
      </c>
      <c r="L234" s="11">
        <f>IF(I234=2017,Outgrowers_Baseline!K234,IF(I234=2018,Outgrowers_Baseline!P234,IF(I234=2019,Outgrowers_Baseline!U234,IF(I234=2020,Outgrowers_Baseline!Z234,IF(I234=2021,Outgrowers_Baseline!AE234,IF(I234=2022,Outgrowers_Baseline!AJ234,IF(I234=2023,Outgrowers_Baseline!AO234,IF(I234=2024,Outgrowers_Baseline!AT234,0))))))))</f>
        <v>2700</v>
      </c>
      <c r="M234" s="11">
        <f>IF(I234=2017,Outgrowers_Baseline!J234,IF(I234=2018,Outgrowers_Baseline!O234,IF(I234=2019,Outgrowers_Baseline!T234,IF(I234=2020,Outgrowers_Baseline!Y234,IF(I234=2021,Outgrowers_Baseline!AD234,IF(I234=2022,Outgrowers_Baseline!AI234,IF(I234=2023,Outgrowers_Baseline!AN234,IF(I234=2024,Outgrowers_Baseline!AS234,0))))))))</f>
        <v>1500</v>
      </c>
      <c r="N234" s="11">
        <f t="shared" si="56"/>
        <v>4200</v>
      </c>
      <c r="O234" s="30">
        <f>IFERROR(VLOOKUP(A234,Outgrower_Areas!$C:$J,8,0),0)</f>
        <v>0.41804400000000003</v>
      </c>
      <c r="P234" s="33">
        <f t="shared" si="57"/>
        <v>0</v>
      </c>
      <c r="Q234" s="113">
        <f t="shared" si="58"/>
        <v>0</v>
      </c>
      <c r="R234" s="32">
        <f t="shared" si="59"/>
        <v>0.6428571428571429</v>
      </c>
      <c r="S234" s="30">
        <f t="shared" si="60"/>
        <v>0.26874257142857144</v>
      </c>
      <c r="T234" s="32">
        <f t="shared" si="61"/>
        <v>1</v>
      </c>
      <c r="U234" s="30">
        <f t="shared" si="62"/>
        <v>0.41804400000000003</v>
      </c>
      <c r="V234" s="113" t="str">
        <f t="shared" si="63"/>
        <v>Non-Cropland</v>
      </c>
      <c r="W234" s="33">
        <f t="shared" si="64"/>
        <v>0</v>
      </c>
      <c r="X234" s="114">
        <f t="shared" si="65"/>
        <v>0</v>
      </c>
      <c r="Y234" s="33">
        <f t="shared" si="66"/>
        <v>0.4</v>
      </c>
      <c r="Z234" s="113">
        <f t="shared" si="67"/>
        <v>0.10749702857142858</v>
      </c>
      <c r="AA234" s="113" t="str">
        <f t="shared" si="68"/>
        <v>High Cropland (≥50%)</v>
      </c>
      <c r="AB234" s="11">
        <f t="shared" si="69"/>
        <v>0.4</v>
      </c>
      <c r="AC234" s="11">
        <f t="shared" si="70"/>
        <v>0.16721760000000002</v>
      </c>
      <c r="AD234" s="30">
        <f t="shared" si="71"/>
        <v>0.41804400000000003</v>
      </c>
    </row>
    <row r="235" spans="1:30" x14ac:dyDescent="0.4">
      <c r="A235" s="11" t="str">
        <f>Outgrowers_Baseline!A235</f>
        <v>183317a</v>
      </c>
      <c r="B235" s="11">
        <f>Outgrowers_Baseline!B235</f>
        <v>507</v>
      </c>
      <c r="C235" s="11" t="str">
        <f>Outgrowers_Baseline!C235</f>
        <v>183317a</v>
      </c>
      <c r="D235" s="11">
        <f>Outgrowers_Baseline!D235</f>
        <v>19146</v>
      </c>
      <c r="E235" s="11" t="str">
        <f>Outgrowers_Baseline!G235</f>
        <v>Euc</v>
      </c>
      <c r="F235" s="11">
        <f>Outgrowers_Baseline!H235</f>
        <v>2023</v>
      </c>
      <c r="G235" s="11">
        <f t="shared" si="54"/>
        <v>2022</v>
      </c>
      <c r="H235" s="11">
        <f>IF(G235&lt;2017,0,(IF(G235=2017,Outgrowers_Baseline!I235,IF(G235=2018,Outgrowers_Baseline!N235,IF(G235=2019,Outgrowers_Baseline!S235,IF(G235=2020,Outgrowers_Baseline!X235,IF(G235=2021,Outgrowers_Baseline!AC235,IF(G235=2022,Outgrowers_Baseline!AH235,IF(G235=2023,Outgrowers_Baseline!AM235,IF(G235=2024,Outgrowers_Baseline!AR235,0)))))))))+(IF(G235=2017,Outgrowers_Baseline!J235,IF(G235=2018,Outgrowers_Baseline!O235,IF(G235=2019,Outgrowers_Baseline!T235,IF(G235=2020,Outgrowers_Baseline!Y235,IF(G235=2021,Outgrowers_Baseline!AD235,IF(G235=2022,Outgrowers_Baseline!AI235,IF(G235=2023,Outgrowers_Baseline!AN235,IF(G235=2024,Outgrowers_Baseline!AS235,0)))))))))+(IF(G235=2017,Outgrowers_Baseline!K235,IF(G235=2018,Outgrowers_Baseline!P235,IF(G235=2019,Outgrowers_Baseline!U235,IF(G235=2020,Outgrowers_Baseline!Z235,IF(G235=2021,Outgrowers_Baseline!AE235,IF(G235=2022,Outgrowers_Baseline!AJ235,IF(G235=2023,Outgrowers_Baseline!AO235,IF(G235=2024,Outgrowers_Baseline!AT235,0)))))))))+(IF(G235=2017,Outgrowers_Baseline!L235,IF(G235=2018,Outgrowers_Baseline!Q235,IF(G235=2019,Outgrowers_Baseline!V235,IF(G235=2020,Outgrowers_Baseline!AA235,IF(G235=2021,Outgrowers_Baseline!AF235,IF(G235=2022,Outgrowers_Baseline!AK235,IF(G235=2023,Outgrowers_Baseline!AP235,IF(G235=2024,Outgrowers_Baseline!AU235,0))))))))))</f>
        <v>1600</v>
      </c>
      <c r="I235" s="11">
        <f t="shared" si="55"/>
        <v>2022</v>
      </c>
      <c r="J235" s="11">
        <f>IF(I235=2017,Outgrowers_Baseline!I235,IF(I235=2018,Outgrowers_Baseline!N235,IF(I235=2019,Outgrowers_Baseline!S235,IF(I235=2020,Outgrowers_Baseline!X235,IF(I235=2021,Outgrowers_Baseline!AC235,IF(I235=2022,Outgrowers_Baseline!AH235,IF(I235=2023,Outgrowers_Baseline!AM235,IF(I235=2024,Outgrowers_Baseline!AR235,0))))))))</f>
        <v>0</v>
      </c>
      <c r="K235" s="11">
        <f>IF(I235=2017,Outgrowers_Baseline!L235,IF(I235=2018,Outgrowers_Baseline!Q235,IF(I235=2019,Outgrowers_Baseline!V235,IF(I235=2020,Outgrowers_Baseline!AA235,IF(I235=2021,Outgrowers_Baseline!AF235,IF(I235=2022,Outgrowers_Baseline!AK235,IF(I235=2023,Outgrowers_Baseline!AP235,IF(I235=2024,Outgrowers_Baseline!AU235,0))))))))</f>
        <v>800</v>
      </c>
      <c r="L235" s="11">
        <f>IF(I235=2017,Outgrowers_Baseline!K235,IF(I235=2018,Outgrowers_Baseline!P235,IF(I235=2019,Outgrowers_Baseline!U235,IF(I235=2020,Outgrowers_Baseline!Z235,IF(I235=2021,Outgrowers_Baseline!AE235,IF(I235=2022,Outgrowers_Baseline!AJ235,IF(I235=2023,Outgrowers_Baseline!AO235,IF(I235=2024,Outgrowers_Baseline!AT235,0))))))))</f>
        <v>600</v>
      </c>
      <c r="M235" s="11">
        <f>IF(I235=2017,Outgrowers_Baseline!J235,IF(I235=2018,Outgrowers_Baseline!O235,IF(I235=2019,Outgrowers_Baseline!T235,IF(I235=2020,Outgrowers_Baseline!Y235,IF(I235=2021,Outgrowers_Baseline!AD235,IF(I235=2022,Outgrowers_Baseline!AI235,IF(I235=2023,Outgrowers_Baseline!AN235,IF(I235=2024,Outgrowers_Baseline!AS235,0))))))))</f>
        <v>200</v>
      </c>
      <c r="N235" s="11">
        <f t="shared" si="56"/>
        <v>1600</v>
      </c>
      <c r="O235" s="30">
        <f>IFERROR(VLOOKUP(A235,Outgrower_Areas!$C:$J,8,0),0)</f>
        <v>0.17701800000000001</v>
      </c>
      <c r="P235" s="33">
        <f t="shared" si="57"/>
        <v>0.5</v>
      </c>
      <c r="Q235" s="113">
        <f t="shared" si="58"/>
        <v>8.8509000000000004E-2</v>
      </c>
      <c r="R235" s="32">
        <f t="shared" si="59"/>
        <v>0.875</v>
      </c>
      <c r="S235" s="30">
        <f t="shared" si="60"/>
        <v>0.15489075000000002</v>
      </c>
      <c r="T235" s="32">
        <f t="shared" si="61"/>
        <v>1</v>
      </c>
      <c r="U235" s="30">
        <f t="shared" si="62"/>
        <v>0.17701800000000001</v>
      </c>
      <c r="V235" s="113" t="str">
        <f t="shared" si="63"/>
        <v>High Cropland (≥50%)</v>
      </c>
      <c r="W235" s="33">
        <f t="shared" si="64"/>
        <v>0.4</v>
      </c>
      <c r="X235" s="114">
        <f t="shared" si="65"/>
        <v>3.54036E-2</v>
      </c>
      <c r="Y235" s="33">
        <f t="shared" si="66"/>
        <v>0.4</v>
      </c>
      <c r="Z235" s="113">
        <f t="shared" si="67"/>
        <v>6.1956300000000013E-2</v>
      </c>
      <c r="AA235" s="113" t="str">
        <f t="shared" si="68"/>
        <v>High Cropland (≥50%)</v>
      </c>
      <c r="AB235" s="11">
        <f t="shared" si="69"/>
        <v>0.4</v>
      </c>
      <c r="AC235" s="11">
        <f t="shared" si="70"/>
        <v>7.0807200000000001E-2</v>
      </c>
      <c r="AD235" s="30">
        <f t="shared" si="71"/>
        <v>0.17701800000000001</v>
      </c>
    </row>
    <row r="236" spans="1:30" x14ac:dyDescent="0.4">
      <c r="A236" s="11" t="str">
        <f>Outgrowers_Baseline!A236</f>
        <v>183319b</v>
      </c>
      <c r="B236" s="11">
        <f>Outgrowers_Baseline!B236</f>
        <v>507</v>
      </c>
      <c r="C236" s="11" t="str">
        <f>Outgrowers_Baseline!C236</f>
        <v>183319b</v>
      </c>
      <c r="D236" s="11">
        <f>Outgrowers_Baseline!D236</f>
        <v>19147</v>
      </c>
      <c r="E236" s="11" t="str">
        <f>Outgrowers_Baseline!G236</f>
        <v>Euc</v>
      </c>
      <c r="F236" s="11">
        <f>Outgrowers_Baseline!H236</f>
        <v>2023</v>
      </c>
      <c r="G236" s="11">
        <f t="shared" si="54"/>
        <v>2022</v>
      </c>
      <c r="H236" s="11">
        <f>IF(G236&lt;2017,0,(IF(G236=2017,Outgrowers_Baseline!I236,IF(G236=2018,Outgrowers_Baseline!N236,IF(G236=2019,Outgrowers_Baseline!S236,IF(G236=2020,Outgrowers_Baseline!X236,IF(G236=2021,Outgrowers_Baseline!AC236,IF(G236=2022,Outgrowers_Baseline!AH236,IF(G236=2023,Outgrowers_Baseline!AM236,IF(G236=2024,Outgrowers_Baseline!AR236,0)))))))))+(IF(G236=2017,Outgrowers_Baseline!J236,IF(G236=2018,Outgrowers_Baseline!O236,IF(G236=2019,Outgrowers_Baseline!T236,IF(G236=2020,Outgrowers_Baseline!Y236,IF(G236=2021,Outgrowers_Baseline!AD236,IF(G236=2022,Outgrowers_Baseline!AI236,IF(G236=2023,Outgrowers_Baseline!AN236,IF(G236=2024,Outgrowers_Baseline!AS236,0)))))))))+(IF(G236=2017,Outgrowers_Baseline!K236,IF(G236=2018,Outgrowers_Baseline!P236,IF(G236=2019,Outgrowers_Baseline!U236,IF(G236=2020,Outgrowers_Baseline!Z236,IF(G236=2021,Outgrowers_Baseline!AE236,IF(G236=2022,Outgrowers_Baseline!AJ236,IF(G236=2023,Outgrowers_Baseline!AO236,IF(G236=2024,Outgrowers_Baseline!AT236,0)))))))))+(IF(G236=2017,Outgrowers_Baseline!L236,IF(G236=2018,Outgrowers_Baseline!Q236,IF(G236=2019,Outgrowers_Baseline!V236,IF(G236=2020,Outgrowers_Baseline!AA236,IF(G236=2021,Outgrowers_Baseline!AF236,IF(G236=2022,Outgrowers_Baseline!AK236,IF(G236=2023,Outgrowers_Baseline!AP236,IF(G236=2024,Outgrowers_Baseline!AU236,0))))))))))</f>
        <v>7500</v>
      </c>
      <c r="I236" s="11">
        <f t="shared" si="55"/>
        <v>2022</v>
      </c>
      <c r="J236" s="11">
        <f>IF(I236=2017,Outgrowers_Baseline!I236,IF(I236=2018,Outgrowers_Baseline!N236,IF(I236=2019,Outgrowers_Baseline!S236,IF(I236=2020,Outgrowers_Baseline!X236,IF(I236=2021,Outgrowers_Baseline!AC236,IF(I236=2022,Outgrowers_Baseline!AH236,IF(I236=2023,Outgrowers_Baseline!AM236,IF(I236=2024,Outgrowers_Baseline!AR236,0))))))))</f>
        <v>2000</v>
      </c>
      <c r="K236" s="11">
        <f>IF(I236=2017,Outgrowers_Baseline!L236,IF(I236=2018,Outgrowers_Baseline!Q236,IF(I236=2019,Outgrowers_Baseline!V236,IF(I236=2020,Outgrowers_Baseline!AA236,IF(I236=2021,Outgrowers_Baseline!AF236,IF(I236=2022,Outgrowers_Baseline!AK236,IF(I236=2023,Outgrowers_Baseline!AP236,IF(I236=2024,Outgrowers_Baseline!AU236,0))))))))</f>
        <v>2600</v>
      </c>
      <c r="L236" s="11">
        <f>IF(I236=2017,Outgrowers_Baseline!K236,IF(I236=2018,Outgrowers_Baseline!P236,IF(I236=2019,Outgrowers_Baseline!U236,IF(I236=2020,Outgrowers_Baseline!Z236,IF(I236=2021,Outgrowers_Baseline!AE236,IF(I236=2022,Outgrowers_Baseline!AJ236,IF(I236=2023,Outgrowers_Baseline!AO236,IF(I236=2024,Outgrowers_Baseline!AT236,0))))))))</f>
        <v>2700</v>
      </c>
      <c r="M236" s="11">
        <f>IF(I236=2017,Outgrowers_Baseline!J236,IF(I236=2018,Outgrowers_Baseline!O236,IF(I236=2019,Outgrowers_Baseline!T236,IF(I236=2020,Outgrowers_Baseline!Y236,IF(I236=2021,Outgrowers_Baseline!AD236,IF(I236=2022,Outgrowers_Baseline!AI236,IF(I236=2023,Outgrowers_Baseline!AN236,IF(I236=2024,Outgrowers_Baseline!AS236,0))))))))</f>
        <v>200</v>
      </c>
      <c r="N236" s="11">
        <f t="shared" si="56"/>
        <v>7500</v>
      </c>
      <c r="O236" s="30">
        <f>IFERROR(VLOOKUP(A236,Outgrower_Areas!$C:$J,8,0),0)</f>
        <v>0.77044299999999999</v>
      </c>
      <c r="P236" s="33">
        <f t="shared" si="57"/>
        <v>0.34666666666666668</v>
      </c>
      <c r="Q236" s="113">
        <f t="shared" si="58"/>
        <v>0.26708690666666668</v>
      </c>
      <c r="R236" s="32">
        <f t="shared" si="59"/>
        <v>0.70666666666666667</v>
      </c>
      <c r="S236" s="30">
        <f t="shared" si="60"/>
        <v>0.54444638666666667</v>
      </c>
      <c r="T236" s="32">
        <f t="shared" si="61"/>
        <v>0.73333333333333328</v>
      </c>
      <c r="U236" s="30">
        <f t="shared" si="62"/>
        <v>0.5649915333333333</v>
      </c>
      <c r="V236" s="113" t="str">
        <f t="shared" si="63"/>
        <v>Medium Cropland (30-50%)</v>
      </c>
      <c r="W236" s="33">
        <f t="shared" si="64"/>
        <v>0.3</v>
      </c>
      <c r="X236" s="114">
        <f t="shared" si="65"/>
        <v>8.0126072000000007E-2</v>
      </c>
      <c r="Y236" s="33">
        <f t="shared" si="66"/>
        <v>0.4</v>
      </c>
      <c r="Z236" s="113">
        <f t="shared" si="67"/>
        <v>0.21777855466666668</v>
      </c>
      <c r="AA236" s="113" t="str">
        <f t="shared" si="68"/>
        <v>High Cropland (≥50%)</v>
      </c>
      <c r="AB236" s="11">
        <f t="shared" si="69"/>
        <v>0.4</v>
      </c>
      <c r="AC236" s="11">
        <f t="shared" si="70"/>
        <v>0.22599661333333332</v>
      </c>
      <c r="AD236" s="30">
        <f t="shared" si="71"/>
        <v>0.5649915333333333</v>
      </c>
    </row>
    <row r="237" spans="1:30" x14ac:dyDescent="0.4">
      <c r="A237" s="11" t="str">
        <f>Outgrowers_Baseline!A237</f>
        <v>183320d</v>
      </c>
      <c r="B237" s="11">
        <f>Outgrowers_Baseline!B237</f>
        <v>507</v>
      </c>
      <c r="C237" s="11" t="str">
        <f>Outgrowers_Baseline!C237</f>
        <v>183320d</v>
      </c>
      <c r="D237" s="11">
        <f>Outgrowers_Baseline!D237</f>
        <v>19297</v>
      </c>
      <c r="E237" s="11" t="str">
        <f>Outgrowers_Baseline!G237</f>
        <v>Euc</v>
      </c>
      <c r="F237" s="11">
        <f>Outgrowers_Baseline!H237</f>
        <v>2024</v>
      </c>
      <c r="G237" s="11">
        <f t="shared" si="54"/>
        <v>2023</v>
      </c>
      <c r="H237" s="11">
        <f>IF(G237&lt;2017,0,(IF(G237=2017,Outgrowers_Baseline!I237,IF(G237=2018,Outgrowers_Baseline!N237,IF(G237=2019,Outgrowers_Baseline!S237,IF(G237=2020,Outgrowers_Baseline!X237,IF(G237=2021,Outgrowers_Baseline!AC237,IF(G237=2022,Outgrowers_Baseline!AH237,IF(G237=2023,Outgrowers_Baseline!AM237,IF(G237=2024,Outgrowers_Baseline!AR237,0)))))))))+(IF(G237=2017,Outgrowers_Baseline!J237,IF(G237=2018,Outgrowers_Baseline!O237,IF(G237=2019,Outgrowers_Baseline!T237,IF(G237=2020,Outgrowers_Baseline!Y237,IF(G237=2021,Outgrowers_Baseline!AD237,IF(G237=2022,Outgrowers_Baseline!AI237,IF(G237=2023,Outgrowers_Baseline!AN237,IF(G237=2024,Outgrowers_Baseline!AS237,0)))))))))+(IF(G237=2017,Outgrowers_Baseline!K237,IF(G237=2018,Outgrowers_Baseline!P237,IF(G237=2019,Outgrowers_Baseline!U237,IF(G237=2020,Outgrowers_Baseline!Z237,IF(G237=2021,Outgrowers_Baseline!AE237,IF(G237=2022,Outgrowers_Baseline!AJ237,IF(G237=2023,Outgrowers_Baseline!AO237,IF(G237=2024,Outgrowers_Baseline!AT237,0)))))))))+(IF(G237=2017,Outgrowers_Baseline!L237,IF(G237=2018,Outgrowers_Baseline!Q237,IF(G237=2019,Outgrowers_Baseline!V237,IF(G237=2020,Outgrowers_Baseline!AA237,IF(G237=2021,Outgrowers_Baseline!AF237,IF(G237=2022,Outgrowers_Baseline!AK237,IF(G237=2023,Outgrowers_Baseline!AP237,IF(G237=2024,Outgrowers_Baseline!AU237,0))))))))))</f>
        <v>2900</v>
      </c>
      <c r="I237" s="11">
        <f t="shared" si="55"/>
        <v>2023</v>
      </c>
      <c r="J237" s="11">
        <f>IF(I237=2017,Outgrowers_Baseline!I237,IF(I237=2018,Outgrowers_Baseline!N237,IF(I237=2019,Outgrowers_Baseline!S237,IF(I237=2020,Outgrowers_Baseline!X237,IF(I237=2021,Outgrowers_Baseline!AC237,IF(I237=2022,Outgrowers_Baseline!AH237,IF(I237=2023,Outgrowers_Baseline!AM237,IF(I237=2024,Outgrowers_Baseline!AR237,0))))))))</f>
        <v>700</v>
      </c>
      <c r="K237" s="11">
        <f>IF(I237=2017,Outgrowers_Baseline!L237,IF(I237=2018,Outgrowers_Baseline!Q237,IF(I237=2019,Outgrowers_Baseline!V237,IF(I237=2020,Outgrowers_Baseline!AA237,IF(I237=2021,Outgrowers_Baseline!AF237,IF(I237=2022,Outgrowers_Baseline!AK237,IF(I237=2023,Outgrowers_Baseline!AP237,IF(I237=2024,Outgrowers_Baseline!AU237,0))))))))</f>
        <v>0</v>
      </c>
      <c r="L237" s="11">
        <f>IF(I237=2017,Outgrowers_Baseline!K237,IF(I237=2018,Outgrowers_Baseline!P237,IF(I237=2019,Outgrowers_Baseline!U237,IF(I237=2020,Outgrowers_Baseline!Z237,IF(I237=2021,Outgrowers_Baseline!AE237,IF(I237=2022,Outgrowers_Baseline!AJ237,IF(I237=2023,Outgrowers_Baseline!AO237,IF(I237=2024,Outgrowers_Baseline!AT237,0))))))))</f>
        <v>2200</v>
      </c>
      <c r="M237" s="11">
        <f>IF(I237=2017,Outgrowers_Baseline!J237,IF(I237=2018,Outgrowers_Baseline!O237,IF(I237=2019,Outgrowers_Baseline!T237,IF(I237=2020,Outgrowers_Baseline!Y237,IF(I237=2021,Outgrowers_Baseline!AD237,IF(I237=2022,Outgrowers_Baseline!AI237,IF(I237=2023,Outgrowers_Baseline!AN237,IF(I237=2024,Outgrowers_Baseline!AS237,0))))))))</f>
        <v>0</v>
      </c>
      <c r="N237" s="11">
        <f t="shared" si="56"/>
        <v>2900</v>
      </c>
      <c r="O237" s="30">
        <f>IFERROR(VLOOKUP(A237,Outgrower_Areas!$C:$J,8,0),0)</f>
        <v>0.29726900000000001</v>
      </c>
      <c r="P237" s="33">
        <f t="shared" si="57"/>
        <v>0</v>
      </c>
      <c r="Q237" s="113">
        <f t="shared" si="58"/>
        <v>0</v>
      </c>
      <c r="R237" s="32">
        <f t="shared" si="59"/>
        <v>0.75862068965517238</v>
      </c>
      <c r="S237" s="30">
        <f t="shared" si="60"/>
        <v>0.22551441379310344</v>
      </c>
      <c r="T237" s="32">
        <f t="shared" si="61"/>
        <v>0.75862068965517238</v>
      </c>
      <c r="U237" s="30">
        <f t="shared" si="62"/>
        <v>0.22551441379310344</v>
      </c>
      <c r="V237" s="113" t="str">
        <f t="shared" si="63"/>
        <v>Non-Cropland</v>
      </c>
      <c r="W237" s="33">
        <f t="shared" si="64"/>
        <v>0</v>
      </c>
      <c r="X237" s="114">
        <f t="shared" si="65"/>
        <v>0</v>
      </c>
      <c r="Y237" s="33">
        <f t="shared" si="66"/>
        <v>0.4</v>
      </c>
      <c r="Z237" s="113">
        <f t="shared" si="67"/>
        <v>9.0205765517241382E-2</v>
      </c>
      <c r="AA237" s="113" t="str">
        <f t="shared" si="68"/>
        <v>High Cropland (≥50%)</v>
      </c>
      <c r="AB237" s="11">
        <f t="shared" si="69"/>
        <v>0.4</v>
      </c>
      <c r="AC237" s="11">
        <f t="shared" si="70"/>
        <v>9.0205765517241382E-2</v>
      </c>
      <c r="AD237" s="30">
        <f t="shared" si="71"/>
        <v>0.22551441379310344</v>
      </c>
    </row>
    <row r="238" spans="1:30" x14ac:dyDescent="0.4">
      <c r="A238" s="11" t="str">
        <f>Outgrowers_Baseline!A238</f>
        <v>183326a</v>
      </c>
      <c r="B238" s="11">
        <f>Outgrowers_Baseline!B238</f>
        <v>507</v>
      </c>
      <c r="C238" s="11" t="str">
        <f>Outgrowers_Baseline!C238</f>
        <v>183326a</v>
      </c>
      <c r="D238" s="11">
        <f>Outgrowers_Baseline!D238</f>
        <v>19151</v>
      </c>
      <c r="E238" s="11" t="str">
        <f>Outgrowers_Baseline!G238</f>
        <v>Euc</v>
      </c>
      <c r="F238" s="11">
        <f>Outgrowers_Baseline!H238</f>
        <v>2023</v>
      </c>
      <c r="G238" s="11">
        <f t="shared" si="54"/>
        <v>2022</v>
      </c>
      <c r="H238" s="11">
        <f>IF(G238&lt;2017,0,(IF(G238=2017,Outgrowers_Baseline!I238,IF(G238=2018,Outgrowers_Baseline!N238,IF(G238=2019,Outgrowers_Baseline!S238,IF(G238=2020,Outgrowers_Baseline!X238,IF(G238=2021,Outgrowers_Baseline!AC238,IF(G238=2022,Outgrowers_Baseline!AH238,IF(G238=2023,Outgrowers_Baseline!AM238,IF(G238=2024,Outgrowers_Baseline!AR238,0)))))))))+(IF(G238=2017,Outgrowers_Baseline!J238,IF(G238=2018,Outgrowers_Baseline!O238,IF(G238=2019,Outgrowers_Baseline!T238,IF(G238=2020,Outgrowers_Baseline!Y238,IF(G238=2021,Outgrowers_Baseline!AD238,IF(G238=2022,Outgrowers_Baseline!AI238,IF(G238=2023,Outgrowers_Baseline!AN238,IF(G238=2024,Outgrowers_Baseline!AS238,0)))))))))+(IF(G238=2017,Outgrowers_Baseline!K238,IF(G238=2018,Outgrowers_Baseline!P238,IF(G238=2019,Outgrowers_Baseline!U238,IF(G238=2020,Outgrowers_Baseline!Z238,IF(G238=2021,Outgrowers_Baseline!AE238,IF(G238=2022,Outgrowers_Baseline!AJ238,IF(G238=2023,Outgrowers_Baseline!AO238,IF(G238=2024,Outgrowers_Baseline!AT238,0)))))))))+(IF(G238=2017,Outgrowers_Baseline!L238,IF(G238=2018,Outgrowers_Baseline!Q238,IF(G238=2019,Outgrowers_Baseline!V238,IF(G238=2020,Outgrowers_Baseline!AA238,IF(G238=2021,Outgrowers_Baseline!AF238,IF(G238=2022,Outgrowers_Baseline!AK238,IF(G238=2023,Outgrowers_Baseline!AP238,IF(G238=2024,Outgrowers_Baseline!AU238,0))))))))))</f>
        <v>5700</v>
      </c>
      <c r="I238" s="11">
        <f t="shared" si="55"/>
        <v>2022</v>
      </c>
      <c r="J238" s="11">
        <f>IF(I238=2017,Outgrowers_Baseline!I238,IF(I238=2018,Outgrowers_Baseline!N238,IF(I238=2019,Outgrowers_Baseline!S238,IF(I238=2020,Outgrowers_Baseline!X238,IF(I238=2021,Outgrowers_Baseline!AC238,IF(I238=2022,Outgrowers_Baseline!AH238,IF(I238=2023,Outgrowers_Baseline!AM238,IF(I238=2024,Outgrowers_Baseline!AR238,0))))))))</f>
        <v>700</v>
      </c>
      <c r="K238" s="11">
        <f>IF(I238=2017,Outgrowers_Baseline!L238,IF(I238=2018,Outgrowers_Baseline!Q238,IF(I238=2019,Outgrowers_Baseline!V238,IF(I238=2020,Outgrowers_Baseline!AA238,IF(I238=2021,Outgrowers_Baseline!AF238,IF(I238=2022,Outgrowers_Baseline!AK238,IF(I238=2023,Outgrowers_Baseline!AP238,IF(I238=2024,Outgrowers_Baseline!AU238,0))))))))</f>
        <v>0</v>
      </c>
      <c r="L238" s="11">
        <f>IF(I238=2017,Outgrowers_Baseline!K238,IF(I238=2018,Outgrowers_Baseline!P238,IF(I238=2019,Outgrowers_Baseline!U238,IF(I238=2020,Outgrowers_Baseline!Z238,IF(I238=2021,Outgrowers_Baseline!AE238,IF(I238=2022,Outgrowers_Baseline!AJ238,IF(I238=2023,Outgrowers_Baseline!AO238,IF(I238=2024,Outgrowers_Baseline!AT238,0))))))))</f>
        <v>3300</v>
      </c>
      <c r="M238" s="11">
        <f>IF(I238=2017,Outgrowers_Baseline!J238,IF(I238=2018,Outgrowers_Baseline!O238,IF(I238=2019,Outgrowers_Baseline!T238,IF(I238=2020,Outgrowers_Baseline!Y238,IF(I238=2021,Outgrowers_Baseline!AD238,IF(I238=2022,Outgrowers_Baseline!AI238,IF(I238=2023,Outgrowers_Baseline!AN238,IF(I238=2024,Outgrowers_Baseline!AS238,0))))))))</f>
        <v>1700</v>
      </c>
      <c r="N238" s="11">
        <f t="shared" si="56"/>
        <v>5700</v>
      </c>
      <c r="O238" s="30">
        <f>IFERROR(VLOOKUP(A238,Outgrower_Areas!$C:$J,8,0),0)</f>
        <v>0.60544399999999998</v>
      </c>
      <c r="P238" s="33">
        <f t="shared" si="57"/>
        <v>0</v>
      </c>
      <c r="Q238" s="113">
        <f t="shared" si="58"/>
        <v>0</v>
      </c>
      <c r="R238" s="32">
        <f t="shared" si="59"/>
        <v>0.57894736842105265</v>
      </c>
      <c r="S238" s="30">
        <f t="shared" si="60"/>
        <v>0.35052021052631577</v>
      </c>
      <c r="T238" s="32">
        <f t="shared" si="61"/>
        <v>0.8771929824561403</v>
      </c>
      <c r="U238" s="30">
        <f t="shared" si="62"/>
        <v>0.53109122807017539</v>
      </c>
      <c r="V238" s="113" t="str">
        <f t="shared" si="63"/>
        <v>Non-Cropland</v>
      </c>
      <c r="W238" s="33">
        <f t="shared" si="64"/>
        <v>0</v>
      </c>
      <c r="X238" s="114">
        <f t="shared" si="65"/>
        <v>0</v>
      </c>
      <c r="Y238" s="33">
        <f t="shared" si="66"/>
        <v>0.4</v>
      </c>
      <c r="Z238" s="113">
        <f t="shared" si="67"/>
        <v>0.1402080842105263</v>
      </c>
      <c r="AA238" s="113" t="str">
        <f t="shared" si="68"/>
        <v>High Cropland (≥50%)</v>
      </c>
      <c r="AB238" s="11">
        <f t="shared" si="69"/>
        <v>0.4</v>
      </c>
      <c r="AC238" s="11">
        <f t="shared" si="70"/>
        <v>0.21243649122807018</v>
      </c>
      <c r="AD238" s="30">
        <f t="shared" si="71"/>
        <v>0.53109122807017539</v>
      </c>
    </row>
    <row r="239" spans="1:30" x14ac:dyDescent="0.4">
      <c r="A239" s="11" t="str">
        <f>Outgrowers_Baseline!A239</f>
        <v>183330a</v>
      </c>
      <c r="B239" s="11">
        <f>Outgrowers_Baseline!B239</f>
        <v>507</v>
      </c>
      <c r="C239" s="11" t="str">
        <f>Outgrowers_Baseline!C239</f>
        <v>183330a</v>
      </c>
      <c r="D239" s="11">
        <f>Outgrowers_Baseline!D239</f>
        <v>19389</v>
      </c>
      <c r="E239" s="11" t="str">
        <f>Outgrowers_Baseline!G239</f>
        <v>Pine</v>
      </c>
      <c r="F239" s="11">
        <f>Outgrowers_Baseline!H239</f>
        <v>2023</v>
      </c>
      <c r="G239" s="11">
        <f t="shared" si="54"/>
        <v>2022</v>
      </c>
      <c r="H239" s="11">
        <f>IF(G239&lt;2017,0,(IF(G239=2017,Outgrowers_Baseline!I239,IF(G239=2018,Outgrowers_Baseline!N239,IF(G239=2019,Outgrowers_Baseline!S239,IF(G239=2020,Outgrowers_Baseline!X239,IF(G239=2021,Outgrowers_Baseline!AC239,IF(G239=2022,Outgrowers_Baseline!AH239,IF(G239=2023,Outgrowers_Baseline!AM239,IF(G239=2024,Outgrowers_Baseline!AR239,0)))))))))+(IF(G239=2017,Outgrowers_Baseline!J239,IF(G239=2018,Outgrowers_Baseline!O239,IF(G239=2019,Outgrowers_Baseline!T239,IF(G239=2020,Outgrowers_Baseline!Y239,IF(G239=2021,Outgrowers_Baseline!AD239,IF(G239=2022,Outgrowers_Baseline!AI239,IF(G239=2023,Outgrowers_Baseline!AN239,IF(G239=2024,Outgrowers_Baseline!AS239,0)))))))))+(IF(G239=2017,Outgrowers_Baseline!K239,IF(G239=2018,Outgrowers_Baseline!P239,IF(G239=2019,Outgrowers_Baseline!U239,IF(G239=2020,Outgrowers_Baseline!Z239,IF(G239=2021,Outgrowers_Baseline!AE239,IF(G239=2022,Outgrowers_Baseline!AJ239,IF(G239=2023,Outgrowers_Baseline!AO239,IF(G239=2024,Outgrowers_Baseline!AT239,0)))))))))+(IF(G239=2017,Outgrowers_Baseline!L239,IF(G239=2018,Outgrowers_Baseline!Q239,IF(G239=2019,Outgrowers_Baseline!V239,IF(G239=2020,Outgrowers_Baseline!AA239,IF(G239=2021,Outgrowers_Baseline!AF239,IF(G239=2022,Outgrowers_Baseline!AK239,IF(G239=2023,Outgrowers_Baseline!AP239,IF(G239=2024,Outgrowers_Baseline!AU239,0))))))))))</f>
        <v>1400</v>
      </c>
      <c r="I239" s="11">
        <f t="shared" si="55"/>
        <v>2022</v>
      </c>
      <c r="J239" s="11">
        <f>IF(I239=2017,Outgrowers_Baseline!I239,IF(I239=2018,Outgrowers_Baseline!N239,IF(I239=2019,Outgrowers_Baseline!S239,IF(I239=2020,Outgrowers_Baseline!X239,IF(I239=2021,Outgrowers_Baseline!AC239,IF(I239=2022,Outgrowers_Baseline!AH239,IF(I239=2023,Outgrowers_Baseline!AM239,IF(I239=2024,Outgrowers_Baseline!AR239,0))))))))</f>
        <v>0</v>
      </c>
      <c r="K239" s="11">
        <f>IF(I239=2017,Outgrowers_Baseline!L239,IF(I239=2018,Outgrowers_Baseline!Q239,IF(I239=2019,Outgrowers_Baseline!V239,IF(I239=2020,Outgrowers_Baseline!AA239,IF(I239=2021,Outgrowers_Baseline!AF239,IF(I239=2022,Outgrowers_Baseline!AK239,IF(I239=2023,Outgrowers_Baseline!AP239,IF(I239=2024,Outgrowers_Baseline!AU239,0))))))))</f>
        <v>0</v>
      </c>
      <c r="L239" s="11">
        <f>IF(I239=2017,Outgrowers_Baseline!K239,IF(I239=2018,Outgrowers_Baseline!P239,IF(I239=2019,Outgrowers_Baseline!U239,IF(I239=2020,Outgrowers_Baseline!Z239,IF(I239=2021,Outgrowers_Baseline!AE239,IF(I239=2022,Outgrowers_Baseline!AJ239,IF(I239=2023,Outgrowers_Baseline!AO239,IF(I239=2024,Outgrowers_Baseline!AT239,0))))))))</f>
        <v>900</v>
      </c>
      <c r="M239" s="11">
        <f>IF(I239=2017,Outgrowers_Baseline!J239,IF(I239=2018,Outgrowers_Baseline!O239,IF(I239=2019,Outgrowers_Baseline!T239,IF(I239=2020,Outgrowers_Baseline!Y239,IF(I239=2021,Outgrowers_Baseline!AD239,IF(I239=2022,Outgrowers_Baseline!AI239,IF(I239=2023,Outgrowers_Baseline!AN239,IF(I239=2024,Outgrowers_Baseline!AS239,0))))))))</f>
        <v>500</v>
      </c>
      <c r="N239" s="11">
        <f t="shared" si="56"/>
        <v>1400</v>
      </c>
      <c r="O239" s="30">
        <f>IFERROR(VLOOKUP(A239,Outgrower_Areas!$C:$J,8,0),0)</f>
        <v>0.13428799999999999</v>
      </c>
      <c r="P239" s="33">
        <f t="shared" si="57"/>
        <v>0</v>
      </c>
      <c r="Q239" s="113">
        <f t="shared" si="58"/>
        <v>0</v>
      </c>
      <c r="R239" s="32">
        <f t="shared" si="59"/>
        <v>0.6428571428571429</v>
      </c>
      <c r="S239" s="30">
        <f t="shared" si="60"/>
        <v>8.6328000000000002E-2</v>
      </c>
      <c r="T239" s="32">
        <f t="shared" si="61"/>
        <v>1</v>
      </c>
      <c r="U239" s="30">
        <f t="shared" si="62"/>
        <v>0.13428799999999999</v>
      </c>
      <c r="V239" s="113" t="str">
        <f t="shared" si="63"/>
        <v>Non-Cropland</v>
      </c>
      <c r="W239" s="33">
        <f t="shared" si="64"/>
        <v>0</v>
      </c>
      <c r="X239" s="114">
        <f t="shared" si="65"/>
        <v>0</v>
      </c>
      <c r="Y239" s="33">
        <f t="shared" si="66"/>
        <v>0.4</v>
      </c>
      <c r="Z239" s="113">
        <f t="shared" si="67"/>
        <v>3.4531200000000005E-2</v>
      </c>
      <c r="AA239" s="113" t="str">
        <f t="shared" si="68"/>
        <v>High Cropland (≥50%)</v>
      </c>
      <c r="AB239" s="11">
        <f t="shared" si="69"/>
        <v>0.4</v>
      </c>
      <c r="AC239" s="11">
        <f t="shared" si="70"/>
        <v>5.3715199999999998E-2</v>
      </c>
      <c r="AD239" s="30">
        <f t="shared" si="71"/>
        <v>0.13428799999999999</v>
      </c>
    </row>
    <row r="240" spans="1:30" x14ac:dyDescent="0.4">
      <c r="A240" s="11" t="str">
        <f>Outgrowers_Baseline!A240</f>
        <v>183330e</v>
      </c>
      <c r="B240" s="11">
        <f>Outgrowers_Baseline!B240</f>
        <v>507</v>
      </c>
      <c r="C240" s="11" t="str">
        <f>Outgrowers_Baseline!C240</f>
        <v>183330e</v>
      </c>
      <c r="D240" s="11">
        <f>Outgrowers_Baseline!D240</f>
        <v>19152</v>
      </c>
      <c r="E240" s="11" t="str">
        <f>Outgrowers_Baseline!G240</f>
        <v>Pine</v>
      </c>
      <c r="F240" s="11">
        <f>Outgrowers_Baseline!H240</f>
        <v>2023</v>
      </c>
      <c r="G240" s="11">
        <f t="shared" si="54"/>
        <v>2022</v>
      </c>
      <c r="H240" s="11">
        <f>IF(G240&lt;2017,0,(IF(G240=2017,Outgrowers_Baseline!I240,IF(G240=2018,Outgrowers_Baseline!N240,IF(G240=2019,Outgrowers_Baseline!S240,IF(G240=2020,Outgrowers_Baseline!X240,IF(G240=2021,Outgrowers_Baseline!AC240,IF(G240=2022,Outgrowers_Baseline!AH240,IF(G240=2023,Outgrowers_Baseline!AM240,IF(G240=2024,Outgrowers_Baseline!AR240,0)))))))))+(IF(G240=2017,Outgrowers_Baseline!J240,IF(G240=2018,Outgrowers_Baseline!O240,IF(G240=2019,Outgrowers_Baseline!T240,IF(G240=2020,Outgrowers_Baseline!Y240,IF(G240=2021,Outgrowers_Baseline!AD240,IF(G240=2022,Outgrowers_Baseline!AI240,IF(G240=2023,Outgrowers_Baseline!AN240,IF(G240=2024,Outgrowers_Baseline!AS240,0)))))))))+(IF(G240=2017,Outgrowers_Baseline!K240,IF(G240=2018,Outgrowers_Baseline!P240,IF(G240=2019,Outgrowers_Baseline!U240,IF(G240=2020,Outgrowers_Baseline!Z240,IF(G240=2021,Outgrowers_Baseline!AE240,IF(G240=2022,Outgrowers_Baseline!AJ240,IF(G240=2023,Outgrowers_Baseline!AO240,IF(G240=2024,Outgrowers_Baseline!AT240,0)))))))))+(IF(G240=2017,Outgrowers_Baseline!L240,IF(G240=2018,Outgrowers_Baseline!Q240,IF(G240=2019,Outgrowers_Baseline!V240,IF(G240=2020,Outgrowers_Baseline!AA240,IF(G240=2021,Outgrowers_Baseline!AF240,IF(G240=2022,Outgrowers_Baseline!AK240,IF(G240=2023,Outgrowers_Baseline!AP240,IF(G240=2024,Outgrowers_Baseline!AU240,0))))))))))</f>
        <v>300</v>
      </c>
      <c r="I240" s="11">
        <f t="shared" si="55"/>
        <v>2022</v>
      </c>
      <c r="J240" s="11">
        <f>IF(I240=2017,Outgrowers_Baseline!I240,IF(I240=2018,Outgrowers_Baseline!N240,IF(I240=2019,Outgrowers_Baseline!S240,IF(I240=2020,Outgrowers_Baseline!X240,IF(I240=2021,Outgrowers_Baseline!AC240,IF(I240=2022,Outgrowers_Baseline!AH240,IF(I240=2023,Outgrowers_Baseline!AM240,IF(I240=2024,Outgrowers_Baseline!AR240,0))))))))</f>
        <v>0</v>
      </c>
      <c r="K240" s="11">
        <f>IF(I240=2017,Outgrowers_Baseline!L240,IF(I240=2018,Outgrowers_Baseline!Q240,IF(I240=2019,Outgrowers_Baseline!V240,IF(I240=2020,Outgrowers_Baseline!AA240,IF(I240=2021,Outgrowers_Baseline!AF240,IF(I240=2022,Outgrowers_Baseline!AK240,IF(I240=2023,Outgrowers_Baseline!AP240,IF(I240=2024,Outgrowers_Baseline!AU240,0))))))))</f>
        <v>0</v>
      </c>
      <c r="L240" s="11">
        <f>IF(I240=2017,Outgrowers_Baseline!K240,IF(I240=2018,Outgrowers_Baseline!P240,IF(I240=2019,Outgrowers_Baseline!U240,IF(I240=2020,Outgrowers_Baseline!Z240,IF(I240=2021,Outgrowers_Baseline!AE240,IF(I240=2022,Outgrowers_Baseline!AJ240,IF(I240=2023,Outgrowers_Baseline!AO240,IF(I240=2024,Outgrowers_Baseline!AT240,0))))))))</f>
        <v>300</v>
      </c>
      <c r="M240" s="11">
        <f>IF(I240=2017,Outgrowers_Baseline!J240,IF(I240=2018,Outgrowers_Baseline!O240,IF(I240=2019,Outgrowers_Baseline!T240,IF(I240=2020,Outgrowers_Baseline!Y240,IF(I240=2021,Outgrowers_Baseline!AD240,IF(I240=2022,Outgrowers_Baseline!AI240,IF(I240=2023,Outgrowers_Baseline!AN240,IF(I240=2024,Outgrowers_Baseline!AS240,0))))))))</f>
        <v>0</v>
      </c>
      <c r="N240" s="11">
        <f t="shared" si="56"/>
        <v>300</v>
      </c>
      <c r="O240" s="30">
        <f>IFERROR(VLOOKUP(A240,Outgrower_Areas!$C:$J,8,0),0)</f>
        <v>2.9777999999999999E-2</v>
      </c>
      <c r="P240" s="33">
        <f t="shared" si="57"/>
        <v>0</v>
      </c>
      <c r="Q240" s="113">
        <f t="shared" si="58"/>
        <v>0</v>
      </c>
      <c r="R240" s="32">
        <f t="shared" si="59"/>
        <v>1</v>
      </c>
      <c r="S240" s="30">
        <f t="shared" si="60"/>
        <v>2.9777999999999999E-2</v>
      </c>
      <c r="T240" s="32">
        <f t="shared" si="61"/>
        <v>1</v>
      </c>
      <c r="U240" s="30">
        <f t="shared" si="62"/>
        <v>2.9777999999999999E-2</v>
      </c>
      <c r="V240" s="113" t="str">
        <f t="shared" si="63"/>
        <v>Non-Cropland</v>
      </c>
      <c r="W240" s="33">
        <f t="shared" si="64"/>
        <v>0</v>
      </c>
      <c r="X240" s="114">
        <f t="shared" si="65"/>
        <v>0</v>
      </c>
      <c r="Y240" s="33">
        <f t="shared" si="66"/>
        <v>0.4</v>
      </c>
      <c r="Z240" s="113">
        <f t="shared" si="67"/>
        <v>1.19112E-2</v>
      </c>
      <c r="AA240" s="113" t="str">
        <f t="shared" si="68"/>
        <v>High Cropland (≥50%)</v>
      </c>
      <c r="AB240" s="11">
        <f t="shared" si="69"/>
        <v>0.4</v>
      </c>
      <c r="AC240" s="11">
        <f t="shared" si="70"/>
        <v>1.19112E-2</v>
      </c>
      <c r="AD240" s="30">
        <f t="shared" si="71"/>
        <v>2.9777999999999999E-2</v>
      </c>
    </row>
    <row r="241" spans="1:30" x14ac:dyDescent="0.4">
      <c r="A241" s="11" t="str">
        <f>Outgrowers_Baseline!A241</f>
        <v>183330f</v>
      </c>
      <c r="B241" s="11">
        <f>Outgrowers_Baseline!B241</f>
        <v>507</v>
      </c>
      <c r="C241" s="11" t="str">
        <f>Outgrowers_Baseline!C241</f>
        <v>183330f</v>
      </c>
      <c r="D241" s="11">
        <f>Outgrowers_Baseline!D241</f>
        <v>19153</v>
      </c>
      <c r="E241" s="11" t="str">
        <f>Outgrowers_Baseline!G241</f>
        <v>Euc</v>
      </c>
      <c r="F241" s="11">
        <f>Outgrowers_Baseline!H241</f>
        <v>2022</v>
      </c>
      <c r="G241" s="11">
        <f t="shared" si="54"/>
        <v>2021</v>
      </c>
      <c r="H241" s="11">
        <f>IF(G241&lt;2017,0,(IF(G241=2017,Outgrowers_Baseline!I241,IF(G241=2018,Outgrowers_Baseline!N241,IF(G241=2019,Outgrowers_Baseline!S241,IF(G241=2020,Outgrowers_Baseline!X241,IF(G241=2021,Outgrowers_Baseline!AC241,IF(G241=2022,Outgrowers_Baseline!AH241,IF(G241=2023,Outgrowers_Baseline!AM241,IF(G241=2024,Outgrowers_Baseline!AR241,0)))))))))+(IF(G241=2017,Outgrowers_Baseline!J241,IF(G241=2018,Outgrowers_Baseline!O241,IF(G241=2019,Outgrowers_Baseline!T241,IF(G241=2020,Outgrowers_Baseline!Y241,IF(G241=2021,Outgrowers_Baseline!AD241,IF(G241=2022,Outgrowers_Baseline!AI241,IF(G241=2023,Outgrowers_Baseline!AN241,IF(G241=2024,Outgrowers_Baseline!AS241,0)))))))))+(IF(G241=2017,Outgrowers_Baseline!K241,IF(G241=2018,Outgrowers_Baseline!P241,IF(G241=2019,Outgrowers_Baseline!U241,IF(G241=2020,Outgrowers_Baseline!Z241,IF(G241=2021,Outgrowers_Baseline!AE241,IF(G241=2022,Outgrowers_Baseline!AJ241,IF(G241=2023,Outgrowers_Baseline!AO241,IF(G241=2024,Outgrowers_Baseline!AT241,0)))))))))+(IF(G241=2017,Outgrowers_Baseline!L241,IF(G241=2018,Outgrowers_Baseline!Q241,IF(G241=2019,Outgrowers_Baseline!V241,IF(G241=2020,Outgrowers_Baseline!AA241,IF(G241=2021,Outgrowers_Baseline!AF241,IF(G241=2022,Outgrowers_Baseline!AK241,IF(G241=2023,Outgrowers_Baseline!AP241,IF(G241=2024,Outgrowers_Baseline!AU241,0))))))))))</f>
        <v>3300</v>
      </c>
      <c r="I241" s="11">
        <f t="shared" si="55"/>
        <v>2021</v>
      </c>
      <c r="J241" s="11">
        <f>IF(I241=2017,Outgrowers_Baseline!I241,IF(I241=2018,Outgrowers_Baseline!N241,IF(I241=2019,Outgrowers_Baseline!S241,IF(I241=2020,Outgrowers_Baseline!X241,IF(I241=2021,Outgrowers_Baseline!AC241,IF(I241=2022,Outgrowers_Baseline!AH241,IF(I241=2023,Outgrowers_Baseline!AM241,IF(I241=2024,Outgrowers_Baseline!AR241,0))))))))</f>
        <v>0</v>
      </c>
      <c r="K241" s="11">
        <f>IF(I241=2017,Outgrowers_Baseline!L241,IF(I241=2018,Outgrowers_Baseline!Q241,IF(I241=2019,Outgrowers_Baseline!V241,IF(I241=2020,Outgrowers_Baseline!AA241,IF(I241=2021,Outgrowers_Baseline!AF241,IF(I241=2022,Outgrowers_Baseline!AK241,IF(I241=2023,Outgrowers_Baseline!AP241,IF(I241=2024,Outgrowers_Baseline!AU241,0))))))))</f>
        <v>300</v>
      </c>
      <c r="L241" s="11">
        <f>IF(I241=2017,Outgrowers_Baseline!K241,IF(I241=2018,Outgrowers_Baseline!P241,IF(I241=2019,Outgrowers_Baseline!U241,IF(I241=2020,Outgrowers_Baseline!Z241,IF(I241=2021,Outgrowers_Baseline!AE241,IF(I241=2022,Outgrowers_Baseline!AJ241,IF(I241=2023,Outgrowers_Baseline!AO241,IF(I241=2024,Outgrowers_Baseline!AT241,0))))))))</f>
        <v>2700</v>
      </c>
      <c r="M241" s="11">
        <f>IF(I241=2017,Outgrowers_Baseline!J241,IF(I241=2018,Outgrowers_Baseline!O241,IF(I241=2019,Outgrowers_Baseline!T241,IF(I241=2020,Outgrowers_Baseline!Y241,IF(I241=2021,Outgrowers_Baseline!AD241,IF(I241=2022,Outgrowers_Baseline!AI241,IF(I241=2023,Outgrowers_Baseline!AN241,IF(I241=2024,Outgrowers_Baseline!AS241,0))))))))</f>
        <v>300</v>
      </c>
      <c r="N241" s="11">
        <f t="shared" si="56"/>
        <v>3300</v>
      </c>
      <c r="O241" s="30">
        <f>IFERROR(VLOOKUP(A241,Outgrower_Areas!$C:$J,8,0),0)</f>
        <v>0.31134000000000001</v>
      </c>
      <c r="P241" s="33">
        <f t="shared" si="57"/>
        <v>9.0909090909090912E-2</v>
      </c>
      <c r="Q241" s="113">
        <f t="shared" si="58"/>
        <v>2.8303636363636364E-2</v>
      </c>
      <c r="R241" s="32">
        <f t="shared" si="59"/>
        <v>0.90909090909090906</v>
      </c>
      <c r="S241" s="30">
        <f t="shared" si="60"/>
        <v>0.28303636363636364</v>
      </c>
      <c r="T241" s="32">
        <f t="shared" si="61"/>
        <v>1</v>
      </c>
      <c r="U241" s="30">
        <f t="shared" si="62"/>
        <v>0.31134000000000001</v>
      </c>
      <c r="V241" s="113" t="str">
        <f t="shared" si="63"/>
        <v>Very Low Cropland (&lt;10%)</v>
      </c>
      <c r="W241" s="33">
        <f t="shared" si="64"/>
        <v>0.15</v>
      </c>
      <c r="X241" s="114">
        <f t="shared" si="65"/>
        <v>4.2455454545454541E-3</v>
      </c>
      <c r="Y241" s="33">
        <f t="shared" si="66"/>
        <v>0.4</v>
      </c>
      <c r="Z241" s="113">
        <f t="shared" si="67"/>
        <v>0.11321454545454546</v>
      </c>
      <c r="AA241" s="113" t="str">
        <f t="shared" si="68"/>
        <v>High Cropland (≥50%)</v>
      </c>
      <c r="AB241" s="11">
        <f t="shared" si="69"/>
        <v>0.4</v>
      </c>
      <c r="AC241" s="11">
        <f t="shared" si="70"/>
        <v>0.12453600000000001</v>
      </c>
      <c r="AD241" s="30">
        <f t="shared" si="71"/>
        <v>0.31134000000000001</v>
      </c>
    </row>
    <row r="242" spans="1:30" x14ac:dyDescent="0.4">
      <c r="A242" s="11" t="str">
        <f>Outgrowers_Baseline!A242</f>
        <v>183357b</v>
      </c>
      <c r="B242" s="11">
        <f>Outgrowers_Baseline!B242</f>
        <v>507</v>
      </c>
      <c r="C242" s="11" t="str">
        <f>Outgrowers_Baseline!C242</f>
        <v>183357b</v>
      </c>
      <c r="D242" s="11">
        <f>Outgrowers_Baseline!D242</f>
        <v>19154</v>
      </c>
      <c r="E242" s="11" t="str">
        <f>Outgrowers_Baseline!G242</f>
        <v>Euc</v>
      </c>
      <c r="F242" s="11">
        <f>Outgrowers_Baseline!H242</f>
        <v>2024</v>
      </c>
      <c r="G242" s="11">
        <f t="shared" si="54"/>
        <v>2023</v>
      </c>
      <c r="H242" s="11">
        <f>IF(G242&lt;2017,0,(IF(G242=2017,Outgrowers_Baseline!I242,IF(G242=2018,Outgrowers_Baseline!N242,IF(G242=2019,Outgrowers_Baseline!S242,IF(G242=2020,Outgrowers_Baseline!X242,IF(G242=2021,Outgrowers_Baseline!AC242,IF(G242=2022,Outgrowers_Baseline!AH242,IF(G242=2023,Outgrowers_Baseline!AM242,IF(G242=2024,Outgrowers_Baseline!AR242,0)))))))))+(IF(G242=2017,Outgrowers_Baseline!J242,IF(G242=2018,Outgrowers_Baseline!O242,IF(G242=2019,Outgrowers_Baseline!T242,IF(G242=2020,Outgrowers_Baseline!Y242,IF(G242=2021,Outgrowers_Baseline!AD242,IF(G242=2022,Outgrowers_Baseline!AI242,IF(G242=2023,Outgrowers_Baseline!AN242,IF(G242=2024,Outgrowers_Baseline!AS242,0)))))))))+(IF(G242=2017,Outgrowers_Baseline!K242,IF(G242=2018,Outgrowers_Baseline!P242,IF(G242=2019,Outgrowers_Baseline!U242,IF(G242=2020,Outgrowers_Baseline!Z242,IF(G242=2021,Outgrowers_Baseline!AE242,IF(G242=2022,Outgrowers_Baseline!AJ242,IF(G242=2023,Outgrowers_Baseline!AO242,IF(G242=2024,Outgrowers_Baseline!AT242,0)))))))))+(IF(G242=2017,Outgrowers_Baseline!L242,IF(G242=2018,Outgrowers_Baseline!Q242,IF(G242=2019,Outgrowers_Baseline!V242,IF(G242=2020,Outgrowers_Baseline!AA242,IF(G242=2021,Outgrowers_Baseline!AF242,IF(G242=2022,Outgrowers_Baseline!AK242,IF(G242=2023,Outgrowers_Baseline!AP242,IF(G242=2024,Outgrowers_Baseline!AU242,0))))))))))</f>
        <v>1800</v>
      </c>
      <c r="I242" s="11">
        <f t="shared" si="55"/>
        <v>2023</v>
      </c>
      <c r="J242" s="11">
        <f>IF(I242=2017,Outgrowers_Baseline!I242,IF(I242=2018,Outgrowers_Baseline!N242,IF(I242=2019,Outgrowers_Baseline!S242,IF(I242=2020,Outgrowers_Baseline!X242,IF(I242=2021,Outgrowers_Baseline!AC242,IF(I242=2022,Outgrowers_Baseline!AH242,IF(I242=2023,Outgrowers_Baseline!AM242,IF(I242=2024,Outgrowers_Baseline!AR242,0))))))))</f>
        <v>0</v>
      </c>
      <c r="K242" s="11">
        <f>IF(I242=2017,Outgrowers_Baseline!L242,IF(I242=2018,Outgrowers_Baseline!Q242,IF(I242=2019,Outgrowers_Baseline!V242,IF(I242=2020,Outgrowers_Baseline!AA242,IF(I242=2021,Outgrowers_Baseline!AF242,IF(I242=2022,Outgrowers_Baseline!AK242,IF(I242=2023,Outgrowers_Baseline!AP242,IF(I242=2024,Outgrowers_Baseline!AU242,0))))))))</f>
        <v>0</v>
      </c>
      <c r="L242" s="11">
        <f>IF(I242=2017,Outgrowers_Baseline!K242,IF(I242=2018,Outgrowers_Baseline!P242,IF(I242=2019,Outgrowers_Baseline!U242,IF(I242=2020,Outgrowers_Baseline!Z242,IF(I242=2021,Outgrowers_Baseline!AE242,IF(I242=2022,Outgrowers_Baseline!AJ242,IF(I242=2023,Outgrowers_Baseline!AO242,IF(I242=2024,Outgrowers_Baseline!AT242,0))))))))</f>
        <v>600</v>
      </c>
      <c r="M242" s="11">
        <f>IF(I242=2017,Outgrowers_Baseline!J242,IF(I242=2018,Outgrowers_Baseline!O242,IF(I242=2019,Outgrowers_Baseline!T242,IF(I242=2020,Outgrowers_Baseline!Y242,IF(I242=2021,Outgrowers_Baseline!AD242,IF(I242=2022,Outgrowers_Baseline!AI242,IF(I242=2023,Outgrowers_Baseline!AN242,IF(I242=2024,Outgrowers_Baseline!AS242,0))))))))</f>
        <v>1200</v>
      </c>
      <c r="N242" s="11">
        <f t="shared" si="56"/>
        <v>1800</v>
      </c>
      <c r="O242" s="30">
        <f>IFERROR(VLOOKUP(A242,Outgrower_Areas!$C:$J,8,0),0)</f>
        <v>0.198242</v>
      </c>
      <c r="P242" s="33">
        <f t="shared" si="57"/>
        <v>0</v>
      </c>
      <c r="Q242" s="113">
        <f t="shared" si="58"/>
        <v>0</v>
      </c>
      <c r="R242" s="32">
        <f t="shared" si="59"/>
        <v>0.33333333333333331</v>
      </c>
      <c r="S242" s="30">
        <f t="shared" si="60"/>
        <v>6.6080666666666663E-2</v>
      </c>
      <c r="T242" s="32">
        <f t="shared" si="61"/>
        <v>1</v>
      </c>
      <c r="U242" s="30">
        <f t="shared" si="62"/>
        <v>0.198242</v>
      </c>
      <c r="V242" s="113" t="str">
        <f t="shared" si="63"/>
        <v>Non-Cropland</v>
      </c>
      <c r="W242" s="33">
        <f t="shared" si="64"/>
        <v>0</v>
      </c>
      <c r="X242" s="114">
        <f t="shared" si="65"/>
        <v>0</v>
      </c>
      <c r="Y242" s="33">
        <f t="shared" si="66"/>
        <v>0.3</v>
      </c>
      <c r="Z242" s="113">
        <f t="shared" si="67"/>
        <v>1.9824199999999997E-2</v>
      </c>
      <c r="AA242" s="113" t="str">
        <f t="shared" si="68"/>
        <v>High Cropland (≥50%)</v>
      </c>
      <c r="AB242" s="11">
        <f t="shared" si="69"/>
        <v>0.4</v>
      </c>
      <c r="AC242" s="11">
        <f t="shared" si="70"/>
        <v>7.9296800000000001E-2</v>
      </c>
      <c r="AD242" s="30">
        <f t="shared" si="71"/>
        <v>0.198242</v>
      </c>
    </row>
    <row r="243" spans="1:30" x14ac:dyDescent="0.4">
      <c r="A243" s="11" t="str">
        <f>Outgrowers_Baseline!A243</f>
        <v>183366a</v>
      </c>
      <c r="B243" s="11">
        <f>Outgrowers_Baseline!B243</f>
        <v>507</v>
      </c>
      <c r="C243" s="11" t="str">
        <f>Outgrowers_Baseline!C243</f>
        <v>183366a</v>
      </c>
      <c r="D243" s="11">
        <f>Outgrowers_Baseline!D243</f>
        <v>19298</v>
      </c>
      <c r="E243" s="11" t="str">
        <f>Outgrowers_Baseline!G243</f>
        <v>Pine</v>
      </c>
      <c r="F243" s="11">
        <f>Outgrowers_Baseline!H243</f>
        <v>2024</v>
      </c>
      <c r="G243" s="11">
        <f t="shared" si="54"/>
        <v>2023</v>
      </c>
      <c r="H243" s="11">
        <f>IF(G243&lt;2017,0,(IF(G243=2017,Outgrowers_Baseline!I243,IF(G243=2018,Outgrowers_Baseline!N243,IF(G243=2019,Outgrowers_Baseline!S243,IF(G243=2020,Outgrowers_Baseline!X243,IF(G243=2021,Outgrowers_Baseline!AC243,IF(G243=2022,Outgrowers_Baseline!AH243,IF(G243=2023,Outgrowers_Baseline!AM243,IF(G243=2024,Outgrowers_Baseline!AR243,0)))))))))+(IF(G243=2017,Outgrowers_Baseline!J243,IF(G243=2018,Outgrowers_Baseline!O243,IF(G243=2019,Outgrowers_Baseline!T243,IF(G243=2020,Outgrowers_Baseline!Y243,IF(G243=2021,Outgrowers_Baseline!AD243,IF(G243=2022,Outgrowers_Baseline!AI243,IF(G243=2023,Outgrowers_Baseline!AN243,IF(G243=2024,Outgrowers_Baseline!AS243,0)))))))))+(IF(G243=2017,Outgrowers_Baseline!K243,IF(G243=2018,Outgrowers_Baseline!P243,IF(G243=2019,Outgrowers_Baseline!U243,IF(G243=2020,Outgrowers_Baseline!Z243,IF(G243=2021,Outgrowers_Baseline!AE243,IF(G243=2022,Outgrowers_Baseline!AJ243,IF(G243=2023,Outgrowers_Baseline!AO243,IF(G243=2024,Outgrowers_Baseline!AT243,0)))))))))+(IF(G243=2017,Outgrowers_Baseline!L243,IF(G243=2018,Outgrowers_Baseline!Q243,IF(G243=2019,Outgrowers_Baseline!V243,IF(G243=2020,Outgrowers_Baseline!AA243,IF(G243=2021,Outgrowers_Baseline!AF243,IF(G243=2022,Outgrowers_Baseline!AK243,IF(G243=2023,Outgrowers_Baseline!AP243,IF(G243=2024,Outgrowers_Baseline!AU243,0))))))))))</f>
        <v>3500</v>
      </c>
      <c r="I243" s="11">
        <f t="shared" si="55"/>
        <v>2023</v>
      </c>
      <c r="J243" s="11">
        <f>IF(I243=2017,Outgrowers_Baseline!I243,IF(I243=2018,Outgrowers_Baseline!N243,IF(I243=2019,Outgrowers_Baseline!S243,IF(I243=2020,Outgrowers_Baseline!X243,IF(I243=2021,Outgrowers_Baseline!AC243,IF(I243=2022,Outgrowers_Baseline!AH243,IF(I243=2023,Outgrowers_Baseline!AM243,IF(I243=2024,Outgrowers_Baseline!AR243,0))))))))</f>
        <v>2600</v>
      </c>
      <c r="K243" s="11">
        <f>IF(I243=2017,Outgrowers_Baseline!L243,IF(I243=2018,Outgrowers_Baseline!Q243,IF(I243=2019,Outgrowers_Baseline!V243,IF(I243=2020,Outgrowers_Baseline!AA243,IF(I243=2021,Outgrowers_Baseline!AF243,IF(I243=2022,Outgrowers_Baseline!AK243,IF(I243=2023,Outgrowers_Baseline!AP243,IF(I243=2024,Outgrowers_Baseline!AU243,0))))))))</f>
        <v>0</v>
      </c>
      <c r="L243" s="11">
        <f>IF(I243=2017,Outgrowers_Baseline!K243,IF(I243=2018,Outgrowers_Baseline!P243,IF(I243=2019,Outgrowers_Baseline!U243,IF(I243=2020,Outgrowers_Baseline!Z243,IF(I243=2021,Outgrowers_Baseline!AE243,IF(I243=2022,Outgrowers_Baseline!AJ243,IF(I243=2023,Outgrowers_Baseline!AO243,IF(I243=2024,Outgrowers_Baseline!AT243,0))))))))</f>
        <v>200</v>
      </c>
      <c r="M243" s="11">
        <f>IF(I243=2017,Outgrowers_Baseline!J243,IF(I243=2018,Outgrowers_Baseline!O243,IF(I243=2019,Outgrowers_Baseline!T243,IF(I243=2020,Outgrowers_Baseline!Y243,IF(I243=2021,Outgrowers_Baseline!AD243,IF(I243=2022,Outgrowers_Baseline!AI243,IF(I243=2023,Outgrowers_Baseline!AN243,IF(I243=2024,Outgrowers_Baseline!AS243,0))))))))</f>
        <v>700</v>
      </c>
      <c r="N243" s="11">
        <f t="shared" si="56"/>
        <v>3500</v>
      </c>
      <c r="O243" s="30">
        <f>IFERROR(VLOOKUP(A243,Outgrower_Areas!$C:$J,8,0),0)</f>
        <v>0.34817599999999999</v>
      </c>
      <c r="P243" s="33">
        <f t="shared" si="57"/>
        <v>0</v>
      </c>
      <c r="Q243" s="113">
        <f t="shared" si="58"/>
        <v>0</v>
      </c>
      <c r="R243" s="32">
        <f t="shared" si="59"/>
        <v>5.7142857142857141E-2</v>
      </c>
      <c r="S243" s="30">
        <f t="shared" si="60"/>
        <v>1.9895771428571428E-2</v>
      </c>
      <c r="T243" s="32">
        <f t="shared" si="61"/>
        <v>0.25714285714285712</v>
      </c>
      <c r="U243" s="30">
        <f t="shared" si="62"/>
        <v>8.9530971428571415E-2</v>
      </c>
      <c r="V243" s="113" t="str">
        <f t="shared" si="63"/>
        <v>Non-Cropland</v>
      </c>
      <c r="W243" s="33">
        <f t="shared" si="64"/>
        <v>0</v>
      </c>
      <c r="X243" s="114">
        <f t="shared" si="65"/>
        <v>0</v>
      </c>
      <c r="Y243" s="33">
        <f t="shared" si="66"/>
        <v>0.15</v>
      </c>
      <c r="Z243" s="113">
        <f t="shared" si="67"/>
        <v>2.984365714285714E-3</v>
      </c>
      <c r="AA243" s="113" t="str">
        <f t="shared" si="68"/>
        <v>Low Cropland (10-30%)</v>
      </c>
      <c r="AB243" s="11">
        <f t="shared" si="69"/>
        <v>0.2</v>
      </c>
      <c r="AC243" s="11">
        <f t="shared" si="70"/>
        <v>1.7906194285714282E-2</v>
      </c>
      <c r="AD243" s="30">
        <f t="shared" si="71"/>
        <v>8.9530971428571415E-2</v>
      </c>
    </row>
    <row r="244" spans="1:30" x14ac:dyDescent="0.4">
      <c r="A244" s="11" t="str">
        <f>Outgrowers_Baseline!A244</f>
        <v>183371a</v>
      </c>
      <c r="B244" s="11">
        <f>Outgrowers_Baseline!B244</f>
        <v>507</v>
      </c>
      <c r="C244" s="11" t="str">
        <f>Outgrowers_Baseline!C244</f>
        <v>183371a</v>
      </c>
      <c r="D244" s="11">
        <f>Outgrowers_Baseline!D244</f>
        <v>19299</v>
      </c>
      <c r="E244" s="11" t="str">
        <f>Outgrowers_Baseline!G244</f>
        <v>Euc</v>
      </c>
      <c r="F244" s="11">
        <f>Outgrowers_Baseline!H244</f>
        <v>2024</v>
      </c>
      <c r="G244" s="11">
        <f t="shared" si="54"/>
        <v>2023</v>
      </c>
      <c r="H244" s="11">
        <f>IF(G244&lt;2017,0,(IF(G244=2017,Outgrowers_Baseline!I244,IF(G244=2018,Outgrowers_Baseline!N244,IF(G244=2019,Outgrowers_Baseline!S244,IF(G244=2020,Outgrowers_Baseline!X244,IF(G244=2021,Outgrowers_Baseline!AC244,IF(G244=2022,Outgrowers_Baseline!AH244,IF(G244=2023,Outgrowers_Baseline!AM244,IF(G244=2024,Outgrowers_Baseline!AR244,0)))))))))+(IF(G244=2017,Outgrowers_Baseline!J244,IF(G244=2018,Outgrowers_Baseline!O244,IF(G244=2019,Outgrowers_Baseline!T244,IF(G244=2020,Outgrowers_Baseline!Y244,IF(G244=2021,Outgrowers_Baseline!AD244,IF(G244=2022,Outgrowers_Baseline!AI244,IF(G244=2023,Outgrowers_Baseline!AN244,IF(G244=2024,Outgrowers_Baseline!AS244,0)))))))))+(IF(G244=2017,Outgrowers_Baseline!K244,IF(G244=2018,Outgrowers_Baseline!P244,IF(G244=2019,Outgrowers_Baseline!U244,IF(G244=2020,Outgrowers_Baseline!Z244,IF(G244=2021,Outgrowers_Baseline!AE244,IF(G244=2022,Outgrowers_Baseline!AJ244,IF(G244=2023,Outgrowers_Baseline!AO244,IF(G244=2024,Outgrowers_Baseline!AT244,0)))))))))+(IF(G244=2017,Outgrowers_Baseline!L244,IF(G244=2018,Outgrowers_Baseline!Q244,IF(G244=2019,Outgrowers_Baseline!V244,IF(G244=2020,Outgrowers_Baseline!AA244,IF(G244=2021,Outgrowers_Baseline!AF244,IF(G244=2022,Outgrowers_Baseline!AK244,IF(G244=2023,Outgrowers_Baseline!AP244,IF(G244=2024,Outgrowers_Baseline!AU244,0))))))))))</f>
        <v>1800</v>
      </c>
      <c r="I244" s="11">
        <f t="shared" si="55"/>
        <v>2023</v>
      </c>
      <c r="J244" s="11">
        <f>IF(I244=2017,Outgrowers_Baseline!I244,IF(I244=2018,Outgrowers_Baseline!N244,IF(I244=2019,Outgrowers_Baseline!S244,IF(I244=2020,Outgrowers_Baseline!X244,IF(I244=2021,Outgrowers_Baseline!AC244,IF(I244=2022,Outgrowers_Baseline!AH244,IF(I244=2023,Outgrowers_Baseline!AM244,IF(I244=2024,Outgrowers_Baseline!AR244,0))))))))</f>
        <v>300</v>
      </c>
      <c r="K244" s="11">
        <f>IF(I244=2017,Outgrowers_Baseline!L244,IF(I244=2018,Outgrowers_Baseline!Q244,IF(I244=2019,Outgrowers_Baseline!V244,IF(I244=2020,Outgrowers_Baseline!AA244,IF(I244=2021,Outgrowers_Baseline!AF244,IF(I244=2022,Outgrowers_Baseline!AK244,IF(I244=2023,Outgrowers_Baseline!AP244,IF(I244=2024,Outgrowers_Baseline!AU244,0))))))))</f>
        <v>1000</v>
      </c>
      <c r="L244" s="11">
        <f>IF(I244=2017,Outgrowers_Baseline!K244,IF(I244=2018,Outgrowers_Baseline!P244,IF(I244=2019,Outgrowers_Baseline!U244,IF(I244=2020,Outgrowers_Baseline!Z244,IF(I244=2021,Outgrowers_Baseline!AE244,IF(I244=2022,Outgrowers_Baseline!AJ244,IF(I244=2023,Outgrowers_Baseline!AO244,IF(I244=2024,Outgrowers_Baseline!AT244,0))))))))</f>
        <v>200</v>
      </c>
      <c r="M244" s="11">
        <f>IF(I244=2017,Outgrowers_Baseline!J244,IF(I244=2018,Outgrowers_Baseline!O244,IF(I244=2019,Outgrowers_Baseline!T244,IF(I244=2020,Outgrowers_Baseline!Y244,IF(I244=2021,Outgrowers_Baseline!AD244,IF(I244=2022,Outgrowers_Baseline!AI244,IF(I244=2023,Outgrowers_Baseline!AN244,IF(I244=2024,Outgrowers_Baseline!AS244,0))))))))</f>
        <v>300</v>
      </c>
      <c r="N244" s="11">
        <f t="shared" si="56"/>
        <v>1800</v>
      </c>
      <c r="O244" s="30">
        <f>IFERROR(VLOOKUP(A244,Outgrower_Areas!$C:$J,8,0),0)</f>
        <v>0.16696900000000001</v>
      </c>
      <c r="P244" s="33">
        <f t="shared" si="57"/>
        <v>0.55555555555555558</v>
      </c>
      <c r="Q244" s="113">
        <f t="shared" si="58"/>
        <v>9.2760555555555568E-2</v>
      </c>
      <c r="R244" s="32">
        <f t="shared" si="59"/>
        <v>0.66666666666666663</v>
      </c>
      <c r="S244" s="30">
        <f t="shared" si="60"/>
        <v>0.11131266666666667</v>
      </c>
      <c r="T244" s="32">
        <f t="shared" si="61"/>
        <v>0.83333333333333337</v>
      </c>
      <c r="U244" s="30">
        <f t="shared" si="62"/>
        <v>0.13914083333333335</v>
      </c>
      <c r="V244" s="113" t="str">
        <f t="shared" si="63"/>
        <v>High Cropland (≥50%)</v>
      </c>
      <c r="W244" s="33">
        <f t="shared" si="64"/>
        <v>0.4</v>
      </c>
      <c r="X244" s="114">
        <f t="shared" si="65"/>
        <v>3.7104222222222226E-2</v>
      </c>
      <c r="Y244" s="33">
        <f t="shared" si="66"/>
        <v>0.4</v>
      </c>
      <c r="Z244" s="113">
        <f t="shared" si="67"/>
        <v>4.4525066666666668E-2</v>
      </c>
      <c r="AA244" s="113" t="str">
        <f t="shared" si="68"/>
        <v>High Cropland (≥50%)</v>
      </c>
      <c r="AB244" s="11">
        <f t="shared" si="69"/>
        <v>0.4</v>
      </c>
      <c r="AC244" s="11">
        <f t="shared" si="70"/>
        <v>5.5656333333333342E-2</v>
      </c>
      <c r="AD244" s="30">
        <f t="shared" si="71"/>
        <v>0.13914083333333335</v>
      </c>
    </row>
    <row r="245" spans="1:30" x14ac:dyDescent="0.4">
      <c r="A245" s="11" t="str">
        <f>Outgrowers_Baseline!A245</f>
        <v>183379a</v>
      </c>
      <c r="B245" s="11">
        <f>Outgrowers_Baseline!B245</f>
        <v>507</v>
      </c>
      <c r="C245" s="11" t="str">
        <f>Outgrowers_Baseline!C245</f>
        <v>183379a</v>
      </c>
      <c r="D245" s="11">
        <f>Outgrowers_Baseline!D245</f>
        <v>19300</v>
      </c>
      <c r="E245" s="11" t="str">
        <f>Outgrowers_Baseline!G245</f>
        <v>Euc</v>
      </c>
      <c r="F245" s="11">
        <f>Outgrowers_Baseline!H245</f>
        <v>2023</v>
      </c>
      <c r="G245" s="11">
        <f t="shared" si="54"/>
        <v>2022</v>
      </c>
      <c r="H245" s="11">
        <f>IF(G245&lt;2017,0,(IF(G245=2017,Outgrowers_Baseline!I245,IF(G245=2018,Outgrowers_Baseline!N245,IF(G245=2019,Outgrowers_Baseline!S245,IF(G245=2020,Outgrowers_Baseline!X245,IF(G245=2021,Outgrowers_Baseline!AC245,IF(G245=2022,Outgrowers_Baseline!AH245,IF(G245=2023,Outgrowers_Baseline!AM245,IF(G245=2024,Outgrowers_Baseline!AR245,0)))))))))+(IF(G245=2017,Outgrowers_Baseline!J245,IF(G245=2018,Outgrowers_Baseline!O245,IF(G245=2019,Outgrowers_Baseline!T245,IF(G245=2020,Outgrowers_Baseline!Y245,IF(G245=2021,Outgrowers_Baseline!AD245,IF(G245=2022,Outgrowers_Baseline!AI245,IF(G245=2023,Outgrowers_Baseline!AN245,IF(G245=2024,Outgrowers_Baseline!AS245,0)))))))))+(IF(G245=2017,Outgrowers_Baseline!K245,IF(G245=2018,Outgrowers_Baseline!P245,IF(G245=2019,Outgrowers_Baseline!U245,IF(G245=2020,Outgrowers_Baseline!Z245,IF(G245=2021,Outgrowers_Baseline!AE245,IF(G245=2022,Outgrowers_Baseline!AJ245,IF(G245=2023,Outgrowers_Baseline!AO245,IF(G245=2024,Outgrowers_Baseline!AT245,0)))))))))+(IF(G245=2017,Outgrowers_Baseline!L245,IF(G245=2018,Outgrowers_Baseline!Q245,IF(G245=2019,Outgrowers_Baseline!V245,IF(G245=2020,Outgrowers_Baseline!AA245,IF(G245=2021,Outgrowers_Baseline!AF245,IF(G245=2022,Outgrowers_Baseline!AK245,IF(G245=2023,Outgrowers_Baseline!AP245,IF(G245=2024,Outgrowers_Baseline!AU245,0))))))))))</f>
        <v>2400</v>
      </c>
      <c r="I245" s="11">
        <f t="shared" si="55"/>
        <v>2022</v>
      </c>
      <c r="J245" s="11">
        <f>IF(I245=2017,Outgrowers_Baseline!I245,IF(I245=2018,Outgrowers_Baseline!N245,IF(I245=2019,Outgrowers_Baseline!S245,IF(I245=2020,Outgrowers_Baseline!X245,IF(I245=2021,Outgrowers_Baseline!AC245,IF(I245=2022,Outgrowers_Baseline!AH245,IF(I245=2023,Outgrowers_Baseline!AM245,IF(I245=2024,Outgrowers_Baseline!AR245,0))))))))</f>
        <v>0</v>
      </c>
      <c r="K245" s="11">
        <f>IF(I245=2017,Outgrowers_Baseline!L245,IF(I245=2018,Outgrowers_Baseline!Q245,IF(I245=2019,Outgrowers_Baseline!V245,IF(I245=2020,Outgrowers_Baseline!AA245,IF(I245=2021,Outgrowers_Baseline!AF245,IF(I245=2022,Outgrowers_Baseline!AK245,IF(I245=2023,Outgrowers_Baseline!AP245,IF(I245=2024,Outgrowers_Baseline!AU245,0))))))))</f>
        <v>1800</v>
      </c>
      <c r="L245" s="11">
        <f>IF(I245=2017,Outgrowers_Baseline!K245,IF(I245=2018,Outgrowers_Baseline!P245,IF(I245=2019,Outgrowers_Baseline!U245,IF(I245=2020,Outgrowers_Baseline!Z245,IF(I245=2021,Outgrowers_Baseline!AE245,IF(I245=2022,Outgrowers_Baseline!AJ245,IF(I245=2023,Outgrowers_Baseline!AO245,IF(I245=2024,Outgrowers_Baseline!AT245,0))))))))</f>
        <v>600</v>
      </c>
      <c r="M245" s="11">
        <f>IF(I245=2017,Outgrowers_Baseline!J245,IF(I245=2018,Outgrowers_Baseline!O245,IF(I245=2019,Outgrowers_Baseline!T245,IF(I245=2020,Outgrowers_Baseline!Y245,IF(I245=2021,Outgrowers_Baseline!AD245,IF(I245=2022,Outgrowers_Baseline!AI245,IF(I245=2023,Outgrowers_Baseline!AN245,IF(I245=2024,Outgrowers_Baseline!AS245,0))))))))</f>
        <v>0</v>
      </c>
      <c r="N245" s="11">
        <f t="shared" si="56"/>
        <v>2400</v>
      </c>
      <c r="O245" s="30">
        <f>IFERROR(VLOOKUP(A245,Outgrower_Areas!$C:$J,8,0),0)</f>
        <v>0.231743</v>
      </c>
      <c r="P245" s="33">
        <f t="shared" si="57"/>
        <v>0.75</v>
      </c>
      <c r="Q245" s="113">
        <f t="shared" si="58"/>
        <v>0.17380725</v>
      </c>
      <c r="R245" s="32">
        <f t="shared" si="59"/>
        <v>1</v>
      </c>
      <c r="S245" s="30">
        <f t="shared" si="60"/>
        <v>0.231743</v>
      </c>
      <c r="T245" s="32">
        <f t="shared" si="61"/>
        <v>1</v>
      </c>
      <c r="U245" s="30">
        <f t="shared" si="62"/>
        <v>0.231743</v>
      </c>
      <c r="V245" s="113" t="str">
        <f t="shared" si="63"/>
        <v>High Cropland (≥50%)</v>
      </c>
      <c r="W245" s="33">
        <f t="shared" si="64"/>
        <v>0.4</v>
      </c>
      <c r="X245" s="114">
        <f t="shared" si="65"/>
        <v>6.9522899999999999E-2</v>
      </c>
      <c r="Y245" s="33">
        <f t="shared" si="66"/>
        <v>0.4</v>
      </c>
      <c r="Z245" s="113">
        <f t="shared" si="67"/>
        <v>9.2697200000000007E-2</v>
      </c>
      <c r="AA245" s="113" t="str">
        <f t="shared" si="68"/>
        <v>High Cropland (≥50%)</v>
      </c>
      <c r="AB245" s="11">
        <f t="shared" si="69"/>
        <v>0.4</v>
      </c>
      <c r="AC245" s="11">
        <f t="shared" si="70"/>
        <v>9.2697200000000007E-2</v>
      </c>
      <c r="AD245" s="30">
        <f t="shared" si="71"/>
        <v>0.231743</v>
      </c>
    </row>
    <row r="246" spans="1:30" x14ac:dyDescent="0.4">
      <c r="A246" s="11" t="str">
        <f>Outgrowers_Baseline!A246</f>
        <v>183380a</v>
      </c>
      <c r="B246" s="11">
        <f>Outgrowers_Baseline!B246</f>
        <v>507</v>
      </c>
      <c r="C246" s="11" t="str">
        <f>Outgrowers_Baseline!C246</f>
        <v>183380a</v>
      </c>
      <c r="D246" s="11">
        <f>Outgrowers_Baseline!D246</f>
        <v>22937</v>
      </c>
      <c r="E246" s="11" t="str">
        <f>Outgrowers_Baseline!G246</f>
        <v>Euc</v>
      </c>
      <c r="F246" s="11">
        <f>Outgrowers_Baseline!H246</f>
        <v>2025</v>
      </c>
      <c r="G246" s="11">
        <f t="shared" si="54"/>
        <v>2024</v>
      </c>
      <c r="H246" s="11">
        <f>IF(G246&lt;2017,0,(IF(G246=2017,Outgrowers_Baseline!I246,IF(G246=2018,Outgrowers_Baseline!N246,IF(G246=2019,Outgrowers_Baseline!S246,IF(G246=2020,Outgrowers_Baseline!X246,IF(G246=2021,Outgrowers_Baseline!AC246,IF(G246=2022,Outgrowers_Baseline!AH246,IF(G246=2023,Outgrowers_Baseline!AM246,IF(G246=2024,Outgrowers_Baseline!AR246,0)))))))))+(IF(G246=2017,Outgrowers_Baseline!J246,IF(G246=2018,Outgrowers_Baseline!O246,IF(G246=2019,Outgrowers_Baseline!T246,IF(G246=2020,Outgrowers_Baseline!Y246,IF(G246=2021,Outgrowers_Baseline!AD246,IF(G246=2022,Outgrowers_Baseline!AI246,IF(G246=2023,Outgrowers_Baseline!AN246,IF(G246=2024,Outgrowers_Baseline!AS246,0)))))))))+(IF(G246=2017,Outgrowers_Baseline!K246,IF(G246=2018,Outgrowers_Baseline!P246,IF(G246=2019,Outgrowers_Baseline!U246,IF(G246=2020,Outgrowers_Baseline!Z246,IF(G246=2021,Outgrowers_Baseline!AE246,IF(G246=2022,Outgrowers_Baseline!AJ246,IF(G246=2023,Outgrowers_Baseline!AO246,IF(G246=2024,Outgrowers_Baseline!AT246,0)))))))))+(IF(G246=2017,Outgrowers_Baseline!L246,IF(G246=2018,Outgrowers_Baseline!Q246,IF(G246=2019,Outgrowers_Baseline!V246,IF(G246=2020,Outgrowers_Baseline!AA246,IF(G246=2021,Outgrowers_Baseline!AF246,IF(G246=2022,Outgrowers_Baseline!AK246,IF(G246=2023,Outgrowers_Baseline!AP246,IF(G246=2024,Outgrowers_Baseline!AU246,0))))))))))</f>
        <v>4300</v>
      </c>
      <c r="I246" s="11">
        <f t="shared" si="55"/>
        <v>2024</v>
      </c>
      <c r="J246" s="11">
        <f>IF(I246=2017,Outgrowers_Baseline!I246,IF(I246=2018,Outgrowers_Baseline!N246,IF(I246=2019,Outgrowers_Baseline!S246,IF(I246=2020,Outgrowers_Baseline!X246,IF(I246=2021,Outgrowers_Baseline!AC246,IF(I246=2022,Outgrowers_Baseline!AH246,IF(I246=2023,Outgrowers_Baseline!AM246,IF(I246=2024,Outgrowers_Baseline!AR246,0))))))))</f>
        <v>0</v>
      </c>
      <c r="K246" s="11">
        <f>IF(I246=2017,Outgrowers_Baseline!L246,IF(I246=2018,Outgrowers_Baseline!Q246,IF(I246=2019,Outgrowers_Baseline!V246,IF(I246=2020,Outgrowers_Baseline!AA246,IF(I246=2021,Outgrowers_Baseline!AF246,IF(I246=2022,Outgrowers_Baseline!AK246,IF(I246=2023,Outgrowers_Baseline!AP246,IF(I246=2024,Outgrowers_Baseline!AU246,0))))))))</f>
        <v>100</v>
      </c>
      <c r="L246" s="11">
        <f>IF(I246=2017,Outgrowers_Baseline!K246,IF(I246=2018,Outgrowers_Baseline!P246,IF(I246=2019,Outgrowers_Baseline!U246,IF(I246=2020,Outgrowers_Baseline!Z246,IF(I246=2021,Outgrowers_Baseline!AE246,IF(I246=2022,Outgrowers_Baseline!AJ246,IF(I246=2023,Outgrowers_Baseline!AO246,IF(I246=2024,Outgrowers_Baseline!AT246,0))))))))</f>
        <v>500</v>
      </c>
      <c r="M246" s="11">
        <f>IF(I246=2017,Outgrowers_Baseline!J246,IF(I246=2018,Outgrowers_Baseline!O246,IF(I246=2019,Outgrowers_Baseline!T246,IF(I246=2020,Outgrowers_Baseline!Y246,IF(I246=2021,Outgrowers_Baseline!AD246,IF(I246=2022,Outgrowers_Baseline!AI246,IF(I246=2023,Outgrowers_Baseline!AN246,IF(I246=2024,Outgrowers_Baseline!AS246,0))))))))</f>
        <v>3700</v>
      </c>
      <c r="N246" s="11">
        <f t="shared" si="56"/>
        <v>4300</v>
      </c>
      <c r="O246" s="30">
        <f>IFERROR(VLOOKUP(A246,Outgrower_Areas!$C:$J,8,0),0)</f>
        <v>0.45920899999999998</v>
      </c>
      <c r="P246" s="33">
        <f t="shared" si="57"/>
        <v>2.3255813953488372E-2</v>
      </c>
      <c r="Q246" s="113">
        <f t="shared" si="58"/>
        <v>1.0679279069767442E-2</v>
      </c>
      <c r="R246" s="32">
        <f t="shared" si="59"/>
        <v>0.13953488372093023</v>
      </c>
      <c r="S246" s="30">
        <f t="shared" si="60"/>
        <v>6.407567441860465E-2</v>
      </c>
      <c r="T246" s="32">
        <f t="shared" si="61"/>
        <v>1</v>
      </c>
      <c r="U246" s="30">
        <f t="shared" si="62"/>
        <v>0.45920899999999998</v>
      </c>
      <c r="V246" s="113" t="str">
        <f t="shared" si="63"/>
        <v>Very Low Cropland (&lt;10%)</v>
      </c>
      <c r="W246" s="33">
        <f t="shared" si="64"/>
        <v>0.15</v>
      </c>
      <c r="X246" s="114">
        <f t="shared" si="65"/>
        <v>1.6018918604651163E-3</v>
      </c>
      <c r="Y246" s="33">
        <f t="shared" si="66"/>
        <v>0.2</v>
      </c>
      <c r="Z246" s="113">
        <f t="shared" si="67"/>
        <v>1.281513488372093E-2</v>
      </c>
      <c r="AA246" s="113" t="str">
        <f t="shared" si="68"/>
        <v>High Cropland (≥50%)</v>
      </c>
      <c r="AB246" s="11">
        <f t="shared" si="69"/>
        <v>0.4</v>
      </c>
      <c r="AC246" s="11">
        <f t="shared" si="70"/>
        <v>0.1836836</v>
      </c>
      <c r="AD246" s="30">
        <f t="shared" si="71"/>
        <v>0.45920899999999998</v>
      </c>
    </row>
    <row r="247" spans="1:30" x14ac:dyDescent="0.4">
      <c r="A247" s="11" t="str">
        <f>Outgrowers_Baseline!A247</f>
        <v>185001a</v>
      </c>
      <c r="B247" s="11">
        <f>Outgrowers_Baseline!B247</f>
        <v>501</v>
      </c>
      <c r="C247" s="11" t="str">
        <f>Outgrowers_Baseline!C247</f>
        <v>185001a</v>
      </c>
      <c r="D247" s="11">
        <f>Outgrowers_Baseline!D247</f>
        <v>16993</v>
      </c>
      <c r="E247" s="11" t="str">
        <f>Outgrowers_Baseline!G247</f>
        <v>Euc</v>
      </c>
      <c r="F247" s="11">
        <f>Outgrowers_Baseline!H247</f>
        <v>2020</v>
      </c>
      <c r="G247" s="11">
        <f t="shared" si="54"/>
        <v>2019</v>
      </c>
      <c r="H247" s="11">
        <f>IF(G247&lt;2017,0,(IF(G247=2017,Outgrowers_Baseline!I247,IF(G247=2018,Outgrowers_Baseline!N247,IF(G247=2019,Outgrowers_Baseline!S247,IF(G247=2020,Outgrowers_Baseline!X247,IF(G247=2021,Outgrowers_Baseline!AC247,IF(G247=2022,Outgrowers_Baseline!AH247,IF(G247=2023,Outgrowers_Baseline!AM247,IF(G247=2024,Outgrowers_Baseline!AR247,0)))))))))+(IF(G247=2017,Outgrowers_Baseline!J247,IF(G247=2018,Outgrowers_Baseline!O247,IF(G247=2019,Outgrowers_Baseline!T247,IF(G247=2020,Outgrowers_Baseline!Y247,IF(G247=2021,Outgrowers_Baseline!AD247,IF(G247=2022,Outgrowers_Baseline!AI247,IF(G247=2023,Outgrowers_Baseline!AN247,IF(G247=2024,Outgrowers_Baseline!AS247,0)))))))))+(IF(G247=2017,Outgrowers_Baseline!K247,IF(G247=2018,Outgrowers_Baseline!P247,IF(G247=2019,Outgrowers_Baseline!U247,IF(G247=2020,Outgrowers_Baseline!Z247,IF(G247=2021,Outgrowers_Baseline!AE247,IF(G247=2022,Outgrowers_Baseline!AJ247,IF(G247=2023,Outgrowers_Baseline!AO247,IF(G247=2024,Outgrowers_Baseline!AT247,0)))))))))+(IF(G247=2017,Outgrowers_Baseline!L247,IF(G247=2018,Outgrowers_Baseline!Q247,IF(G247=2019,Outgrowers_Baseline!V247,IF(G247=2020,Outgrowers_Baseline!AA247,IF(G247=2021,Outgrowers_Baseline!AF247,IF(G247=2022,Outgrowers_Baseline!AK247,IF(G247=2023,Outgrowers_Baseline!AP247,IF(G247=2024,Outgrowers_Baseline!AU247,0))))))))))</f>
        <v>18600</v>
      </c>
      <c r="I247" s="11">
        <f t="shared" si="55"/>
        <v>2019</v>
      </c>
      <c r="J247" s="11">
        <f>IF(I247=2017,Outgrowers_Baseline!I247,IF(I247=2018,Outgrowers_Baseline!N247,IF(I247=2019,Outgrowers_Baseline!S247,IF(I247=2020,Outgrowers_Baseline!X247,IF(I247=2021,Outgrowers_Baseline!AC247,IF(I247=2022,Outgrowers_Baseline!AH247,IF(I247=2023,Outgrowers_Baseline!AM247,IF(I247=2024,Outgrowers_Baseline!AR247,0))))))))</f>
        <v>18600</v>
      </c>
      <c r="K247" s="11">
        <f>IF(I247=2017,Outgrowers_Baseline!L247,IF(I247=2018,Outgrowers_Baseline!Q247,IF(I247=2019,Outgrowers_Baseline!V247,IF(I247=2020,Outgrowers_Baseline!AA247,IF(I247=2021,Outgrowers_Baseline!AF247,IF(I247=2022,Outgrowers_Baseline!AK247,IF(I247=2023,Outgrowers_Baseline!AP247,IF(I247=2024,Outgrowers_Baseline!AU247,0))))))))</f>
        <v>0</v>
      </c>
      <c r="L247" s="11">
        <f>IF(I247=2017,Outgrowers_Baseline!K247,IF(I247=2018,Outgrowers_Baseline!P247,IF(I247=2019,Outgrowers_Baseline!U247,IF(I247=2020,Outgrowers_Baseline!Z247,IF(I247=2021,Outgrowers_Baseline!AE247,IF(I247=2022,Outgrowers_Baseline!AJ247,IF(I247=2023,Outgrowers_Baseline!AO247,IF(I247=2024,Outgrowers_Baseline!AT247,0))))))))</f>
        <v>0</v>
      </c>
      <c r="M247" s="11">
        <f>IF(I247=2017,Outgrowers_Baseline!J247,IF(I247=2018,Outgrowers_Baseline!O247,IF(I247=2019,Outgrowers_Baseline!T247,IF(I247=2020,Outgrowers_Baseline!Y247,IF(I247=2021,Outgrowers_Baseline!AD247,IF(I247=2022,Outgrowers_Baseline!AI247,IF(I247=2023,Outgrowers_Baseline!AN247,IF(I247=2024,Outgrowers_Baseline!AS247,0))))))))</f>
        <v>0</v>
      </c>
      <c r="N247" s="11">
        <f t="shared" si="56"/>
        <v>18600</v>
      </c>
      <c r="O247" s="30">
        <f>IFERROR(VLOOKUP(A247,Outgrower_Areas!$C:$J,8,0),0)</f>
        <v>1.887478</v>
      </c>
      <c r="P247" s="33">
        <f t="shared" si="57"/>
        <v>0</v>
      </c>
      <c r="Q247" s="113">
        <f t="shared" si="58"/>
        <v>0</v>
      </c>
      <c r="R247" s="32">
        <f t="shared" si="59"/>
        <v>0</v>
      </c>
      <c r="S247" s="30">
        <f t="shared" si="60"/>
        <v>0</v>
      </c>
      <c r="T247" s="32">
        <f t="shared" si="61"/>
        <v>0</v>
      </c>
      <c r="U247" s="30">
        <f t="shared" si="62"/>
        <v>0</v>
      </c>
      <c r="V247" s="113" t="str">
        <f t="shared" si="63"/>
        <v>Non-Cropland</v>
      </c>
      <c r="W247" s="33">
        <f t="shared" si="64"/>
        <v>0</v>
      </c>
      <c r="X247" s="114">
        <f t="shared" si="65"/>
        <v>0</v>
      </c>
      <c r="Y247" s="33">
        <f t="shared" si="66"/>
        <v>0</v>
      </c>
      <c r="Z247" s="113">
        <f t="shared" si="67"/>
        <v>0</v>
      </c>
      <c r="AA247" s="113" t="str">
        <f t="shared" si="68"/>
        <v>Non-Cropland</v>
      </c>
      <c r="AB247" s="11">
        <f t="shared" si="69"/>
        <v>0</v>
      </c>
      <c r="AC247" s="11">
        <f t="shared" si="70"/>
        <v>0</v>
      </c>
      <c r="AD247" s="30">
        <f t="shared" si="71"/>
        <v>0</v>
      </c>
    </row>
    <row r="248" spans="1:30" x14ac:dyDescent="0.4">
      <c r="A248" s="11" t="str">
        <f>Outgrowers_Baseline!A248</f>
        <v>186001a</v>
      </c>
      <c r="B248" s="11">
        <f>Outgrowers_Baseline!B248</f>
        <v>501</v>
      </c>
      <c r="C248" s="11" t="str">
        <f>Outgrowers_Baseline!C248</f>
        <v>186001a</v>
      </c>
      <c r="D248" s="11">
        <f>Outgrowers_Baseline!D248</f>
        <v>16994</v>
      </c>
      <c r="E248" s="11" t="str">
        <f>Outgrowers_Baseline!G248</f>
        <v>Euc</v>
      </c>
      <c r="F248" s="11">
        <f>Outgrowers_Baseline!H248</f>
        <v>2019</v>
      </c>
      <c r="G248" s="11">
        <f t="shared" si="54"/>
        <v>2018</v>
      </c>
      <c r="H248" s="11">
        <f>IF(G248&lt;2017,0,(IF(G248=2017,Outgrowers_Baseline!I248,IF(G248=2018,Outgrowers_Baseline!N248,IF(G248=2019,Outgrowers_Baseline!S248,IF(G248=2020,Outgrowers_Baseline!X248,IF(G248=2021,Outgrowers_Baseline!AC248,IF(G248=2022,Outgrowers_Baseline!AH248,IF(G248=2023,Outgrowers_Baseline!AM248,IF(G248=2024,Outgrowers_Baseline!AR248,0)))))))))+(IF(G248=2017,Outgrowers_Baseline!J248,IF(G248=2018,Outgrowers_Baseline!O248,IF(G248=2019,Outgrowers_Baseline!T248,IF(G248=2020,Outgrowers_Baseline!Y248,IF(G248=2021,Outgrowers_Baseline!AD248,IF(G248=2022,Outgrowers_Baseline!AI248,IF(G248=2023,Outgrowers_Baseline!AN248,IF(G248=2024,Outgrowers_Baseline!AS248,0)))))))))+(IF(G248=2017,Outgrowers_Baseline!K248,IF(G248=2018,Outgrowers_Baseline!P248,IF(G248=2019,Outgrowers_Baseline!U248,IF(G248=2020,Outgrowers_Baseline!Z248,IF(G248=2021,Outgrowers_Baseline!AE248,IF(G248=2022,Outgrowers_Baseline!AJ248,IF(G248=2023,Outgrowers_Baseline!AO248,IF(G248=2024,Outgrowers_Baseline!AT248,0)))))))))+(IF(G248=2017,Outgrowers_Baseline!L248,IF(G248=2018,Outgrowers_Baseline!Q248,IF(G248=2019,Outgrowers_Baseline!V248,IF(G248=2020,Outgrowers_Baseline!AA248,IF(G248=2021,Outgrowers_Baseline!AF248,IF(G248=2022,Outgrowers_Baseline!AK248,IF(G248=2023,Outgrowers_Baseline!AP248,IF(G248=2024,Outgrowers_Baseline!AU248,0))))))))))</f>
        <v>3300</v>
      </c>
      <c r="I248" s="11">
        <f t="shared" si="55"/>
        <v>2018</v>
      </c>
      <c r="J248" s="11">
        <f>IF(I248=2017,Outgrowers_Baseline!I248,IF(I248=2018,Outgrowers_Baseline!N248,IF(I248=2019,Outgrowers_Baseline!S248,IF(I248=2020,Outgrowers_Baseline!X248,IF(I248=2021,Outgrowers_Baseline!AC248,IF(I248=2022,Outgrowers_Baseline!AH248,IF(I248=2023,Outgrowers_Baseline!AM248,IF(I248=2024,Outgrowers_Baseline!AR248,0))))))))</f>
        <v>3300</v>
      </c>
      <c r="K248" s="11">
        <f>IF(I248=2017,Outgrowers_Baseline!L248,IF(I248=2018,Outgrowers_Baseline!Q248,IF(I248=2019,Outgrowers_Baseline!V248,IF(I248=2020,Outgrowers_Baseline!AA248,IF(I248=2021,Outgrowers_Baseline!AF248,IF(I248=2022,Outgrowers_Baseline!AK248,IF(I248=2023,Outgrowers_Baseline!AP248,IF(I248=2024,Outgrowers_Baseline!AU248,0))))))))</f>
        <v>0</v>
      </c>
      <c r="L248" s="11">
        <f>IF(I248=2017,Outgrowers_Baseline!K248,IF(I248=2018,Outgrowers_Baseline!P248,IF(I248=2019,Outgrowers_Baseline!U248,IF(I248=2020,Outgrowers_Baseline!Z248,IF(I248=2021,Outgrowers_Baseline!AE248,IF(I248=2022,Outgrowers_Baseline!AJ248,IF(I248=2023,Outgrowers_Baseline!AO248,IF(I248=2024,Outgrowers_Baseline!AT248,0))))))))</f>
        <v>0</v>
      </c>
      <c r="M248" s="11">
        <f>IF(I248=2017,Outgrowers_Baseline!J248,IF(I248=2018,Outgrowers_Baseline!O248,IF(I248=2019,Outgrowers_Baseline!T248,IF(I248=2020,Outgrowers_Baseline!Y248,IF(I248=2021,Outgrowers_Baseline!AD248,IF(I248=2022,Outgrowers_Baseline!AI248,IF(I248=2023,Outgrowers_Baseline!AN248,IF(I248=2024,Outgrowers_Baseline!AS248,0))))))))</f>
        <v>0</v>
      </c>
      <c r="N248" s="11">
        <f t="shared" si="56"/>
        <v>3300</v>
      </c>
      <c r="O248" s="30">
        <f>IFERROR(VLOOKUP(A248,Outgrower_Areas!$C:$J,8,0),0)</f>
        <v>0.33277200000000001</v>
      </c>
      <c r="P248" s="33">
        <f t="shared" si="57"/>
        <v>0</v>
      </c>
      <c r="Q248" s="113">
        <f t="shared" si="58"/>
        <v>0</v>
      </c>
      <c r="R248" s="32">
        <f t="shared" si="59"/>
        <v>0</v>
      </c>
      <c r="S248" s="30">
        <f t="shared" si="60"/>
        <v>0</v>
      </c>
      <c r="T248" s="32">
        <f t="shared" si="61"/>
        <v>0</v>
      </c>
      <c r="U248" s="30">
        <f t="shared" si="62"/>
        <v>0</v>
      </c>
      <c r="V248" s="113" t="str">
        <f t="shared" si="63"/>
        <v>Non-Cropland</v>
      </c>
      <c r="W248" s="33">
        <f t="shared" si="64"/>
        <v>0</v>
      </c>
      <c r="X248" s="114">
        <f t="shared" si="65"/>
        <v>0</v>
      </c>
      <c r="Y248" s="33">
        <f t="shared" si="66"/>
        <v>0</v>
      </c>
      <c r="Z248" s="113">
        <f t="shared" si="67"/>
        <v>0</v>
      </c>
      <c r="AA248" s="113" t="str">
        <f t="shared" si="68"/>
        <v>Non-Cropland</v>
      </c>
      <c r="AB248" s="11">
        <f t="shared" si="69"/>
        <v>0</v>
      </c>
      <c r="AC248" s="11">
        <f t="shared" si="70"/>
        <v>0</v>
      </c>
      <c r="AD248" s="30">
        <f t="shared" si="71"/>
        <v>0</v>
      </c>
    </row>
    <row r="249" spans="1:30" x14ac:dyDescent="0.4">
      <c r="A249" s="11" t="str">
        <f>Outgrowers_Baseline!A249</f>
        <v>190001b</v>
      </c>
      <c r="B249" s="11">
        <f>Outgrowers_Baseline!B249</f>
        <v>501</v>
      </c>
      <c r="C249" s="11" t="str">
        <f>Outgrowers_Baseline!C249</f>
        <v>190001b</v>
      </c>
      <c r="D249" s="11">
        <f>Outgrowers_Baseline!D249</f>
        <v>16999</v>
      </c>
      <c r="E249" s="11" t="str">
        <f>Outgrowers_Baseline!G249</f>
        <v>Euc</v>
      </c>
      <c r="F249" s="11">
        <f>Outgrowers_Baseline!H249</f>
        <v>2021</v>
      </c>
      <c r="G249" s="11">
        <f t="shared" si="54"/>
        <v>2020</v>
      </c>
      <c r="H249" s="11">
        <f>IF(G249&lt;2017,0,(IF(G249=2017,Outgrowers_Baseline!I249,IF(G249=2018,Outgrowers_Baseline!N249,IF(G249=2019,Outgrowers_Baseline!S249,IF(G249=2020,Outgrowers_Baseline!X249,IF(G249=2021,Outgrowers_Baseline!AC249,IF(G249=2022,Outgrowers_Baseline!AH249,IF(G249=2023,Outgrowers_Baseline!AM249,IF(G249=2024,Outgrowers_Baseline!AR249,0)))))))))+(IF(G249=2017,Outgrowers_Baseline!J249,IF(G249=2018,Outgrowers_Baseline!O249,IF(G249=2019,Outgrowers_Baseline!T249,IF(G249=2020,Outgrowers_Baseline!Y249,IF(G249=2021,Outgrowers_Baseline!AD249,IF(G249=2022,Outgrowers_Baseline!AI249,IF(G249=2023,Outgrowers_Baseline!AN249,IF(G249=2024,Outgrowers_Baseline!AS249,0)))))))))+(IF(G249=2017,Outgrowers_Baseline!K249,IF(G249=2018,Outgrowers_Baseline!P249,IF(G249=2019,Outgrowers_Baseline!U249,IF(G249=2020,Outgrowers_Baseline!Z249,IF(G249=2021,Outgrowers_Baseline!AE249,IF(G249=2022,Outgrowers_Baseline!AJ249,IF(G249=2023,Outgrowers_Baseline!AO249,IF(G249=2024,Outgrowers_Baseline!AT249,0)))))))))+(IF(G249=2017,Outgrowers_Baseline!L249,IF(G249=2018,Outgrowers_Baseline!Q249,IF(G249=2019,Outgrowers_Baseline!V249,IF(G249=2020,Outgrowers_Baseline!AA249,IF(G249=2021,Outgrowers_Baseline!AF249,IF(G249=2022,Outgrowers_Baseline!AK249,IF(G249=2023,Outgrowers_Baseline!AP249,IF(G249=2024,Outgrowers_Baseline!AU249,0))))))))))</f>
        <v>4000</v>
      </c>
      <c r="I249" s="11">
        <f t="shared" si="55"/>
        <v>2020</v>
      </c>
      <c r="J249" s="11">
        <f>IF(I249=2017,Outgrowers_Baseline!I249,IF(I249=2018,Outgrowers_Baseline!N249,IF(I249=2019,Outgrowers_Baseline!S249,IF(I249=2020,Outgrowers_Baseline!X249,IF(I249=2021,Outgrowers_Baseline!AC249,IF(I249=2022,Outgrowers_Baseline!AH249,IF(I249=2023,Outgrowers_Baseline!AM249,IF(I249=2024,Outgrowers_Baseline!AR249,0))))))))</f>
        <v>2200</v>
      </c>
      <c r="K249" s="11">
        <f>IF(I249=2017,Outgrowers_Baseline!L249,IF(I249=2018,Outgrowers_Baseline!Q249,IF(I249=2019,Outgrowers_Baseline!V249,IF(I249=2020,Outgrowers_Baseline!AA249,IF(I249=2021,Outgrowers_Baseline!AF249,IF(I249=2022,Outgrowers_Baseline!AK249,IF(I249=2023,Outgrowers_Baseline!AP249,IF(I249=2024,Outgrowers_Baseline!AU249,0))))))))</f>
        <v>0</v>
      </c>
      <c r="L249" s="11">
        <f>IF(I249=2017,Outgrowers_Baseline!K249,IF(I249=2018,Outgrowers_Baseline!P249,IF(I249=2019,Outgrowers_Baseline!U249,IF(I249=2020,Outgrowers_Baseline!Z249,IF(I249=2021,Outgrowers_Baseline!AE249,IF(I249=2022,Outgrowers_Baseline!AJ249,IF(I249=2023,Outgrowers_Baseline!AO249,IF(I249=2024,Outgrowers_Baseline!AT249,0))))))))</f>
        <v>0</v>
      </c>
      <c r="M249" s="11">
        <f>IF(I249=2017,Outgrowers_Baseline!J249,IF(I249=2018,Outgrowers_Baseline!O249,IF(I249=2019,Outgrowers_Baseline!T249,IF(I249=2020,Outgrowers_Baseline!Y249,IF(I249=2021,Outgrowers_Baseline!AD249,IF(I249=2022,Outgrowers_Baseline!AI249,IF(I249=2023,Outgrowers_Baseline!AN249,IF(I249=2024,Outgrowers_Baseline!AS249,0))))))))</f>
        <v>1800</v>
      </c>
      <c r="N249" s="11">
        <f t="shared" si="56"/>
        <v>4000</v>
      </c>
      <c r="O249" s="30">
        <f>IFERROR(VLOOKUP(A249,Outgrower_Areas!$C:$J,8,0),0)</f>
        <v>0.39000400000000002</v>
      </c>
      <c r="P249" s="33">
        <f t="shared" si="57"/>
        <v>0</v>
      </c>
      <c r="Q249" s="113">
        <f t="shared" si="58"/>
        <v>0</v>
      </c>
      <c r="R249" s="32">
        <f t="shared" si="59"/>
        <v>0</v>
      </c>
      <c r="S249" s="30">
        <f t="shared" si="60"/>
        <v>0</v>
      </c>
      <c r="T249" s="32">
        <f t="shared" si="61"/>
        <v>0.45</v>
      </c>
      <c r="U249" s="30">
        <f t="shared" si="62"/>
        <v>0.17550180000000001</v>
      </c>
      <c r="V249" s="113" t="str">
        <f t="shared" si="63"/>
        <v>Non-Cropland</v>
      </c>
      <c r="W249" s="33">
        <f t="shared" si="64"/>
        <v>0</v>
      </c>
      <c r="X249" s="114">
        <f t="shared" si="65"/>
        <v>0</v>
      </c>
      <c r="Y249" s="33">
        <f t="shared" si="66"/>
        <v>0</v>
      </c>
      <c r="Z249" s="113">
        <f t="shared" si="67"/>
        <v>0</v>
      </c>
      <c r="AA249" s="113" t="str">
        <f t="shared" si="68"/>
        <v>Medium Cropland (30-50%)</v>
      </c>
      <c r="AB249" s="11">
        <f t="shared" si="69"/>
        <v>0.3</v>
      </c>
      <c r="AC249" s="11">
        <f t="shared" si="70"/>
        <v>5.2650540000000003E-2</v>
      </c>
      <c r="AD249" s="30">
        <f t="shared" si="71"/>
        <v>0.17550180000000001</v>
      </c>
    </row>
    <row r="250" spans="1:30" x14ac:dyDescent="0.4">
      <c r="A250" s="11" t="str">
        <f>Outgrowers_Baseline!A250</f>
        <v>190001c</v>
      </c>
      <c r="B250" s="11">
        <f>Outgrowers_Baseline!B250</f>
        <v>501</v>
      </c>
      <c r="C250" s="11" t="str">
        <f>Outgrowers_Baseline!C250</f>
        <v>190001c</v>
      </c>
      <c r="D250" s="11">
        <f>Outgrowers_Baseline!D250</f>
        <v>17000</v>
      </c>
      <c r="E250" s="11" t="str">
        <f>Outgrowers_Baseline!G250</f>
        <v>Euc</v>
      </c>
      <c r="F250" s="11">
        <f>Outgrowers_Baseline!H250</f>
        <v>2021</v>
      </c>
      <c r="G250" s="11">
        <f t="shared" si="54"/>
        <v>2020</v>
      </c>
      <c r="H250" s="11">
        <f>IF(G250&lt;2017,0,(IF(G250=2017,Outgrowers_Baseline!I250,IF(G250=2018,Outgrowers_Baseline!N250,IF(G250=2019,Outgrowers_Baseline!S250,IF(G250=2020,Outgrowers_Baseline!X250,IF(G250=2021,Outgrowers_Baseline!AC250,IF(G250=2022,Outgrowers_Baseline!AH250,IF(G250=2023,Outgrowers_Baseline!AM250,IF(G250=2024,Outgrowers_Baseline!AR250,0)))))))))+(IF(G250=2017,Outgrowers_Baseline!J250,IF(G250=2018,Outgrowers_Baseline!O250,IF(G250=2019,Outgrowers_Baseline!T250,IF(G250=2020,Outgrowers_Baseline!Y250,IF(G250=2021,Outgrowers_Baseline!AD250,IF(G250=2022,Outgrowers_Baseline!AI250,IF(G250=2023,Outgrowers_Baseline!AN250,IF(G250=2024,Outgrowers_Baseline!AS250,0)))))))))+(IF(G250=2017,Outgrowers_Baseline!K250,IF(G250=2018,Outgrowers_Baseline!P250,IF(G250=2019,Outgrowers_Baseline!U250,IF(G250=2020,Outgrowers_Baseline!Z250,IF(G250=2021,Outgrowers_Baseline!AE250,IF(G250=2022,Outgrowers_Baseline!AJ250,IF(G250=2023,Outgrowers_Baseline!AO250,IF(G250=2024,Outgrowers_Baseline!AT250,0)))))))))+(IF(G250=2017,Outgrowers_Baseline!L250,IF(G250=2018,Outgrowers_Baseline!Q250,IF(G250=2019,Outgrowers_Baseline!V250,IF(G250=2020,Outgrowers_Baseline!AA250,IF(G250=2021,Outgrowers_Baseline!AF250,IF(G250=2022,Outgrowers_Baseline!AK250,IF(G250=2023,Outgrowers_Baseline!AP250,IF(G250=2024,Outgrowers_Baseline!AU250,0))))))))))</f>
        <v>19600</v>
      </c>
      <c r="I250" s="11">
        <f t="shared" si="55"/>
        <v>2020</v>
      </c>
      <c r="J250" s="11">
        <f>IF(I250=2017,Outgrowers_Baseline!I250,IF(I250=2018,Outgrowers_Baseline!N250,IF(I250=2019,Outgrowers_Baseline!S250,IF(I250=2020,Outgrowers_Baseline!X250,IF(I250=2021,Outgrowers_Baseline!AC250,IF(I250=2022,Outgrowers_Baseline!AH250,IF(I250=2023,Outgrowers_Baseline!AM250,IF(I250=2024,Outgrowers_Baseline!AR250,0))))))))</f>
        <v>19600</v>
      </c>
      <c r="K250" s="11">
        <f>IF(I250=2017,Outgrowers_Baseline!L250,IF(I250=2018,Outgrowers_Baseline!Q250,IF(I250=2019,Outgrowers_Baseline!V250,IF(I250=2020,Outgrowers_Baseline!AA250,IF(I250=2021,Outgrowers_Baseline!AF250,IF(I250=2022,Outgrowers_Baseline!AK250,IF(I250=2023,Outgrowers_Baseline!AP250,IF(I250=2024,Outgrowers_Baseline!AU250,0))))))))</f>
        <v>0</v>
      </c>
      <c r="L250" s="11">
        <f>IF(I250=2017,Outgrowers_Baseline!K250,IF(I250=2018,Outgrowers_Baseline!P250,IF(I250=2019,Outgrowers_Baseline!U250,IF(I250=2020,Outgrowers_Baseline!Z250,IF(I250=2021,Outgrowers_Baseline!AE250,IF(I250=2022,Outgrowers_Baseline!AJ250,IF(I250=2023,Outgrowers_Baseline!AO250,IF(I250=2024,Outgrowers_Baseline!AT250,0))))))))</f>
        <v>0</v>
      </c>
      <c r="M250" s="11">
        <f>IF(I250=2017,Outgrowers_Baseline!J250,IF(I250=2018,Outgrowers_Baseline!O250,IF(I250=2019,Outgrowers_Baseline!T250,IF(I250=2020,Outgrowers_Baseline!Y250,IF(I250=2021,Outgrowers_Baseline!AD250,IF(I250=2022,Outgrowers_Baseline!AI250,IF(I250=2023,Outgrowers_Baseline!AN250,IF(I250=2024,Outgrowers_Baseline!AS250,0))))))))</f>
        <v>0</v>
      </c>
      <c r="N250" s="11">
        <f t="shared" si="56"/>
        <v>19600</v>
      </c>
      <c r="O250" s="30">
        <f>IFERROR(VLOOKUP(A250,Outgrower_Areas!$C:$J,8,0),0)</f>
        <v>1.970221</v>
      </c>
      <c r="P250" s="33">
        <f t="shared" si="57"/>
        <v>0</v>
      </c>
      <c r="Q250" s="113">
        <f t="shared" si="58"/>
        <v>0</v>
      </c>
      <c r="R250" s="32">
        <f t="shared" si="59"/>
        <v>0</v>
      </c>
      <c r="S250" s="30">
        <f t="shared" si="60"/>
        <v>0</v>
      </c>
      <c r="T250" s="32">
        <f t="shared" si="61"/>
        <v>0</v>
      </c>
      <c r="U250" s="30">
        <f t="shared" si="62"/>
        <v>0</v>
      </c>
      <c r="V250" s="113" t="str">
        <f t="shared" si="63"/>
        <v>Non-Cropland</v>
      </c>
      <c r="W250" s="33">
        <f t="shared" si="64"/>
        <v>0</v>
      </c>
      <c r="X250" s="114">
        <f t="shared" si="65"/>
        <v>0</v>
      </c>
      <c r="Y250" s="33">
        <f t="shared" si="66"/>
        <v>0</v>
      </c>
      <c r="Z250" s="113">
        <f t="shared" si="67"/>
        <v>0</v>
      </c>
      <c r="AA250" s="113" t="str">
        <f t="shared" si="68"/>
        <v>Non-Cropland</v>
      </c>
      <c r="AB250" s="11">
        <f t="shared" si="69"/>
        <v>0</v>
      </c>
      <c r="AC250" s="11">
        <f t="shared" si="70"/>
        <v>0</v>
      </c>
      <c r="AD250" s="30">
        <f t="shared" si="71"/>
        <v>0</v>
      </c>
    </row>
    <row r="251" spans="1:30" x14ac:dyDescent="0.4">
      <c r="A251" s="11" t="str">
        <f>Outgrowers_Baseline!A251</f>
        <v>19004a</v>
      </c>
      <c r="B251" s="11">
        <f>Outgrowers_Baseline!B251</f>
        <v>500</v>
      </c>
      <c r="C251" s="11" t="str">
        <f>Outgrowers_Baseline!C251</f>
        <v>19004a</v>
      </c>
      <c r="D251" s="11">
        <f>Outgrowers_Baseline!D251</f>
        <v>16658</v>
      </c>
      <c r="E251" s="11" t="str">
        <f>Outgrowers_Baseline!G251</f>
        <v>Euc</v>
      </c>
      <c r="F251" s="11">
        <f>Outgrowers_Baseline!H251</f>
        <v>2019</v>
      </c>
      <c r="G251" s="11">
        <f t="shared" si="54"/>
        <v>2018</v>
      </c>
      <c r="H251" s="11">
        <f>IF(G251&lt;2017,0,(IF(G251=2017,Outgrowers_Baseline!I251,IF(G251=2018,Outgrowers_Baseline!N251,IF(G251=2019,Outgrowers_Baseline!S251,IF(G251=2020,Outgrowers_Baseline!X251,IF(G251=2021,Outgrowers_Baseline!AC251,IF(G251=2022,Outgrowers_Baseline!AH251,IF(G251=2023,Outgrowers_Baseline!AM251,IF(G251=2024,Outgrowers_Baseline!AR251,0)))))))))+(IF(G251=2017,Outgrowers_Baseline!J251,IF(G251=2018,Outgrowers_Baseline!O251,IF(G251=2019,Outgrowers_Baseline!T251,IF(G251=2020,Outgrowers_Baseline!Y251,IF(G251=2021,Outgrowers_Baseline!AD251,IF(G251=2022,Outgrowers_Baseline!AI251,IF(G251=2023,Outgrowers_Baseline!AN251,IF(G251=2024,Outgrowers_Baseline!AS251,0)))))))))+(IF(G251=2017,Outgrowers_Baseline!K251,IF(G251=2018,Outgrowers_Baseline!P251,IF(G251=2019,Outgrowers_Baseline!U251,IF(G251=2020,Outgrowers_Baseline!Z251,IF(G251=2021,Outgrowers_Baseline!AE251,IF(G251=2022,Outgrowers_Baseline!AJ251,IF(G251=2023,Outgrowers_Baseline!AO251,IF(G251=2024,Outgrowers_Baseline!AT251,0)))))))))+(IF(G251=2017,Outgrowers_Baseline!L251,IF(G251=2018,Outgrowers_Baseline!Q251,IF(G251=2019,Outgrowers_Baseline!V251,IF(G251=2020,Outgrowers_Baseline!AA251,IF(G251=2021,Outgrowers_Baseline!AF251,IF(G251=2022,Outgrowers_Baseline!AK251,IF(G251=2023,Outgrowers_Baseline!AP251,IF(G251=2024,Outgrowers_Baseline!AU251,0))))))))))</f>
        <v>93500</v>
      </c>
      <c r="I251" s="11">
        <f t="shared" si="55"/>
        <v>2018</v>
      </c>
      <c r="J251" s="11">
        <f>IF(I251=2017,Outgrowers_Baseline!I251,IF(I251=2018,Outgrowers_Baseline!N251,IF(I251=2019,Outgrowers_Baseline!S251,IF(I251=2020,Outgrowers_Baseline!X251,IF(I251=2021,Outgrowers_Baseline!AC251,IF(I251=2022,Outgrowers_Baseline!AH251,IF(I251=2023,Outgrowers_Baseline!AM251,IF(I251=2024,Outgrowers_Baseline!AR251,0))))))))</f>
        <v>30600</v>
      </c>
      <c r="K251" s="11">
        <f>IF(I251=2017,Outgrowers_Baseline!L251,IF(I251=2018,Outgrowers_Baseline!Q251,IF(I251=2019,Outgrowers_Baseline!V251,IF(I251=2020,Outgrowers_Baseline!AA251,IF(I251=2021,Outgrowers_Baseline!AF251,IF(I251=2022,Outgrowers_Baseline!AK251,IF(I251=2023,Outgrowers_Baseline!AP251,IF(I251=2024,Outgrowers_Baseline!AU251,0))))))))</f>
        <v>900</v>
      </c>
      <c r="L251" s="11">
        <f>IF(I251=2017,Outgrowers_Baseline!K251,IF(I251=2018,Outgrowers_Baseline!P251,IF(I251=2019,Outgrowers_Baseline!U251,IF(I251=2020,Outgrowers_Baseline!Z251,IF(I251=2021,Outgrowers_Baseline!AE251,IF(I251=2022,Outgrowers_Baseline!AJ251,IF(I251=2023,Outgrowers_Baseline!AO251,IF(I251=2024,Outgrowers_Baseline!AT251,0))))))))</f>
        <v>19400</v>
      </c>
      <c r="M251" s="11">
        <f>IF(I251=2017,Outgrowers_Baseline!J251,IF(I251=2018,Outgrowers_Baseline!O251,IF(I251=2019,Outgrowers_Baseline!T251,IF(I251=2020,Outgrowers_Baseline!Y251,IF(I251=2021,Outgrowers_Baseline!AD251,IF(I251=2022,Outgrowers_Baseline!AI251,IF(I251=2023,Outgrowers_Baseline!AN251,IF(I251=2024,Outgrowers_Baseline!AS251,0))))))))</f>
        <v>42600</v>
      </c>
      <c r="N251" s="11">
        <f t="shared" si="56"/>
        <v>93500</v>
      </c>
      <c r="O251" s="30">
        <f>IFERROR(VLOOKUP(A251,Outgrower_Areas!$C:$J,8,0),0)</f>
        <v>9.4178359999999994</v>
      </c>
      <c r="P251" s="33">
        <f t="shared" si="57"/>
        <v>9.6256684491978616E-3</v>
      </c>
      <c r="Q251" s="113">
        <f t="shared" si="58"/>
        <v>9.0652966844919788E-2</v>
      </c>
      <c r="R251" s="32">
        <f t="shared" si="59"/>
        <v>0.21711229946524063</v>
      </c>
      <c r="S251" s="30">
        <f t="shared" si="60"/>
        <v>2.044728029946524</v>
      </c>
      <c r="T251" s="32">
        <f t="shared" si="61"/>
        <v>0.67272727272727273</v>
      </c>
      <c r="U251" s="30">
        <f t="shared" si="62"/>
        <v>6.3356351272727265</v>
      </c>
      <c r="V251" s="113" t="str">
        <f t="shared" si="63"/>
        <v>Very Low Cropland (&lt;10%)</v>
      </c>
      <c r="W251" s="33">
        <f t="shared" si="64"/>
        <v>0.15</v>
      </c>
      <c r="X251" s="114">
        <f t="shared" si="65"/>
        <v>1.3597945026737968E-2</v>
      </c>
      <c r="Y251" s="33">
        <f t="shared" si="66"/>
        <v>0.2</v>
      </c>
      <c r="Z251" s="113">
        <f t="shared" si="67"/>
        <v>0.40894560598930485</v>
      </c>
      <c r="AA251" s="113" t="str">
        <f t="shared" si="68"/>
        <v>High Cropland (≥50%)</v>
      </c>
      <c r="AB251" s="11">
        <f t="shared" si="69"/>
        <v>0.4</v>
      </c>
      <c r="AC251" s="11">
        <f t="shared" si="70"/>
        <v>2.5342540509090909</v>
      </c>
      <c r="AD251" s="30">
        <f t="shared" si="71"/>
        <v>6.3356351272727265</v>
      </c>
    </row>
    <row r="252" spans="1:30" x14ac:dyDescent="0.4">
      <c r="A252" s="11" t="str">
        <f>Outgrowers_Baseline!A252</f>
        <v>191002a</v>
      </c>
      <c r="B252" s="11">
        <f>Outgrowers_Baseline!B252</f>
        <v>502</v>
      </c>
      <c r="C252" s="11" t="str">
        <f>Outgrowers_Baseline!C252</f>
        <v>191002a</v>
      </c>
      <c r="D252" s="11">
        <f>Outgrowers_Baseline!D252</f>
        <v>17029</v>
      </c>
      <c r="E252" s="11" t="str">
        <f>Outgrowers_Baseline!G252</f>
        <v>Euc</v>
      </c>
      <c r="F252" s="11">
        <f>Outgrowers_Baseline!H252</f>
        <v>2019</v>
      </c>
      <c r="G252" s="11">
        <f t="shared" si="54"/>
        <v>2018</v>
      </c>
      <c r="H252" s="11">
        <f>IF(G252&lt;2017,0,(IF(G252=2017,Outgrowers_Baseline!I252,IF(G252=2018,Outgrowers_Baseline!N252,IF(G252=2019,Outgrowers_Baseline!S252,IF(G252=2020,Outgrowers_Baseline!X252,IF(G252=2021,Outgrowers_Baseline!AC252,IF(G252=2022,Outgrowers_Baseline!AH252,IF(G252=2023,Outgrowers_Baseline!AM252,IF(G252=2024,Outgrowers_Baseline!AR252,0)))))))))+(IF(G252=2017,Outgrowers_Baseline!J252,IF(G252=2018,Outgrowers_Baseline!O252,IF(G252=2019,Outgrowers_Baseline!T252,IF(G252=2020,Outgrowers_Baseline!Y252,IF(G252=2021,Outgrowers_Baseline!AD252,IF(G252=2022,Outgrowers_Baseline!AI252,IF(G252=2023,Outgrowers_Baseline!AN252,IF(G252=2024,Outgrowers_Baseline!AS252,0)))))))))+(IF(G252=2017,Outgrowers_Baseline!K252,IF(G252=2018,Outgrowers_Baseline!P252,IF(G252=2019,Outgrowers_Baseline!U252,IF(G252=2020,Outgrowers_Baseline!Z252,IF(G252=2021,Outgrowers_Baseline!AE252,IF(G252=2022,Outgrowers_Baseline!AJ252,IF(G252=2023,Outgrowers_Baseline!AO252,IF(G252=2024,Outgrowers_Baseline!AT252,0)))))))))+(IF(G252=2017,Outgrowers_Baseline!L252,IF(G252=2018,Outgrowers_Baseline!Q252,IF(G252=2019,Outgrowers_Baseline!V252,IF(G252=2020,Outgrowers_Baseline!AA252,IF(G252=2021,Outgrowers_Baseline!AF252,IF(G252=2022,Outgrowers_Baseline!AK252,IF(G252=2023,Outgrowers_Baseline!AP252,IF(G252=2024,Outgrowers_Baseline!AU252,0))))))))))</f>
        <v>12000</v>
      </c>
      <c r="I252" s="11">
        <f t="shared" si="55"/>
        <v>2018</v>
      </c>
      <c r="J252" s="11">
        <f>IF(I252=2017,Outgrowers_Baseline!I252,IF(I252=2018,Outgrowers_Baseline!N252,IF(I252=2019,Outgrowers_Baseline!S252,IF(I252=2020,Outgrowers_Baseline!X252,IF(I252=2021,Outgrowers_Baseline!AC252,IF(I252=2022,Outgrowers_Baseline!AH252,IF(I252=2023,Outgrowers_Baseline!AM252,IF(I252=2024,Outgrowers_Baseline!AR252,0))))))))</f>
        <v>9600</v>
      </c>
      <c r="K252" s="11">
        <f>IF(I252=2017,Outgrowers_Baseline!L252,IF(I252=2018,Outgrowers_Baseline!Q252,IF(I252=2019,Outgrowers_Baseline!V252,IF(I252=2020,Outgrowers_Baseline!AA252,IF(I252=2021,Outgrowers_Baseline!AF252,IF(I252=2022,Outgrowers_Baseline!AK252,IF(I252=2023,Outgrowers_Baseline!AP252,IF(I252=2024,Outgrowers_Baseline!AU252,0))))))))</f>
        <v>0</v>
      </c>
      <c r="L252" s="11">
        <f>IF(I252=2017,Outgrowers_Baseline!K252,IF(I252=2018,Outgrowers_Baseline!P252,IF(I252=2019,Outgrowers_Baseline!U252,IF(I252=2020,Outgrowers_Baseline!Z252,IF(I252=2021,Outgrowers_Baseline!AE252,IF(I252=2022,Outgrowers_Baseline!AJ252,IF(I252=2023,Outgrowers_Baseline!AO252,IF(I252=2024,Outgrowers_Baseline!AT252,0))))))))</f>
        <v>200</v>
      </c>
      <c r="M252" s="11">
        <f>IF(I252=2017,Outgrowers_Baseline!J252,IF(I252=2018,Outgrowers_Baseline!O252,IF(I252=2019,Outgrowers_Baseline!T252,IF(I252=2020,Outgrowers_Baseline!Y252,IF(I252=2021,Outgrowers_Baseline!AD252,IF(I252=2022,Outgrowers_Baseline!AI252,IF(I252=2023,Outgrowers_Baseline!AN252,IF(I252=2024,Outgrowers_Baseline!AS252,0))))))))</f>
        <v>2200</v>
      </c>
      <c r="N252" s="11">
        <f t="shared" si="56"/>
        <v>12000</v>
      </c>
      <c r="O252" s="30">
        <f>IFERROR(VLOOKUP(A252,Outgrower_Areas!$C:$J,8,0),0)</f>
        <v>1.2080979999999999</v>
      </c>
      <c r="P252" s="33">
        <f t="shared" si="57"/>
        <v>0</v>
      </c>
      <c r="Q252" s="113">
        <f t="shared" si="58"/>
        <v>0</v>
      </c>
      <c r="R252" s="32">
        <f t="shared" si="59"/>
        <v>1.6666666666666666E-2</v>
      </c>
      <c r="S252" s="30">
        <f t="shared" si="60"/>
        <v>2.0134966666666664E-2</v>
      </c>
      <c r="T252" s="32">
        <f t="shared" si="61"/>
        <v>0.2</v>
      </c>
      <c r="U252" s="30">
        <f t="shared" si="62"/>
        <v>0.24161959999999999</v>
      </c>
      <c r="V252" s="113" t="str">
        <f t="shared" si="63"/>
        <v>Non-Cropland</v>
      </c>
      <c r="W252" s="33">
        <f t="shared" si="64"/>
        <v>0</v>
      </c>
      <c r="X252" s="114">
        <f t="shared" si="65"/>
        <v>0</v>
      </c>
      <c r="Y252" s="33">
        <f t="shared" si="66"/>
        <v>0.15</v>
      </c>
      <c r="Z252" s="113">
        <f t="shared" si="67"/>
        <v>3.0202449999999995E-3</v>
      </c>
      <c r="AA252" s="113" t="str">
        <f t="shared" si="68"/>
        <v>Low Cropland (10-30%)</v>
      </c>
      <c r="AB252" s="11">
        <f t="shared" si="69"/>
        <v>0.2</v>
      </c>
      <c r="AC252" s="11">
        <f t="shared" si="70"/>
        <v>4.8323919999999999E-2</v>
      </c>
      <c r="AD252" s="30">
        <f t="shared" si="71"/>
        <v>0.24161959999999999</v>
      </c>
    </row>
    <row r="253" spans="1:30" x14ac:dyDescent="0.4">
      <c r="A253" s="11" t="str">
        <f>Outgrowers_Baseline!A253</f>
        <v>191003a</v>
      </c>
      <c r="B253" s="11">
        <f>Outgrowers_Baseline!B253</f>
        <v>502</v>
      </c>
      <c r="C253" s="11" t="str">
        <f>Outgrowers_Baseline!C253</f>
        <v>191003a</v>
      </c>
      <c r="D253" s="11">
        <f>Outgrowers_Baseline!D253</f>
        <v>17030</v>
      </c>
      <c r="E253" s="11" t="str">
        <f>Outgrowers_Baseline!G253</f>
        <v>Euc</v>
      </c>
      <c r="F253" s="11">
        <f>Outgrowers_Baseline!H253</f>
        <v>2020</v>
      </c>
      <c r="G253" s="11">
        <f t="shared" si="54"/>
        <v>2019</v>
      </c>
      <c r="H253" s="11">
        <f>IF(G253&lt;2017,0,(IF(G253=2017,Outgrowers_Baseline!I253,IF(G253=2018,Outgrowers_Baseline!N253,IF(G253=2019,Outgrowers_Baseline!S253,IF(G253=2020,Outgrowers_Baseline!X253,IF(G253=2021,Outgrowers_Baseline!AC253,IF(G253=2022,Outgrowers_Baseline!AH253,IF(G253=2023,Outgrowers_Baseline!AM253,IF(G253=2024,Outgrowers_Baseline!AR253,0)))))))))+(IF(G253=2017,Outgrowers_Baseline!J253,IF(G253=2018,Outgrowers_Baseline!O253,IF(G253=2019,Outgrowers_Baseline!T253,IF(G253=2020,Outgrowers_Baseline!Y253,IF(G253=2021,Outgrowers_Baseline!AD253,IF(G253=2022,Outgrowers_Baseline!AI253,IF(G253=2023,Outgrowers_Baseline!AN253,IF(G253=2024,Outgrowers_Baseline!AS253,0)))))))))+(IF(G253=2017,Outgrowers_Baseline!K253,IF(G253=2018,Outgrowers_Baseline!P253,IF(G253=2019,Outgrowers_Baseline!U253,IF(G253=2020,Outgrowers_Baseline!Z253,IF(G253=2021,Outgrowers_Baseline!AE253,IF(G253=2022,Outgrowers_Baseline!AJ253,IF(G253=2023,Outgrowers_Baseline!AO253,IF(G253=2024,Outgrowers_Baseline!AT253,0)))))))))+(IF(G253=2017,Outgrowers_Baseline!L253,IF(G253=2018,Outgrowers_Baseline!Q253,IF(G253=2019,Outgrowers_Baseline!V253,IF(G253=2020,Outgrowers_Baseline!AA253,IF(G253=2021,Outgrowers_Baseline!AF253,IF(G253=2022,Outgrowers_Baseline!AK253,IF(G253=2023,Outgrowers_Baseline!AP253,IF(G253=2024,Outgrowers_Baseline!AU253,0))))))))))</f>
        <v>16100</v>
      </c>
      <c r="I253" s="11">
        <f t="shared" si="55"/>
        <v>2019</v>
      </c>
      <c r="J253" s="11">
        <f>IF(I253=2017,Outgrowers_Baseline!I253,IF(I253=2018,Outgrowers_Baseline!N253,IF(I253=2019,Outgrowers_Baseline!S253,IF(I253=2020,Outgrowers_Baseline!X253,IF(I253=2021,Outgrowers_Baseline!AC253,IF(I253=2022,Outgrowers_Baseline!AH253,IF(I253=2023,Outgrowers_Baseline!AM253,IF(I253=2024,Outgrowers_Baseline!AR253,0))))))))</f>
        <v>14000</v>
      </c>
      <c r="K253" s="11">
        <f>IF(I253=2017,Outgrowers_Baseline!L253,IF(I253=2018,Outgrowers_Baseline!Q253,IF(I253=2019,Outgrowers_Baseline!V253,IF(I253=2020,Outgrowers_Baseline!AA253,IF(I253=2021,Outgrowers_Baseline!AF253,IF(I253=2022,Outgrowers_Baseline!AK253,IF(I253=2023,Outgrowers_Baseline!AP253,IF(I253=2024,Outgrowers_Baseline!AU253,0))))))))</f>
        <v>0</v>
      </c>
      <c r="L253" s="11">
        <f>IF(I253=2017,Outgrowers_Baseline!K253,IF(I253=2018,Outgrowers_Baseline!P253,IF(I253=2019,Outgrowers_Baseline!U253,IF(I253=2020,Outgrowers_Baseline!Z253,IF(I253=2021,Outgrowers_Baseline!AE253,IF(I253=2022,Outgrowers_Baseline!AJ253,IF(I253=2023,Outgrowers_Baseline!AO253,IF(I253=2024,Outgrowers_Baseline!AT253,0))))))))</f>
        <v>100</v>
      </c>
      <c r="M253" s="11">
        <f>IF(I253=2017,Outgrowers_Baseline!J253,IF(I253=2018,Outgrowers_Baseline!O253,IF(I253=2019,Outgrowers_Baseline!T253,IF(I253=2020,Outgrowers_Baseline!Y253,IF(I253=2021,Outgrowers_Baseline!AD253,IF(I253=2022,Outgrowers_Baseline!AI253,IF(I253=2023,Outgrowers_Baseline!AN253,IF(I253=2024,Outgrowers_Baseline!AS253,0))))))))</f>
        <v>2000</v>
      </c>
      <c r="N253" s="11">
        <f t="shared" si="56"/>
        <v>16100</v>
      </c>
      <c r="O253" s="30">
        <f>IFERROR(VLOOKUP(A253,Outgrower_Areas!$C:$J,8,0),0)</f>
        <v>1.6201369999999999</v>
      </c>
      <c r="P253" s="33">
        <f t="shared" si="57"/>
        <v>0</v>
      </c>
      <c r="Q253" s="113">
        <f t="shared" si="58"/>
        <v>0</v>
      </c>
      <c r="R253" s="32">
        <f t="shared" si="59"/>
        <v>6.2111801242236021E-3</v>
      </c>
      <c r="S253" s="30">
        <f t="shared" si="60"/>
        <v>1.0062962732919253E-2</v>
      </c>
      <c r="T253" s="32">
        <f t="shared" si="61"/>
        <v>0.13043478260869565</v>
      </c>
      <c r="U253" s="30">
        <f t="shared" si="62"/>
        <v>0.21132221739130433</v>
      </c>
      <c r="V253" s="113" t="str">
        <f t="shared" si="63"/>
        <v>Non-Cropland</v>
      </c>
      <c r="W253" s="33">
        <f t="shared" si="64"/>
        <v>0</v>
      </c>
      <c r="X253" s="114">
        <f t="shared" si="65"/>
        <v>0</v>
      </c>
      <c r="Y253" s="33">
        <f t="shared" si="66"/>
        <v>0.15</v>
      </c>
      <c r="Z253" s="113">
        <f t="shared" si="67"/>
        <v>1.5094444099378879E-3</v>
      </c>
      <c r="AA253" s="113" t="str">
        <f t="shared" si="68"/>
        <v>Low Cropland (10-30%)</v>
      </c>
      <c r="AB253" s="11">
        <f t="shared" si="69"/>
        <v>0.2</v>
      </c>
      <c r="AC253" s="11">
        <f t="shared" si="70"/>
        <v>4.2264443478260867E-2</v>
      </c>
      <c r="AD253" s="30">
        <f t="shared" si="71"/>
        <v>0.21132221739130433</v>
      </c>
    </row>
    <row r="254" spans="1:30" x14ac:dyDescent="0.4">
      <c r="A254" s="11" t="str">
        <f>Outgrowers_Baseline!A254</f>
        <v>191004a</v>
      </c>
      <c r="B254" s="11">
        <f>Outgrowers_Baseline!B254</f>
        <v>502</v>
      </c>
      <c r="C254" s="11" t="str">
        <f>Outgrowers_Baseline!C254</f>
        <v>191004a</v>
      </c>
      <c r="D254" s="11">
        <f>Outgrowers_Baseline!D254</f>
        <v>17032</v>
      </c>
      <c r="E254" s="11" t="str">
        <f>Outgrowers_Baseline!G254</f>
        <v>Euc</v>
      </c>
      <c r="F254" s="11">
        <f>Outgrowers_Baseline!H254</f>
        <v>2018</v>
      </c>
      <c r="G254" s="11">
        <f t="shared" si="54"/>
        <v>2017</v>
      </c>
      <c r="H254" s="11">
        <f>IF(G254&lt;2017,0,(IF(G254=2017,Outgrowers_Baseline!I254,IF(G254=2018,Outgrowers_Baseline!N254,IF(G254=2019,Outgrowers_Baseline!S254,IF(G254=2020,Outgrowers_Baseline!X254,IF(G254=2021,Outgrowers_Baseline!AC254,IF(G254=2022,Outgrowers_Baseline!AH254,IF(G254=2023,Outgrowers_Baseline!AM254,IF(G254=2024,Outgrowers_Baseline!AR254,0)))))))))+(IF(G254=2017,Outgrowers_Baseline!J254,IF(G254=2018,Outgrowers_Baseline!O254,IF(G254=2019,Outgrowers_Baseline!T254,IF(G254=2020,Outgrowers_Baseline!Y254,IF(G254=2021,Outgrowers_Baseline!AD254,IF(G254=2022,Outgrowers_Baseline!AI254,IF(G254=2023,Outgrowers_Baseline!AN254,IF(G254=2024,Outgrowers_Baseline!AS254,0)))))))))+(IF(G254=2017,Outgrowers_Baseline!K254,IF(G254=2018,Outgrowers_Baseline!P254,IF(G254=2019,Outgrowers_Baseline!U254,IF(G254=2020,Outgrowers_Baseline!Z254,IF(G254=2021,Outgrowers_Baseline!AE254,IF(G254=2022,Outgrowers_Baseline!AJ254,IF(G254=2023,Outgrowers_Baseline!AO254,IF(G254=2024,Outgrowers_Baseline!AT254,0)))))))))+(IF(G254=2017,Outgrowers_Baseline!L254,IF(G254=2018,Outgrowers_Baseline!Q254,IF(G254=2019,Outgrowers_Baseline!V254,IF(G254=2020,Outgrowers_Baseline!AA254,IF(G254=2021,Outgrowers_Baseline!AF254,IF(G254=2022,Outgrowers_Baseline!AK254,IF(G254=2023,Outgrowers_Baseline!AP254,IF(G254=2024,Outgrowers_Baseline!AU254,0))))))))))</f>
        <v>1900</v>
      </c>
      <c r="I254" s="11">
        <f t="shared" si="55"/>
        <v>2017</v>
      </c>
      <c r="J254" s="11">
        <f>IF(I254=2017,Outgrowers_Baseline!I254,IF(I254=2018,Outgrowers_Baseline!N254,IF(I254=2019,Outgrowers_Baseline!S254,IF(I254=2020,Outgrowers_Baseline!X254,IF(I254=2021,Outgrowers_Baseline!AC254,IF(I254=2022,Outgrowers_Baseline!AH254,IF(I254=2023,Outgrowers_Baseline!AM254,IF(I254=2024,Outgrowers_Baseline!AR254,0))))))))</f>
        <v>1900</v>
      </c>
      <c r="K254" s="11">
        <f>IF(I254=2017,Outgrowers_Baseline!L254,IF(I254=2018,Outgrowers_Baseline!Q254,IF(I254=2019,Outgrowers_Baseline!V254,IF(I254=2020,Outgrowers_Baseline!AA254,IF(I254=2021,Outgrowers_Baseline!AF254,IF(I254=2022,Outgrowers_Baseline!AK254,IF(I254=2023,Outgrowers_Baseline!AP254,IF(I254=2024,Outgrowers_Baseline!AU254,0))))))))</f>
        <v>0</v>
      </c>
      <c r="L254" s="11">
        <f>IF(I254=2017,Outgrowers_Baseline!K254,IF(I254=2018,Outgrowers_Baseline!P254,IF(I254=2019,Outgrowers_Baseline!U254,IF(I254=2020,Outgrowers_Baseline!Z254,IF(I254=2021,Outgrowers_Baseline!AE254,IF(I254=2022,Outgrowers_Baseline!AJ254,IF(I254=2023,Outgrowers_Baseline!AO254,IF(I254=2024,Outgrowers_Baseline!AT254,0))))))))</f>
        <v>0</v>
      </c>
      <c r="M254" s="11">
        <f>IF(I254=2017,Outgrowers_Baseline!J254,IF(I254=2018,Outgrowers_Baseline!O254,IF(I254=2019,Outgrowers_Baseline!T254,IF(I254=2020,Outgrowers_Baseline!Y254,IF(I254=2021,Outgrowers_Baseline!AD254,IF(I254=2022,Outgrowers_Baseline!AI254,IF(I254=2023,Outgrowers_Baseline!AN254,IF(I254=2024,Outgrowers_Baseline!AS254,0))))))))</f>
        <v>0</v>
      </c>
      <c r="N254" s="11">
        <f t="shared" si="56"/>
        <v>1900</v>
      </c>
      <c r="O254" s="30">
        <f>IFERROR(VLOOKUP(A254,Outgrower_Areas!$C:$J,8,0),0)</f>
        <v>0.18556099999999998</v>
      </c>
      <c r="P254" s="33">
        <f t="shared" si="57"/>
        <v>0</v>
      </c>
      <c r="Q254" s="113">
        <f t="shared" si="58"/>
        <v>0</v>
      </c>
      <c r="R254" s="32">
        <f t="shared" si="59"/>
        <v>0</v>
      </c>
      <c r="S254" s="30">
        <f t="shared" si="60"/>
        <v>0</v>
      </c>
      <c r="T254" s="32">
        <f t="shared" si="61"/>
        <v>0</v>
      </c>
      <c r="U254" s="30">
        <f t="shared" si="62"/>
        <v>0</v>
      </c>
      <c r="V254" s="113" t="str">
        <f t="shared" si="63"/>
        <v>Non-Cropland</v>
      </c>
      <c r="W254" s="33">
        <f t="shared" si="64"/>
        <v>0</v>
      </c>
      <c r="X254" s="114">
        <f t="shared" si="65"/>
        <v>0</v>
      </c>
      <c r="Y254" s="33">
        <f t="shared" si="66"/>
        <v>0</v>
      </c>
      <c r="Z254" s="113">
        <f t="shared" si="67"/>
        <v>0</v>
      </c>
      <c r="AA254" s="113" t="str">
        <f t="shared" si="68"/>
        <v>Non-Cropland</v>
      </c>
      <c r="AB254" s="11">
        <f t="shared" si="69"/>
        <v>0</v>
      </c>
      <c r="AC254" s="11">
        <f t="shared" si="70"/>
        <v>0</v>
      </c>
      <c r="AD254" s="30">
        <f t="shared" si="71"/>
        <v>0</v>
      </c>
    </row>
    <row r="255" spans="1:30" x14ac:dyDescent="0.4">
      <c r="A255" s="11" t="str">
        <f>Outgrowers_Baseline!A255</f>
        <v>191006a</v>
      </c>
      <c r="B255" s="11">
        <f>Outgrowers_Baseline!B255</f>
        <v>502</v>
      </c>
      <c r="C255" s="11" t="str">
        <f>Outgrowers_Baseline!C255</f>
        <v>191006a</v>
      </c>
      <c r="D255" s="11">
        <f>Outgrowers_Baseline!D255</f>
        <v>17035</v>
      </c>
      <c r="E255" s="11" t="str">
        <f>Outgrowers_Baseline!G255</f>
        <v>Euc</v>
      </c>
      <c r="F255" s="11">
        <f>Outgrowers_Baseline!H255</f>
        <v>2019</v>
      </c>
      <c r="G255" s="11">
        <f t="shared" si="54"/>
        <v>2018</v>
      </c>
      <c r="H255" s="11">
        <f>IF(G255&lt;2017,0,(IF(G255=2017,Outgrowers_Baseline!I255,IF(G255=2018,Outgrowers_Baseline!N255,IF(G255=2019,Outgrowers_Baseline!S255,IF(G255=2020,Outgrowers_Baseline!X255,IF(G255=2021,Outgrowers_Baseline!AC255,IF(G255=2022,Outgrowers_Baseline!AH255,IF(G255=2023,Outgrowers_Baseline!AM255,IF(G255=2024,Outgrowers_Baseline!AR255,0)))))))))+(IF(G255=2017,Outgrowers_Baseline!J255,IF(G255=2018,Outgrowers_Baseline!O255,IF(G255=2019,Outgrowers_Baseline!T255,IF(G255=2020,Outgrowers_Baseline!Y255,IF(G255=2021,Outgrowers_Baseline!AD255,IF(G255=2022,Outgrowers_Baseline!AI255,IF(G255=2023,Outgrowers_Baseline!AN255,IF(G255=2024,Outgrowers_Baseline!AS255,0)))))))))+(IF(G255=2017,Outgrowers_Baseline!K255,IF(G255=2018,Outgrowers_Baseline!P255,IF(G255=2019,Outgrowers_Baseline!U255,IF(G255=2020,Outgrowers_Baseline!Z255,IF(G255=2021,Outgrowers_Baseline!AE255,IF(G255=2022,Outgrowers_Baseline!AJ255,IF(G255=2023,Outgrowers_Baseline!AO255,IF(G255=2024,Outgrowers_Baseline!AT255,0)))))))))+(IF(G255=2017,Outgrowers_Baseline!L255,IF(G255=2018,Outgrowers_Baseline!Q255,IF(G255=2019,Outgrowers_Baseline!V255,IF(G255=2020,Outgrowers_Baseline!AA255,IF(G255=2021,Outgrowers_Baseline!AF255,IF(G255=2022,Outgrowers_Baseline!AK255,IF(G255=2023,Outgrowers_Baseline!AP255,IF(G255=2024,Outgrowers_Baseline!AU255,0))))))))))</f>
        <v>57200</v>
      </c>
      <c r="I255" s="11">
        <f t="shared" si="55"/>
        <v>2018</v>
      </c>
      <c r="J255" s="11">
        <f>IF(I255=2017,Outgrowers_Baseline!I255,IF(I255=2018,Outgrowers_Baseline!N255,IF(I255=2019,Outgrowers_Baseline!S255,IF(I255=2020,Outgrowers_Baseline!X255,IF(I255=2021,Outgrowers_Baseline!AC255,IF(I255=2022,Outgrowers_Baseline!AH255,IF(I255=2023,Outgrowers_Baseline!AM255,IF(I255=2024,Outgrowers_Baseline!AR255,0))))))))</f>
        <v>19700</v>
      </c>
      <c r="K255" s="11">
        <f>IF(I255=2017,Outgrowers_Baseline!L255,IF(I255=2018,Outgrowers_Baseline!Q255,IF(I255=2019,Outgrowers_Baseline!V255,IF(I255=2020,Outgrowers_Baseline!AA255,IF(I255=2021,Outgrowers_Baseline!AF255,IF(I255=2022,Outgrowers_Baseline!AK255,IF(I255=2023,Outgrowers_Baseline!AP255,IF(I255=2024,Outgrowers_Baseline!AU255,0))))))))</f>
        <v>0</v>
      </c>
      <c r="L255" s="11">
        <f>IF(I255=2017,Outgrowers_Baseline!K255,IF(I255=2018,Outgrowers_Baseline!P255,IF(I255=2019,Outgrowers_Baseline!U255,IF(I255=2020,Outgrowers_Baseline!Z255,IF(I255=2021,Outgrowers_Baseline!AE255,IF(I255=2022,Outgrowers_Baseline!AJ255,IF(I255=2023,Outgrowers_Baseline!AO255,IF(I255=2024,Outgrowers_Baseline!AT255,0))))))))</f>
        <v>6000</v>
      </c>
      <c r="M255" s="11">
        <f>IF(I255=2017,Outgrowers_Baseline!J255,IF(I255=2018,Outgrowers_Baseline!O255,IF(I255=2019,Outgrowers_Baseline!T255,IF(I255=2020,Outgrowers_Baseline!Y255,IF(I255=2021,Outgrowers_Baseline!AD255,IF(I255=2022,Outgrowers_Baseline!AI255,IF(I255=2023,Outgrowers_Baseline!AN255,IF(I255=2024,Outgrowers_Baseline!AS255,0))))))))</f>
        <v>31500</v>
      </c>
      <c r="N255" s="11">
        <f t="shared" si="56"/>
        <v>57200</v>
      </c>
      <c r="O255" s="30">
        <f>IFERROR(VLOOKUP(A255,Outgrower_Areas!$C:$J,8,0),0)</f>
        <v>5.7492830000000001</v>
      </c>
      <c r="P255" s="33">
        <f t="shared" si="57"/>
        <v>0</v>
      </c>
      <c r="Q255" s="113">
        <f t="shared" si="58"/>
        <v>0</v>
      </c>
      <c r="R255" s="32">
        <f t="shared" si="59"/>
        <v>0.1048951048951049</v>
      </c>
      <c r="S255" s="30">
        <f t="shared" si="60"/>
        <v>0.60307164335664343</v>
      </c>
      <c r="T255" s="32">
        <f t="shared" si="61"/>
        <v>0.65559440559440563</v>
      </c>
      <c r="U255" s="30">
        <f t="shared" si="62"/>
        <v>3.7691977709790212</v>
      </c>
      <c r="V255" s="113" t="str">
        <f t="shared" si="63"/>
        <v>Non-Cropland</v>
      </c>
      <c r="W255" s="33">
        <f t="shared" si="64"/>
        <v>0</v>
      </c>
      <c r="X255" s="114">
        <f t="shared" si="65"/>
        <v>0</v>
      </c>
      <c r="Y255" s="33">
        <f t="shared" si="66"/>
        <v>0.2</v>
      </c>
      <c r="Z255" s="113">
        <f t="shared" si="67"/>
        <v>0.12061432867132869</v>
      </c>
      <c r="AA255" s="113" t="str">
        <f t="shared" si="68"/>
        <v>High Cropland (≥50%)</v>
      </c>
      <c r="AB255" s="11">
        <f t="shared" si="69"/>
        <v>0.4</v>
      </c>
      <c r="AC255" s="11">
        <f t="shared" si="70"/>
        <v>1.5076791083916086</v>
      </c>
      <c r="AD255" s="30">
        <f t="shared" si="71"/>
        <v>3.7691977709790212</v>
      </c>
    </row>
    <row r="256" spans="1:30" x14ac:dyDescent="0.4">
      <c r="A256" s="11" t="str">
        <f>Outgrowers_Baseline!A256</f>
        <v>191009a</v>
      </c>
      <c r="B256" s="11">
        <f>Outgrowers_Baseline!B256</f>
        <v>502</v>
      </c>
      <c r="C256" s="11" t="str">
        <f>Outgrowers_Baseline!C256</f>
        <v>191009a</v>
      </c>
      <c r="D256" s="11">
        <f>Outgrowers_Baseline!D256</f>
        <v>17038</v>
      </c>
      <c r="E256" s="11" t="str">
        <f>Outgrowers_Baseline!G256</f>
        <v>Euc</v>
      </c>
      <c r="F256" s="11">
        <f>Outgrowers_Baseline!H256</f>
        <v>2019</v>
      </c>
      <c r="G256" s="11">
        <f t="shared" si="54"/>
        <v>2018</v>
      </c>
      <c r="H256" s="11">
        <f>IF(G256&lt;2017,0,(IF(G256=2017,Outgrowers_Baseline!I256,IF(G256=2018,Outgrowers_Baseline!N256,IF(G256=2019,Outgrowers_Baseline!S256,IF(G256=2020,Outgrowers_Baseline!X256,IF(G256=2021,Outgrowers_Baseline!AC256,IF(G256=2022,Outgrowers_Baseline!AH256,IF(G256=2023,Outgrowers_Baseline!AM256,IF(G256=2024,Outgrowers_Baseline!AR256,0)))))))))+(IF(G256=2017,Outgrowers_Baseline!J256,IF(G256=2018,Outgrowers_Baseline!O256,IF(G256=2019,Outgrowers_Baseline!T256,IF(G256=2020,Outgrowers_Baseline!Y256,IF(G256=2021,Outgrowers_Baseline!AD256,IF(G256=2022,Outgrowers_Baseline!AI256,IF(G256=2023,Outgrowers_Baseline!AN256,IF(G256=2024,Outgrowers_Baseline!AS256,0)))))))))+(IF(G256=2017,Outgrowers_Baseline!K256,IF(G256=2018,Outgrowers_Baseline!P256,IF(G256=2019,Outgrowers_Baseline!U256,IF(G256=2020,Outgrowers_Baseline!Z256,IF(G256=2021,Outgrowers_Baseline!AE256,IF(G256=2022,Outgrowers_Baseline!AJ256,IF(G256=2023,Outgrowers_Baseline!AO256,IF(G256=2024,Outgrowers_Baseline!AT256,0)))))))))+(IF(G256=2017,Outgrowers_Baseline!L256,IF(G256=2018,Outgrowers_Baseline!Q256,IF(G256=2019,Outgrowers_Baseline!V256,IF(G256=2020,Outgrowers_Baseline!AA256,IF(G256=2021,Outgrowers_Baseline!AF256,IF(G256=2022,Outgrowers_Baseline!AK256,IF(G256=2023,Outgrowers_Baseline!AP256,IF(G256=2024,Outgrowers_Baseline!AU256,0))))))))))</f>
        <v>4200</v>
      </c>
      <c r="I256" s="11">
        <f t="shared" si="55"/>
        <v>2018</v>
      </c>
      <c r="J256" s="11">
        <f>IF(I256=2017,Outgrowers_Baseline!I256,IF(I256=2018,Outgrowers_Baseline!N256,IF(I256=2019,Outgrowers_Baseline!S256,IF(I256=2020,Outgrowers_Baseline!X256,IF(I256=2021,Outgrowers_Baseline!AC256,IF(I256=2022,Outgrowers_Baseline!AH256,IF(I256=2023,Outgrowers_Baseline!AM256,IF(I256=2024,Outgrowers_Baseline!AR256,0))))))))</f>
        <v>4200</v>
      </c>
      <c r="K256" s="11">
        <f>IF(I256=2017,Outgrowers_Baseline!L256,IF(I256=2018,Outgrowers_Baseline!Q256,IF(I256=2019,Outgrowers_Baseline!V256,IF(I256=2020,Outgrowers_Baseline!AA256,IF(I256=2021,Outgrowers_Baseline!AF256,IF(I256=2022,Outgrowers_Baseline!AK256,IF(I256=2023,Outgrowers_Baseline!AP256,IF(I256=2024,Outgrowers_Baseline!AU256,0))))))))</f>
        <v>0</v>
      </c>
      <c r="L256" s="11">
        <f>IF(I256=2017,Outgrowers_Baseline!K256,IF(I256=2018,Outgrowers_Baseline!P256,IF(I256=2019,Outgrowers_Baseline!U256,IF(I256=2020,Outgrowers_Baseline!Z256,IF(I256=2021,Outgrowers_Baseline!AE256,IF(I256=2022,Outgrowers_Baseline!AJ256,IF(I256=2023,Outgrowers_Baseline!AO256,IF(I256=2024,Outgrowers_Baseline!AT256,0))))))))</f>
        <v>0</v>
      </c>
      <c r="M256" s="11">
        <f>IF(I256=2017,Outgrowers_Baseline!J256,IF(I256=2018,Outgrowers_Baseline!O256,IF(I256=2019,Outgrowers_Baseline!T256,IF(I256=2020,Outgrowers_Baseline!Y256,IF(I256=2021,Outgrowers_Baseline!AD256,IF(I256=2022,Outgrowers_Baseline!AI256,IF(I256=2023,Outgrowers_Baseline!AN256,IF(I256=2024,Outgrowers_Baseline!AS256,0))))))))</f>
        <v>0</v>
      </c>
      <c r="N256" s="11">
        <f t="shared" si="56"/>
        <v>4200</v>
      </c>
      <c r="O256" s="30">
        <f>IFERROR(VLOOKUP(A256,Outgrower_Areas!$C:$J,8,0),0)</f>
        <v>0.43640299999999999</v>
      </c>
      <c r="P256" s="33">
        <f t="shared" si="57"/>
        <v>0</v>
      </c>
      <c r="Q256" s="113">
        <f t="shared" si="58"/>
        <v>0</v>
      </c>
      <c r="R256" s="32">
        <f t="shared" si="59"/>
        <v>0</v>
      </c>
      <c r="S256" s="30">
        <f t="shared" si="60"/>
        <v>0</v>
      </c>
      <c r="T256" s="32">
        <f t="shared" si="61"/>
        <v>0</v>
      </c>
      <c r="U256" s="30">
        <f t="shared" si="62"/>
        <v>0</v>
      </c>
      <c r="V256" s="113" t="str">
        <f t="shared" si="63"/>
        <v>Non-Cropland</v>
      </c>
      <c r="W256" s="33">
        <f t="shared" si="64"/>
        <v>0</v>
      </c>
      <c r="X256" s="114">
        <f t="shared" si="65"/>
        <v>0</v>
      </c>
      <c r="Y256" s="33">
        <f t="shared" si="66"/>
        <v>0</v>
      </c>
      <c r="Z256" s="113">
        <f t="shared" si="67"/>
        <v>0</v>
      </c>
      <c r="AA256" s="113" t="str">
        <f t="shared" si="68"/>
        <v>Non-Cropland</v>
      </c>
      <c r="AB256" s="11">
        <f t="shared" si="69"/>
        <v>0</v>
      </c>
      <c r="AC256" s="11">
        <f t="shared" si="70"/>
        <v>0</v>
      </c>
      <c r="AD256" s="30">
        <f t="shared" si="71"/>
        <v>0</v>
      </c>
    </row>
    <row r="257" spans="1:30" x14ac:dyDescent="0.4">
      <c r="A257" s="11" t="str">
        <f>Outgrowers_Baseline!A257</f>
        <v>19111a</v>
      </c>
      <c r="B257" s="11">
        <f>Outgrowers_Baseline!B257</f>
        <v>503</v>
      </c>
      <c r="C257" s="11" t="str">
        <f>Outgrowers_Baseline!C257</f>
        <v>19111a</v>
      </c>
      <c r="D257" s="11">
        <f>Outgrowers_Baseline!D257</f>
        <v>19326</v>
      </c>
      <c r="E257" s="11" t="str">
        <f>Outgrowers_Baseline!G257</f>
        <v>Euc</v>
      </c>
      <c r="F257" s="11">
        <f>Outgrowers_Baseline!H257</f>
        <v>2024</v>
      </c>
      <c r="G257" s="11">
        <f t="shared" si="54"/>
        <v>2023</v>
      </c>
      <c r="H257" s="11">
        <f>IF(G257&lt;2017,0,(IF(G257=2017,Outgrowers_Baseline!I257,IF(G257=2018,Outgrowers_Baseline!N257,IF(G257=2019,Outgrowers_Baseline!S257,IF(G257=2020,Outgrowers_Baseline!X257,IF(G257=2021,Outgrowers_Baseline!AC257,IF(G257=2022,Outgrowers_Baseline!AH257,IF(G257=2023,Outgrowers_Baseline!AM257,IF(G257=2024,Outgrowers_Baseline!AR257,0)))))))))+(IF(G257=2017,Outgrowers_Baseline!J257,IF(G257=2018,Outgrowers_Baseline!O257,IF(G257=2019,Outgrowers_Baseline!T257,IF(G257=2020,Outgrowers_Baseline!Y257,IF(G257=2021,Outgrowers_Baseline!AD257,IF(G257=2022,Outgrowers_Baseline!AI257,IF(G257=2023,Outgrowers_Baseline!AN257,IF(G257=2024,Outgrowers_Baseline!AS257,0)))))))))+(IF(G257=2017,Outgrowers_Baseline!K257,IF(G257=2018,Outgrowers_Baseline!P257,IF(G257=2019,Outgrowers_Baseline!U257,IF(G257=2020,Outgrowers_Baseline!Z257,IF(G257=2021,Outgrowers_Baseline!AE257,IF(G257=2022,Outgrowers_Baseline!AJ257,IF(G257=2023,Outgrowers_Baseline!AO257,IF(G257=2024,Outgrowers_Baseline!AT257,0)))))))))+(IF(G257=2017,Outgrowers_Baseline!L257,IF(G257=2018,Outgrowers_Baseline!Q257,IF(G257=2019,Outgrowers_Baseline!V257,IF(G257=2020,Outgrowers_Baseline!AA257,IF(G257=2021,Outgrowers_Baseline!AF257,IF(G257=2022,Outgrowers_Baseline!AK257,IF(G257=2023,Outgrowers_Baseline!AP257,IF(G257=2024,Outgrowers_Baseline!AU257,0))))))))))</f>
        <v>3500</v>
      </c>
      <c r="I257" s="11">
        <f t="shared" si="55"/>
        <v>2023</v>
      </c>
      <c r="J257" s="11">
        <f>IF(I257=2017,Outgrowers_Baseline!I257,IF(I257=2018,Outgrowers_Baseline!N257,IF(I257=2019,Outgrowers_Baseline!S257,IF(I257=2020,Outgrowers_Baseline!X257,IF(I257=2021,Outgrowers_Baseline!AC257,IF(I257=2022,Outgrowers_Baseline!AH257,IF(I257=2023,Outgrowers_Baseline!AM257,IF(I257=2024,Outgrowers_Baseline!AR257,0))))))))</f>
        <v>0</v>
      </c>
      <c r="K257" s="11">
        <f>IF(I257=2017,Outgrowers_Baseline!L257,IF(I257=2018,Outgrowers_Baseline!Q257,IF(I257=2019,Outgrowers_Baseline!V257,IF(I257=2020,Outgrowers_Baseline!AA257,IF(I257=2021,Outgrowers_Baseline!AF257,IF(I257=2022,Outgrowers_Baseline!AK257,IF(I257=2023,Outgrowers_Baseline!AP257,IF(I257=2024,Outgrowers_Baseline!AU257,0))))))))</f>
        <v>0</v>
      </c>
      <c r="L257" s="11">
        <f>IF(I257=2017,Outgrowers_Baseline!K257,IF(I257=2018,Outgrowers_Baseline!P257,IF(I257=2019,Outgrowers_Baseline!U257,IF(I257=2020,Outgrowers_Baseline!Z257,IF(I257=2021,Outgrowers_Baseline!AE257,IF(I257=2022,Outgrowers_Baseline!AJ257,IF(I257=2023,Outgrowers_Baseline!AO257,IF(I257=2024,Outgrowers_Baseline!AT257,0))))))))</f>
        <v>2400</v>
      </c>
      <c r="M257" s="11">
        <f>IF(I257=2017,Outgrowers_Baseline!J257,IF(I257=2018,Outgrowers_Baseline!O257,IF(I257=2019,Outgrowers_Baseline!T257,IF(I257=2020,Outgrowers_Baseline!Y257,IF(I257=2021,Outgrowers_Baseline!AD257,IF(I257=2022,Outgrowers_Baseline!AI257,IF(I257=2023,Outgrowers_Baseline!AN257,IF(I257=2024,Outgrowers_Baseline!AS257,0))))))))</f>
        <v>1100</v>
      </c>
      <c r="N257" s="11">
        <f t="shared" si="56"/>
        <v>3500</v>
      </c>
      <c r="O257" s="30">
        <f>IFERROR(VLOOKUP(A257,Outgrower_Areas!$C:$J,8,0),0)</f>
        <v>0.33831099999999997</v>
      </c>
      <c r="P257" s="33">
        <f t="shared" si="57"/>
        <v>0</v>
      </c>
      <c r="Q257" s="113">
        <f t="shared" si="58"/>
        <v>0</v>
      </c>
      <c r="R257" s="32">
        <f t="shared" si="59"/>
        <v>0.68571428571428572</v>
      </c>
      <c r="S257" s="30">
        <f t="shared" si="60"/>
        <v>0.23198468571428571</v>
      </c>
      <c r="T257" s="32">
        <f t="shared" si="61"/>
        <v>1</v>
      </c>
      <c r="U257" s="30">
        <f t="shared" si="62"/>
        <v>0.33831099999999997</v>
      </c>
      <c r="V257" s="113" t="str">
        <f t="shared" si="63"/>
        <v>Non-Cropland</v>
      </c>
      <c r="W257" s="33">
        <f t="shared" si="64"/>
        <v>0</v>
      </c>
      <c r="X257" s="114">
        <f t="shared" si="65"/>
        <v>0</v>
      </c>
      <c r="Y257" s="33">
        <f t="shared" si="66"/>
        <v>0.4</v>
      </c>
      <c r="Z257" s="113">
        <f t="shared" si="67"/>
        <v>9.2793874285714284E-2</v>
      </c>
      <c r="AA257" s="113" t="str">
        <f t="shared" si="68"/>
        <v>High Cropland (≥50%)</v>
      </c>
      <c r="AB257" s="11">
        <f t="shared" si="69"/>
        <v>0.4</v>
      </c>
      <c r="AC257" s="11">
        <f t="shared" si="70"/>
        <v>0.13532439999999998</v>
      </c>
      <c r="AD257" s="30">
        <f t="shared" si="71"/>
        <v>0.33831099999999997</v>
      </c>
    </row>
    <row r="258" spans="1:30" x14ac:dyDescent="0.4">
      <c r="A258" s="11" t="str">
        <f>Outgrowers_Baseline!A258</f>
        <v>191206a</v>
      </c>
      <c r="B258" s="11">
        <f>Outgrowers_Baseline!B258</f>
        <v>508</v>
      </c>
      <c r="C258" s="11" t="str">
        <f>Outgrowers_Baseline!C258</f>
        <v>191206a</v>
      </c>
      <c r="D258" s="11">
        <f>Outgrowers_Baseline!D258</f>
        <v>19063</v>
      </c>
      <c r="E258" s="11" t="str">
        <f>Outgrowers_Baseline!G258</f>
        <v>Euc</v>
      </c>
      <c r="F258" s="11">
        <f>Outgrowers_Baseline!H258</f>
        <v>2023</v>
      </c>
      <c r="G258" s="11">
        <f t="shared" si="54"/>
        <v>2022</v>
      </c>
      <c r="H258" s="11">
        <f>IF(G258&lt;2017,0,(IF(G258=2017,Outgrowers_Baseline!I258,IF(G258=2018,Outgrowers_Baseline!N258,IF(G258=2019,Outgrowers_Baseline!S258,IF(G258=2020,Outgrowers_Baseline!X258,IF(G258=2021,Outgrowers_Baseline!AC258,IF(G258=2022,Outgrowers_Baseline!AH258,IF(G258=2023,Outgrowers_Baseline!AM258,IF(G258=2024,Outgrowers_Baseline!AR258,0)))))))))+(IF(G258=2017,Outgrowers_Baseline!J258,IF(G258=2018,Outgrowers_Baseline!O258,IF(G258=2019,Outgrowers_Baseline!T258,IF(G258=2020,Outgrowers_Baseline!Y258,IF(G258=2021,Outgrowers_Baseline!AD258,IF(G258=2022,Outgrowers_Baseline!AI258,IF(G258=2023,Outgrowers_Baseline!AN258,IF(G258=2024,Outgrowers_Baseline!AS258,0)))))))))+(IF(G258=2017,Outgrowers_Baseline!K258,IF(G258=2018,Outgrowers_Baseline!P258,IF(G258=2019,Outgrowers_Baseline!U258,IF(G258=2020,Outgrowers_Baseline!Z258,IF(G258=2021,Outgrowers_Baseline!AE258,IF(G258=2022,Outgrowers_Baseline!AJ258,IF(G258=2023,Outgrowers_Baseline!AO258,IF(G258=2024,Outgrowers_Baseline!AT258,0)))))))))+(IF(G258=2017,Outgrowers_Baseline!L258,IF(G258=2018,Outgrowers_Baseline!Q258,IF(G258=2019,Outgrowers_Baseline!V258,IF(G258=2020,Outgrowers_Baseline!AA258,IF(G258=2021,Outgrowers_Baseline!AF258,IF(G258=2022,Outgrowers_Baseline!AK258,IF(G258=2023,Outgrowers_Baseline!AP258,IF(G258=2024,Outgrowers_Baseline!AU258,0))))))))))</f>
        <v>13000</v>
      </c>
      <c r="I258" s="11">
        <f t="shared" si="55"/>
        <v>2022</v>
      </c>
      <c r="J258" s="11">
        <f>IF(I258=2017,Outgrowers_Baseline!I258,IF(I258=2018,Outgrowers_Baseline!N258,IF(I258=2019,Outgrowers_Baseline!S258,IF(I258=2020,Outgrowers_Baseline!X258,IF(I258=2021,Outgrowers_Baseline!AC258,IF(I258=2022,Outgrowers_Baseline!AH258,IF(I258=2023,Outgrowers_Baseline!AM258,IF(I258=2024,Outgrowers_Baseline!AR258,0))))))))</f>
        <v>3600</v>
      </c>
      <c r="K258" s="11">
        <f>IF(I258=2017,Outgrowers_Baseline!L258,IF(I258=2018,Outgrowers_Baseline!Q258,IF(I258=2019,Outgrowers_Baseline!V258,IF(I258=2020,Outgrowers_Baseline!AA258,IF(I258=2021,Outgrowers_Baseline!AF258,IF(I258=2022,Outgrowers_Baseline!AK258,IF(I258=2023,Outgrowers_Baseline!AP258,IF(I258=2024,Outgrowers_Baseline!AU258,0))))))))</f>
        <v>0</v>
      </c>
      <c r="L258" s="11">
        <f>IF(I258=2017,Outgrowers_Baseline!K258,IF(I258=2018,Outgrowers_Baseline!P258,IF(I258=2019,Outgrowers_Baseline!U258,IF(I258=2020,Outgrowers_Baseline!Z258,IF(I258=2021,Outgrowers_Baseline!AE258,IF(I258=2022,Outgrowers_Baseline!AJ258,IF(I258=2023,Outgrowers_Baseline!AO258,IF(I258=2024,Outgrowers_Baseline!AT258,0))))))))</f>
        <v>3900</v>
      </c>
      <c r="M258" s="11">
        <f>IF(I258=2017,Outgrowers_Baseline!J258,IF(I258=2018,Outgrowers_Baseline!O258,IF(I258=2019,Outgrowers_Baseline!T258,IF(I258=2020,Outgrowers_Baseline!Y258,IF(I258=2021,Outgrowers_Baseline!AD258,IF(I258=2022,Outgrowers_Baseline!AI258,IF(I258=2023,Outgrowers_Baseline!AN258,IF(I258=2024,Outgrowers_Baseline!AS258,0))))))))</f>
        <v>5500</v>
      </c>
      <c r="N258" s="11">
        <f t="shared" si="56"/>
        <v>13000</v>
      </c>
      <c r="O258" s="30">
        <f>IFERROR(VLOOKUP(A258,Outgrower_Areas!$C:$J,8,0),0)</f>
        <v>1.2646790000000001</v>
      </c>
      <c r="P258" s="33">
        <f t="shared" si="57"/>
        <v>0</v>
      </c>
      <c r="Q258" s="113">
        <f t="shared" si="58"/>
        <v>0</v>
      </c>
      <c r="R258" s="32">
        <f t="shared" si="59"/>
        <v>0.3</v>
      </c>
      <c r="S258" s="30">
        <f t="shared" si="60"/>
        <v>0.37940370000000001</v>
      </c>
      <c r="T258" s="32">
        <f t="shared" si="61"/>
        <v>0.72307692307692306</v>
      </c>
      <c r="U258" s="30">
        <f t="shared" si="62"/>
        <v>0.91446020000000006</v>
      </c>
      <c r="V258" s="113" t="str">
        <f t="shared" si="63"/>
        <v>Non-Cropland</v>
      </c>
      <c r="W258" s="33">
        <f t="shared" si="64"/>
        <v>0</v>
      </c>
      <c r="X258" s="114">
        <f t="shared" si="65"/>
        <v>0</v>
      </c>
      <c r="Y258" s="33">
        <f t="shared" si="66"/>
        <v>0.3</v>
      </c>
      <c r="Z258" s="113">
        <f t="shared" si="67"/>
        <v>0.11382111</v>
      </c>
      <c r="AA258" s="113" t="str">
        <f t="shared" si="68"/>
        <v>High Cropland (≥50%)</v>
      </c>
      <c r="AB258" s="11">
        <f t="shared" si="69"/>
        <v>0.4</v>
      </c>
      <c r="AC258" s="11">
        <f t="shared" si="70"/>
        <v>0.36578408000000007</v>
      </c>
      <c r="AD258" s="30">
        <f t="shared" si="71"/>
        <v>0.91446020000000006</v>
      </c>
    </row>
    <row r="259" spans="1:30" x14ac:dyDescent="0.4">
      <c r="A259" s="11" t="str">
        <f>Outgrowers_Baseline!A259</f>
        <v>191207a</v>
      </c>
      <c r="B259" s="11">
        <f>Outgrowers_Baseline!B259</f>
        <v>508</v>
      </c>
      <c r="C259" s="11" t="str">
        <f>Outgrowers_Baseline!C259</f>
        <v>191207a</v>
      </c>
      <c r="D259" s="11">
        <f>Outgrowers_Baseline!D259</f>
        <v>19064</v>
      </c>
      <c r="E259" s="11" t="str">
        <f>Outgrowers_Baseline!G259</f>
        <v>Euc</v>
      </c>
      <c r="F259" s="11">
        <f>Outgrowers_Baseline!H259</f>
        <v>2023</v>
      </c>
      <c r="G259" s="11">
        <f t="shared" ref="G259:G322" si="72">F259-1</f>
        <v>2022</v>
      </c>
      <c r="H259" s="11">
        <f>IF(G259&lt;2017,0,(IF(G259=2017,Outgrowers_Baseline!I259,IF(G259=2018,Outgrowers_Baseline!N259,IF(G259=2019,Outgrowers_Baseline!S259,IF(G259=2020,Outgrowers_Baseline!X259,IF(G259=2021,Outgrowers_Baseline!AC259,IF(G259=2022,Outgrowers_Baseline!AH259,IF(G259=2023,Outgrowers_Baseline!AM259,IF(G259=2024,Outgrowers_Baseline!AR259,0)))))))))+(IF(G259=2017,Outgrowers_Baseline!J259,IF(G259=2018,Outgrowers_Baseline!O259,IF(G259=2019,Outgrowers_Baseline!T259,IF(G259=2020,Outgrowers_Baseline!Y259,IF(G259=2021,Outgrowers_Baseline!AD259,IF(G259=2022,Outgrowers_Baseline!AI259,IF(G259=2023,Outgrowers_Baseline!AN259,IF(G259=2024,Outgrowers_Baseline!AS259,0)))))))))+(IF(G259=2017,Outgrowers_Baseline!K259,IF(G259=2018,Outgrowers_Baseline!P259,IF(G259=2019,Outgrowers_Baseline!U259,IF(G259=2020,Outgrowers_Baseline!Z259,IF(G259=2021,Outgrowers_Baseline!AE259,IF(G259=2022,Outgrowers_Baseline!AJ259,IF(G259=2023,Outgrowers_Baseline!AO259,IF(G259=2024,Outgrowers_Baseline!AT259,0)))))))))+(IF(G259=2017,Outgrowers_Baseline!L259,IF(G259=2018,Outgrowers_Baseline!Q259,IF(G259=2019,Outgrowers_Baseline!V259,IF(G259=2020,Outgrowers_Baseline!AA259,IF(G259=2021,Outgrowers_Baseline!AF259,IF(G259=2022,Outgrowers_Baseline!AK259,IF(G259=2023,Outgrowers_Baseline!AP259,IF(G259=2024,Outgrowers_Baseline!AU259,0))))))))))</f>
        <v>2800</v>
      </c>
      <c r="I259" s="11">
        <f t="shared" ref="I259:I322" si="73">IF(H259&gt;0,G259,F259)</f>
        <v>2022</v>
      </c>
      <c r="J259" s="11">
        <f>IF(I259=2017,Outgrowers_Baseline!I259,IF(I259=2018,Outgrowers_Baseline!N259,IF(I259=2019,Outgrowers_Baseline!S259,IF(I259=2020,Outgrowers_Baseline!X259,IF(I259=2021,Outgrowers_Baseline!AC259,IF(I259=2022,Outgrowers_Baseline!AH259,IF(I259=2023,Outgrowers_Baseline!AM259,IF(I259=2024,Outgrowers_Baseline!AR259,0))))))))</f>
        <v>2700</v>
      </c>
      <c r="K259" s="11">
        <f>IF(I259=2017,Outgrowers_Baseline!L259,IF(I259=2018,Outgrowers_Baseline!Q259,IF(I259=2019,Outgrowers_Baseline!V259,IF(I259=2020,Outgrowers_Baseline!AA259,IF(I259=2021,Outgrowers_Baseline!AF259,IF(I259=2022,Outgrowers_Baseline!AK259,IF(I259=2023,Outgrowers_Baseline!AP259,IF(I259=2024,Outgrowers_Baseline!AU259,0))))))))</f>
        <v>0</v>
      </c>
      <c r="L259" s="11">
        <f>IF(I259=2017,Outgrowers_Baseline!K259,IF(I259=2018,Outgrowers_Baseline!P259,IF(I259=2019,Outgrowers_Baseline!U259,IF(I259=2020,Outgrowers_Baseline!Z259,IF(I259=2021,Outgrowers_Baseline!AE259,IF(I259=2022,Outgrowers_Baseline!AJ259,IF(I259=2023,Outgrowers_Baseline!AO259,IF(I259=2024,Outgrowers_Baseline!AT259,0))))))))</f>
        <v>0</v>
      </c>
      <c r="M259" s="11">
        <f>IF(I259=2017,Outgrowers_Baseline!J259,IF(I259=2018,Outgrowers_Baseline!O259,IF(I259=2019,Outgrowers_Baseline!T259,IF(I259=2020,Outgrowers_Baseline!Y259,IF(I259=2021,Outgrowers_Baseline!AD259,IF(I259=2022,Outgrowers_Baseline!AI259,IF(I259=2023,Outgrowers_Baseline!AN259,IF(I259=2024,Outgrowers_Baseline!AS259,0))))))))</f>
        <v>100</v>
      </c>
      <c r="N259" s="11">
        <f t="shared" ref="N259:N322" si="74">J259+K259+L259+M259</f>
        <v>2800</v>
      </c>
      <c r="O259" s="30">
        <f>IFERROR(VLOOKUP(A259,Outgrower_Areas!$C:$J,8,0),0)</f>
        <v>0.29615200000000003</v>
      </c>
      <c r="P259" s="33">
        <f t="shared" ref="P259:P322" si="75">K259/N259</f>
        <v>0</v>
      </c>
      <c r="Q259" s="113">
        <f t="shared" ref="Q259:Q322" si="76">O259*P259</f>
        <v>0</v>
      </c>
      <c r="R259" s="32">
        <f t="shared" ref="R259:R322" si="77">IF(N259&gt;0,(K259+L259)/N259,0)</f>
        <v>0</v>
      </c>
      <c r="S259" s="30">
        <f t="shared" ref="S259:S322" si="78">O259*R259</f>
        <v>0</v>
      </c>
      <c r="T259" s="32">
        <f t="shared" ref="T259:T322" si="79">IF(N259&gt;0,(K259+L259+M259)/N259,0)</f>
        <v>3.5714285714285712E-2</v>
      </c>
      <c r="U259" s="30">
        <f t="shared" ref="U259:U322" si="80">O259*T259</f>
        <v>1.0576857142857143E-2</v>
      </c>
      <c r="V259" s="113" t="str">
        <f t="shared" ref="V259:V322" si="81">IF(P259&gt;=0.5,"High Cropland (≥50%)",IF(P259&gt;=0.3,"Medium Cropland (30-50%)",IF(P259&gt;=0.1,"Low Cropland (10-30%)",IF(P259&gt;0,"Very Low Cropland (&lt;10%)","Non-Cropland"))))</f>
        <v>Non-Cropland</v>
      </c>
      <c r="W259" s="33">
        <f t="shared" ref="W259:W322" si="82">IF(P259&gt;=0.5,0.4,IF(P259&gt;=0.3,0.3,IF(P259&gt;=0.1,0.2,IF(P259&gt;0,0.15,0))))</f>
        <v>0</v>
      </c>
      <c r="X259" s="114">
        <f t="shared" ref="X259:X322" si="83">Q259*W259</f>
        <v>0</v>
      </c>
      <c r="Y259" s="33">
        <f t="shared" ref="Y259:Y322" si="84">IF(R259&gt;=0.5,0.4,IF(R259&gt;=0.3,0.3,IF(R259&gt;=0.1,0.2,IF(R259&gt;0,0.15,0))))</f>
        <v>0</v>
      </c>
      <c r="Z259" s="113">
        <f t="shared" ref="Z259:Z322" si="85">S259*Y259</f>
        <v>0</v>
      </c>
      <c r="AA259" s="113" t="str">
        <f t="shared" ref="AA259:AA322" si="86">IF(T259&gt;=0.5,"High Cropland (≥50%)",IF(T259&gt;=0.3,"Medium Cropland (30-50%)",IF(T259&gt;=0.1,"Low Cropland (10-30%)",IF(T259&gt;0,"Very Low Cropland (&lt;10%)","Non-Cropland"))))</f>
        <v>Very Low Cropland (&lt;10%)</v>
      </c>
      <c r="AB259" s="11">
        <f t="shared" ref="AB259:AB322" si="87">IF(T259&gt;=0.5,0.4,IF(T259&gt;=0.3,0.3,IF(T259&gt;=0.1,0.2,IF(T259&gt;0,0.15,0))))</f>
        <v>0.15</v>
      </c>
      <c r="AC259" s="11">
        <f t="shared" ref="AC259:AC322" si="88">U259*AB259</f>
        <v>1.5865285714285714E-3</v>
      </c>
      <c r="AD259" s="30">
        <f t="shared" ref="AD259:AD322" si="89">U259</f>
        <v>1.0576857142857143E-2</v>
      </c>
    </row>
    <row r="260" spans="1:30" x14ac:dyDescent="0.4">
      <c r="A260" s="11" t="str">
        <f>Outgrowers_Baseline!A260</f>
        <v>191208a</v>
      </c>
      <c r="B260" s="11">
        <f>Outgrowers_Baseline!B260</f>
        <v>508</v>
      </c>
      <c r="C260" s="11" t="str">
        <f>Outgrowers_Baseline!C260</f>
        <v>191208a</v>
      </c>
      <c r="D260" s="11">
        <f>Outgrowers_Baseline!D260</f>
        <v>19065</v>
      </c>
      <c r="E260" s="11" t="str">
        <f>Outgrowers_Baseline!G260</f>
        <v>Euc</v>
      </c>
      <c r="F260" s="11">
        <f>Outgrowers_Baseline!H260</f>
        <v>2023</v>
      </c>
      <c r="G260" s="11">
        <f t="shared" si="72"/>
        <v>2022</v>
      </c>
      <c r="H260" s="11">
        <f>IF(G260&lt;2017,0,(IF(G260=2017,Outgrowers_Baseline!I260,IF(G260=2018,Outgrowers_Baseline!N260,IF(G260=2019,Outgrowers_Baseline!S260,IF(G260=2020,Outgrowers_Baseline!X260,IF(G260=2021,Outgrowers_Baseline!AC260,IF(G260=2022,Outgrowers_Baseline!AH260,IF(G260=2023,Outgrowers_Baseline!AM260,IF(G260=2024,Outgrowers_Baseline!AR260,0)))))))))+(IF(G260=2017,Outgrowers_Baseline!J260,IF(G260=2018,Outgrowers_Baseline!O260,IF(G260=2019,Outgrowers_Baseline!T260,IF(G260=2020,Outgrowers_Baseline!Y260,IF(G260=2021,Outgrowers_Baseline!AD260,IF(G260=2022,Outgrowers_Baseline!AI260,IF(G260=2023,Outgrowers_Baseline!AN260,IF(G260=2024,Outgrowers_Baseline!AS260,0)))))))))+(IF(G260=2017,Outgrowers_Baseline!K260,IF(G260=2018,Outgrowers_Baseline!P260,IF(G260=2019,Outgrowers_Baseline!U260,IF(G260=2020,Outgrowers_Baseline!Z260,IF(G260=2021,Outgrowers_Baseline!AE260,IF(G260=2022,Outgrowers_Baseline!AJ260,IF(G260=2023,Outgrowers_Baseline!AO260,IF(G260=2024,Outgrowers_Baseline!AT260,0)))))))))+(IF(G260=2017,Outgrowers_Baseline!L260,IF(G260=2018,Outgrowers_Baseline!Q260,IF(G260=2019,Outgrowers_Baseline!V260,IF(G260=2020,Outgrowers_Baseline!AA260,IF(G260=2021,Outgrowers_Baseline!AF260,IF(G260=2022,Outgrowers_Baseline!AK260,IF(G260=2023,Outgrowers_Baseline!AP260,IF(G260=2024,Outgrowers_Baseline!AU260,0))))))))))</f>
        <v>2800</v>
      </c>
      <c r="I260" s="11">
        <f t="shared" si="73"/>
        <v>2022</v>
      </c>
      <c r="J260" s="11">
        <f>IF(I260=2017,Outgrowers_Baseline!I260,IF(I260=2018,Outgrowers_Baseline!N260,IF(I260=2019,Outgrowers_Baseline!S260,IF(I260=2020,Outgrowers_Baseline!X260,IF(I260=2021,Outgrowers_Baseline!AC260,IF(I260=2022,Outgrowers_Baseline!AH260,IF(I260=2023,Outgrowers_Baseline!AM260,IF(I260=2024,Outgrowers_Baseline!AR260,0))))))))</f>
        <v>700</v>
      </c>
      <c r="K260" s="11">
        <f>IF(I260=2017,Outgrowers_Baseline!L260,IF(I260=2018,Outgrowers_Baseline!Q260,IF(I260=2019,Outgrowers_Baseline!V260,IF(I260=2020,Outgrowers_Baseline!AA260,IF(I260=2021,Outgrowers_Baseline!AF260,IF(I260=2022,Outgrowers_Baseline!AK260,IF(I260=2023,Outgrowers_Baseline!AP260,IF(I260=2024,Outgrowers_Baseline!AU260,0))))))))</f>
        <v>0</v>
      </c>
      <c r="L260" s="11">
        <f>IF(I260=2017,Outgrowers_Baseline!K260,IF(I260=2018,Outgrowers_Baseline!P260,IF(I260=2019,Outgrowers_Baseline!U260,IF(I260=2020,Outgrowers_Baseline!Z260,IF(I260=2021,Outgrowers_Baseline!AE260,IF(I260=2022,Outgrowers_Baseline!AJ260,IF(I260=2023,Outgrowers_Baseline!AO260,IF(I260=2024,Outgrowers_Baseline!AT260,0))))))))</f>
        <v>1400</v>
      </c>
      <c r="M260" s="11">
        <f>IF(I260=2017,Outgrowers_Baseline!J260,IF(I260=2018,Outgrowers_Baseline!O260,IF(I260=2019,Outgrowers_Baseline!T260,IF(I260=2020,Outgrowers_Baseline!Y260,IF(I260=2021,Outgrowers_Baseline!AD260,IF(I260=2022,Outgrowers_Baseline!AI260,IF(I260=2023,Outgrowers_Baseline!AN260,IF(I260=2024,Outgrowers_Baseline!AS260,0))))))))</f>
        <v>700</v>
      </c>
      <c r="N260" s="11">
        <f t="shared" si="74"/>
        <v>2800</v>
      </c>
      <c r="O260" s="30">
        <f>IFERROR(VLOOKUP(A260,Outgrower_Areas!$C:$J,8,0),0)</f>
        <v>0.27656500000000001</v>
      </c>
      <c r="P260" s="33">
        <f t="shared" si="75"/>
        <v>0</v>
      </c>
      <c r="Q260" s="113">
        <f t="shared" si="76"/>
        <v>0</v>
      </c>
      <c r="R260" s="32">
        <f t="shared" si="77"/>
        <v>0.5</v>
      </c>
      <c r="S260" s="30">
        <f t="shared" si="78"/>
        <v>0.1382825</v>
      </c>
      <c r="T260" s="32">
        <f t="shared" si="79"/>
        <v>0.75</v>
      </c>
      <c r="U260" s="30">
        <f t="shared" si="80"/>
        <v>0.20742375000000002</v>
      </c>
      <c r="V260" s="113" t="str">
        <f t="shared" si="81"/>
        <v>Non-Cropland</v>
      </c>
      <c r="W260" s="33">
        <f t="shared" si="82"/>
        <v>0</v>
      </c>
      <c r="X260" s="114">
        <f t="shared" si="83"/>
        <v>0</v>
      </c>
      <c r="Y260" s="33">
        <f t="shared" si="84"/>
        <v>0.4</v>
      </c>
      <c r="Z260" s="113">
        <f t="shared" si="85"/>
        <v>5.5313000000000001E-2</v>
      </c>
      <c r="AA260" s="113" t="str">
        <f t="shared" si="86"/>
        <v>High Cropland (≥50%)</v>
      </c>
      <c r="AB260" s="11">
        <f t="shared" si="87"/>
        <v>0.4</v>
      </c>
      <c r="AC260" s="11">
        <f t="shared" si="88"/>
        <v>8.2969500000000015E-2</v>
      </c>
      <c r="AD260" s="30">
        <f t="shared" si="89"/>
        <v>0.20742375000000002</v>
      </c>
    </row>
    <row r="261" spans="1:30" x14ac:dyDescent="0.4">
      <c r="A261" s="11" t="str">
        <f>Outgrowers_Baseline!A261</f>
        <v>191208b</v>
      </c>
      <c r="B261" s="11">
        <f>Outgrowers_Baseline!B261</f>
        <v>508</v>
      </c>
      <c r="C261" s="11" t="str">
        <f>Outgrowers_Baseline!C261</f>
        <v>191208b</v>
      </c>
      <c r="D261" s="11">
        <f>Outgrowers_Baseline!D261</f>
        <v>22942</v>
      </c>
      <c r="E261" s="11" t="str">
        <f>Outgrowers_Baseline!G261</f>
        <v>Euc</v>
      </c>
      <c r="F261" s="11">
        <f>Outgrowers_Baseline!H261</f>
        <v>2025</v>
      </c>
      <c r="G261" s="11">
        <f t="shared" si="72"/>
        <v>2024</v>
      </c>
      <c r="H261" s="11">
        <f>IF(G261&lt;2017,0,(IF(G261=2017,Outgrowers_Baseline!I261,IF(G261=2018,Outgrowers_Baseline!N261,IF(G261=2019,Outgrowers_Baseline!S261,IF(G261=2020,Outgrowers_Baseline!X261,IF(G261=2021,Outgrowers_Baseline!AC261,IF(G261=2022,Outgrowers_Baseline!AH261,IF(G261=2023,Outgrowers_Baseline!AM261,IF(G261=2024,Outgrowers_Baseline!AR261,0)))))))))+(IF(G261=2017,Outgrowers_Baseline!J261,IF(G261=2018,Outgrowers_Baseline!O261,IF(G261=2019,Outgrowers_Baseline!T261,IF(G261=2020,Outgrowers_Baseline!Y261,IF(G261=2021,Outgrowers_Baseline!AD261,IF(G261=2022,Outgrowers_Baseline!AI261,IF(G261=2023,Outgrowers_Baseline!AN261,IF(G261=2024,Outgrowers_Baseline!AS261,0)))))))))+(IF(G261=2017,Outgrowers_Baseline!K261,IF(G261=2018,Outgrowers_Baseline!P261,IF(G261=2019,Outgrowers_Baseline!U261,IF(G261=2020,Outgrowers_Baseline!Z261,IF(G261=2021,Outgrowers_Baseline!AE261,IF(G261=2022,Outgrowers_Baseline!AJ261,IF(G261=2023,Outgrowers_Baseline!AO261,IF(G261=2024,Outgrowers_Baseline!AT261,0)))))))))+(IF(G261=2017,Outgrowers_Baseline!L261,IF(G261=2018,Outgrowers_Baseline!Q261,IF(G261=2019,Outgrowers_Baseline!V261,IF(G261=2020,Outgrowers_Baseline!AA261,IF(G261=2021,Outgrowers_Baseline!AF261,IF(G261=2022,Outgrowers_Baseline!AK261,IF(G261=2023,Outgrowers_Baseline!AP261,IF(G261=2024,Outgrowers_Baseline!AU261,0))))))))))</f>
        <v>2200</v>
      </c>
      <c r="I261" s="11">
        <f t="shared" si="73"/>
        <v>2024</v>
      </c>
      <c r="J261" s="11">
        <f>IF(I261=2017,Outgrowers_Baseline!I261,IF(I261=2018,Outgrowers_Baseline!N261,IF(I261=2019,Outgrowers_Baseline!S261,IF(I261=2020,Outgrowers_Baseline!X261,IF(I261=2021,Outgrowers_Baseline!AC261,IF(I261=2022,Outgrowers_Baseline!AH261,IF(I261=2023,Outgrowers_Baseline!AM261,IF(I261=2024,Outgrowers_Baseline!AR261,0))))))))</f>
        <v>1700</v>
      </c>
      <c r="K261" s="11">
        <f>IF(I261=2017,Outgrowers_Baseline!L261,IF(I261=2018,Outgrowers_Baseline!Q261,IF(I261=2019,Outgrowers_Baseline!V261,IF(I261=2020,Outgrowers_Baseline!AA261,IF(I261=2021,Outgrowers_Baseline!AF261,IF(I261=2022,Outgrowers_Baseline!AK261,IF(I261=2023,Outgrowers_Baseline!AP261,IF(I261=2024,Outgrowers_Baseline!AU261,0))))))))</f>
        <v>0</v>
      </c>
      <c r="L261" s="11">
        <f>IF(I261=2017,Outgrowers_Baseline!K261,IF(I261=2018,Outgrowers_Baseline!P261,IF(I261=2019,Outgrowers_Baseline!U261,IF(I261=2020,Outgrowers_Baseline!Z261,IF(I261=2021,Outgrowers_Baseline!AE261,IF(I261=2022,Outgrowers_Baseline!AJ261,IF(I261=2023,Outgrowers_Baseline!AO261,IF(I261=2024,Outgrowers_Baseline!AT261,0))))))))</f>
        <v>0</v>
      </c>
      <c r="M261" s="11">
        <f>IF(I261=2017,Outgrowers_Baseline!J261,IF(I261=2018,Outgrowers_Baseline!O261,IF(I261=2019,Outgrowers_Baseline!T261,IF(I261=2020,Outgrowers_Baseline!Y261,IF(I261=2021,Outgrowers_Baseline!AD261,IF(I261=2022,Outgrowers_Baseline!AI261,IF(I261=2023,Outgrowers_Baseline!AN261,IF(I261=2024,Outgrowers_Baseline!AS261,0))))))))</f>
        <v>500</v>
      </c>
      <c r="N261" s="11">
        <f t="shared" si="74"/>
        <v>2200</v>
      </c>
      <c r="O261" s="30">
        <f>IFERROR(VLOOKUP(A261,Outgrower_Areas!$C:$J,8,0),0)</f>
        <v>0.23349600000000001</v>
      </c>
      <c r="P261" s="33">
        <f t="shared" si="75"/>
        <v>0</v>
      </c>
      <c r="Q261" s="113">
        <f t="shared" si="76"/>
        <v>0</v>
      </c>
      <c r="R261" s="32">
        <f t="shared" si="77"/>
        <v>0</v>
      </c>
      <c r="S261" s="30">
        <f t="shared" si="78"/>
        <v>0</v>
      </c>
      <c r="T261" s="32">
        <f t="shared" si="79"/>
        <v>0.22727272727272727</v>
      </c>
      <c r="U261" s="30">
        <f t="shared" si="80"/>
        <v>5.3067272727272727E-2</v>
      </c>
      <c r="V261" s="113" t="str">
        <f t="shared" si="81"/>
        <v>Non-Cropland</v>
      </c>
      <c r="W261" s="33">
        <f t="shared" si="82"/>
        <v>0</v>
      </c>
      <c r="X261" s="114">
        <f t="shared" si="83"/>
        <v>0</v>
      </c>
      <c r="Y261" s="33">
        <f t="shared" si="84"/>
        <v>0</v>
      </c>
      <c r="Z261" s="113">
        <f t="shared" si="85"/>
        <v>0</v>
      </c>
      <c r="AA261" s="113" t="str">
        <f t="shared" si="86"/>
        <v>Low Cropland (10-30%)</v>
      </c>
      <c r="AB261" s="11">
        <f t="shared" si="87"/>
        <v>0.2</v>
      </c>
      <c r="AC261" s="11">
        <f t="shared" si="88"/>
        <v>1.0613454545454546E-2</v>
      </c>
      <c r="AD261" s="30">
        <f t="shared" si="89"/>
        <v>5.3067272727272727E-2</v>
      </c>
    </row>
    <row r="262" spans="1:30" x14ac:dyDescent="0.4">
      <c r="A262" s="11" t="str">
        <f>Outgrowers_Baseline!A262</f>
        <v>191208c</v>
      </c>
      <c r="B262" s="11">
        <f>Outgrowers_Baseline!B262</f>
        <v>508</v>
      </c>
      <c r="C262" s="11" t="str">
        <f>Outgrowers_Baseline!C262</f>
        <v>191208c</v>
      </c>
      <c r="D262" s="11">
        <f>Outgrowers_Baseline!D262</f>
        <v>22943</v>
      </c>
      <c r="E262" s="11" t="str">
        <f>Outgrowers_Baseline!G262</f>
        <v>Euc</v>
      </c>
      <c r="F262" s="11">
        <f>Outgrowers_Baseline!H262</f>
        <v>2025</v>
      </c>
      <c r="G262" s="11">
        <f t="shared" si="72"/>
        <v>2024</v>
      </c>
      <c r="H262" s="11">
        <f>IF(G262&lt;2017,0,(IF(G262=2017,Outgrowers_Baseline!I262,IF(G262=2018,Outgrowers_Baseline!N262,IF(G262=2019,Outgrowers_Baseline!S262,IF(G262=2020,Outgrowers_Baseline!X262,IF(G262=2021,Outgrowers_Baseline!AC262,IF(G262=2022,Outgrowers_Baseline!AH262,IF(G262=2023,Outgrowers_Baseline!AM262,IF(G262=2024,Outgrowers_Baseline!AR262,0)))))))))+(IF(G262=2017,Outgrowers_Baseline!J262,IF(G262=2018,Outgrowers_Baseline!O262,IF(G262=2019,Outgrowers_Baseline!T262,IF(G262=2020,Outgrowers_Baseline!Y262,IF(G262=2021,Outgrowers_Baseline!AD262,IF(G262=2022,Outgrowers_Baseline!AI262,IF(G262=2023,Outgrowers_Baseline!AN262,IF(G262=2024,Outgrowers_Baseline!AS262,0)))))))))+(IF(G262=2017,Outgrowers_Baseline!K262,IF(G262=2018,Outgrowers_Baseline!P262,IF(G262=2019,Outgrowers_Baseline!U262,IF(G262=2020,Outgrowers_Baseline!Z262,IF(G262=2021,Outgrowers_Baseline!AE262,IF(G262=2022,Outgrowers_Baseline!AJ262,IF(G262=2023,Outgrowers_Baseline!AO262,IF(G262=2024,Outgrowers_Baseline!AT262,0)))))))))+(IF(G262=2017,Outgrowers_Baseline!L262,IF(G262=2018,Outgrowers_Baseline!Q262,IF(G262=2019,Outgrowers_Baseline!V262,IF(G262=2020,Outgrowers_Baseline!AA262,IF(G262=2021,Outgrowers_Baseline!AF262,IF(G262=2022,Outgrowers_Baseline!AK262,IF(G262=2023,Outgrowers_Baseline!AP262,IF(G262=2024,Outgrowers_Baseline!AU262,0))))))))))</f>
        <v>8600</v>
      </c>
      <c r="I262" s="11">
        <f t="shared" si="73"/>
        <v>2024</v>
      </c>
      <c r="J262" s="11">
        <f>IF(I262=2017,Outgrowers_Baseline!I262,IF(I262=2018,Outgrowers_Baseline!N262,IF(I262=2019,Outgrowers_Baseline!S262,IF(I262=2020,Outgrowers_Baseline!X262,IF(I262=2021,Outgrowers_Baseline!AC262,IF(I262=2022,Outgrowers_Baseline!AH262,IF(I262=2023,Outgrowers_Baseline!AM262,IF(I262=2024,Outgrowers_Baseline!AR262,0))))))))</f>
        <v>4100</v>
      </c>
      <c r="K262" s="11">
        <f>IF(I262=2017,Outgrowers_Baseline!L262,IF(I262=2018,Outgrowers_Baseline!Q262,IF(I262=2019,Outgrowers_Baseline!V262,IF(I262=2020,Outgrowers_Baseline!AA262,IF(I262=2021,Outgrowers_Baseline!AF262,IF(I262=2022,Outgrowers_Baseline!AK262,IF(I262=2023,Outgrowers_Baseline!AP262,IF(I262=2024,Outgrowers_Baseline!AU262,0))))))))</f>
        <v>1500</v>
      </c>
      <c r="L262" s="11">
        <f>IF(I262=2017,Outgrowers_Baseline!K262,IF(I262=2018,Outgrowers_Baseline!P262,IF(I262=2019,Outgrowers_Baseline!U262,IF(I262=2020,Outgrowers_Baseline!Z262,IF(I262=2021,Outgrowers_Baseline!AE262,IF(I262=2022,Outgrowers_Baseline!AJ262,IF(I262=2023,Outgrowers_Baseline!AO262,IF(I262=2024,Outgrowers_Baseline!AT262,0))))))))</f>
        <v>2200</v>
      </c>
      <c r="M262" s="11">
        <f>IF(I262=2017,Outgrowers_Baseline!J262,IF(I262=2018,Outgrowers_Baseline!O262,IF(I262=2019,Outgrowers_Baseline!T262,IF(I262=2020,Outgrowers_Baseline!Y262,IF(I262=2021,Outgrowers_Baseline!AD262,IF(I262=2022,Outgrowers_Baseline!AI262,IF(I262=2023,Outgrowers_Baseline!AN262,IF(I262=2024,Outgrowers_Baseline!AS262,0))))))))</f>
        <v>800</v>
      </c>
      <c r="N262" s="11">
        <f t="shared" si="74"/>
        <v>8600</v>
      </c>
      <c r="O262" s="30">
        <f>IFERROR(VLOOKUP(A262,Outgrower_Areas!$C:$J,8,0),0)</f>
        <v>0.48528399999999999</v>
      </c>
      <c r="P262" s="33">
        <f t="shared" si="75"/>
        <v>0.1744186046511628</v>
      </c>
      <c r="Q262" s="113">
        <f t="shared" si="76"/>
        <v>8.464255813953489E-2</v>
      </c>
      <c r="R262" s="32">
        <f t="shared" si="77"/>
        <v>0.43023255813953487</v>
      </c>
      <c r="S262" s="30">
        <f t="shared" si="78"/>
        <v>0.20878497674418603</v>
      </c>
      <c r="T262" s="32">
        <f t="shared" si="79"/>
        <v>0.52325581395348841</v>
      </c>
      <c r="U262" s="30">
        <f t="shared" si="80"/>
        <v>0.25392767441860464</v>
      </c>
      <c r="V262" s="113" t="str">
        <f t="shared" si="81"/>
        <v>Low Cropland (10-30%)</v>
      </c>
      <c r="W262" s="33">
        <f t="shared" si="82"/>
        <v>0.2</v>
      </c>
      <c r="X262" s="114">
        <f t="shared" si="83"/>
        <v>1.692851162790698E-2</v>
      </c>
      <c r="Y262" s="33">
        <f t="shared" si="84"/>
        <v>0.3</v>
      </c>
      <c r="Z262" s="113">
        <f t="shared" si="85"/>
        <v>6.26354930232558E-2</v>
      </c>
      <c r="AA262" s="113" t="str">
        <f t="shared" si="86"/>
        <v>High Cropland (≥50%)</v>
      </c>
      <c r="AB262" s="11">
        <f t="shared" si="87"/>
        <v>0.4</v>
      </c>
      <c r="AC262" s="11">
        <f t="shared" si="88"/>
        <v>0.10157106976744186</v>
      </c>
      <c r="AD262" s="30">
        <f t="shared" si="89"/>
        <v>0.25392767441860464</v>
      </c>
    </row>
    <row r="263" spans="1:30" x14ac:dyDescent="0.4">
      <c r="A263" s="11" t="str">
        <f>Outgrowers_Baseline!A263</f>
        <v>191213a</v>
      </c>
      <c r="B263" s="11">
        <f>Outgrowers_Baseline!B263</f>
        <v>508</v>
      </c>
      <c r="C263" s="11" t="str">
        <f>Outgrowers_Baseline!C263</f>
        <v>191213a</v>
      </c>
      <c r="D263" s="11">
        <f>Outgrowers_Baseline!D263</f>
        <v>19066</v>
      </c>
      <c r="E263" s="11" t="str">
        <f>Outgrowers_Baseline!G263</f>
        <v>Euc</v>
      </c>
      <c r="F263" s="11">
        <f>Outgrowers_Baseline!H263</f>
        <v>2023</v>
      </c>
      <c r="G263" s="11">
        <f t="shared" si="72"/>
        <v>2022</v>
      </c>
      <c r="H263" s="11">
        <f>IF(G263&lt;2017,0,(IF(G263=2017,Outgrowers_Baseline!I263,IF(G263=2018,Outgrowers_Baseline!N263,IF(G263=2019,Outgrowers_Baseline!S263,IF(G263=2020,Outgrowers_Baseline!X263,IF(G263=2021,Outgrowers_Baseline!AC263,IF(G263=2022,Outgrowers_Baseline!AH263,IF(G263=2023,Outgrowers_Baseline!AM263,IF(G263=2024,Outgrowers_Baseline!AR263,0)))))))))+(IF(G263=2017,Outgrowers_Baseline!J263,IF(G263=2018,Outgrowers_Baseline!O263,IF(G263=2019,Outgrowers_Baseline!T263,IF(G263=2020,Outgrowers_Baseline!Y263,IF(G263=2021,Outgrowers_Baseline!AD263,IF(G263=2022,Outgrowers_Baseline!AI263,IF(G263=2023,Outgrowers_Baseline!AN263,IF(G263=2024,Outgrowers_Baseline!AS263,0)))))))))+(IF(G263=2017,Outgrowers_Baseline!K263,IF(G263=2018,Outgrowers_Baseline!P263,IF(G263=2019,Outgrowers_Baseline!U263,IF(G263=2020,Outgrowers_Baseline!Z263,IF(G263=2021,Outgrowers_Baseline!AE263,IF(G263=2022,Outgrowers_Baseline!AJ263,IF(G263=2023,Outgrowers_Baseline!AO263,IF(G263=2024,Outgrowers_Baseline!AT263,0)))))))))+(IF(G263=2017,Outgrowers_Baseline!L263,IF(G263=2018,Outgrowers_Baseline!Q263,IF(G263=2019,Outgrowers_Baseline!V263,IF(G263=2020,Outgrowers_Baseline!AA263,IF(G263=2021,Outgrowers_Baseline!AF263,IF(G263=2022,Outgrowers_Baseline!AK263,IF(G263=2023,Outgrowers_Baseline!AP263,IF(G263=2024,Outgrowers_Baseline!AU263,0))))))))))</f>
        <v>13100</v>
      </c>
      <c r="I263" s="11">
        <f t="shared" si="73"/>
        <v>2022</v>
      </c>
      <c r="J263" s="11">
        <f>IF(I263=2017,Outgrowers_Baseline!I263,IF(I263=2018,Outgrowers_Baseline!N263,IF(I263=2019,Outgrowers_Baseline!S263,IF(I263=2020,Outgrowers_Baseline!X263,IF(I263=2021,Outgrowers_Baseline!AC263,IF(I263=2022,Outgrowers_Baseline!AH263,IF(I263=2023,Outgrowers_Baseline!AM263,IF(I263=2024,Outgrowers_Baseline!AR263,0))))))))</f>
        <v>7500</v>
      </c>
      <c r="K263" s="11">
        <f>IF(I263=2017,Outgrowers_Baseline!L263,IF(I263=2018,Outgrowers_Baseline!Q263,IF(I263=2019,Outgrowers_Baseline!V263,IF(I263=2020,Outgrowers_Baseline!AA263,IF(I263=2021,Outgrowers_Baseline!AF263,IF(I263=2022,Outgrowers_Baseline!AK263,IF(I263=2023,Outgrowers_Baseline!AP263,IF(I263=2024,Outgrowers_Baseline!AU263,0))))))))</f>
        <v>0</v>
      </c>
      <c r="L263" s="11">
        <f>IF(I263=2017,Outgrowers_Baseline!K263,IF(I263=2018,Outgrowers_Baseline!P263,IF(I263=2019,Outgrowers_Baseline!U263,IF(I263=2020,Outgrowers_Baseline!Z263,IF(I263=2021,Outgrowers_Baseline!AE263,IF(I263=2022,Outgrowers_Baseline!AJ263,IF(I263=2023,Outgrowers_Baseline!AO263,IF(I263=2024,Outgrowers_Baseline!AT263,0))))))))</f>
        <v>2200</v>
      </c>
      <c r="M263" s="11">
        <f>IF(I263=2017,Outgrowers_Baseline!J263,IF(I263=2018,Outgrowers_Baseline!O263,IF(I263=2019,Outgrowers_Baseline!T263,IF(I263=2020,Outgrowers_Baseline!Y263,IF(I263=2021,Outgrowers_Baseline!AD263,IF(I263=2022,Outgrowers_Baseline!AI263,IF(I263=2023,Outgrowers_Baseline!AN263,IF(I263=2024,Outgrowers_Baseline!AS263,0))))))))</f>
        <v>3400</v>
      </c>
      <c r="N263" s="11">
        <f t="shared" si="74"/>
        <v>13100</v>
      </c>
      <c r="O263" s="30">
        <f>IFERROR(VLOOKUP(A263,Outgrower_Areas!$C:$J,8,0),0)</f>
        <v>1.3188930000000001</v>
      </c>
      <c r="P263" s="33">
        <f t="shared" si="75"/>
        <v>0</v>
      </c>
      <c r="Q263" s="113">
        <f t="shared" si="76"/>
        <v>0</v>
      </c>
      <c r="R263" s="32">
        <f t="shared" si="77"/>
        <v>0.16793893129770993</v>
      </c>
      <c r="S263" s="30">
        <f t="shared" si="78"/>
        <v>0.22149348091603055</v>
      </c>
      <c r="T263" s="32">
        <f t="shared" si="79"/>
        <v>0.42748091603053434</v>
      </c>
      <c r="U263" s="30">
        <f t="shared" si="80"/>
        <v>0.56380158778625955</v>
      </c>
      <c r="V263" s="113" t="str">
        <f t="shared" si="81"/>
        <v>Non-Cropland</v>
      </c>
      <c r="W263" s="33">
        <f t="shared" si="82"/>
        <v>0</v>
      </c>
      <c r="X263" s="114">
        <f t="shared" si="83"/>
        <v>0</v>
      </c>
      <c r="Y263" s="33">
        <f t="shared" si="84"/>
        <v>0.2</v>
      </c>
      <c r="Z263" s="113">
        <f t="shared" si="85"/>
        <v>4.4298696183206115E-2</v>
      </c>
      <c r="AA263" s="113" t="str">
        <f t="shared" si="86"/>
        <v>Medium Cropland (30-50%)</v>
      </c>
      <c r="AB263" s="11">
        <f t="shared" si="87"/>
        <v>0.3</v>
      </c>
      <c r="AC263" s="11">
        <f t="shared" si="88"/>
        <v>0.16914047633587787</v>
      </c>
      <c r="AD263" s="30">
        <f t="shared" si="89"/>
        <v>0.56380158778625955</v>
      </c>
    </row>
    <row r="264" spans="1:30" x14ac:dyDescent="0.4">
      <c r="A264" s="11" t="str">
        <f>Outgrowers_Baseline!A264</f>
        <v>191213b</v>
      </c>
      <c r="B264" s="11">
        <f>Outgrowers_Baseline!B264</f>
        <v>508</v>
      </c>
      <c r="C264" s="11" t="str">
        <f>Outgrowers_Baseline!C264</f>
        <v>191213b</v>
      </c>
      <c r="D264" s="11">
        <f>Outgrowers_Baseline!D264</f>
        <v>19067</v>
      </c>
      <c r="E264" s="11" t="str">
        <f>Outgrowers_Baseline!G264</f>
        <v>Euc</v>
      </c>
      <c r="F264" s="11">
        <f>Outgrowers_Baseline!H264</f>
        <v>2023</v>
      </c>
      <c r="G264" s="11">
        <f t="shared" si="72"/>
        <v>2022</v>
      </c>
      <c r="H264" s="11">
        <f>IF(G264&lt;2017,0,(IF(G264=2017,Outgrowers_Baseline!I264,IF(G264=2018,Outgrowers_Baseline!N264,IF(G264=2019,Outgrowers_Baseline!S264,IF(G264=2020,Outgrowers_Baseline!X264,IF(G264=2021,Outgrowers_Baseline!AC264,IF(G264=2022,Outgrowers_Baseline!AH264,IF(G264=2023,Outgrowers_Baseline!AM264,IF(G264=2024,Outgrowers_Baseline!AR264,0)))))))))+(IF(G264=2017,Outgrowers_Baseline!J264,IF(G264=2018,Outgrowers_Baseline!O264,IF(G264=2019,Outgrowers_Baseline!T264,IF(G264=2020,Outgrowers_Baseline!Y264,IF(G264=2021,Outgrowers_Baseline!AD264,IF(G264=2022,Outgrowers_Baseline!AI264,IF(G264=2023,Outgrowers_Baseline!AN264,IF(G264=2024,Outgrowers_Baseline!AS264,0)))))))))+(IF(G264=2017,Outgrowers_Baseline!K264,IF(G264=2018,Outgrowers_Baseline!P264,IF(G264=2019,Outgrowers_Baseline!U264,IF(G264=2020,Outgrowers_Baseline!Z264,IF(G264=2021,Outgrowers_Baseline!AE264,IF(G264=2022,Outgrowers_Baseline!AJ264,IF(G264=2023,Outgrowers_Baseline!AO264,IF(G264=2024,Outgrowers_Baseline!AT264,0)))))))))+(IF(G264=2017,Outgrowers_Baseline!L264,IF(G264=2018,Outgrowers_Baseline!Q264,IF(G264=2019,Outgrowers_Baseline!V264,IF(G264=2020,Outgrowers_Baseline!AA264,IF(G264=2021,Outgrowers_Baseline!AF264,IF(G264=2022,Outgrowers_Baseline!AK264,IF(G264=2023,Outgrowers_Baseline!AP264,IF(G264=2024,Outgrowers_Baseline!AU264,0))))))))))</f>
        <v>14300</v>
      </c>
      <c r="I264" s="11">
        <f t="shared" si="73"/>
        <v>2022</v>
      </c>
      <c r="J264" s="11">
        <f>IF(I264=2017,Outgrowers_Baseline!I264,IF(I264=2018,Outgrowers_Baseline!N264,IF(I264=2019,Outgrowers_Baseline!S264,IF(I264=2020,Outgrowers_Baseline!X264,IF(I264=2021,Outgrowers_Baseline!AC264,IF(I264=2022,Outgrowers_Baseline!AH264,IF(I264=2023,Outgrowers_Baseline!AM264,IF(I264=2024,Outgrowers_Baseline!AR264,0))))))))</f>
        <v>100</v>
      </c>
      <c r="K264" s="11">
        <f>IF(I264=2017,Outgrowers_Baseline!L264,IF(I264=2018,Outgrowers_Baseline!Q264,IF(I264=2019,Outgrowers_Baseline!V264,IF(I264=2020,Outgrowers_Baseline!AA264,IF(I264=2021,Outgrowers_Baseline!AF264,IF(I264=2022,Outgrowers_Baseline!AK264,IF(I264=2023,Outgrowers_Baseline!AP264,IF(I264=2024,Outgrowers_Baseline!AU264,0))))))))</f>
        <v>0</v>
      </c>
      <c r="L264" s="11">
        <f>IF(I264=2017,Outgrowers_Baseline!K264,IF(I264=2018,Outgrowers_Baseline!P264,IF(I264=2019,Outgrowers_Baseline!U264,IF(I264=2020,Outgrowers_Baseline!Z264,IF(I264=2021,Outgrowers_Baseline!AE264,IF(I264=2022,Outgrowers_Baseline!AJ264,IF(I264=2023,Outgrowers_Baseline!AO264,IF(I264=2024,Outgrowers_Baseline!AT264,0))))))))</f>
        <v>10500</v>
      </c>
      <c r="M264" s="11">
        <f>IF(I264=2017,Outgrowers_Baseline!J264,IF(I264=2018,Outgrowers_Baseline!O264,IF(I264=2019,Outgrowers_Baseline!T264,IF(I264=2020,Outgrowers_Baseline!Y264,IF(I264=2021,Outgrowers_Baseline!AD264,IF(I264=2022,Outgrowers_Baseline!AI264,IF(I264=2023,Outgrowers_Baseline!AN264,IF(I264=2024,Outgrowers_Baseline!AS264,0))))))))</f>
        <v>3700</v>
      </c>
      <c r="N264" s="11">
        <f t="shared" si="74"/>
        <v>14300</v>
      </c>
      <c r="O264" s="30">
        <f>IFERROR(VLOOKUP(A264,Outgrower_Areas!$C:$J,8,0),0)</f>
        <v>1.4343490000000001</v>
      </c>
      <c r="P264" s="33">
        <f t="shared" si="75"/>
        <v>0</v>
      </c>
      <c r="Q264" s="113">
        <f t="shared" si="76"/>
        <v>0</v>
      </c>
      <c r="R264" s="32">
        <f t="shared" si="77"/>
        <v>0.73426573426573427</v>
      </c>
      <c r="S264" s="30">
        <f t="shared" si="78"/>
        <v>1.0531933216783218</v>
      </c>
      <c r="T264" s="32">
        <f t="shared" si="79"/>
        <v>0.99300699300699302</v>
      </c>
      <c r="U264" s="30">
        <f t="shared" si="80"/>
        <v>1.4243185874125874</v>
      </c>
      <c r="V264" s="113" t="str">
        <f t="shared" si="81"/>
        <v>Non-Cropland</v>
      </c>
      <c r="W264" s="33">
        <f t="shared" si="82"/>
        <v>0</v>
      </c>
      <c r="X264" s="114">
        <f t="shared" si="83"/>
        <v>0</v>
      </c>
      <c r="Y264" s="33">
        <f t="shared" si="84"/>
        <v>0.4</v>
      </c>
      <c r="Z264" s="113">
        <f t="shared" si="85"/>
        <v>0.42127732867132872</v>
      </c>
      <c r="AA264" s="113" t="str">
        <f t="shared" si="86"/>
        <v>High Cropland (≥50%)</v>
      </c>
      <c r="AB264" s="11">
        <f t="shared" si="87"/>
        <v>0.4</v>
      </c>
      <c r="AC264" s="11">
        <f t="shared" si="88"/>
        <v>0.56972743496503497</v>
      </c>
      <c r="AD264" s="30">
        <f t="shared" si="89"/>
        <v>1.4243185874125874</v>
      </c>
    </row>
    <row r="265" spans="1:30" x14ac:dyDescent="0.4">
      <c r="A265" s="11" t="str">
        <f>Outgrowers_Baseline!A265</f>
        <v>191214a</v>
      </c>
      <c r="B265" s="11">
        <f>Outgrowers_Baseline!B265</f>
        <v>508</v>
      </c>
      <c r="C265" s="11" t="str">
        <f>Outgrowers_Baseline!C265</f>
        <v>191214a</v>
      </c>
      <c r="D265" s="11">
        <f>Outgrowers_Baseline!D265</f>
        <v>19068</v>
      </c>
      <c r="E265" s="11" t="str">
        <f>Outgrowers_Baseline!G265</f>
        <v>Euc</v>
      </c>
      <c r="F265" s="11">
        <f>Outgrowers_Baseline!H265</f>
        <v>2022</v>
      </c>
      <c r="G265" s="11">
        <f t="shared" si="72"/>
        <v>2021</v>
      </c>
      <c r="H265" s="11">
        <f>IF(G265&lt;2017,0,(IF(G265=2017,Outgrowers_Baseline!I265,IF(G265=2018,Outgrowers_Baseline!N265,IF(G265=2019,Outgrowers_Baseline!S265,IF(G265=2020,Outgrowers_Baseline!X265,IF(G265=2021,Outgrowers_Baseline!AC265,IF(G265=2022,Outgrowers_Baseline!AH265,IF(G265=2023,Outgrowers_Baseline!AM265,IF(G265=2024,Outgrowers_Baseline!AR265,0)))))))))+(IF(G265=2017,Outgrowers_Baseline!J265,IF(G265=2018,Outgrowers_Baseline!O265,IF(G265=2019,Outgrowers_Baseline!T265,IF(G265=2020,Outgrowers_Baseline!Y265,IF(G265=2021,Outgrowers_Baseline!AD265,IF(G265=2022,Outgrowers_Baseline!AI265,IF(G265=2023,Outgrowers_Baseline!AN265,IF(G265=2024,Outgrowers_Baseline!AS265,0)))))))))+(IF(G265=2017,Outgrowers_Baseline!K265,IF(G265=2018,Outgrowers_Baseline!P265,IF(G265=2019,Outgrowers_Baseline!U265,IF(G265=2020,Outgrowers_Baseline!Z265,IF(G265=2021,Outgrowers_Baseline!AE265,IF(G265=2022,Outgrowers_Baseline!AJ265,IF(G265=2023,Outgrowers_Baseline!AO265,IF(G265=2024,Outgrowers_Baseline!AT265,0)))))))))+(IF(G265=2017,Outgrowers_Baseline!L265,IF(G265=2018,Outgrowers_Baseline!Q265,IF(G265=2019,Outgrowers_Baseline!V265,IF(G265=2020,Outgrowers_Baseline!AA265,IF(G265=2021,Outgrowers_Baseline!AF265,IF(G265=2022,Outgrowers_Baseline!AK265,IF(G265=2023,Outgrowers_Baseline!AP265,IF(G265=2024,Outgrowers_Baseline!AU265,0))))))))))</f>
        <v>6600</v>
      </c>
      <c r="I265" s="11">
        <f t="shared" si="73"/>
        <v>2021</v>
      </c>
      <c r="J265" s="11">
        <f>IF(I265=2017,Outgrowers_Baseline!I265,IF(I265=2018,Outgrowers_Baseline!N265,IF(I265=2019,Outgrowers_Baseline!S265,IF(I265=2020,Outgrowers_Baseline!X265,IF(I265=2021,Outgrowers_Baseline!AC265,IF(I265=2022,Outgrowers_Baseline!AH265,IF(I265=2023,Outgrowers_Baseline!AM265,IF(I265=2024,Outgrowers_Baseline!AR265,0))))))))</f>
        <v>6600</v>
      </c>
      <c r="K265" s="11">
        <f>IF(I265=2017,Outgrowers_Baseline!L265,IF(I265=2018,Outgrowers_Baseline!Q265,IF(I265=2019,Outgrowers_Baseline!V265,IF(I265=2020,Outgrowers_Baseline!AA265,IF(I265=2021,Outgrowers_Baseline!AF265,IF(I265=2022,Outgrowers_Baseline!AK265,IF(I265=2023,Outgrowers_Baseline!AP265,IF(I265=2024,Outgrowers_Baseline!AU265,0))))))))</f>
        <v>0</v>
      </c>
      <c r="L265" s="11">
        <f>IF(I265=2017,Outgrowers_Baseline!K265,IF(I265=2018,Outgrowers_Baseline!P265,IF(I265=2019,Outgrowers_Baseline!U265,IF(I265=2020,Outgrowers_Baseline!Z265,IF(I265=2021,Outgrowers_Baseline!AE265,IF(I265=2022,Outgrowers_Baseline!AJ265,IF(I265=2023,Outgrowers_Baseline!AO265,IF(I265=2024,Outgrowers_Baseline!AT265,0))))))))</f>
        <v>0</v>
      </c>
      <c r="M265" s="11">
        <f>IF(I265=2017,Outgrowers_Baseline!J265,IF(I265=2018,Outgrowers_Baseline!O265,IF(I265=2019,Outgrowers_Baseline!T265,IF(I265=2020,Outgrowers_Baseline!Y265,IF(I265=2021,Outgrowers_Baseline!AD265,IF(I265=2022,Outgrowers_Baseline!AI265,IF(I265=2023,Outgrowers_Baseline!AN265,IF(I265=2024,Outgrowers_Baseline!AS265,0))))))))</f>
        <v>0</v>
      </c>
      <c r="N265" s="11">
        <f t="shared" si="74"/>
        <v>6600</v>
      </c>
      <c r="O265" s="30">
        <f>IFERROR(VLOOKUP(A265,Outgrower_Areas!$C:$J,8,0),0)</f>
        <v>0.63794100000000009</v>
      </c>
      <c r="P265" s="33">
        <f t="shared" si="75"/>
        <v>0</v>
      </c>
      <c r="Q265" s="113">
        <f t="shared" si="76"/>
        <v>0</v>
      </c>
      <c r="R265" s="32">
        <f t="shared" si="77"/>
        <v>0</v>
      </c>
      <c r="S265" s="30">
        <f t="shared" si="78"/>
        <v>0</v>
      </c>
      <c r="T265" s="32">
        <f t="shared" si="79"/>
        <v>0</v>
      </c>
      <c r="U265" s="30">
        <f t="shared" si="80"/>
        <v>0</v>
      </c>
      <c r="V265" s="113" t="str">
        <f t="shared" si="81"/>
        <v>Non-Cropland</v>
      </c>
      <c r="W265" s="33">
        <f t="shared" si="82"/>
        <v>0</v>
      </c>
      <c r="X265" s="114">
        <f t="shared" si="83"/>
        <v>0</v>
      </c>
      <c r="Y265" s="33">
        <f t="shared" si="84"/>
        <v>0</v>
      </c>
      <c r="Z265" s="113">
        <f t="shared" si="85"/>
        <v>0</v>
      </c>
      <c r="AA265" s="113" t="str">
        <f t="shared" si="86"/>
        <v>Non-Cropland</v>
      </c>
      <c r="AB265" s="11">
        <f t="shared" si="87"/>
        <v>0</v>
      </c>
      <c r="AC265" s="11">
        <f t="shared" si="88"/>
        <v>0</v>
      </c>
      <c r="AD265" s="30">
        <f t="shared" si="89"/>
        <v>0</v>
      </c>
    </row>
    <row r="266" spans="1:30" x14ac:dyDescent="0.4">
      <c r="A266" s="11" t="str">
        <f>Outgrowers_Baseline!A266</f>
        <v>191214c</v>
      </c>
      <c r="B266" s="11">
        <f>Outgrowers_Baseline!B266</f>
        <v>502</v>
      </c>
      <c r="C266" s="11" t="str">
        <f>Outgrowers_Baseline!C266</f>
        <v>191214c</v>
      </c>
      <c r="D266" s="11">
        <f>Outgrowers_Baseline!D266</f>
        <v>17033</v>
      </c>
      <c r="E266" s="11" t="str">
        <f>Outgrowers_Baseline!G266</f>
        <v>Euc</v>
      </c>
      <c r="F266" s="11">
        <f>Outgrowers_Baseline!H266</f>
        <v>2019</v>
      </c>
      <c r="G266" s="11">
        <f t="shared" si="72"/>
        <v>2018</v>
      </c>
      <c r="H266" s="11">
        <f>IF(G266&lt;2017,0,(IF(G266=2017,Outgrowers_Baseline!I266,IF(G266=2018,Outgrowers_Baseline!N266,IF(G266=2019,Outgrowers_Baseline!S266,IF(G266=2020,Outgrowers_Baseline!X266,IF(G266=2021,Outgrowers_Baseline!AC266,IF(G266=2022,Outgrowers_Baseline!AH266,IF(G266=2023,Outgrowers_Baseline!AM266,IF(G266=2024,Outgrowers_Baseline!AR266,0)))))))))+(IF(G266=2017,Outgrowers_Baseline!J266,IF(G266=2018,Outgrowers_Baseline!O266,IF(G266=2019,Outgrowers_Baseline!T266,IF(G266=2020,Outgrowers_Baseline!Y266,IF(G266=2021,Outgrowers_Baseline!AD266,IF(G266=2022,Outgrowers_Baseline!AI266,IF(G266=2023,Outgrowers_Baseline!AN266,IF(G266=2024,Outgrowers_Baseline!AS266,0)))))))))+(IF(G266=2017,Outgrowers_Baseline!K266,IF(G266=2018,Outgrowers_Baseline!P266,IF(G266=2019,Outgrowers_Baseline!U266,IF(G266=2020,Outgrowers_Baseline!Z266,IF(G266=2021,Outgrowers_Baseline!AE266,IF(G266=2022,Outgrowers_Baseline!AJ266,IF(G266=2023,Outgrowers_Baseline!AO266,IF(G266=2024,Outgrowers_Baseline!AT266,0)))))))))+(IF(G266=2017,Outgrowers_Baseline!L266,IF(G266=2018,Outgrowers_Baseline!Q266,IF(G266=2019,Outgrowers_Baseline!V266,IF(G266=2020,Outgrowers_Baseline!AA266,IF(G266=2021,Outgrowers_Baseline!AF266,IF(G266=2022,Outgrowers_Baseline!AK266,IF(G266=2023,Outgrowers_Baseline!AP266,IF(G266=2024,Outgrowers_Baseline!AU266,0))))))))))</f>
        <v>13900</v>
      </c>
      <c r="I266" s="11">
        <f t="shared" si="73"/>
        <v>2018</v>
      </c>
      <c r="J266" s="11">
        <f>IF(I266=2017,Outgrowers_Baseline!I266,IF(I266=2018,Outgrowers_Baseline!N266,IF(I266=2019,Outgrowers_Baseline!S266,IF(I266=2020,Outgrowers_Baseline!X266,IF(I266=2021,Outgrowers_Baseline!AC266,IF(I266=2022,Outgrowers_Baseline!AH266,IF(I266=2023,Outgrowers_Baseline!AM266,IF(I266=2024,Outgrowers_Baseline!AR266,0))))))))</f>
        <v>13900</v>
      </c>
      <c r="K266" s="11">
        <f>IF(I266=2017,Outgrowers_Baseline!L266,IF(I266=2018,Outgrowers_Baseline!Q266,IF(I266=2019,Outgrowers_Baseline!V266,IF(I266=2020,Outgrowers_Baseline!AA266,IF(I266=2021,Outgrowers_Baseline!AF266,IF(I266=2022,Outgrowers_Baseline!AK266,IF(I266=2023,Outgrowers_Baseline!AP266,IF(I266=2024,Outgrowers_Baseline!AU266,0))))))))</f>
        <v>0</v>
      </c>
      <c r="L266" s="11">
        <f>IF(I266=2017,Outgrowers_Baseline!K266,IF(I266=2018,Outgrowers_Baseline!P266,IF(I266=2019,Outgrowers_Baseline!U266,IF(I266=2020,Outgrowers_Baseline!Z266,IF(I266=2021,Outgrowers_Baseline!AE266,IF(I266=2022,Outgrowers_Baseline!AJ266,IF(I266=2023,Outgrowers_Baseline!AO266,IF(I266=2024,Outgrowers_Baseline!AT266,0))))))))</f>
        <v>0</v>
      </c>
      <c r="M266" s="11">
        <f>IF(I266=2017,Outgrowers_Baseline!J266,IF(I266=2018,Outgrowers_Baseline!O266,IF(I266=2019,Outgrowers_Baseline!T266,IF(I266=2020,Outgrowers_Baseline!Y266,IF(I266=2021,Outgrowers_Baseline!AD266,IF(I266=2022,Outgrowers_Baseline!AI266,IF(I266=2023,Outgrowers_Baseline!AN266,IF(I266=2024,Outgrowers_Baseline!AS266,0))))))))</f>
        <v>0</v>
      </c>
      <c r="N266" s="11">
        <f t="shared" si="74"/>
        <v>13900</v>
      </c>
      <c r="O266" s="30">
        <f>IFERROR(VLOOKUP(A266,Outgrower_Areas!$C:$J,8,0),0)</f>
        <v>1.3864669999999999</v>
      </c>
      <c r="P266" s="33">
        <f t="shared" si="75"/>
        <v>0</v>
      </c>
      <c r="Q266" s="113">
        <f t="shared" si="76"/>
        <v>0</v>
      </c>
      <c r="R266" s="32">
        <f t="shared" si="77"/>
        <v>0</v>
      </c>
      <c r="S266" s="30">
        <f t="shared" si="78"/>
        <v>0</v>
      </c>
      <c r="T266" s="32">
        <f t="shared" si="79"/>
        <v>0</v>
      </c>
      <c r="U266" s="30">
        <f t="shared" si="80"/>
        <v>0</v>
      </c>
      <c r="V266" s="113" t="str">
        <f t="shared" si="81"/>
        <v>Non-Cropland</v>
      </c>
      <c r="W266" s="33">
        <f t="shared" si="82"/>
        <v>0</v>
      </c>
      <c r="X266" s="114">
        <f t="shared" si="83"/>
        <v>0</v>
      </c>
      <c r="Y266" s="33">
        <f t="shared" si="84"/>
        <v>0</v>
      </c>
      <c r="Z266" s="113">
        <f t="shared" si="85"/>
        <v>0</v>
      </c>
      <c r="AA266" s="113" t="str">
        <f t="shared" si="86"/>
        <v>Non-Cropland</v>
      </c>
      <c r="AB266" s="11">
        <f t="shared" si="87"/>
        <v>0</v>
      </c>
      <c r="AC266" s="11">
        <f t="shared" si="88"/>
        <v>0</v>
      </c>
      <c r="AD266" s="30">
        <f t="shared" si="89"/>
        <v>0</v>
      </c>
    </row>
    <row r="267" spans="1:30" x14ac:dyDescent="0.4">
      <c r="A267" s="11" t="str">
        <f>Outgrowers_Baseline!A267</f>
        <v>191214d</v>
      </c>
      <c r="B267" s="11">
        <f>Outgrowers_Baseline!B267</f>
        <v>508</v>
      </c>
      <c r="C267" s="11" t="str">
        <f>Outgrowers_Baseline!C267</f>
        <v>191214d</v>
      </c>
      <c r="D267" s="11">
        <f>Outgrowers_Baseline!D267</f>
        <v>22944</v>
      </c>
      <c r="E267" s="11" t="str">
        <f>Outgrowers_Baseline!G267</f>
        <v>Euc</v>
      </c>
      <c r="F267" s="11">
        <f>Outgrowers_Baseline!H267</f>
        <v>2025</v>
      </c>
      <c r="G267" s="11">
        <f t="shared" si="72"/>
        <v>2024</v>
      </c>
      <c r="H267" s="11">
        <f>IF(G267&lt;2017,0,(IF(G267=2017,Outgrowers_Baseline!I267,IF(G267=2018,Outgrowers_Baseline!N267,IF(G267=2019,Outgrowers_Baseline!S267,IF(G267=2020,Outgrowers_Baseline!X267,IF(G267=2021,Outgrowers_Baseline!AC267,IF(G267=2022,Outgrowers_Baseline!AH267,IF(G267=2023,Outgrowers_Baseline!AM267,IF(G267=2024,Outgrowers_Baseline!AR267,0)))))))))+(IF(G267=2017,Outgrowers_Baseline!J267,IF(G267=2018,Outgrowers_Baseline!O267,IF(G267=2019,Outgrowers_Baseline!T267,IF(G267=2020,Outgrowers_Baseline!Y267,IF(G267=2021,Outgrowers_Baseline!AD267,IF(G267=2022,Outgrowers_Baseline!AI267,IF(G267=2023,Outgrowers_Baseline!AN267,IF(G267=2024,Outgrowers_Baseline!AS267,0)))))))))+(IF(G267=2017,Outgrowers_Baseline!K267,IF(G267=2018,Outgrowers_Baseline!P267,IF(G267=2019,Outgrowers_Baseline!U267,IF(G267=2020,Outgrowers_Baseline!Z267,IF(G267=2021,Outgrowers_Baseline!AE267,IF(G267=2022,Outgrowers_Baseline!AJ267,IF(G267=2023,Outgrowers_Baseline!AO267,IF(G267=2024,Outgrowers_Baseline!AT267,0)))))))))+(IF(G267=2017,Outgrowers_Baseline!L267,IF(G267=2018,Outgrowers_Baseline!Q267,IF(G267=2019,Outgrowers_Baseline!V267,IF(G267=2020,Outgrowers_Baseline!AA267,IF(G267=2021,Outgrowers_Baseline!AF267,IF(G267=2022,Outgrowers_Baseline!AK267,IF(G267=2023,Outgrowers_Baseline!AP267,IF(G267=2024,Outgrowers_Baseline!AU267,0))))))))))</f>
        <v>6900</v>
      </c>
      <c r="I267" s="11">
        <f t="shared" si="73"/>
        <v>2024</v>
      </c>
      <c r="J267" s="11">
        <f>IF(I267=2017,Outgrowers_Baseline!I267,IF(I267=2018,Outgrowers_Baseline!N267,IF(I267=2019,Outgrowers_Baseline!S267,IF(I267=2020,Outgrowers_Baseline!X267,IF(I267=2021,Outgrowers_Baseline!AC267,IF(I267=2022,Outgrowers_Baseline!AH267,IF(I267=2023,Outgrowers_Baseline!AM267,IF(I267=2024,Outgrowers_Baseline!AR267,0))))))))</f>
        <v>4400</v>
      </c>
      <c r="K267" s="11">
        <f>IF(I267=2017,Outgrowers_Baseline!L267,IF(I267=2018,Outgrowers_Baseline!Q267,IF(I267=2019,Outgrowers_Baseline!V267,IF(I267=2020,Outgrowers_Baseline!AA267,IF(I267=2021,Outgrowers_Baseline!AF267,IF(I267=2022,Outgrowers_Baseline!AK267,IF(I267=2023,Outgrowers_Baseline!AP267,IF(I267=2024,Outgrowers_Baseline!AU267,0))))))))</f>
        <v>0</v>
      </c>
      <c r="L267" s="11">
        <f>IF(I267=2017,Outgrowers_Baseline!K267,IF(I267=2018,Outgrowers_Baseline!P267,IF(I267=2019,Outgrowers_Baseline!U267,IF(I267=2020,Outgrowers_Baseline!Z267,IF(I267=2021,Outgrowers_Baseline!AE267,IF(I267=2022,Outgrowers_Baseline!AJ267,IF(I267=2023,Outgrowers_Baseline!AO267,IF(I267=2024,Outgrowers_Baseline!AT267,0))))))))</f>
        <v>0</v>
      </c>
      <c r="M267" s="11">
        <f>IF(I267=2017,Outgrowers_Baseline!J267,IF(I267=2018,Outgrowers_Baseline!O267,IF(I267=2019,Outgrowers_Baseline!T267,IF(I267=2020,Outgrowers_Baseline!Y267,IF(I267=2021,Outgrowers_Baseline!AD267,IF(I267=2022,Outgrowers_Baseline!AI267,IF(I267=2023,Outgrowers_Baseline!AN267,IF(I267=2024,Outgrowers_Baseline!AS267,0))))))))</f>
        <v>2500</v>
      </c>
      <c r="N267" s="11">
        <f t="shared" si="74"/>
        <v>6900</v>
      </c>
      <c r="O267" s="30">
        <f>IFERROR(VLOOKUP(A267,Outgrower_Areas!$C:$J,8,0),0)</f>
        <v>0.95882699999999998</v>
      </c>
      <c r="P267" s="33">
        <f t="shared" si="75"/>
        <v>0</v>
      </c>
      <c r="Q267" s="113">
        <f t="shared" si="76"/>
        <v>0</v>
      </c>
      <c r="R267" s="32">
        <f t="shared" si="77"/>
        <v>0</v>
      </c>
      <c r="S267" s="30">
        <f t="shared" si="78"/>
        <v>0</v>
      </c>
      <c r="T267" s="32">
        <f t="shared" si="79"/>
        <v>0.36231884057971014</v>
      </c>
      <c r="U267" s="30">
        <f t="shared" si="80"/>
        <v>0.34740108695652172</v>
      </c>
      <c r="V267" s="113" t="str">
        <f t="shared" si="81"/>
        <v>Non-Cropland</v>
      </c>
      <c r="W267" s="33">
        <f t="shared" si="82"/>
        <v>0</v>
      </c>
      <c r="X267" s="114">
        <f t="shared" si="83"/>
        <v>0</v>
      </c>
      <c r="Y267" s="33">
        <f t="shared" si="84"/>
        <v>0</v>
      </c>
      <c r="Z267" s="113">
        <f t="shared" si="85"/>
        <v>0</v>
      </c>
      <c r="AA267" s="113" t="str">
        <f t="shared" si="86"/>
        <v>Medium Cropland (30-50%)</v>
      </c>
      <c r="AB267" s="11">
        <f t="shared" si="87"/>
        <v>0.3</v>
      </c>
      <c r="AC267" s="11">
        <f t="shared" si="88"/>
        <v>0.10422032608695651</v>
      </c>
      <c r="AD267" s="30">
        <f t="shared" si="89"/>
        <v>0.34740108695652172</v>
      </c>
    </row>
    <row r="268" spans="1:30" x14ac:dyDescent="0.4">
      <c r="A268" s="11" t="str">
        <f>Outgrowers_Baseline!A268</f>
        <v>191214e</v>
      </c>
      <c r="B268" s="11">
        <f>Outgrowers_Baseline!B268</f>
        <v>508</v>
      </c>
      <c r="C268" s="11" t="str">
        <f>Outgrowers_Baseline!C268</f>
        <v>191214e</v>
      </c>
      <c r="D268" s="11">
        <f>Outgrowers_Baseline!D268</f>
        <v>22945</v>
      </c>
      <c r="E268" s="11" t="str">
        <f>Outgrowers_Baseline!G268</f>
        <v>Euc</v>
      </c>
      <c r="F268" s="11">
        <f>Outgrowers_Baseline!H268</f>
        <v>2025</v>
      </c>
      <c r="G268" s="11">
        <f t="shared" si="72"/>
        <v>2024</v>
      </c>
      <c r="H268" s="11">
        <f>IF(G268&lt;2017,0,(IF(G268=2017,Outgrowers_Baseline!I268,IF(G268=2018,Outgrowers_Baseline!N268,IF(G268=2019,Outgrowers_Baseline!S268,IF(G268=2020,Outgrowers_Baseline!X268,IF(G268=2021,Outgrowers_Baseline!AC268,IF(G268=2022,Outgrowers_Baseline!AH268,IF(G268=2023,Outgrowers_Baseline!AM268,IF(G268=2024,Outgrowers_Baseline!AR268,0)))))))))+(IF(G268=2017,Outgrowers_Baseline!J268,IF(G268=2018,Outgrowers_Baseline!O268,IF(G268=2019,Outgrowers_Baseline!T268,IF(G268=2020,Outgrowers_Baseline!Y268,IF(G268=2021,Outgrowers_Baseline!AD268,IF(G268=2022,Outgrowers_Baseline!AI268,IF(G268=2023,Outgrowers_Baseline!AN268,IF(G268=2024,Outgrowers_Baseline!AS268,0)))))))))+(IF(G268=2017,Outgrowers_Baseline!K268,IF(G268=2018,Outgrowers_Baseline!P268,IF(G268=2019,Outgrowers_Baseline!U268,IF(G268=2020,Outgrowers_Baseline!Z268,IF(G268=2021,Outgrowers_Baseline!AE268,IF(G268=2022,Outgrowers_Baseline!AJ268,IF(G268=2023,Outgrowers_Baseline!AO268,IF(G268=2024,Outgrowers_Baseline!AT268,0)))))))))+(IF(G268=2017,Outgrowers_Baseline!L268,IF(G268=2018,Outgrowers_Baseline!Q268,IF(G268=2019,Outgrowers_Baseline!V268,IF(G268=2020,Outgrowers_Baseline!AA268,IF(G268=2021,Outgrowers_Baseline!AF268,IF(G268=2022,Outgrowers_Baseline!AK268,IF(G268=2023,Outgrowers_Baseline!AP268,IF(G268=2024,Outgrowers_Baseline!AU268,0))))))))))</f>
        <v>7500</v>
      </c>
      <c r="I268" s="11">
        <f t="shared" si="73"/>
        <v>2024</v>
      </c>
      <c r="J268" s="11">
        <f>IF(I268=2017,Outgrowers_Baseline!I268,IF(I268=2018,Outgrowers_Baseline!N268,IF(I268=2019,Outgrowers_Baseline!S268,IF(I268=2020,Outgrowers_Baseline!X268,IF(I268=2021,Outgrowers_Baseline!AC268,IF(I268=2022,Outgrowers_Baseline!AH268,IF(I268=2023,Outgrowers_Baseline!AM268,IF(I268=2024,Outgrowers_Baseline!AR268,0))))))))</f>
        <v>2000</v>
      </c>
      <c r="K268" s="11">
        <f>IF(I268=2017,Outgrowers_Baseline!L268,IF(I268=2018,Outgrowers_Baseline!Q268,IF(I268=2019,Outgrowers_Baseline!V268,IF(I268=2020,Outgrowers_Baseline!AA268,IF(I268=2021,Outgrowers_Baseline!AF268,IF(I268=2022,Outgrowers_Baseline!AK268,IF(I268=2023,Outgrowers_Baseline!AP268,IF(I268=2024,Outgrowers_Baseline!AU268,0))))))))</f>
        <v>0</v>
      </c>
      <c r="L268" s="11">
        <f>IF(I268=2017,Outgrowers_Baseline!K268,IF(I268=2018,Outgrowers_Baseline!P268,IF(I268=2019,Outgrowers_Baseline!U268,IF(I268=2020,Outgrowers_Baseline!Z268,IF(I268=2021,Outgrowers_Baseline!AE268,IF(I268=2022,Outgrowers_Baseline!AJ268,IF(I268=2023,Outgrowers_Baseline!AO268,IF(I268=2024,Outgrowers_Baseline!AT268,0))))))))</f>
        <v>500</v>
      </c>
      <c r="M268" s="11">
        <f>IF(I268=2017,Outgrowers_Baseline!J268,IF(I268=2018,Outgrowers_Baseline!O268,IF(I268=2019,Outgrowers_Baseline!T268,IF(I268=2020,Outgrowers_Baseline!Y268,IF(I268=2021,Outgrowers_Baseline!AD268,IF(I268=2022,Outgrowers_Baseline!AI268,IF(I268=2023,Outgrowers_Baseline!AN268,IF(I268=2024,Outgrowers_Baseline!AS268,0))))))))</f>
        <v>5000</v>
      </c>
      <c r="N268" s="11">
        <f t="shared" si="74"/>
        <v>7500</v>
      </c>
      <c r="O268" s="30">
        <f>IFERROR(VLOOKUP(A268,Outgrower_Areas!$C:$J,8,0),0)</f>
        <v>0.73756299999999997</v>
      </c>
      <c r="P268" s="33">
        <f t="shared" si="75"/>
        <v>0</v>
      </c>
      <c r="Q268" s="113">
        <f t="shared" si="76"/>
        <v>0</v>
      </c>
      <c r="R268" s="32">
        <f t="shared" si="77"/>
        <v>6.6666666666666666E-2</v>
      </c>
      <c r="S268" s="30">
        <f t="shared" si="78"/>
        <v>4.9170866666666667E-2</v>
      </c>
      <c r="T268" s="32">
        <f t="shared" si="79"/>
        <v>0.73333333333333328</v>
      </c>
      <c r="U268" s="30">
        <f t="shared" si="80"/>
        <v>0.54087953333333327</v>
      </c>
      <c r="V268" s="113" t="str">
        <f t="shared" si="81"/>
        <v>Non-Cropland</v>
      </c>
      <c r="W268" s="33">
        <f t="shared" si="82"/>
        <v>0</v>
      </c>
      <c r="X268" s="114">
        <f t="shared" si="83"/>
        <v>0</v>
      </c>
      <c r="Y268" s="33">
        <f t="shared" si="84"/>
        <v>0.15</v>
      </c>
      <c r="Z268" s="113">
        <f t="shared" si="85"/>
        <v>7.3756299999999993E-3</v>
      </c>
      <c r="AA268" s="113" t="str">
        <f t="shared" si="86"/>
        <v>High Cropland (≥50%)</v>
      </c>
      <c r="AB268" s="11">
        <f t="shared" si="87"/>
        <v>0.4</v>
      </c>
      <c r="AC268" s="11">
        <f t="shared" si="88"/>
        <v>0.21635181333333331</v>
      </c>
      <c r="AD268" s="30">
        <f t="shared" si="89"/>
        <v>0.54087953333333327</v>
      </c>
    </row>
    <row r="269" spans="1:30" x14ac:dyDescent="0.4">
      <c r="A269" s="11" t="str">
        <f>Outgrowers_Baseline!A269</f>
        <v>191215a</v>
      </c>
      <c r="B269" s="11">
        <f>Outgrowers_Baseline!B269</f>
        <v>508</v>
      </c>
      <c r="C269" s="11" t="str">
        <f>Outgrowers_Baseline!C269</f>
        <v>191215a</v>
      </c>
      <c r="D269" s="11">
        <f>Outgrowers_Baseline!D269</f>
        <v>19070</v>
      </c>
      <c r="E269" s="11" t="str">
        <f>Outgrowers_Baseline!G269</f>
        <v>Euc</v>
      </c>
      <c r="F269" s="11">
        <f>Outgrowers_Baseline!H269</f>
        <v>2022</v>
      </c>
      <c r="G269" s="11">
        <f t="shared" si="72"/>
        <v>2021</v>
      </c>
      <c r="H269" s="11">
        <f>IF(G269&lt;2017,0,(IF(G269=2017,Outgrowers_Baseline!I269,IF(G269=2018,Outgrowers_Baseline!N269,IF(G269=2019,Outgrowers_Baseline!S269,IF(G269=2020,Outgrowers_Baseline!X269,IF(G269=2021,Outgrowers_Baseline!AC269,IF(G269=2022,Outgrowers_Baseline!AH269,IF(G269=2023,Outgrowers_Baseline!AM269,IF(G269=2024,Outgrowers_Baseline!AR269,0)))))))))+(IF(G269=2017,Outgrowers_Baseline!J269,IF(G269=2018,Outgrowers_Baseline!O269,IF(G269=2019,Outgrowers_Baseline!T269,IF(G269=2020,Outgrowers_Baseline!Y269,IF(G269=2021,Outgrowers_Baseline!AD269,IF(G269=2022,Outgrowers_Baseline!AI269,IF(G269=2023,Outgrowers_Baseline!AN269,IF(G269=2024,Outgrowers_Baseline!AS269,0)))))))))+(IF(G269=2017,Outgrowers_Baseline!K269,IF(G269=2018,Outgrowers_Baseline!P269,IF(G269=2019,Outgrowers_Baseline!U269,IF(G269=2020,Outgrowers_Baseline!Z269,IF(G269=2021,Outgrowers_Baseline!AE269,IF(G269=2022,Outgrowers_Baseline!AJ269,IF(G269=2023,Outgrowers_Baseline!AO269,IF(G269=2024,Outgrowers_Baseline!AT269,0)))))))))+(IF(G269=2017,Outgrowers_Baseline!L269,IF(G269=2018,Outgrowers_Baseline!Q269,IF(G269=2019,Outgrowers_Baseline!V269,IF(G269=2020,Outgrowers_Baseline!AA269,IF(G269=2021,Outgrowers_Baseline!AF269,IF(G269=2022,Outgrowers_Baseline!AK269,IF(G269=2023,Outgrowers_Baseline!AP269,IF(G269=2024,Outgrowers_Baseline!AU269,0))))))))))</f>
        <v>24100</v>
      </c>
      <c r="I269" s="11">
        <f t="shared" si="73"/>
        <v>2021</v>
      </c>
      <c r="J269" s="11">
        <f>IF(I269=2017,Outgrowers_Baseline!I269,IF(I269=2018,Outgrowers_Baseline!N269,IF(I269=2019,Outgrowers_Baseline!S269,IF(I269=2020,Outgrowers_Baseline!X269,IF(I269=2021,Outgrowers_Baseline!AC269,IF(I269=2022,Outgrowers_Baseline!AH269,IF(I269=2023,Outgrowers_Baseline!AM269,IF(I269=2024,Outgrowers_Baseline!AR269,0))))))))</f>
        <v>13200</v>
      </c>
      <c r="K269" s="11">
        <f>IF(I269=2017,Outgrowers_Baseline!L269,IF(I269=2018,Outgrowers_Baseline!Q269,IF(I269=2019,Outgrowers_Baseline!V269,IF(I269=2020,Outgrowers_Baseline!AA269,IF(I269=2021,Outgrowers_Baseline!AF269,IF(I269=2022,Outgrowers_Baseline!AK269,IF(I269=2023,Outgrowers_Baseline!AP269,IF(I269=2024,Outgrowers_Baseline!AU269,0))))))))</f>
        <v>2600</v>
      </c>
      <c r="L269" s="11">
        <f>IF(I269=2017,Outgrowers_Baseline!K269,IF(I269=2018,Outgrowers_Baseline!P269,IF(I269=2019,Outgrowers_Baseline!U269,IF(I269=2020,Outgrowers_Baseline!Z269,IF(I269=2021,Outgrowers_Baseline!AE269,IF(I269=2022,Outgrowers_Baseline!AJ269,IF(I269=2023,Outgrowers_Baseline!AO269,IF(I269=2024,Outgrowers_Baseline!AT269,0))))))))</f>
        <v>5000</v>
      </c>
      <c r="M269" s="11">
        <f>IF(I269=2017,Outgrowers_Baseline!J269,IF(I269=2018,Outgrowers_Baseline!O269,IF(I269=2019,Outgrowers_Baseline!T269,IF(I269=2020,Outgrowers_Baseline!Y269,IF(I269=2021,Outgrowers_Baseline!AD269,IF(I269=2022,Outgrowers_Baseline!AI269,IF(I269=2023,Outgrowers_Baseline!AN269,IF(I269=2024,Outgrowers_Baseline!AS269,0))))))))</f>
        <v>3300</v>
      </c>
      <c r="N269" s="11">
        <f t="shared" si="74"/>
        <v>24100</v>
      </c>
      <c r="O269" s="30">
        <f>IFERROR(VLOOKUP(A269,Outgrower_Areas!$C:$J,8,0),0)</f>
        <v>2.3959679999999999</v>
      </c>
      <c r="P269" s="33">
        <f t="shared" si="75"/>
        <v>0.1078838174273859</v>
      </c>
      <c r="Q269" s="113">
        <f t="shared" si="76"/>
        <v>0.25848617427385889</v>
      </c>
      <c r="R269" s="32">
        <f t="shared" si="77"/>
        <v>0.31535269709543567</v>
      </c>
      <c r="S269" s="30">
        <f t="shared" si="78"/>
        <v>0.75557497095435677</v>
      </c>
      <c r="T269" s="32">
        <f t="shared" si="79"/>
        <v>0.45228215767634855</v>
      </c>
      <c r="U269" s="30">
        <f t="shared" si="80"/>
        <v>1.0836535767634854</v>
      </c>
      <c r="V269" s="113" t="str">
        <f t="shared" si="81"/>
        <v>Low Cropland (10-30%)</v>
      </c>
      <c r="W269" s="33">
        <f t="shared" si="82"/>
        <v>0.2</v>
      </c>
      <c r="X269" s="114">
        <f t="shared" si="83"/>
        <v>5.1697234854771783E-2</v>
      </c>
      <c r="Y269" s="33">
        <f t="shared" si="84"/>
        <v>0.3</v>
      </c>
      <c r="Z269" s="113">
        <f t="shared" si="85"/>
        <v>0.22667249128630701</v>
      </c>
      <c r="AA269" s="113" t="str">
        <f t="shared" si="86"/>
        <v>Medium Cropland (30-50%)</v>
      </c>
      <c r="AB269" s="11">
        <f t="shared" si="87"/>
        <v>0.3</v>
      </c>
      <c r="AC269" s="11">
        <f t="shared" si="88"/>
        <v>0.32509607302904558</v>
      </c>
      <c r="AD269" s="30">
        <f t="shared" si="89"/>
        <v>1.0836535767634854</v>
      </c>
    </row>
    <row r="270" spans="1:30" x14ac:dyDescent="0.4">
      <c r="A270" s="11" t="str">
        <f>Outgrowers_Baseline!A270</f>
        <v>191216a</v>
      </c>
      <c r="B270" s="11">
        <f>Outgrowers_Baseline!B270</f>
        <v>508</v>
      </c>
      <c r="C270" s="11" t="str">
        <f>Outgrowers_Baseline!C270</f>
        <v>191216a</v>
      </c>
      <c r="D270" s="11">
        <f>Outgrowers_Baseline!D270</f>
        <v>19071</v>
      </c>
      <c r="E270" s="11" t="str">
        <f>Outgrowers_Baseline!G270</f>
        <v>Euc</v>
      </c>
      <c r="F270" s="11">
        <f>Outgrowers_Baseline!H270</f>
        <v>2022</v>
      </c>
      <c r="G270" s="11">
        <f t="shared" si="72"/>
        <v>2021</v>
      </c>
      <c r="H270" s="11">
        <f>IF(G270&lt;2017,0,(IF(G270=2017,Outgrowers_Baseline!I270,IF(G270=2018,Outgrowers_Baseline!N270,IF(G270=2019,Outgrowers_Baseline!S270,IF(G270=2020,Outgrowers_Baseline!X270,IF(G270=2021,Outgrowers_Baseline!AC270,IF(G270=2022,Outgrowers_Baseline!AH270,IF(G270=2023,Outgrowers_Baseline!AM270,IF(G270=2024,Outgrowers_Baseline!AR270,0)))))))))+(IF(G270=2017,Outgrowers_Baseline!J270,IF(G270=2018,Outgrowers_Baseline!O270,IF(G270=2019,Outgrowers_Baseline!T270,IF(G270=2020,Outgrowers_Baseline!Y270,IF(G270=2021,Outgrowers_Baseline!AD270,IF(G270=2022,Outgrowers_Baseline!AI270,IF(G270=2023,Outgrowers_Baseline!AN270,IF(G270=2024,Outgrowers_Baseline!AS270,0)))))))))+(IF(G270=2017,Outgrowers_Baseline!K270,IF(G270=2018,Outgrowers_Baseline!P270,IF(G270=2019,Outgrowers_Baseline!U270,IF(G270=2020,Outgrowers_Baseline!Z270,IF(G270=2021,Outgrowers_Baseline!AE270,IF(G270=2022,Outgrowers_Baseline!AJ270,IF(G270=2023,Outgrowers_Baseline!AO270,IF(G270=2024,Outgrowers_Baseline!AT270,0)))))))))+(IF(G270=2017,Outgrowers_Baseline!L270,IF(G270=2018,Outgrowers_Baseline!Q270,IF(G270=2019,Outgrowers_Baseline!V270,IF(G270=2020,Outgrowers_Baseline!AA270,IF(G270=2021,Outgrowers_Baseline!AF270,IF(G270=2022,Outgrowers_Baseline!AK270,IF(G270=2023,Outgrowers_Baseline!AP270,IF(G270=2024,Outgrowers_Baseline!AU270,0))))))))))</f>
        <v>3100</v>
      </c>
      <c r="I270" s="11">
        <f t="shared" si="73"/>
        <v>2021</v>
      </c>
      <c r="J270" s="11">
        <f>IF(I270=2017,Outgrowers_Baseline!I270,IF(I270=2018,Outgrowers_Baseline!N270,IF(I270=2019,Outgrowers_Baseline!S270,IF(I270=2020,Outgrowers_Baseline!X270,IF(I270=2021,Outgrowers_Baseline!AC270,IF(I270=2022,Outgrowers_Baseline!AH270,IF(I270=2023,Outgrowers_Baseline!AM270,IF(I270=2024,Outgrowers_Baseline!AR270,0))))))))</f>
        <v>2700</v>
      </c>
      <c r="K270" s="11">
        <f>IF(I270=2017,Outgrowers_Baseline!L270,IF(I270=2018,Outgrowers_Baseline!Q270,IF(I270=2019,Outgrowers_Baseline!V270,IF(I270=2020,Outgrowers_Baseline!AA270,IF(I270=2021,Outgrowers_Baseline!AF270,IF(I270=2022,Outgrowers_Baseline!AK270,IF(I270=2023,Outgrowers_Baseline!AP270,IF(I270=2024,Outgrowers_Baseline!AU270,0))))))))</f>
        <v>0</v>
      </c>
      <c r="L270" s="11">
        <f>IF(I270=2017,Outgrowers_Baseline!K270,IF(I270=2018,Outgrowers_Baseline!P270,IF(I270=2019,Outgrowers_Baseline!U270,IF(I270=2020,Outgrowers_Baseline!Z270,IF(I270=2021,Outgrowers_Baseline!AE270,IF(I270=2022,Outgrowers_Baseline!AJ270,IF(I270=2023,Outgrowers_Baseline!AO270,IF(I270=2024,Outgrowers_Baseline!AT270,0))))))))</f>
        <v>0</v>
      </c>
      <c r="M270" s="11">
        <f>IF(I270=2017,Outgrowers_Baseline!J270,IF(I270=2018,Outgrowers_Baseline!O270,IF(I270=2019,Outgrowers_Baseline!T270,IF(I270=2020,Outgrowers_Baseline!Y270,IF(I270=2021,Outgrowers_Baseline!AD270,IF(I270=2022,Outgrowers_Baseline!AI270,IF(I270=2023,Outgrowers_Baseline!AN270,IF(I270=2024,Outgrowers_Baseline!AS270,0))))))))</f>
        <v>400</v>
      </c>
      <c r="N270" s="11">
        <f t="shared" si="74"/>
        <v>3100</v>
      </c>
      <c r="O270" s="30">
        <f>IFERROR(VLOOKUP(A270,Outgrower_Areas!$C:$J,8,0),0)</f>
        <v>0.32497799999999999</v>
      </c>
      <c r="P270" s="33">
        <f t="shared" si="75"/>
        <v>0</v>
      </c>
      <c r="Q270" s="113">
        <f t="shared" si="76"/>
        <v>0</v>
      </c>
      <c r="R270" s="32">
        <f t="shared" si="77"/>
        <v>0</v>
      </c>
      <c r="S270" s="30">
        <f t="shared" si="78"/>
        <v>0</v>
      </c>
      <c r="T270" s="32">
        <f t="shared" si="79"/>
        <v>0.12903225806451613</v>
      </c>
      <c r="U270" s="30">
        <f t="shared" si="80"/>
        <v>4.1932645161290319E-2</v>
      </c>
      <c r="V270" s="113" t="str">
        <f t="shared" si="81"/>
        <v>Non-Cropland</v>
      </c>
      <c r="W270" s="33">
        <f t="shared" si="82"/>
        <v>0</v>
      </c>
      <c r="X270" s="114">
        <f t="shared" si="83"/>
        <v>0</v>
      </c>
      <c r="Y270" s="33">
        <f t="shared" si="84"/>
        <v>0</v>
      </c>
      <c r="Z270" s="113">
        <f t="shared" si="85"/>
        <v>0</v>
      </c>
      <c r="AA270" s="113" t="str">
        <f t="shared" si="86"/>
        <v>Low Cropland (10-30%)</v>
      </c>
      <c r="AB270" s="11">
        <f t="shared" si="87"/>
        <v>0.2</v>
      </c>
      <c r="AC270" s="11">
        <f t="shared" si="88"/>
        <v>8.3865290322580645E-3</v>
      </c>
      <c r="AD270" s="30">
        <f t="shared" si="89"/>
        <v>4.1932645161290319E-2</v>
      </c>
    </row>
    <row r="271" spans="1:30" x14ac:dyDescent="0.4">
      <c r="A271" s="11" t="str">
        <f>Outgrowers_Baseline!A271</f>
        <v>191216b</v>
      </c>
      <c r="B271" s="11">
        <f>Outgrowers_Baseline!B271</f>
        <v>508</v>
      </c>
      <c r="C271" s="11" t="str">
        <f>Outgrowers_Baseline!C271</f>
        <v>191216b</v>
      </c>
      <c r="D271" s="11">
        <f>Outgrowers_Baseline!D271</f>
        <v>19072</v>
      </c>
      <c r="E271" s="11" t="str">
        <f>Outgrowers_Baseline!G271</f>
        <v>Euc</v>
      </c>
      <c r="F271" s="11">
        <f>Outgrowers_Baseline!H271</f>
        <v>2023</v>
      </c>
      <c r="G271" s="11">
        <f t="shared" si="72"/>
        <v>2022</v>
      </c>
      <c r="H271" s="11">
        <f>IF(G271&lt;2017,0,(IF(G271=2017,Outgrowers_Baseline!I271,IF(G271=2018,Outgrowers_Baseline!N271,IF(G271=2019,Outgrowers_Baseline!S271,IF(G271=2020,Outgrowers_Baseline!X271,IF(G271=2021,Outgrowers_Baseline!AC271,IF(G271=2022,Outgrowers_Baseline!AH271,IF(G271=2023,Outgrowers_Baseline!AM271,IF(G271=2024,Outgrowers_Baseline!AR271,0)))))))))+(IF(G271=2017,Outgrowers_Baseline!J271,IF(G271=2018,Outgrowers_Baseline!O271,IF(G271=2019,Outgrowers_Baseline!T271,IF(G271=2020,Outgrowers_Baseline!Y271,IF(G271=2021,Outgrowers_Baseline!AD271,IF(G271=2022,Outgrowers_Baseline!AI271,IF(G271=2023,Outgrowers_Baseline!AN271,IF(G271=2024,Outgrowers_Baseline!AS271,0)))))))))+(IF(G271=2017,Outgrowers_Baseline!K271,IF(G271=2018,Outgrowers_Baseline!P271,IF(G271=2019,Outgrowers_Baseline!U271,IF(G271=2020,Outgrowers_Baseline!Z271,IF(G271=2021,Outgrowers_Baseline!AE271,IF(G271=2022,Outgrowers_Baseline!AJ271,IF(G271=2023,Outgrowers_Baseline!AO271,IF(G271=2024,Outgrowers_Baseline!AT271,0)))))))))+(IF(G271=2017,Outgrowers_Baseline!L271,IF(G271=2018,Outgrowers_Baseline!Q271,IF(G271=2019,Outgrowers_Baseline!V271,IF(G271=2020,Outgrowers_Baseline!AA271,IF(G271=2021,Outgrowers_Baseline!AF271,IF(G271=2022,Outgrowers_Baseline!AK271,IF(G271=2023,Outgrowers_Baseline!AP271,IF(G271=2024,Outgrowers_Baseline!AU271,0))))))))))</f>
        <v>4000</v>
      </c>
      <c r="I271" s="11">
        <f t="shared" si="73"/>
        <v>2022</v>
      </c>
      <c r="J271" s="11">
        <f>IF(I271=2017,Outgrowers_Baseline!I271,IF(I271=2018,Outgrowers_Baseline!N271,IF(I271=2019,Outgrowers_Baseline!S271,IF(I271=2020,Outgrowers_Baseline!X271,IF(I271=2021,Outgrowers_Baseline!AC271,IF(I271=2022,Outgrowers_Baseline!AH271,IF(I271=2023,Outgrowers_Baseline!AM271,IF(I271=2024,Outgrowers_Baseline!AR271,0))))))))</f>
        <v>2900</v>
      </c>
      <c r="K271" s="11">
        <f>IF(I271=2017,Outgrowers_Baseline!L271,IF(I271=2018,Outgrowers_Baseline!Q271,IF(I271=2019,Outgrowers_Baseline!V271,IF(I271=2020,Outgrowers_Baseline!AA271,IF(I271=2021,Outgrowers_Baseline!AF271,IF(I271=2022,Outgrowers_Baseline!AK271,IF(I271=2023,Outgrowers_Baseline!AP271,IF(I271=2024,Outgrowers_Baseline!AU271,0))))))))</f>
        <v>0</v>
      </c>
      <c r="L271" s="11">
        <f>IF(I271=2017,Outgrowers_Baseline!K271,IF(I271=2018,Outgrowers_Baseline!P271,IF(I271=2019,Outgrowers_Baseline!U271,IF(I271=2020,Outgrowers_Baseline!Z271,IF(I271=2021,Outgrowers_Baseline!AE271,IF(I271=2022,Outgrowers_Baseline!AJ271,IF(I271=2023,Outgrowers_Baseline!AO271,IF(I271=2024,Outgrowers_Baseline!AT271,0))))))))</f>
        <v>0</v>
      </c>
      <c r="M271" s="11">
        <f>IF(I271=2017,Outgrowers_Baseline!J271,IF(I271=2018,Outgrowers_Baseline!O271,IF(I271=2019,Outgrowers_Baseline!T271,IF(I271=2020,Outgrowers_Baseline!Y271,IF(I271=2021,Outgrowers_Baseline!AD271,IF(I271=2022,Outgrowers_Baseline!AI271,IF(I271=2023,Outgrowers_Baseline!AN271,IF(I271=2024,Outgrowers_Baseline!AS271,0))))))))</f>
        <v>1100</v>
      </c>
      <c r="N271" s="11">
        <f t="shared" si="74"/>
        <v>4000</v>
      </c>
      <c r="O271" s="30">
        <f>IFERROR(VLOOKUP(A271,Outgrower_Areas!$C:$J,8,0),0)</f>
        <v>0.414798</v>
      </c>
      <c r="P271" s="33">
        <f t="shared" si="75"/>
        <v>0</v>
      </c>
      <c r="Q271" s="113">
        <f t="shared" si="76"/>
        <v>0</v>
      </c>
      <c r="R271" s="32">
        <f t="shared" si="77"/>
        <v>0</v>
      </c>
      <c r="S271" s="30">
        <f t="shared" si="78"/>
        <v>0</v>
      </c>
      <c r="T271" s="32">
        <f t="shared" si="79"/>
        <v>0.27500000000000002</v>
      </c>
      <c r="U271" s="30">
        <f t="shared" si="80"/>
        <v>0.11406945</v>
      </c>
      <c r="V271" s="113" t="str">
        <f t="shared" si="81"/>
        <v>Non-Cropland</v>
      </c>
      <c r="W271" s="33">
        <f t="shared" si="82"/>
        <v>0</v>
      </c>
      <c r="X271" s="114">
        <f t="shared" si="83"/>
        <v>0</v>
      </c>
      <c r="Y271" s="33">
        <f t="shared" si="84"/>
        <v>0</v>
      </c>
      <c r="Z271" s="113">
        <f t="shared" si="85"/>
        <v>0</v>
      </c>
      <c r="AA271" s="113" t="str">
        <f t="shared" si="86"/>
        <v>Low Cropland (10-30%)</v>
      </c>
      <c r="AB271" s="11">
        <f t="shared" si="87"/>
        <v>0.2</v>
      </c>
      <c r="AC271" s="11">
        <f t="shared" si="88"/>
        <v>2.2813890000000003E-2</v>
      </c>
      <c r="AD271" s="30">
        <f t="shared" si="89"/>
        <v>0.11406945</v>
      </c>
    </row>
    <row r="272" spans="1:30" x14ac:dyDescent="0.4">
      <c r="A272" s="11" t="str">
        <f>Outgrowers_Baseline!A272</f>
        <v>191218a</v>
      </c>
      <c r="B272" s="11">
        <f>Outgrowers_Baseline!B272</f>
        <v>508</v>
      </c>
      <c r="C272" s="11" t="str">
        <f>Outgrowers_Baseline!C272</f>
        <v>191218a</v>
      </c>
      <c r="D272" s="11">
        <f>Outgrowers_Baseline!D272</f>
        <v>19073</v>
      </c>
      <c r="E272" s="11" t="str">
        <f>Outgrowers_Baseline!G272</f>
        <v>Euc</v>
      </c>
      <c r="F272" s="11">
        <f>Outgrowers_Baseline!H272</f>
        <v>2023</v>
      </c>
      <c r="G272" s="11">
        <f t="shared" si="72"/>
        <v>2022</v>
      </c>
      <c r="H272" s="11">
        <f>IF(G272&lt;2017,0,(IF(G272=2017,Outgrowers_Baseline!I272,IF(G272=2018,Outgrowers_Baseline!N272,IF(G272=2019,Outgrowers_Baseline!S272,IF(G272=2020,Outgrowers_Baseline!X272,IF(G272=2021,Outgrowers_Baseline!AC272,IF(G272=2022,Outgrowers_Baseline!AH272,IF(G272=2023,Outgrowers_Baseline!AM272,IF(G272=2024,Outgrowers_Baseline!AR272,0)))))))))+(IF(G272=2017,Outgrowers_Baseline!J272,IF(G272=2018,Outgrowers_Baseline!O272,IF(G272=2019,Outgrowers_Baseline!T272,IF(G272=2020,Outgrowers_Baseline!Y272,IF(G272=2021,Outgrowers_Baseline!AD272,IF(G272=2022,Outgrowers_Baseline!AI272,IF(G272=2023,Outgrowers_Baseline!AN272,IF(G272=2024,Outgrowers_Baseline!AS272,0)))))))))+(IF(G272=2017,Outgrowers_Baseline!K272,IF(G272=2018,Outgrowers_Baseline!P272,IF(G272=2019,Outgrowers_Baseline!U272,IF(G272=2020,Outgrowers_Baseline!Z272,IF(G272=2021,Outgrowers_Baseline!AE272,IF(G272=2022,Outgrowers_Baseline!AJ272,IF(G272=2023,Outgrowers_Baseline!AO272,IF(G272=2024,Outgrowers_Baseline!AT272,0)))))))))+(IF(G272=2017,Outgrowers_Baseline!L272,IF(G272=2018,Outgrowers_Baseline!Q272,IF(G272=2019,Outgrowers_Baseline!V272,IF(G272=2020,Outgrowers_Baseline!AA272,IF(G272=2021,Outgrowers_Baseline!AF272,IF(G272=2022,Outgrowers_Baseline!AK272,IF(G272=2023,Outgrowers_Baseline!AP272,IF(G272=2024,Outgrowers_Baseline!AU272,0))))))))))</f>
        <v>22200</v>
      </c>
      <c r="I272" s="11">
        <f t="shared" si="73"/>
        <v>2022</v>
      </c>
      <c r="J272" s="11">
        <f>IF(I272=2017,Outgrowers_Baseline!I272,IF(I272=2018,Outgrowers_Baseline!N272,IF(I272=2019,Outgrowers_Baseline!S272,IF(I272=2020,Outgrowers_Baseline!X272,IF(I272=2021,Outgrowers_Baseline!AC272,IF(I272=2022,Outgrowers_Baseline!AH272,IF(I272=2023,Outgrowers_Baseline!AM272,IF(I272=2024,Outgrowers_Baseline!AR272,0))))))))</f>
        <v>19500</v>
      </c>
      <c r="K272" s="11">
        <f>IF(I272=2017,Outgrowers_Baseline!L272,IF(I272=2018,Outgrowers_Baseline!Q272,IF(I272=2019,Outgrowers_Baseline!V272,IF(I272=2020,Outgrowers_Baseline!AA272,IF(I272=2021,Outgrowers_Baseline!AF272,IF(I272=2022,Outgrowers_Baseline!AK272,IF(I272=2023,Outgrowers_Baseline!AP272,IF(I272=2024,Outgrowers_Baseline!AU272,0))))))))</f>
        <v>0</v>
      </c>
      <c r="L272" s="11">
        <f>IF(I272=2017,Outgrowers_Baseline!K272,IF(I272=2018,Outgrowers_Baseline!P272,IF(I272=2019,Outgrowers_Baseline!U272,IF(I272=2020,Outgrowers_Baseline!Z272,IF(I272=2021,Outgrowers_Baseline!AE272,IF(I272=2022,Outgrowers_Baseline!AJ272,IF(I272=2023,Outgrowers_Baseline!AO272,IF(I272=2024,Outgrowers_Baseline!AT272,0))))))))</f>
        <v>300</v>
      </c>
      <c r="M272" s="11">
        <f>IF(I272=2017,Outgrowers_Baseline!J272,IF(I272=2018,Outgrowers_Baseline!O272,IF(I272=2019,Outgrowers_Baseline!T272,IF(I272=2020,Outgrowers_Baseline!Y272,IF(I272=2021,Outgrowers_Baseline!AD272,IF(I272=2022,Outgrowers_Baseline!AI272,IF(I272=2023,Outgrowers_Baseline!AN272,IF(I272=2024,Outgrowers_Baseline!AS272,0))))))))</f>
        <v>2400</v>
      </c>
      <c r="N272" s="11">
        <f t="shared" si="74"/>
        <v>22200</v>
      </c>
      <c r="O272" s="30">
        <f>IFERROR(VLOOKUP(A272,Outgrower_Areas!$C:$J,8,0),0)</f>
        <v>2.2325569999999999</v>
      </c>
      <c r="P272" s="33">
        <f t="shared" si="75"/>
        <v>0</v>
      </c>
      <c r="Q272" s="113">
        <f t="shared" si="76"/>
        <v>0</v>
      </c>
      <c r="R272" s="32">
        <f t="shared" si="77"/>
        <v>1.3513513513513514E-2</v>
      </c>
      <c r="S272" s="30">
        <f t="shared" si="78"/>
        <v>3.0169689189189188E-2</v>
      </c>
      <c r="T272" s="32">
        <f t="shared" si="79"/>
        <v>0.12162162162162163</v>
      </c>
      <c r="U272" s="30">
        <f t="shared" si="80"/>
        <v>0.2715272027027027</v>
      </c>
      <c r="V272" s="113" t="str">
        <f t="shared" si="81"/>
        <v>Non-Cropland</v>
      </c>
      <c r="W272" s="33">
        <f t="shared" si="82"/>
        <v>0</v>
      </c>
      <c r="X272" s="114">
        <f t="shared" si="83"/>
        <v>0</v>
      </c>
      <c r="Y272" s="33">
        <f t="shared" si="84"/>
        <v>0.15</v>
      </c>
      <c r="Z272" s="113">
        <f t="shared" si="85"/>
        <v>4.5254533783783777E-3</v>
      </c>
      <c r="AA272" s="113" t="str">
        <f t="shared" si="86"/>
        <v>Low Cropland (10-30%)</v>
      </c>
      <c r="AB272" s="11">
        <f t="shared" si="87"/>
        <v>0.2</v>
      </c>
      <c r="AC272" s="11">
        <f t="shared" si="88"/>
        <v>5.4305440540540539E-2</v>
      </c>
      <c r="AD272" s="30">
        <f t="shared" si="89"/>
        <v>0.2715272027027027</v>
      </c>
    </row>
    <row r="273" spans="1:30" x14ac:dyDescent="0.4">
      <c r="A273" s="11" t="str">
        <f>Outgrowers_Baseline!A273</f>
        <v>191235a</v>
      </c>
      <c r="B273" s="11">
        <f>Outgrowers_Baseline!B273</f>
        <v>508</v>
      </c>
      <c r="C273" s="11" t="str">
        <f>Outgrowers_Baseline!C273</f>
        <v>191235a</v>
      </c>
      <c r="D273" s="11">
        <f>Outgrowers_Baseline!D273</f>
        <v>19074</v>
      </c>
      <c r="E273" s="11" t="str">
        <f>Outgrowers_Baseline!G273</f>
        <v>Euc</v>
      </c>
      <c r="F273" s="11">
        <f>Outgrowers_Baseline!H273</f>
        <v>2023</v>
      </c>
      <c r="G273" s="11">
        <f t="shared" si="72"/>
        <v>2022</v>
      </c>
      <c r="H273" s="11">
        <f>IF(G273&lt;2017,0,(IF(G273=2017,Outgrowers_Baseline!I273,IF(G273=2018,Outgrowers_Baseline!N273,IF(G273=2019,Outgrowers_Baseline!S273,IF(G273=2020,Outgrowers_Baseline!X273,IF(G273=2021,Outgrowers_Baseline!AC273,IF(G273=2022,Outgrowers_Baseline!AH273,IF(G273=2023,Outgrowers_Baseline!AM273,IF(G273=2024,Outgrowers_Baseline!AR273,0)))))))))+(IF(G273=2017,Outgrowers_Baseline!J273,IF(G273=2018,Outgrowers_Baseline!O273,IF(G273=2019,Outgrowers_Baseline!T273,IF(G273=2020,Outgrowers_Baseline!Y273,IF(G273=2021,Outgrowers_Baseline!AD273,IF(G273=2022,Outgrowers_Baseline!AI273,IF(G273=2023,Outgrowers_Baseline!AN273,IF(G273=2024,Outgrowers_Baseline!AS273,0)))))))))+(IF(G273=2017,Outgrowers_Baseline!K273,IF(G273=2018,Outgrowers_Baseline!P273,IF(G273=2019,Outgrowers_Baseline!U273,IF(G273=2020,Outgrowers_Baseline!Z273,IF(G273=2021,Outgrowers_Baseline!AE273,IF(G273=2022,Outgrowers_Baseline!AJ273,IF(G273=2023,Outgrowers_Baseline!AO273,IF(G273=2024,Outgrowers_Baseline!AT273,0)))))))))+(IF(G273=2017,Outgrowers_Baseline!L273,IF(G273=2018,Outgrowers_Baseline!Q273,IF(G273=2019,Outgrowers_Baseline!V273,IF(G273=2020,Outgrowers_Baseline!AA273,IF(G273=2021,Outgrowers_Baseline!AF273,IF(G273=2022,Outgrowers_Baseline!AK273,IF(G273=2023,Outgrowers_Baseline!AP273,IF(G273=2024,Outgrowers_Baseline!AU273,0))))))))))</f>
        <v>9900</v>
      </c>
      <c r="I273" s="11">
        <f t="shared" si="73"/>
        <v>2022</v>
      </c>
      <c r="J273" s="11">
        <f>IF(I273=2017,Outgrowers_Baseline!I273,IF(I273=2018,Outgrowers_Baseline!N273,IF(I273=2019,Outgrowers_Baseline!S273,IF(I273=2020,Outgrowers_Baseline!X273,IF(I273=2021,Outgrowers_Baseline!AC273,IF(I273=2022,Outgrowers_Baseline!AH273,IF(I273=2023,Outgrowers_Baseline!AM273,IF(I273=2024,Outgrowers_Baseline!AR273,0))))))))</f>
        <v>6000</v>
      </c>
      <c r="K273" s="11">
        <f>IF(I273=2017,Outgrowers_Baseline!L273,IF(I273=2018,Outgrowers_Baseline!Q273,IF(I273=2019,Outgrowers_Baseline!V273,IF(I273=2020,Outgrowers_Baseline!AA273,IF(I273=2021,Outgrowers_Baseline!AF273,IF(I273=2022,Outgrowers_Baseline!AK273,IF(I273=2023,Outgrowers_Baseline!AP273,IF(I273=2024,Outgrowers_Baseline!AU273,0))))))))</f>
        <v>0</v>
      </c>
      <c r="L273" s="11">
        <f>IF(I273=2017,Outgrowers_Baseline!K273,IF(I273=2018,Outgrowers_Baseline!P273,IF(I273=2019,Outgrowers_Baseline!U273,IF(I273=2020,Outgrowers_Baseline!Z273,IF(I273=2021,Outgrowers_Baseline!AE273,IF(I273=2022,Outgrowers_Baseline!AJ273,IF(I273=2023,Outgrowers_Baseline!AO273,IF(I273=2024,Outgrowers_Baseline!AT273,0))))))))</f>
        <v>0</v>
      </c>
      <c r="M273" s="11">
        <f>IF(I273=2017,Outgrowers_Baseline!J273,IF(I273=2018,Outgrowers_Baseline!O273,IF(I273=2019,Outgrowers_Baseline!T273,IF(I273=2020,Outgrowers_Baseline!Y273,IF(I273=2021,Outgrowers_Baseline!AD273,IF(I273=2022,Outgrowers_Baseline!AI273,IF(I273=2023,Outgrowers_Baseline!AN273,IF(I273=2024,Outgrowers_Baseline!AS273,0))))))))</f>
        <v>3900</v>
      </c>
      <c r="N273" s="11">
        <f t="shared" si="74"/>
        <v>9900</v>
      </c>
      <c r="O273" s="30">
        <f>IFERROR(VLOOKUP(A273,Outgrower_Areas!$C:$J,8,0),0)</f>
        <v>0.96723000000000003</v>
      </c>
      <c r="P273" s="33">
        <f t="shared" si="75"/>
        <v>0</v>
      </c>
      <c r="Q273" s="113">
        <f t="shared" si="76"/>
        <v>0</v>
      </c>
      <c r="R273" s="32">
        <f t="shared" si="77"/>
        <v>0</v>
      </c>
      <c r="S273" s="30">
        <f t="shared" si="78"/>
        <v>0</v>
      </c>
      <c r="T273" s="32">
        <f t="shared" si="79"/>
        <v>0.39393939393939392</v>
      </c>
      <c r="U273" s="30">
        <f t="shared" si="80"/>
        <v>0.38102999999999998</v>
      </c>
      <c r="V273" s="113" t="str">
        <f t="shared" si="81"/>
        <v>Non-Cropland</v>
      </c>
      <c r="W273" s="33">
        <f t="shared" si="82"/>
        <v>0</v>
      </c>
      <c r="X273" s="114">
        <f t="shared" si="83"/>
        <v>0</v>
      </c>
      <c r="Y273" s="33">
        <f t="shared" si="84"/>
        <v>0</v>
      </c>
      <c r="Z273" s="113">
        <f t="shared" si="85"/>
        <v>0</v>
      </c>
      <c r="AA273" s="113" t="str">
        <f t="shared" si="86"/>
        <v>Medium Cropland (30-50%)</v>
      </c>
      <c r="AB273" s="11">
        <f t="shared" si="87"/>
        <v>0.3</v>
      </c>
      <c r="AC273" s="11">
        <f t="shared" si="88"/>
        <v>0.11430899999999999</v>
      </c>
      <c r="AD273" s="30">
        <f t="shared" si="89"/>
        <v>0.38102999999999998</v>
      </c>
    </row>
    <row r="274" spans="1:30" x14ac:dyDescent="0.4">
      <c r="A274" s="11" t="str">
        <f>Outgrowers_Baseline!A274</f>
        <v>191236a</v>
      </c>
      <c r="B274" s="11">
        <f>Outgrowers_Baseline!B274</f>
        <v>508</v>
      </c>
      <c r="C274" s="11" t="str">
        <f>Outgrowers_Baseline!C274</f>
        <v>191236a</v>
      </c>
      <c r="D274" s="11">
        <f>Outgrowers_Baseline!D274</f>
        <v>19075</v>
      </c>
      <c r="E274" s="11" t="str">
        <f>Outgrowers_Baseline!G274</f>
        <v>Euc</v>
      </c>
      <c r="F274" s="11">
        <f>Outgrowers_Baseline!H274</f>
        <v>2023</v>
      </c>
      <c r="G274" s="11">
        <f t="shared" si="72"/>
        <v>2022</v>
      </c>
      <c r="H274" s="11">
        <f>IF(G274&lt;2017,0,(IF(G274=2017,Outgrowers_Baseline!I274,IF(G274=2018,Outgrowers_Baseline!N274,IF(G274=2019,Outgrowers_Baseline!S274,IF(G274=2020,Outgrowers_Baseline!X274,IF(G274=2021,Outgrowers_Baseline!AC274,IF(G274=2022,Outgrowers_Baseline!AH274,IF(G274=2023,Outgrowers_Baseline!AM274,IF(G274=2024,Outgrowers_Baseline!AR274,0)))))))))+(IF(G274=2017,Outgrowers_Baseline!J274,IF(G274=2018,Outgrowers_Baseline!O274,IF(G274=2019,Outgrowers_Baseline!T274,IF(G274=2020,Outgrowers_Baseline!Y274,IF(G274=2021,Outgrowers_Baseline!AD274,IF(G274=2022,Outgrowers_Baseline!AI274,IF(G274=2023,Outgrowers_Baseline!AN274,IF(G274=2024,Outgrowers_Baseline!AS274,0)))))))))+(IF(G274=2017,Outgrowers_Baseline!K274,IF(G274=2018,Outgrowers_Baseline!P274,IF(G274=2019,Outgrowers_Baseline!U274,IF(G274=2020,Outgrowers_Baseline!Z274,IF(G274=2021,Outgrowers_Baseline!AE274,IF(G274=2022,Outgrowers_Baseline!AJ274,IF(G274=2023,Outgrowers_Baseline!AO274,IF(G274=2024,Outgrowers_Baseline!AT274,0)))))))))+(IF(G274=2017,Outgrowers_Baseline!L274,IF(G274=2018,Outgrowers_Baseline!Q274,IF(G274=2019,Outgrowers_Baseline!V274,IF(G274=2020,Outgrowers_Baseline!AA274,IF(G274=2021,Outgrowers_Baseline!AF274,IF(G274=2022,Outgrowers_Baseline!AK274,IF(G274=2023,Outgrowers_Baseline!AP274,IF(G274=2024,Outgrowers_Baseline!AU274,0))))))))))</f>
        <v>7100</v>
      </c>
      <c r="I274" s="11">
        <f t="shared" si="73"/>
        <v>2022</v>
      </c>
      <c r="J274" s="11">
        <f>IF(I274=2017,Outgrowers_Baseline!I274,IF(I274=2018,Outgrowers_Baseline!N274,IF(I274=2019,Outgrowers_Baseline!S274,IF(I274=2020,Outgrowers_Baseline!X274,IF(I274=2021,Outgrowers_Baseline!AC274,IF(I274=2022,Outgrowers_Baseline!AH274,IF(I274=2023,Outgrowers_Baseline!AM274,IF(I274=2024,Outgrowers_Baseline!AR274,0))))))))</f>
        <v>5100</v>
      </c>
      <c r="K274" s="11">
        <f>IF(I274=2017,Outgrowers_Baseline!L274,IF(I274=2018,Outgrowers_Baseline!Q274,IF(I274=2019,Outgrowers_Baseline!V274,IF(I274=2020,Outgrowers_Baseline!AA274,IF(I274=2021,Outgrowers_Baseline!AF274,IF(I274=2022,Outgrowers_Baseline!AK274,IF(I274=2023,Outgrowers_Baseline!AP274,IF(I274=2024,Outgrowers_Baseline!AU274,0))))))))</f>
        <v>0</v>
      </c>
      <c r="L274" s="11">
        <f>IF(I274=2017,Outgrowers_Baseline!K274,IF(I274=2018,Outgrowers_Baseline!P274,IF(I274=2019,Outgrowers_Baseline!U274,IF(I274=2020,Outgrowers_Baseline!Z274,IF(I274=2021,Outgrowers_Baseline!AE274,IF(I274=2022,Outgrowers_Baseline!AJ274,IF(I274=2023,Outgrowers_Baseline!AO274,IF(I274=2024,Outgrowers_Baseline!AT274,0))))))))</f>
        <v>200</v>
      </c>
      <c r="M274" s="11">
        <f>IF(I274=2017,Outgrowers_Baseline!J274,IF(I274=2018,Outgrowers_Baseline!O274,IF(I274=2019,Outgrowers_Baseline!T274,IF(I274=2020,Outgrowers_Baseline!Y274,IF(I274=2021,Outgrowers_Baseline!AD274,IF(I274=2022,Outgrowers_Baseline!AI274,IF(I274=2023,Outgrowers_Baseline!AN274,IF(I274=2024,Outgrowers_Baseline!AS274,0))))))))</f>
        <v>1800</v>
      </c>
      <c r="N274" s="11">
        <f t="shared" si="74"/>
        <v>7100</v>
      </c>
      <c r="O274" s="30">
        <f>IFERROR(VLOOKUP(A274,Outgrower_Areas!$C:$J,8,0),0)</f>
        <v>0.70246500000000001</v>
      </c>
      <c r="P274" s="33">
        <f t="shared" si="75"/>
        <v>0</v>
      </c>
      <c r="Q274" s="113">
        <f t="shared" si="76"/>
        <v>0</v>
      </c>
      <c r="R274" s="32">
        <f t="shared" si="77"/>
        <v>2.8169014084507043E-2</v>
      </c>
      <c r="S274" s="30">
        <f t="shared" si="78"/>
        <v>1.9787746478873242E-2</v>
      </c>
      <c r="T274" s="32">
        <f t="shared" si="79"/>
        <v>0.28169014084507044</v>
      </c>
      <c r="U274" s="30">
        <f t="shared" si="80"/>
        <v>0.19787746478873242</v>
      </c>
      <c r="V274" s="113" t="str">
        <f t="shared" si="81"/>
        <v>Non-Cropland</v>
      </c>
      <c r="W274" s="33">
        <f t="shared" si="82"/>
        <v>0</v>
      </c>
      <c r="X274" s="114">
        <f t="shared" si="83"/>
        <v>0</v>
      </c>
      <c r="Y274" s="33">
        <f t="shared" si="84"/>
        <v>0.15</v>
      </c>
      <c r="Z274" s="113">
        <f t="shared" si="85"/>
        <v>2.9681619718309863E-3</v>
      </c>
      <c r="AA274" s="113" t="str">
        <f t="shared" si="86"/>
        <v>Low Cropland (10-30%)</v>
      </c>
      <c r="AB274" s="11">
        <f t="shared" si="87"/>
        <v>0.2</v>
      </c>
      <c r="AC274" s="11">
        <f t="shared" si="88"/>
        <v>3.9575492957746483E-2</v>
      </c>
      <c r="AD274" s="30">
        <f t="shared" si="89"/>
        <v>0.19787746478873242</v>
      </c>
    </row>
    <row r="275" spans="1:30" x14ac:dyDescent="0.4">
      <c r="A275" s="11" t="str">
        <f>Outgrowers_Baseline!A275</f>
        <v>191237a</v>
      </c>
      <c r="B275" s="11">
        <f>Outgrowers_Baseline!B275</f>
        <v>508</v>
      </c>
      <c r="C275" s="11" t="str">
        <f>Outgrowers_Baseline!C275</f>
        <v>191237a</v>
      </c>
      <c r="D275" s="11">
        <f>Outgrowers_Baseline!D275</f>
        <v>19076</v>
      </c>
      <c r="E275" s="11" t="str">
        <f>Outgrowers_Baseline!G275</f>
        <v>Euc</v>
      </c>
      <c r="F275" s="11">
        <f>Outgrowers_Baseline!H275</f>
        <v>2023</v>
      </c>
      <c r="G275" s="11">
        <f t="shared" si="72"/>
        <v>2022</v>
      </c>
      <c r="H275" s="11">
        <f>IF(G275&lt;2017,0,(IF(G275=2017,Outgrowers_Baseline!I275,IF(G275=2018,Outgrowers_Baseline!N275,IF(G275=2019,Outgrowers_Baseline!S275,IF(G275=2020,Outgrowers_Baseline!X275,IF(G275=2021,Outgrowers_Baseline!AC275,IF(G275=2022,Outgrowers_Baseline!AH275,IF(G275=2023,Outgrowers_Baseline!AM275,IF(G275=2024,Outgrowers_Baseline!AR275,0)))))))))+(IF(G275=2017,Outgrowers_Baseline!J275,IF(G275=2018,Outgrowers_Baseline!O275,IF(G275=2019,Outgrowers_Baseline!T275,IF(G275=2020,Outgrowers_Baseline!Y275,IF(G275=2021,Outgrowers_Baseline!AD275,IF(G275=2022,Outgrowers_Baseline!AI275,IF(G275=2023,Outgrowers_Baseline!AN275,IF(G275=2024,Outgrowers_Baseline!AS275,0)))))))))+(IF(G275=2017,Outgrowers_Baseline!K275,IF(G275=2018,Outgrowers_Baseline!P275,IF(G275=2019,Outgrowers_Baseline!U275,IF(G275=2020,Outgrowers_Baseline!Z275,IF(G275=2021,Outgrowers_Baseline!AE275,IF(G275=2022,Outgrowers_Baseline!AJ275,IF(G275=2023,Outgrowers_Baseline!AO275,IF(G275=2024,Outgrowers_Baseline!AT275,0)))))))))+(IF(G275=2017,Outgrowers_Baseline!L275,IF(G275=2018,Outgrowers_Baseline!Q275,IF(G275=2019,Outgrowers_Baseline!V275,IF(G275=2020,Outgrowers_Baseline!AA275,IF(G275=2021,Outgrowers_Baseline!AF275,IF(G275=2022,Outgrowers_Baseline!AK275,IF(G275=2023,Outgrowers_Baseline!AP275,IF(G275=2024,Outgrowers_Baseline!AU275,0))))))))))</f>
        <v>8600</v>
      </c>
      <c r="I275" s="11">
        <f t="shared" si="73"/>
        <v>2022</v>
      </c>
      <c r="J275" s="11">
        <f>IF(I275=2017,Outgrowers_Baseline!I275,IF(I275=2018,Outgrowers_Baseline!N275,IF(I275=2019,Outgrowers_Baseline!S275,IF(I275=2020,Outgrowers_Baseline!X275,IF(I275=2021,Outgrowers_Baseline!AC275,IF(I275=2022,Outgrowers_Baseline!AH275,IF(I275=2023,Outgrowers_Baseline!AM275,IF(I275=2024,Outgrowers_Baseline!AR275,0))))))))</f>
        <v>8600</v>
      </c>
      <c r="K275" s="11">
        <f>IF(I275=2017,Outgrowers_Baseline!L275,IF(I275=2018,Outgrowers_Baseline!Q275,IF(I275=2019,Outgrowers_Baseline!V275,IF(I275=2020,Outgrowers_Baseline!AA275,IF(I275=2021,Outgrowers_Baseline!AF275,IF(I275=2022,Outgrowers_Baseline!AK275,IF(I275=2023,Outgrowers_Baseline!AP275,IF(I275=2024,Outgrowers_Baseline!AU275,0))))))))</f>
        <v>0</v>
      </c>
      <c r="L275" s="11">
        <f>IF(I275=2017,Outgrowers_Baseline!K275,IF(I275=2018,Outgrowers_Baseline!P275,IF(I275=2019,Outgrowers_Baseline!U275,IF(I275=2020,Outgrowers_Baseline!Z275,IF(I275=2021,Outgrowers_Baseline!AE275,IF(I275=2022,Outgrowers_Baseline!AJ275,IF(I275=2023,Outgrowers_Baseline!AO275,IF(I275=2024,Outgrowers_Baseline!AT275,0))))))))</f>
        <v>0</v>
      </c>
      <c r="M275" s="11">
        <f>IF(I275=2017,Outgrowers_Baseline!J275,IF(I275=2018,Outgrowers_Baseline!O275,IF(I275=2019,Outgrowers_Baseline!T275,IF(I275=2020,Outgrowers_Baseline!Y275,IF(I275=2021,Outgrowers_Baseline!AD275,IF(I275=2022,Outgrowers_Baseline!AI275,IF(I275=2023,Outgrowers_Baseline!AN275,IF(I275=2024,Outgrowers_Baseline!AS275,0))))))))</f>
        <v>0</v>
      </c>
      <c r="N275" s="11">
        <f t="shared" si="74"/>
        <v>8600</v>
      </c>
      <c r="O275" s="30">
        <f>IFERROR(VLOOKUP(A275,Outgrower_Areas!$C:$J,8,0),0)</f>
        <v>0.86019699999999999</v>
      </c>
      <c r="P275" s="33">
        <f t="shared" si="75"/>
        <v>0</v>
      </c>
      <c r="Q275" s="113">
        <f t="shared" si="76"/>
        <v>0</v>
      </c>
      <c r="R275" s="32">
        <f t="shared" si="77"/>
        <v>0</v>
      </c>
      <c r="S275" s="30">
        <f t="shared" si="78"/>
        <v>0</v>
      </c>
      <c r="T275" s="32">
        <f t="shared" si="79"/>
        <v>0</v>
      </c>
      <c r="U275" s="30">
        <f t="shared" si="80"/>
        <v>0</v>
      </c>
      <c r="V275" s="113" t="str">
        <f t="shared" si="81"/>
        <v>Non-Cropland</v>
      </c>
      <c r="W275" s="33">
        <f t="shared" si="82"/>
        <v>0</v>
      </c>
      <c r="X275" s="114">
        <f t="shared" si="83"/>
        <v>0</v>
      </c>
      <c r="Y275" s="33">
        <f t="shared" si="84"/>
        <v>0</v>
      </c>
      <c r="Z275" s="113">
        <f t="shared" si="85"/>
        <v>0</v>
      </c>
      <c r="AA275" s="113" t="str">
        <f t="shared" si="86"/>
        <v>Non-Cropland</v>
      </c>
      <c r="AB275" s="11">
        <f t="shared" si="87"/>
        <v>0</v>
      </c>
      <c r="AC275" s="11">
        <f t="shared" si="88"/>
        <v>0</v>
      </c>
      <c r="AD275" s="30">
        <f t="shared" si="89"/>
        <v>0</v>
      </c>
    </row>
    <row r="276" spans="1:30" x14ac:dyDescent="0.4">
      <c r="A276" s="11" t="str">
        <f>Outgrowers_Baseline!A276</f>
        <v>191238a</v>
      </c>
      <c r="B276" s="11">
        <f>Outgrowers_Baseline!B276</f>
        <v>508</v>
      </c>
      <c r="C276" s="11" t="str">
        <f>Outgrowers_Baseline!C276</f>
        <v>191238a</v>
      </c>
      <c r="D276" s="11">
        <f>Outgrowers_Baseline!D276</f>
        <v>19391</v>
      </c>
      <c r="E276" s="11" t="str">
        <f>Outgrowers_Baseline!G276</f>
        <v>Euc</v>
      </c>
      <c r="F276" s="11">
        <f>Outgrowers_Baseline!H276</f>
        <v>2023</v>
      </c>
      <c r="G276" s="11">
        <f t="shared" si="72"/>
        <v>2022</v>
      </c>
      <c r="H276" s="11">
        <f>IF(G276&lt;2017,0,(IF(G276=2017,Outgrowers_Baseline!I276,IF(G276=2018,Outgrowers_Baseline!N276,IF(G276=2019,Outgrowers_Baseline!S276,IF(G276=2020,Outgrowers_Baseline!X276,IF(G276=2021,Outgrowers_Baseline!AC276,IF(G276=2022,Outgrowers_Baseline!AH276,IF(G276=2023,Outgrowers_Baseline!AM276,IF(G276=2024,Outgrowers_Baseline!AR276,0)))))))))+(IF(G276=2017,Outgrowers_Baseline!J276,IF(G276=2018,Outgrowers_Baseline!O276,IF(G276=2019,Outgrowers_Baseline!T276,IF(G276=2020,Outgrowers_Baseline!Y276,IF(G276=2021,Outgrowers_Baseline!AD276,IF(G276=2022,Outgrowers_Baseline!AI276,IF(G276=2023,Outgrowers_Baseline!AN276,IF(G276=2024,Outgrowers_Baseline!AS276,0)))))))))+(IF(G276=2017,Outgrowers_Baseline!K276,IF(G276=2018,Outgrowers_Baseline!P276,IF(G276=2019,Outgrowers_Baseline!U276,IF(G276=2020,Outgrowers_Baseline!Z276,IF(G276=2021,Outgrowers_Baseline!AE276,IF(G276=2022,Outgrowers_Baseline!AJ276,IF(G276=2023,Outgrowers_Baseline!AO276,IF(G276=2024,Outgrowers_Baseline!AT276,0)))))))))+(IF(G276=2017,Outgrowers_Baseline!L276,IF(G276=2018,Outgrowers_Baseline!Q276,IF(G276=2019,Outgrowers_Baseline!V276,IF(G276=2020,Outgrowers_Baseline!AA276,IF(G276=2021,Outgrowers_Baseline!AF276,IF(G276=2022,Outgrowers_Baseline!AK276,IF(G276=2023,Outgrowers_Baseline!AP276,IF(G276=2024,Outgrowers_Baseline!AU276,0))))))))))</f>
        <v>4100</v>
      </c>
      <c r="I276" s="11">
        <f t="shared" si="73"/>
        <v>2022</v>
      </c>
      <c r="J276" s="11">
        <f>IF(I276=2017,Outgrowers_Baseline!I276,IF(I276=2018,Outgrowers_Baseline!N276,IF(I276=2019,Outgrowers_Baseline!S276,IF(I276=2020,Outgrowers_Baseline!X276,IF(I276=2021,Outgrowers_Baseline!AC276,IF(I276=2022,Outgrowers_Baseline!AH276,IF(I276=2023,Outgrowers_Baseline!AM276,IF(I276=2024,Outgrowers_Baseline!AR276,0))))))))</f>
        <v>4100</v>
      </c>
      <c r="K276" s="11">
        <f>IF(I276=2017,Outgrowers_Baseline!L276,IF(I276=2018,Outgrowers_Baseline!Q276,IF(I276=2019,Outgrowers_Baseline!V276,IF(I276=2020,Outgrowers_Baseline!AA276,IF(I276=2021,Outgrowers_Baseline!AF276,IF(I276=2022,Outgrowers_Baseline!AK276,IF(I276=2023,Outgrowers_Baseline!AP276,IF(I276=2024,Outgrowers_Baseline!AU276,0))))))))</f>
        <v>0</v>
      </c>
      <c r="L276" s="11">
        <f>IF(I276=2017,Outgrowers_Baseline!K276,IF(I276=2018,Outgrowers_Baseline!P276,IF(I276=2019,Outgrowers_Baseline!U276,IF(I276=2020,Outgrowers_Baseline!Z276,IF(I276=2021,Outgrowers_Baseline!AE276,IF(I276=2022,Outgrowers_Baseline!AJ276,IF(I276=2023,Outgrowers_Baseline!AO276,IF(I276=2024,Outgrowers_Baseline!AT276,0))))))))</f>
        <v>0</v>
      </c>
      <c r="M276" s="11">
        <f>IF(I276=2017,Outgrowers_Baseline!J276,IF(I276=2018,Outgrowers_Baseline!O276,IF(I276=2019,Outgrowers_Baseline!T276,IF(I276=2020,Outgrowers_Baseline!Y276,IF(I276=2021,Outgrowers_Baseline!AD276,IF(I276=2022,Outgrowers_Baseline!AI276,IF(I276=2023,Outgrowers_Baseline!AN276,IF(I276=2024,Outgrowers_Baseline!AS276,0))))))))</f>
        <v>0</v>
      </c>
      <c r="N276" s="11">
        <f t="shared" si="74"/>
        <v>4100</v>
      </c>
      <c r="O276" s="30">
        <f>IFERROR(VLOOKUP(A276,Outgrower_Areas!$C:$J,8,0),0)</f>
        <v>0.40608899999999998</v>
      </c>
      <c r="P276" s="33">
        <f t="shared" si="75"/>
        <v>0</v>
      </c>
      <c r="Q276" s="113">
        <f t="shared" si="76"/>
        <v>0</v>
      </c>
      <c r="R276" s="32">
        <f t="shared" si="77"/>
        <v>0</v>
      </c>
      <c r="S276" s="30">
        <f t="shared" si="78"/>
        <v>0</v>
      </c>
      <c r="T276" s="32">
        <f t="shared" si="79"/>
        <v>0</v>
      </c>
      <c r="U276" s="30">
        <f t="shared" si="80"/>
        <v>0</v>
      </c>
      <c r="V276" s="113" t="str">
        <f t="shared" si="81"/>
        <v>Non-Cropland</v>
      </c>
      <c r="W276" s="33">
        <f t="shared" si="82"/>
        <v>0</v>
      </c>
      <c r="X276" s="114">
        <f t="shared" si="83"/>
        <v>0</v>
      </c>
      <c r="Y276" s="33">
        <f t="shared" si="84"/>
        <v>0</v>
      </c>
      <c r="Z276" s="113">
        <f t="shared" si="85"/>
        <v>0</v>
      </c>
      <c r="AA276" s="113" t="str">
        <f t="shared" si="86"/>
        <v>Non-Cropland</v>
      </c>
      <c r="AB276" s="11">
        <f t="shared" si="87"/>
        <v>0</v>
      </c>
      <c r="AC276" s="11">
        <f t="shared" si="88"/>
        <v>0</v>
      </c>
      <c r="AD276" s="30">
        <f t="shared" si="89"/>
        <v>0</v>
      </c>
    </row>
    <row r="277" spans="1:30" x14ac:dyDescent="0.4">
      <c r="A277" s="11" t="str">
        <f>Outgrowers_Baseline!A277</f>
        <v>191255c</v>
      </c>
      <c r="B277" s="11">
        <f>Outgrowers_Baseline!B277</f>
        <v>508</v>
      </c>
      <c r="C277" s="11" t="str">
        <f>Outgrowers_Baseline!C277</f>
        <v>191255c</v>
      </c>
      <c r="D277" s="11">
        <f>Outgrowers_Baseline!D277</f>
        <v>22946</v>
      </c>
      <c r="E277" s="11" t="str">
        <f>Outgrowers_Baseline!G277</f>
        <v>Euc</v>
      </c>
      <c r="F277" s="11">
        <f>Outgrowers_Baseline!H277</f>
        <v>2025</v>
      </c>
      <c r="G277" s="11">
        <f t="shared" si="72"/>
        <v>2024</v>
      </c>
      <c r="H277" s="11">
        <f>IF(G277&lt;2017,0,(IF(G277=2017,Outgrowers_Baseline!I277,IF(G277=2018,Outgrowers_Baseline!N277,IF(G277=2019,Outgrowers_Baseline!S277,IF(G277=2020,Outgrowers_Baseline!X277,IF(G277=2021,Outgrowers_Baseline!AC277,IF(G277=2022,Outgrowers_Baseline!AH277,IF(G277=2023,Outgrowers_Baseline!AM277,IF(G277=2024,Outgrowers_Baseline!AR277,0)))))))))+(IF(G277=2017,Outgrowers_Baseline!J277,IF(G277=2018,Outgrowers_Baseline!O277,IF(G277=2019,Outgrowers_Baseline!T277,IF(G277=2020,Outgrowers_Baseline!Y277,IF(G277=2021,Outgrowers_Baseline!AD277,IF(G277=2022,Outgrowers_Baseline!AI277,IF(G277=2023,Outgrowers_Baseline!AN277,IF(G277=2024,Outgrowers_Baseline!AS277,0)))))))))+(IF(G277=2017,Outgrowers_Baseline!K277,IF(G277=2018,Outgrowers_Baseline!P277,IF(G277=2019,Outgrowers_Baseline!U277,IF(G277=2020,Outgrowers_Baseline!Z277,IF(G277=2021,Outgrowers_Baseline!AE277,IF(G277=2022,Outgrowers_Baseline!AJ277,IF(G277=2023,Outgrowers_Baseline!AO277,IF(G277=2024,Outgrowers_Baseline!AT277,0)))))))))+(IF(G277=2017,Outgrowers_Baseline!L277,IF(G277=2018,Outgrowers_Baseline!Q277,IF(G277=2019,Outgrowers_Baseline!V277,IF(G277=2020,Outgrowers_Baseline!AA277,IF(G277=2021,Outgrowers_Baseline!AF277,IF(G277=2022,Outgrowers_Baseline!AK277,IF(G277=2023,Outgrowers_Baseline!AP277,IF(G277=2024,Outgrowers_Baseline!AU277,0))))))))))</f>
        <v>6300</v>
      </c>
      <c r="I277" s="11">
        <f t="shared" si="73"/>
        <v>2024</v>
      </c>
      <c r="J277" s="11">
        <f>IF(I277=2017,Outgrowers_Baseline!I277,IF(I277=2018,Outgrowers_Baseline!N277,IF(I277=2019,Outgrowers_Baseline!S277,IF(I277=2020,Outgrowers_Baseline!X277,IF(I277=2021,Outgrowers_Baseline!AC277,IF(I277=2022,Outgrowers_Baseline!AH277,IF(I277=2023,Outgrowers_Baseline!AM277,IF(I277=2024,Outgrowers_Baseline!AR277,0))))))))</f>
        <v>2900</v>
      </c>
      <c r="K277" s="11">
        <f>IF(I277=2017,Outgrowers_Baseline!L277,IF(I277=2018,Outgrowers_Baseline!Q277,IF(I277=2019,Outgrowers_Baseline!V277,IF(I277=2020,Outgrowers_Baseline!AA277,IF(I277=2021,Outgrowers_Baseline!AF277,IF(I277=2022,Outgrowers_Baseline!AK277,IF(I277=2023,Outgrowers_Baseline!AP277,IF(I277=2024,Outgrowers_Baseline!AU277,0))))))))</f>
        <v>0</v>
      </c>
      <c r="L277" s="11">
        <f>IF(I277=2017,Outgrowers_Baseline!K277,IF(I277=2018,Outgrowers_Baseline!P277,IF(I277=2019,Outgrowers_Baseline!U277,IF(I277=2020,Outgrowers_Baseline!Z277,IF(I277=2021,Outgrowers_Baseline!AE277,IF(I277=2022,Outgrowers_Baseline!AJ277,IF(I277=2023,Outgrowers_Baseline!AO277,IF(I277=2024,Outgrowers_Baseline!AT277,0))))))))</f>
        <v>1200</v>
      </c>
      <c r="M277" s="11">
        <f>IF(I277=2017,Outgrowers_Baseline!J277,IF(I277=2018,Outgrowers_Baseline!O277,IF(I277=2019,Outgrowers_Baseline!T277,IF(I277=2020,Outgrowers_Baseline!Y277,IF(I277=2021,Outgrowers_Baseline!AD277,IF(I277=2022,Outgrowers_Baseline!AI277,IF(I277=2023,Outgrowers_Baseline!AN277,IF(I277=2024,Outgrowers_Baseline!AS277,0))))))))</f>
        <v>2200</v>
      </c>
      <c r="N277" s="11">
        <f t="shared" si="74"/>
        <v>6300</v>
      </c>
      <c r="O277" s="30">
        <f>IFERROR(VLOOKUP(A277,Outgrower_Areas!$C:$J,8,0),0)</f>
        <v>1.238577</v>
      </c>
      <c r="P277" s="33">
        <f t="shared" si="75"/>
        <v>0</v>
      </c>
      <c r="Q277" s="113">
        <f t="shared" si="76"/>
        <v>0</v>
      </c>
      <c r="R277" s="32">
        <f t="shared" si="77"/>
        <v>0.19047619047619047</v>
      </c>
      <c r="S277" s="30">
        <f t="shared" si="78"/>
        <v>0.23591942857142856</v>
      </c>
      <c r="T277" s="32">
        <f t="shared" si="79"/>
        <v>0.53968253968253965</v>
      </c>
      <c r="U277" s="30">
        <f t="shared" si="80"/>
        <v>0.66843838095238095</v>
      </c>
      <c r="V277" s="113" t="str">
        <f t="shared" si="81"/>
        <v>Non-Cropland</v>
      </c>
      <c r="W277" s="33">
        <f t="shared" si="82"/>
        <v>0</v>
      </c>
      <c r="X277" s="114">
        <f t="shared" si="83"/>
        <v>0</v>
      </c>
      <c r="Y277" s="33">
        <f t="shared" si="84"/>
        <v>0.2</v>
      </c>
      <c r="Z277" s="113">
        <f t="shared" si="85"/>
        <v>4.7183885714285716E-2</v>
      </c>
      <c r="AA277" s="113" t="str">
        <f t="shared" si="86"/>
        <v>High Cropland (≥50%)</v>
      </c>
      <c r="AB277" s="11">
        <f t="shared" si="87"/>
        <v>0.4</v>
      </c>
      <c r="AC277" s="11">
        <f t="shared" si="88"/>
        <v>0.26737535238095239</v>
      </c>
      <c r="AD277" s="30">
        <f t="shared" si="89"/>
        <v>0.66843838095238095</v>
      </c>
    </row>
    <row r="278" spans="1:30" x14ac:dyDescent="0.4">
      <c r="A278" s="11" t="str">
        <f>Outgrowers_Baseline!A278</f>
        <v>191257a</v>
      </c>
      <c r="B278" s="11">
        <f>Outgrowers_Baseline!B278</f>
        <v>508</v>
      </c>
      <c r="C278" s="11" t="str">
        <f>Outgrowers_Baseline!C278</f>
        <v>191257a</v>
      </c>
      <c r="D278" s="11">
        <f>Outgrowers_Baseline!D278</f>
        <v>22947</v>
      </c>
      <c r="E278" s="11" t="str">
        <f>Outgrowers_Baseline!G278</f>
        <v>Euc</v>
      </c>
      <c r="F278" s="11">
        <f>Outgrowers_Baseline!H278</f>
        <v>2025</v>
      </c>
      <c r="G278" s="11">
        <f t="shared" si="72"/>
        <v>2024</v>
      </c>
      <c r="H278" s="11">
        <f>IF(G278&lt;2017,0,(IF(G278=2017,Outgrowers_Baseline!I278,IF(G278=2018,Outgrowers_Baseline!N278,IF(G278=2019,Outgrowers_Baseline!S278,IF(G278=2020,Outgrowers_Baseline!X278,IF(G278=2021,Outgrowers_Baseline!AC278,IF(G278=2022,Outgrowers_Baseline!AH278,IF(G278=2023,Outgrowers_Baseline!AM278,IF(G278=2024,Outgrowers_Baseline!AR278,0)))))))))+(IF(G278=2017,Outgrowers_Baseline!J278,IF(G278=2018,Outgrowers_Baseline!O278,IF(G278=2019,Outgrowers_Baseline!T278,IF(G278=2020,Outgrowers_Baseline!Y278,IF(G278=2021,Outgrowers_Baseline!AD278,IF(G278=2022,Outgrowers_Baseline!AI278,IF(G278=2023,Outgrowers_Baseline!AN278,IF(G278=2024,Outgrowers_Baseline!AS278,0)))))))))+(IF(G278=2017,Outgrowers_Baseline!K278,IF(G278=2018,Outgrowers_Baseline!P278,IF(G278=2019,Outgrowers_Baseline!U278,IF(G278=2020,Outgrowers_Baseline!Z278,IF(G278=2021,Outgrowers_Baseline!AE278,IF(G278=2022,Outgrowers_Baseline!AJ278,IF(G278=2023,Outgrowers_Baseline!AO278,IF(G278=2024,Outgrowers_Baseline!AT278,0)))))))))+(IF(G278=2017,Outgrowers_Baseline!L278,IF(G278=2018,Outgrowers_Baseline!Q278,IF(G278=2019,Outgrowers_Baseline!V278,IF(G278=2020,Outgrowers_Baseline!AA278,IF(G278=2021,Outgrowers_Baseline!AF278,IF(G278=2022,Outgrowers_Baseline!AK278,IF(G278=2023,Outgrowers_Baseline!AP278,IF(G278=2024,Outgrowers_Baseline!AU278,0))))))))))</f>
        <v>1200</v>
      </c>
      <c r="I278" s="11">
        <f t="shared" si="73"/>
        <v>2024</v>
      </c>
      <c r="J278" s="11">
        <f>IF(I278=2017,Outgrowers_Baseline!I278,IF(I278=2018,Outgrowers_Baseline!N278,IF(I278=2019,Outgrowers_Baseline!S278,IF(I278=2020,Outgrowers_Baseline!X278,IF(I278=2021,Outgrowers_Baseline!AC278,IF(I278=2022,Outgrowers_Baseline!AH278,IF(I278=2023,Outgrowers_Baseline!AM278,IF(I278=2024,Outgrowers_Baseline!AR278,0))))))))</f>
        <v>100</v>
      </c>
      <c r="K278" s="11">
        <f>IF(I278=2017,Outgrowers_Baseline!L278,IF(I278=2018,Outgrowers_Baseline!Q278,IF(I278=2019,Outgrowers_Baseline!V278,IF(I278=2020,Outgrowers_Baseline!AA278,IF(I278=2021,Outgrowers_Baseline!AF278,IF(I278=2022,Outgrowers_Baseline!AK278,IF(I278=2023,Outgrowers_Baseline!AP278,IF(I278=2024,Outgrowers_Baseline!AU278,0))))))))</f>
        <v>0</v>
      </c>
      <c r="L278" s="11">
        <f>IF(I278=2017,Outgrowers_Baseline!K278,IF(I278=2018,Outgrowers_Baseline!P278,IF(I278=2019,Outgrowers_Baseline!U278,IF(I278=2020,Outgrowers_Baseline!Z278,IF(I278=2021,Outgrowers_Baseline!AE278,IF(I278=2022,Outgrowers_Baseline!AJ278,IF(I278=2023,Outgrowers_Baseline!AO278,IF(I278=2024,Outgrowers_Baseline!AT278,0))))))))</f>
        <v>200</v>
      </c>
      <c r="M278" s="11">
        <f>IF(I278=2017,Outgrowers_Baseline!J278,IF(I278=2018,Outgrowers_Baseline!O278,IF(I278=2019,Outgrowers_Baseline!T278,IF(I278=2020,Outgrowers_Baseline!Y278,IF(I278=2021,Outgrowers_Baseline!AD278,IF(I278=2022,Outgrowers_Baseline!AI278,IF(I278=2023,Outgrowers_Baseline!AN278,IF(I278=2024,Outgrowers_Baseline!AS278,0))))))))</f>
        <v>900</v>
      </c>
      <c r="N278" s="11">
        <f t="shared" si="74"/>
        <v>1200</v>
      </c>
      <c r="O278" s="30">
        <f>IFERROR(VLOOKUP(A278,Outgrower_Areas!$C:$J,8,0),0)</f>
        <v>0.632942</v>
      </c>
      <c r="P278" s="33">
        <f t="shared" si="75"/>
        <v>0</v>
      </c>
      <c r="Q278" s="113">
        <f t="shared" si="76"/>
        <v>0</v>
      </c>
      <c r="R278" s="32">
        <f t="shared" si="77"/>
        <v>0.16666666666666666</v>
      </c>
      <c r="S278" s="30">
        <f t="shared" si="78"/>
        <v>0.10549033333333332</v>
      </c>
      <c r="T278" s="32">
        <f t="shared" si="79"/>
        <v>0.91666666666666663</v>
      </c>
      <c r="U278" s="30">
        <f t="shared" si="80"/>
        <v>0.58019683333333327</v>
      </c>
      <c r="V278" s="113" t="str">
        <f t="shared" si="81"/>
        <v>Non-Cropland</v>
      </c>
      <c r="W278" s="33">
        <f t="shared" si="82"/>
        <v>0</v>
      </c>
      <c r="X278" s="114">
        <f t="shared" si="83"/>
        <v>0</v>
      </c>
      <c r="Y278" s="33">
        <f t="shared" si="84"/>
        <v>0.2</v>
      </c>
      <c r="Z278" s="113">
        <f t="shared" si="85"/>
        <v>2.1098066666666665E-2</v>
      </c>
      <c r="AA278" s="113" t="str">
        <f t="shared" si="86"/>
        <v>High Cropland (≥50%)</v>
      </c>
      <c r="AB278" s="11">
        <f t="shared" si="87"/>
        <v>0.4</v>
      </c>
      <c r="AC278" s="11">
        <f t="shared" si="88"/>
        <v>0.23207873333333331</v>
      </c>
      <c r="AD278" s="30">
        <f t="shared" si="89"/>
        <v>0.58019683333333327</v>
      </c>
    </row>
    <row r="279" spans="1:30" x14ac:dyDescent="0.4">
      <c r="A279" s="11" t="str">
        <f>Outgrowers_Baseline!A279</f>
        <v>191258a</v>
      </c>
      <c r="B279" s="11">
        <f>Outgrowers_Baseline!B279</f>
        <v>508</v>
      </c>
      <c r="C279" s="11" t="str">
        <f>Outgrowers_Baseline!C279</f>
        <v>191258a</v>
      </c>
      <c r="D279" s="11">
        <f>Outgrowers_Baseline!D279</f>
        <v>22948</v>
      </c>
      <c r="E279" s="11" t="str">
        <f>Outgrowers_Baseline!G279</f>
        <v>Euc</v>
      </c>
      <c r="F279" s="11">
        <f>Outgrowers_Baseline!H279</f>
        <v>2025</v>
      </c>
      <c r="G279" s="11">
        <f t="shared" si="72"/>
        <v>2024</v>
      </c>
      <c r="H279" s="11">
        <f>IF(G279&lt;2017,0,(IF(G279=2017,Outgrowers_Baseline!I279,IF(G279=2018,Outgrowers_Baseline!N279,IF(G279=2019,Outgrowers_Baseline!S279,IF(G279=2020,Outgrowers_Baseline!X279,IF(G279=2021,Outgrowers_Baseline!AC279,IF(G279=2022,Outgrowers_Baseline!AH279,IF(G279=2023,Outgrowers_Baseline!AM279,IF(G279=2024,Outgrowers_Baseline!AR279,0)))))))))+(IF(G279=2017,Outgrowers_Baseline!J279,IF(G279=2018,Outgrowers_Baseline!O279,IF(G279=2019,Outgrowers_Baseline!T279,IF(G279=2020,Outgrowers_Baseline!Y279,IF(G279=2021,Outgrowers_Baseline!AD279,IF(G279=2022,Outgrowers_Baseline!AI279,IF(G279=2023,Outgrowers_Baseline!AN279,IF(G279=2024,Outgrowers_Baseline!AS279,0)))))))))+(IF(G279=2017,Outgrowers_Baseline!K279,IF(G279=2018,Outgrowers_Baseline!P279,IF(G279=2019,Outgrowers_Baseline!U279,IF(G279=2020,Outgrowers_Baseline!Z279,IF(G279=2021,Outgrowers_Baseline!AE279,IF(G279=2022,Outgrowers_Baseline!AJ279,IF(G279=2023,Outgrowers_Baseline!AO279,IF(G279=2024,Outgrowers_Baseline!AT279,0)))))))))+(IF(G279=2017,Outgrowers_Baseline!L279,IF(G279=2018,Outgrowers_Baseline!Q279,IF(G279=2019,Outgrowers_Baseline!V279,IF(G279=2020,Outgrowers_Baseline!AA279,IF(G279=2021,Outgrowers_Baseline!AF279,IF(G279=2022,Outgrowers_Baseline!AK279,IF(G279=2023,Outgrowers_Baseline!AP279,IF(G279=2024,Outgrowers_Baseline!AU279,0))))))))))</f>
        <v>3400</v>
      </c>
      <c r="I279" s="11">
        <f t="shared" si="73"/>
        <v>2024</v>
      </c>
      <c r="J279" s="11">
        <f>IF(I279=2017,Outgrowers_Baseline!I279,IF(I279=2018,Outgrowers_Baseline!N279,IF(I279=2019,Outgrowers_Baseline!S279,IF(I279=2020,Outgrowers_Baseline!X279,IF(I279=2021,Outgrowers_Baseline!AC279,IF(I279=2022,Outgrowers_Baseline!AH279,IF(I279=2023,Outgrowers_Baseline!AM279,IF(I279=2024,Outgrowers_Baseline!AR279,0))))))))</f>
        <v>2900</v>
      </c>
      <c r="K279" s="11">
        <f>IF(I279=2017,Outgrowers_Baseline!L279,IF(I279=2018,Outgrowers_Baseline!Q279,IF(I279=2019,Outgrowers_Baseline!V279,IF(I279=2020,Outgrowers_Baseline!AA279,IF(I279=2021,Outgrowers_Baseline!AF279,IF(I279=2022,Outgrowers_Baseline!AK279,IF(I279=2023,Outgrowers_Baseline!AP279,IF(I279=2024,Outgrowers_Baseline!AU279,0))))))))</f>
        <v>0</v>
      </c>
      <c r="L279" s="11">
        <f>IF(I279=2017,Outgrowers_Baseline!K279,IF(I279=2018,Outgrowers_Baseline!P279,IF(I279=2019,Outgrowers_Baseline!U279,IF(I279=2020,Outgrowers_Baseline!Z279,IF(I279=2021,Outgrowers_Baseline!AE279,IF(I279=2022,Outgrowers_Baseline!AJ279,IF(I279=2023,Outgrowers_Baseline!AO279,IF(I279=2024,Outgrowers_Baseline!AT279,0))))))))</f>
        <v>0</v>
      </c>
      <c r="M279" s="11">
        <f>IF(I279=2017,Outgrowers_Baseline!J279,IF(I279=2018,Outgrowers_Baseline!O279,IF(I279=2019,Outgrowers_Baseline!T279,IF(I279=2020,Outgrowers_Baseline!Y279,IF(I279=2021,Outgrowers_Baseline!AD279,IF(I279=2022,Outgrowers_Baseline!AI279,IF(I279=2023,Outgrowers_Baseline!AN279,IF(I279=2024,Outgrowers_Baseline!AS279,0))))))))</f>
        <v>500</v>
      </c>
      <c r="N279" s="11">
        <f t="shared" si="74"/>
        <v>3400</v>
      </c>
      <c r="O279" s="30">
        <f>IFERROR(VLOOKUP(A279,Outgrower_Areas!$C:$J,8,0),0)</f>
        <v>0.110753</v>
      </c>
      <c r="P279" s="33">
        <f t="shared" si="75"/>
        <v>0</v>
      </c>
      <c r="Q279" s="113">
        <f t="shared" si="76"/>
        <v>0</v>
      </c>
      <c r="R279" s="32">
        <f t="shared" si="77"/>
        <v>0</v>
      </c>
      <c r="S279" s="30">
        <f t="shared" si="78"/>
        <v>0</v>
      </c>
      <c r="T279" s="32">
        <f t="shared" si="79"/>
        <v>0.14705882352941177</v>
      </c>
      <c r="U279" s="30">
        <f t="shared" si="80"/>
        <v>1.6287205882352943E-2</v>
      </c>
      <c r="V279" s="113" t="str">
        <f t="shared" si="81"/>
        <v>Non-Cropland</v>
      </c>
      <c r="W279" s="33">
        <f t="shared" si="82"/>
        <v>0</v>
      </c>
      <c r="X279" s="114">
        <f t="shared" si="83"/>
        <v>0</v>
      </c>
      <c r="Y279" s="33">
        <f t="shared" si="84"/>
        <v>0</v>
      </c>
      <c r="Z279" s="113">
        <f t="shared" si="85"/>
        <v>0</v>
      </c>
      <c r="AA279" s="113" t="str">
        <f t="shared" si="86"/>
        <v>Low Cropland (10-30%)</v>
      </c>
      <c r="AB279" s="11">
        <f t="shared" si="87"/>
        <v>0.2</v>
      </c>
      <c r="AC279" s="11">
        <f t="shared" si="88"/>
        <v>3.2574411764705888E-3</v>
      </c>
      <c r="AD279" s="30">
        <f t="shared" si="89"/>
        <v>1.6287205882352943E-2</v>
      </c>
    </row>
    <row r="280" spans="1:30" x14ac:dyDescent="0.4">
      <c r="A280" s="11" t="str">
        <f>Outgrowers_Baseline!A280</f>
        <v>191259a</v>
      </c>
      <c r="B280" s="11">
        <f>Outgrowers_Baseline!B280</f>
        <v>508</v>
      </c>
      <c r="C280" s="11" t="str">
        <f>Outgrowers_Baseline!C280</f>
        <v>191259a</v>
      </c>
      <c r="D280" s="11">
        <f>Outgrowers_Baseline!D280</f>
        <v>22949</v>
      </c>
      <c r="E280" s="11" t="str">
        <f>Outgrowers_Baseline!G280</f>
        <v>Euc</v>
      </c>
      <c r="F280" s="11">
        <f>Outgrowers_Baseline!H280</f>
        <v>2025</v>
      </c>
      <c r="G280" s="11">
        <f t="shared" si="72"/>
        <v>2024</v>
      </c>
      <c r="H280" s="11">
        <f>IF(G280&lt;2017,0,(IF(G280=2017,Outgrowers_Baseline!I280,IF(G280=2018,Outgrowers_Baseline!N280,IF(G280=2019,Outgrowers_Baseline!S280,IF(G280=2020,Outgrowers_Baseline!X280,IF(G280=2021,Outgrowers_Baseline!AC280,IF(G280=2022,Outgrowers_Baseline!AH280,IF(G280=2023,Outgrowers_Baseline!AM280,IF(G280=2024,Outgrowers_Baseline!AR280,0)))))))))+(IF(G280=2017,Outgrowers_Baseline!J280,IF(G280=2018,Outgrowers_Baseline!O280,IF(G280=2019,Outgrowers_Baseline!T280,IF(G280=2020,Outgrowers_Baseline!Y280,IF(G280=2021,Outgrowers_Baseline!AD280,IF(G280=2022,Outgrowers_Baseline!AI280,IF(G280=2023,Outgrowers_Baseline!AN280,IF(G280=2024,Outgrowers_Baseline!AS280,0)))))))))+(IF(G280=2017,Outgrowers_Baseline!K280,IF(G280=2018,Outgrowers_Baseline!P280,IF(G280=2019,Outgrowers_Baseline!U280,IF(G280=2020,Outgrowers_Baseline!Z280,IF(G280=2021,Outgrowers_Baseline!AE280,IF(G280=2022,Outgrowers_Baseline!AJ280,IF(G280=2023,Outgrowers_Baseline!AO280,IF(G280=2024,Outgrowers_Baseline!AT280,0)))))))))+(IF(G280=2017,Outgrowers_Baseline!L280,IF(G280=2018,Outgrowers_Baseline!Q280,IF(G280=2019,Outgrowers_Baseline!V280,IF(G280=2020,Outgrowers_Baseline!AA280,IF(G280=2021,Outgrowers_Baseline!AF280,IF(G280=2022,Outgrowers_Baseline!AK280,IF(G280=2023,Outgrowers_Baseline!AP280,IF(G280=2024,Outgrowers_Baseline!AU280,0))))))))))</f>
        <v>5600</v>
      </c>
      <c r="I280" s="11">
        <f t="shared" si="73"/>
        <v>2024</v>
      </c>
      <c r="J280" s="11">
        <f>IF(I280=2017,Outgrowers_Baseline!I280,IF(I280=2018,Outgrowers_Baseline!N280,IF(I280=2019,Outgrowers_Baseline!S280,IF(I280=2020,Outgrowers_Baseline!X280,IF(I280=2021,Outgrowers_Baseline!AC280,IF(I280=2022,Outgrowers_Baseline!AH280,IF(I280=2023,Outgrowers_Baseline!AM280,IF(I280=2024,Outgrowers_Baseline!AR280,0))))))))</f>
        <v>0</v>
      </c>
      <c r="K280" s="11">
        <f>IF(I280=2017,Outgrowers_Baseline!L280,IF(I280=2018,Outgrowers_Baseline!Q280,IF(I280=2019,Outgrowers_Baseline!V280,IF(I280=2020,Outgrowers_Baseline!AA280,IF(I280=2021,Outgrowers_Baseline!AF280,IF(I280=2022,Outgrowers_Baseline!AK280,IF(I280=2023,Outgrowers_Baseline!AP280,IF(I280=2024,Outgrowers_Baseline!AU280,0))))))))</f>
        <v>100</v>
      </c>
      <c r="L280" s="11">
        <f>IF(I280=2017,Outgrowers_Baseline!K280,IF(I280=2018,Outgrowers_Baseline!P280,IF(I280=2019,Outgrowers_Baseline!U280,IF(I280=2020,Outgrowers_Baseline!Z280,IF(I280=2021,Outgrowers_Baseline!AE280,IF(I280=2022,Outgrowers_Baseline!AJ280,IF(I280=2023,Outgrowers_Baseline!AO280,IF(I280=2024,Outgrowers_Baseline!AT280,0))))))))</f>
        <v>400</v>
      </c>
      <c r="M280" s="11">
        <f>IF(I280=2017,Outgrowers_Baseline!J280,IF(I280=2018,Outgrowers_Baseline!O280,IF(I280=2019,Outgrowers_Baseline!T280,IF(I280=2020,Outgrowers_Baseline!Y280,IF(I280=2021,Outgrowers_Baseline!AD280,IF(I280=2022,Outgrowers_Baseline!AI280,IF(I280=2023,Outgrowers_Baseline!AN280,IF(I280=2024,Outgrowers_Baseline!AS280,0))))))))</f>
        <v>5100</v>
      </c>
      <c r="N280" s="11">
        <f t="shared" si="74"/>
        <v>5600</v>
      </c>
      <c r="O280" s="30">
        <f>IFERROR(VLOOKUP(A280,Outgrower_Areas!$C:$J,8,0),0)</f>
        <v>3.3432339999999998</v>
      </c>
      <c r="P280" s="33">
        <f t="shared" si="75"/>
        <v>1.7857142857142856E-2</v>
      </c>
      <c r="Q280" s="113">
        <f t="shared" si="76"/>
        <v>5.9700607142857139E-2</v>
      </c>
      <c r="R280" s="32">
        <f t="shared" si="77"/>
        <v>8.9285714285714288E-2</v>
      </c>
      <c r="S280" s="30">
        <f t="shared" si="78"/>
        <v>0.29850303571428571</v>
      </c>
      <c r="T280" s="32">
        <f t="shared" si="79"/>
        <v>1</v>
      </c>
      <c r="U280" s="30">
        <f t="shared" si="80"/>
        <v>3.3432339999999998</v>
      </c>
      <c r="V280" s="113" t="str">
        <f t="shared" si="81"/>
        <v>Very Low Cropland (&lt;10%)</v>
      </c>
      <c r="W280" s="33">
        <f t="shared" si="82"/>
        <v>0.15</v>
      </c>
      <c r="X280" s="114">
        <f t="shared" si="83"/>
        <v>8.9550910714285697E-3</v>
      </c>
      <c r="Y280" s="33">
        <f t="shared" si="84"/>
        <v>0.15</v>
      </c>
      <c r="Z280" s="113">
        <f t="shared" si="85"/>
        <v>4.4775455357142856E-2</v>
      </c>
      <c r="AA280" s="113" t="str">
        <f t="shared" si="86"/>
        <v>High Cropland (≥50%)</v>
      </c>
      <c r="AB280" s="11">
        <f t="shared" si="87"/>
        <v>0.4</v>
      </c>
      <c r="AC280" s="11">
        <f t="shared" si="88"/>
        <v>1.3372936</v>
      </c>
      <c r="AD280" s="30">
        <f t="shared" si="89"/>
        <v>3.3432339999999998</v>
      </c>
    </row>
    <row r="281" spans="1:30" x14ac:dyDescent="0.4">
      <c r="A281" s="11" t="str">
        <f>Outgrowers_Baseline!A281</f>
        <v>192001a</v>
      </c>
      <c r="B281" s="11">
        <f>Outgrowers_Baseline!B281</f>
        <v>502</v>
      </c>
      <c r="C281" s="11" t="str">
        <f>Outgrowers_Baseline!C281</f>
        <v>192001a</v>
      </c>
      <c r="D281" s="11">
        <f>Outgrowers_Baseline!D281</f>
        <v>17040</v>
      </c>
      <c r="E281" s="11" t="str">
        <f>Outgrowers_Baseline!G281</f>
        <v>Euc</v>
      </c>
      <c r="F281" s="11">
        <f>Outgrowers_Baseline!H281</f>
        <v>2017</v>
      </c>
      <c r="G281" s="11">
        <f t="shared" si="72"/>
        <v>2016</v>
      </c>
      <c r="H281" s="11">
        <f>IF(G281&lt;2017,0,(IF(G281=2017,Outgrowers_Baseline!I281,IF(G281=2018,Outgrowers_Baseline!N281,IF(G281=2019,Outgrowers_Baseline!S281,IF(G281=2020,Outgrowers_Baseline!X281,IF(G281=2021,Outgrowers_Baseline!AC281,IF(G281=2022,Outgrowers_Baseline!AH281,IF(G281=2023,Outgrowers_Baseline!AM281,IF(G281=2024,Outgrowers_Baseline!AR281,0)))))))))+(IF(G281=2017,Outgrowers_Baseline!J281,IF(G281=2018,Outgrowers_Baseline!O281,IF(G281=2019,Outgrowers_Baseline!T281,IF(G281=2020,Outgrowers_Baseline!Y281,IF(G281=2021,Outgrowers_Baseline!AD281,IF(G281=2022,Outgrowers_Baseline!AI281,IF(G281=2023,Outgrowers_Baseline!AN281,IF(G281=2024,Outgrowers_Baseline!AS281,0)))))))))+(IF(G281=2017,Outgrowers_Baseline!K281,IF(G281=2018,Outgrowers_Baseline!P281,IF(G281=2019,Outgrowers_Baseline!U281,IF(G281=2020,Outgrowers_Baseline!Z281,IF(G281=2021,Outgrowers_Baseline!AE281,IF(G281=2022,Outgrowers_Baseline!AJ281,IF(G281=2023,Outgrowers_Baseline!AO281,IF(G281=2024,Outgrowers_Baseline!AT281,0)))))))))+(IF(G281=2017,Outgrowers_Baseline!L281,IF(G281=2018,Outgrowers_Baseline!Q281,IF(G281=2019,Outgrowers_Baseline!V281,IF(G281=2020,Outgrowers_Baseline!AA281,IF(G281=2021,Outgrowers_Baseline!AF281,IF(G281=2022,Outgrowers_Baseline!AK281,IF(G281=2023,Outgrowers_Baseline!AP281,IF(G281=2024,Outgrowers_Baseline!AU281,0))))))))))</f>
        <v>0</v>
      </c>
      <c r="I281" s="11">
        <f t="shared" si="73"/>
        <v>2017</v>
      </c>
      <c r="J281" s="11">
        <f>IF(I281=2017,Outgrowers_Baseline!I281,IF(I281=2018,Outgrowers_Baseline!N281,IF(I281=2019,Outgrowers_Baseline!S281,IF(I281=2020,Outgrowers_Baseline!X281,IF(I281=2021,Outgrowers_Baseline!AC281,IF(I281=2022,Outgrowers_Baseline!AH281,IF(I281=2023,Outgrowers_Baseline!AM281,IF(I281=2024,Outgrowers_Baseline!AR281,0))))))))</f>
        <v>0</v>
      </c>
      <c r="K281" s="11">
        <f>IF(I281=2017,Outgrowers_Baseline!L281,IF(I281=2018,Outgrowers_Baseline!Q281,IF(I281=2019,Outgrowers_Baseline!V281,IF(I281=2020,Outgrowers_Baseline!AA281,IF(I281=2021,Outgrowers_Baseline!AF281,IF(I281=2022,Outgrowers_Baseline!AK281,IF(I281=2023,Outgrowers_Baseline!AP281,IF(I281=2024,Outgrowers_Baseline!AU281,0))))))))</f>
        <v>0</v>
      </c>
      <c r="L281" s="11">
        <f>IF(I281=2017,Outgrowers_Baseline!K281,IF(I281=2018,Outgrowers_Baseline!P281,IF(I281=2019,Outgrowers_Baseline!U281,IF(I281=2020,Outgrowers_Baseline!Z281,IF(I281=2021,Outgrowers_Baseline!AE281,IF(I281=2022,Outgrowers_Baseline!AJ281,IF(I281=2023,Outgrowers_Baseline!AO281,IF(I281=2024,Outgrowers_Baseline!AT281,0))))))))</f>
        <v>1100</v>
      </c>
      <c r="M281" s="11">
        <f>IF(I281=2017,Outgrowers_Baseline!J281,IF(I281=2018,Outgrowers_Baseline!O281,IF(I281=2019,Outgrowers_Baseline!T281,IF(I281=2020,Outgrowers_Baseline!Y281,IF(I281=2021,Outgrowers_Baseline!AD281,IF(I281=2022,Outgrowers_Baseline!AI281,IF(I281=2023,Outgrowers_Baseline!AN281,IF(I281=2024,Outgrowers_Baseline!AS281,0))))))))</f>
        <v>700</v>
      </c>
      <c r="N281" s="11">
        <f t="shared" si="74"/>
        <v>1800</v>
      </c>
      <c r="O281" s="30">
        <f>IFERROR(VLOOKUP(A281,Outgrower_Areas!$C:$J,8,0),0)</f>
        <v>0.191912</v>
      </c>
      <c r="P281" s="33">
        <f t="shared" si="75"/>
        <v>0</v>
      </c>
      <c r="Q281" s="113">
        <f t="shared" si="76"/>
        <v>0</v>
      </c>
      <c r="R281" s="32">
        <f t="shared" si="77"/>
        <v>0.61111111111111116</v>
      </c>
      <c r="S281" s="30">
        <f t="shared" si="78"/>
        <v>0.11727955555555557</v>
      </c>
      <c r="T281" s="32">
        <f t="shared" si="79"/>
        <v>1</v>
      </c>
      <c r="U281" s="30">
        <f t="shared" si="80"/>
        <v>0.191912</v>
      </c>
      <c r="V281" s="113" t="str">
        <f t="shared" si="81"/>
        <v>Non-Cropland</v>
      </c>
      <c r="W281" s="33">
        <f t="shared" si="82"/>
        <v>0</v>
      </c>
      <c r="X281" s="114">
        <f t="shared" si="83"/>
        <v>0</v>
      </c>
      <c r="Y281" s="33">
        <f t="shared" si="84"/>
        <v>0.4</v>
      </c>
      <c r="Z281" s="113">
        <f t="shared" si="85"/>
        <v>4.6911822222222233E-2</v>
      </c>
      <c r="AA281" s="113" t="str">
        <f t="shared" si="86"/>
        <v>High Cropland (≥50%)</v>
      </c>
      <c r="AB281" s="11">
        <f t="shared" si="87"/>
        <v>0.4</v>
      </c>
      <c r="AC281" s="11">
        <f t="shared" si="88"/>
        <v>7.6764800000000008E-2</v>
      </c>
      <c r="AD281" s="30">
        <f t="shared" si="89"/>
        <v>0.191912</v>
      </c>
    </row>
    <row r="282" spans="1:30" x14ac:dyDescent="0.4">
      <c r="A282" s="11" t="str">
        <f>Outgrowers_Baseline!A282</f>
        <v>192209a</v>
      </c>
      <c r="B282" s="11">
        <f>Outgrowers_Baseline!B282</f>
        <v>508</v>
      </c>
      <c r="C282" s="11" t="str">
        <f>Outgrowers_Baseline!C282</f>
        <v>192209a</v>
      </c>
      <c r="D282" s="11">
        <f>Outgrowers_Baseline!D282</f>
        <v>19077</v>
      </c>
      <c r="E282" s="11" t="str">
        <f>Outgrowers_Baseline!G282</f>
        <v>Euc</v>
      </c>
      <c r="F282" s="11">
        <f>Outgrowers_Baseline!H282</f>
        <v>2023</v>
      </c>
      <c r="G282" s="11">
        <f t="shared" si="72"/>
        <v>2022</v>
      </c>
      <c r="H282" s="11">
        <f>IF(G282&lt;2017,0,(IF(G282=2017,Outgrowers_Baseline!I282,IF(G282=2018,Outgrowers_Baseline!N282,IF(G282=2019,Outgrowers_Baseline!S282,IF(G282=2020,Outgrowers_Baseline!X282,IF(G282=2021,Outgrowers_Baseline!AC282,IF(G282=2022,Outgrowers_Baseline!AH282,IF(G282=2023,Outgrowers_Baseline!AM282,IF(G282=2024,Outgrowers_Baseline!AR282,0)))))))))+(IF(G282=2017,Outgrowers_Baseline!J282,IF(G282=2018,Outgrowers_Baseline!O282,IF(G282=2019,Outgrowers_Baseline!T282,IF(G282=2020,Outgrowers_Baseline!Y282,IF(G282=2021,Outgrowers_Baseline!AD282,IF(G282=2022,Outgrowers_Baseline!AI282,IF(G282=2023,Outgrowers_Baseline!AN282,IF(G282=2024,Outgrowers_Baseline!AS282,0)))))))))+(IF(G282=2017,Outgrowers_Baseline!K282,IF(G282=2018,Outgrowers_Baseline!P282,IF(G282=2019,Outgrowers_Baseline!U282,IF(G282=2020,Outgrowers_Baseline!Z282,IF(G282=2021,Outgrowers_Baseline!AE282,IF(G282=2022,Outgrowers_Baseline!AJ282,IF(G282=2023,Outgrowers_Baseline!AO282,IF(G282=2024,Outgrowers_Baseline!AT282,0)))))))))+(IF(G282=2017,Outgrowers_Baseline!L282,IF(G282=2018,Outgrowers_Baseline!Q282,IF(G282=2019,Outgrowers_Baseline!V282,IF(G282=2020,Outgrowers_Baseline!AA282,IF(G282=2021,Outgrowers_Baseline!AF282,IF(G282=2022,Outgrowers_Baseline!AK282,IF(G282=2023,Outgrowers_Baseline!AP282,IF(G282=2024,Outgrowers_Baseline!AU282,0))))))))))</f>
        <v>1700</v>
      </c>
      <c r="I282" s="11">
        <f t="shared" si="73"/>
        <v>2022</v>
      </c>
      <c r="J282" s="11">
        <f>IF(I282=2017,Outgrowers_Baseline!I282,IF(I282=2018,Outgrowers_Baseline!N282,IF(I282=2019,Outgrowers_Baseline!S282,IF(I282=2020,Outgrowers_Baseline!X282,IF(I282=2021,Outgrowers_Baseline!AC282,IF(I282=2022,Outgrowers_Baseline!AH282,IF(I282=2023,Outgrowers_Baseline!AM282,IF(I282=2024,Outgrowers_Baseline!AR282,0))))))))</f>
        <v>0</v>
      </c>
      <c r="K282" s="11">
        <f>IF(I282=2017,Outgrowers_Baseline!L282,IF(I282=2018,Outgrowers_Baseline!Q282,IF(I282=2019,Outgrowers_Baseline!V282,IF(I282=2020,Outgrowers_Baseline!AA282,IF(I282=2021,Outgrowers_Baseline!AF282,IF(I282=2022,Outgrowers_Baseline!AK282,IF(I282=2023,Outgrowers_Baseline!AP282,IF(I282=2024,Outgrowers_Baseline!AU282,0))))))))</f>
        <v>1500</v>
      </c>
      <c r="L282" s="11">
        <f>IF(I282=2017,Outgrowers_Baseline!K282,IF(I282=2018,Outgrowers_Baseline!P282,IF(I282=2019,Outgrowers_Baseline!U282,IF(I282=2020,Outgrowers_Baseline!Z282,IF(I282=2021,Outgrowers_Baseline!AE282,IF(I282=2022,Outgrowers_Baseline!AJ282,IF(I282=2023,Outgrowers_Baseline!AO282,IF(I282=2024,Outgrowers_Baseline!AT282,0))))))))</f>
        <v>200</v>
      </c>
      <c r="M282" s="11">
        <f>IF(I282=2017,Outgrowers_Baseline!J282,IF(I282=2018,Outgrowers_Baseline!O282,IF(I282=2019,Outgrowers_Baseline!T282,IF(I282=2020,Outgrowers_Baseline!Y282,IF(I282=2021,Outgrowers_Baseline!AD282,IF(I282=2022,Outgrowers_Baseline!AI282,IF(I282=2023,Outgrowers_Baseline!AN282,IF(I282=2024,Outgrowers_Baseline!AS282,0))))))))</f>
        <v>0</v>
      </c>
      <c r="N282" s="11">
        <f t="shared" si="74"/>
        <v>1700</v>
      </c>
      <c r="O282" s="30">
        <f>IFERROR(VLOOKUP(A282,Outgrower_Areas!$C:$J,8,0),0)</f>
        <v>0.167516</v>
      </c>
      <c r="P282" s="33">
        <f t="shared" si="75"/>
        <v>0.88235294117647056</v>
      </c>
      <c r="Q282" s="113">
        <f t="shared" si="76"/>
        <v>0.14780823529411763</v>
      </c>
      <c r="R282" s="32">
        <f t="shared" si="77"/>
        <v>1</v>
      </c>
      <c r="S282" s="30">
        <f t="shared" si="78"/>
        <v>0.167516</v>
      </c>
      <c r="T282" s="32">
        <f t="shared" si="79"/>
        <v>1</v>
      </c>
      <c r="U282" s="30">
        <f t="shared" si="80"/>
        <v>0.167516</v>
      </c>
      <c r="V282" s="113" t="str">
        <f t="shared" si="81"/>
        <v>High Cropland (≥50%)</v>
      </c>
      <c r="W282" s="33">
        <f t="shared" si="82"/>
        <v>0.4</v>
      </c>
      <c r="X282" s="114">
        <f t="shared" si="83"/>
        <v>5.9123294117647052E-2</v>
      </c>
      <c r="Y282" s="33">
        <f t="shared" si="84"/>
        <v>0.4</v>
      </c>
      <c r="Z282" s="113">
        <f t="shared" si="85"/>
        <v>6.7006400000000008E-2</v>
      </c>
      <c r="AA282" s="113" t="str">
        <f t="shared" si="86"/>
        <v>High Cropland (≥50%)</v>
      </c>
      <c r="AB282" s="11">
        <f t="shared" si="87"/>
        <v>0.4</v>
      </c>
      <c r="AC282" s="11">
        <f t="shared" si="88"/>
        <v>6.7006400000000008E-2</v>
      </c>
      <c r="AD282" s="30">
        <f t="shared" si="89"/>
        <v>0.167516</v>
      </c>
    </row>
    <row r="283" spans="1:30" x14ac:dyDescent="0.4">
      <c r="A283" s="11" t="str">
        <f>Outgrowers_Baseline!A283</f>
        <v>192210a</v>
      </c>
      <c r="B283" s="11">
        <f>Outgrowers_Baseline!B283</f>
        <v>508</v>
      </c>
      <c r="C283" s="11" t="str">
        <f>Outgrowers_Baseline!C283</f>
        <v>192210a</v>
      </c>
      <c r="D283" s="11">
        <f>Outgrowers_Baseline!D283</f>
        <v>19078</v>
      </c>
      <c r="E283" s="11" t="str">
        <f>Outgrowers_Baseline!G283</f>
        <v>Euc</v>
      </c>
      <c r="F283" s="11">
        <f>Outgrowers_Baseline!H283</f>
        <v>2023</v>
      </c>
      <c r="G283" s="11">
        <f t="shared" si="72"/>
        <v>2022</v>
      </c>
      <c r="H283" s="11">
        <f>IF(G283&lt;2017,0,(IF(G283=2017,Outgrowers_Baseline!I283,IF(G283=2018,Outgrowers_Baseline!N283,IF(G283=2019,Outgrowers_Baseline!S283,IF(G283=2020,Outgrowers_Baseline!X283,IF(G283=2021,Outgrowers_Baseline!AC283,IF(G283=2022,Outgrowers_Baseline!AH283,IF(G283=2023,Outgrowers_Baseline!AM283,IF(G283=2024,Outgrowers_Baseline!AR283,0)))))))))+(IF(G283=2017,Outgrowers_Baseline!J283,IF(G283=2018,Outgrowers_Baseline!O283,IF(G283=2019,Outgrowers_Baseline!T283,IF(G283=2020,Outgrowers_Baseline!Y283,IF(G283=2021,Outgrowers_Baseline!AD283,IF(G283=2022,Outgrowers_Baseline!AI283,IF(G283=2023,Outgrowers_Baseline!AN283,IF(G283=2024,Outgrowers_Baseline!AS283,0)))))))))+(IF(G283=2017,Outgrowers_Baseline!K283,IF(G283=2018,Outgrowers_Baseline!P283,IF(G283=2019,Outgrowers_Baseline!U283,IF(G283=2020,Outgrowers_Baseline!Z283,IF(G283=2021,Outgrowers_Baseline!AE283,IF(G283=2022,Outgrowers_Baseline!AJ283,IF(G283=2023,Outgrowers_Baseline!AO283,IF(G283=2024,Outgrowers_Baseline!AT283,0)))))))))+(IF(G283=2017,Outgrowers_Baseline!L283,IF(G283=2018,Outgrowers_Baseline!Q283,IF(G283=2019,Outgrowers_Baseline!V283,IF(G283=2020,Outgrowers_Baseline!AA283,IF(G283=2021,Outgrowers_Baseline!AF283,IF(G283=2022,Outgrowers_Baseline!AK283,IF(G283=2023,Outgrowers_Baseline!AP283,IF(G283=2024,Outgrowers_Baseline!AU283,0))))))))))</f>
        <v>2600</v>
      </c>
      <c r="I283" s="11">
        <f t="shared" si="73"/>
        <v>2022</v>
      </c>
      <c r="J283" s="11">
        <f>IF(I283=2017,Outgrowers_Baseline!I283,IF(I283=2018,Outgrowers_Baseline!N283,IF(I283=2019,Outgrowers_Baseline!S283,IF(I283=2020,Outgrowers_Baseline!X283,IF(I283=2021,Outgrowers_Baseline!AC283,IF(I283=2022,Outgrowers_Baseline!AH283,IF(I283=2023,Outgrowers_Baseline!AM283,IF(I283=2024,Outgrowers_Baseline!AR283,0))))))))</f>
        <v>0</v>
      </c>
      <c r="K283" s="11">
        <f>IF(I283=2017,Outgrowers_Baseline!L283,IF(I283=2018,Outgrowers_Baseline!Q283,IF(I283=2019,Outgrowers_Baseline!V283,IF(I283=2020,Outgrowers_Baseline!AA283,IF(I283=2021,Outgrowers_Baseline!AF283,IF(I283=2022,Outgrowers_Baseline!AK283,IF(I283=2023,Outgrowers_Baseline!AP283,IF(I283=2024,Outgrowers_Baseline!AU283,0))))))))</f>
        <v>2300</v>
      </c>
      <c r="L283" s="11">
        <f>IF(I283=2017,Outgrowers_Baseline!K283,IF(I283=2018,Outgrowers_Baseline!P283,IF(I283=2019,Outgrowers_Baseline!U283,IF(I283=2020,Outgrowers_Baseline!Z283,IF(I283=2021,Outgrowers_Baseline!AE283,IF(I283=2022,Outgrowers_Baseline!AJ283,IF(I283=2023,Outgrowers_Baseline!AO283,IF(I283=2024,Outgrowers_Baseline!AT283,0))))))))</f>
        <v>300</v>
      </c>
      <c r="M283" s="11">
        <f>IF(I283=2017,Outgrowers_Baseline!J283,IF(I283=2018,Outgrowers_Baseline!O283,IF(I283=2019,Outgrowers_Baseline!T283,IF(I283=2020,Outgrowers_Baseline!Y283,IF(I283=2021,Outgrowers_Baseline!AD283,IF(I283=2022,Outgrowers_Baseline!AI283,IF(I283=2023,Outgrowers_Baseline!AN283,IF(I283=2024,Outgrowers_Baseline!AS283,0))))))))</f>
        <v>0</v>
      </c>
      <c r="N283" s="11">
        <f t="shared" si="74"/>
        <v>2600</v>
      </c>
      <c r="O283" s="30">
        <f>IFERROR(VLOOKUP(A283,Outgrower_Areas!$C:$J,8,0),0)</f>
        <v>0.27116800000000002</v>
      </c>
      <c r="P283" s="33">
        <f t="shared" si="75"/>
        <v>0.88461538461538458</v>
      </c>
      <c r="Q283" s="113">
        <f t="shared" si="76"/>
        <v>0.23987938461538463</v>
      </c>
      <c r="R283" s="32">
        <f t="shared" si="77"/>
        <v>1</v>
      </c>
      <c r="S283" s="30">
        <f t="shared" si="78"/>
        <v>0.27116800000000002</v>
      </c>
      <c r="T283" s="32">
        <f t="shared" si="79"/>
        <v>1</v>
      </c>
      <c r="U283" s="30">
        <f t="shared" si="80"/>
        <v>0.27116800000000002</v>
      </c>
      <c r="V283" s="113" t="str">
        <f t="shared" si="81"/>
        <v>High Cropland (≥50%)</v>
      </c>
      <c r="W283" s="33">
        <f t="shared" si="82"/>
        <v>0.4</v>
      </c>
      <c r="X283" s="114">
        <f t="shared" si="83"/>
        <v>9.5951753846153856E-2</v>
      </c>
      <c r="Y283" s="33">
        <f t="shared" si="84"/>
        <v>0.4</v>
      </c>
      <c r="Z283" s="113">
        <f t="shared" si="85"/>
        <v>0.10846720000000001</v>
      </c>
      <c r="AA283" s="113" t="str">
        <f t="shared" si="86"/>
        <v>High Cropland (≥50%)</v>
      </c>
      <c r="AB283" s="11">
        <f t="shared" si="87"/>
        <v>0.4</v>
      </c>
      <c r="AC283" s="11">
        <f t="shared" si="88"/>
        <v>0.10846720000000001</v>
      </c>
      <c r="AD283" s="30">
        <f t="shared" si="89"/>
        <v>0.27116800000000002</v>
      </c>
    </row>
    <row r="284" spans="1:30" x14ac:dyDescent="0.4">
      <c r="A284" s="11" t="str">
        <f>Outgrowers_Baseline!A284</f>
        <v>192211a</v>
      </c>
      <c r="B284" s="11">
        <f>Outgrowers_Baseline!B284</f>
        <v>508</v>
      </c>
      <c r="C284" s="11" t="str">
        <f>Outgrowers_Baseline!C284</f>
        <v>192211a</v>
      </c>
      <c r="D284" s="11">
        <f>Outgrowers_Baseline!D284</f>
        <v>19079</v>
      </c>
      <c r="E284" s="11" t="str">
        <f>Outgrowers_Baseline!G284</f>
        <v>Euc</v>
      </c>
      <c r="F284" s="11">
        <f>Outgrowers_Baseline!H284</f>
        <v>2023</v>
      </c>
      <c r="G284" s="11">
        <f t="shared" si="72"/>
        <v>2022</v>
      </c>
      <c r="H284" s="11">
        <f>IF(G284&lt;2017,0,(IF(G284=2017,Outgrowers_Baseline!I284,IF(G284=2018,Outgrowers_Baseline!N284,IF(G284=2019,Outgrowers_Baseline!S284,IF(G284=2020,Outgrowers_Baseline!X284,IF(G284=2021,Outgrowers_Baseline!AC284,IF(G284=2022,Outgrowers_Baseline!AH284,IF(G284=2023,Outgrowers_Baseline!AM284,IF(G284=2024,Outgrowers_Baseline!AR284,0)))))))))+(IF(G284=2017,Outgrowers_Baseline!J284,IF(G284=2018,Outgrowers_Baseline!O284,IF(G284=2019,Outgrowers_Baseline!T284,IF(G284=2020,Outgrowers_Baseline!Y284,IF(G284=2021,Outgrowers_Baseline!AD284,IF(G284=2022,Outgrowers_Baseline!AI284,IF(G284=2023,Outgrowers_Baseline!AN284,IF(G284=2024,Outgrowers_Baseline!AS284,0)))))))))+(IF(G284=2017,Outgrowers_Baseline!K284,IF(G284=2018,Outgrowers_Baseline!P284,IF(G284=2019,Outgrowers_Baseline!U284,IF(G284=2020,Outgrowers_Baseline!Z284,IF(G284=2021,Outgrowers_Baseline!AE284,IF(G284=2022,Outgrowers_Baseline!AJ284,IF(G284=2023,Outgrowers_Baseline!AO284,IF(G284=2024,Outgrowers_Baseline!AT284,0)))))))))+(IF(G284=2017,Outgrowers_Baseline!L284,IF(G284=2018,Outgrowers_Baseline!Q284,IF(G284=2019,Outgrowers_Baseline!V284,IF(G284=2020,Outgrowers_Baseline!AA284,IF(G284=2021,Outgrowers_Baseline!AF284,IF(G284=2022,Outgrowers_Baseline!AK284,IF(G284=2023,Outgrowers_Baseline!AP284,IF(G284=2024,Outgrowers_Baseline!AU284,0))))))))))</f>
        <v>2600</v>
      </c>
      <c r="I284" s="11">
        <f t="shared" si="73"/>
        <v>2022</v>
      </c>
      <c r="J284" s="11">
        <f>IF(I284=2017,Outgrowers_Baseline!I284,IF(I284=2018,Outgrowers_Baseline!N284,IF(I284=2019,Outgrowers_Baseline!S284,IF(I284=2020,Outgrowers_Baseline!X284,IF(I284=2021,Outgrowers_Baseline!AC284,IF(I284=2022,Outgrowers_Baseline!AH284,IF(I284=2023,Outgrowers_Baseline!AM284,IF(I284=2024,Outgrowers_Baseline!AR284,0))))))))</f>
        <v>2400</v>
      </c>
      <c r="K284" s="11">
        <f>IF(I284=2017,Outgrowers_Baseline!L284,IF(I284=2018,Outgrowers_Baseline!Q284,IF(I284=2019,Outgrowers_Baseline!V284,IF(I284=2020,Outgrowers_Baseline!AA284,IF(I284=2021,Outgrowers_Baseline!AF284,IF(I284=2022,Outgrowers_Baseline!AK284,IF(I284=2023,Outgrowers_Baseline!AP284,IF(I284=2024,Outgrowers_Baseline!AU284,0))))))))</f>
        <v>0</v>
      </c>
      <c r="L284" s="11">
        <f>IF(I284=2017,Outgrowers_Baseline!K284,IF(I284=2018,Outgrowers_Baseline!P284,IF(I284=2019,Outgrowers_Baseline!U284,IF(I284=2020,Outgrowers_Baseline!Z284,IF(I284=2021,Outgrowers_Baseline!AE284,IF(I284=2022,Outgrowers_Baseline!AJ284,IF(I284=2023,Outgrowers_Baseline!AO284,IF(I284=2024,Outgrowers_Baseline!AT284,0))))))))</f>
        <v>0</v>
      </c>
      <c r="M284" s="11">
        <f>IF(I284=2017,Outgrowers_Baseline!J284,IF(I284=2018,Outgrowers_Baseline!O284,IF(I284=2019,Outgrowers_Baseline!T284,IF(I284=2020,Outgrowers_Baseline!Y284,IF(I284=2021,Outgrowers_Baseline!AD284,IF(I284=2022,Outgrowers_Baseline!AI284,IF(I284=2023,Outgrowers_Baseline!AN284,IF(I284=2024,Outgrowers_Baseline!AS284,0))))))))</f>
        <v>200</v>
      </c>
      <c r="N284" s="11">
        <f t="shared" si="74"/>
        <v>2600</v>
      </c>
      <c r="O284" s="30">
        <f>IFERROR(VLOOKUP(A284,Outgrower_Areas!$C:$J,8,0),0)</f>
        <v>0.25337599999999999</v>
      </c>
      <c r="P284" s="33">
        <f t="shared" si="75"/>
        <v>0</v>
      </c>
      <c r="Q284" s="113">
        <f t="shared" si="76"/>
        <v>0</v>
      </c>
      <c r="R284" s="32">
        <f t="shared" si="77"/>
        <v>0</v>
      </c>
      <c r="S284" s="30">
        <f t="shared" si="78"/>
        <v>0</v>
      </c>
      <c r="T284" s="32">
        <f t="shared" si="79"/>
        <v>7.6923076923076927E-2</v>
      </c>
      <c r="U284" s="30">
        <f t="shared" si="80"/>
        <v>1.949046153846154E-2</v>
      </c>
      <c r="V284" s="113" t="str">
        <f t="shared" si="81"/>
        <v>Non-Cropland</v>
      </c>
      <c r="W284" s="33">
        <f t="shared" si="82"/>
        <v>0</v>
      </c>
      <c r="X284" s="114">
        <f t="shared" si="83"/>
        <v>0</v>
      </c>
      <c r="Y284" s="33">
        <f t="shared" si="84"/>
        <v>0</v>
      </c>
      <c r="Z284" s="113">
        <f t="shared" si="85"/>
        <v>0</v>
      </c>
      <c r="AA284" s="113" t="str">
        <f t="shared" si="86"/>
        <v>Very Low Cropland (&lt;10%)</v>
      </c>
      <c r="AB284" s="11">
        <f t="shared" si="87"/>
        <v>0.15</v>
      </c>
      <c r="AC284" s="11">
        <f t="shared" si="88"/>
        <v>2.923569230769231E-3</v>
      </c>
      <c r="AD284" s="30">
        <f t="shared" si="89"/>
        <v>1.949046153846154E-2</v>
      </c>
    </row>
    <row r="285" spans="1:30" x14ac:dyDescent="0.4">
      <c r="A285" s="11" t="str">
        <f>Outgrowers_Baseline!A285</f>
        <v>192212a</v>
      </c>
      <c r="B285" s="11">
        <f>Outgrowers_Baseline!B285</f>
        <v>508</v>
      </c>
      <c r="C285" s="11" t="str">
        <f>Outgrowers_Baseline!C285</f>
        <v>192212a</v>
      </c>
      <c r="D285" s="11">
        <f>Outgrowers_Baseline!D285</f>
        <v>19392</v>
      </c>
      <c r="E285" s="11" t="str">
        <f>Outgrowers_Baseline!G285</f>
        <v>Euc</v>
      </c>
      <c r="F285" s="11">
        <f>Outgrowers_Baseline!H285</f>
        <v>2023</v>
      </c>
      <c r="G285" s="11">
        <f t="shared" si="72"/>
        <v>2022</v>
      </c>
      <c r="H285" s="11">
        <f>IF(G285&lt;2017,0,(IF(G285=2017,Outgrowers_Baseline!I285,IF(G285=2018,Outgrowers_Baseline!N285,IF(G285=2019,Outgrowers_Baseline!S285,IF(G285=2020,Outgrowers_Baseline!X285,IF(G285=2021,Outgrowers_Baseline!AC285,IF(G285=2022,Outgrowers_Baseline!AH285,IF(G285=2023,Outgrowers_Baseline!AM285,IF(G285=2024,Outgrowers_Baseline!AR285,0)))))))))+(IF(G285=2017,Outgrowers_Baseline!J285,IF(G285=2018,Outgrowers_Baseline!O285,IF(G285=2019,Outgrowers_Baseline!T285,IF(G285=2020,Outgrowers_Baseline!Y285,IF(G285=2021,Outgrowers_Baseline!AD285,IF(G285=2022,Outgrowers_Baseline!AI285,IF(G285=2023,Outgrowers_Baseline!AN285,IF(G285=2024,Outgrowers_Baseline!AS285,0)))))))))+(IF(G285=2017,Outgrowers_Baseline!K285,IF(G285=2018,Outgrowers_Baseline!P285,IF(G285=2019,Outgrowers_Baseline!U285,IF(G285=2020,Outgrowers_Baseline!Z285,IF(G285=2021,Outgrowers_Baseline!AE285,IF(G285=2022,Outgrowers_Baseline!AJ285,IF(G285=2023,Outgrowers_Baseline!AO285,IF(G285=2024,Outgrowers_Baseline!AT285,0)))))))))+(IF(G285=2017,Outgrowers_Baseline!L285,IF(G285=2018,Outgrowers_Baseline!Q285,IF(G285=2019,Outgrowers_Baseline!V285,IF(G285=2020,Outgrowers_Baseline!AA285,IF(G285=2021,Outgrowers_Baseline!AF285,IF(G285=2022,Outgrowers_Baseline!AK285,IF(G285=2023,Outgrowers_Baseline!AP285,IF(G285=2024,Outgrowers_Baseline!AU285,0))))))))))</f>
        <v>2100</v>
      </c>
      <c r="I285" s="11">
        <f t="shared" si="73"/>
        <v>2022</v>
      </c>
      <c r="J285" s="11">
        <f>IF(I285=2017,Outgrowers_Baseline!I285,IF(I285=2018,Outgrowers_Baseline!N285,IF(I285=2019,Outgrowers_Baseline!S285,IF(I285=2020,Outgrowers_Baseline!X285,IF(I285=2021,Outgrowers_Baseline!AC285,IF(I285=2022,Outgrowers_Baseline!AH285,IF(I285=2023,Outgrowers_Baseline!AM285,IF(I285=2024,Outgrowers_Baseline!AR285,0))))))))</f>
        <v>0</v>
      </c>
      <c r="K285" s="11">
        <f>IF(I285=2017,Outgrowers_Baseline!L285,IF(I285=2018,Outgrowers_Baseline!Q285,IF(I285=2019,Outgrowers_Baseline!V285,IF(I285=2020,Outgrowers_Baseline!AA285,IF(I285=2021,Outgrowers_Baseline!AF285,IF(I285=2022,Outgrowers_Baseline!AK285,IF(I285=2023,Outgrowers_Baseline!AP285,IF(I285=2024,Outgrowers_Baseline!AU285,0))))))))</f>
        <v>0</v>
      </c>
      <c r="L285" s="11">
        <f>IF(I285=2017,Outgrowers_Baseline!K285,IF(I285=2018,Outgrowers_Baseline!P285,IF(I285=2019,Outgrowers_Baseline!U285,IF(I285=2020,Outgrowers_Baseline!Z285,IF(I285=2021,Outgrowers_Baseline!AE285,IF(I285=2022,Outgrowers_Baseline!AJ285,IF(I285=2023,Outgrowers_Baseline!AO285,IF(I285=2024,Outgrowers_Baseline!AT285,0))))))))</f>
        <v>2100</v>
      </c>
      <c r="M285" s="11">
        <f>IF(I285=2017,Outgrowers_Baseline!J285,IF(I285=2018,Outgrowers_Baseline!O285,IF(I285=2019,Outgrowers_Baseline!T285,IF(I285=2020,Outgrowers_Baseline!Y285,IF(I285=2021,Outgrowers_Baseline!AD285,IF(I285=2022,Outgrowers_Baseline!AI285,IF(I285=2023,Outgrowers_Baseline!AN285,IF(I285=2024,Outgrowers_Baseline!AS285,0))))))))</f>
        <v>0</v>
      </c>
      <c r="N285" s="11">
        <f t="shared" si="74"/>
        <v>2100</v>
      </c>
      <c r="O285" s="30">
        <f>IFERROR(VLOOKUP(A285,Outgrower_Areas!$C:$J,8,0),0)</f>
        <v>0.21821699999999999</v>
      </c>
      <c r="P285" s="33">
        <f t="shared" si="75"/>
        <v>0</v>
      </c>
      <c r="Q285" s="113">
        <f t="shared" si="76"/>
        <v>0</v>
      </c>
      <c r="R285" s="32">
        <f t="shared" si="77"/>
        <v>1</v>
      </c>
      <c r="S285" s="30">
        <f t="shared" si="78"/>
        <v>0.21821699999999999</v>
      </c>
      <c r="T285" s="32">
        <f t="shared" si="79"/>
        <v>1</v>
      </c>
      <c r="U285" s="30">
        <f t="shared" si="80"/>
        <v>0.21821699999999999</v>
      </c>
      <c r="V285" s="113" t="str">
        <f t="shared" si="81"/>
        <v>Non-Cropland</v>
      </c>
      <c r="W285" s="33">
        <f t="shared" si="82"/>
        <v>0</v>
      </c>
      <c r="X285" s="114">
        <f t="shared" si="83"/>
        <v>0</v>
      </c>
      <c r="Y285" s="33">
        <f t="shared" si="84"/>
        <v>0.4</v>
      </c>
      <c r="Z285" s="113">
        <f t="shared" si="85"/>
        <v>8.7286799999999998E-2</v>
      </c>
      <c r="AA285" s="113" t="str">
        <f t="shared" si="86"/>
        <v>High Cropland (≥50%)</v>
      </c>
      <c r="AB285" s="11">
        <f t="shared" si="87"/>
        <v>0.4</v>
      </c>
      <c r="AC285" s="11">
        <f t="shared" si="88"/>
        <v>8.7286799999999998E-2</v>
      </c>
      <c r="AD285" s="30">
        <f t="shared" si="89"/>
        <v>0.21821699999999999</v>
      </c>
    </row>
    <row r="286" spans="1:30" x14ac:dyDescent="0.4">
      <c r="A286" s="11" t="str">
        <f>Outgrowers_Baseline!A286</f>
        <v>192223b</v>
      </c>
      <c r="B286" s="11">
        <f>Outgrowers_Baseline!B286</f>
        <v>508</v>
      </c>
      <c r="C286" s="11" t="str">
        <f>Outgrowers_Baseline!C286</f>
        <v>192223b</v>
      </c>
      <c r="D286" s="11">
        <f>Outgrowers_Baseline!D286</f>
        <v>19393</v>
      </c>
      <c r="E286" s="11" t="str">
        <f>Outgrowers_Baseline!G286</f>
        <v>Euc</v>
      </c>
      <c r="F286" s="11">
        <f>Outgrowers_Baseline!H286</f>
        <v>2023</v>
      </c>
      <c r="G286" s="11">
        <f t="shared" si="72"/>
        <v>2022</v>
      </c>
      <c r="H286" s="11">
        <f>IF(G286&lt;2017,0,(IF(G286=2017,Outgrowers_Baseline!I286,IF(G286=2018,Outgrowers_Baseline!N286,IF(G286=2019,Outgrowers_Baseline!S286,IF(G286=2020,Outgrowers_Baseline!X286,IF(G286=2021,Outgrowers_Baseline!AC286,IF(G286=2022,Outgrowers_Baseline!AH286,IF(G286=2023,Outgrowers_Baseline!AM286,IF(G286=2024,Outgrowers_Baseline!AR286,0)))))))))+(IF(G286=2017,Outgrowers_Baseline!J286,IF(G286=2018,Outgrowers_Baseline!O286,IF(G286=2019,Outgrowers_Baseline!T286,IF(G286=2020,Outgrowers_Baseline!Y286,IF(G286=2021,Outgrowers_Baseline!AD286,IF(G286=2022,Outgrowers_Baseline!AI286,IF(G286=2023,Outgrowers_Baseline!AN286,IF(G286=2024,Outgrowers_Baseline!AS286,0)))))))))+(IF(G286=2017,Outgrowers_Baseline!K286,IF(G286=2018,Outgrowers_Baseline!P286,IF(G286=2019,Outgrowers_Baseline!U286,IF(G286=2020,Outgrowers_Baseline!Z286,IF(G286=2021,Outgrowers_Baseline!AE286,IF(G286=2022,Outgrowers_Baseline!AJ286,IF(G286=2023,Outgrowers_Baseline!AO286,IF(G286=2024,Outgrowers_Baseline!AT286,0)))))))))+(IF(G286=2017,Outgrowers_Baseline!L286,IF(G286=2018,Outgrowers_Baseline!Q286,IF(G286=2019,Outgrowers_Baseline!V286,IF(G286=2020,Outgrowers_Baseline!AA286,IF(G286=2021,Outgrowers_Baseline!AF286,IF(G286=2022,Outgrowers_Baseline!AK286,IF(G286=2023,Outgrowers_Baseline!AP286,IF(G286=2024,Outgrowers_Baseline!AU286,0))))))))))</f>
        <v>4400</v>
      </c>
      <c r="I286" s="11">
        <f t="shared" si="73"/>
        <v>2022</v>
      </c>
      <c r="J286" s="11">
        <f>IF(I286=2017,Outgrowers_Baseline!I286,IF(I286=2018,Outgrowers_Baseline!N286,IF(I286=2019,Outgrowers_Baseline!S286,IF(I286=2020,Outgrowers_Baseline!X286,IF(I286=2021,Outgrowers_Baseline!AC286,IF(I286=2022,Outgrowers_Baseline!AH286,IF(I286=2023,Outgrowers_Baseline!AM286,IF(I286=2024,Outgrowers_Baseline!AR286,0))))))))</f>
        <v>0</v>
      </c>
      <c r="K286" s="11">
        <f>IF(I286=2017,Outgrowers_Baseline!L286,IF(I286=2018,Outgrowers_Baseline!Q286,IF(I286=2019,Outgrowers_Baseline!V286,IF(I286=2020,Outgrowers_Baseline!AA286,IF(I286=2021,Outgrowers_Baseline!AF286,IF(I286=2022,Outgrowers_Baseline!AK286,IF(I286=2023,Outgrowers_Baseline!AP286,IF(I286=2024,Outgrowers_Baseline!AU286,0))))))))</f>
        <v>2300</v>
      </c>
      <c r="L286" s="11">
        <f>IF(I286=2017,Outgrowers_Baseline!K286,IF(I286=2018,Outgrowers_Baseline!P286,IF(I286=2019,Outgrowers_Baseline!U286,IF(I286=2020,Outgrowers_Baseline!Z286,IF(I286=2021,Outgrowers_Baseline!AE286,IF(I286=2022,Outgrowers_Baseline!AJ286,IF(I286=2023,Outgrowers_Baseline!AO286,IF(I286=2024,Outgrowers_Baseline!AT286,0))))))))</f>
        <v>2000</v>
      </c>
      <c r="M286" s="11">
        <f>IF(I286=2017,Outgrowers_Baseline!J286,IF(I286=2018,Outgrowers_Baseline!O286,IF(I286=2019,Outgrowers_Baseline!T286,IF(I286=2020,Outgrowers_Baseline!Y286,IF(I286=2021,Outgrowers_Baseline!AD286,IF(I286=2022,Outgrowers_Baseline!AI286,IF(I286=2023,Outgrowers_Baseline!AN286,IF(I286=2024,Outgrowers_Baseline!AS286,0))))))))</f>
        <v>100</v>
      </c>
      <c r="N286" s="11">
        <f t="shared" si="74"/>
        <v>4400</v>
      </c>
      <c r="O286" s="30">
        <f>IFERROR(VLOOKUP(A286,Outgrower_Areas!$C:$J,8,0),0)</f>
        <v>0.41863699999999998</v>
      </c>
      <c r="P286" s="33">
        <f t="shared" si="75"/>
        <v>0.52272727272727271</v>
      </c>
      <c r="Q286" s="113">
        <f t="shared" si="76"/>
        <v>0.21883297727272724</v>
      </c>
      <c r="R286" s="32">
        <f t="shared" si="77"/>
        <v>0.97727272727272729</v>
      </c>
      <c r="S286" s="30">
        <f t="shared" si="78"/>
        <v>0.40912252272727273</v>
      </c>
      <c r="T286" s="32">
        <f t="shared" si="79"/>
        <v>1</v>
      </c>
      <c r="U286" s="30">
        <f t="shared" si="80"/>
        <v>0.41863699999999998</v>
      </c>
      <c r="V286" s="113" t="str">
        <f t="shared" si="81"/>
        <v>High Cropland (≥50%)</v>
      </c>
      <c r="W286" s="33">
        <f t="shared" si="82"/>
        <v>0.4</v>
      </c>
      <c r="X286" s="114">
        <f t="shared" si="83"/>
        <v>8.7533190909090897E-2</v>
      </c>
      <c r="Y286" s="33">
        <f t="shared" si="84"/>
        <v>0.4</v>
      </c>
      <c r="Z286" s="113">
        <f t="shared" si="85"/>
        <v>0.1636490090909091</v>
      </c>
      <c r="AA286" s="113" t="str">
        <f t="shared" si="86"/>
        <v>High Cropland (≥50%)</v>
      </c>
      <c r="AB286" s="11">
        <f t="shared" si="87"/>
        <v>0.4</v>
      </c>
      <c r="AC286" s="11">
        <f t="shared" si="88"/>
        <v>0.16745480000000001</v>
      </c>
      <c r="AD286" s="30">
        <f t="shared" si="89"/>
        <v>0.41863699999999998</v>
      </c>
    </row>
    <row r="287" spans="1:30" x14ac:dyDescent="0.4">
      <c r="A287" s="11" t="str">
        <f>Outgrowers_Baseline!A287</f>
        <v>192224a</v>
      </c>
      <c r="B287" s="11">
        <f>Outgrowers_Baseline!B287</f>
        <v>508</v>
      </c>
      <c r="C287" s="11" t="str">
        <f>Outgrowers_Baseline!C287</f>
        <v>192224a</v>
      </c>
      <c r="D287" s="11">
        <f>Outgrowers_Baseline!D287</f>
        <v>19082</v>
      </c>
      <c r="E287" s="11" t="str">
        <f>Outgrowers_Baseline!G287</f>
        <v>Euc</v>
      </c>
      <c r="F287" s="11">
        <f>Outgrowers_Baseline!H287</f>
        <v>2023</v>
      </c>
      <c r="G287" s="11">
        <f t="shared" si="72"/>
        <v>2022</v>
      </c>
      <c r="H287" s="11">
        <f>IF(G287&lt;2017,0,(IF(G287=2017,Outgrowers_Baseline!I287,IF(G287=2018,Outgrowers_Baseline!N287,IF(G287=2019,Outgrowers_Baseline!S287,IF(G287=2020,Outgrowers_Baseline!X287,IF(G287=2021,Outgrowers_Baseline!AC287,IF(G287=2022,Outgrowers_Baseline!AH287,IF(G287=2023,Outgrowers_Baseline!AM287,IF(G287=2024,Outgrowers_Baseline!AR287,0)))))))))+(IF(G287=2017,Outgrowers_Baseline!J287,IF(G287=2018,Outgrowers_Baseline!O287,IF(G287=2019,Outgrowers_Baseline!T287,IF(G287=2020,Outgrowers_Baseline!Y287,IF(G287=2021,Outgrowers_Baseline!AD287,IF(G287=2022,Outgrowers_Baseline!AI287,IF(G287=2023,Outgrowers_Baseline!AN287,IF(G287=2024,Outgrowers_Baseline!AS287,0)))))))))+(IF(G287=2017,Outgrowers_Baseline!K287,IF(G287=2018,Outgrowers_Baseline!P287,IF(G287=2019,Outgrowers_Baseline!U287,IF(G287=2020,Outgrowers_Baseline!Z287,IF(G287=2021,Outgrowers_Baseline!AE287,IF(G287=2022,Outgrowers_Baseline!AJ287,IF(G287=2023,Outgrowers_Baseline!AO287,IF(G287=2024,Outgrowers_Baseline!AT287,0)))))))))+(IF(G287=2017,Outgrowers_Baseline!L287,IF(G287=2018,Outgrowers_Baseline!Q287,IF(G287=2019,Outgrowers_Baseline!V287,IF(G287=2020,Outgrowers_Baseline!AA287,IF(G287=2021,Outgrowers_Baseline!AF287,IF(G287=2022,Outgrowers_Baseline!AK287,IF(G287=2023,Outgrowers_Baseline!AP287,IF(G287=2024,Outgrowers_Baseline!AU287,0))))))))))</f>
        <v>1500</v>
      </c>
      <c r="I287" s="11">
        <f t="shared" si="73"/>
        <v>2022</v>
      </c>
      <c r="J287" s="11">
        <f>IF(I287=2017,Outgrowers_Baseline!I287,IF(I287=2018,Outgrowers_Baseline!N287,IF(I287=2019,Outgrowers_Baseline!S287,IF(I287=2020,Outgrowers_Baseline!X287,IF(I287=2021,Outgrowers_Baseline!AC287,IF(I287=2022,Outgrowers_Baseline!AH287,IF(I287=2023,Outgrowers_Baseline!AM287,IF(I287=2024,Outgrowers_Baseline!AR287,0))))))))</f>
        <v>1500</v>
      </c>
      <c r="K287" s="11">
        <f>IF(I287=2017,Outgrowers_Baseline!L287,IF(I287=2018,Outgrowers_Baseline!Q287,IF(I287=2019,Outgrowers_Baseline!V287,IF(I287=2020,Outgrowers_Baseline!AA287,IF(I287=2021,Outgrowers_Baseline!AF287,IF(I287=2022,Outgrowers_Baseline!AK287,IF(I287=2023,Outgrowers_Baseline!AP287,IF(I287=2024,Outgrowers_Baseline!AU287,0))))))))</f>
        <v>0</v>
      </c>
      <c r="L287" s="11">
        <f>IF(I287=2017,Outgrowers_Baseline!K287,IF(I287=2018,Outgrowers_Baseline!P287,IF(I287=2019,Outgrowers_Baseline!U287,IF(I287=2020,Outgrowers_Baseline!Z287,IF(I287=2021,Outgrowers_Baseline!AE287,IF(I287=2022,Outgrowers_Baseline!AJ287,IF(I287=2023,Outgrowers_Baseline!AO287,IF(I287=2024,Outgrowers_Baseline!AT287,0))))))))</f>
        <v>0</v>
      </c>
      <c r="M287" s="11">
        <f>IF(I287=2017,Outgrowers_Baseline!J287,IF(I287=2018,Outgrowers_Baseline!O287,IF(I287=2019,Outgrowers_Baseline!T287,IF(I287=2020,Outgrowers_Baseline!Y287,IF(I287=2021,Outgrowers_Baseline!AD287,IF(I287=2022,Outgrowers_Baseline!AI287,IF(I287=2023,Outgrowers_Baseline!AN287,IF(I287=2024,Outgrowers_Baseline!AS287,0))))))))</f>
        <v>0</v>
      </c>
      <c r="N287" s="11">
        <f t="shared" si="74"/>
        <v>1500</v>
      </c>
      <c r="O287" s="30">
        <f>IFERROR(VLOOKUP(A287,Outgrower_Areas!$C:$J,8,0),0)</f>
        <v>0.15318899999999999</v>
      </c>
      <c r="P287" s="33">
        <f t="shared" si="75"/>
        <v>0</v>
      </c>
      <c r="Q287" s="113">
        <f t="shared" si="76"/>
        <v>0</v>
      </c>
      <c r="R287" s="32">
        <f t="shared" si="77"/>
        <v>0</v>
      </c>
      <c r="S287" s="30">
        <f t="shared" si="78"/>
        <v>0</v>
      </c>
      <c r="T287" s="32">
        <f t="shared" si="79"/>
        <v>0</v>
      </c>
      <c r="U287" s="30">
        <f t="shared" si="80"/>
        <v>0</v>
      </c>
      <c r="V287" s="113" t="str">
        <f t="shared" si="81"/>
        <v>Non-Cropland</v>
      </c>
      <c r="W287" s="33">
        <f t="shared" si="82"/>
        <v>0</v>
      </c>
      <c r="X287" s="114">
        <f t="shared" si="83"/>
        <v>0</v>
      </c>
      <c r="Y287" s="33">
        <f t="shared" si="84"/>
        <v>0</v>
      </c>
      <c r="Z287" s="113">
        <f t="shared" si="85"/>
        <v>0</v>
      </c>
      <c r="AA287" s="113" t="str">
        <f t="shared" si="86"/>
        <v>Non-Cropland</v>
      </c>
      <c r="AB287" s="11">
        <f t="shared" si="87"/>
        <v>0</v>
      </c>
      <c r="AC287" s="11">
        <f t="shared" si="88"/>
        <v>0</v>
      </c>
      <c r="AD287" s="30">
        <f t="shared" si="89"/>
        <v>0</v>
      </c>
    </row>
    <row r="288" spans="1:30" x14ac:dyDescent="0.4">
      <c r="A288" s="11" t="str">
        <f>Outgrowers_Baseline!A288</f>
        <v>192240a</v>
      </c>
      <c r="B288" s="11">
        <f>Outgrowers_Baseline!B288</f>
        <v>508</v>
      </c>
      <c r="C288" s="11" t="str">
        <f>Outgrowers_Baseline!C288</f>
        <v>192240a</v>
      </c>
      <c r="D288" s="11">
        <f>Outgrowers_Baseline!D288</f>
        <v>19083</v>
      </c>
      <c r="E288" s="11" t="str">
        <f>Outgrowers_Baseline!G288</f>
        <v>Euc</v>
      </c>
      <c r="F288" s="11">
        <f>Outgrowers_Baseline!H288</f>
        <v>2023</v>
      </c>
      <c r="G288" s="11">
        <f t="shared" si="72"/>
        <v>2022</v>
      </c>
      <c r="H288" s="11">
        <f>IF(G288&lt;2017,0,(IF(G288=2017,Outgrowers_Baseline!I288,IF(G288=2018,Outgrowers_Baseline!N288,IF(G288=2019,Outgrowers_Baseline!S288,IF(G288=2020,Outgrowers_Baseline!X288,IF(G288=2021,Outgrowers_Baseline!AC288,IF(G288=2022,Outgrowers_Baseline!AH288,IF(G288=2023,Outgrowers_Baseline!AM288,IF(G288=2024,Outgrowers_Baseline!AR288,0)))))))))+(IF(G288=2017,Outgrowers_Baseline!J288,IF(G288=2018,Outgrowers_Baseline!O288,IF(G288=2019,Outgrowers_Baseline!T288,IF(G288=2020,Outgrowers_Baseline!Y288,IF(G288=2021,Outgrowers_Baseline!AD288,IF(G288=2022,Outgrowers_Baseline!AI288,IF(G288=2023,Outgrowers_Baseline!AN288,IF(G288=2024,Outgrowers_Baseline!AS288,0)))))))))+(IF(G288=2017,Outgrowers_Baseline!K288,IF(G288=2018,Outgrowers_Baseline!P288,IF(G288=2019,Outgrowers_Baseline!U288,IF(G288=2020,Outgrowers_Baseline!Z288,IF(G288=2021,Outgrowers_Baseline!AE288,IF(G288=2022,Outgrowers_Baseline!AJ288,IF(G288=2023,Outgrowers_Baseline!AO288,IF(G288=2024,Outgrowers_Baseline!AT288,0)))))))))+(IF(G288=2017,Outgrowers_Baseline!L288,IF(G288=2018,Outgrowers_Baseline!Q288,IF(G288=2019,Outgrowers_Baseline!V288,IF(G288=2020,Outgrowers_Baseline!AA288,IF(G288=2021,Outgrowers_Baseline!AF288,IF(G288=2022,Outgrowers_Baseline!AK288,IF(G288=2023,Outgrowers_Baseline!AP288,IF(G288=2024,Outgrowers_Baseline!AU288,0))))))))))</f>
        <v>2500</v>
      </c>
      <c r="I288" s="11">
        <f t="shared" si="73"/>
        <v>2022</v>
      </c>
      <c r="J288" s="11">
        <f>IF(I288=2017,Outgrowers_Baseline!I288,IF(I288=2018,Outgrowers_Baseline!N288,IF(I288=2019,Outgrowers_Baseline!S288,IF(I288=2020,Outgrowers_Baseline!X288,IF(I288=2021,Outgrowers_Baseline!AC288,IF(I288=2022,Outgrowers_Baseline!AH288,IF(I288=2023,Outgrowers_Baseline!AM288,IF(I288=2024,Outgrowers_Baseline!AR288,0))))))))</f>
        <v>2300</v>
      </c>
      <c r="K288" s="11">
        <f>IF(I288=2017,Outgrowers_Baseline!L288,IF(I288=2018,Outgrowers_Baseline!Q288,IF(I288=2019,Outgrowers_Baseline!V288,IF(I288=2020,Outgrowers_Baseline!AA288,IF(I288=2021,Outgrowers_Baseline!AF288,IF(I288=2022,Outgrowers_Baseline!AK288,IF(I288=2023,Outgrowers_Baseline!AP288,IF(I288=2024,Outgrowers_Baseline!AU288,0))))))))</f>
        <v>0</v>
      </c>
      <c r="L288" s="11">
        <f>IF(I288=2017,Outgrowers_Baseline!K288,IF(I288=2018,Outgrowers_Baseline!P288,IF(I288=2019,Outgrowers_Baseline!U288,IF(I288=2020,Outgrowers_Baseline!Z288,IF(I288=2021,Outgrowers_Baseline!AE288,IF(I288=2022,Outgrowers_Baseline!AJ288,IF(I288=2023,Outgrowers_Baseline!AO288,IF(I288=2024,Outgrowers_Baseline!AT288,0))))))))</f>
        <v>0</v>
      </c>
      <c r="M288" s="11">
        <f>IF(I288=2017,Outgrowers_Baseline!J288,IF(I288=2018,Outgrowers_Baseline!O288,IF(I288=2019,Outgrowers_Baseline!T288,IF(I288=2020,Outgrowers_Baseline!Y288,IF(I288=2021,Outgrowers_Baseline!AD288,IF(I288=2022,Outgrowers_Baseline!AI288,IF(I288=2023,Outgrowers_Baseline!AN288,IF(I288=2024,Outgrowers_Baseline!AS288,0))))))))</f>
        <v>200</v>
      </c>
      <c r="N288" s="11">
        <f t="shared" si="74"/>
        <v>2500</v>
      </c>
      <c r="O288" s="30">
        <f>IFERROR(VLOOKUP(A288,Outgrower_Areas!$C:$J,8,0),0)</f>
        <v>0.25440400000000002</v>
      </c>
      <c r="P288" s="33">
        <f t="shared" si="75"/>
        <v>0</v>
      </c>
      <c r="Q288" s="113">
        <f t="shared" si="76"/>
        <v>0</v>
      </c>
      <c r="R288" s="32">
        <f t="shared" si="77"/>
        <v>0</v>
      </c>
      <c r="S288" s="30">
        <f t="shared" si="78"/>
        <v>0</v>
      </c>
      <c r="T288" s="32">
        <f t="shared" si="79"/>
        <v>0.08</v>
      </c>
      <c r="U288" s="30">
        <f t="shared" si="80"/>
        <v>2.0352320000000004E-2</v>
      </c>
      <c r="V288" s="113" t="str">
        <f t="shared" si="81"/>
        <v>Non-Cropland</v>
      </c>
      <c r="W288" s="33">
        <f t="shared" si="82"/>
        <v>0</v>
      </c>
      <c r="X288" s="114">
        <f t="shared" si="83"/>
        <v>0</v>
      </c>
      <c r="Y288" s="33">
        <f t="shared" si="84"/>
        <v>0</v>
      </c>
      <c r="Z288" s="113">
        <f t="shared" si="85"/>
        <v>0</v>
      </c>
      <c r="AA288" s="113" t="str">
        <f t="shared" si="86"/>
        <v>Very Low Cropland (&lt;10%)</v>
      </c>
      <c r="AB288" s="11">
        <f t="shared" si="87"/>
        <v>0.15</v>
      </c>
      <c r="AC288" s="11">
        <f t="shared" si="88"/>
        <v>3.0528480000000004E-3</v>
      </c>
      <c r="AD288" s="30">
        <f t="shared" si="89"/>
        <v>2.0352320000000004E-2</v>
      </c>
    </row>
    <row r="289" spans="1:30" x14ac:dyDescent="0.4">
      <c r="A289" s="11" t="str">
        <f>Outgrowers_Baseline!A289</f>
        <v>192244b</v>
      </c>
      <c r="B289" s="11">
        <f>Outgrowers_Baseline!B289</f>
        <v>508</v>
      </c>
      <c r="C289" s="11" t="str">
        <f>Outgrowers_Baseline!C289</f>
        <v>192244b</v>
      </c>
      <c r="D289" s="11">
        <f>Outgrowers_Baseline!D289</f>
        <v>19370</v>
      </c>
      <c r="E289" s="11" t="str">
        <f>Outgrowers_Baseline!G289</f>
        <v>Euc</v>
      </c>
      <c r="F289" s="11">
        <f>Outgrowers_Baseline!H289</f>
        <v>2024</v>
      </c>
      <c r="G289" s="11">
        <f t="shared" si="72"/>
        <v>2023</v>
      </c>
      <c r="H289" s="11">
        <f>IF(G289&lt;2017,0,(IF(G289=2017,Outgrowers_Baseline!I289,IF(G289=2018,Outgrowers_Baseline!N289,IF(G289=2019,Outgrowers_Baseline!S289,IF(G289=2020,Outgrowers_Baseline!X289,IF(G289=2021,Outgrowers_Baseline!AC289,IF(G289=2022,Outgrowers_Baseline!AH289,IF(G289=2023,Outgrowers_Baseline!AM289,IF(G289=2024,Outgrowers_Baseline!AR289,0)))))))))+(IF(G289=2017,Outgrowers_Baseline!J289,IF(G289=2018,Outgrowers_Baseline!O289,IF(G289=2019,Outgrowers_Baseline!T289,IF(G289=2020,Outgrowers_Baseline!Y289,IF(G289=2021,Outgrowers_Baseline!AD289,IF(G289=2022,Outgrowers_Baseline!AI289,IF(G289=2023,Outgrowers_Baseline!AN289,IF(G289=2024,Outgrowers_Baseline!AS289,0)))))))))+(IF(G289=2017,Outgrowers_Baseline!K289,IF(G289=2018,Outgrowers_Baseline!P289,IF(G289=2019,Outgrowers_Baseline!U289,IF(G289=2020,Outgrowers_Baseline!Z289,IF(G289=2021,Outgrowers_Baseline!AE289,IF(G289=2022,Outgrowers_Baseline!AJ289,IF(G289=2023,Outgrowers_Baseline!AO289,IF(G289=2024,Outgrowers_Baseline!AT289,0)))))))))+(IF(G289=2017,Outgrowers_Baseline!L289,IF(G289=2018,Outgrowers_Baseline!Q289,IF(G289=2019,Outgrowers_Baseline!V289,IF(G289=2020,Outgrowers_Baseline!AA289,IF(G289=2021,Outgrowers_Baseline!AF289,IF(G289=2022,Outgrowers_Baseline!AK289,IF(G289=2023,Outgrowers_Baseline!AP289,IF(G289=2024,Outgrowers_Baseline!AU289,0))))))))))</f>
        <v>7000</v>
      </c>
      <c r="I289" s="11">
        <f t="shared" si="73"/>
        <v>2023</v>
      </c>
      <c r="J289" s="11">
        <f>IF(I289=2017,Outgrowers_Baseline!I289,IF(I289=2018,Outgrowers_Baseline!N289,IF(I289=2019,Outgrowers_Baseline!S289,IF(I289=2020,Outgrowers_Baseline!X289,IF(I289=2021,Outgrowers_Baseline!AC289,IF(I289=2022,Outgrowers_Baseline!AH289,IF(I289=2023,Outgrowers_Baseline!AM289,IF(I289=2024,Outgrowers_Baseline!AR289,0))))))))</f>
        <v>0</v>
      </c>
      <c r="K289" s="11">
        <f>IF(I289=2017,Outgrowers_Baseline!L289,IF(I289=2018,Outgrowers_Baseline!Q289,IF(I289=2019,Outgrowers_Baseline!V289,IF(I289=2020,Outgrowers_Baseline!AA289,IF(I289=2021,Outgrowers_Baseline!AF289,IF(I289=2022,Outgrowers_Baseline!AK289,IF(I289=2023,Outgrowers_Baseline!AP289,IF(I289=2024,Outgrowers_Baseline!AU289,0))))))))</f>
        <v>0</v>
      </c>
      <c r="L289" s="11">
        <f>IF(I289=2017,Outgrowers_Baseline!K289,IF(I289=2018,Outgrowers_Baseline!P289,IF(I289=2019,Outgrowers_Baseline!U289,IF(I289=2020,Outgrowers_Baseline!Z289,IF(I289=2021,Outgrowers_Baseline!AE289,IF(I289=2022,Outgrowers_Baseline!AJ289,IF(I289=2023,Outgrowers_Baseline!AO289,IF(I289=2024,Outgrowers_Baseline!AT289,0))))))))</f>
        <v>4600</v>
      </c>
      <c r="M289" s="11">
        <f>IF(I289=2017,Outgrowers_Baseline!J289,IF(I289=2018,Outgrowers_Baseline!O289,IF(I289=2019,Outgrowers_Baseline!T289,IF(I289=2020,Outgrowers_Baseline!Y289,IF(I289=2021,Outgrowers_Baseline!AD289,IF(I289=2022,Outgrowers_Baseline!AI289,IF(I289=2023,Outgrowers_Baseline!AN289,IF(I289=2024,Outgrowers_Baseline!AS289,0))))))))</f>
        <v>2400</v>
      </c>
      <c r="N289" s="11">
        <f t="shared" si="74"/>
        <v>7000</v>
      </c>
      <c r="O289" s="30">
        <f>IFERROR(VLOOKUP(A289,Outgrower_Areas!$C:$J,8,0),0)</f>
        <v>0.688809</v>
      </c>
      <c r="P289" s="33">
        <f t="shared" si="75"/>
        <v>0</v>
      </c>
      <c r="Q289" s="113">
        <f t="shared" si="76"/>
        <v>0</v>
      </c>
      <c r="R289" s="32">
        <f t="shared" si="77"/>
        <v>0.65714285714285714</v>
      </c>
      <c r="S289" s="30">
        <f t="shared" si="78"/>
        <v>0.45264591428571427</v>
      </c>
      <c r="T289" s="32">
        <f t="shared" si="79"/>
        <v>1</v>
      </c>
      <c r="U289" s="30">
        <f t="shared" si="80"/>
        <v>0.688809</v>
      </c>
      <c r="V289" s="113" t="str">
        <f t="shared" si="81"/>
        <v>Non-Cropland</v>
      </c>
      <c r="W289" s="33">
        <f t="shared" si="82"/>
        <v>0</v>
      </c>
      <c r="X289" s="114">
        <f t="shared" si="83"/>
        <v>0</v>
      </c>
      <c r="Y289" s="33">
        <f t="shared" si="84"/>
        <v>0.4</v>
      </c>
      <c r="Z289" s="113">
        <f t="shared" si="85"/>
        <v>0.18105836571428571</v>
      </c>
      <c r="AA289" s="113" t="str">
        <f t="shared" si="86"/>
        <v>High Cropland (≥50%)</v>
      </c>
      <c r="AB289" s="11">
        <f t="shared" si="87"/>
        <v>0.4</v>
      </c>
      <c r="AC289" s="11">
        <f t="shared" si="88"/>
        <v>0.27552360000000004</v>
      </c>
      <c r="AD289" s="30">
        <f t="shared" si="89"/>
        <v>0.688809</v>
      </c>
    </row>
    <row r="290" spans="1:30" x14ac:dyDescent="0.4">
      <c r="A290" s="11" t="str">
        <f>Outgrowers_Baseline!A290</f>
        <v>192249a</v>
      </c>
      <c r="B290" s="11">
        <f>Outgrowers_Baseline!B290</f>
        <v>508</v>
      </c>
      <c r="C290" s="11" t="str">
        <f>Outgrowers_Baseline!C290</f>
        <v>192249a</v>
      </c>
      <c r="D290" s="11">
        <f>Outgrowers_Baseline!D290</f>
        <v>22950</v>
      </c>
      <c r="E290" s="11" t="str">
        <f>Outgrowers_Baseline!G290</f>
        <v>Euc</v>
      </c>
      <c r="F290" s="11">
        <f>Outgrowers_Baseline!H290</f>
        <v>2025</v>
      </c>
      <c r="G290" s="11">
        <f t="shared" si="72"/>
        <v>2024</v>
      </c>
      <c r="H290" s="11">
        <f>IF(G290&lt;2017,0,(IF(G290=2017,Outgrowers_Baseline!I290,IF(G290=2018,Outgrowers_Baseline!N290,IF(G290=2019,Outgrowers_Baseline!S290,IF(G290=2020,Outgrowers_Baseline!X290,IF(G290=2021,Outgrowers_Baseline!AC290,IF(G290=2022,Outgrowers_Baseline!AH290,IF(G290=2023,Outgrowers_Baseline!AM290,IF(G290=2024,Outgrowers_Baseline!AR290,0)))))))))+(IF(G290=2017,Outgrowers_Baseline!J290,IF(G290=2018,Outgrowers_Baseline!O290,IF(G290=2019,Outgrowers_Baseline!T290,IF(G290=2020,Outgrowers_Baseline!Y290,IF(G290=2021,Outgrowers_Baseline!AD290,IF(G290=2022,Outgrowers_Baseline!AI290,IF(G290=2023,Outgrowers_Baseline!AN290,IF(G290=2024,Outgrowers_Baseline!AS290,0)))))))))+(IF(G290=2017,Outgrowers_Baseline!K290,IF(G290=2018,Outgrowers_Baseline!P290,IF(G290=2019,Outgrowers_Baseline!U290,IF(G290=2020,Outgrowers_Baseline!Z290,IF(G290=2021,Outgrowers_Baseline!AE290,IF(G290=2022,Outgrowers_Baseline!AJ290,IF(G290=2023,Outgrowers_Baseline!AO290,IF(G290=2024,Outgrowers_Baseline!AT290,0)))))))))+(IF(G290=2017,Outgrowers_Baseline!L290,IF(G290=2018,Outgrowers_Baseline!Q290,IF(G290=2019,Outgrowers_Baseline!V290,IF(G290=2020,Outgrowers_Baseline!AA290,IF(G290=2021,Outgrowers_Baseline!AF290,IF(G290=2022,Outgrowers_Baseline!AK290,IF(G290=2023,Outgrowers_Baseline!AP290,IF(G290=2024,Outgrowers_Baseline!AU290,0))))))))))</f>
        <v>3600</v>
      </c>
      <c r="I290" s="11">
        <f t="shared" si="73"/>
        <v>2024</v>
      </c>
      <c r="J290" s="11">
        <f>IF(I290=2017,Outgrowers_Baseline!I290,IF(I290=2018,Outgrowers_Baseline!N290,IF(I290=2019,Outgrowers_Baseline!S290,IF(I290=2020,Outgrowers_Baseline!X290,IF(I290=2021,Outgrowers_Baseline!AC290,IF(I290=2022,Outgrowers_Baseline!AH290,IF(I290=2023,Outgrowers_Baseline!AM290,IF(I290=2024,Outgrowers_Baseline!AR290,0))))))))</f>
        <v>700</v>
      </c>
      <c r="K290" s="11">
        <f>IF(I290=2017,Outgrowers_Baseline!L290,IF(I290=2018,Outgrowers_Baseline!Q290,IF(I290=2019,Outgrowers_Baseline!V290,IF(I290=2020,Outgrowers_Baseline!AA290,IF(I290=2021,Outgrowers_Baseline!AF290,IF(I290=2022,Outgrowers_Baseline!AK290,IF(I290=2023,Outgrowers_Baseline!AP290,IF(I290=2024,Outgrowers_Baseline!AU290,0))))))))</f>
        <v>0</v>
      </c>
      <c r="L290" s="11">
        <f>IF(I290=2017,Outgrowers_Baseline!K290,IF(I290=2018,Outgrowers_Baseline!P290,IF(I290=2019,Outgrowers_Baseline!U290,IF(I290=2020,Outgrowers_Baseline!Z290,IF(I290=2021,Outgrowers_Baseline!AE290,IF(I290=2022,Outgrowers_Baseline!AJ290,IF(I290=2023,Outgrowers_Baseline!AO290,IF(I290=2024,Outgrowers_Baseline!AT290,0))))))))</f>
        <v>1600</v>
      </c>
      <c r="M290" s="11">
        <f>IF(I290=2017,Outgrowers_Baseline!J290,IF(I290=2018,Outgrowers_Baseline!O290,IF(I290=2019,Outgrowers_Baseline!T290,IF(I290=2020,Outgrowers_Baseline!Y290,IF(I290=2021,Outgrowers_Baseline!AD290,IF(I290=2022,Outgrowers_Baseline!AI290,IF(I290=2023,Outgrowers_Baseline!AN290,IF(I290=2024,Outgrowers_Baseline!AS290,0))))))))</f>
        <v>1300</v>
      </c>
      <c r="N290" s="11">
        <f t="shared" si="74"/>
        <v>3600</v>
      </c>
      <c r="O290" s="30">
        <f>IFERROR(VLOOKUP(A290,Outgrower_Areas!$C:$J,8,0),0)</f>
        <v>0.57546299999999995</v>
      </c>
      <c r="P290" s="33">
        <f t="shared" si="75"/>
        <v>0</v>
      </c>
      <c r="Q290" s="113">
        <f t="shared" si="76"/>
        <v>0</v>
      </c>
      <c r="R290" s="32">
        <f t="shared" si="77"/>
        <v>0.44444444444444442</v>
      </c>
      <c r="S290" s="30">
        <f t="shared" si="78"/>
        <v>0.25576133333333329</v>
      </c>
      <c r="T290" s="32">
        <f t="shared" si="79"/>
        <v>0.80555555555555558</v>
      </c>
      <c r="U290" s="30">
        <f t="shared" si="80"/>
        <v>0.46356741666666662</v>
      </c>
      <c r="V290" s="113" t="str">
        <f t="shared" si="81"/>
        <v>Non-Cropland</v>
      </c>
      <c r="W290" s="33">
        <f t="shared" si="82"/>
        <v>0</v>
      </c>
      <c r="X290" s="114">
        <f t="shared" si="83"/>
        <v>0</v>
      </c>
      <c r="Y290" s="33">
        <f t="shared" si="84"/>
        <v>0.3</v>
      </c>
      <c r="Z290" s="113">
        <f t="shared" si="85"/>
        <v>7.6728399999999988E-2</v>
      </c>
      <c r="AA290" s="113" t="str">
        <f t="shared" si="86"/>
        <v>High Cropland (≥50%)</v>
      </c>
      <c r="AB290" s="11">
        <f t="shared" si="87"/>
        <v>0.4</v>
      </c>
      <c r="AC290" s="11">
        <f t="shared" si="88"/>
        <v>0.18542696666666666</v>
      </c>
      <c r="AD290" s="30">
        <f t="shared" si="89"/>
        <v>0.46356741666666662</v>
      </c>
    </row>
    <row r="291" spans="1:30" x14ac:dyDescent="0.4">
      <c r="A291" s="11" t="str">
        <f>Outgrowers_Baseline!A291</f>
        <v>192251a</v>
      </c>
      <c r="B291" s="11">
        <f>Outgrowers_Baseline!B291</f>
        <v>508</v>
      </c>
      <c r="C291" s="11" t="str">
        <f>Outgrowers_Baseline!C291</f>
        <v>192251a</v>
      </c>
      <c r="D291" s="11">
        <f>Outgrowers_Baseline!D291</f>
        <v>19371</v>
      </c>
      <c r="E291" s="11" t="str">
        <f>Outgrowers_Baseline!G291</f>
        <v>Euc</v>
      </c>
      <c r="F291" s="11">
        <f>Outgrowers_Baseline!H291</f>
        <v>2024</v>
      </c>
      <c r="G291" s="11">
        <f t="shared" si="72"/>
        <v>2023</v>
      </c>
      <c r="H291" s="11">
        <f>IF(G291&lt;2017,0,(IF(G291=2017,Outgrowers_Baseline!I291,IF(G291=2018,Outgrowers_Baseline!N291,IF(G291=2019,Outgrowers_Baseline!S291,IF(G291=2020,Outgrowers_Baseline!X291,IF(G291=2021,Outgrowers_Baseline!AC291,IF(G291=2022,Outgrowers_Baseline!AH291,IF(G291=2023,Outgrowers_Baseline!AM291,IF(G291=2024,Outgrowers_Baseline!AR291,0)))))))))+(IF(G291=2017,Outgrowers_Baseline!J291,IF(G291=2018,Outgrowers_Baseline!O291,IF(G291=2019,Outgrowers_Baseline!T291,IF(G291=2020,Outgrowers_Baseline!Y291,IF(G291=2021,Outgrowers_Baseline!AD291,IF(G291=2022,Outgrowers_Baseline!AI291,IF(G291=2023,Outgrowers_Baseline!AN291,IF(G291=2024,Outgrowers_Baseline!AS291,0)))))))))+(IF(G291=2017,Outgrowers_Baseline!K291,IF(G291=2018,Outgrowers_Baseline!P291,IF(G291=2019,Outgrowers_Baseline!U291,IF(G291=2020,Outgrowers_Baseline!Z291,IF(G291=2021,Outgrowers_Baseline!AE291,IF(G291=2022,Outgrowers_Baseline!AJ291,IF(G291=2023,Outgrowers_Baseline!AO291,IF(G291=2024,Outgrowers_Baseline!AT291,0)))))))))+(IF(G291=2017,Outgrowers_Baseline!L291,IF(G291=2018,Outgrowers_Baseline!Q291,IF(G291=2019,Outgrowers_Baseline!V291,IF(G291=2020,Outgrowers_Baseline!AA291,IF(G291=2021,Outgrowers_Baseline!AF291,IF(G291=2022,Outgrowers_Baseline!AK291,IF(G291=2023,Outgrowers_Baseline!AP291,IF(G291=2024,Outgrowers_Baseline!AU291,0))))))))))</f>
        <v>2100</v>
      </c>
      <c r="I291" s="11">
        <f t="shared" si="73"/>
        <v>2023</v>
      </c>
      <c r="J291" s="11">
        <f>IF(I291=2017,Outgrowers_Baseline!I291,IF(I291=2018,Outgrowers_Baseline!N291,IF(I291=2019,Outgrowers_Baseline!S291,IF(I291=2020,Outgrowers_Baseline!X291,IF(I291=2021,Outgrowers_Baseline!AC291,IF(I291=2022,Outgrowers_Baseline!AH291,IF(I291=2023,Outgrowers_Baseline!AM291,IF(I291=2024,Outgrowers_Baseline!AR291,0))))))))</f>
        <v>0</v>
      </c>
      <c r="K291" s="11">
        <f>IF(I291=2017,Outgrowers_Baseline!L291,IF(I291=2018,Outgrowers_Baseline!Q291,IF(I291=2019,Outgrowers_Baseline!V291,IF(I291=2020,Outgrowers_Baseline!AA291,IF(I291=2021,Outgrowers_Baseline!AF291,IF(I291=2022,Outgrowers_Baseline!AK291,IF(I291=2023,Outgrowers_Baseline!AP291,IF(I291=2024,Outgrowers_Baseline!AU291,0))))))))</f>
        <v>0</v>
      </c>
      <c r="L291" s="11">
        <f>IF(I291=2017,Outgrowers_Baseline!K291,IF(I291=2018,Outgrowers_Baseline!P291,IF(I291=2019,Outgrowers_Baseline!U291,IF(I291=2020,Outgrowers_Baseline!Z291,IF(I291=2021,Outgrowers_Baseline!AE291,IF(I291=2022,Outgrowers_Baseline!AJ291,IF(I291=2023,Outgrowers_Baseline!AO291,IF(I291=2024,Outgrowers_Baseline!AT291,0))))))))</f>
        <v>300</v>
      </c>
      <c r="M291" s="11">
        <f>IF(I291=2017,Outgrowers_Baseline!J291,IF(I291=2018,Outgrowers_Baseline!O291,IF(I291=2019,Outgrowers_Baseline!T291,IF(I291=2020,Outgrowers_Baseline!Y291,IF(I291=2021,Outgrowers_Baseline!AD291,IF(I291=2022,Outgrowers_Baseline!AI291,IF(I291=2023,Outgrowers_Baseline!AN291,IF(I291=2024,Outgrowers_Baseline!AS291,0))))))))</f>
        <v>1800</v>
      </c>
      <c r="N291" s="11">
        <f t="shared" si="74"/>
        <v>2100</v>
      </c>
      <c r="O291" s="30">
        <f>IFERROR(VLOOKUP(A291,Outgrower_Areas!$C:$J,8,0),0)</f>
        <v>0.194049</v>
      </c>
      <c r="P291" s="33">
        <f t="shared" si="75"/>
        <v>0</v>
      </c>
      <c r="Q291" s="113">
        <f t="shared" si="76"/>
        <v>0</v>
      </c>
      <c r="R291" s="32">
        <f t="shared" si="77"/>
        <v>0.14285714285714285</v>
      </c>
      <c r="S291" s="30">
        <f t="shared" si="78"/>
        <v>2.7721285714285712E-2</v>
      </c>
      <c r="T291" s="32">
        <f t="shared" si="79"/>
        <v>1</v>
      </c>
      <c r="U291" s="30">
        <f t="shared" si="80"/>
        <v>0.194049</v>
      </c>
      <c r="V291" s="113" t="str">
        <f t="shared" si="81"/>
        <v>Non-Cropland</v>
      </c>
      <c r="W291" s="33">
        <f t="shared" si="82"/>
        <v>0</v>
      </c>
      <c r="X291" s="114">
        <f t="shared" si="83"/>
        <v>0</v>
      </c>
      <c r="Y291" s="33">
        <f t="shared" si="84"/>
        <v>0.2</v>
      </c>
      <c r="Z291" s="113">
        <f t="shared" si="85"/>
        <v>5.5442571428571431E-3</v>
      </c>
      <c r="AA291" s="113" t="str">
        <f t="shared" si="86"/>
        <v>High Cropland (≥50%)</v>
      </c>
      <c r="AB291" s="11">
        <f t="shared" si="87"/>
        <v>0.4</v>
      </c>
      <c r="AC291" s="11">
        <f t="shared" si="88"/>
        <v>7.7619600000000011E-2</v>
      </c>
      <c r="AD291" s="30">
        <f t="shared" si="89"/>
        <v>0.194049</v>
      </c>
    </row>
    <row r="292" spans="1:30" x14ac:dyDescent="0.4">
      <c r="A292" s="11" t="str">
        <f>Outgrowers_Baseline!A292</f>
        <v>192252a</v>
      </c>
      <c r="B292" s="11">
        <f>Outgrowers_Baseline!B292</f>
        <v>508</v>
      </c>
      <c r="C292" s="11" t="str">
        <f>Outgrowers_Baseline!C292</f>
        <v>192252a</v>
      </c>
      <c r="D292" s="11">
        <f>Outgrowers_Baseline!D292</f>
        <v>22951</v>
      </c>
      <c r="E292" s="11" t="str">
        <f>Outgrowers_Baseline!G292</f>
        <v>Euc</v>
      </c>
      <c r="F292" s="11">
        <f>Outgrowers_Baseline!H292</f>
        <v>2025</v>
      </c>
      <c r="G292" s="11">
        <f t="shared" si="72"/>
        <v>2024</v>
      </c>
      <c r="H292" s="11">
        <f>IF(G292&lt;2017,0,(IF(G292=2017,Outgrowers_Baseline!I292,IF(G292=2018,Outgrowers_Baseline!N292,IF(G292=2019,Outgrowers_Baseline!S292,IF(G292=2020,Outgrowers_Baseline!X292,IF(G292=2021,Outgrowers_Baseline!AC292,IF(G292=2022,Outgrowers_Baseline!AH292,IF(G292=2023,Outgrowers_Baseline!AM292,IF(G292=2024,Outgrowers_Baseline!AR292,0)))))))))+(IF(G292=2017,Outgrowers_Baseline!J292,IF(G292=2018,Outgrowers_Baseline!O292,IF(G292=2019,Outgrowers_Baseline!T292,IF(G292=2020,Outgrowers_Baseline!Y292,IF(G292=2021,Outgrowers_Baseline!AD292,IF(G292=2022,Outgrowers_Baseline!AI292,IF(G292=2023,Outgrowers_Baseline!AN292,IF(G292=2024,Outgrowers_Baseline!AS292,0)))))))))+(IF(G292=2017,Outgrowers_Baseline!K292,IF(G292=2018,Outgrowers_Baseline!P292,IF(G292=2019,Outgrowers_Baseline!U292,IF(G292=2020,Outgrowers_Baseline!Z292,IF(G292=2021,Outgrowers_Baseline!AE292,IF(G292=2022,Outgrowers_Baseline!AJ292,IF(G292=2023,Outgrowers_Baseline!AO292,IF(G292=2024,Outgrowers_Baseline!AT292,0)))))))))+(IF(G292=2017,Outgrowers_Baseline!L292,IF(G292=2018,Outgrowers_Baseline!Q292,IF(G292=2019,Outgrowers_Baseline!V292,IF(G292=2020,Outgrowers_Baseline!AA292,IF(G292=2021,Outgrowers_Baseline!AF292,IF(G292=2022,Outgrowers_Baseline!AK292,IF(G292=2023,Outgrowers_Baseline!AP292,IF(G292=2024,Outgrowers_Baseline!AU292,0))))))))))</f>
        <v>1500</v>
      </c>
      <c r="I292" s="11">
        <f t="shared" si="73"/>
        <v>2024</v>
      </c>
      <c r="J292" s="11">
        <f>IF(I292=2017,Outgrowers_Baseline!I292,IF(I292=2018,Outgrowers_Baseline!N292,IF(I292=2019,Outgrowers_Baseline!S292,IF(I292=2020,Outgrowers_Baseline!X292,IF(I292=2021,Outgrowers_Baseline!AC292,IF(I292=2022,Outgrowers_Baseline!AH292,IF(I292=2023,Outgrowers_Baseline!AM292,IF(I292=2024,Outgrowers_Baseline!AR292,0))))))))</f>
        <v>0</v>
      </c>
      <c r="K292" s="11">
        <f>IF(I292=2017,Outgrowers_Baseline!L292,IF(I292=2018,Outgrowers_Baseline!Q292,IF(I292=2019,Outgrowers_Baseline!V292,IF(I292=2020,Outgrowers_Baseline!AA292,IF(I292=2021,Outgrowers_Baseline!AF292,IF(I292=2022,Outgrowers_Baseline!AK292,IF(I292=2023,Outgrowers_Baseline!AP292,IF(I292=2024,Outgrowers_Baseline!AU292,0))))))))</f>
        <v>0</v>
      </c>
      <c r="L292" s="11">
        <f>IF(I292=2017,Outgrowers_Baseline!K292,IF(I292=2018,Outgrowers_Baseline!P292,IF(I292=2019,Outgrowers_Baseline!U292,IF(I292=2020,Outgrowers_Baseline!Z292,IF(I292=2021,Outgrowers_Baseline!AE292,IF(I292=2022,Outgrowers_Baseline!AJ292,IF(I292=2023,Outgrowers_Baseline!AO292,IF(I292=2024,Outgrowers_Baseline!AT292,0))))))))</f>
        <v>600</v>
      </c>
      <c r="M292" s="11">
        <f>IF(I292=2017,Outgrowers_Baseline!J292,IF(I292=2018,Outgrowers_Baseline!O292,IF(I292=2019,Outgrowers_Baseline!T292,IF(I292=2020,Outgrowers_Baseline!Y292,IF(I292=2021,Outgrowers_Baseline!AD292,IF(I292=2022,Outgrowers_Baseline!AI292,IF(I292=2023,Outgrowers_Baseline!AN292,IF(I292=2024,Outgrowers_Baseline!AS292,0))))))))</f>
        <v>900</v>
      </c>
      <c r="N292" s="11">
        <f t="shared" si="74"/>
        <v>1500</v>
      </c>
      <c r="O292" s="30">
        <f>IFERROR(VLOOKUP(A292,Outgrower_Areas!$C:$J,8,0),0)</f>
        <v>0.355605</v>
      </c>
      <c r="P292" s="33">
        <f t="shared" si="75"/>
        <v>0</v>
      </c>
      <c r="Q292" s="113">
        <f t="shared" si="76"/>
        <v>0</v>
      </c>
      <c r="R292" s="32">
        <f t="shared" si="77"/>
        <v>0.4</v>
      </c>
      <c r="S292" s="30">
        <f t="shared" si="78"/>
        <v>0.14224200000000001</v>
      </c>
      <c r="T292" s="32">
        <f t="shared" si="79"/>
        <v>1</v>
      </c>
      <c r="U292" s="30">
        <f t="shared" si="80"/>
        <v>0.355605</v>
      </c>
      <c r="V292" s="113" t="str">
        <f t="shared" si="81"/>
        <v>Non-Cropland</v>
      </c>
      <c r="W292" s="33">
        <f t="shared" si="82"/>
        <v>0</v>
      </c>
      <c r="X292" s="114">
        <f t="shared" si="83"/>
        <v>0</v>
      </c>
      <c r="Y292" s="33">
        <f t="shared" si="84"/>
        <v>0.3</v>
      </c>
      <c r="Z292" s="113">
        <f t="shared" si="85"/>
        <v>4.2672599999999998E-2</v>
      </c>
      <c r="AA292" s="113" t="str">
        <f t="shared" si="86"/>
        <v>High Cropland (≥50%)</v>
      </c>
      <c r="AB292" s="11">
        <f t="shared" si="87"/>
        <v>0.4</v>
      </c>
      <c r="AC292" s="11">
        <f t="shared" si="88"/>
        <v>0.14224200000000001</v>
      </c>
      <c r="AD292" s="30">
        <f t="shared" si="89"/>
        <v>0.355605</v>
      </c>
    </row>
    <row r="293" spans="1:30" x14ac:dyDescent="0.4">
      <c r="A293" s="11" t="str">
        <f>Outgrowers_Baseline!A293</f>
        <v>192253a</v>
      </c>
      <c r="B293" s="11">
        <f>Outgrowers_Baseline!B293</f>
        <v>508</v>
      </c>
      <c r="C293" s="11" t="str">
        <f>Outgrowers_Baseline!C293</f>
        <v>192253a</v>
      </c>
      <c r="D293" s="11">
        <f>Outgrowers_Baseline!D293</f>
        <v>22952</v>
      </c>
      <c r="E293" s="11" t="str">
        <f>Outgrowers_Baseline!G293</f>
        <v>Euc</v>
      </c>
      <c r="F293" s="11">
        <f>Outgrowers_Baseline!H293</f>
        <v>2025</v>
      </c>
      <c r="G293" s="11">
        <f t="shared" si="72"/>
        <v>2024</v>
      </c>
      <c r="H293" s="11">
        <f>IF(G293&lt;2017,0,(IF(G293=2017,Outgrowers_Baseline!I293,IF(G293=2018,Outgrowers_Baseline!N293,IF(G293=2019,Outgrowers_Baseline!S293,IF(G293=2020,Outgrowers_Baseline!X293,IF(G293=2021,Outgrowers_Baseline!AC293,IF(G293=2022,Outgrowers_Baseline!AH293,IF(G293=2023,Outgrowers_Baseline!AM293,IF(G293=2024,Outgrowers_Baseline!AR293,0)))))))))+(IF(G293=2017,Outgrowers_Baseline!J293,IF(G293=2018,Outgrowers_Baseline!O293,IF(G293=2019,Outgrowers_Baseline!T293,IF(G293=2020,Outgrowers_Baseline!Y293,IF(G293=2021,Outgrowers_Baseline!AD293,IF(G293=2022,Outgrowers_Baseline!AI293,IF(G293=2023,Outgrowers_Baseline!AN293,IF(G293=2024,Outgrowers_Baseline!AS293,0)))))))))+(IF(G293=2017,Outgrowers_Baseline!K293,IF(G293=2018,Outgrowers_Baseline!P293,IF(G293=2019,Outgrowers_Baseline!U293,IF(G293=2020,Outgrowers_Baseline!Z293,IF(G293=2021,Outgrowers_Baseline!AE293,IF(G293=2022,Outgrowers_Baseline!AJ293,IF(G293=2023,Outgrowers_Baseline!AO293,IF(G293=2024,Outgrowers_Baseline!AT293,0)))))))))+(IF(G293=2017,Outgrowers_Baseline!L293,IF(G293=2018,Outgrowers_Baseline!Q293,IF(G293=2019,Outgrowers_Baseline!V293,IF(G293=2020,Outgrowers_Baseline!AA293,IF(G293=2021,Outgrowers_Baseline!AF293,IF(G293=2022,Outgrowers_Baseline!AK293,IF(G293=2023,Outgrowers_Baseline!AP293,IF(G293=2024,Outgrowers_Baseline!AU293,0))))))))))</f>
        <v>2200</v>
      </c>
      <c r="I293" s="11">
        <f t="shared" si="73"/>
        <v>2024</v>
      </c>
      <c r="J293" s="11">
        <f>IF(I293=2017,Outgrowers_Baseline!I293,IF(I293=2018,Outgrowers_Baseline!N293,IF(I293=2019,Outgrowers_Baseline!S293,IF(I293=2020,Outgrowers_Baseline!X293,IF(I293=2021,Outgrowers_Baseline!AC293,IF(I293=2022,Outgrowers_Baseline!AH293,IF(I293=2023,Outgrowers_Baseline!AM293,IF(I293=2024,Outgrowers_Baseline!AR293,0))))))))</f>
        <v>0</v>
      </c>
      <c r="K293" s="11">
        <f>IF(I293=2017,Outgrowers_Baseline!L293,IF(I293=2018,Outgrowers_Baseline!Q293,IF(I293=2019,Outgrowers_Baseline!V293,IF(I293=2020,Outgrowers_Baseline!AA293,IF(I293=2021,Outgrowers_Baseline!AF293,IF(I293=2022,Outgrowers_Baseline!AK293,IF(I293=2023,Outgrowers_Baseline!AP293,IF(I293=2024,Outgrowers_Baseline!AU293,0))))))))</f>
        <v>0</v>
      </c>
      <c r="L293" s="11">
        <f>IF(I293=2017,Outgrowers_Baseline!K293,IF(I293=2018,Outgrowers_Baseline!P293,IF(I293=2019,Outgrowers_Baseline!U293,IF(I293=2020,Outgrowers_Baseline!Z293,IF(I293=2021,Outgrowers_Baseline!AE293,IF(I293=2022,Outgrowers_Baseline!AJ293,IF(I293=2023,Outgrowers_Baseline!AO293,IF(I293=2024,Outgrowers_Baseline!AT293,0))))))))</f>
        <v>400</v>
      </c>
      <c r="M293" s="11">
        <f>IF(I293=2017,Outgrowers_Baseline!J293,IF(I293=2018,Outgrowers_Baseline!O293,IF(I293=2019,Outgrowers_Baseline!T293,IF(I293=2020,Outgrowers_Baseline!Y293,IF(I293=2021,Outgrowers_Baseline!AD293,IF(I293=2022,Outgrowers_Baseline!AI293,IF(I293=2023,Outgrowers_Baseline!AN293,IF(I293=2024,Outgrowers_Baseline!AS293,0))))))))</f>
        <v>1800</v>
      </c>
      <c r="N293" s="11">
        <f t="shared" si="74"/>
        <v>2200</v>
      </c>
      <c r="O293" s="30">
        <f>IFERROR(VLOOKUP(A293,Outgrower_Areas!$C:$J,8,0),0)</f>
        <v>0.14236599999999999</v>
      </c>
      <c r="P293" s="33">
        <f t="shared" si="75"/>
        <v>0</v>
      </c>
      <c r="Q293" s="113">
        <f t="shared" si="76"/>
        <v>0</v>
      </c>
      <c r="R293" s="32">
        <f t="shared" si="77"/>
        <v>0.18181818181818182</v>
      </c>
      <c r="S293" s="30">
        <f t="shared" si="78"/>
        <v>2.5884727272727271E-2</v>
      </c>
      <c r="T293" s="32">
        <f t="shared" si="79"/>
        <v>1</v>
      </c>
      <c r="U293" s="30">
        <f t="shared" si="80"/>
        <v>0.14236599999999999</v>
      </c>
      <c r="V293" s="113" t="str">
        <f t="shared" si="81"/>
        <v>Non-Cropland</v>
      </c>
      <c r="W293" s="33">
        <f t="shared" si="82"/>
        <v>0</v>
      </c>
      <c r="X293" s="114">
        <f t="shared" si="83"/>
        <v>0</v>
      </c>
      <c r="Y293" s="33">
        <f t="shared" si="84"/>
        <v>0.2</v>
      </c>
      <c r="Z293" s="113">
        <f t="shared" si="85"/>
        <v>5.1769454545454547E-3</v>
      </c>
      <c r="AA293" s="113" t="str">
        <f t="shared" si="86"/>
        <v>High Cropland (≥50%)</v>
      </c>
      <c r="AB293" s="11">
        <f t="shared" si="87"/>
        <v>0.4</v>
      </c>
      <c r="AC293" s="11">
        <f t="shared" si="88"/>
        <v>5.6946400000000001E-2</v>
      </c>
      <c r="AD293" s="30">
        <f t="shared" si="89"/>
        <v>0.14236599999999999</v>
      </c>
    </row>
    <row r="294" spans="1:30" x14ac:dyDescent="0.4">
      <c r="A294" s="11" t="str">
        <f>Outgrowers_Baseline!A294</f>
        <v>193001a</v>
      </c>
      <c r="B294" s="11">
        <f>Outgrowers_Baseline!B294</f>
        <v>502</v>
      </c>
      <c r="C294" s="11" t="str">
        <f>Outgrowers_Baseline!C294</f>
        <v>193001a</v>
      </c>
      <c r="D294" s="11">
        <f>Outgrowers_Baseline!D294</f>
        <v>17041</v>
      </c>
      <c r="E294" s="11" t="str">
        <f>Outgrowers_Baseline!G294</f>
        <v>Euc</v>
      </c>
      <c r="F294" s="11">
        <f>Outgrowers_Baseline!H294</f>
        <v>2018</v>
      </c>
      <c r="G294" s="11">
        <f t="shared" si="72"/>
        <v>2017</v>
      </c>
      <c r="H294" s="11">
        <f>IF(G294&lt;2017,0,(IF(G294=2017,Outgrowers_Baseline!I294,IF(G294=2018,Outgrowers_Baseline!N294,IF(G294=2019,Outgrowers_Baseline!S294,IF(G294=2020,Outgrowers_Baseline!X294,IF(G294=2021,Outgrowers_Baseline!AC294,IF(G294=2022,Outgrowers_Baseline!AH294,IF(G294=2023,Outgrowers_Baseline!AM294,IF(G294=2024,Outgrowers_Baseline!AR294,0)))))))))+(IF(G294=2017,Outgrowers_Baseline!J294,IF(G294=2018,Outgrowers_Baseline!O294,IF(G294=2019,Outgrowers_Baseline!T294,IF(G294=2020,Outgrowers_Baseline!Y294,IF(G294=2021,Outgrowers_Baseline!AD294,IF(G294=2022,Outgrowers_Baseline!AI294,IF(G294=2023,Outgrowers_Baseline!AN294,IF(G294=2024,Outgrowers_Baseline!AS294,0)))))))))+(IF(G294=2017,Outgrowers_Baseline!K294,IF(G294=2018,Outgrowers_Baseline!P294,IF(G294=2019,Outgrowers_Baseline!U294,IF(G294=2020,Outgrowers_Baseline!Z294,IF(G294=2021,Outgrowers_Baseline!AE294,IF(G294=2022,Outgrowers_Baseline!AJ294,IF(G294=2023,Outgrowers_Baseline!AO294,IF(G294=2024,Outgrowers_Baseline!AT294,0)))))))))+(IF(G294=2017,Outgrowers_Baseline!L294,IF(G294=2018,Outgrowers_Baseline!Q294,IF(G294=2019,Outgrowers_Baseline!V294,IF(G294=2020,Outgrowers_Baseline!AA294,IF(G294=2021,Outgrowers_Baseline!AF294,IF(G294=2022,Outgrowers_Baseline!AK294,IF(G294=2023,Outgrowers_Baseline!AP294,IF(G294=2024,Outgrowers_Baseline!AU294,0))))))))))</f>
        <v>1700</v>
      </c>
      <c r="I294" s="11">
        <f t="shared" si="73"/>
        <v>2017</v>
      </c>
      <c r="J294" s="11">
        <f>IF(I294=2017,Outgrowers_Baseline!I294,IF(I294=2018,Outgrowers_Baseline!N294,IF(I294=2019,Outgrowers_Baseline!S294,IF(I294=2020,Outgrowers_Baseline!X294,IF(I294=2021,Outgrowers_Baseline!AC294,IF(I294=2022,Outgrowers_Baseline!AH294,IF(I294=2023,Outgrowers_Baseline!AM294,IF(I294=2024,Outgrowers_Baseline!AR294,0))))))))</f>
        <v>0</v>
      </c>
      <c r="K294" s="11">
        <f>IF(I294=2017,Outgrowers_Baseline!L294,IF(I294=2018,Outgrowers_Baseline!Q294,IF(I294=2019,Outgrowers_Baseline!V294,IF(I294=2020,Outgrowers_Baseline!AA294,IF(I294=2021,Outgrowers_Baseline!AF294,IF(I294=2022,Outgrowers_Baseline!AK294,IF(I294=2023,Outgrowers_Baseline!AP294,IF(I294=2024,Outgrowers_Baseline!AU294,0))))))))</f>
        <v>0</v>
      </c>
      <c r="L294" s="11">
        <f>IF(I294=2017,Outgrowers_Baseline!K294,IF(I294=2018,Outgrowers_Baseline!P294,IF(I294=2019,Outgrowers_Baseline!U294,IF(I294=2020,Outgrowers_Baseline!Z294,IF(I294=2021,Outgrowers_Baseline!AE294,IF(I294=2022,Outgrowers_Baseline!AJ294,IF(I294=2023,Outgrowers_Baseline!AO294,IF(I294=2024,Outgrowers_Baseline!AT294,0))))))))</f>
        <v>300</v>
      </c>
      <c r="M294" s="11">
        <f>IF(I294=2017,Outgrowers_Baseline!J294,IF(I294=2018,Outgrowers_Baseline!O294,IF(I294=2019,Outgrowers_Baseline!T294,IF(I294=2020,Outgrowers_Baseline!Y294,IF(I294=2021,Outgrowers_Baseline!AD294,IF(I294=2022,Outgrowers_Baseline!AI294,IF(I294=2023,Outgrowers_Baseline!AN294,IF(I294=2024,Outgrowers_Baseline!AS294,0))))))))</f>
        <v>1400</v>
      </c>
      <c r="N294" s="11">
        <f t="shared" si="74"/>
        <v>1700</v>
      </c>
      <c r="O294" s="30">
        <f>IFERROR(VLOOKUP(A294,Outgrower_Areas!$C:$J,8,0),0)</f>
        <v>0.18718199999999999</v>
      </c>
      <c r="P294" s="33">
        <f t="shared" si="75"/>
        <v>0</v>
      </c>
      <c r="Q294" s="113">
        <f t="shared" si="76"/>
        <v>0</v>
      </c>
      <c r="R294" s="32">
        <f t="shared" si="77"/>
        <v>0.17647058823529413</v>
      </c>
      <c r="S294" s="30">
        <f t="shared" si="78"/>
        <v>3.3032117647058823E-2</v>
      </c>
      <c r="T294" s="32">
        <f t="shared" si="79"/>
        <v>1</v>
      </c>
      <c r="U294" s="30">
        <f t="shared" si="80"/>
        <v>0.18718199999999999</v>
      </c>
      <c r="V294" s="113" t="str">
        <f t="shared" si="81"/>
        <v>Non-Cropland</v>
      </c>
      <c r="W294" s="33">
        <f t="shared" si="82"/>
        <v>0</v>
      </c>
      <c r="X294" s="114">
        <f t="shared" si="83"/>
        <v>0</v>
      </c>
      <c r="Y294" s="33">
        <f t="shared" si="84"/>
        <v>0.2</v>
      </c>
      <c r="Z294" s="113">
        <f t="shared" si="85"/>
        <v>6.6064235294117646E-3</v>
      </c>
      <c r="AA294" s="113" t="str">
        <f t="shared" si="86"/>
        <v>High Cropland (≥50%)</v>
      </c>
      <c r="AB294" s="11">
        <f t="shared" si="87"/>
        <v>0.4</v>
      </c>
      <c r="AC294" s="11">
        <f t="shared" si="88"/>
        <v>7.4872800000000003E-2</v>
      </c>
      <c r="AD294" s="30">
        <f t="shared" si="89"/>
        <v>0.18718199999999999</v>
      </c>
    </row>
    <row r="295" spans="1:30" x14ac:dyDescent="0.4">
      <c r="A295" s="11" t="str">
        <f>Outgrowers_Baseline!A295</f>
        <v>193002b</v>
      </c>
      <c r="B295" s="11">
        <f>Outgrowers_Baseline!B295</f>
        <v>502</v>
      </c>
      <c r="C295" s="11" t="str">
        <f>Outgrowers_Baseline!C295</f>
        <v>193002b</v>
      </c>
      <c r="D295" s="11">
        <f>Outgrowers_Baseline!D295</f>
        <v>17042</v>
      </c>
      <c r="E295" s="11" t="str">
        <f>Outgrowers_Baseline!G295</f>
        <v>Euc</v>
      </c>
      <c r="F295" s="11">
        <f>Outgrowers_Baseline!H295</f>
        <v>2019</v>
      </c>
      <c r="G295" s="11">
        <f t="shared" si="72"/>
        <v>2018</v>
      </c>
      <c r="H295" s="11">
        <f>IF(G295&lt;2017,0,(IF(G295=2017,Outgrowers_Baseline!I295,IF(G295=2018,Outgrowers_Baseline!N295,IF(G295=2019,Outgrowers_Baseline!S295,IF(G295=2020,Outgrowers_Baseline!X295,IF(G295=2021,Outgrowers_Baseline!AC295,IF(G295=2022,Outgrowers_Baseline!AH295,IF(G295=2023,Outgrowers_Baseline!AM295,IF(G295=2024,Outgrowers_Baseline!AR295,0)))))))))+(IF(G295=2017,Outgrowers_Baseline!J295,IF(G295=2018,Outgrowers_Baseline!O295,IF(G295=2019,Outgrowers_Baseline!T295,IF(G295=2020,Outgrowers_Baseline!Y295,IF(G295=2021,Outgrowers_Baseline!AD295,IF(G295=2022,Outgrowers_Baseline!AI295,IF(G295=2023,Outgrowers_Baseline!AN295,IF(G295=2024,Outgrowers_Baseline!AS295,0)))))))))+(IF(G295=2017,Outgrowers_Baseline!K295,IF(G295=2018,Outgrowers_Baseline!P295,IF(G295=2019,Outgrowers_Baseline!U295,IF(G295=2020,Outgrowers_Baseline!Z295,IF(G295=2021,Outgrowers_Baseline!AE295,IF(G295=2022,Outgrowers_Baseline!AJ295,IF(G295=2023,Outgrowers_Baseline!AO295,IF(G295=2024,Outgrowers_Baseline!AT295,0)))))))))+(IF(G295=2017,Outgrowers_Baseline!L295,IF(G295=2018,Outgrowers_Baseline!Q295,IF(G295=2019,Outgrowers_Baseline!V295,IF(G295=2020,Outgrowers_Baseline!AA295,IF(G295=2021,Outgrowers_Baseline!AF295,IF(G295=2022,Outgrowers_Baseline!AK295,IF(G295=2023,Outgrowers_Baseline!AP295,IF(G295=2024,Outgrowers_Baseline!AU295,0))))))))))</f>
        <v>5200</v>
      </c>
      <c r="I295" s="11">
        <f t="shared" si="73"/>
        <v>2018</v>
      </c>
      <c r="J295" s="11">
        <f>IF(I295=2017,Outgrowers_Baseline!I295,IF(I295=2018,Outgrowers_Baseline!N295,IF(I295=2019,Outgrowers_Baseline!S295,IF(I295=2020,Outgrowers_Baseline!X295,IF(I295=2021,Outgrowers_Baseline!AC295,IF(I295=2022,Outgrowers_Baseline!AH295,IF(I295=2023,Outgrowers_Baseline!AM295,IF(I295=2024,Outgrowers_Baseline!AR295,0))))))))</f>
        <v>100</v>
      </c>
      <c r="K295" s="11">
        <f>IF(I295=2017,Outgrowers_Baseline!L295,IF(I295=2018,Outgrowers_Baseline!Q295,IF(I295=2019,Outgrowers_Baseline!V295,IF(I295=2020,Outgrowers_Baseline!AA295,IF(I295=2021,Outgrowers_Baseline!AF295,IF(I295=2022,Outgrowers_Baseline!AK295,IF(I295=2023,Outgrowers_Baseline!AP295,IF(I295=2024,Outgrowers_Baseline!AU295,0))))))))</f>
        <v>0</v>
      </c>
      <c r="L295" s="11">
        <f>IF(I295=2017,Outgrowers_Baseline!K295,IF(I295=2018,Outgrowers_Baseline!P295,IF(I295=2019,Outgrowers_Baseline!U295,IF(I295=2020,Outgrowers_Baseline!Z295,IF(I295=2021,Outgrowers_Baseline!AE295,IF(I295=2022,Outgrowers_Baseline!AJ295,IF(I295=2023,Outgrowers_Baseline!AO295,IF(I295=2024,Outgrowers_Baseline!AT295,0))))))))</f>
        <v>100</v>
      </c>
      <c r="M295" s="11">
        <f>IF(I295=2017,Outgrowers_Baseline!J295,IF(I295=2018,Outgrowers_Baseline!O295,IF(I295=2019,Outgrowers_Baseline!T295,IF(I295=2020,Outgrowers_Baseline!Y295,IF(I295=2021,Outgrowers_Baseline!AD295,IF(I295=2022,Outgrowers_Baseline!AI295,IF(I295=2023,Outgrowers_Baseline!AN295,IF(I295=2024,Outgrowers_Baseline!AS295,0))))))))</f>
        <v>5000</v>
      </c>
      <c r="N295" s="11">
        <f t="shared" si="74"/>
        <v>5200</v>
      </c>
      <c r="O295" s="30">
        <f>IFERROR(VLOOKUP(A295,Outgrower_Areas!$C:$J,8,0),0)</f>
        <v>0.57774999999999999</v>
      </c>
      <c r="P295" s="33">
        <f t="shared" si="75"/>
        <v>0</v>
      </c>
      <c r="Q295" s="113">
        <f t="shared" si="76"/>
        <v>0</v>
      </c>
      <c r="R295" s="32">
        <f t="shared" si="77"/>
        <v>1.9230769230769232E-2</v>
      </c>
      <c r="S295" s="30">
        <f t="shared" si="78"/>
        <v>1.1110576923076923E-2</v>
      </c>
      <c r="T295" s="32">
        <f t="shared" si="79"/>
        <v>0.98076923076923073</v>
      </c>
      <c r="U295" s="30">
        <f t="shared" si="80"/>
        <v>0.56663942307692305</v>
      </c>
      <c r="V295" s="113" t="str">
        <f t="shared" si="81"/>
        <v>Non-Cropland</v>
      </c>
      <c r="W295" s="33">
        <f t="shared" si="82"/>
        <v>0</v>
      </c>
      <c r="X295" s="114">
        <f t="shared" si="83"/>
        <v>0</v>
      </c>
      <c r="Y295" s="33">
        <f t="shared" si="84"/>
        <v>0.15</v>
      </c>
      <c r="Z295" s="113">
        <f t="shared" si="85"/>
        <v>1.6665865384615384E-3</v>
      </c>
      <c r="AA295" s="113" t="str">
        <f t="shared" si="86"/>
        <v>High Cropland (≥50%)</v>
      </c>
      <c r="AB295" s="11">
        <f t="shared" si="87"/>
        <v>0.4</v>
      </c>
      <c r="AC295" s="11">
        <f t="shared" si="88"/>
        <v>0.22665576923076924</v>
      </c>
      <c r="AD295" s="30">
        <f t="shared" si="89"/>
        <v>0.56663942307692305</v>
      </c>
    </row>
    <row r="296" spans="1:30" x14ac:dyDescent="0.4">
      <c r="A296" s="11" t="str">
        <f>Outgrowers_Baseline!A296</f>
        <v>193004a</v>
      </c>
      <c r="B296" s="11">
        <f>Outgrowers_Baseline!B296</f>
        <v>502</v>
      </c>
      <c r="C296" s="11" t="str">
        <f>Outgrowers_Baseline!C296</f>
        <v>193004a</v>
      </c>
      <c r="D296" s="11">
        <f>Outgrowers_Baseline!D296</f>
        <v>17044</v>
      </c>
      <c r="E296" s="11" t="str">
        <f>Outgrowers_Baseline!G296</f>
        <v>Euc</v>
      </c>
      <c r="F296" s="11">
        <f>Outgrowers_Baseline!H296</f>
        <v>2021</v>
      </c>
      <c r="G296" s="11">
        <f t="shared" si="72"/>
        <v>2020</v>
      </c>
      <c r="H296" s="11">
        <f>IF(G296&lt;2017,0,(IF(G296=2017,Outgrowers_Baseline!I296,IF(G296=2018,Outgrowers_Baseline!N296,IF(G296=2019,Outgrowers_Baseline!S296,IF(G296=2020,Outgrowers_Baseline!X296,IF(G296=2021,Outgrowers_Baseline!AC296,IF(G296=2022,Outgrowers_Baseline!AH296,IF(G296=2023,Outgrowers_Baseline!AM296,IF(G296=2024,Outgrowers_Baseline!AR296,0)))))))))+(IF(G296=2017,Outgrowers_Baseline!J296,IF(G296=2018,Outgrowers_Baseline!O296,IF(G296=2019,Outgrowers_Baseline!T296,IF(G296=2020,Outgrowers_Baseline!Y296,IF(G296=2021,Outgrowers_Baseline!AD296,IF(G296=2022,Outgrowers_Baseline!AI296,IF(G296=2023,Outgrowers_Baseline!AN296,IF(G296=2024,Outgrowers_Baseline!AS296,0)))))))))+(IF(G296=2017,Outgrowers_Baseline!K296,IF(G296=2018,Outgrowers_Baseline!P296,IF(G296=2019,Outgrowers_Baseline!U296,IF(G296=2020,Outgrowers_Baseline!Z296,IF(G296=2021,Outgrowers_Baseline!AE296,IF(G296=2022,Outgrowers_Baseline!AJ296,IF(G296=2023,Outgrowers_Baseline!AO296,IF(G296=2024,Outgrowers_Baseline!AT296,0)))))))))+(IF(G296=2017,Outgrowers_Baseline!L296,IF(G296=2018,Outgrowers_Baseline!Q296,IF(G296=2019,Outgrowers_Baseline!V296,IF(G296=2020,Outgrowers_Baseline!AA296,IF(G296=2021,Outgrowers_Baseline!AF296,IF(G296=2022,Outgrowers_Baseline!AK296,IF(G296=2023,Outgrowers_Baseline!AP296,IF(G296=2024,Outgrowers_Baseline!AU296,0))))))))))</f>
        <v>5100</v>
      </c>
      <c r="I296" s="11">
        <f t="shared" si="73"/>
        <v>2020</v>
      </c>
      <c r="J296" s="11">
        <f>IF(I296=2017,Outgrowers_Baseline!I296,IF(I296=2018,Outgrowers_Baseline!N296,IF(I296=2019,Outgrowers_Baseline!S296,IF(I296=2020,Outgrowers_Baseline!X296,IF(I296=2021,Outgrowers_Baseline!AC296,IF(I296=2022,Outgrowers_Baseline!AH296,IF(I296=2023,Outgrowers_Baseline!AM296,IF(I296=2024,Outgrowers_Baseline!AR296,0))))))))</f>
        <v>0</v>
      </c>
      <c r="K296" s="11">
        <f>IF(I296=2017,Outgrowers_Baseline!L296,IF(I296=2018,Outgrowers_Baseline!Q296,IF(I296=2019,Outgrowers_Baseline!V296,IF(I296=2020,Outgrowers_Baseline!AA296,IF(I296=2021,Outgrowers_Baseline!AF296,IF(I296=2022,Outgrowers_Baseline!AK296,IF(I296=2023,Outgrowers_Baseline!AP296,IF(I296=2024,Outgrowers_Baseline!AU296,0))))))))</f>
        <v>0</v>
      </c>
      <c r="L296" s="11">
        <f>IF(I296=2017,Outgrowers_Baseline!K296,IF(I296=2018,Outgrowers_Baseline!P296,IF(I296=2019,Outgrowers_Baseline!U296,IF(I296=2020,Outgrowers_Baseline!Z296,IF(I296=2021,Outgrowers_Baseline!AE296,IF(I296=2022,Outgrowers_Baseline!AJ296,IF(I296=2023,Outgrowers_Baseline!AO296,IF(I296=2024,Outgrowers_Baseline!AT296,0))))))))</f>
        <v>0</v>
      </c>
      <c r="M296" s="11">
        <f>IF(I296=2017,Outgrowers_Baseline!J296,IF(I296=2018,Outgrowers_Baseline!O296,IF(I296=2019,Outgrowers_Baseline!T296,IF(I296=2020,Outgrowers_Baseline!Y296,IF(I296=2021,Outgrowers_Baseline!AD296,IF(I296=2022,Outgrowers_Baseline!AI296,IF(I296=2023,Outgrowers_Baseline!AN296,IF(I296=2024,Outgrowers_Baseline!AS296,0))))))))</f>
        <v>5100</v>
      </c>
      <c r="N296" s="11">
        <f t="shared" si="74"/>
        <v>5100</v>
      </c>
      <c r="O296" s="30">
        <f>IFERROR(VLOOKUP(A296,Outgrower_Areas!$C:$J,8,0),0)</f>
        <v>0.51852399999999998</v>
      </c>
      <c r="P296" s="33">
        <f t="shared" si="75"/>
        <v>0</v>
      </c>
      <c r="Q296" s="113">
        <f t="shared" si="76"/>
        <v>0</v>
      </c>
      <c r="R296" s="32">
        <f t="shared" si="77"/>
        <v>0</v>
      </c>
      <c r="S296" s="30">
        <f t="shared" si="78"/>
        <v>0</v>
      </c>
      <c r="T296" s="32">
        <f t="shared" si="79"/>
        <v>1</v>
      </c>
      <c r="U296" s="30">
        <f t="shared" si="80"/>
        <v>0.51852399999999998</v>
      </c>
      <c r="V296" s="113" t="str">
        <f t="shared" si="81"/>
        <v>Non-Cropland</v>
      </c>
      <c r="W296" s="33">
        <f t="shared" si="82"/>
        <v>0</v>
      </c>
      <c r="X296" s="114">
        <f t="shared" si="83"/>
        <v>0</v>
      </c>
      <c r="Y296" s="33">
        <f t="shared" si="84"/>
        <v>0</v>
      </c>
      <c r="Z296" s="113">
        <f t="shared" si="85"/>
        <v>0</v>
      </c>
      <c r="AA296" s="113" t="str">
        <f t="shared" si="86"/>
        <v>High Cropland (≥50%)</v>
      </c>
      <c r="AB296" s="11">
        <f t="shared" si="87"/>
        <v>0.4</v>
      </c>
      <c r="AC296" s="11">
        <f t="shared" si="88"/>
        <v>0.2074096</v>
      </c>
      <c r="AD296" s="30">
        <f t="shared" si="89"/>
        <v>0.51852399999999998</v>
      </c>
    </row>
    <row r="297" spans="1:30" x14ac:dyDescent="0.4">
      <c r="A297" s="11" t="str">
        <f>Outgrowers_Baseline!A297</f>
        <v>193203b</v>
      </c>
      <c r="B297" s="11">
        <f>Outgrowers_Baseline!B297</f>
        <v>508</v>
      </c>
      <c r="C297" s="11" t="str">
        <f>Outgrowers_Baseline!C297</f>
        <v>193203b</v>
      </c>
      <c r="D297" s="11">
        <f>Outgrowers_Baseline!D297</f>
        <v>19394</v>
      </c>
      <c r="E297" s="11" t="str">
        <f>Outgrowers_Baseline!G297</f>
        <v>Euc</v>
      </c>
      <c r="F297" s="11">
        <f>Outgrowers_Baseline!H297</f>
        <v>2023</v>
      </c>
      <c r="G297" s="11">
        <f t="shared" si="72"/>
        <v>2022</v>
      </c>
      <c r="H297" s="11">
        <f>IF(G297&lt;2017,0,(IF(G297=2017,Outgrowers_Baseline!I297,IF(G297=2018,Outgrowers_Baseline!N297,IF(G297=2019,Outgrowers_Baseline!S297,IF(G297=2020,Outgrowers_Baseline!X297,IF(G297=2021,Outgrowers_Baseline!AC297,IF(G297=2022,Outgrowers_Baseline!AH297,IF(G297=2023,Outgrowers_Baseline!AM297,IF(G297=2024,Outgrowers_Baseline!AR297,0)))))))))+(IF(G297=2017,Outgrowers_Baseline!J297,IF(G297=2018,Outgrowers_Baseline!O297,IF(G297=2019,Outgrowers_Baseline!T297,IF(G297=2020,Outgrowers_Baseline!Y297,IF(G297=2021,Outgrowers_Baseline!AD297,IF(G297=2022,Outgrowers_Baseline!AI297,IF(G297=2023,Outgrowers_Baseline!AN297,IF(G297=2024,Outgrowers_Baseline!AS297,0)))))))))+(IF(G297=2017,Outgrowers_Baseline!K297,IF(G297=2018,Outgrowers_Baseline!P297,IF(G297=2019,Outgrowers_Baseline!U297,IF(G297=2020,Outgrowers_Baseline!Z297,IF(G297=2021,Outgrowers_Baseline!AE297,IF(G297=2022,Outgrowers_Baseline!AJ297,IF(G297=2023,Outgrowers_Baseline!AO297,IF(G297=2024,Outgrowers_Baseline!AT297,0)))))))))+(IF(G297=2017,Outgrowers_Baseline!L297,IF(G297=2018,Outgrowers_Baseline!Q297,IF(G297=2019,Outgrowers_Baseline!V297,IF(G297=2020,Outgrowers_Baseline!AA297,IF(G297=2021,Outgrowers_Baseline!AF297,IF(G297=2022,Outgrowers_Baseline!AK297,IF(G297=2023,Outgrowers_Baseline!AP297,IF(G297=2024,Outgrowers_Baseline!AU297,0))))))))))</f>
        <v>1400</v>
      </c>
      <c r="I297" s="11">
        <f t="shared" si="73"/>
        <v>2022</v>
      </c>
      <c r="J297" s="11">
        <f>IF(I297=2017,Outgrowers_Baseline!I297,IF(I297=2018,Outgrowers_Baseline!N297,IF(I297=2019,Outgrowers_Baseline!S297,IF(I297=2020,Outgrowers_Baseline!X297,IF(I297=2021,Outgrowers_Baseline!AC297,IF(I297=2022,Outgrowers_Baseline!AH297,IF(I297=2023,Outgrowers_Baseline!AM297,IF(I297=2024,Outgrowers_Baseline!AR297,0))))))))</f>
        <v>0</v>
      </c>
      <c r="K297" s="11">
        <f>IF(I297=2017,Outgrowers_Baseline!L297,IF(I297=2018,Outgrowers_Baseline!Q297,IF(I297=2019,Outgrowers_Baseline!V297,IF(I297=2020,Outgrowers_Baseline!AA297,IF(I297=2021,Outgrowers_Baseline!AF297,IF(I297=2022,Outgrowers_Baseline!AK297,IF(I297=2023,Outgrowers_Baseline!AP297,IF(I297=2024,Outgrowers_Baseline!AU297,0))))))))</f>
        <v>900</v>
      </c>
      <c r="L297" s="11">
        <f>IF(I297=2017,Outgrowers_Baseline!K297,IF(I297=2018,Outgrowers_Baseline!P297,IF(I297=2019,Outgrowers_Baseline!U297,IF(I297=2020,Outgrowers_Baseline!Z297,IF(I297=2021,Outgrowers_Baseline!AE297,IF(I297=2022,Outgrowers_Baseline!AJ297,IF(I297=2023,Outgrowers_Baseline!AO297,IF(I297=2024,Outgrowers_Baseline!AT297,0))))))))</f>
        <v>500</v>
      </c>
      <c r="M297" s="11">
        <f>IF(I297=2017,Outgrowers_Baseline!J297,IF(I297=2018,Outgrowers_Baseline!O297,IF(I297=2019,Outgrowers_Baseline!T297,IF(I297=2020,Outgrowers_Baseline!Y297,IF(I297=2021,Outgrowers_Baseline!AD297,IF(I297=2022,Outgrowers_Baseline!AI297,IF(I297=2023,Outgrowers_Baseline!AN297,IF(I297=2024,Outgrowers_Baseline!AS297,0))))))))</f>
        <v>0</v>
      </c>
      <c r="N297" s="11">
        <f t="shared" si="74"/>
        <v>1400</v>
      </c>
      <c r="O297" s="30">
        <f>IFERROR(VLOOKUP(A297,Outgrower_Areas!$C:$J,8,0),0)</f>
        <v>0.13400200000000001</v>
      </c>
      <c r="P297" s="33">
        <f t="shared" si="75"/>
        <v>0.6428571428571429</v>
      </c>
      <c r="Q297" s="113">
        <f t="shared" si="76"/>
        <v>8.6144142857142864E-2</v>
      </c>
      <c r="R297" s="32">
        <f t="shared" si="77"/>
        <v>1</v>
      </c>
      <c r="S297" s="30">
        <f t="shared" si="78"/>
        <v>0.13400200000000001</v>
      </c>
      <c r="T297" s="32">
        <f t="shared" si="79"/>
        <v>1</v>
      </c>
      <c r="U297" s="30">
        <f t="shared" si="80"/>
        <v>0.13400200000000001</v>
      </c>
      <c r="V297" s="113" t="str">
        <f t="shared" si="81"/>
        <v>High Cropland (≥50%)</v>
      </c>
      <c r="W297" s="33">
        <f t="shared" si="82"/>
        <v>0.4</v>
      </c>
      <c r="X297" s="114">
        <f t="shared" si="83"/>
        <v>3.4457657142857145E-2</v>
      </c>
      <c r="Y297" s="33">
        <f t="shared" si="84"/>
        <v>0.4</v>
      </c>
      <c r="Z297" s="113">
        <f t="shared" si="85"/>
        <v>5.3600800000000004E-2</v>
      </c>
      <c r="AA297" s="113" t="str">
        <f t="shared" si="86"/>
        <v>High Cropland (≥50%)</v>
      </c>
      <c r="AB297" s="11">
        <f t="shared" si="87"/>
        <v>0.4</v>
      </c>
      <c r="AC297" s="11">
        <f t="shared" si="88"/>
        <v>5.3600800000000004E-2</v>
      </c>
      <c r="AD297" s="30">
        <f t="shared" si="89"/>
        <v>0.13400200000000001</v>
      </c>
    </row>
    <row r="298" spans="1:30" x14ac:dyDescent="0.4">
      <c r="A298" s="11" t="str">
        <f>Outgrowers_Baseline!A298</f>
        <v>193225a</v>
      </c>
      <c r="B298" s="11">
        <f>Outgrowers_Baseline!B298</f>
        <v>508</v>
      </c>
      <c r="C298" s="11" t="str">
        <f>Outgrowers_Baseline!C298</f>
        <v>193225a</v>
      </c>
      <c r="D298" s="11">
        <f>Outgrowers_Baseline!D298</f>
        <v>19084</v>
      </c>
      <c r="E298" s="11" t="str">
        <f>Outgrowers_Baseline!G298</f>
        <v>Euc</v>
      </c>
      <c r="F298" s="11">
        <f>Outgrowers_Baseline!H298</f>
        <v>2023</v>
      </c>
      <c r="G298" s="11">
        <f t="shared" si="72"/>
        <v>2022</v>
      </c>
      <c r="H298" s="11">
        <f>IF(G298&lt;2017,0,(IF(G298=2017,Outgrowers_Baseline!I298,IF(G298=2018,Outgrowers_Baseline!N298,IF(G298=2019,Outgrowers_Baseline!S298,IF(G298=2020,Outgrowers_Baseline!X298,IF(G298=2021,Outgrowers_Baseline!AC298,IF(G298=2022,Outgrowers_Baseline!AH298,IF(G298=2023,Outgrowers_Baseline!AM298,IF(G298=2024,Outgrowers_Baseline!AR298,0)))))))))+(IF(G298=2017,Outgrowers_Baseline!J298,IF(G298=2018,Outgrowers_Baseline!O298,IF(G298=2019,Outgrowers_Baseline!T298,IF(G298=2020,Outgrowers_Baseline!Y298,IF(G298=2021,Outgrowers_Baseline!AD298,IF(G298=2022,Outgrowers_Baseline!AI298,IF(G298=2023,Outgrowers_Baseline!AN298,IF(G298=2024,Outgrowers_Baseline!AS298,0)))))))))+(IF(G298=2017,Outgrowers_Baseline!K298,IF(G298=2018,Outgrowers_Baseline!P298,IF(G298=2019,Outgrowers_Baseline!U298,IF(G298=2020,Outgrowers_Baseline!Z298,IF(G298=2021,Outgrowers_Baseline!AE298,IF(G298=2022,Outgrowers_Baseline!AJ298,IF(G298=2023,Outgrowers_Baseline!AO298,IF(G298=2024,Outgrowers_Baseline!AT298,0)))))))))+(IF(G298=2017,Outgrowers_Baseline!L298,IF(G298=2018,Outgrowers_Baseline!Q298,IF(G298=2019,Outgrowers_Baseline!V298,IF(G298=2020,Outgrowers_Baseline!AA298,IF(G298=2021,Outgrowers_Baseline!AF298,IF(G298=2022,Outgrowers_Baseline!AK298,IF(G298=2023,Outgrowers_Baseline!AP298,IF(G298=2024,Outgrowers_Baseline!AU298,0))))))))))</f>
        <v>1600</v>
      </c>
      <c r="I298" s="11">
        <f t="shared" si="73"/>
        <v>2022</v>
      </c>
      <c r="J298" s="11">
        <f>IF(I298=2017,Outgrowers_Baseline!I298,IF(I298=2018,Outgrowers_Baseline!N298,IF(I298=2019,Outgrowers_Baseline!S298,IF(I298=2020,Outgrowers_Baseline!X298,IF(I298=2021,Outgrowers_Baseline!AC298,IF(I298=2022,Outgrowers_Baseline!AH298,IF(I298=2023,Outgrowers_Baseline!AM298,IF(I298=2024,Outgrowers_Baseline!AR298,0))))))))</f>
        <v>0</v>
      </c>
      <c r="K298" s="11">
        <f>IF(I298=2017,Outgrowers_Baseline!L298,IF(I298=2018,Outgrowers_Baseline!Q298,IF(I298=2019,Outgrowers_Baseline!V298,IF(I298=2020,Outgrowers_Baseline!AA298,IF(I298=2021,Outgrowers_Baseline!AF298,IF(I298=2022,Outgrowers_Baseline!AK298,IF(I298=2023,Outgrowers_Baseline!AP298,IF(I298=2024,Outgrowers_Baseline!AU298,0))))))))</f>
        <v>200</v>
      </c>
      <c r="L298" s="11">
        <f>IF(I298=2017,Outgrowers_Baseline!K298,IF(I298=2018,Outgrowers_Baseline!P298,IF(I298=2019,Outgrowers_Baseline!U298,IF(I298=2020,Outgrowers_Baseline!Z298,IF(I298=2021,Outgrowers_Baseline!AE298,IF(I298=2022,Outgrowers_Baseline!AJ298,IF(I298=2023,Outgrowers_Baseline!AO298,IF(I298=2024,Outgrowers_Baseline!AT298,0))))))))</f>
        <v>600</v>
      </c>
      <c r="M298" s="11">
        <f>IF(I298=2017,Outgrowers_Baseline!J298,IF(I298=2018,Outgrowers_Baseline!O298,IF(I298=2019,Outgrowers_Baseline!T298,IF(I298=2020,Outgrowers_Baseline!Y298,IF(I298=2021,Outgrowers_Baseline!AD298,IF(I298=2022,Outgrowers_Baseline!AI298,IF(I298=2023,Outgrowers_Baseline!AN298,IF(I298=2024,Outgrowers_Baseline!AS298,0))))))))</f>
        <v>800</v>
      </c>
      <c r="N298" s="11">
        <f t="shared" si="74"/>
        <v>1600</v>
      </c>
      <c r="O298" s="30">
        <f>IFERROR(VLOOKUP(A298,Outgrower_Areas!$C:$J,8,0),0)</f>
        <v>0.149619</v>
      </c>
      <c r="P298" s="33">
        <f t="shared" si="75"/>
        <v>0.125</v>
      </c>
      <c r="Q298" s="113">
        <f t="shared" si="76"/>
        <v>1.8702375E-2</v>
      </c>
      <c r="R298" s="32">
        <f t="shared" si="77"/>
        <v>0.5</v>
      </c>
      <c r="S298" s="30">
        <f t="shared" si="78"/>
        <v>7.4809500000000001E-2</v>
      </c>
      <c r="T298" s="32">
        <f t="shared" si="79"/>
        <v>1</v>
      </c>
      <c r="U298" s="30">
        <f t="shared" si="80"/>
        <v>0.149619</v>
      </c>
      <c r="V298" s="113" t="str">
        <f t="shared" si="81"/>
        <v>Low Cropland (10-30%)</v>
      </c>
      <c r="W298" s="33">
        <f t="shared" si="82"/>
        <v>0.2</v>
      </c>
      <c r="X298" s="114">
        <f t="shared" si="83"/>
        <v>3.740475E-3</v>
      </c>
      <c r="Y298" s="33">
        <f t="shared" si="84"/>
        <v>0.4</v>
      </c>
      <c r="Z298" s="113">
        <f t="shared" si="85"/>
        <v>2.99238E-2</v>
      </c>
      <c r="AA298" s="113" t="str">
        <f t="shared" si="86"/>
        <v>High Cropland (≥50%)</v>
      </c>
      <c r="AB298" s="11">
        <f t="shared" si="87"/>
        <v>0.4</v>
      </c>
      <c r="AC298" s="11">
        <f t="shared" si="88"/>
        <v>5.9847600000000001E-2</v>
      </c>
      <c r="AD298" s="30">
        <f t="shared" si="89"/>
        <v>0.149619</v>
      </c>
    </row>
    <row r="299" spans="1:30" x14ac:dyDescent="0.4">
      <c r="A299" s="11" t="str">
        <f>Outgrowers_Baseline!A299</f>
        <v>193234a</v>
      </c>
      <c r="B299" s="11">
        <f>Outgrowers_Baseline!B299</f>
        <v>508</v>
      </c>
      <c r="C299" s="11" t="str">
        <f>Outgrowers_Baseline!C299</f>
        <v>193234a</v>
      </c>
      <c r="D299" s="11">
        <f>Outgrowers_Baseline!D299</f>
        <v>19395</v>
      </c>
      <c r="E299" s="11" t="str">
        <f>Outgrowers_Baseline!G299</f>
        <v>Euc</v>
      </c>
      <c r="F299" s="11">
        <f>Outgrowers_Baseline!H299</f>
        <v>2023</v>
      </c>
      <c r="G299" s="11">
        <f t="shared" si="72"/>
        <v>2022</v>
      </c>
      <c r="H299" s="11">
        <f>IF(G299&lt;2017,0,(IF(G299=2017,Outgrowers_Baseline!I299,IF(G299=2018,Outgrowers_Baseline!N299,IF(G299=2019,Outgrowers_Baseline!S299,IF(G299=2020,Outgrowers_Baseline!X299,IF(G299=2021,Outgrowers_Baseline!AC299,IF(G299=2022,Outgrowers_Baseline!AH299,IF(G299=2023,Outgrowers_Baseline!AM299,IF(G299=2024,Outgrowers_Baseline!AR299,0)))))))))+(IF(G299=2017,Outgrowers_Baseline!J299,IF(G299=2018,Outgrowers_Baseline!O299,IF(G299=2019,Outgrowers_Baseline!T299,IF(G299=2020,Outgrowers_Baseline!Y299,IF(G299=2021,Outgrowers_Baseline!AD299,IF(G299=2022,Outgrowers_Baseline!AI299,IF(G299=2023,Outgrowers_Baseline!AN299,IF(G299=2024,Outgrowers_Baseline!AS299,0)))))))))+(IF(G299=2017,Outgrowers_Baseline!K299,IF(G299=2018,Outgrowers_Baseline!P299,IF(G299=2019,Outgrowers_Baseline!U299,IF(G299=2020,Outgrowers_Baseline!Z299,IF(G299=2021,Outgrowers_Baseline!AE299,IF(G299=2022,Outgrowers_Baseline!AJ299,IF(G299=2023,Outgrowers_Baseline!AO299,IF(G299=2024,Outgrowers_Baseline!AT299,0)))))))))+(IF(G299=2017,Outgrowers_Baseline!L299,IF(G299=2018,Outgrowers_Baseline!Q299,IF(G299=2019,Outgrowers_Baseline!V299,IF(G299=2020,Outgrowers_Baseline!AA299,IF(G299=2021,Outgrowers_Baseline!AF299,IF(G299=2022,Outgrowers_Baseline!AK299,IF(G299=2023,Outgrowers_Baseline!AP299,IF(G299=2024,Outgrowers_Baseline!AU299,0))))))))))</f>
        <v>1800</v>
      </c>
      <c r="I299" s="11">
        <f t="shared" si="73"/>
        <v>2022</v>
      </c>
      <c r="J299" s="11">
        <f>IF(I299=2017,Outgrowers_Baseline!I299,IF(I299=2018,Outgrowers_Baseline!N299,IF(I299=2019,Outgrowers_Baseline!S299,IF(I299=2020,Outgrowers_Baseline!X299,IF(I299=2021,Outgrowers_Baseline!AC299,IF(I299=2022,Outgrowers_Baseline!AH299,IF(I299=2023,Outgrowers_Baseline!AM299,IF(I299=2024,Outgrowers_Baseline!AR299,0))))))))</f>
        <v>0</v>
      </c>
      <c r="K299" s="11">
        <f>IF(I299=2017,Outgrowers_Baseline!L299,IF(I299=2018,Outgrowers_Baseline!Q299,IF(I299=2019,Outgrowers_Baseline!V299,IF(I299=2020,Outgrowers_Baseline!AA299,IF(I299=2021,Outgrowers_Baseline!AF299,IF(I299=2022,Outgrowers_Baseline!AK299,IF(I299=2023,Outgrowers_Baseline!AP299,IF(I299=2024,Outgrowers_Baseline!AU299,0))))))))</f>
        <v>1500</v>
      </c>
      <c r="L299" s="11">
        <f>IF(I299=2017,Outgrowers_Baseline!K299,IF(I299=2018,Outgrowers_Baseline!P299,IF(I299=2019,Outgrowers_Baseline!U299,IF(I299=2020,Outgrowers_Baseline!Z299,IF(I299=2021,Outgrowers_Baseline!AE299,IF(I299=2022,Outgrowers_Baseline!AJ299,IF(I299=2023,Outgrowers_Baseline!AO299,IF(I299=2024,Outgrowers_Baseline!AT299,0))))))))</f>
        <v>300</v>
      </c>
      <c r="M299" s="11">
        <f>IF(I299=2017,Outgrowers_Baseline!J299,IF(I299=2018,Outgrowers_Baseline!O299,IF(I299=2019,Outgrowers_Baseline!T299,IF(I299=2020,Outgrowers_Baseline!Y299,IF(I299=2021,Outgrowers_Baseline!AD299,IF(I299=2022,Outgrowers_Baseline!AI299,IF(I299=2023,Outgrowers_Baseline!AN299,IF(I299=2024,Outgrowers_Baseline!AS299,0))))))))</f>
        <v>0</v>
      </c>
      <c r="N299" s="11">
        <f t="shared" si="74"/>
        <v>1800</v>
      </c>
      <c r="O299" s="30">
        <f>IFERROR(VLOOKUP(A299,Outgrower_Areas!$C:$J,8,0),0)</f>
        <v>0.17127600000000001</v>
      </c>
      <c r="P299" s="33">
        <f t="shared" si="75"/>
        <v>0.83333333333333337</v>
      </c>
      <c r="Q299" s="113">
        <f t="shared" si="76"/>
        <v>0.14273000000000002</v>
      </c>
      <c r="R299" s="32">
        <f t="shared" si="77"/>
        <v>1</v>
      </c>
      <c r="S299" s="30">
        <f t="shared" si="78"/>
        <v>0.17127600000000001</v>
      </c>
      <c r="T299" s="32">
        <f t="shared" si="79"/>
        <v>1</v>
      </c>
      <c r="U299" s="30">
        <f t="shared" si="80"/>
        <v>0.17127600000000001</v>
      </c>
      <c r="V299" s="113" t="str">
        <f t="shared" si="81"/>
        <v>High Cropland (≥50%)</v>
      </c>
      <c r="W299" s="33">
        <f t="shared" si="82"/>
        <v>0.4</v>
      </c>
      <c r="X299" s="114">
        <f t="shared" si="83"/>
        <v>5.7092000000000011E-2</v>
      </c>
      <c r="Y299" s="33">
        <f t="shared" si="84"/>
        <v>0.4</v>
      </c>
      <c r="Z299" s="113">
        <f t="shared" si="85"/>
        <v>6.8510400000000013E-2</v>
      </c>
      <c r="AA299" s="113" t="str">
        <f t="shared" si="86"/>
        <v>High Cropland (≥50%)</v>
      </c>
      <c r="AB299" s="11">
        <f t="shared" si="87"/>
        <v>0.4</v>
      </c>
      <c r="AC299" s="11">
        <f t="shared" si="88"/>
        <v>6.8510400000000013E-2</v>
      </c>
      <c r="AD299" s="30">
        <f t="shared" si="89"/>
        <v>0.17127600000000001</v>
      </c>
    </row>
    <row r="300" spans="1:30" x14ac:dyDescent="0.4">
      <c r="A300" s="11" t="str">
        <f>Outgrowers_Baseline!A300</f>
        <v>193252a</v>
      </c>
      <c r="B300" s="11">
        <f>Outgrowers_Baseline!B300</f>
        <v>508</v>
      </c>
      <c r="C300" s="11" t="str">
        <f>Outgrowers_Baseline!C300</f>
        <v>193252a</v>
      </c>
      <c r="D300" s="11">
        <f>Outgrowers_Baseline!D300</f>
        <v>19373</v>
      </c>
      <c r="E300" s="11" t="str">
        <f>Outgrowers_Baseline!G300</f>
        <v>Euc</v>
      </c>
      <c r="F300" s="11">
        <f>Outgrowers_Baseline!H300</f>
        <v>2024</v>
      </c>
      <c r="G300" s="11">
        <f t="shared" si="72"/>
        <v>2023</v>
      </c>
      <c r="H300" s="11">
        <f>IF(G300&lt;2017,0,(IF(G300=2017,Outgrowers_Baseline!I300,IF(G300=2018,Outgrowers_Baseline!N300,IF(G300=2019,Outgrowers_Baseline!S300,IF(G300=2020,Outgrowers_Baseline!X300,IF(G300=2021,Outgrowers_Baseline!AC300,IF(G300=2022,Outgrowers_Baseline!AH300,IF(G300=2023,Outgrowers_Baseline!AM300,IF(G300=2024,Outgrowers_Baseline!AR300,0)))))))))+(IF(G300=2017,Outgrowers_Baseline!J300,IF(G300=2018,Outgrowers_Baseline!O300,IF(G300=2019,Outgrowers_Baseline!T300,IF(G300=2020,Outgrowers_Baseline!Y300,IF(G300=2021,Outgrowers_Baseline!AD300,IF(G300=2022,Outgrowers_Baseline!AI300,IF(G300=2023,Outgrowers_Baseline!AN300,IF(G300=2024,Outgrowers_Baseline!AS300,0)))))))))+(IF(G300=2017,Outgrowers_Baseline!K300,IF(G300=2018,Outgrowers_Baseline!P300,IF(G300=2019,Outgrowers_Baseline!U300,IF(G300=2020,Outgrowers_Baseline!Z300,IF(G300=2021,Outgrowers_Baseline!AE300,IF(G300=2022,Outgrowers_Baseline!AJ300,IF(G300=2023,Outgrowers_Baseline!AO300,IF(G300=2024,Outgrowers_Baseline!AT300,0)))))))))+(IF(G300=2017,Outgrowers_Baseline!L300,IF(G300=2018,Outgrowers_Baseline!Q300,IF(G300=2019,Outgrowers_Baseline!V300,IF(G300=2020,Outgrowers_Baseline!AA300,IF(G300=2021,Outgrowers_Baseline!AF300,IF(G300=2022,Outgrowers_Baseline!AK300,IF(G300=2023,Outgrowers_Baseline!AP300,IF(G300=2024,Outgrowers_Baseline!AU300,0))))))))))</f>
        <v>14600</v>
      </c>
      <c r="I300" s="11">
        <f t="shared" si="73"/>
        <v>2023</v>
      </c>
      <c r="J300" s="11">
        <f>IF(I300=2017,Outgrowers_Baseline!I300,IF(I300=2018,Outgrowers_Baseline!N300,IF(I300=2019,Outgrowers_Baseline!S300,IF(I300=2020,Outgrowers_Baseline!X300,IF(I300=2021,Outgrowers_Baseline!AC300,IF(I300=2022,Outgrowers_Baseline!AH300,IF(I300=2023,Outgrowers_Baseline!AM300,IF(I300=2024,Outgrowers_Baseline!AR300,0))))))))</f>
        <v>400</v>
      </c>
      <c r="K300" s="11">
        <f>IF(I300=2017,Outgrowers_Baseline!L300,IF(I300=2018,Outgrowers_Baseline!Q300,IF(I300=2019,Outgrowers_Baseline!V300,IF(I300=2020,Outgrowers_Baseline!AA300,IF(I300=2021,Outgrowers_Baseline!AF300,IF(I300=2022,Outgrowers_Baseline!AK300,IF(I300=2023,Outgrowers_Baseline!AP300,IF(I300=2024,Outgrowers_Baseline!AU300,0))))))))</f>
        <v>300</v>
      </c>
      <c r="L300" s="11">
        <f>IF(I300=2017,Outgrowers_Baseline!K300,IF(I300=2018,Outgrowers_Baseline!P300,IF(I300=2019,Outgrowers_Baseline!U300,IF(I300=2020,Outgrowers_Baseline!Z300,IF(I300=2021,Outgrowers_Baseline!AE300,IF(I300=2022,Outgrowers_Baseline!AJ300,IF(I300=2023,Outgrowers_Baseline!AO300,IF(I300=2024,Outgrowers_Baseline!AT300,0))))))))</f>
        <v>8900</v>
      </c>
      <c r="M300" s="11">
        <f>IF(I300=2017,Outgrowers_Baseline!J300,IF(I300=2018,Outgrowers_Baseline!O300,IF(I300=2019,Outgrowers_Baseline!T300,IF(I300=2020,Outgrowers_Baseline!Y300,IF(I300=2021,Outgrowers_Baseline!AD300,IF(I300=2022,Outgrowers_Baseline!AI300,IF(I300=2023,Outgrowers_Baseline!AN300,IF(I300=2024,Outgrowers_Baseline!AS300,0))))))))</f>
        <v>5000</v>
      </c>
      <c r="N300" s="11">
        <f t="shared" si="74"/>
        <v>14600</v>
      </c>
      <c r="O300" s="30">
        <f>IFERROR(VLOOKUP(A300,Outgrower_Areas!$C:$J,8,0),0)</f>
        <v>1.442901</v>
      </c>
      <c r="P300" s="33">
        <f t="shared" si="75"/>
        <v>2.0547945205479451E-2</v>
      </c>
      <c r="Q300" s="113">
        <f t="shared" si="76"/>
        <v>2.9648650684931506E-2</v>
      </c>
      <c r="R300" s="32">
        <f t="shared" si="77"/>
        <v>0.63013698630136983</v>
      </c>
      <c r="S300" s="30">
        <f t="shared" si="78"/>
        <v>0.90922528767123278</v>
      </c>
      <c r="T300" s="32">
        <f t="shared" si="79"/>
        <v>0.9726027397260274</v>
      </c>
      <c r="U300" s="30">
        <f t="shared" si="80"/>
        <v>1.4033694657534246</v>
      </c>
      <c r="V300" s="113" t="str">
        <f t="shared" si="81"/>
        <v>Very Low Cropland (&lt;10%)</v>
      </c>
      <c r="W300" s="33">
        <f t="shared" si="82"/>
        <v>0.15</v>
      </c>
      <c r="X300" s="114">
        <f t="shared" si="83"/>
        <v>4.4472976027397255E-3</v>
      </c>
      <c r="Y300" s="33">
        <f t="shared" si="84"/>
        <v>0.4</v>
      </c>
      <c r="Z300" s="113">
        <f t="shared" si="85"/>
        <v>0.36369011506849314</v>
      </c>
      <c r="AA300" s="113" t="str">
        <f t="shared" si="86"/>
        <v>High Cropland (≥50%)</v>
      </c>
      <c r="AB300" s="11">
        <f t="shared" si="87"/>
        <v>0.4</v>
      </c>
      <c r="AC300" s="11">
        <f t="shared" si="88"/>
        <v>0.56134778630136983</v>
      </c>
      <c r="AD300" s="30">
        <f t="shared" si="89"/>
        <v>1.4033694657534246</v>
      </c>
    </row>
    <row r="301" spans="1:30" x14ac:dyDescent="0.4">
      <c r="A301" s="11" t="str">
        <f>Outgrowers_Baseline!A301</f>
        <v>193253a</v>
      </c>
      <c r="B301" s="11">
        <f>Outgrowers_Baseline!B301</f>
        <v>508</v>
      </c>
      <c r="C301" s="11" t="str">
        <f>Outgrowers_Baseline!C301</f>
        <v>193253a</v>
      </c>
      <c r="D301" s="11">
        <f>Outgrowers_Baseline!D301</f>
        <v>19374</v>
      </c>
      <c r="E301" s="11" t="str">
        <f>Outgrowers_Baseline!G301</f>
        <v>Euc</v>
      </c>
      <c r="F301" s="11">
        <f>Outgrowers_Baseline!H301</f>
        <v>2024</v>
      </c>
      <c r="G301" s="11">
        <f t="shared" si="72"/>
        <v>2023</v>
      </c>
      <c r="H301" s="11">
        <f>IF(G301&lt;2017,0,(IF(G301=2017,Outgrowers_Baseline!I301,IF(G301=2018,Outgrowers_Baseline!N301,IF(G301=2019,Outgrowers_Baseline!S301,IF(G301=2020,Outgrowers_Baseline!X301,IF(G301=2021,Outgrowers_Baseline!AC301,IF(G301=2022,Outgrowers_Baseline!AH301,IF(G301=2023,Outgrowers_Baseline!AM301,IF(G301=2024,Outgrowers_Baseline!AR301,0)))))))))+(IF(G301=2017,Outgrowers_Baseline!J301,IF(G301=2018,Outgrowers_Baseline!O301,IF(G301=2019,Outgrowers_Baseline!T301,IF(G301=2020,Outgrowers_Baseline!Y301,IF(G301=2021,Outgrowers_Baseline!AD301,IF(G301=2022,Outgrowers_Baseline!AI301,IF(G301=2023,Outgrowers_Baseline!AN301,IF(G301=2024,Outgrowers_Baseline!AS301,0)))))))))+(IF(G301=2017,Outgrowers_Baseline!K301,IF(G301=2018,Outgrowers_Baseline!P301,IF(G301=2019,Outgrowers_Baseline!U301,IF(G301=2020,Outgrowers_Baseline!Z301,IF(G301=2021,Outgrowers_Baseline!AE301,IF(G301=2022,Outgrowers_Baseline!AJ301,IF(G301=2023,Outgrowers_Baseline!AO301,IF(G301=2024,Outgrowers_Baseline!AT301,0)))))))))+(IF(G301=2017,Outgrowers_Baseline!L301,IF(G301=2018,Outgrowers_Baseline!Q301,IF(G301=2019,Outgrowers_Baseline!V301,IF(G301=2020,Outgrowers_Baseline!AA301,IF(G301=2021,Outgrowers_Baseline!AF301,IF(G301=2022,Outgrowers_Baseline!AK301,IF(G301=2023,Outgrowers_Baseline!AP301,IF(G301=2024,Outgrowers_Baseline!AU301,0))))))))))</f>
        <v>7100</v>
      </c>
      <c r="I301" s="11">
        <f t="shared" si="73"/>
        <v>2023</v>
      </c>
      <c r="J301" s="11">
        <f>IF(I301=2017,Outgrowers_Baseline!I301,IF(I301=2018,Outgrowers_Baseline!N301,IF(I301=2019,Outgrowers_Baseline!S301,IF(I301=2020,Outgrowers_Baseline!X301,IF(I301=2021,Outgrowers_Baseline!AC301,IF(I301=2022,Outgrowers_Baseline!AH301,IF(I301=2023,Outgrowers_Baseline!AM301,IF(I301=2024,Outgrowers_Baseline!AR301,0))))))))</f>
        <v>0</v>
      </c>
      <c r="K301" s="11">
        <f>IF(I301=2017,Outgrowers_Baseline!L301,IF(I301=2018,Outgrowers_Baseline!Q301,IF(I301=2019,Outgrowers_Baseline!V301,IF(I301=2020,Outgrowers_Baseline!AA301,IF(I301=2021,Outgrowers_Baseline!AF301,IF(I301=2022,Outgrowers_Baseline!AK301,IF(I301=2023,Outgrowers_Baseline!AP301,IF(I301=2024,Outgrowers_Baseline!AU301,0))))))))</f>
        <v>0</v>
      </c>
      <c r="L301" s="11">
        <f>IF(I301=2017,Outgrowers_Baseline!K301,IF(I301=2018,Outgrowers_Baseline!P301,IF(I301=2019,Outgrowers_Baseline!U301,IF(I301=2020,Outgrowers_Baseline!Z301,IF(I301=2021,Outgrowers_Baseline!AE301,IF(I301=2022,Outgrowers_Baseline!AJ301,IF(I301=2023,Outgrowers_Baseline!AO301,IF(I301=2024,Outgrowers_Baseline!AT301,0))))))))</f>
        <v>4100</v>
      </c>
      <c r="M301" s="11">
        <f>IF(I301=2017,Outgrowers_Baseline!J301,IF(I301=2018,Outgrowers_Baseline!O301,IF(I301=2019,Outgrowers_Baseline!T301,IF(I301=2020,Outgrowers_Baseline!Y301,IF(I301=2021,Outgrowers_Baseline!AD301,IF(I301=2022,Outgrowers_Baseline!AI301,IF(I301=2023,Outgrowers_Baseline!AN301,IF(I301=2024,Outgrowers_Baseline!AS301,0))))))))</f>
        <v>3000</v>
      </c>
      <c r="N301" s="11">
        <f t="shared" si="74"/>
        <v>7100</v>
      </c>
      <c r="O301" s="30">
        <f>IFERROR(VLOOKUP(A301,Outgrower_Areas!$C:$J,8,0),0)</f>
        <v>0.72794700000000001</v>
      </c>
      <c r="P301" s="33">
        <f t="shared" si="75"/>
        <v>0</v>
      </c>
      <c r="Q301" s="113">
        <f t="shared" si="76"/>
        <v>0</v>
      </c>
      <c r="R301" s="32">
        <f t="shared" si="77"/>
        <v>0.57746478873239437</v>
      </c>
      <c r="S301" s="30">
        <f t="shared" si="78"/>
        <v>0.42036376056338032</v>
      </c>
      <c r="T301" s="32">
        <f t="shared" si="79"/>
        <v>1</v>
      </c>
      <c r="U301" s="30">
        <f t="shared" si="80"/>
        <v>0.72794700000000001</v>
      </c>
      <c r="V301" s="113" t="str">
        <f t="shared" si="81"/>
        <v>Non-Cropland</v>
      </c>
      <c r="W301" s="33">
        <f t="shared" si="82"/>
        <v>0</v>
      </c>
      <c r="X301" s="114">
        <f t="shared" si="83"/>
        <v>0</v>
      </c>
      <c r="Y301" s="33">
        <f t="shared" si="84"/>
        <v>0.4</v>
      </c>
      <c r="Z301" s="113">
        <f t="shared" si="85"/>
        <v>0.16814550422535213</v>
      </c>
      <c r="AA301" s="113" t="str">
        <f t="shared" si="86"/>
        <v>High Cropland (≥50%)</v>
      </c>
      <c r="AB301" s="11">
        <f t="shared" si="87"/>
        <v>0.4</v>
      </c>
      <c r="AC301" s="11">
        <f t="shared" si="88"/>
        <v>0.29117880000000002</v>
      </c>
      <c r="AD301" s="30">
        <f t="shared" si="89"/>
        <v>0.72794700000000001</v>
      </c>
    </row>
    <row r="302" spans="1:30" x14ac:dyDescent="0.4">
      <c r="A302" s="11" t="str">
        <f>Outgrowers_Baseline!A302</f>
        <v>1941124a</v>
      </c>
      <c r="B302" s="11">
        <f>Outgrowers_Baseline!B302</f>
        <v>503</v>
      </c>
      <c r="C302" s="11" t="str">
        <f>Outgrowers_Baseline!C302</f>
        <v>1941124a</v>
      </c>
      <c r="D302" s="11">
        <f>Outgrowers_Baseline!D302</f>
        <v>22985</v>
      </c>
      <c r="E302" s="11" t="str">
        <f>Outgrowers_Baseline!G302</f>
        <v>Euc</v>
      </c>
      <c r="F302" s="11">
        <f>Outgrowers_Baseline!H302</f>
        <v>2025</v>
      </c>
      <c r="G302" s="11">
        <f t="shared" si="72"/>
        <v>2024</v>
      </c>
      <c r="H302" s="11">
        <f>IF(G302&lt;2017,0,(IF(G302=2017,Outgrowers_Baseline!I302,IF(G302=2018,Outgrowers_Baseline!N302,IF(G302=2019,Outgrowers_Baseline!S302,IF(G302=2020,Outgrowers_Baseline!X302,IF(G302=2021,Outgrowers_Baseline!AC302,IF(G302=2022,Outgrowers_Baseline!AH302,IF(G302=2023,Outgrowers_Baseline!AM302,IF(G302=2024,Outgrowers_Baseline!AR302,0)))))))))+(IF(G302=2017,Outgrowers_Baseline!J302,IF(G302=2018,Outgrowers_Baseline!O302,IF(G302=2019,Outgrowers_Baseline!T302,IF(G302=2020,Outgrowers_Baseline!Y302,IF(G302=2021,Outgrowers_Baseline!AD302,IF(G302=2022,Outgrowers_Baseline!AI302,IF(G302=2023,Outgrowers_Baseline!AN302,IF(G302=2024,Outgrowers_Baseline!AS302,0)))))))))+(IF(G302=2017,Outgrowers_Baseline!K302,IF(G302=2018,Outgrowers_Baseline!P302,IF(G302=2019,Outgrowers_Baseline!U302,IF(G302=2020,Outgrowers_Baseline!Z302,IF(G302=2021,Outgrowers_Baseline!AE302,IF(G302=2022,Outgrowers_Baseline!AJ302,IF(G302=2023,Outgrowers_Baseline!AO302,IF(G302=2024,Outgrowers_Baseline!AT302,0)))))))))+(IF(G302=2017,Outgrowers_Baseline!L302,IF(G302=2018,Outgrowers_Baseline!Q302,IF(G302=2019,Outgrowers_Baseline!V302,IF(G302=2020,Outgrowers_Baseline!AA302,IF(G302=2021,Outgrowers_Baseline!AF302,IF(G302=2022,Outgrowers_Baseline!AK302,IF(G302=2023,Outgrowers_Baseline!AP302,IF(G302=2024,Outgrowers_Baseline!AU302,0))))))))))</f>
        <v>700</v>
      </c>
      <c r="I302" s="11">
        <f t="shared" si="73"/>
        <v>2024</v>
      </c>
      <c r="J302" s="11">
        <f>IF(I302=2017,Outgrowers_Baseline!I302,IF(I302=2018,Outgrowers_Baseline!N302,IF(I302=2019,Outgrowers_Baseline!S302,IF(I302=2020,Outgrowers_Baseline!X302,IF(I302=2021,Outgrowers_Baseline!AC302,IF(I302=2022,Outgrowers_Baseline!AH302,IF(I302=2023,Outgrowers_Baseline!AM302,IF(I302=2024,Outgrowers_Baseline!AR302,0))))))))</f>
        <v>700</v>
      </c>
      <c r="K302" s="11">
        <f>IF(I302=2017,Outgrowers_Baseline!L302,IF(I302=2018,Outgrowers_Baseline!Q302,IF(I302=2019,Outgrowers_Baseline!V302,IF(I302=2020,Outgrowers_Baseline!AA302,IF(I302=2021,Outgrowers_Baseline!AF302,IF(I302=2022,Outgrowers_Baseline!AK302,IF(I302=2023,Outgrowers_Baseline!AP302,IF(I302=2024,Outgrowers_Baseline!AU302,0))))))))</f>
        <v>0</v>
      </c>
      <c r="L302" s="11">
        <f>IF(I302=2017,Outgrowers_Baseline!K302,IF(I302=2018,Outgrowers_Baseline!P302,IF(I302=2019,Outgrowers_Baseline!U302,IF(I302=2020,Outgrowers_Baseline!Z302,IF(I302=2021,Outgrowers_Baseline!AE302,IF(I302=2022,Outgrowers_Baseline!AJ302,IF(I302=2023,Outgrowers_Baseline!AO302,IF(I302=2024,Outgrowers_Baseline!AT302,0))))))))</f>
        <v>0</v>
      </c>
      <c r="M302" s="11">
        <f>IF(I302=2017,Outgrowers_Baseline!J302,IF(I302=2018,Outgrowers_Baseline!O302,IF(I302=2019,Outgrowers_Baseline!T302,IF(I302=2020,Outgrowers_Baseline!Y302,IF(I302=2021,Outgrowers_Baseline!AD302,IF(I302=2022,Outgrowers_Baseline!AI302,IF(I302=2023,Outgrowers_Baseline!AN302,IF(I302=2024,Outgrowers_Baseline!AS302,0))))))))</f>
        <v>0</v>
      </c>
      <c r="N302" s="11">
        <f t="shared" si="74"/>
        <v>700</v>
      </c>
      <c r="O302" s="30">
        <f>IFERROR(VLOOKUP(A302,Outgrower_Areas!$C:$J,8,0),0)</f>
        <v>0.31997000000000003</v>
      </c>
      <c r="P302" s="33">
        <f t="shared" si="75"/>
        <v>0</v>
      </c>
      <c r="Q302" s="113">
        <f t="shared" si="76"/>
        <v>0</v>
      </c>
      <c r="R302" s="32">
        <f t="shared" si="77"/>
        <v>0</v>
      </c>
      <c r="S302" s="30">
        <f t="shared" si="78"/>
        <v>0</v>
      </c>
      <c r="T302" s="32">
        <f t="shared" si="79"/>
        <v>0</v>
      </c>
      <c r="U302" s="30">
        <f t="shared" si="80"/>
        <v>0</v>
      </c>
      <c r="V302" s="113" t="str">
        <f t="shared" si="81"/>
        <v>Non-Cropland</v>
      </c>
      <c r="W302" s="33">
        <f t="shared" si="82"/>
        <v>0</v>
      </c>
      <c r="X302" s="114">
        <f t="shared" si="83"/>
        <v>0</v>
      </c>
      <c r="Y302" s="33">
        <f t="shared" si="84"/>
        <v>0</v>
      </c>
      <c r="Z302" s="113">
        <f t="shared" si="85"/>
        <v>0</v>
      </c>
      <c r="AA302" s="113" t="str">
        <f t="shared" si="86"/>
        <v>Non-Cropland</v>
      </c>
      <c r="AB302" s="11">
        <f t="shared" si="87"/>
        <v>0</v>
      </c>
      <c r="AC302" s="11">
        <f t="shared" si="88"/>
        <v>0</v>
      </c>
      <c r="AD302" s="30">
        <f t="shared" si="89"/>
        <v>0</v>
      </c>
    </row>
    <row r="303" spans="1:30" x14ac:dyDescent="0.4">
      <c r="A303" s="11" t="str">
        <f>Outgrowers_Baseline!A303</f>
        <v>196001a</v>
      </c>
      <c r="B303" s="11">
        <f>Outgrowers_Baseline!B303</f>
        <v>502</v>
      </c>
      <c r="C303" s="11" t="str">
        <f>Outgrowers_Baseline!C303</f>
        <v>196001a</v>
      </c>
      <c r="D303" s="11">
        <f>Outgrowers_Baseline!D303</f>
        <v>17049</v>
      </c>
      <c r="E303" s="11" t="str">
        <f>Outgrowers_Baseline!G303</f>
        <v>Euc</v>
      </c>
      <c r="F303" s="11">
        <f>Outgrowers_Baseline!H303</f>
        <v>2017</v>
      </c>
      <c r="G303" s="11">
        <f t="shared" si="72"/>
        <v>2016</v>
      </c>
      <c r="H303" s="11">
        <f>IF(G303&lt;2017,0,(IF(G303=2017,Outgrowers_Baseline!I303,IF(G303=2018,Outgrowers_Baseline!N303,IF(G303=2019,Outgrowers_Baseline!S303,IF(G303=2020,Outgrowers_Baseline!X303,IF(G303=2021,Outgrowers_Baseline!AC303,IF(G303=2022,Outgrowers_Baseline!AH303,IF(G303=2023,Outgrowers_Baseline!AM303,IF(G303=2024,Outgrowers_Baseline!AR303,0)))))))))+(IF(G303=2017,Outgrowers_Baseline!J303,IF(G303=2018,Outgrowers_Baseline!O303,IF(G303=2019,Outgrowers_Baseline!T303,IF(G303=2020,Outgrowers_Baseline!Y303,IF(G303=2021,Outgrowers_Baseline!AD303,IF(G303=2022,Outgrowers_Baseline!AI303,IF(G303=2023,Outgrowers_Baseline!AN303,IF(G303=2024,Outgrowers_Baseline!AS303,0)))))))))+(IF(G303=2017,Outgrowers_Baseline!K303,IF(G303=2018,Outgrowers_Baseline!P303,IF(G303=2019,Outgrowers_Baseline!U303,IF(G303=2020,Outgrowers_Baseline!Z303,IF(G303=2021,Outgrowers_Baseline!AE303,IF(G303=2022,Outgrowers_Baseline!AJ303,IF(G303=2023,Outgrowers_Baseline!AO303,IF(G303=2024,Outgrowers_Baseline!AT303,0)))))))))+(IF(G303=2017,Outgrowers_Baseline!L303,IF(G303=2018,Outgrowers_Baseline!Q303,IF(G303=2019,Outgrowers_Baseline!V303,IF(G303=2020,Outgrowers_Baseline!AA303,IF(G303=2021,Outgrowers_Baseline!AF303,IF(G303=2022,Outgrowers_Baseline!AK303,IF(G303=2023,Outgrowers_Baseline!AP303,IF(G303=2024,Outgrowers_Baseline!AU303,0))))))))))</f>
        <v>0</v>
      </c>
      <c r="I303" s="11">
        <f t="shared" si="73"/>
        <v>2017</v>
      </c>
      <c r="J303" s="11">
        <f>IF(I303=2017,Outgrowers_Baseline!I303,IF(I303=2018,Outgrowers_Baseline!N303,IF(I303=2019,Outgrowers_Baseline!S303,IF(I303=2020,Outgrowers_Baseline!X303,IF(I303=2021,Outgrowers_Baseline!AC303,IF(I303=2022,Outgrowers_Baseline!AH303,IF(I303=2023,Outgrowers_Baseline!AM303,IF(I303=2024,Outgrowers_Baseline!AR303,0))))))))</f>
        <v>9700</v>
      </c>
      <c r="K303" s="11">
        <f>IF(I303=2017,Outgrowers_Baseline!L303,IF(I303=2018,Outgrowers_Baseline!Q303,IF(I303=2019,Outgrowers_Baseline!V303,IF(I303=2020,Outgrowers_Baseline!AA303,IF(I303=2021,Outgrowers_Baseline!AF303,IF(I303=2022,Outgrowers_Baseline!AK303,IF(I303=2023,Outgrowers_Baseline!AP303,IF(I303=2024,Outgrowers_Baseline!AU303,0))))))))</f>
        <v>0</v>
      </c>
      <c r="L303" s="11">
        <f>IF(I303=2017,Outgrowers_Baseline!K303,IF(I303=2018,Outgrowers_Baseline!P303,IF(I303=2019,Outgrowers_Baseline!U303,IF(I303=2020,Outgrowers_Baseline!Z303,IF(I303=2021,Outgrowers_Baseline!AE303,IF(I303=2022,Outgrowers_Baseline!AJ303,IF(I303=2023,Outgrowers_Baseline!AO303,IF(I303=2024,Outgrowers_Baseline!AT303,0))))))))</f>
        <v>0</v>
      </c>
      <c r="M303" s="11">
        <f>IF(I303=2017,Outgrowers_Baseline!J303,IF(I303=2018,Outgrowers_Baseline!O303,IF(I303=2019,Outgrowers_Baseline!T303,IF(I303=2020,Outgrowers_Baseline!Y303,IF(I303=2021,Outgrowers_Baseline!AD303,IF(I303=2022,Outgrowers_Baseline!AI303,IF(I303=2023,Outgrowers_Baseline!AN303,IF(I303=2024,Outgrowers_Baseline!AS303,0))))))))</f>
        <v>500</v>
      </c>
      <c r="N303" s="11">
        <f t="shared" si="74"/>
        <v>10200</v>
      </c>
      <c r="O303" s="30">
        <f>IFERROR(VLOOKUP(A303,Outgrower_Areas!$C:$J,8,0),0)</f>
        <v>1.0289759999999999</v>
      </c>
      <c r="P303" s="33">
        <f t="shared" si="75"/>
        <v>0</v>
      </c>
      <c r="Q303" s="113">
        <f t="shared" si="76"/>
        <v>0</v>
      </c>
      <c r="R303" s="32">
        <f t="shared" si="77"/>
        <v>0</v>
      </c>
      <c r="S303" s="30">
        <f t="shared" si="78"/>
        <v>0</v>
      </c>
      <c r="T303" s="32">
        <f t="shared" si="79"/>
        <v>4.9019607843137254E-2</v>
      </c>
      <c r="U303" s="30">
        <f t="shared" si="80"/>
        <v>5.0439999999999992E-2</v>
      </c>
      <c r="V303" s="113" t="str">
        <f t="shared" si="81"/>
        <v>Non-Cropland</v>
      </c>
      <c r="W303" s="33">
        <f t="shared" si="82"/>
        <v>0</v>
      </c>
      <c r="X303" s="114">
        <f t="shared" si="83"/>
        <v>0</v>
      </c>
      <c r="Y303" s="33">
        <f t="shared" si="84"/>
        <v>0</v>
      </c>
      <c r="Z303" s="113">
        <f t="shared" si="85"/>
        <v>0</v>
      </c>
      <c r="AA303" s="113" t="str">
        <f t="shared" si="86"/>
        <v>Very Low Cropland (&lt;10%)</v>
      </c>
      <c r="AB303" s="11">
        <f t="shared" si="87"/>
        <v>0.15</v>
      </c>
      <c r="AC303" s="11">
        <f t="shared" si="88"/>
        <v>7.5659999999999981E-3</v>
      </c>
      <c r="AD303" s="30">
        <f t="shared" si="89"/>
        <v>5.0439999999999992E-2</v>
      </c>
    </row>
    <row r="304" spans="1:30" x14ac:dyDescent="0.4">
      <c r="A304" s="11" t="str">
        <f>Outgrowers_Baseline!A304</f>
        <v>198204a</v>
      </c>
      <c r="B304" s="11">
        <f>Outgrowers_Baseline!B304</f>
        <v>508</v>
      </c>
      <c r="C304" s="11" t="str">
        <f>Outgrowers_Baseline!C304</f>
        <v>198204a</v>
      </c>
      <c r="D304" s="11">
        <f>Outgrowers_Baseline!D304</f>
        <v>19396</v>
      </c>
      <c r="E304" s="11" t="str">
        <f>Outgrowers_Baseline!G304</f>
        <v>Euc</v>
      </c>
      <c r="F304" s="11">
        <f>Outgrowers_Baseline!H304</f>
        <v>2023</v>
      </c>
      <c r="G304" s="11">
        <f t="shared" si="72"/>
        <v>2022</v>
      </c>
      <c r="H304" s="11">
        <f>IF(G304&lt;2017,0,(IF(G304=2017,Outgrowers_Baseline!I304,IF(G304=2018,Outgrowers_Baseline!N304,IF(G304=2019,Outgrowers_Baseline!S304,IF(G304=2020,Outgrowers_Baseline!X304,IF(G304=2021,Outgrowers_Baseline!AC304,IF(G304=2022,Outgrowers_Baseline!AH304,IF(G304=2023,Outgrowers_Baseline!AM304,IF(G304=2024,Outgrowers_Baseline!AR304,0)))))))))+(IF(G304=2017,Outgrowers_Baseline!J304,IF(G304=2018,Outgrowers_Baseline!O304,IF(G304=2019,Outgrowers_Baseline!T304,IF(G304=2020,Outgrowers_Baseline!Y304,IF(G304=2021,Outgrowers_Baseline!AD304,IF(G304=2022,Outgrowers_Baseline!AI304,IF(G304=2023,Outgrowers_Baseline!AN304,IF(G304=2024,Outgrowers_Baseline!AS304,0)))))))))+(IF(G304=2017,Outgrowers_Baseline!K304,IF(G304=2018,Outgrowers_Baseline!P304,IF(G304=2019,Outgrowers_Baseline!U304,IF(G304=2020,Outgrowers_Baseline!Z304,IF(G304=2021,Outgrowers_Baseline!AE304,IF(G304=2022,Outgrowers_Baseline!AJ304,IF(G304=2023,Outgrowers_Baseline!AO304,IF(G304=2024,Outgrowers_Baseline!AT304,0)))))))))+(IF(G304=2017,Outgrowers_Baseline!L304,IF(G304=2018,Outgrowers_Baseline!Q304,IF(G304=2019,Outgrowers_Baseline!V304,IF(G304=2020,Outgrowers_Baseline!AA304,IF(G304=2021,Outgrowers_Baseline!AF304,IF(G304=2022,Outgrowers_Baseline!AK304,IF(G304=2023,Outgrowers_Baseline!AP304,IF(G304=2024,Outgrowers_Baseline!AU304,0))))))))))</f>
        <v>11400</v>
      </c>
      <c r="I304" s="11">
        <f t="shared" si="73"/>
        <v>2022</v>
      </c>
      <c r="J304" s="11">
        <f>IF(I304=2017,Outgrowers_Baseline!I304,IF(I304=2018,Outgrowers_Baseline!N304,IF(I304=2019,Outgrowers_Baseline!S304,IF(I304=2020,Outgrowers_Baseline!X304,IF(I304=2021,Outgrowers_Baseline!AC304,IF(I304=2022,Outgrowers_Baseline!AH304,IF(I304=2023,Outgrowers_Baseline!AM304,IF(I304=2024,Outgrowers_Baseline!AR304,0))))))))</f>
        <v>0</v>
      </c>
      <c r="K304" s="11">
        <f>IF(I304=2017,Outgrowers_Baseline!L304,IF(I304=2018,Outgrowers_Baseline!Q304,IF(I304=2019,Outgrowers_Baseline!V304,IF(I304=2020,Outgrowers_Baseline!AA304,IF(I304=2021,Outgrowers_Baseline!AF304,IF(I304=2022,Outgrowers_Baseline!AK304,IF(I304=2023,Outgrowers_Baseline!AP304,IF(I304=2024,Outgrowers_Baseline!AU304,0))))))))</f>
        <v>9100</v>
      </c>
      <c r="L304" s="11">
        <f>IF(I304=2017,Outgrowers_Baseline!K304,IF(I304=2018,Outgrowers_Baseline!P304,IF(I304=2019,Outgrowers_Baseline!U304,IF(I304=2020,Outgrowers_Baseline!Z304,IF(I304=2021,Outgrowers_Baseline!AE304,IF(I304=2022,Outgrowers_Baseline!AJ304,IF(I304=2023,Outgrowers_Baseline!AO304,IF(I304=2024,Outgrowers_Baseline!AT304,0))))))))</f>
        <v>2300</v>
      </c>
      <c r="M304" s="11">
        <f>IF(I304=2017,Outgrowers_Baseline!J304,IF(I304=2018,Outgrowers_Baseline!O304,IF(I304=2019,Outgrowers_Baseline!T304,IF(I304=2020,Outgrowers_Baseline!Y304,IF(I304=2021,Outgrowers_Baseline!AD304,IF(I304=2022,Outgrowers_Baseline!AI304,IF(I304=2023,Outgrowers_Baseline!AN304,IF(I304=2024,Outgrowers_Baseline!AS304,0))))))))</f>
        <v>0</v>
      </c>
      <c r="N304" s="11">
        <f t="shared" si="74"/>
        <v>11400</v>
      </c>
      <c r="O304" s="30">
        <f>IFERROR(VLOOKUP(A304,Outgrower_Areas!$C:$J,8,0),0)</f>
        <v>1.1235599999999999</v>
      </c>
      <c r="P304" s="33">
        <f t="shared" si="75"/>
        <v>0.79824561403508776</v>
      </c>
      <c r="Q304" s="113">
        <f t="shared" si="76"/>
        <v>0.89687684210526308</v>
      </c>
      <c r="R304" s="32">
        <f t="shared" si="77"/>
        <v>1</v>
      </c>
      <c r="S304" s="30">
        <f t="shared" si="78"/>
        <v>1.1235599999999999</v>
      </c>
      <c r="T304" s="32">
        <f t="shared" si="79"/>
        <v>1</v>
      </c>
      <c r="U304" s="30">
        <f t="shared" si="80"/>
        <v>1.1235599999999999</v>
      </c>
      <c r="V304" s="113" t="str">
        <f t="shared" si="81"/>
        <v>High Cropland (≥50%)</v>
      </c>
      <c r="W304" s="33">
        <f t="shared" si="82"/>
        <v>0.4</v>
      </c>
      <c r="X304" s="114">
        <f t="shared" si="83"/>
        <v>0.35875073684210523</v>
      </c>
      <c r="Y304" s="33">
        <f t="shared" si="84"/>
        <v>0.4</v>
      </c>
      <c r="Z304" s="113">
        <f t="shared" si="85"/>
        <v>0.44942399999999999</v>
      </c>
      <c r="AA304" s="113" t="str">
        <f t="shared" si="86"/>
        <v>High Cropland (≥50%)</v>
      </c>
      <c r="AB304" s="11">
        <f t="shared" si="87"/>
        <v>0.4</v>
      </c>
      <c r="AC304" s="11">
        <f t="shared" si="88"/>
        <v>0.44942399999999999</v>
      </c>
      <c r="AD304" s="30">
        <f t="shared" si="89"/>
        <v>1.1235599999999999</v>
      </c>
    </row>
    <row r="305" spans="1:30" x14ac:dyDescent="0.4">
      <c r="A305" s="11" t="str">
        <f>Outgrowers_Baseline!A305</f>
        <v>200251a</v>
      </c>
      <c r="B305" s="11">
        <f>Outgrowers_Baseline!B305</f>
        <v>508</v>
      </c>
      <c r="C305" s="11" t="str">
        <f>Outgrowers_Baseline!C305</f>
        <v>200251a</v>
      </c>
      <c r="D305" s="11">
        <f>Outgrowers_Baseline!D305</f>
        <v>19397</v>
      </c>
      <c r="E305" s="11" t="str">
        <f>Outgrowers_Baseline!G305</f>
        <v>Euc</v>
      </c>
      <c r="F305" s="11">
        <f>Outgrowers_Baseline!H305</f>
        <v>2024</v>
      </c>
      <c r="G305" s="11">
        <f t="shared" si="72"/>
        <v>2023</v>
      </c>
      <c r="H305" s="11">
        <f>IF(G305&lt;2017,0,(IF(G305=2017,Outgrowers_Baseline!I305,IF(G305=2018,Outgrowers_Baseline!N305,IF(G305=2019,Outgrowers_Baseline!S305,IF(G305=2020,Outgrowers_Baseline!X305,IF(G305=2021,Outgrowers_Baseline!AC305,IF(G305=2022,Outgrowers_Baseline!AH305,IF(G305=2023,Outgrowers_Baseline!AM305,IF(G305=2024,Outgrowers_Baseline!AR305,0)))))))))+(IF(G305=2017,Outgrowers_Baseline!J305,IF(G305=2018,Outgrowers_Baseline!O305,IF(G305=2019,Outgrowers_Baseline!T305,IF(G305=2020,Outgrowers_Baseline!Y305,IF(G305=2021,Outgrowers_Baseline!AD305,IF(G305=2022,Outgrowers_Baseline!AI305,IF(G305=2023,Outgrowers_Baseline!AN305,IF(G305=2024,Outgrowers_Baseline!AS305,0)))))))))+(IF(G305=2017,Outgrowers_Baseline!K305,IF(G305=2018,Outgrowers_Baseline!P305,IF(G305=2019,Outgrowers_Baseline!U305,IF(G305=2020,Outgrowers_Baseline!Z305,IF(G305=2021,Outgrowers_Baseline!AE305,IF(G305=2022,Outgrowers_Baseline!AJ305,IF(G305=2023,Outgrowers_Baseline!AO305,IF(G305=2024,Outgrowers_Baseline!AT305,0)))))))))+(IF(G305=2017,Outgrowers_Baseline!L305,IF(G305=2018,Outgrowers_Baseline!Q305,IF(G305=2019,Outgrowers_Baseline!V305,IF(G305=2020,Outgrowers_Baseline!AA305,IF(G305=2021,Outgrowers_Baseline!AF305,IF(G305=2022,Outgrowers_Baseline!AK305,IF(G305=2023,Outgrowers_Baseline!AP305,IF(G305=2024,Outgrowers_Baseline!AU305,0))))))))))</f>
        <v>2000</v>
      </c>
      <c r="I305" s="11">
        <f t="shared" si="73"/>
        <v>2023</v>
      </c>
      <c r="J305" s="11">
        <f>IF(I305=2017,Outgrowers_Baseline!I305,IF(I305=2018,Outgrowers_Baseline!N305,IF(I305=2019,Outgrowers_Baseline!S305,IF(I305=2020,Outgrowers_Baseline!X305,IF(I305=2021,Outgrowers_Baseline!AC305,IF(I305=2022,Outgrowers_Baseline!AH305,IF(I305=2023,Outgrowers_Baseline!AM305,IF(I305=2024,Outgrowers_Baseline!AR305,0))))))))</f>
        <v>700</v>
      </c>
      <c r="K305" s="11">
        <f>IF(I305=2017,Outgrowers_Baseline!L305,IF(I305=2018,Outgrowers_Baseline!Q305,IF(I305=2019,Outgrowers_Baseline!V305,IF(I305=2020,Outgrowers_Baseline!AA305,IF(I305=2021,Outgrowers_Baseline!AF305,IF(I305=2022,Outgrowers_Baseline!AK305,IF(I305=2023,Outgrowers_Baseline!AP305,IF(I305=2024,Outgrowers_Baseline!AU305,0))))))))</f>
        <v>0</v>
      </c>
      <c r="L305" s="11">
        <f>IF(I305=2017,Outgrowers_Baseline!K305,IF(I305=2018,Outgrowers_Baseline!P305,IF(I305=2019,Outgrowers_Baseline!U305,IF(I305=2020,Outgrowers_Baseline!Z305,IF(I305=2021,Outgrowers_Baseline!AE305,IF(I305=2022,Outgrowers_Baseline!AJ305,IF(I305=2023,Outgrowers_Baseline!AO305,IF(I305=2024,Outgrowers_Baseline!AT305,0))))))))</f>
        <v>0</v>
      </c>
      <c r="M305" s="11">
        <f>IF(I305=2017,Outgrowers_Baseline!J305,IF(I305=2018,Outgrowers_Baseline!O305,IF(I305=2019,Outgrowers_Baseline!T305,IF(I305=2020,Outgrowers_Baseline!Y305,IF(I305=2021,Outgrowers_Baseline!AD305,IF(I305=2022,Outgrowers_Baseline!AI305,IF(I305=2023,Outgrowers_Baseline!AN305,IF(I305=2024,Outgrowers_Baseline!AS305,0))))))))</f>
        <v>1300</v>
      </c>
      <c r="N305" s="11">
        <f t="shared" si="74"/>
        <v>2000</v>
      </c>
      <c r="O305" s="30">
        <f>IFERROR(VLOOKUP(A305,Outgrower_Areas!$C:$J,8,0),0)</f>
        <v>0.193907</v>
      </c>
      <c r="P305" s="33">
        <f t="shared" si="75"/>
        <v>0</v>
      </c>
      <c r="Q305" s="113">
        <f t="shared" si="76"/>
        <v>0</v>
      </c>
      <c r="R305" s="32">
        <f t="shared" si="77"/>
        <v>0</v>
      </c>
      <c r="S305" s="30">
        <f t="shared" si="78"/>
        <v>0</v>
      </c>
      <c r="T305" s="32">
        <f t="shared" si="79"/>
        <v>0.65</v>
      </c>
      <c r="U305" s="30">
        <f t="shared" si="80"/>
        <v>0.12603955</v>
      </c>
      <c r="V305" s="113" t="str">
        <f t="shared" si="81"/>
        <v>Non-Cropland</v>
      </c>
      <c r="W305" s="33">
        <f t="shared" si="82"/>
        <v>0</v>
      </c>
      <c r="X305" s="114">
        <f t="shared" si="83"/>
        <v>0</v>
      </c>
      <c r="Y305" s="33">
        <f t="shared" si="84"/>
        <v>0</v>
      </c>
      <c r="Z305" s="113">
        <f t="shared" si="85"/>
        <v>0</v>
      </c>
      <c r="AA305" s="113" t="str">
        <f t="shared" si="86"/>
        <v>High Cropland (≥50%)</v>
      </c>
      <c r="AB305" s="11">
        <f t="shared" si="87"/>
        <v>0.4</v>
      </c>
      <c r="AC305" s="11">
        <f t="shared" si="88"/>
        <v>5.041582E-2</v>
      </c>
      <c r="AD305" s="30">
        <f t="shared" si="89"/>
        <v>0.12603955</v>
      </c>
    </row>
    <row r="306" spans="1:30" x14ac:dyDescent="0.4">
      <c r="A306" s="11" t="str">
        <f>Outgrowers_Baseline!A306</f>
        <v>201001b</v>
      </c>
      <c r="B306" s="11">
        <f>Outgrowers_Baseline!B306</f>
        <v>502</v>
      </c>
      <c r="C306" s="11" t="str">
        <f>Outgrowers_Baseline!C306</f>
        <v>201001b</v>
      </c>
      <c r="D306" s="11">
        <f>Outgrowers_Baseline!D306</f>
        <v>17058</v>
      </c>
      <c r="E306" s="11" t="str">
        <f>Outgrowers_Baseline!G306</f>
        <v>Euc</v>
      </c>
      <c r="F306" s="11">
        <f>Outgrowers_Baseline!H306</f>
        <v>2019</v>
      </c>
      <c r="G306" s="11">
        <f t="shared" si="72"/>
        <v>2018</v>
      </c>
      <c r="H306" s="11">
        <f>IF(G306&lt;2017,0,(IF(G306=2017,Outgrowers_Baseline!I306,IF(G306=2018,Outgrowers_Baseline!N306,IF(G306=2019,Outgrowers_Baseline!S306,IF(G306=2020,Outgrowers_Baseline!X306,IF(G306=2021,Outgrowers_Baseline!AC306,IF(G306=2022,Outgrowers_Baseline!AH306,IF(G306=2023,Outgrowers_Baseline!AM306,IF(G306=2024,Outgrowers_Baseline!AR306,0)))))))))+(IF(G306=2017,Outgrowers_Baseline!J306,IF(G306=2018,Outgrowers_Baseline!O306,IF(G306=2019,Outgrowers_Baseline!T306,IF(G306=2020,Outgrowers_Baseline!Y306,IF(G306=2021,Outgrowers_Baseline!AD306,IF(G306=2022,Outgrowers_Baseline!AI306,IF(G306=2023,Outgrowers_Baseline!AN306,IF(G306=2024,Outgrowers_Baseline!AS306,0)))))))))+(IF(G306=2017,Outgrowers_Baseline!K306,IF(G306=2018,Outgrowers_Baseline!P306,IF(G306=2019,Outgrowers_Baseline!U306,IF(G306=2020,Outgrowers_Baseline!Z306,IF(G306=2021,Outgrowers_Baseline!AE306,IF(G306=2022,Outgrowers_Baseline!AJ306,IF(G306=2023,Outgrowers_Baseline!AO306,IF(G306=2024,Outgrowers_Baseline!AT306,0)))))))))+(IF(G306=2017,Outgrowers_Baseline!L306,IF(G306=2018,Outgrowers_Baseline!Q306,IF(G306=2019,Outgrowers_Baseline!V306,IF(G306=2020,Outgrowers_Baseline!AA306,IF(G306=2021,Outgrowers_Baseline!AF306,IF(G306=2022,Outgrowers_Baseline!AK306,IF(G306=2023,Outgrowers_Baseline!AP306,IF(G306=2024,Outgrowers_Baseline!AU306,0))))))))))</f>
        <v>9900</v>
      </c>
      <c r="I306" s="11">
        <f t="shared" si="73"/>
        <v>2018</v>
      </c>
      <c r="J306" s="11">
        <f>IF(I306=2017,Outgrowers_Baseline!I306,IF(I306=2018,Outgrowers_Baseline!N306,IF(I306=2019,Outgrowers_Baseline!S306,IF(I306=2020,Outgrowers_Baseline!X306,IF(I306=2021,Outgrowers_Baseline!AC306,IF(I306=2022,Outgrowers_Baseline!AH306,IF(I306=2023,Outgrowers_Baseline!AM306,IF(I306=2024,Outgrowers_Baseline!AR306,0))))))))</f>
        <v>900</v>
      </c>
      <c r="K306" s="11">
        <f>IF(I306=2017,Outgrowers_Baseline!L306,IF(I306=2018,Outgrowers_Baseline!Q306,IF(I306=2019,Outgrowers_Baseline!V306,IF(I306=2020,Outgrowers_Baseline!AA306,IF(I306=2021,Outgrowers_Baseline!AF306,IF(I306=2022,Outgrowers_Baseline!AK306,IF(I306=2023,Outgrowers_Baseline!AP306,IF(I306=2024,Outgrowers_Baseline!AU306,0))))))))</f>
        <v>200</v>
      </c>
      <c r="L306" s="11">
        <f>IF(I306=2017,Outgrowers_Baseline!K306,IF(I306=2018,Outgrowers_Baseline!P306,IF(I306=2019,Outgrowers_Baseline!U306,IF(I306=2020,Outgrowers_Baseline!Z306,IF(I306=2021,Outgrowers_Baseline!AE306,IF(I306=2022,Outgrowers_Baseline!AJ306,IF(I306=2023,Outgrowers_Baseline!AO306,IF(I306=2024,Outgrowers_Baseline!AT306,0))))))))</f>
        <v>4700</v>
      </c>
      <c r="M306" s="11">
        <f>IF(I306=2017,Outgrowers_Baseline!J306,IF(I306=2018,Outgrowers_Baseline!O306,IF(I306=2019,Outgrowers_Baseline!T306,IF(I306=2020,Outgrowers_Baseline!Y306,IF(I306=2021,Outgrowers_Baseline!AD306,IF(I306=2022,Outgrowers_Baseline!AI306,IF(I306=2023,Outgrowers_Baseline!AN306,IF(I306=2024,Outgrowers_Baseline!AS306,0))))))))</f>
        <v>4100</v>
      </c>
      <c r="N306" s="11">
        <f t="shared" si="74"/>
        <v>9900</v>
      </c>
      <c r="O306" s="30">
        <f>IFERROR(VLOOKUP(A306,Outgrower_Areas!$C:$J,8,0),0)</f>
        <v>0.95790399999999998</v>
      </c>
      <c r="P306" s="33">
        <f t="shared" si="75"/>
        <v>2.0202020202020204E-2</v>
      </c>
      <c r="Q306" s="113">
        <f t="shared" si="76"/>
        <v>1.9351595959595961E-2</v>
      </c>
      <c r="R306" s="32">
        <f t="shared" si="77"/>
        <v>0.49494949494949497</v>
      </c>
      <c r="S306" s="30">
        <f t="shared" si="78"/>
        <v>0.47411410101010104</v>
      </c>
      <c r="T306" s="32">
        <f t="shared" si="79"/>
        <v>0.90909090909090906</v>
      </c>
      <c r="U306" s="30">
        <f t="shared" si="80"/>
        <v>0.87082181818181814</v>
      </c>
      <c r="V306" s="113" t="str">
        <f t="shared" si="81"/>
        <v>Very Low Cropland (&lt;10%)</v>
      </c>
      <c r="W306" s="33">
        <f t="shared" si="82"/>
        <v>0.15</v>
      </c>
      <c r="X306" s="114">
        <f t="shared" si="83"/>
        <v>2.9027393939393942E-3</v>
      </c>
      <c r="Y306" s="33">
        <f t="shared" si="84"/>
        <v>0.3</v>
      </c>
      <c r="Z306" s="113">
        <f t="shared" si="85"/>
        <v>0.14223423030303031</v>
      </c>
      <c r="AA306" s="113" t="str">
        <f t="shared" si="86"/>
        <v>High Cropland (≥50%)</v>
      </c>
      <c r="AB306" s="11">
        <f t="shared" si="87"/>
        <v>0.4</v>
      </c>
      <c r="AC306" s="11">
        <f t="shared" si="88"/>
        <v>0.34832872727272729</v>
      </c>
      <c r="AD306" s="30">
        <f t="shared" si="89"/>
        <v>0.87082181818181814</v>
      </c>
    </row>
    <row r="307" spans="1:30" x14ac:dyDescent="0.4">
      <c r="A307" s="11" t="str">
        <f>Outgrowers_Baseline!A307</f>
        <v>20108c</v>
      </c>
      <c r="B307" s="11">
        <f>Outgrowers_Baseline!B307</f>
        <v>503</v>
      </c>
      <c r="C307" s="11" t="str">
        <f>Outgrowers_Baseline!C307</f>
        <v>20108c</v>
      </c>
      <c r="D307" s="11">
        <f>Outgrowers_Baseline!D307</f>
        <v>19195</v>
      </c>
      <c r="E307" s="11" t="str">
        <f>Outgrowers_Baseline!G307</f>
        <v>Euc</v>
      </c>
      <c r="F307" s="11">
        <f>Outgrowers_Baseline!H307</f>
        <v>2023</v>
      </c>
      <c r="G307" s="11">
        <f t="shared" si="72"/>
        <v>2022</v>
      </c>
      <c r="H307" s="11">
        <f>IF(G307&lt;2017,0,(IF(G307=2017,Outgrowers_Baseline!I307,IF(G307=2018,Outgrowers_Baseline!N307,IF(G307=2019,Outgrowers_Baseline!S307,IF(G307=2020,Outgrowers_Baseline!X307,IF(G307=2021,Outgrowers_Baseline!AC307,IF(G307=2022,Outgrowers_Baseline!AH307,IF(G307=2023,Outgrowers_Baseline!AM307,IF(G307=2024,Outgrowers_Baseline!AR307,0)))))))))+(IF(G307=2017,Outgrowers_Baseline!J307,IF(G307=2018,Outgrowers_Baseline!O307,IF(G307=2019,Outgrowers_Baseline!T307,IF(G307=2020,Outgrowers_Baseline!Y307,IF(G307=2021,Outgrowers_Baseline!AD307,IF(G307=2022,Outgrowers_Baseline!AI307,IF(G307=2023,Outgrowers_Baseline!AN307,IF(G307=2024,Outgrowers_Baseline!AS307,0)))))))))+(IF(G307=2017,Outgrowers_Baseline!K307,IF(G307=2018,Outgrowers_Baseline!P307,IF(G307=2019,Outgrowers_Baseline!U307,IF(G307=2020,Outgrowers_Baseline!Z307,IF(G307=2021,Outgrowers_Baseline!AE307,IF(G307=2022,Outgrowers_Baseline!AJ307,IF(G307=2023,Outgrowers_Baseline!AO307,IF(G307=2024,Outgrowers_Baseline!AT307,0)))))))))+(IF(G307=2017,Outgrowers_Baseline!L307,IF(G307=2018,Outgrowers_Baseline!Q307,IF(G307=2019,Outgrowers_Baseline!V307,IF(G307=2020,Outgrowers_Baseline!AA307,IF(G307=2021,Outgrowers_Baseline!AF307,IF(G307=2022,Outgrowers_Baseline!AK307,IF(G307=2023,Outgrowers_Baseline!AP307,IF(G307=2024,Outgrowers_Baseline!AU307,0))))))))))</f>
        <v>16300</v>
      </c>
      <c r="I307" s="11">
        <f t="shared" si="73"/>
        <v>2022</v>
      </c>
      <c r="J307" s="11">
        <f>IF(I307=2017,Outgrowers_Baseline!I307,IF(I307=2018,Outgrowers_Baseline!N307,IF(I307=2019,Outgrowers_Baseline!S307,IF(I307=2020,Outgrowers_Baseline!X307,IF(I307=2021,Outgrowers_Baseline!AC307,IF(I307=2022,Outgrowers_Baseline!AH307,IF(I307=2023,Outgrowers_Baseline!AM307,IF(I307=2024,Outgrowers_Baseline!AR307,0))))))))</f>
        <v>700</v>
      </c>
      <c r="K307" s="11">
        <f>IF(I307=2017,Outgrowers_Baseline!L307,IF(I307=2018,Outgrowers_Baseline!Q307,IF(I307=2019,Outgrowers_Baseline!V307,IF(I307=2020,Outgrowers_Baseline!AA307,IF(I307=2021,Outgrowers_Baseline!AF307,IF(I307=2022,Outgrowers_Baseline!AK307,IF(I307=2023,Outgrowers_Baseline!AP307,IF(I307=2024,Outgrowers_Baseline!AU307,0))))))))</f>
        <v>400</v>
      </c>
      <c r="L307" s="11">
        <f>IF(I307=2017,Outgrowers_Baseline!K307,IF(I307=2018,Outgrowers_Baseline!P307,IF(I307=2019,Outgrowers_Baseline!U307,IF(I307=2020,Outgrowers_Baseline!Z307,IF(I307=2021,Outgrowers_Baseline!AE307,IF(I307=2022,Outgrowers_Baseline!AJ307,IF(I307=2023,Outgrowers_Baseline!AO307,IF(I307=2024,Outgrowers_Baseline!AT307,0))))))))</f>
        <v>4400</v>
      </c>
      <c r="M307" s="11">
        <f>IF(I307=2017,Outgrowers_Baseline!J307,IF(I307=2018,Outgrowers_Baseline!O307,IF(I307=2019,Outgrowers_Baseline!T307,IF(I307=2020,Outgrowers_Baseline!Y307,IF(I307=2021,Outgrowers_Baseline!AD307,IF(I307=2022,Outgrowers_Baseline!AI307,IF(I307=2023,Outgrowers_Baseline!AN307,IF(I307=2024,Outgrowers_Baseline!AS307,0))))))))</f>
        <v>10800</v>
      </c>
      <c r="N307" s="11">
        <f t="shared" si="74"/>
        <v>16300</v>
      </c>
      <c r="O307" s="30">
        <f>IFERROR(VLOOKUP(A307,Outgrower_Areas!$C:$J,8,0),0)</f>
        <v>1.5934010000000001</v>
      </c>
      <c r="P307" s="33">
        <f t="shared" si="75"/>
        <v>2.4539877300613498E-2</v>
      </c>
      <c r="Q307" s="113">
        <f t="shared" si="76"/>
        <v>3.9101865030674851E-2</v>
      </c>
      <c r="R307" s="32">
        <f t="shared" si="77"/>
        <v>0.29447852760736198</v>
      </c>
      <c r="S307" s="30">
        <f t="shared" si="78"/>
        <v>0.46922238036809821</v>
      </c>
      <c r="T307" s="32">
        <f t="shared" si="79"/>
        <v>0.95705521472392641</v>
      </c>
      <c r="U307" s="30">
        <f t="shared" si="80"/>
        <v>1.5249727361963192</v>
      </c>
      <c r="V307" s="113" t="str">
        <f t="shared" si="81"/>
        <v>Very Low Cropland (&lt;10%)</v>
      </c>
      <c r="W307" s="33">
        <f t="shared" si="82"/>
        <v>0.15</v>
      </c>
      <c r="X307" s="114">
        <f t="shared" si="83"/>
        <v>5.8652797546012271E-3</v>
      </c>
      <c r="Y307" s="33">
        <f t="shared" si="84"/>
        <v>0.2</v>
      </c>
      <c r="Z307" s="113">
        <f t="shared" si="85"/>
        <v>9.3844476073619648E-2</v>
      </c>
      <c r="AA307" s="113" t="str">
        <f t="shared" si="86"/>
        <v>High Cropland (≥50%)</v>
      </c>
      <c r="AB307" s="11">
        <f t="shared" si="87"/>
        <v>0.4</v>
      </c>
      <c r="AC307" s="11">
        <f t="shared" si="88"/>
        <v>0.60998909447852778</v>
      </c>
      <c r="AD307" s="30">
        <f t="shared" si="89"/>
        <v>1.5249727361963192</v>
      </c>
    </row>
    <row r="308" spans="1:30" x14ac:dyDescent="0.4">
      <c r="A308" s="11" t="str">
        <f>Outgrowers_Baseline!A308</f>
        <v>201142a</v>
      </c>
      <c r="B308" s="11">
        <f>Outgrowers_Baseline!B308</f>
        <v>503</v>
      </c>
      <c r="C308" s="11" t="str">
        <f>Outgrowers_Baseline!C308</f>
        <v>201142a</v>
      </c>
      <c r="D308" s="11">
        <f>Outgrowers_Baseline!D308</f>
        <v>22975</v>
      </c>
      <c r="E308" s="11" t="str">
        <f>Outgrowers_Baseline!G308</f>
        <v>Euc</v>
      </c>
      <c r="F308" s="11">
        <f>Outgrowers_Baseline!H308</f>
        <v>2025</v>
      </c>
      <c r="G308" s="11">
        <f t="shared" si="72"/>
        <v>2024</v>
      </c>
      <c r="H308" s="11">
        <f>IF(G308&lt;2017,0,(IF(G308=2017,Outgrowers_Baseline!I308,IF(G308=2018,Outgrowers_Baseline!N308,IF(G308=2019,Outgrowers_Baseline!S308,IF(G308=2020,Outgrowers_Baseline!X308,IF(G308=2021,Outgrowers_Baseline!AC308,IF(G308=2022,Outgrowers_Baseline!AH308,IF(G308=2023,Outgrowers_Baseline!AM308,IF(G308=2024,Outgrowers_Baseline!AR308,0)))))))))+(IF(G308=2017,Outgrowers_Baseline!J308,IF(G308=2018,Outgrowers_Baseline!O308,IF(G308=2019,Outgrowers_Baseline!T308,IF(G308=2020,Outgrowers_Baseline!Y308,IF(G308=2021,Outgrowers_Baseline!AD308,IF(G308=2022,Outgrowers_Baseline!AI308,IF(G308=2023,Outgrowers_Baseline!AN308,IF(G308=2024,Outgrowers_Baseline!AS308,0)))))))))+(IF(G308=2017,Outgrowers_Baseline!K308,IF(G308=2018,Outgrowers_Baseline!P308,IF(G308=2019,Outgrowers_Baseline!U308,IF(G308=2020,Outgrowers_Baseline!Z308,IF(G308=2021,Outgrowers_Baseline!AE308,IF(G308=2022,Outgrowers_Baseline!AJ308,IF(G308=2023,Outgrowers_Baseline!AO308,IF(G308=2024,Outgrowers_Baseline!AT308,0)))))))))+(IF(G308=2017,Outgrowers_Baseline!L308,IF(G308=2018,Outgrowers_Baseline!Q308,IF(G308=2019,Outgrowers_Baseline!V308,IF(G308=2020,Outgrowers_Baseline!AA308,IF(G308=2021,Outgrowers_Baseline!AF308,IF(G308=2022,Outgrowers_Baseline!AK308,IF(G308=2023,Outgrowers_Baseline!AP308,IF(G308=2024,Outgrowers_Baseline!AU308,0))))))))))</f>
        <v>21700</v>
      </c>
      <c r="I308" s="11">
        <f t="shared" si="73"/>
        <v>2024</v>
      </c>
      <c r="J308" s="11">
        <f>IF(I308=2017,Outgrowers_Baseline!I308,IF(I308=2018,Outgrowers_Baseline!N308,IF(I308=2019,Outgrowers_Baseline!S308,IF(I308=2020,Outgrowers_Baseline!X308,IF(I308=2021,Outgrowers_Baseline!AC308,IF(I308=2022,Outgrowers_Baseline!AH308,IF(I308=2023,Outgrowers_Baseline!AM308,IF(I308=2024,Outgrowers_Baseline!AR308,0))))))))</f>
        <v>5100</v>
      </c>
      <c r="K308" s="11">
        <f>IF(I308=2017,Outgrowers_Baseline!L308,IF(I308=2018,Outgrowers_Baseline!Q308,IF(I308=2019,Outgrowers_Baseline!V308,IF(I308=2020,Outgrowers_Baseline!AA308,IF(I308=2021,Outgrowers_Baseline!AF308,IF(I308=2022,Outgrowers_Baseline!AK308,IF(I308=2023,Outgrowers_Baseline!AP308,IF(I308=2024,Outgrowers_Baseline!AU308,0))))))))</f>
        <v>100</v>
      </c>
      <c r="L308" s="11">
        <f>IF(I308=2017,Outgrowers_Baseline!K308,IF(I308=2018,Outgrowers_Baseline!P308,IF(I308=2019,Outgrowers_Baseline!U308,IF(I308=2020,Outgrowers_Baseline!Z308,IF(I308=2021,Outgrowers_Baseline!AE308,IF(I308=2022,Outgrowers_Baseline!AJ308,IF(I308=2023,Outgrowers_Baseline!AO308,IF(I308=2024,Outgrowers_Baseline!AT308,0))))))))</f>
        <v>8200</v>
      </c>
      <c r="M308" s="11">
        <f>IF(I308=2017,Outgrowers_Baseline!J308,IF(I308=2018,Outgrowers_Baseline!O308,IF(I308=2019,Outgrowers_Baseline!T308,IF(I308=2020,Outgrowers_Baseline!Y308,IF(I308=2021,Outgrowers_Baseline!AD308,IF(I308=2022,Outgrowers_Baseline!AI308,IF(I308=2023,Outgrowers_Baseline!AN308,IF(I308=2024,Outgrowers_Baseline!AS308,0))))))))</f>
        <v>8300</v>
      </c>
      <c r="N308" s="11">
        <f t="shared" si="74"/>
        <v>21700</v>
      </c>
      <c r="O308" s="30">
        <f>IFERROR(VLOOKUP(A308,Outgrower_Areas!$C:$J,8,0),0)</f>
        <v>0.24199999999999999</v>
      </c>
      <c r="P308" s="33">
        <f t="shared" si="75"/>
        <v>4.608294930875576E-3</v>
      </c>
      <c r="Q308" s="113">
        <f t="shared" si="76"/>
        <v>1.1152073732718893E-3</v>
      </c>
      <c r="R308" s="32">
        <f t="shared" si="77"/>
        <v>0.38248847926267282</v>
      </c>
      <c r="S308" s="30">
        <f t="shared" si="78"/>
        <v>9.2562211981566819E-2</v>
      </c>
      <c r="T308" s="32">
        <f t="shared" si="79"/>
        <v>0.76497695852534564</v>
      </c>
      <c r="U308" s="30">
        <f t="shared" si="80"/>
        <v>0.18512442396313364</v>
      </c>
      <c r="V308" s="113" t="str">
        <f t="shared" si="81"/>
        <v>Very Low Cropland (&lt;10%)</v>
      </c>
      <c r="W308" s="33">
        <f t="shared" si="82"/>
        <v>0.15</v>
      </c>
      <c r="X308" s="114">
        <f t="shared" si="83"/>
        <v>1.672811059907834E-4</v>
      </c>
      <c r="Y308" s="33">
        <f t="shared" si="84"/>
        <v>0.3</v>
      </c>
      <c r="Z308" s="113">
        <f t="shared" si="85"/>
        <v>2.7768663594470045E-2</v>
      </c>
      <c r="AA308" s="113" t="str">
        <f t="shared" si="86"/>
        <v>High Cropland (≥50%)</v>
      </c>
      <c r="AB308" s="11">
        <f t="shared" si="87"/>
        <v>0.4</v>
      </c>
      <c r="AC308" s="11">
        <f t="shared" si="88"/>
        <v>7.4049769585253458E-2</v>
      </c>
      <c r="AD308" s="30">
        <f t="shared" si="89"/>
        <v>0.18512442396313364</v>
      </c>
    </row>
    <row r="309" spans="1:30" x14ac:dyDescent="0.4">
      <c r="A309" s="11" t="str">
        <f>Outgrowers_Baseline!A309</f>
        <v>201220a</v>
      </c>
      <c r="B309" s="11">
        <f>Outgrowers_Baseline!B309</f>
        <v>508</v>
      </c>
      <c r="C309" s="11" t="str">
        <f>Outgrowers_Baseline!C309</f>
        <v>201220a</v>
      </c>
      <c r="D309" s="11">
        <f>Outgrowers_Baseline!D309</f>
        <v>19085</v>
      </c>
      <c r="E309" s="11" t="str">
        <f>Outgrowers_Baseline!G309</f>
        <v>Euc</v>
      </c>
      <c r="F309" s="11">
        <f>Outgrowers_Baseline!H309</f>
        <v>2023</v>
      </c>
      <c r="G309" s="11">
        <f t="shared" si="72"/>
        <v>2022</v>
      </c>
      <c r="H309" s="11">
        <f>IF(G309&lt;2017,0,(IF(G309=2017,Outgrowers_Baseline!I309,IF(G309=2018,Outgrowers_Baseline!N309,IF(G309=2019,Outgrowers_Baseline!S309,IF(G309=2020,Outgrowers_Baseline!X309,IF(G309=2021,Outgrowers_Baseline!AC309,IF(G309=2022,Outgrowers_Baseline!AH309,IF(G309=2023,Outgrowers_Baseline!AM309,IF(G309=2024,Outgrowers_Baseline!AR309,0)))))))))+(IF(G309=2017,Outgrowers_Baseline!J309,IF(G309=2018,Outgrowers_Baseline!O309,IF(G309=2019,Outgrowers_Baseline!T309,IF(G309=2020,Outgrowers_Baseline!Y309,IF(G309=2021,Outgrowers_Baseline!AD309,IF(G309=2022,Outgrowers_Baseline!AI309,IF(G309=2023,Outgrowers_Baseline!AN309,IF(G309=2024,Outgrowers_Baseline!AS309,0)))))))))+(IF(G309=2017,Outgrowers_Baseline!K309,IF(G309=2018,Outgrowers_Baseline!P309,IF(G309=2019,Outgrowers_Baseline!U309,IF(G309=2020,Outgrowers_Baseline!Z309,IF(G309=2021,Outgrowers_Baseline!AE309,IF(G309=2022,Outgrowers_Baseline!AJ309,IF(G309=2023,Outgrowers_Baseline!AO309,IF(G309=2024,Outgrowers_Baseline!AT309,0)))))))))+(IF(G309=2017,Outgrowers_Baseline!L309,IF(G309=2018,Outgrowers_Baseline!Q309,IF(G309=2019,Outgrowers_Baseline!V309,IF(G309=2020,Outgrowers_Baseline!AA309,IF(G309=2021,Outgrowers_Baseline!AF309,IF(G309=2022,Outgrowers_Baseline!AK309,IF(G309=2023,Outgrowers_Baseline!AP309,IF(G309=2024,Outgrowers_Baseline!AU309,0))))))))))</f>
        <v>500</v>
      </c>
      <c r="I309" s="11">
        <f t="shared" si="73"/>
        <v>2022</v>
      </c>
      <c r="J309" s="11">
        <f>IF(I309=2017,Outgrowers_Baseline!I309,IF(I309=2018,Outgrowers_Baseline!N309,IF(I309=2019,Outgrowers_Baseline!S309,IF(I309=2020,Outgrowers_Baseline!X309,IF(I309=2021,Outgrowers_Baseline!AC309,IF(I309=2022,Outgrowers_Baseline!AH309,IF(I309=2023,Outgrowers_Baseline!AM309,IF(I309=2024,Outgrowers_Baseline!AR309,0))))))))</f>
        <v>0</v>
      </c>
      <c r="K309" s="11">
        <f>IF(I309=2017,Outgrowers_Baseline!L309,IF(I309=2018,Outgrowers_Baseline!Q309,IF(I309=2019,Outgrowers_Baseline!V309,IF(I309=2020,Outgrowers_Baseline!AA309,IF(I309=2021,Outgrowers_Baseline!AF309,IF(I309=2022,Outgrowers_Baseline!AK309,IF(I309=2023,Outgrowers_Baseline!AP309,IF(I309=2024,Outgrowers_Baseline!AU309,0))))))))</f>
        <v>100</v>
      </c>
      <c r="L309" s="11">
        <f>IF(I309=2017,Outgrowers_Baseline!K309,IF(I309=2018,Outgrowers_Baseline!P309,IF(I309=2019,Outgrowers_Baseline!U309,IF(I309=2020,Outgrowers_Baseline!Z309,IF(I309=2021,Outgrowers_Baseline!AE309,IF(I309=2022,Outgrowers_Baseline!AJ309,IF(I309=2023,Outgrowers_Baseline!AO309,IF(I309=2024,Outgrowers_Baseline!AT309,0))))))))</f>
        <v>400</v>
      </c>
      <c r="M309" s="11">
        <f>IF(I309=2017,Outgrowers_Baseline!J309,IF(I309=2018,Outgrowers_Baseline!O309,IF(I309=2019,Outgrowers_Baseline!T309,IF(I309=2020,Outgrowers_Baseline!Y309,IF(I309=2021,Outgrowers_Baseline!AD309,IF(I309=2022,Outgrowers_Baseline!AI309,IF(I309=2023,Outgrowers_Baseline!AN309,IF(I309=2024,Outgrowers_Baseline!AS309,0))))))))</f>
        <v>0</v>
      </c>
      <c r="N309" s="11">
        <f t="shared" si="74"/>
        <v>500</v>
      </c>
      <c r="O309" s="30">
        <f>IFERROR(VLOOKUP(A309,Outgrower_Areas!$C:$J,8,0),0)</f>
        <v>5.5320000000000001E-2</v>
      </c>
      <c r="P309" s="33">
        <f t="shared" si="75"/>
        <v>0.2</v>
      </c>
      <c r="Q309" s="113">
        <f t="shared" si="76"/>
        <v>1.1064000000000001E-2</v>
      </c>
      <c r="R309" s="32">
        <f t="shared" si="77"/>
        <v>1</v>
      </c>
      <c r="S309" s="30">
        <f t="shared" si="78"/>
        <v>5.5320000000000001E-2</v>
      </c>
      <c r="T309" s="32">
        <f t="shared" si="79"/>
        <v>1</v>
      </c>
      <c r="U309" s="30">
        <f t="shared" si="80"/>
        <v>5.5320000000000001E-2</v>
      </c>
      <c r="V309" s="113" t="str">
        <f t="shared" si="81"/>
        <v>Low Cropland (10-30%)</v>
      </c>
      <c r="W309" s="33">
        <f t="shared" si="82"/>
        <v>0.2</v>
      </c>
      <c r="X309" s="114">
        <f t="shared" si="83"/>
        <v>2.2128000000000004E-3</v>
      </c>
      <c r="Y309" s="33">
        <f t="shared" si="84"/>
        <v>0.4</v>
      </c>
      <c r="Z309" s="113">
        <f t="shared" si="85"/>
        <v>2.2128000000000002E-2</v>
      </c>
      <c r="AA309" s="113" t="str">
        <f t="shared" si="86"/>
        <v>High Cropland (≥50%)</v>
      </c>
      <c r="AB309" s="11">
        <f t="shared" si="87"/>
        <v>0.4</v>
      </c>
      <c r="AC309" s="11">
        <f t="shared" si="88"/>
        <v>2.2128000000000002E-2</v>
      </c>
      <c r="AD309" s="30">
        <f t="shared" si="89"/>
        <v>5.5320000000000001E-2</v>
      </c>
    </row>
    <row r="310" spans="1:30" x14ac:dyDescent="0.4">
      <c r="A310" s="11" t="str">
        <f>Outgrowers_Baseline!A310</f>
        <v>201254a</v>
      </c>
      <c r="B310" s="11">
        <f>Outgrowers_Baseline!B310</f>
        <v>508</v>
      </c>
      <c r="C310" s="11" t="str">
        <f>Outgrowers_Baseline!C310</f>
        <v>201254a</v>
      </c>
      <c r="D310" s="11">
        <f>Outgrowers_Baseline!D310</f>
        <v>22953</v>
      </c>
      <c r="E310" s="11" t="str">
        <f>Outgrowers_Baseline!G310</f>
        <v>Euc</v>
      </c>
      <c r="F310" s="11">
        <f>Outgrowers_Baseline!H310</f>
        <v>2025</v>
      </c>
      <c r="G310" s="11">
        <f t="shared" si="72"/>
        <v>2024</v>
      </c>
      <c r="H310" s="11">
        <f>IF(G310&lt;2017,0,(IF(G310=2017,Outgrowers_Baseline!I310,IF(G310=2018,Outgrowers_Baseline!N310,IF(G310=2019,Outgrowers_Baseline!S310,IF(G310=2020,Outgrowers_Baseline!X310,IF(G310=2021,Outgrowers_Baseline!AC310,IF(G310=2022,Outgrowers_Baseline!AH310,IF(G310=2023,Outgrowers_Baseline!AM310,IF(G310=2024,Outgrowers_Baseline!AR310,0)))))))))+(IF(G310=2017,Outgrowers_Baseline!J310,IF(G310=2018,Outgrowers_Baseline!O310,IF(G310=2019,Outgrowers_Baseline!T310,IF(G310=2020,Outgrowers_Baseline!Y310,IF(G310=2021,Outgrowers_Baseline!AD310,IF(G310=2022,Outgrowers_Baseline!AI310,IF(G310=2023,Outgrowers_Baseline!AN310,IF(G310=2024,Outgrowers_Baseline!AS310,0)))))))))+(IF(G310=2017,Outgrowers_Baseline!K310,IF(G310=2018,Outgrowers_Baseline!P310,IF(G310=2019,Outgrowers_Baseline!U310,IF(G310=2020,Outgrowers_Baseline!Z310,IF(G310=2021,Outgrowers_Baseline!AE310,IF(G310=2022,Outgrowers_Baseline!AJ310,IF(G310=2023,Outgrowers_Baseline!AO310,IF(G310=2024,Outgrowers_Baseline!AT310,0)))))))))+(IF(G310=2017,Outgrowers_Baseline!L310,IF(G310=2018,Outgrowers_Baseline!Q310,IF(G310=2019,Outgrowers_Baseline!V310,IF(G310=2020,Outgrowers_Baseline!AA310,IF(G310=2021,Outgrowers_Baseline!AF310,IF(G310=2022,Outgrowers_Baseline!AK310,IF(G310=2023,Outgrowers_Baseline!AP310,IF(G310=2024,Outgrowers_Baseline!AU310,0))))))))))</f>
        <v>2700</v>
      </c>
      <c r="I310" s="11">
        <f t="shared" si="73"/>
        <v>2024</v>
      </c>
      <c r="J310" s="11">
        <f>IF(I310=2017,Outgrowers_Baseline!I310,IF(I310=2018,Outgrowers_Baseline!N310,IF(I310=2019,Outgrowers_Baseline!S310,IF(I310=2020,Outgrowers_Baseline!X310,IF(I310=2021,Outgrowers_Baseline!AC310,IF(I310=2022,Outgrowers_Baseline!AH310,IF(I310=2023,Outgrowers_Baseline!AM310,IF(I310=2024,Outgrowers_Baseline!AR310,0))))))))</f>
        <v>0</v>
      </c>
      <c r="K310" s="11">
        <f>IF(I310=2017,Outgrowers_Baseline!L310,IF(I310=2018,Outgrowers_Baseline!Q310,IF(I310=2019,Outgrowers_Baseline!V310,IF(I310=2020,Outgrowers_Baseline!AA310,IF(I310=2021,Outgrowers_Baseline!AF310,IF(I310=2022,Outgrowers_Baseline!AK310,IF(I310=2023,Outgrowers_Baseline!AP310,IF(I310=2024,Outgrowers_Baseline!AU310,0))))))))</f>
        <v>100</v>
      </c>
      <c r="L310" s="11">
        <f>IF(I310=2017,Outgrowers_Baseline!K310,IF(I310=2018,Outgrowers_Baseline!P310,IF(I310=2019,Outgrowers_Baseline!U310,IF(I310=2020,Outgrowers_Baseline!Z310,IF(I310=2021,Outgrowers_Baseline!AE310,IF(I310=2022,Outgrowers_Baseline!AJ310,IF(I310=2023,Outgrowers_Baseline!AO310,IF(I310=2024,Outgrowers_Baseline!AT310,0))))))))</f>
        <v>2600</v>
      </c>
      <c r="M310" s="11">
        <f>IF(I310=2017,Outgrowers_Baseline!J310,IF(I310=2018,Outgrowers_Baseline!O310,IF(I310=2019,Outgrowers_Baseline!T310,IF(I310=2020,Outgrowers_Baseline!Y310,IF(I310=2021,Outgrowers_Baseline!AD310,IF(I310=2022,Outgrowers_Baseline!AI310,IF(I310=2023,Outgrowers_Baseline!AN310,IF(I310=2024,Outgrowers_Baseline!AS310,0))))))))</f>
        <v>0</v>
      </c>
      <c r="N310" s="11">
        <f t="shared" si="74"/>
        <v>2700</v>
      </c>
      <c r="O310" s="30">
        <f>IFERROR(VLOOKUP(A310,Outgrower_Areas!$C:$J,8,0),0)</f>
        <v>2.17598</v>
      </c>
      <c r="P310" s="33">
        <f t="shared" si="75"/>
        <v>3.7037037037037035E-2</v>
      </c>
      <c r="Q310" s="113">
        <f t="shared" si="76"/>
        <v>8.0591851851851845E-2</v>
      </c>
      <c r="R310" s="32">
        <f t="shared" si="77"/>
        <v>1</v>
      </c>
      <c r="S310" s="30">
        <f t="shared" si="78"/>
        <v>2.17598</v>
      </c>
      <c r="T310" s="32">
        <f t="shared" si="79"/>
        <v>1</v>
      </c>
      <c r="U310" s="30">
        <f t="shared" si="80"/>
        <v>2.17598</v>
      </c>
      <c r="V310" s="113" t="str">
        <f t="shared" si="81"/>
        <v>Very Low Cropland (&lt;10%)</v>
      </c>
      <c r="W310" s="33">
        <f t="shared" si="82"/>
        <v>0.15</v>
      </c>
      <c r="X310" s="114">
        <f t="shared" si="83"/>
        <v>1.2088777777777776E-2</v>
      </c>
      <c r="Y310" s="33">
        <f t="shared" si="84"/>
        <v>0.4</v>
      </c>
      <c r="Z310" s="113">
        <f t="shared" si="85"/>
        <v>0.87039200000000005</v>
      </c>
      <c r="AA310" s="113" t="str">
        <f t="shared" si="86"/>
        <v>High Cropland (≥50%)</v>
      </c>
      <c r="AB310" s="11">
        <f t="shared" si="87"/>
        <v>0.4</v>
      </c>
      <c r="AC310" s="11">
        <f t="shared" si="88"/>
        <v>0.87039200000000005</v>
      </c>
      <c r="AD310" s="30">
        <f t="shared" si="89"/>
        <v>2.17598</v>
      </c>
    </row>
    <row r="311" spans="1:30" x14ac:dyDescent="0.4">
      <c r="A311" s="11" t="str">
        <f>Outgrowers_Baseline!A311</f>
        <v>201255a</v>
      </c>
      <c r="B311" s="11">
        <f>Outgrowers_Baseline!B311</f>
        <v>508</v>
      </c>
      <c r="C311" s="11" t="str">
        <f>Outgrowers_Baseline!C311</f>
        <v>201255a</v>
      </c>
      <c r="D311" s="11">
        <f>Outgrowers_Baseline!D311</f>
        <v>22954</v>
      </c>
      <c r="E311" s="11" t="str">
        <f>Outgrowers_Baseline!G311</f>
        <v>Euc</v>
      </c>
      <c r="F311" s="11">
        <f>Outgrowers_Baseline!H311</f>
        <v>2025</v>
      </c>
      <c r="G311" s="11">
        <f t="shared" si="72"/>
        <v>2024</v>
      </c>
      <c r="H311" s="11">
        <f>IF(G311&lt;2017,0,(IF(G311=2017,Outgrowers_Baseline!I311,IF(G311=2018,Outgrowers_Baseline!N311,IF(G311=2019,Outgrowers_Baseline!S311,IF(G311=2020,Outgrowers_Baseline!X311,IF(G311=2021,Outgrowers_Baseline!AC311,IF(G311=2022,Outgrowers_Baseline!AH311,IF(G311=2023,Outgrowers_Baseline!AM311,IF(G311=2024,Outgrowers_Baseline!AR311,0)))))))))+(IF(G311=2017,Outgrowers_Baseline!J311,IF(G311=2018,Outgrowers_Baseline!O311,IF(G311=2019,Outgrowers_Baseline!T311,IF(G311=2020,Outgrowers_Baseline!Y311,IF(G311=2021,Outgrowers_Baseline!AD311,IF(G311=2022,Outgrowers_Baseline!AI311,IF(G311=2023,Outgrowers_Baseline!AN311,IF(G311=2024,Outgrowers_Baseline!AS311,0)))))))))+(IF(G311=2017,Outgrowers_Baseline!K311,IF(G311=2018,Outgrowers_Baseline!P311,IF(G311=2019,Outgrowers_Baseline!U311,IF(G311=2020,Outgrowers_Baseline!Z311,IF(G311=2021,Outgrowers_Baseline!AE311,IF(G311=2022,Outgrowers_Baseline!AJ311,IF(G311=2023,Outgrowers_Baseline!AO311,IF(G311=2024,Outgrowers_Baseline!AT311,0)))))))))+(IF(G311=2017,Outgrowers_Baseline!L311,IF(G311=2018,Outgrowers_Baseline!Q311,IF(G311=2019,Outgrowers_Baseline!V311,IF(G311=2020,Outgrowers_Baseline!AA311,IF(G311=2021,Outgrowers_Baseline!AF311,IF(G311=2022,Outgrowers_Baseline!AK311,IF(G311=2023,Outgrowers_Baseline!AP311,IF(G311=2024,Outgrowers_Baseline!AU311,0))))))))))</f>
        <v>10400</v>
      </c>
      <c r="I311" s="11">
        <f t="shared" si="73"/>
        <v>2024</v>
      </c>
      <c r="J311" s="11">
        <f>IF(I311=2017,Outgrowers_Baseline!I311,IF(I311=2018,Outgrowers_Baseline!N311,IF(I311=2019,Outgrowers_Baseline!S311,IF(I311=2020,Outgrowers_Baseline!X311,IF(I311=2021,Outgrowers_Baseline!AC311,IF(I311=2022,Outgrowers_Baseline!AH311,IF(I311=2023,Outgrowers_Baseline!AM311,IF(I311=2024,Outgrowers_Baseline!AR311,0))))))))</f>
        <v>0</v>
      </c>
      <c r="K311" s="11">
        <f>IF(I311=2017,Outgrowers_Baseline!L311,IF(I311=2018,Outgrowers_Baseline!Q311,IF(I311=2019,Outgrowers_Baseline!V311,IF(I311=2020,Outgrowers_Baseline!AA311,IF(I311=2021,Outgrowers_Baseline!AF311,IF(I311=2022,Outgrowers_Baseline!AK311,IF(I311=2023,Outgrowers_Baseline!AP311,IF(I311=2024,Outgrowers_Baseline!AU311,0))))))))</f>
        <v>0</v>
      </c>
      <c r="L311" s="11">
        <f>IF(I311=2017,Outgrowers_Baseline!K311,IF(I311=2018,Outgrowers_Baseline!P311,IF(I311=2019,Outgrowers_Baseline!U311,IF(I311=2020,Outgrowers_Baseline!Z311,IF(I311=2021,Outgrowers_Baseline!AE311,IF(I311=2022,Outgrowers_Baseline!AJ311,IF(I311=2023,Outgrowers_Baseline!AO311,IF(I311=2024,Outgrowers_Baseline!AT311,0))))))))</f>
        <v>2500</v>
      </c>
      <c r="M311" s="11">
        <f>IF(I311=2017,Outgrowers_Baseline!J311,IF(I311=2018,Outgrowers_Baseline!O311,IF(I311=2019,Outgrowers_Baseline!T311,IF(I311=2020,Outgrowers_Baseline!Y311,IF(I311=2021,Outgrowers_Baseline!AD311,IF(I311=2022,Outgrowers_Baseline!AI311,IF(I311=2023,Outgrowers_Baseline!AN311,IF(I311=2024,Outgrowers_Baseline!AS311,0))))))))</f>
        <v>7900</v>
      </c>
      <c r="N311" s="11">
        <f t="shared" si="74"/>
        <v>10400</v>
      </c>
      <c r="O311" s="30">
        <f>IFERROR(VLOOKUP(A311,Outgrower_Areas!$C:$J,8,0),0)</f>
        <v>0.26714300000000002</v>
      </c>
      <c r="P311" s="33">
        <f t="shared" si="75"/>
        <v>0</v>
      </c>
      <c r="Q311" s="113">
        <f t="shared" si="76"/>
        <v>0</v>
      </c>
      <c r="R311" s="32">
        <f t="shared" si="77"/>
        <v>0.24038461538461539</v>
      </c>
      <c r="S311" s="30">
        <f t="shared" si="78"/>
        <v>6.4217067307692319E-2</v>
      </c>
      <c r="T311" s="32">
        <f t="shared" si="79"/>
        <v>1</v>
      </c>
      <c r="U311" s="30">
        <f t="shared" si="80"/>
        <v>0.26714300000000002</v>
      </c>
      <c r="V311" s="113" t="str">
        <f t="shared" si="81"/>
        <v>Non-Cropland</v>
      </c>
      <c r="W311" s="33">
        <f t="shared" si="82"/>
        <v>0</v>
      </c>
      <c r="X311" s="114">
        <f t="shared" si="83"/>
        <v>0</v>
      </c>
      <c r="Y311" s="33">
        <f t="shared" si="84"/>
        <v>0.2</v>
      </c>
      <c r="Z311" s="113">
        <f t="shared" si="85"/>
        <v>1.2843413461538465E-2</v>
      </c>
      <c r="AA311" s="113" t="str">
        <f t="shared" si="86"/>
        <v>High Cropland (≥50%)</v>
      </c>
      <c r="AB311" s="11">
        <f t="shared" si="87"/>
        <v>0.4</v>
      </c>
      <c r="AC311" s="11">
        <f t="shared" si="88"/>
        <v>0.10685720000000001</v>
      </c>
      <c r="AD311" s="30">
        <f t="shared" si="89"/>
        <v>0.26714300000000002</v>
      </c>
    </row>
    <row r="312" spans="1:30" x14ac:dyDescent="0.4">
      <c r="A312" s="11" t="str">
        <f>Outgrowers_Baseline!A312</f>
        <v>201256a</v>
      </c>
      <c r="B312" s="11">
        <f>Outgrowers_Baseline!B312</f>
        <v>508</v>
      </c>
      <c r="C312" s="11" t="str">
        <f>Outgrowers_Baseline!C312</f>
        <v>201256a</v>
      </c>
      <c r="D312" s="11">
        <f>Outgrowers_Baseline!D312</f>
        <v>22955</v>
      </c>
      <c r="E312" s="11" t="str">
        <f>Outgrowers_Baseline!G312</f>
        <v>Euc</v>
      </c>
      <c r="F312" s="11">
        <f>Outgrowers_Baseline!H312</f>
        <v>2025</v>
      </c>
      <c r="G312" s="11">
        <f t="shared" si="72"/>
        <v>2024</v>
      </c>
      <c r="H312" s="11">
        <f>IF(G312&lt;2017,0,(IF(G312=2017,Outgrowers_Baseline!I312,IF(G312=2018,Outgrowers_Baseline!N312,IF(G312=2019,Outgrowers_Baseline!S312,IF(G312=2020,Outgrowers_Baseline!X312,IF(G312=2021,Outgrowers_Baseline!AC312,IF(G312=2022,Outgrowers_Baseline!AH312,IF(G312=2023,Outgrowers_Baseline!AM312,IF(G312=2024,Outgrowers_Baseline!AR312,0)))))))))+(IF(G312=2017,Outgrowers_Baseline!J312,IF(G312=2018,Outgrowers_Baseline!O312,IF(G312=2019,Outgrowers_Baseline!T312,IF(G312=2020,Outgrowers_Baseline!Y312,IF(G312=2021,Outgrowers_Baseline!AD312,IF(G312=2022,Outgrowers_Baseline!AI312,IF(G312=2023,Outgrowers_Baseline!AN312,IF(G312=2024,Outgrowers_Baseline!AS312,0)))))))))+(IF(G312=2017,Outgrowers_Baseline!K312,IF(G312=2018,Outgrowers_Baseline!P312,IF(G312=2019,Outgrowers_Baseline!U312,IF(G312=2020,Outgrowers_Baseline!Z312,IF(G312=2021,Outgrowers_Baseline!AE312,IF(G312=2022,Outgrowers_Baseline!AJ312,IF(G312=2023,Outgrowers_Baseline!AO312,IF(G312=2024,Outgrowers_Baseline!AT312,0)))))))))+(IF(G312=2017,Outgrowers_Baseline!L312,IF(G312=2018,Outgrowers_Baseline!Q312,IF(G312=2019,Outgrowers_Baseline!V312,IF(G312=2020,Outgrowers_Baseline!AA312,IF(G312=2021,Outgrowers_Baseline!AF312,IF(G312=2022,Outgrowers_Baseline!AK312,IF(G312=2023,Outgrowers_Baseline!AP312,IF(G312=2024,Outgrowers_Baseline!AU312,0))))))))))</f>
        <v>1100</v>
      </c>
      <c r="I312" s="11">
        <f t="shared" si="73"/>
        <v>2024</v>
      </c>
      <c r="J312" s="11">
        <f>IF(I312=2017,Outgrowers_Baseline!I312,IF(I312=2018,Outgrowers_Baseline!N312,IF(I312=2019,Outgrowers_Baseline!S312,IF(I312=2020,Outgrowers_Baseline!X312,IF(I312=2021,Outgrowers_Baseline!AC312,IF(I312=2022,Outgrowers_Baseline!AH312,IF(I312=2023,Outgrowers_Baseline!AM312,IF(I312=2024,Outgrowers_Baseline!AR312,0))))))))</f>
        <v>0</v>
      </c>
      <c r="K312" s="11">
        <f>IF(I312=2017,Outgrowers_Baseline!L312,IF(I312=2018,Outgrowers_Baseline!Q312,IF(I312=2019,Outgrowers_Baseline!V312,IF(I312=2020,Outgrowers_Baseline!AA312,IF(I312=2021,Outgrowers_Baseline!AF312,IF(I312=2022,Outgrowers_Baseline!AK312,IF(I312=2023,Outgrowers_Baseline!AP312,IF(I312=2024,Outgrowers_Baseline!AU312,0))))))))</f>
        <v>0</v>
      </c>
      <c r="L312" s="11">
        <f>IF(I312=2017,Outgrowers_Baseline!K312,IF(I312=2018,Outgrowers_Baseline!P312,IF(I312=2019,Outgrowers_Baseline!U312,IF(I312=2020,Outgrowers_Baseline!Z312,IF(I312=2021,Outgrowers_Baseline!AE312,IF(I312=2022,Outgrowers_Baseline!AJ312,IF(I312=2023,Outgrowers_Baseline!AO312,IF(I312=2024,Outgrowers_Baseline!AT312,0))))))))</f>
        <v>0</v>
      </c>
      <c r="M312" s="11">
        <f>IF(I312=2017,Outgrowers_Baseline!J312,IF(I312=2018,Outgrowers_Baseline!O312,IF(I312=2019,Outgrowers_Baseline!T312,IF(I312=2020,Outgrowers_Baseline!Y312,IF(I312=2021,Outgrowers_Baseline!AD312,IF(I312=2022,Outgrowers_Baseline!AI312,IF(I312=2023,Outgrowers_Baseline!AN312,IF(I312=2024,Outgrowers_Baseline!AS312,0))))))))</f>
        <v>1100</v>
      </c>
      <c r="N312" s="11">
        <f t="shared" si="74"/>
        <v>1100</v>
      </c>
      <c r="O312" s="30">
        <f>IFERROR(VLOOKUP(A312,Outgrower_Areas!$C:$J,8,0),0)</f>
        <v>1.0397639999999999</v>
      </c>
      <c r="P312" s="33">
        <f t="shared" si="75"/>
        <v>0</v>
      </c>
      <c r="Q312" s="113">
        <f t="shared" si="76"/>
        <v>0</v>
      </c>
      <c r="R312" s="32">
        <f t="shared" si="77"/>
        <v>0</v>
      </c>
      <c r="S312" s="30">
        <f t="shared" si="78"/>
        <v>0</v>
      </c>
      <c r="T312" s="32">
        <f t="shared" si="79"/>
        <v>1</v>
      </c>
      <c r="U312" s="30">
        <f t="shared" si="80"/>
        <v>1.0397639999999999</v>
      </c>
      <c r="V312" s="113" t="str">
        <f t="shared" si="81"/>
        <v>Non-Cropland</v>
      </c>
      <c r="W312" s="33">
        <f t="shared" si="82"/>
        <v>0</v>
      </c>
      <c r="X312" s="114">
        <f t="shared" si="83"/>
        <v>0</v>
      </c>
      <c r="Y312" s="33">
        <f t="shared" si="84"/>
        <v>0</v>
      </c>
      <c r="Z312" s="113">
        <f t="shared" si="85"/>
        <v>0</v>
      </c>
      <c r="AA312" s="113" t="str">
        <f t="shared" si="86"/>
        <v>High Cropland (≥50%)</v>
      </c>
      <c r="AB312" s="11">
        <f t="shared" si="87"/>
        <v>0.4</v>
      </c>
      <c r="AC312" s="11">
        <f t="shared" si="88"/>
        <v>0.41590559999999999</v>
      </c>
      <c r="AD312" s="30">
        <f t="shared" si="89"/>
        <v>1.0397639999999999</v>
      </c>
    </row>
    <row r="313" spans="1:30" x14ac:dyDescent="0.4">
      <c r="A313" s="11" t="str">
        <f>Outgrowers_Baseline!A313</f>
        <v>202001a</v>
      </c>
      <c r="B313" s="11">
        <f>Outgrowers_Baseline!B313</f>
        <v>502</v>
      </c>
      <c r="C313" s="11" t="str">
        <f>Outgrowers_Baseline!C313</f>
        <v>202001a</v>
      </c>
      <c r="D313" s="11">
        <f>Outgrowers_Baseline!D313</f>
        <v>17059</v>
      </c>
      <c r="E313" s="11" t="str">
        <f>Outgrowers_Baseline!G313</f>
        <v>Euc</v>
      </c>
      <c r="F313" s="11">
        <f>Outgrowers_Baseline!H313</f>
        <v>2021</v>
      </c>
      <c r="G313" s="11">
        <f t="shared" si="72"/>
        <v>2020</v>
      </c>
      <c r="H313" s="11">
        <f>IF(G313&lt;2017,0,(IF(G313=2017,Outgrowers_Baseline!I313,IF(G313=2018,Outgrowers_Baseline!N313,IF(G313=2019,Outgrowers_Baseline!S313,IF(G313=2020,Outgrowers_Baseline!X313,IF(G313=2021,Outgrowers_Baseline!AC313,IF(G313=2022,Outgrowers_Baseline!AH313,IF(G313=2023,Outgrowers_Baseline!AM313,IF(G313=2024,Outgrowers_Baseline!AR313,0)))))))))+(IF(G313=2017,Outgrowers_Baseline!J313,IF(G313=2018,Outgrowers_Baseline!O313,IF(G313=2019,Outgrowers_Baseline!T313,IF(G313=2020,Outgrowers_Baseline!Y313,IF(G313=2021,Outgrowers_Baseline!AD313,IF(G313=2022,Outgrowers_Baseline!AI313,IF(G313=2023,Outgrowers_Baseline!AN313,IF(G313=2024,Outgrowers_Baseline!AS313,0)))))))))+(IF(G313=2017,Outgrowers_Baseline!K313,IF(G313=2018,Outgrowers_Baseline!P313,IF(G313=2019,Outgrowers_Baseline!U313,IF(G313=2020,Outgrowers_Baseline!Z313,IF(G313=2021,Outgrowers_Baseline!AE313,IF(G313=2022,Outgrowers_Baseline!AJ313,IF(G313=2023,Outgrowers_Baseline!AO313,IF(G313=2024,Outgrowers_Baseline!AT313,0)))))))))+(IF(G313=2017,Outgrowers_Baseline!L313,IF(G313=2018,Outgrowers_Baseline!Q313,IF(G313=2019,Outgrowers_Baseline!V313,IF(G313=2020,Outgrowers_Baseline!AA313,IF(G313=2021,Outgrowers_Baseline!AF313,IF(G313=2022,Outgrowers_Baseline!AK313,IF(G313=2023,Outgrowers_Baseline!AP313,IF(G313=2024,Outgrowers_Baseline!AU313,0))))))))))</f>
        <v>11000</v>
      </c>
      <c r="I313" s="11">
        <f t="shared" si="73"/>
        <v>2020</v>
      </c>
      <c r="J313" s="11">
        <f>IF(I313=2017,Outgrowers_Baseline!I313,IF(I313=2018,Outgrowers_Baseline!N313,IF(I313=2019,Outgrowers_Baseline!S313,IF(I313=2020,Outgrowers_Baseline!X313,IF(I313=2021,Outgrowers_Baseline!AC313,IF(I313=2022,Outgrowers_Baseline!AH313,IF(I313=2023,Outgrowers_Baseline!AM313,IF(I313=2024,Outgrowers_Baseline!AR313,0))))))))</f>
        <v>2800</v>
      </c>
      <c r="K313" s="11">
        <f>IF(I313=2017,Outgrowers_Baseline!L313,IF(I313=2018,Outgrowers_Baseline!Q313,IF(I313=2019,Outgrowers_Baseline!V313,IF(I313=2020,Outgrowers_Baseline!AA313,IF(I313=2021,Outgrowers_Baseline!AF313,IF(I313=2022,Outgrowers_Baseline!AK313,IF(I313=2023,Outgrowers_Baseline!AP313,IF(I313=2024,Outgrowers_Baseline!AU313,0))))))))</f>
        <v>2400</v>
      </c>
      <c r="L313" s="11">
        <f>IF(I313=2017,Outgrowers_Baseline!K313,IF(I313=2018,Outgrowers_Baseline!P313,IF(I313=2019,Outgrowers_Baseline!U313,IF(I313=2020,Outgrowers_Baseline!Z313,IF(I313=2021,Outgrowers_Baseline!AE313,IF(I313=2022,Outgrowers_Baseline!AJ313,IF(I313=2023,Outgrowers_Baseline!AO313,IF(I313=2024,Outgrowers_Baseline!AT313,0))))))))</f>
        <v>3200</v>
      </c>
      <c r="M313" s="11">
        <f>IF(I313=2017,Outgrowers_Baseline!J313,IF(I313=2018,Outgrowers_Baseline!O313,IF(I313=2019,Outgrowers_Baseline!T313,IF(I313=2020,Outgrowers_Baseline!Y313,IF(I313=2021,Outgrowers_Baseline!AD313,IF(I313=2022,Outgrowers_Baseline!AI313,IF(I313=2023,Outgrowers_Baseline!AN313,IF(I313=2024,Outgrowers_Baseline!AS313,0))))))))</f>
        <v>2600</v>
      </c>
      <c r="N313" s="11">
        <f t="shared" si="74"/>
        <v>11000</v>
      </c>
      <c r="O313" s="30">
        <f>IFERROR(VLOOKUP(A313,Outgrower_Areas!$C:$J,8,0),0)</f>
        <v>1.0958300000000001</v>
      </c>
      <c r="P313" s="33">
        <f t="shared" si="75"/>
        <v>0.21818181818181817</v>
      </c>
      <c r="Q313" s="113">
        <f t="shared" si="76"/>
        <v>0.23909018181818181</v>
      </c>
      <c r="R313" s="32">
        <f t="shared" si="77"/>
        <v>0.50909090909090904</v>
      </c>
      <c r="S313" s="30">
        <f t="shared" si="78"/>
        <v>0.55787709090909088</v>
      </c>
      <c r="T313" s="32">
        <f t="shared" si="79"/>
        <v>0.74545454545454548</v>
      </c>
      <c r="U313" s="30">
        <f t="shared" si="80"/>
        <v>0.81689145454545464</v>
      </c>
      <c r="V313" s="113" t="str">
        <f t="shared" si="81"/>
        <v>Low Cropland (10-30%)</v>
      </c>
      <c r="W313" s="33">
        <f t="shared" si="82"/>
        <v>0.2</v>
      </c>
      <c r="X313" s="114">
        <f t="shared" si="83"/>
        <v>4.7818036363636365E-2</v>
      </c>
      <c r="Y313" s="33">
        <f t="shared" si="84"/>
        <v>0.4</v>
      </c>
      <c r="Z313" s="113">
        <f t="shared" si="85"/>
        <v>0.22315083636363636</v>
      </c>
      <c r="AA313" s="113" t="str">
        <f t="shared" si="86"/>
        <v>High Cropland (≥50%)</v>
      </c>
      <c r="AB313" s="11">
        <f t="shared" si="87"/>
        <v>0.4</v>
      </c>
      <c r="AC313" s="11">
        <f t="shared" si="88"/>
        <v>0.3267565818181819</v>
      </c>
      <c r="AD313" s="30">
        <f t="shared" si="89"/>
        <v>0.81689145454545464</v>
      </c>
    </row>
    <row r="314" spans="1:30" x14ac:dyDescent="0.4">
      <c r="A314" s="11" t="str">
        <f>Outgrowers_Baseline!A314</f>
        <v>203002a</v>
      </c>
      <c r="B314" s="11">
        <f>Outgrowers_Baseline!B314</f>
        <v>502</v>
      </c>
      <c r="C314" s="11" t="str">
        <f>Outgrowers_Baseline!C314</f>
        <v>203002a</v>
      </c>
      <c r="D314" s="11">
        <f>Outgrowers_Baseline!D314</f>
        <v>17061</v>
      </c>
      <c r="E314" s="11" t="str">
        <f>Outgrowers_Baseline!G314</f>
        <v>Euc</v>
      </c>
      <c r="F314" s="11">
        <f>Outgrowers_Baseline!H314</f>
        <v>2021</v>
      </c>
      <c r="G314" s="11">
        <f t="shared" si="72"/>
        <v>2020</v>
      </c>
      <c r="H314" s="11">
        <f>IF(G314&lt;2017,0,(IF(G314=2017,Outgrowers_Baseline!I314,IF(G314=2018,Outgrowers_Baseline!N314,IF(G314=2019,Outgrowers_Baseline!S314,IF(G314=2020,Outgrowers_Baseline!X314,IF(G314=2021,Outgrowers_Baseline!AC314,IF(G314=2022,Outgrowers_Baseline!AH314,IF(G314=2023,Outgrowers_Baseline!AM314,IF(G314=2024,Outgrowers_Baseline!AR314,0)))))))))+(IF(G314=2017,Outgrowers_Baseline!J314,IF(G314=2018,Outgrowers_Baseline!O314,IF(G314=2019,Outgrowers_Baseline!T314,IF(G314=2020,Outgrowers_Baseline!Y314,IF(G314=2021,Outgrowers_Baseline!AD314,IF(G314=2022,Outgrowers_Baseline!AI314,IF(G314=2023,Outgrowers_Baseline!AN314,IF(G314=2024,Outgrowers_Baseline!AS314,0)))))))))+(IF(G314=2017,Outgrowers_Baseline!K314,IF(G314=2018,Outgrowers_Baseline!P314,IF(G314=2019,Outgrowers_Baseline!U314,IF(G314=2020,Outgrowers_Baseline!Z314,IF(G314=2021,Outgrowers_Baseline!AE314,IF(G314=2022,Outgrowers_Baseline!AJ314,IF(G314=2023,Outgrowers_Baseline!AO314,IF(G314=2024,Outgrowers_Baseline!AT314,0)))))))))+(IF(G314=2017,Outgrowers_Baseline!L314,IF(G314=2018,Outgrowers_Baseline!Q314,IF(G314=2019,Outgrowers_Baseline!V314,IF(G314=2020,Outgrowers_Baseline!AA314,IF(G314=2021,Outgrowers_Baseline!AF314,IF(G314=2022,Outgrowers_Baseline!AK314,IF(G314=2023,Outgrowers_Baseline!AP314,IF(G314=2024,Outgrowers_Baseline!AU314,0))))))))))</f>
        <v>3800</v>
      </c>
      <c r="I314" s="11">
        <f t="shared" si="73"/>
        <v>2020</v>
      </c>
      <c r="J314" s="11">
        <f>IF(I314=2017,Outgrowers_Baseline!I314,IF(I314=2018,Outgrowers_Baseline!N314,IF(I314=2019,Outgrowers_Baseline!S314,IF(I314=2020,Outgrowers_Baseline!X314,IF(I314=2021,Outgrowers_Baseline!AC314,IF(I314=2022,Outgrowers_Baseline!AH314,IF(I314=2023,Outgrowers_Baseline!AM314,IF(I314=2024,Outgrowers_Baseline!AR314,0))))))))</f>
        <v>3800</v>
      </c>
      <c r="K314" s="11">
        <f>IF(I314=2017,Outgrowers_Baseline!L314,IF(I314=2018,Outgrowers_Baseline!Q314,IF(I314=2019,Outgrowers_Baseline!V314,IF(I314=2020,Outgrowers_Baseline!AA314,IF(I314=2021,Outgrowers_Baseline!AF314,IF(I314=2022,Outgrowers_Baseline!AK314,IF(I314=2023,Outgrowers_Baseline!AP314,IF(I314=2024,Outgrowers_Baseline!AU314,0))))))))</f>
        <v>0</v>
      </c>
      <c r="L314" s="11">
        <f>IF(I314=2017,Outgrowers_Baseline!K314,IF(I314=2018,Outgrowers_Baseline!P314,IF(I314=2019,Outgrowers_Baseline!U314,IF(I314=2020,Outgrowers_Baseline!Z314,IF(I314=2021,Outgrowers_Baseline!AE314,IF(I314=2022,Outgrowers_Baseline!AJ314,IF(I314=2023,Outgrowers_Baseline!AO314,IF(I314=2024,Outgrowers_Baseline!AT314,0))))))))</f>
        <v>0</v>
      </c>
      <c r="M314" s="11">
        <f>IF(I314=2017,Outgrowers_Baseline!J314,IF(I314=2018,Outgrowers_Baseline!O314,IF(I314=2019,Outgrowers_Baseline!T314,IF(I314=2020,Outgrowers_Baseline!Y314,IF(I314=2021,Outgrowers_Baseline!AD314,IF(I314=2022,Outgrowers_Baseline!AI314,IF(I314=2023,Outgrowers_Baseline!AN314,IF(I314=2024,Outgrowers_Baseline!AS314,0))))))))</f>
        <v>0</v>
      </c>
      <c r="N314" s="11">
        <f t="shared" si="74"/>
        <v>3800</v>
      </c>
      <c r="O314" s="30">
        <f>IFERROR(VLOOKUP(A314,Outgrower_Areas!$C:$J,8,0),0)</f>
        <v>0.36235000000000001</v>
      </c>
      <c r="P314" s="33">
        <f t="shared" si="75"/>
        <v>0</v>
      </c>
      <c r="Q314" s="113">
        <f t="shared" si="76"/>
        <v>0</v>
      </c>
      <c r="R314" s="32">
        <f t="shared" si="77"/>
        <v>0</v>
      </c>
      <c r="S314" s="30">
        <f t="shared" si="78"/>
        <v>0</v>
      </c>
      <c r="T314" s="32">
        <f t="shared" si="79"/>
        <v>0</v>
      </c>
      <c r="U314" s="30">
        <f t="shared" si="80"/>
        <v>0</v>
      </c>
      <c r="V314" s="113" t="str">
        <f t="shared" si="81"/>
        <v>Non-Cropland</v>
      </c>
      <c r="W314" s="33">
        <f t="shared" si="82"/>
        <v>0</v>
      </c>
      <c r="X314" s="114">
        <f t="shared" si="83"/>
        <v>0</v>
      </c>
      <c r="Y314" s="33">
        <f t="shared" si="84"/>
        <v>0</v>
      </c>
      <c r="Z314" s="113">
        <f t="shared" si="85"/>
        <v>0</v>
      </c>
      <c r="AA314" s="113" t="str">
        <f t="shared" si="86"/>
        <v>Non-Cropland</v>
      </c>
      <c r="AB314" s="11">
        <f t="shared" si="87"/>
        <v>0</v>
      </c>
      <c r="AC314" s="11">
        <f t="shared" si="88"/>
        <v>0</v>
      </c>
      <c r="AD314" s="30">
        <f t="shared" si="89"/>
        <v>0</v>
      </c>
    </row>
    <row r="315" spans="1:30" x14ac:dyDescent="0.4">
      <c r="A315" s="11" t="str">
        <f>Outgrowers_Baseline!A315</f>
        <v>204001a</v>
      </c>
      <c r="B315" s="11">
        <f>Outgrowers_Baseline!B315</f>
        <v>502</v>
      </c>
      <c r="C315" s="11" t="str">
        <f>Outgrowers_Baseline!C315</f>
        <v>204001a</v>
      </c>
      <c r="D315" s="11">
        <f>Outgrowers_Baseline!D315</f>
        <v>17062</v>
      </c>
      <c r="E315" s="11" t="str">
        <f>Outgrowers_Baseline!G315</f>
        <v>Euc</v>
      </c>
      <c r="F315" s="11">
        <f>Outgrowers_Baseline!H315</f>
        <v>2017</v>
      </c>
      <c r="G315" s="11">
        <f t="shared" si="72"/>
        <v>2016</v>
      </c>
      <c r="H315" s="11">
        <f>IF(G315&lt;2017,0,(IF(G315=2017,Outgrowers_Baseline!I315,IF(G315=2018,Outgrowers_Baseline!N315,IF(G315=2019,Outgrowers_Baseline!S315,IF(G315=2020,Outgrowers_Baseline!X315,IF(G315=2021,Outgrowers_Baseline!AC315,IF(G315=2022,Outgrowers_Baseline!AH315,IF(G315=2023,Outgrowers_Baseline!AM315,IF(G315=2024,Outgrowers_Baseline!AR315,0)))))))))+(IF(G315=2017,Outgrowers_Baseline!J315,IF(G315=2018,Outgrowers_Baseline!O315,IF(G315=2019,Outgrowers_Baseline!T315,IF(G315=2020,Outgrowers_Baseline!Y315,IF(G315=2021,Outgrowers_Baseline!AD315,IF(G315=2022,Outgrowers_Baseline!AI315,IF(G315=2023,Outgrowers_Baseline!AN315,IF(G315=2024,Outgrowers_Baseline!AS315,0)))))))))+(IF(G315=2017,Outgrowers_Baseline!K315,IF(G315=2018,Outgrowers_Baseline!P315,IF(G315=2019,Outgrowers_Baseline!U315,IF(G315=2020,Outgrowers_Baseline!Z315,IF(G315=2021,Outgrowers_Baseline!AE315,IF(G315=2022,Outgrowers_Baseline!AJ315,IF(G315=2023,Outgrowers_Baseline!AO315,IF(G315=2024,Outgrowers_Baseline!AT315,0)))))))))+(IF(G315=2017,Outgrowers_Baseline!L315,IF(G315=2018,Outgrowers_Baseline!Q315,IF(G315=2019,Outgrowers_Baseline!V315,IF(G315=2020,Outgrowers_Baseline!AA315,IF(G315=2021,Outgrowers_Baseline!AF315,IF(G315=2022,Outgrowers_Baseline!AK315,IF(G315=2023,Outgrowers_Baseline!AP315,IF(G315=2024,Outgrowers_Baseline!AU315,0))))))))))</f>
        <v>0</v>
      </c>
      <c r="I315" s="11">
        <f t="shared" si="73"/>
        <v>2017</v>
      </c>
      <c r="J315" s="11">
        <f>IF(I315=2017,Outgrowers_Baseline!I315,IF(I315=2018,Outgrowers_Baseline!N315,IF(I315=2019,Outgrowers_Baseline!S315,IF(I315=2020,Outgrowers_Baseline!X315,IF(I315=2021,Outgrowers_Baseline!AC315,IF(I315=2022,Outgrowers_Baseline!AH315,IF(I315=2023,Outgrowers_Baseline!AM315,IF(I315=2024,Outgrowers_Baseline!AR315,0))))))))</f>
        <v>13500</v>
      </c>
      <c r="K315" s="11">
        <f>IF(I315=2017,Outgrowers_Baseline!L315,IF(I315=2018,Outgrowers_Baseline!Q315,IF(I315=2019,Outgrowers_Baseline!V315,IF(I315=2020,Outgrowers_Baseline!AA315,IF(I315=2021,Outgrowers_Baseline!AF315,IF(I315=2022,Outgrowers_Baseline!AK315,IF(I315=2023,Outgrowers_Baseline!AP315,IF(I315=2024,Outgrowers_Baseline!AU315,0))))))))</f>
        <v>0</v>
      </c>
      <c r="L315" s="11">
        <f>IF(I315=2017,Outgrowers_Baseline!K315,IF(I315=2018,Outgrowers_Baseline!P315,IF(I315=2019,Outgrowers_Baseline!U315,IF(I315=2020,Outgrowers_Baseline!Z315,IF(I315=2021,Outgrowers_Baseline!AE315,IF(I315=2022,Outgrowers_Baseline!AJ315,IF(I315=2023,Outgrowers_Baseline!AO315,IF(I315=2024,Outgrowers_Baseline!AT315,0))))))))</f>
        <v>0</v>
      </c>
      <c r="M315" s="11">
        <f>IF(I315=2017,Outgrowers_Baseline!J315,IF(I315=2018,Outgrowers_Baseline!O315,IF(I315=2019,Outgrowers_Baseline!T315,IF(I315=2020,Outgrowers_Baseline!Y315,IF(I315=2021,Outgrowers_Baseline!AD315,IF(I315=2022,Outgrowers_Baseline!AI315,IF(I315=2023,Outgrowers_Baseline!AN315,IF(I315=2024,Outgrowers_Baseline!AS315,0))))))))</f>
        <v>900</v>
      </c>
      <c r="N315" s="11">
        <f t="shared" si="74"/>
        <v>14400</v>
      </c>
      <c r="O315" s="30">
        <f>IFERROR(VLOOKUP(A315,Outgrower_Areas!$C:$J,8,0),0)</f>
        <v>1.4269000000000001</v>
      </c>
      <c r="P315" s="33">
        <f t="shared" si="75"/>
        <v>0</v>
      </c>
      <c r="Q315" s="113">
        <f t="shared" si="76"/>
        <v>0</v>
      </c>
      <c r="R315" s="32">
        <f t="shared" si="77"/>
        <v>0</v>
      </c>
      <c r="S315" s="30">
        <f t="shared" si="78"/>
        <v>0</v>
      </c>
      <c r="T315" s="32">
        <f t="shared" si="79"/>
        <v>6.25E-2</v>
      </c>
      <c r="U315" s="30">
        <f t="shared" si="80"/>
        <v>8.9181250000000004E-2</v>
      </c>
      <c r="V315" s="113" t="str">
        <f t="shared" si="81"/>
        <v>Non-Cropland</v>
      </c>
      <c r="W315" s="33">
        <f t="shared" si="82"/>
        <v>0</v>
      </c>
      <c r="X315" s="114">
        <f t="shared" si="83"/>
        <v>0</v>
      </c>
      <c r="Y315" s="33">
        <f t="shared" si="84"/>
        <v>0</v>
      </c>
      <c r="Z315" s="113">
        <f t="shared" si="85"/>
        <v>0</v>
      </c>
      <c r="AA315" s="113" t="str">
        <f t="shared" si="86"/>
        <v>Very Low Cropland (&lt;10%)</v>
      </c>
      <c r="AB315" s="11">
        <f t="shared" si="87"/>
        <v>0.15</v>
      </c>
      <c r="AC315" s="11">
        <f t="shared" si="88"/>
        <v>1.33771875E-2</v>
      </c>
      <c r="AD315" s="30">
        <f t="shared" si="89"/>
        <v>8.9181250000000004E-2</v>
      </c>
    </row>
    <row r="316" spans="1:30" x14ac:dyDescent="0.4">
      <c r="A316" s="11" t="str">
        <f>Outgrowers_Baseline!A316</f>
        <v>204205a</v>
      </c>
      <c r="B316" s="11">
        <f>Outgrowers_Baseline!B316</f>
        <v>508</v>
      </c>
      <c r="C316" s="11" t="str">
        <f>Outgrowers_Baseline!C316</f>
        <v>204205a</v>
      </c>
      <c r="D316" s="11">
        <f>Outgrowers_Baseline!D316</f>
        <v>19398</v>
      </c>
      <c r="E316" s="11" t="str">
        <f>Outgrowers_Baseline!G316</f>
        <v>Euc</v>
      </c>
      <c r="F316" s="11">
        <f>Outgrowers_Baseline!H316</f>
        <v>2023</v>
      </c>
      <c r="G316" s="11">
        <f t="shared" si="72"/>
        <v>2022</v>
      </c>
      <c r="H316" s="11">
        <f>IF(G316&lt;2017,0,(IF(G316=2017,Outgrowers_Baseline!I316,IF(G316=2018,Outgrowers_Baseline!N316,IF(G316=2019,Outgrowers_Baseline!S316,IF(G316=2020,Outgrowers_Baseline!X316,IF(G316=2021,Outgrowers_Baseline!AC316,IF(G316=2022,Outgrowers_Baseline!AH316,IF(G316=2023,Outgrowers_Baseline!AM316,IF(G316=2024,Outgrowers_Baseline!AR316,0)))))))))+(IF(G316=2017,Outgrowers_Baseline!J316,IF(G316=2018,Outgrowers_Baseline!O316,IF(G316=2019,Outgrowers_Baseline!T316,IF(G316=2020,Outgrowers_Baseline!Y316,IF(G316=2021,Outgrowers_Baseline!AD316,IF(G316=2022,Outgrowers_Baseline!AI316,IF(G316=2023,Outgrowers_Baseline!AN316,IF(G316=2024,Outgrowers_Baseline!AS316,0)))))))))+(IF(G316=2017,Outgrowers_Baseline!K316,IF(G316=2018,Outgrowers_Baseline!P316,IF(G316=2019,Outgrowers_Baseline!U316,IF(G316=2020,Outgrowers_Baseline!Z316,IF(G316=2021,Outgrowers_Baseline!AE316,IF(G316=2022,Outgrowers_Baseline!AJ316,IF(G316=2023,Outgrowers_Baseline!AO316,IF(G316=2024,Outgrowers_Baseline!AT316,0)))))))))+(IF(G316=2017,Outgrowers_Baseline!L316,IF(G316=2018,Outgrowers_Baseline!Q316,IF(G316=2019,Outgrowers_Baseline!V316,IF(G316=2020,Outgrowers_Baseline!AA316,IF(G316=2021,Outgrowers_Baseline!AF316,IF(G316=2022,Outgrowers_Baseline!AK316,IF(G316=2023,Outgrowers_Baseline!AP316,IF(G316=2024,Outgrowers_Baseline!AU316,0))))))))))</f>
        <v>2900</v>
      </c>
      <c r="I316" s="11">
        <f t="shared" si="73"/>
        <v>2022</v>
      </c>
      <c r="J316" s="11">
        <f>IF(I316=2017,Outgrowers_Baseline!I316,IF(I316=2018,Outgrowers_Baseline!N316,IF(I316=2019,Outgrowers_Baseline!S316,IF(I316=2020,Outgrowers_Baseline!X316,IF(I316=2021,Outgrowers_Baseline!AC316,IF(I316=2022,Outgrowers_Baseline!AH316,IF(I316=2023,Outgrowers_Baseline!AM316,IF(I316=2024,Outgrowers_Baseline!AR316,0))))))))</f>
        <v>2300</v>
      </c>
      <c r="K316" s="11">
        <f>IF(I316=2017,Outgrowers_Baseline!L316,IF(I316=2018,Outgrowers_Baseline!Q316,IF(I316=2019,Outgrowers_Baseline!V316,IF(I316=2020,Outgrowers_Baseline!AA316,IF(I316=2021,Outgrowers_Baseline!AF316,IF(I316=2022,Outgrowers_Baseline!AK316,IF(I316=2023,Outgrowers_Baseline!AP316,IF(I316=2024,Outgrowers_Baseline!AU316,0))))))))</f>
        <v>0</v>
      </c>
      <c r="L316" s="11">
        <f>IF(I316=2017,Outgrowers_Baseline!K316,IF(I316=2018,Outgrowers_Baseline!P316,IF(I316=2019,Outgrowers_Baseline!U316,IF(I316=2020,Outgrowers_Baseline!Z316,IF(I316=2021,Outgrowers_Baseline!AE316,IF(I316=2022,Outgrowers_Baseline!AJ316,IF(I316=2023,Outgrowers_Baseline!AO316,IF(I316=2024,Outgrowers_Baseline!AT316,0))))))))</f>
        <v>200</v>
      </c>
      <c r="M316" s="11">
        <f>IF(I316=2017,Outgrowers_Baseline!J316,IF(I316=2018,Outgrowers_Baseline!O316,IF(I316=2019,Outgrowers_Baseline!T316,IF(I316=2020,Outgrowers_Baseline!Y316,IF(I316=2021,Outgrowers_Baseline!AD316,IF(I316=2022,Outgrowers_Baseline!AI316,IF(I316=2023,Outgrowers_Baseline!AN316,IF(I316=2024,Outgrowers_Baseline!AS316,0))))))))</f>
        <v>400</v>
      </c>
      <c r="N316" s="11">
        <f t="shared" si="74"/>
        <v>2900</v>
      </c>
      <c r="O316" s="30">
        <f>IFERROR(VLOOKUP(A316,Outgrower_Areas!$C:$J,8,0),0)</f>
        <v>0.28453899999999999</v>
      </c>
      <c r="P316" s="33">
        <f t="shared" si="75"/>
        <v>0</v>
      </c>
      <c r="Q316" s="113">
        <f t="shared" si="76"/>
        <v>0</v>
      </c>
      <c r="R316" s="32">
        <f t="shared" si="77"/>
        <v>6.8965517241379309E-2</v>
      </c>
      <c r="S316" s="30">
        <f t="shared" si="78"/>
        <v>1.9623379310344826E-2</v>
      </c>
      <c r="T316" s="32">
        <f t="shared" si="79"/>
        <v>0.20689655172413793</v>
      </c>
      <c r="U316" s="30">
        <f t="shared" si="80"/>
        <v>5.8870137931034482E-2</v>
      </c>
      <c r="V316" s="113" t="str">
        <f t="shared" si="81"/>
        <v>Non-Cropland</v>
      </c>
      <c r="W316" s="33">
        <f t="shared" si="82"/>
        <v>0</v>
      </c>
      <c r="X316" s="114">
        <f t="shared" si="83"/>
        <v>0</v>
      </c>
      <c r="Y316" s="33">
        <f t="shared" si="84"/>
        <v>0.15</v>
      </c>
      <c r="Z316" s="113">
        <f t="shared" si="85"/>
        <v>2.9435068965517237E-3</v>
      </c>
      <c r="AA316" s="113" t="str">
        <f t="shared" si="86"/>
        <v>Low Cropland (10-30%)</v>
      </c>
      <c r="AB316" s="11">
        <f t="shared" si="87"/>
        <v>0.2</v>
      </c>
      <c r="AC316" s="11">
        <f t="shared" si="88"/>
        <v>1.1774027586206897E-2</v>
      </c>
      <c r="AD316" s="30">
        <f t="shared" si="89"/>
        <v>5.8870137931034482E-2</v>
      </c>
    </row>
    <row r="317" spans="1:30" x14ac:dyDescent="0.4">
      <c r="A317" s="11" t="str">
        <f>Outgrowers_Baseline!A317</f>
        <v>204221a</v>
      </c>
      <c r="B317" s="11">
        <f>Outgrowers_Baseline!B317</f>
        <v>508</v>
      </c>
      <c r="C317" s="11" t="str">
        <f>Outgrowers_Baseline!C317</f>
        <v>204221a</v>
      </c>
      <c r="D317" s="11">
        <f>Outgrowers_Baseline!D317</f>
        <v>19086</v>
      </c>
      <c r="E317" s="11" t="str">
        <f>Outgrowers_Baseline!G317</f>
        <v>Euc</v>
      </c>
      <c r="F317" s="11">
        <f>Outgrowers_Baseline!H317</f>
        <v>2023</v>
      </c>
      <c r="G317" s="11">
        <f t="shared" si="72"/>
        <v>2022</v>
      </c>
      <c r="H317" s="11">
        <f>IF(G317&lt;2017,0,(IF(G317=2017,Outgrowers_Baseline!I317,IF(G317=2018,Outgrowers_Baseline!N317,IF(G317=2019,Outgrowers_Baseline!S317,IF(G317=2020,Outgrowers_Baseline!X317,IF(G317=2021,Outgrowers_Baseline!AC317,IF(G317=2022,Outgrowers_Baseline!AH317,IF(G317=2023,Outgrowers_Baseline!AM317,IF(G317=2024,Outgrowers_Baseline!AR317,0)))))))))+(IF(G317=2017,Outgrowers_Baseline!J317,IF(G317=2018,Outgrowers_Baseline!O317,IF(G317=2019,Outgrowers_Baseline!T317,IF(G317=2020,Outgrowers_Baseline!Y317,IF(G317=2021,Outgrowers_Baseline!AD317,IF(G317=2022,Outgrowers_Baseline!AI317,IF(G317=2023,Outgrowers_Baseline!AN317,IF(G317=2024,Outgrowers_Baseline!AS317,0)))))))))+(IF(G317=2017,Outgrowers_Baseline!K317,IF(G317=2018,Outgrowers_Baseline!P317,IF(G317=2019,Outgrowers_Baseline!U317,IF(G317=2020,Outgrowers_Baseline!Z317,IF(G317=2021,Outgrowers_Baseline!AE317,IF(G317=2022,Outgrowers_Baseline!AJ317,IF(G317=2023,Outgrowers_Baseline!AO317,IF(G317=2024,Outgrowers_Baseline!AT317,0)))))))))+(IF(G317=2017,Outgrowers_Baseline!L317,IF(G317=2018,Outgrowers_Baseline!Q317,IF(G317=2019,Outgrowers_Baseline!V317,IF(G317=2020,Outgrowers_Baseline!AA317,IF(G317=2021,Outgrowers_Baseline!AF317,IF(G317=2022,Outgrowers_Baseline!AK317,IF(G317=2023,Outgrowers_Baseline!AP317,IF(G317=2024,Outgrowers_Baseline!AU317,0))))))))))</f>
        <v>1200</v>
      </c>
      <c r="I317" s="11">
        <f t="shared" si="73"/>
        <v>2022</v>
      </c>
      <c r="J317" s="11">
        <f>IF(I317=2017,Outgrowers_Baseline!I317,IF(I317=2018,Outgrowers_Baseline!N317,IF(I317=2019,Outgrowers_Baseline!S317,IF(I317=2020,Outgrowers_Baseline!X317,IF(I317=2021,Outgrowers_Baseline!AC317,IF(I317=2022,Outgrowers_Baseline!AH317,IF(I317=2023,Outgrowers_Baseline!AM317,IF(I317=2024,Outgrowers_Baseline!AR317,0))))))))</f>
        <v>500</v>
      </c>
      <c r="K317" s="11">
        <f>IF(I317=2017,Outgrowers_Baseline!L317,IF(I317=2018,Outgrowers_Baseline!Q317,IF(I317=2019,Outgrowers_Baseline!V317,IF(I317=2020,Outgrowers_Baseline!AA317,IF(I317=2021,Outgrowers_Baseline!AF317,IF(I317=2022,Outgrowers_Baseline!AK317,IF(I317=2023,Outgrowers_Baseline!AP317,IF(I317=2024,Outgrowers_Baseline!AU317,0))))))))</f>
        <v>0</v>
      </c>
      <c r="L317" s="11">
        <f>IF(I317=2017,Outgrowers_Baseline!K317,IF(I317=2018,Outgrowers_Baseline!P317,IF(I317=2019,Outgrowers_Baseline!U317,IF(I317=2020,Outgrowers_Baseline!Z317,IF(I317=2021,Outgrowers_Baseline!AE317,IF(I317=2022,Outgrowers_Baseline!AJ317,IF(I317=2023,Outgrowers_Baseline!AO317,IF(I317=2024,Outgrowers_Baseline!AT317,0))))))))</f>
        <v>0</v>
      </c>
      <c r="M317" s="11">
        <f>IF(I317=2017,Outgrowers_Baseline!J317,IF(I317=2018,Outgrowers_Baseline!O317,IF(I317=2019,Outgrowers_Baseline!T317,IF(I317=2020,Outgrowers_Baseline!Y317,IF(I317=2021,Outgrowers_Baseline!AD317,IF(I317=2022,Outgrowers_Baseline!AI317,IF(I317=2023,Outgrowers_Baseline!AN317,IF(I317=2024,Outgrowers_Baseline!AS317,0))))))))</f>
        <v>700</v>
      </c>
      <c r="N317" s="11">
        <f t="shared" si="74"/>
        <v>1200</v>
      </c>
      <c r="O317" s="30">
        <f>IFERROR(VLOOKUP(A317,Outgrower_Areas!$C:$J,8,0),0)</f>
        <v>0.128997</v>
      </c>
      <c r="P317" s="33">
        <f t="shared" si="75"/>
        <v>0</v>
      </c>
      <c r="Q317" s="113">
        <f t="shared" si="76"/>
        <v>0</v>
      </c>
      <c r="R317" s="32">
        <f t="shared" si="77"/>
        <v>0</v>
      </c>
      <c r="S317" s="30">
        <f t="shared" si="78"/>
        <v>0</v>
      </c>
      <c r="T317" s="32">
        <f t="shared" si="79"/>
        <v>0.58333333333333337</v>
      </c>
      <c r="U317" s="30">
        <f t="shared" si="80"/>
        <v>7.5248250000000003E-2</v>
      </c>
      <c r="V317" s="113" t="str">
        <f t="shared" si="81"/>
        <v>Non-Cropland</v>
      </c>
      <c r="W317" s="33">
        <f t="shared" si="82"/>
        <v>0</v>
      </c>
      <c r="X317" s="114">
        <f t="shared" si="83"/>
        <v>0</v>
      </c>
      <c r="Y317" s="33">
        <f t="shared" si="84"/>
        <v>0</v>
      </c>
      <c r="Z317" s="113">
        <f t="shared" si="85"/>
        <v>0</v>
      </c>
      <c r="AA317" s="113" t="str">
        <f t="shared" si="86"/>
        <v>High Cropland (≥50%)</v>
      </c>
      <c r="AB317" s="11">
        <f t="shared" si="87"/>
        <v>0.4</v>
      </c>
      <c r="AC317" s="11">
        <f t="shared" si="88"/>
        <v>3.0099300000000002E-2</v>
      </c>
      <c r="AD317" s="30">
        <f t="shared" si="89"/>
        <v>7.5248250000000003E-2</v>
      </c>
    </row>
    <row r="318" spans="1:30" x14ac:dyDescent="0.4">
      <c r="A318" s="11" t="str">
        <f>Outgrowers_Baseline!A318</f>
        <v>204222a</v>
      </c>
      <c r="B318" s="11">
        <f>Outgrowers_Baseline!B318</f>
        <v>508</v>
      </c>
      <c r="C318" s="11" t="str">
        <f>Outgrowers_Baseline!C318</f>
        <v>204222a</v>
      </c>
      <c r="D318" s="11">
        <f>Outgrowers_Baseline!D318</f>
        <v>19087</v>
      </c>
      <c r="E318" s="11" t="str">
        <f>Outgrowers_Baseline!G318</f>
        <v>Euc</v>
      </c>
      <c r="F318" s="11">
        <f>Outgrowers_Baseline!H318</f>
        <v>2023</v>
      </c>
      <c r="G318" s="11">
        <f t="shared" si="72"/>
        <v>2022</v>
      </c>
      <c r="H318" s="11">
        <f>IF(G318&lt;2017,0,(IF(G318=2017,Outgrowers_Baseline!I318,IF(G318=2018,Outgrowers_Baseline!N318,IF(G318=2019,Outgrowers_Baseline!S318,IF(G318=2020,Outgrowers_Baseline!X318,IF(G318=2021,Outgrowers_Baseline!AC318,IF(G318=2022,Outgrowers_Baseline!AH318,IF(G318=2023,Outgrowers_Baseline!AM318,IF(G318=2024,Outgrowers_Baseline!AR318,0)))))))))+(IF(G318=2017,Outgrowers_Baseline!J318,IF(G318=2018,Outgrowers_Baseline!O318,IF(G318=2019,Outgrowers_Baseline!T318,IF(G318=2020,Outgrowers_Baseline!Y318,IF(G318=2021,Outgrowers_Baseline!AD318,IF(G318=2022,Outgrowers_Baseline!AI318,IF(G318=2023,Outgrowers_Baseline!AN318,IF(G318=2024,Outgrowers_Baseline!AS318,0)))))))))+(IF(G318=2017,Outgrowers_Baseline!K318,IF(G318=2018,Outgrowers_Baseline!P318,IF(G318=2019,Outgrowers_Baseline!U318,IF(G318=2020,Outgrowers_Baseline!Z318,IF(G318=2021,Outgrowers_Baseline!AE318,IF(G318=2022,Outgrowers_Baseline!AJ318,IF(G318=2023,Outgrowers_Baseline!AO318,IF(G318=2024,Outgrowers_Baseline!AT318,0)))))))))+(IF(G318=2017,Outgrowers_Baseline!L318,IF(G318=2018,Outgrowers_Baseline!Q318,IF(G318=2019,Outgrowers_Baseline!V318,IF(G318=2020,Outgrowers_Baseline!AA318,IF(G318=2021,Outgrowers_Baseline!AF318,IF(G318=2022,Outgrowers_Baseline!AK318,IF(G318=2023,Outgrowers_Baseline!AP318,IF(G318=2024,Outgrowers_Baseline!AU318,0))))))))))</f>
        <v>2500</v>
      </c>
      <c r="I318" s="11">
        <f t="shared" si="73"/>
        <v>2022</v>
      </c>
      <c r="J318" s="11">
        <f>IF(I318=2017,Outgrowers_Baseline!I318,IF(I318=2018,Outgrowers_Baseline!N318,IF(I318=2019,Outgrowers_Baseline!S318,IF(I318=2020,Outgrowers_Baseline!X318,IF(I318=2021,Outgrowers_Baseline!AC318,IF(I318=2022,Outgrowers_Baseline!AH318,IF(I318=2023,Outgrowers_Baseline!AM318,IF(I318=2024,Outgrowers_Baseline!AR318,0))))))))</f>
        <v>0</v>
      </c>
      <c r="K318" s="11">
        <f>IF(I318=2017,Outgrowers_Baseline!L318,IF(I318=2018,Outgrowers_Baseline!Q318,IF(I318=2019,Outgrowers_Baseline!V318,IF(I318=2020,Outgrowers_Baseline!AA318,IF(I318=2021,Outgrowers_Baseline!AF318,IF(I318=2022,Outgrowers_Baseline!AK318,IF(I318=2023,Outgrowers_Baseline!AP318,IF(I318=2024,Outgrowers_Baseline!AU318,0))))))))</f>
        <v>0</v>
      </c>
      <c r="L318" s="11">
        <f>IF(I318=2017,Outgrowers_Baseline!K318,IF(I318=2018,Outgrowers_Baseline!P318,IF(I318=2019,Outgrowers_Baseline!U318,IF(I318=2020,Outgrowers_Baseline!Z318,IF(I318=2021,Outgrowers_Baseline!AE318,IF(I318=2022,Outgrowers_Baseline!AJ318,IF(I318=2023,Outgrowers_Baseline!AO318,IF(I318=2024,Outgrowers_Baseline!AT318,0))))))))</f>
        <v>100</v>
      </c>
      <c r="M318" s="11">
        <f>IF(I318=2017,Outgrowers_Baseline!J318,IF(I318=2018,Outgrowers_Baseline!O318,IF(I318=2019,Outgrowers_Baseline!T318,IF(I318=2020,Outgrowers_Baseline!Y318,IF(I318=2021,Outgrowers_Baseline!AD318,IF(I318=2022,Outgrowers_Baseline!AI318,IF(I318=2023,Outgrowers_Baseline!AN318,IF(I318=2024,Outgrowers_Baseline!AS318,0))))))))</f>
        <v>2400</v>
      </c>
      <c r="N318" s="11">
        <f t="shared" si="74"/>
        <v>2500</v>
      </c>
      <c r="O318" s="30">
        <f>IFERROR(VLOOKUP(A318,Outgrower_Areas!$C:$J,8,0),0)</f>
        <v>0.25735799999999998</v>
      </c>
      <c r="P318" s="33">
        <f t="shared" si="75"/>
        <v>0</v>
      </c>
      <c r="Q318" s="113">
        <f t="shared" si="76"/>
        <v>0</v>
      </c>
      <c r="R318" s="32">
        <f t="shared" si="77"/>
        <v>0.04</v>
      </c>
      <c r="S318" s="30">
        <f t="shared" si="78"/>
        <v>1.0294319999999999E-2</v>
      </c>
      <c r="T318" s="32">
        <f t="shared" si="79"/>
        <v>1</v>
      </c>
      <c r="U318" s="30">
        <f t="shared" si="80"/>
        <v>0.25735799999999998</v>
      </c>
      <c r="V318" s="113" t="str">
        <f t="shared" si="81"/>
        <v>Non-Cropland</v>
      </c>
      <c r="W318" s="33">
        <f t="shared" si="82"/>
        <v>0</v>
      </c>
      <c r="X318" s="114">
        <f t="shared" si="83"/>
        <v>0</v>
      </c>
      <c r="Y318" s="33">
        <f t="shared" si="84"/>
        <v>0.15</v>
      </c>
      <c r="Z318" s="113">
        <f t="shared" si="85"/>
        <v>1.5441479999999997E-3</v>
      </c>
      <c r="AA318" s="113" t="str">
        <f t="shared" si="86"/>
        <v>High Cropland (≥50%)</v>
      </c>
      <c r="AB318" s="11">
        <f t="shared" si="87"/>
        <v>0.4</v>
      </c>
      <c r="AC318" s="11">
        <f t="shared" si="88"/>
        <v>0.1029432</v>
      </c>
      <c r="AD318" s="30">
        <f t="shared" si="89"/>
        <v>0.25735799999999998</v>
      </c>
    </row>
    <row r="319" spans="1:30" x14ac:dyDescent="0.4">
      <c r="A319" s="11" t="str">
        <f>Outgrowers_Baseline!A319</f>
        <v>206001a</v>
      </c>
      <c r="B319" s="11">
        <f>Outgrowers_Baseline!B319</f>
        <v>502</v>
      </c>
      <c r="C319" s="11" t="str">
        <f>Outgrowers_Baseline!C319</f>
        <v>206001a</v>
      </c>
      <c r="D319" s="11">
        <f>Outgrowers_Baseline!D319</f>
        <v>17063</v>
      </c>
      <c r="E319" s="11" t="str">
        <f>Outgrowers_Baseline!G319</f>
        <v>Euc</v>
      </c>
      <c r="F319" s="11">
        <f>Outgrowers_Baseline!H319</f>
        <v>2019</v>
      </c>
      <c r="G319" s="11">
        <f t="shared" si="72"/>
        <v>2018</v>
      </c>
      <c r="H319" s="11">
        <f>IF(G319&lt;2017,0,(IF(G319=2017,Outgrowers_Baseline!I319,IF(G319=2018,Outgrowers_Baseline!N319,IF(G319=2019,Outgrowers_Baseline!S319,IF(G319=2020,Outgrowers_Baseline!X319,IF(G319=2021,Outgrowers_Baseline!AC319,IF(G319=2022,Outgrowers_Baseline!AH319,IF(G319=2023,Outgrowers_Baseline!AM319,IF(G319=2024,Outgrowers_Baseline!AR319,0)))))))))+(IF(G319=2017,Outgrowers_Baseline!J319,IF(G319=2018,Outgrowers_Baseline!O319,IF(G319=2019,Outgrowers_Baseline!T319,IF(G319=2020,Outgrowers_Baseline!Y319,IF(G319=2021,Outgrowers_Baseline!AD319,IF(G319=2022,Outgrowers_Baseline!AI319,IF(G319=2023,Outgrowers_Baseline!AN319,IF(G319=2024,Outgrowers_Baseline!AS319,0)))))))))+(IF(G319=2017,Outgrowers_Baseline!K319,IF(G319=2018,Outgrowers_Baseline!P319,IF(G319=2019,Outgrowers_Baseline!U319,IF(G319=2020,Outgrowers_Baseline!Z319,IF(G319=2021,Outgrowers_Baseline!AE319,IF(G319=2022,Outgrowers_Baseline!AJ319,IF(G319=2023,Outgrowers_Baseline!AO319,IF(G319=2024,Outgrowers_Baseline!AT319,0)))))))))+(IF(G319=2017,Outgrowers_Baseline!L319,IF(G319=2018,Outgrowers_Baseline!Q319,IF(G319=2019,Outgrowers_Baseline!V319,IF(G319=2020,Outgrowers_Baseline!AA319,IF(G319=2021,Outgrowers_Baseline!AF319,IF(G319=2022,Outgrowers_Baseline!AK319,IF(G319=2023,Outgrowers_Baseline!AP319,IF(G319=2024,Outgrowers_Baseline!AU319,0))))))))))</f>
        <v>359000</v>
      </c>
      <c r="I319" s="11">
        <f t="shared" si="73"/>
        <v>2018</v>
      </c>
      <c r="J319" s="11">
        <f>IF(I319=2017,Outgrowers_Baseline!I319,IF(I319=2018,Outgrowers_Baseline!N319,IF(I319=2019,Outgrowers_Baseline!S319,IF(I319=2020,Outgrowers_Baseline!X319,IF(I319=2021,Outgrowers_Baseline!AC319,IF(I319=2022,Outgrowers_Baseline!AH319,IF(I319=2023,Outgrowers_Baseline!AM319,IF(I319=2024,Outgrowers_Baseline!AR319,0))))))))</f>
        <v>304600</v>
      </c>
      <c r="K319" s="11">
        <f>IF(I319=2017,Outgrowers_Baseline!L319,IF(I319=2018,Outgrowers_Baseline!Q319,IF(I319=2019,Outgrowers_Baseline!V319,IF(I319=2020,Outgrowers_Baseline!AA319,IF(I319=2021,Outgrowers_Baseline!AF319,IF(I319=2022,Outgrowers_Baseline!AK319,IF(I319=2023,Outgrowers_Baseline!AP319,IF(I319=2024,Outgrowers_Baseline!AU319,0))))))))</f>
        <v>0</v>
      </c>
      <c r="L319" s="11">
        <f>IF(I319=2017,Outgrowers_Baseline!K319,IF(I319=2018,Outgrowers_Baseline!P319,IF(I319=2019,Outgrowers_Baseline!U319,IF(I319=2020,Outgrowers_Baseline!Z319,IF(I319=2021,Outgrowers_Baseline!AE319,IF(I319=2022,Outgrowers_Baseline!AJ319,IF(I319=2023,Outgrowers_Baseline!AO319,IF(I319=2024,Outgrowers_Baseline!AT319,0))))))))</f>
        <v>3600</v>
      </c>
      <c r="M319" s="11">
        <f>IF(I319=2017,Outgrowers_Baseline!J319,IF(I319=2018,Outgrowers_Baseline!O319,IF(I319=2019,Outgrowers_Baseline!T319,IF(I319=2020,Outgrowers_Baseline!Y319,IF(I319=2021,Outgrowers_Baseline!AD319,IF(I319=2022,Outgrowers_Baseline!AI319,IF(I319=2023,Outgrowers_Baseline!AN319,IF(I319=2024,Outgrowers_Baseline!AS319,0))))))))</f>
        <v>50800</v>
      </c>
      <c r="N319" s="11">
        <f t="shared" si="74"/>
        <v>359000</v>
      </c>
      <c r="O319" s="30">
        <f>IFERROR(VLOOKUP(A319,Outgrower_Areas!$C:$J,8,0),0)</f>
        <v>35.928269</v>
      </c>
      <c r="P319" s="33">
        <f t="shared" si="75"/>
        <v>0</v>
      </c>
      <c r="Q319" s="113">
        <f t="shared" si="76"/>
        <v>0</v>
      </c>
      <c r="R319" s="32">
        <f t="shared" si="77"/>
        <v>1.0027855153203343E-2</v>
      </c>
      <c r="S319" s="30">
        <f t="shared" si="78"/>
        <v>0.36028347743732592</v>
      </c>
      <c r="T319" s="32">
        <f t="shared" si="79"/>
        <v>0.15153203342618385</v>
      </c>
      <c r="U319" s="30">
        <f t="shared" si="80"/>
        <v>5.4442836590529247</v>
      </c>
      <c r="V319" s="113" t="str">
        <f t="shared" si="81"/>
        <v>Non-Cropland</v>
      </c>
      <c r="W319" s="33">
        <f t="shared" si="82"/>
        <v>0</v>
      </c>
      <c r="X319" s="114">
        <f t="shared" si="83"/>
        <v>0</v>
      </c>
      <c r="Y319" s="33">
        <f t="shared" si="84"/>
        <v>0.15</v>
      </c>
      <c r="Z319" s="113">
        <f t="shared" si="85"/>
        <v>5.4042521615598887E-2</v>
      </c>
      <c r="AA319" s="113" t="str">
        <f t="shared" si="86"/>
        <v>Low Cropland (10-30%)</v>
      </c>
      <c r="AB319" s="11">
        <f t="shared" si="87"/>
        <v>0.2</v>
      </c>
      <c r="AC319" s="11">
        <f t="shared" si="88"/>
        <v>1.0888567318105851</v>
      </c>
      <c r="AD319" s="30">
        <f t="shared" si="89"/>
        <v>5.4442836590529247</v>
      </c>
    </row>
    <row r="320" spans="1:30" x14ac:dyDescent="0.4">
      <c r="A320" s="11" t="str">
        <f>Outgrowers_Baseline!A320</f>
        <v>207001a</v>
      </c>
      <c r="B320" s="11">
        <f>Outgrowers_Baseline!B320</f>
        <v>502</v>
      </c>
      <c r="C320" s="11" t="str">
        <f>Outgrowers_Baseline!C320</f>
        <v>207001a</v>
      </c>
      <c r="D320" s="11">
        <f>Outgrowers_Baseline!D320</f>
        <v>17064</v>
      </c>
      <c r="E320" s="11" t="str">
        <f>Outgrowers_Baseline!G320</f>
        <v>Euc</v>
      </c>
      <c r="F320" s="11">
        <f>Outgrowers_Baseline!H320</f>
        <v>2020</v>
      </c>
      <c r="G320" s="11">
        <f t="shared" si="72"/>
        <v>2019</v>
      </c>
      <c r="H320" s="11">
        <f>IF(G320&lt;2017,0,(IF(G320=2017,Outgrowers_Baseline!I320,IF(G320=2018,Outgrowers_Baseline!N320,IF(G320=2019,Outgrowers_Baseline!S320,IF(G320=2020,Outgrowers_Baseline!X320,IF(G320=2021,Outgrowers_Baseline!AC320,IF(G320=2022,Outgrowers_Baseline!AH320,IF(G320=2023,Outgrowers_Baseline!AM320,IF(G320=2024,Outgrowers_Baseline!AR320,0)))))))))+(IF(G320=2017,Outgrowers_Baseline!J320,IF(G320=2018,Outgrowers_Baseline!O320,IF(G320=2019,Outgrowers_Baseline!T320,IF(G320=2020,Outgrowers_Baseline!Y320,IF(G320=2021,Outgrowers_Baseline!AD320,IF(G320=2022,Outgrowers_Baseline!AI320,IF(G320=2023,Outgrowers_Baseline!AN320,IF(G320=2024,Outgrowers_Baseline!AS320,0)))))))))+(IF(G320=2017,Outgrowers_Baseline!K320,IF(G320=2018,Outgrowers_Baseline!P320,IF(G320=2019,Outgrowers_Baseline!U320,IF(G320=2020,Outgrowers_Baseline!Z320,IF(G320=2021,Outgrowers_Baseline!AE320,IF(G320=2022,Outgrowers_Baseline!AJ320,IF(G320=2023,Outgrowers_Baseline!AO320,IF(G320=2024,Outgrowers_Baseline!AT320,0)))))))))+(IF(G320=2017,Outgrowers_Baseline!L320,IF(G320=2018,Outgrowers_Baseline!Q320,IF(G320=2019,Outgrowers_Baseline!V320,IF(G320=2020,Outgrowers_Baseline!AA320,IF(G320=2021,Outgrowers_Baseline!AF320,IF(G320=2022,Outgrowers_Baseline!AK320,IF(G320=2023,Outgrowers_Baseline!AP320,IF(G320=2024,Outgrowers_Baseline!AU320,0))))))))))</f>
        <v>8500</v>
      </c>
      <c r="I320" s="11">
        <f t="shared" si="73"/>
        <v>2019</v>
      </c>
      <c r="J320" s="11">
        <f>IF(I320=2017,Outgrowers_Baseline!I320,IF(I320=2018,Outgrowers_Baseline!N320,IF(I320=2019,Outgrowers_Baseline!S320,IF(I320=2020,Outgrowers_Baseline!X320,IF(I320=2021,Outgrowers_Baseline!AC320,IF(I320=2022,Outgrowers_Baseline!AH320,IF(I320=2023,Outgrowers_Baseline!AM320,IF(I320=2024,Outgrowers_Baseline!AR320,0))))))))</f>
        <v>7100</v>
      </c>
      <c r="K320" s="11">
        <f>IF(I320=2017,Outgrowers_Baseline!L320,IF(I320=2018,Outgrowers_Baseline!Q320,IF(I320=2019,Outgrowers_Baseline!V320,IF(I320=2020,Outgrowers_Baseline!AA320,IF(I320=2021,Outgrowers_Baseline!AF320,IF(I320=2022,Outgrowers_Baseline!AK320,IF(I320=2023,Outgrowers_Baseline!AP320,IF(I320=2024,Outgrowers_Baseline!AU320,0))))))))</f>
        <v>0</v>
      </c>
      <c r="L320" s="11">
        <f>IF(I320=2017,Outgrowers_Baseline!K320,IF(I320=2018,Outgrowers_Baseline!P320,IF(I320=2019,Outgrowers_Baseline!U320,IF(I320=2020,Outgrowers_Baseline!Z320,IF(I320=2021,Outgrowers_Baseline!AE320,IF(I320=2022,Outgrowers_Baseline!AJ320,IF(I320=2023,Outgrowers_Baseline!AO320,IF(I320=2024,Outgrowers_Baseline!AT320,0))))))))</f>
        <v>0</v>
      </c>
      <c r="M320" s="11">
        <f>IF(I320=2017,Outgrowers_Baseline!J320,IF(I320=2018,Outgrowers_Baseline!O320,IF(I320=2019,Outgrowers_Baseline!T320,IF(I320=2020,Outgrowers_Baseline!Y320,IF(I320=2021,Outgrowers_Baseline!AD320,IF(I320=2022,Outgrowers_Baseline!AI320,IF(I320=2023,Outgrowers_Baseline!AN320,IF(I320=2024,Outgrowers_Baseline!AS320,0))))))))</f>
        <v>1400</v>
      </c>
      <c r="N320" s="11">
        <f t="shared" si="74"/>
        <v>8500</v>
      </c>
      <c r="O320" s="30">
        <f>IFERROR(VLOOKUP(A320,Outgrower_Areas!$C:$J,8,0),0)</f>
        <v>0.85539299999999996</v>
      </c>
      <c r="P320" s="33">
        <f t="shared" si="75"/>
        <v>0</v>
      </c>
      <c r="Q320" s="113">
        <f t="shared" si="76"/>
        <v>0</v>
      </c>
      <c r="R320" s="32">
        <f t="shared" si="77"/>
        <v>0</v>
      </c>
      <c r="S320" s="30">
        <f t="shared" si="78"/>
        <v>0</v>
      </c>
      <c r="T320" s="32">
        <f t="shared" si="79"/>
        <v>0.16470588235294117</v>
      </c>
      <c r="U320" s="30">
        <f t="shared" si="80"/>
        <v>0.1408882588235294</v>
      </c>
      <c r="V320" s="113" t="str">
        <f t="shared" si="81"/>
        <v>Non-Cropland</v>
      </c>
      <c r="W320" s="33">
        <f t="shared" si="82"/>
        <v>0</v>
      </c>
      <c r="X320" s="114">
        <f t="shared" si="83"/>
        <v>0</v>
      </c>
      <c r="Y320" s="33">
        <f t="shared" si="84"/>
        <v>0</v>
      </c>
      <c r="Z320" s="113">
        <f t="shared" si="85"/>
        <v>0</v>
      </c>
      <c r="AA320" s="113" t="str">
        <f t="shared" si="86"/>
        <v>Low Cropland (10-30%)</v>
      </c>
      <c r="AB320" s="11">
        <f t="shared" si="87"/>
        <v>0.2</v>
      </c>
      <c r="AC320" s="11">
        <f t="shared" si="88"/>
        <v>2.817765176470588E-2</v>
      </c>
      <c r="AD320" s="30">
        <f t="shared" si="89"/>
        <v>0.1408882588235294</v>
      </c>
    </row>
    <row r="321" spans="1:30" x14ac:dyDescent="0.4">
      <c r="A321" s="11" t="str">
        <f>Outgrowers_Baseline!A321</f>
        <v>208001a</v>
      </c>
      <c r="B321" s="11">
        <f>Outgrowers_Baseline!B321</f>
        <v>502</v>
      </c>
      <c r="C321" s="11" t="str">
        <f>Outgrowers_Baseline!C321</f>
        <v>208001a</v>
      </c>
      <c r="D321" s="11">
        <f>Outgrowers_Baseline!D321</f>
        <v>17065</v>
      </c>
      <c r="E321" s="11" t="str">
        <f>Outgrowers_Baseline!G321</f>
        <v>Euc</v>
      </c>
      <c r="F321" s="11">
        <f>Outgrowers_Baseline!H321</f>
        <v>2021</v>
      </c>
      <c r="G321" s="11">
        <f t="shared" si="72"/>
        <v>2020</v>
      </c>
      <c r="H321" s="11">
        <f>IF(G321&lt;2017,0,(IF(G321=2017,Outgrowers_Baseline!I321,IF(G321=2018,Outgrowers_Baseline!N321,IF(G321=2019,Outgrowers_Baseline!S321,IF(G321=2020,Outgrowers_Baseline!X321,IF(G321=2021,Outgrowers_Baseline!AC321,IF(G321=2022,Outgrowers_Baseline!AH321,IF(G321=2023,Outgrowers_Baseline!AM321,IF(G321=2024,Outgrowers_Baseline!AR321,0)))))))))+(IF(G321=2017,Outgrowers_Baseline!J321,IF(G321=2018,Outgrowers_Baseline!O321,IF(G321=2019,Outgrowers_Baseline!T321,IF(G321=2020,Outgrowers_Baseline!Y321,IF(G321=2021,Outgrowers_Baseline!AD321,IF(G321=2022,Outgrowers_Baseline!AI321,IF(G321=2023,Outgrowers_Baseline!AN321,IF(G321=2024,Outgrowers_Baseline!AS321,0)))))))))+(IF(G321=2017,Outgrowers_Baseline!K321,IF(G321=2018,Outgrowers_Baseline!P321,IF(G321=2019,Outgrowers_Baseline!U321,IF(G321=2020,Outgrowers_Baseline!Z321,IF(G321=2021,Outgrowers_Baseline!AE321,IF(G321=2022,Outgrowers_Baseline!AJ321,IF(G321=2023,Outgrowers_Baseline!AO321,IF(G321=2024,Outgrowers_Baseline!AT321,0)))))))))+(IF(G321=2017,Outgrowers_Baseline!L321,IF(G321=2018,Outgrowers_Baseline!Q321,IF(G321=2019,Outgrowers_Baseline!V321,IF(G321=2020,Outgrowers_Baseline!AA321,IF(G321=2021,Outgrowers_Baseline!AF321,IF(G321=2022,Outgrowers_Baseline!AK321,IF(G321=2023,Outgrowers_Baseline!AP321,IF(G321=2024,Outgrowers_Baseline!AU321,0))))))))))</f>
        <v>1200</v>
      </c>
      <c r="I321" s="11">
        <f t="shared" si="73"/>
        <v>2020</v>
      </c>
      <c r="J321" s="11">
        <f>IF(I321=2017,Outgrowers_Baseline!I321,IF(I321=2018,Outgrowers_Baseline!N321,IF(I321=2019,Outgrowers_Baseline!S321,IF(I321=2020,Outgrowers_Baseline!X321,IF(I321=2021,Outgrowers_Baseline!AC321,IF(I321=2022,Outgrowers_Baseline!AH321,IF(I321=2023,Outgrowers_Baseline!AM321,IF(I321=2024,Outgrowers_Baseline!AR321,0))))))))</f>
        <v>0</v>
      </c>
      <c r="K321" s="11">
        <f>IF(I321=2017,Outgrowers_Baseline!L321,IF(I321=2018,Outgrowers_Baseline!Q321,IF(I321=2019,Outgrowers_Baseline!V321,IF(I321=2020,Outgrowers_Baseline!AA321,IF(I321=2021,Outgrowers_Baseline!AF321,IF(I321=2022,Outgrowers_Baseline!AK321,IF(I321=2023,Outgrowers_Baseline!AP321,IF(I321=2024,Outgrowers_Baseline!AU321,0))))))))</f>
        <v>0</v>
      </c>
      <c r="L321" s="11">
        <f>IF(I321=2017,Outgrowers_Baseline!K321,IF(I321=2018,Outgrowers_Baseline!P321,IF(I321=2019,Outgrowers_Baseline!U321,IF(I321=2020,Outgrowers_Baseline!Z321,IF(I321=2021,Outgrowers_Baseline!AE321,IF(I321=2022,Outgrowers_Baseline!AJ321,IF(I321=2023,Outgrowers_Baseline!AO321,IF(I321=2024,Outgrowers_Baseline!AT321,0))))))))</f>
        <v>400</v>
      </c>
      <c r="M321" s="11">
        <f>IF(I321=2017,Outgrowers_Baseline!J321,IF(I321=2018,Outgrowers_Baseline!O321,IF(I321=2019,Outgrowers_Baseline!T321,IF(I321=2020,Outgrowers_Baseline!Y321,IF(I321=2021,Outgrowers_Baseline!AD321,IF(I321=2022,Outgrowers_Baseline!AI321,IF(I321=2023,Outgrowers_Baseline!AN321,IF(I321=2024,Outgrowers_Baseline!AS321,0))))))))</f>
        <v>800</v>
      </c>
      <c r="N321" s="11">
        <f t="shared" si="74"/>
        <v>1200</v>
      </c>
      <c r="O321" s="30">
        <f>IFERROR(VLOOKUP(A321,Outgrower_Areas!$C:$J,8,0),0)</f>
        <v>0.112011</v>
      </c>
      <c r="P321" s="33">
        <f t="shared" si="75"/>
        <v>0</v>
      </c>
      <c r="Q321" s="113">
        <f t="shared" si="76"/>
        <v>0</v>
      </c>
      <c r="R321" s="32">
        <f t="shared" si="77"/>
        <v>0.33333333333333331</v>
      </c>
      <c r="S321" s="30">
        <f t="shared" si="78"/>
        <v>3.7336999999999995E-2</v>
      </c>
      <c r="T321" s="32">
        <f t="shared" si="79"/>
        <v>1</v>
      </c>
      <c r="U321" s="30">
        <f t="shared" si="80"/>
        <v>0.112011</v>
      </c>
      <c r="V321" s="113" t="str">
        <f t="shared" si="81"/>
        <v>Non-Cropland</v>
      </c>
      <c r="W321" s="33">
        <f t="shared" si="82"/>
        <v>0</v>
      </c>
      <c r="X321" s="114">
        <f t="shared" si="83"/>
        <v>0</v>
      </c>
      <c r="Y321" s="33">
        <f t="shared" si="84"/>
        <v>0.3</v>
      </c>
      <c r="Z321" s="113">
        <f t="shared" si="85"/>
        <v>1.1201099999999999E-2</v>
      </c>
      <c r="AA321" s="113" t="str">
        <f t="shared" si="86"/>
        <v>High Cropland (≥50%)</v>
      </c>
      <c r="AB321" s="11">
        <f t="shared" si="87"/>
        <v>0.4</v>
      </c>
      <c r="AC321" s="11">
        <f t="shared" si="88"/>
        <v>4.4804400000000001E-2</v>
      </c>
      <c r="AD321" s="30">
        <f t="shared" si="89"/>
        <v>0.112011</v>
      </c>
    </row>
    <row r="322" spans="1:30" x14ac:dyDescent="0.4">
      <c r="A322" s="11" t="str">
        <f>Outgrowers_Baseline!A322</f>
        <v>209201a</v>
      </c>
      <c r="B322" s="11">
        <f>Outgrowers_Baseline!B322</f>
        <v>508</v>
      </c>
      <c r="C322" s="11" t="str">
        <f>Outgrowers_Baseline!C322</f>
        <v>209201a</v>
      </c>
      <c r="D322" s="11">
        <f>Outgrowers_Baseline!D322</f>
        <v>19399</v>
      </c>
      <c r="E322" s="11" t="str">
        <f>Outgrowers_Baseline!G322</f>
        <v>Euc</v>
      </c>
      <c r="F322" s="11">
        <f>Outgrowers_Baseline!H322</f>
        <v>2023</v>
      </c>
      <c r="G322" s="11">
        <f t="shared" si="72"/>
        <v>2022</v>
      </c>
      <c r="H322" s="11">
        <f>IF(G322&lt;2017,0,(IF(G322=2017,Outgrowers_Baseline!I322,IF(G322=2018,Outgrowers_Baseline!N322,IF(G322=2019,Outgrowers_Baseline!S322,IF(G322=2020,Outgrowers_Baseline!X322,IF(G322=2021,Outgrowers_Baseline!AC322,IF(G322=2022,Outgrowers_Baseline!AH322,IF(G322=2023,Outgrowers_Baseline!AM322,IF(G322=2024,Outgrowers_Baseline!AR322,0)))))))))+(IF(G322=2017,Outgrowers_Baseline!J322,IF(G322=2018,Outgrowers_Baseline!O322,IF(G322=2019,Outgrowers_Baseline!T322,IF(G322=2020,Outgrowers_Baseline!Y322,IF(G322=2021,Outgrowers_Baseline!AD322,IF(G322=2022,Outgrowers_Baseline!AI322,IF(G322=2023,Outgrowers_Baseline!AN322,IF(G322=2024,Outgrowers_Baseline!AS322,0)))))))))+(IF(G322=2017,Outgrowers_Baseline!K322,IF(G322=2018,Outgrowers_Baseline!P322,IF(G322=2019,Outgrowers_Baseline!U322,IF(G322=2020,Outgrowers_Baseline!Z322,IF(G322=2021,Outgrowers_Baseline!AE322,IF(G322=2022,Outgrowers_Baseline!AJ322,IF(G322=2023,Outgrowers_Baseline!AO322,IF(G322=2024,Outgrowers_Baseline!AT322,0)))))))))+(IF(G322=2017,Outgrowers_Baseline!L322,IF(G322=2018,Outgrowers_Baseline!Q322,IF(G322=2019,Outgrowers_Baseline!V322,IF(G322=2020,Outgrowers_Baseline!AA322,IF(G322=2021,Outgrowers_Baseline!AF322,IF(G322=2022,Outgrowers_Baseline!AK322,IF(G322=2023,Outgrowers_Baseline!AP322,IF(G322=2024,Outgrowers_Baseline!AU322,0))))))))))</f>
        <v>6200</v>
      </c>
      <c r="I322" s="11">
        <f t="shared" si="73"/>
        <v>2022</v>
      </c>
      <c r="J322" s="11">
        <f>IF(I322=2017,Outgrowers_Baseline!I322,IF(I322=2018,Outgrowers_Baseline!N322,IF(I322=2019,Outgrowers_Baseline!S322,IF(I322=2020,Outgrowers_Baseline!X322,IF(I322=2021,Outgrowers_Baseline!AC322,IF(I322=2022,Outgrowers_Baseline!AH322,IF(I322=2023,Outgrowers_Baseline!AM322,IF(I322=2024,Outgrowers_Baseline!AR322,0))))))))</f>
        <v>0</v>
      </c>
      <c r="K322" s="11">
        <f>IF(I322=2017,Outgrowers_Baseline!L322,IF(I322=2018,Outgrowers_Baseline!Q322,IF(I322=2019,Outgrowers_Baseline!V322,IF(I322=2020,Outgrowers_Baseline!AA322,IF(I322=2021,Outgrowers_Baseline!AF322,IF(I322=2022,Outgrowers_Baseline!AK322,IF(I322=2023,Outgrowers_Baseline!AP322,IF(I322=2024,Outgrowers_Baseline!AU322,0))))))))</f>
        <v>0</v>
      </c>
      <c r="L322" s="11">
        <f>IF(I322=2017,Outgrowers_Baseline!K322,IF(I322=2018,Outgrowers_Baseline!P322,IF(I322=2019,Outgrowers_Baseline!U322,IF(I322=2020,Outgrowers_Baseline!Z322,IF(I322=2021,Outgrowers_Baseline!AE322,IF(I322=2022,Outgrowers_Baseline!AJ322,IF(I322=2023,Outgrowers_Baseline!AO322,IF(I322=2024,Outgrowers_Baseline!AT322,0))))))))</f>
        <v>4300</v>
      </c>
      <c r="M322" s="11">
        <f>IF(I322=2017,Outgrowers_Baseline!J322,IF(I322=2018,Outgrowers_Baseline!O322,IF(I322=2019,Outgrowers_Baseline!T322,IF(I322=2020,Outgrowers_Baseline!Y322,IF(I322=2021,Outgrowers_Baseline!AD322,IF(I322=2022,Outgrowers_Baseline!AI322,IF(I322=2023,Outgrowers_Baseline!AN322,IF(I322=2024,Outgrowers_Baseline!AS322,0))))))))</f>
        <v>1900</v>
      </c>
      <c r="N322" s="11">
        <f t="shared" si="74"/>
        <v>6200</v>
      </c>
      <c r="O322" s="30">
        <f>IFERROR(VLOOKUP(A322,Outgrower_Areas!$C:$J,8,0),0)</f>
        <v>0.58943900000000005</v>
      </c>
      <c r="P322" s="33">
        <f t="shared" si="75"/>
        <v>0</v>
      </c>
      <c r="Q322" s="113">
        <f t="shared" si="76"/>
        <v>0</v>
      </c>
      <c r="R322" s="32">
        <f t="shared" si="77"/>
        <v>0.69354838709677424</v>
      </c>
      <c r="S322" s="30">
        <f t="shared" si="78"/>
        <v>0.40880446774193557</v>
      </c>
      <c r="T322" s="32">
        <f t="shared" si="79"/>
        <v>1</v>
      </c>
      <c r="U322" s="30">
        <f t="shared" si="80"/>
        <v>0.58943900000000005</v>
      </c>
      <c r="V322" s="113" t="str">
        <f t="shared" si="81"/>
        <v>Non-Cropland</v>
      </c>
      <c r="W322" s="33">
        <f t="shared" si="82"/>
        <v>0</v>
      </c>
      <c r="X322" s="114">
        <f t="shared" si="83"/>
        <v>0</v>
      </c>
      <c r="Y322" s="33">
        <f t="shared" si="84"/>
        <v>0.4</v>
      </c>
      <c r="Z322" s="113">
        <f t="shared" si="85"/>
        <v>0.16352178709677423</v>
      </c>
      <c r="AA322" s="113" t="str">
        <f t="shared" si="86"/>
        <v>High Cropland (≥50%)</v>
      </c>
      <c r="AB322" s="11">
        <f t="shared" si="87"/>
        <v>0.4</v>
      </c>
      <c r="AC322" s="11">
        <f t="shared" si="88"/>
        <v>0.23577560000000003</v>
      </c>
      <c r="AD322" s="30">
        <f t="shared" si="89"/>
        <v>0.58943900000000005</v>
      </c>
    </row>
    <row r="323" spans="1:30" x14ac:dyDescent="0.4">
      <c r="A323" s="11" t="str">
        <f>Outgrowers_Baseline!A323</f>
        <v>212301b</v>
      </c>
      <c r="B323" s="11">
        <f>Outgrowers_Baseline!B323</f>
        <v>507</v>
      </c>
      <c r="C323" s="11" t="str">
        <f>Outgrowers_Baseline!C323</f>
        <v>212301b</v>
      </c>
      <c r="D323" s="11">
        <f>Outgrowers_Baseline!D323</f>
        <v>19157</v>
      </c>
      <c r="E323" s="11" t="str">
        <f>Outgrowers_Baseline!G323</f>
        <v>Euc</v>
      </c>
      <c r="F323" s="11">
        <f>Outgrowers_Baseline!H323</f>
        <v>2023</v>
      </c>
      <c r="G323" s="11">
        <f t="shared" ref="G323:G386" si="90">F323-1</f>
        <v>2022</v>
      </c>
      <c r="H323" s="11">
        <f>IF(G323&lt;2017,0,(IF(G323=2017,Outgrowers_Baseline!I323,IF(G323=2018,Outgrowers_Baseline!N323,IF(G323=2019,Outgrowers_Baseline!S323,IF(G323=2020,Outgrowers_Baseline!X323,IF(G323=2021,Outgrowers_Baseline!AC323,IF(G323=2022,Outgrowers_Baseline!AH323,IF(G323=2023,Outgrowers_Baseline!AM323,IF(G323=2024,Outgrowers_Baseline!AR323,0)))))))))+(IF(G323=2017,Outgrowers_Baseline!J323,IF(G323=2018,Outgrowers_Baseline!O323,IF(G323=2019,Outgrowers_Baseline!T323,IF(G323=2020,Outgrowers_Baseline!Y323,IF(G323=2021,Outgrowers_Baseline!AD323,IF(G323=2022,Outgrowers_Baseline!AI323,IF(G323=2023,Outgrowers_Baseline!AN323,IF(G323=2024,Outgrowers_Baseline!AS323,0)))))))))+(IF(G323=2017,Outgrowers_Baseline!K323,IF(G323=2018,Outgrowers_Baseline!P323,IF(G323=2019,Outgrowers_Baseline!U323,IF(G323=2020,Outgrowers_Baseline!Z323,IF(G323=2021,Outgrowers_Baseline!AE323,IF(G323=2022,Outgrowers_Baseline!AJ323,IF(G323=2023,Outgrowers_Baseline!AO323,IF(G323=2024,Outgrowers_Baseline!AT323,0)))))))))+(IF(G323=2017,Outgrowers_Baseline!L323,IF(G323=2018,Outgrowers_Baseline!Q323,IF(G323=2019,Outgrowers_Baseline!V323,IF(G323=2020,Outgrowers_Baseline!AA323,IF(G323=2021,Outgrowers_Baseline!AF323,IF(G323=2022,Outgrowers_Baseline!AK323,IF(G323=2023,Outgrowers_Baseline!AP323,IF(G323=2024,Outgrowers_Baseline!AU323,0))))))))))</f>
        <v>7900</v>
      </c>
      <c r="I323" s="11">
        <f t="shared" ref="I323:I386" si="91">IF(H323&gt;0,G323,F323)</f>
        <v>2022</v>
      </c>
      <c r="J323" s="11">
        <f>IF(I323=2017,Outgrowers_Baseline!I323,IF(I323=2018,Outgrowers_Baseline!N323,IF(I323=2019,Outgrowers_Baseline!S323,IF(I323=2020,Outgrowers_Baseline!X323,IF(I323=2021,Outgrowers_Baseline!AC323,IF(I323=2022,Outgrowers_Baseline!AH323,IF(I323=2023,Outgrowers_Baseline!AM323,IF(I323=2024,Outgrowers_Baseline!AR323,0))))))))</f>
        <v>7500</v>
      </c>
      <c r="K323" s="11">
        <f>IF(I323=2017,Outgrowers_Baseline!L323,IF(I323=2018,Outgrowers_Baseline!Q323,IF(I323=2019,Outgrowers_Baseline!V323,IF(I323=2020,Outgrowers_Baseline!AA323,IF(I323=2021,Outgrowers_Baseline!AF323,IF(I323=2022,Outgrowers_Baseline!AK323,IF(I323=2023,Outgrowers_Baseline!AP323,IF(I323=2024,Outgrowers_Baseline!AU323,0))))))))</f>
        <v>0</v>
      </c>
      <c r="L323" s="11">
        <f>IF(I323=2017,Outgrowers_Baseline!K323,IF(I323=2018,Outgrowers_Baseline!P323,IF(I323=2019,Outgrowers_Baseline!U323,IF(I323=2020,Outgrowers_Baseline!Z323,IF(I323=2021,Outgrowers_Baseline!AE323,IF(I323=2022,Outgrowers_Baseline!AJ323,IF(I323=2023,Outgrowers_Baseline!AO323,IF(I323=2024,Outgrowers_Baseline!AT323,0))))))))</f>
        <v>0</v>
      </c>
      <c r="M323" s="11">
        <f>IF(I323=2017,Outgrowers_Baseline!J323,IF(I323=2018,Outgrowers_Baseline!O323,IF(I323=2019,Outgrowers_Baseline!T323,IF(I323=2020,Outgrowers_Baseline!Y323,IF(I323=2021,Outgrowers_Baseline!AD323,IF(I323=2022,Outgrowers_Baseline!AI323,IF(I323=2023,Outgrowers_Baseline!AN323,IF(I323=2024,Outgrowers_Baseline!AS323,0))))))))</f>
        <v>400</v>
      </c>
      <c r="N323" s="11">
        <f t="shared" ref="N323:N386" si="92">J323+K323+L323+M323</f>
        <v>7900</v>
      </c>
      <c r="O323" s="30">
        <f>IFERROR(VLOOKUP(A323,Outgrower_Areas!$C:$J,8,0),0)</f>
        <v>0.80240999999999996</v>
      </c>
      <c r="P323" s="33">
        <f t="shared" ref="P323:P386" si="93">K323/N323</f>
        <v>0</v>
      </c>
      <c r="Q323" s="113">
        <f t="shared" ref="Q323:Q386" si="94">O323*P323</f>
        <v>0</v>
      </c>
      <c r="R323" s="32">
        <f t="shared" ref="R323:R386" si="95">IF(N323&gt;0,(K323+L323)/N323,0)</f>
        <v>0</v>
      </c>
      <c r="S323" s="30">
        <f t="shared" ref="S323:S386" si="96">O323*R323</f>
        <v>0</v>
      </c>
      <c r="T323" s="32">
        <f t="shared" ref="T323:T386" si="97">IF(N323&gt;0,(K323+L323+M323)/N323,0)</f>
        <v>5.0632911392405063E-2</v>
      </c>
      <c r="U323" s="30">
        <f t="shared" ref="U323:U386" si="98">O323*T323</f>
        <v>4.0628354430379744E-2</v>
      </c>
      <c r="V323" s="113" t="str">
        <f t="shared" ref="V323:V386" si="99">IF(P323&gt;=0.5,"High Cropland (≥50%)",IF(P323&gt;=0.3,"Medium Cropland (30-50%)",IF(P323&gt;=0.1,"Low Cropland (10-30%)",IF(P323&gt;0,"Very Low Cropland (&lt;10%)","Non-Cropland"))))</f>
        <v>Non-Cropland</v>
      </c>
      <c r="W323" s="33">
        <f t="shared" ref="W323:W386" si="100">IF(P323&gt;=0.5,0.4,IF(P323&gt;=0.3,0.3,IF(P323&gt;=0.1,0.2,IF(P323&gt;0,0.15,0))))</f>
        <v>0</v>
      </c>
      <c r="X323" s="114">
        <f t="shared" ref="X323:X386" si="101">Q323*W323</f>
        <v>0</v>
      </c>
      <c r="Y323" s="33">
        <f t="shared" ref="Y323:Y386" si="102">IF(R323&gt;=0.5,0.4,IF(R323&gt;=0.3,0.3,IF(R323&gt;=0.1,0.2,IF(R323&gt;0,0.15,0))))</f>
        <v>0</v>
      </c>
      <c r="Z323" s="113">
        <f t="shared" ref="Z323:Z386" si="103">S323*Y323</f>
        <v>0</v>
      </c>
      <c r="AA323" s="113" t="str">
        <f t="shared" ref="AA323:AA386" si="104">IF(T323&gt;=0.5,"High Cropland (≥50%)",IF(T323&gt;=0.3,"Medium Cropland (30-50%)",IF(T323&gt;=0.1,"Low Cropland (10-30%)",IF(T323&gt;0,"Very Low Cropland (&lt;10%)","Non-Cropland"))))</f>
        <v>Very Low Cropland (&lt;10%)</v>
      </c>
      <c r="AB323" s="11">
        <f t="shared" ref="AB323:AB386" si="105">IF(T323&gt;=0.5,0.4,IF(T323&gt;=0.3,0.3,IF(T323&gt;=0.1,0.2,IF(T323&gt;0,0.15,0))))</f>
        <v>0.15</v>
      </c>
      <c r="AC323" s="11">
        <f t="shared" ref="AC323:AC386" si="106">U323*AB323</f>
        <v>6.0942531645569618E-3</v>
      </c>
      <c r="AD323" s="30">
        <f t="shared" ref="AD323:AD386" si="107">U323</f>
        <v>4.0628354430379744E-2</v>
      </c>
    </row>
    <row r="324" spans="1:30" x14ac:dyDescent="0.4">
      <c r="A324" s="11" t="str">
        <f>Outgrowers_Baseline!A324</f>
        <v>212324a</v>
      </c>
      <c r="B324" s="11">
        <f>Outgrowers_Baseline!B324</f>
        <v>507</v>
      </c>
      <c r="C324" s="11" t="str">
        <f>Outgrowers_Baseline!C324</f>
        <v>212324a</v>
      </c>
      <c r="D324" s="11">
        <f>Outgrowers_Baseline!D324</f>
        <v>19158</v>
      </c>
      <c r="E324" s="11" t="str">
        <f>Outgrowers_Baseline!G324</f>
        <v>Euc</v>
      </c>
      <c r="F324" s="11">
        <f>Outgrowers_Baseline!H324</f>
        <v>2023</v>
      </c>
      <c r="G324" s="11">
        <f t="shared" si="90"/>
        <v>2022</v>
      </c>
      <c r="H324" s="11">
        <f>IF(G324&lt;2017,0,(IF(G324=2017,Outgrowers_Baseline!I324,IF(G324=2018,Outgrowers_Baseline!N324,IF(G324=2019,Outgrowers_Baseline!S324,IF(G324=2020,Outgrowers_Baseline!X324,IF(G324=2021,Outgrowers_Baseline!AC324,IF(G324=2022,Outgrowers_Baseline!AH324,IF(G324=2023,Outgrowers_Baseline!AM324,IF(G324=2024,Outgrowers_Baseline!AR324,0)))))))))+(IF(G324=2017,Outgrowers_Baseline!J324,IF(G324=2018,Outgrowers_Baseline!O324,IF(G324=2019,Outgrowers_Baseline!T324,IF(G324=2020,Outgrowers_Baseline!Y324,IF(G324=2021,Outgrowers_Baseline!AD324,IF(G324=2022,Outgrowers_Baseline!AI324,IF(G324=2023,Outgrowers_Baseline!AN324,IF(G324=2024,Outgrowers_Baseline!AS324,0)))))))))+(IF(G324=2017,Outgrowers_Baseline!K324,IF(G324=2018,Outgrowers_Baseline!P324,IF(G324=2019,Outgrowers_Baseline!U324,IF(G324=2020,Outgrowers_Baseline!Z324,IF(G324=2021,Outgrowers_Baseline!AE324,IF(G324=2022,Outgrowers_Baseline!AJ324,IF(G324=2023,Outgrowers_Baseline!AO324,IF(G324=2024,Outgrowers_Baseline!AT324,0)))))))))+(IF(G324=2017,Outgrowers_Baseline!L324,IF(G324=2018,Outgrowers_Baseline!Q324,IF(G324=2019,Outgrowers_Baseline!V324,IF(G324=2020,Outgrowers_Baseline!AA324,IF(G324=2021,Outgrowers_Baseline!AF324,IF(G324=2022,Outgrowers_Baseline!AK324,IF(G324=2023,Outgrowers_Baseline!AP324,IF(G324=2024,Outgrowers_Baseline!AU324,0))))))))))</f>
        <v>1800</v>
      </c>
      <c r="I324" s="11">
        <f t="shared" si="91"/>
        <v>2022</v>
      </c>
      <c r="J324" s="11">
        <f>IF(I324=2017,Outgrowers_Baseline!I324,IF(I324=2018,Outgrowers_Baseline!N324,IF(I324=2019,Outgrowers_Baseline!S324,IF(I324=2020,Outgrowers_Baseline!X324,IF(I324=2021,Outgrowers_Baseline!AC324,IF(I324=2022,Outgrowers_Baseline!AH324,IF(I324=2023,Outgrowers_Baseline!AM324,IF(I324=2024,Outgrowers_Baseline!AR324,0))))))))</f>
        <v>1600</v>
      </c>
      <c r="K324" s="11">
        <f>IF(I324=2017,Outgrowers_Baseline!L324,IF(I324=2018,Outgrowers_Baseline!Q324,IF(I324=2019,Outgrowers_Baseline!V324,IF(I324=2020,Outgrowers_Baseline!AA324,IF(I324=2021,Outgrowers_Baseline!AF324,IF(I324=2022,Outgrowers_Baseline!AK324,IF(I324=2023,Outgrowers_Baseline!AP324,IF(I324=2024,Outgrowers_Baseline!AU324,0))))))))</f>
        <v>0</v>
      </c>
      <c r="L324" s="11">
        <f>IF(I324=2017,Outgrowers_Baseline!K324,IF(I324=2018,Outgrowers_Baseline!P324,IF(I324=2019,Outgrowers_Baseline!U324,IF(I324=2020,Outgrowers_Baseline!Z324,IF(I324=2021,Outgrowers_Baseline!AE324,IF(I324=2022,Outgrowers_Baseline!AJ324,IF(I324=2023,Outgrowers_Baseline!AO324,IF(I324=2024,Outgrowers_Baseline!AT324,0))))))))</f>
        <v>0</v>
      </c>
      <c r="M324" s="11">
        <f>IF(I324=2017,Outgrowers_Baseline!J324,IF(I324=2018,Outgrowers_Baseline!O324,IF(I324=2019,Outgrowers_Baseline!T324,IF(I324=2020,Outgrowers_Baseline!Y324,IF(I324=2021,Outgrowers_Baseline!AD324,IF(I324=2022,Outgrowers_Baseline!AI324,IF(I324=2023,Outgrowers_Baseline!AN324,IF(I324=2024,Outgrowers_Baseline!AS324,0))))))))</f>
        <v>200</v>
      </c>
      <c r="N324" s="11">
        <f t="shared" si="92"/>
        <v>1800</v>
      </c>
      <c r="O324" s="30">
        <f>IFERROR(VLOOKUP(A324,Outgrower_Areas!$C:$J,8,0),0)</f>
        <v>0.16775899999999999</v>
      </c>
      <c r="P324" s="33">
        <f t="shared" si="93"/>
        <v>0</v>
      </c>
      <c r="Q324" s="113">
        <f t="shared" si="94"/>
        <v>0</v>
      </c>
      <c r="R324" s="32">
        <f t="shared" si="95"/>
        <v>0</v>
      </c>
      <c r="S324" s="30">
        <f t="shared" si="96"/>
        <v>0</v>
      </c>
      <c r="T324" s="32">
        <f t="shared" si="97"/>
        <v>0.1111111111111111</v>
      </c>
      <c r="U324" s="30">
        <f t="shared" si="98"/>
        <v>1.8639888888888886E-2</v>
      </c>
      <c r="V324" s="113" t="str">
        <f t="shared" si="99"/>
        <v>Non-Cropland</v>
      </c>
      <c r="W324" s="33">
        <f t="shared" si="100"/>
        <v>0</v>
      </c>
      <c r="X324" s="114">
        <f t="shared" si="101"/>
        <v>0</v>
      </c>
      <c r="Y324" s="33">
        <f t="shared" si="102"/>
        <v>0</v>
      </c>
      <c r="Z324" s="113">
        <f t="shared" si="103"/>
        <v>0</v>
      </c>
      <c r="AA324" s="113" t="str">
        <f t="shared" si="104"/>
        <v>Low Cropland (10-30%)</v>
      </c>
      <c r="AB324" s="11">
        <f t="shared" si="105"/>
        <v>0.2</v>
      </c>
      <c r="AC324" s="11">
        <f t="shared" si="106"/>
        <v>3.7279777777777775E-3</v>
      </c>
      <c r="AD324" s="30">
        <f t="shared" si="107"/>
        <v>1.8639888888888886E-2</v>
      </c>
    </row>
    <row r="325" spans="1:30" x14ac:dyDescent="0.4">
      <c r="A325" s="11" t="str">
        <f>Outgrowers_Baseline!A325</f>
        <v>213110b</v>
      </c>
      <c r="B325" s="11">
        <f>Outgrowers_Baseline!B325</f>
        <v>503</v>
      </c>
      <c r="C325" s="11" t="str">
        <f>Outgrowers_Baseline!C325</f>
        <v>213110b</v>
      </c>
      <c r="D325" s="11">
        <f>Outgrowers_Baseline!D325</f>
        <v>19259</v>
      </c>
      <c r="E325" s="11" t="str">
        <f>Outgrowers_Baseline!G325</f>
        <v>Euc</v>
      </c>
      <c r="F325" s="11">
        <f>Outgrowers_Baseline!H325</f>
        <v>2022</v>
      </c>
      <c r="G325" s="11">
        <f t="shared" si="90"/>
        <v>2021</v>
      </c>
      <c r="H325" s="11">
        <f>IF(G325&lt;2017,0,(IF(G325=2017,Outgrowers_Baseline!I325,IF(G325=2018,Outgrowers_Baseline!N325,IF(G325=2019,Outgrowers_Baseline!S325,IF(G325=2020,Outgrowers_Baseline!X325,IF(G325=2021,Outgrowers_Baseline!AC325,IF(G325=2022,Outgrowers_Baseline!AH325,IF(G325=2023,Outgrowers_Baseline!AM325,IF(G325=2024,Outgrowers_Baseline!AR325,0)))))))))+(IF(G325=2017,Outgrowers_Baseline!J325,IF(G325=2018,Outgrowers_Baseline!O325,IF(G325=2019,Outgrowers_Baseline!T325,IF(G325=2020,Outgrowers_Baseline!Y325,IF(G325=2021,Outgrowers_Baseline!AD325,IF(G325=2022,Outgrowers_Baseline!AI325,IF(G325=2023,Outgrowers_Baseline!AN325,IF(G325=2024,Outgrowers_Baseline!AS325,0)))))))))+(IF(G325=2017,Outgrowers_Baseline!K325,IF(G325=2018,Outgrowers_Baseline!P325,IF(G325=2019,Outgrowers_Baseline!U325,IF(G325=2020,Outgrowers_Baseline!Z325,IF(G325=2021,Outgrowers_Baseline!AE325,IF(G325=2022,Outgrowers_Baseline!AJ325,IF(G325=2023,Outgrowers_Baseline!AO325,IF(G325=2024,Outgrowers_Baseline!AT325,0)))))))))+(IF(G325=2017,Outgrowers_Baseline!L325,IF(G325=2018,Outgrowers_Baseline!Q325,IF(G325=2019,Outgrowers_Baseline!V325,IF(G325=2020,Outgrowers_Baseline!AA325,IF(G325=2021,Outgrowers_Baseline!AF325,IF(G325=2022,Outgrowers_Baseline!AK325,IF(G325=2023,Outgrowers_Baseline!AP325,IF(G325=2024,Outgrowers_Baseline!AU325,0))))))))))</f>
        <v>39700</v>
      </c>
      <c r="I325" s="11">
        <f t="shared" si="91"/>
        <v>2021</v>
      </c>
      <c r="J325" s="11">
        <f>IF(I325=2017,Outgrowers_Baseline!I325,IF(I325=2018,Outgrowers_Baseline!N325,IF(I325=2019,Outgrowers_Baseline!S325,IF(I325=2020,Outgrowers_Baseline!X325,IF(I325=2021,Outgrowers_Baseline!AC325,IF(I325=2022,Outgrowers_Baseline!AH325,IF(I325=2023,Outgrowers_Baseline!AM325,IF(I325=2024,Outgrowers_Baseline!AR325,0))))))))</f>
        <v>17500</v>
      </c>
      <c r="K325" s="11">
        <f>IF(I325=2017,Outgrowers_Baseline!L325,IF(I325=2018,Outgrowers_Baseline!Q325,IF(I325=2019,Outgrowers_Baseline!V325,IF(I325=2020,Outgrowers_Baseline!AA325,IF(I325=2021,Outgrowers_Baseline!AF325,IF(I325=2022,Outgrowers_Baseline!AK325,IF(I325=2023,Outgrowers_Baseline!AP325,IF(I325=2024,Outgrowers_Baseline!AU325,0))))))))</f>
        <v>0</v>
      </c>
      <c r="L325" s="11">
        <f>IF(I325=2017,Outgrowers_Baseline!K325,IF(I325=2018,Outgrowers_Baseline!P325,IF(I325=2019,Outgrowers_Baseline!U325,IF(I325=2020,Outgrowers_Baseline!Z325,IF(I325=2021,Outgrowers_Baseline!AE325,IF(I325=2022,Outgrowers_Baseline!AJ325,IF(I325=2023,Outgrowers_Baseline!AO325,IF(I325=2024,Outgrowers_Baseline!AT325,0))))))))</f>
        <v>3100</v>
      </c>
      <c r="M325" s="11">
        <f>IF(I325=2017,Outgrowers_Baseline!J325,IF(I325=2018,Outgrowers_Baseline!O325,IF(I325=2019,Outgrowers_Baseline!T325,IF(I325=2020,Outgrowers_Baseline!Y325,IF(I325=2021,Outgrowers_Baseline!AD325,IF(I325=2022,Outgrowers_Baseline!AI325,IF(I325=2023,Outgrowers_Baseline!AN325,IF(I325=2024,Outgrowers_Baseline!AS325,0))))))))</f>
        <v>19100</v>
      </c>
      <c r="N325" s="11">
        <f t="shared" si="92"/>
        <v>39700</v>
      </c>
      <c r="O325" s="30">
        <f>IFERROR(VLOOKUP(A325,Outgrower_Areas!$C:$J,8,0),0)</f>
        <v>3.993525</v>
      </c>
      <c r="P325" s="33">
        <f t="shared" si="93"/>
        <v>0</v>
      </c>
      <c r="Q325" s="113">
        <f t="shared" si="94"/>
        <v>0</v>
      </c>
      <c r="R325" s="32">
        <f t="shared" si="95"/>
        <v>7.8085642317380355E-2</v>
      </c>
      <c r="S325" s="30">
        <f t="shared" si="96"/>
        <v>0.31183696473551636</v>
      </c>
      <c r="T325" s="32">
        <f t="shared" si="97"/>
        <v>0.55919395465994959</v>
      </c>
      <c r="U325" s="30">
        <f t="shared" si="98"/>
        <v>2.2331550377833751</v>
      </c>
      <c r="V325" s="113" t="str">
        <f t="shared" si="99"/>
        <v>Non-Cropland</v>
      </c>
      <c r="W325" s="33">
        <f t="shared" si="100"/>
        <v>0</v>
      </c>
      <c r="X325" s="114">
        <f t="shared" si="101"/>
        <v>0</v>
      </c>
      <c r="Y325" s="33">
        <f t="shared" si="102"/>
        <v>0.15</v>
      </c>
      <c r="Z325" s="113">
        <f t="shared" si="103"/>
        <v>4.6775544710327452E-2</v>
      </c>
      <c r="AA325" s="113" t="str">
        <f t="shared" si="104"/>
        <v>High Cropland (≥50%)</v>
      </c>
      <c r="AB325" s="11">
        <f t="shared" si="105"/>
        <v>0.4</v>
      </c>
      <c r="AC325" s="11">
        <f t="shared" si="106"/>
        <v>0.89326201511335013</v>
      </c>
      <c r="AD325" s="30">
        <f t="shared" si="107"/>
        <v>2.2331550377833751</v>
      </c>
    </row>
    <row r="326" spans="1:30" x14ac:dyDescent="0.4">
      <c r="A326" s="11" t="str">
        <f>Outgrowers_Baseline!A326</f>
        <v>2141107a</v>
      </c>
      <c r="B326" s="11">
        <f>Outgrowers_Baseline!B326</f>
        <v>503</v>
      </c>
      <c r="C326" s="11" t="str">
        <f>Outgrowers_Baseline!C326</f>
        <v>2141107a</v>
      </c>
      <c r="D326" s="11">
        <f>Outgrowers_Baseline!D326</f>
        <v>19423</v>
      </c>
      <c r="E326" s="11" t="str">
        <f>Outgrowers_Baseline!G326</f>
        <v>Euc</v>
      </c>
      <c r="F326" s="11">
        <f>Outgrowers_Baseline!H326</f>
        <v>2024</v>
      </c>
      <c r="G326" s="11">
        <f t="shared" si="90"/>
        <v>2023</v>
      </c>
      <c r="H326" s="11">
        <f>IF(G326&lt;2017,0,(IF(G326=2017,Outgrowers_Baseline!I326,IF(G326=2018,Outgrowers_Baseline!N326,IF(G326=2019,Outgrowers_Baseline!S326,IF(G326=2020,Outgrowers_Baseline!X326,IF(G326=2021,Outgrowers_Baseline!AC326,IF(G326=2022,Outgrowers_Baseline!AH326,IF(G326=2023,Outgrowers_Baseline!AM326,IF(G326=2024,Outgrowers_Baseline!AR326,0)))))))))+(IF(G326=2017,Outgrowers_Baseline!J326,IF(G326=2018,Outgrowers_Baseline!O326,IF(G326=2019,Outgrowers_Baseline!T326,IF(G326=2020,Outgrowers_Baseline!Y326,IF(G326=2021,Outgrowers_Baseline!AD326,IF(G326=2022,Outgrowers_Baseline!AI326,IF(G326=2023,Outgrowers_Baseline!AN326,IF(G326=2024,Outgrowers_Baseline!AS326,0)))))))))+(IF(G326=2017,Outgrowers_Baseline!K326,IF(G326=2018,Outgrowers_Baseline!P326,IF(G326=2019,Outgrowers_Baseline!U326,IF(G326=2020,Outgrowers_Baseline!Z326,IF(G326=2021,Outgrowers_Baseline!AE326,IF(G326=2022,Outgrowers_Baseline!AJ326,IF(G326=2023,Outgrowers_Baseline!AO326,IF(G326=2024,Outgrowers_Baseline!AT326,0)))))))))+(IF(G326=2017,Outgrowers_Baseline!L326,IF(G326=2018,Outgrowers_Baseline!Q326,IF(G326=2019,Outgrowers_Baseline!V326,IF(G326=2020,Outgrowers_Baseline!AA326,IF(G326=2021,Outgrowers_Baseline!AF326,IF(G326=2022,Outgrowers_Baseline!AK326,IF(G326=2023,Outgrowers_Baseline!AP326,IF(G326=2024,Outgrowers_Baseline!AU326,0))))))))))</f>
        <v>2700</v>
      </c>
      <c r="I326" s="11">
        <f t="shared" si="91"/>
        <v>2023</v>
      </c>
      <c r="J326" s="11">
        <f>IF(I326=2017,Outgrowers_Baseline!I326,IF(I326=2018,Outgrowers_Baseline!N326,IF(I326=2019,Outgrowers_Baseline!S326,IF(I326=2020,Outgrowers_Baseline!X326,IF(I326=2021,Outgrowers_Baseline!AC326,IF(I326=2022,Outgrowers_Baseline!AH326,IF(I326=2023,Outgrowers_Baseline!AM326,IF(I326=2024,Outgrowers_Baseline!AR326,0))))))))</f>
        <v>2700</v>
      </c>
      <c r="K326" s="11">
        <f>IF(I326=2017,Outgrowers_Baseline!L326,IF(I326=2018,Outgrowers_Baseline!Q326,IF(I326=2019,Outgrowers_Baseline!V326,IF(I326=2020,Outgrowers_Baseline!AA326,IF(I326=2021,Outgrowers_Baseline!AF326,IF(I326=2022,Outgrowers_Baseline!AK326,IF(I326=2023,Outgrowers_Baseline!AP326,IF(I326=2024,Outgrowers_Baseline!AU326,0))))))))</f>
        <v>0</v>
      </c>
      <c r="L326" s="11">
        <f>IF(I326=2017,Outgrowers_Baseline!K326,IF(I326=2018,Outgrowers_Baseline!P326,IF(I326=2019,Outgrowers_Baseline!U326,IF(I326=2020,Outgrowers_Baseline!Z326,IF(I326=2021,Outgrowers_Baseline!AE326,IF(I326=2022,Outgrowers_Baseline!AJ326,IF(I326=2023,Outgrowers_Baseline!AO326,IF(I326=2024,Outgrowers_Baseline!AT326,0))))))))</f>
        <v>0</v>
      </c>
      <c r="M326" s="11">
        <f>IF(I326=2017,Outgrowers_Baseline!J326,IF(I326=2018,Outgrowers_Baseline!O326,IF(I326=2019,Outgrowers_Baseline!T326,IF(I326=2020,Outgrowers_Baseline!Y326,IF(I326=2021,Outgrowers_Baseline!AD326,IF(I326=2022,Outgrowers_Baseline!AI326,IF(I326=2023,Outgrowers_Baseline!AN326,IF(I326=2024,Outgrowers_Baseline!AS326,0))))))))</f>
        <v>0</v>
      </c>
      <c r="N326" s="11">
        <f t="shared" si="92"/>
        <v>2700</v>
      </c>
      <c r="O326" s="30">
        <f>IFERROR(VLOOKUP(A326,Outgrower_Areas!$C:$J,8,0),0)</f>
        <v>0.283605</v>
      </c>
      <c r="P326" s="33">
        <f t="shared" si="93"/>
        <v>0</v>
      </c>
      <c r="Q326" s="113">
        <f t="shared" si="94"/>
        <v>0</v>
      </c>
      <c r="R326" s="32">
        <f t="shared" si="95"/>
        <v>0</v>
      </c>
      <c r="S326" s="30">
        <f t="shared" si="96"/>
        <v>0</v>
      </c>
      <c r="T326" s="32">
        <f t="shared" si="97"/>
        <v>0</v>
      </c>
      <c r="U326" s="30">
        <f t="shared" si="98"/>
        <v>0</v>
      </c>
      <c r="V326" s="113" t="str">
        <f t="shared" si="99"/>
        <v>Non-Cropland</v>
      </c>
      <c r="W326" s="33">
        <f t="shared" si="100"/>
        <v>0</v>
      </c>
      <c r="X326" s="114">
        <f t="shared" si="101"/>
        <v>0</v>
      </c>
      <c r="Y326" s="33">
        <f t="shared" si="102"/>
        <v>0</v>
      </c>
      <c r="Z326" s="113">
        <f t="shared" si="103"/>
        <v>0</v>
      </c>
      <c r="AA326" s="113" t="str">
        <f t="shared" si="104"/>
        <v>Non-Cropland</v>
      </c>
      <c r="AB326" s="11">
        <f t="shared" si="105"/>
        <v>0</v>
      </c>
      <c r="AC326" s="11">
        <f t="shared" si="106"/>
        <v>0</v>
      </c>
      <c r="AD326" s="30">
        <f t="shared" si="107"/>
        <v>0</v>
      </c>
    </row>
    <row r="327" spans="1:30" x14ac:dyDescent="0.4">
      <c r="A327" s="11" t="str">
        <f>Outgrowers_Baseline!A327</f>
        <v>214126a</v>
      </c>
      <c r="B327" s="11">
        <f>Outgrowers_Baseline!B327</f>
        <v>503</v>
      </c>
      <c r="C327" s="11" t="str">
        <f>Outgrowers_Baseline!C327</f>
        <v>214126a</v>
      </c>
      <c r="D327" s="11">
        <f>Outgrowers_Baseline!D327</f>
        <v>19260</v>
      </c>
      <c r="E327" s="11" t="str">
        <f>Outgrowers_Baseline!G327</f>
        <v>Euc</v>
      </c>
      <c r="F327" s="11">
        <f>Outgrowers_Baseline!H327</f>
        <v>2021</v>
      </c>
      <c r="G327" s="11">
        <f t="shared" si="90"/>
        <v>2020</v>
      </c>
      <c r="H327" s="11">
        <f>IF(G327&lt;2017,0,(IF(G327=2017,Outgrowers_Baseline!I327,IF(G327=2018,Outgrowers_Baseline!N327,IF(G327=2019,Outgrowers_Baseline!S327,IF(G327=2020,Outgrowers_Baseline!X327,IF(G327=2021,Outgrowers_Baseline!AC327,IF(G327=2022,Outgrowers_Baseline!AH327,IF(G327=2023,Outgrowers_Baseline!AM327,IF(G327=2024,Outgrowers_Baseline!AR327,0)))))))))+(IF(G327=2017,Outgrowers_Baseline!J327,IF(G327=2018,Outgrowers_Baseline!O327,IF(G327=2019,Outgrowers_Baseline!T327,IF(G327=2020,Outgrowers_Baseline!Y327,IF(G327=2021,Outgrowers_Baseline!AD327,IF(G327=2022,Outgrowers_Baseline!AI327,IF(G327=2023,Outgrowers_Baseline!AN327,IF(G327=2024,Outgrowers_Baseline!AS327,0)))))))))+(IF(G327=2017,Outgrowers_Baseline!K327,IF(G327=2018,Outgrowers_Baseline!P327,IF(G327=2019,Outgrowers_Baseline!U327,IF(G327=2020,Outgrowers_Baseline!Z327,IF(G327=2021,Outgrowers_Baseline!AE327,IF(G327=2022,Outgrowers_Baseline!AJ327,IF(G327=2023,Outgrowers_Baseline!AO327,IF(G327=2024,Outgrowers_Baseline!AT327,0)))))))))+(IF(G327=2017,Outgrowers_Baseline!L327,IF(G327=2018,Outgrowers_Baseline!Q327,IF(G327=2019,Outgrowers_Baseline!V327,IF(G327=2020,Outgrowers_Baseline!AA327,IF(G327=2021,Outgrowers_Baseline!AF327,IF(G327=2022,Outgrowers_Baseline!AK327,IF(G327=2023,Outgrowers_Baseline!AP327,IF(G327=2024,Outgrowers_Baseline!AU327,0))))))))))</f>
        <v>4900</v>
      </c>
      <c r="I327" s="11">
        <f t="shared" si="91"/>
        <v>2020</v>
      </c>
      <c r="J327" s="11">
        <f>IF(I327=2017,Outgrowers_Baseline!I327,IF(I327=2018,Outgrowers_Baseline!N327,IF(I327=2019,Outgrowers_Baseline!S327,IF(I327=2020,Outgrowers_Baseline!X327,IF(I327=2021,Outgrowers_Baseline!AC327,IF(I327=2022,Outgrowers_Baseline!AH327,IF(I327=2023,Outgrowers_Baseline!AM327,IF(I327=2024,Outgrowers_Baseline!AR327,0))))))))</f>
        <v>2800</v>
      </c>
      <c r="K327" s="11">
        <f>IF(I327=2017,Outgrowers_Baseline!L327,IF(I327=2018,Outgrowers_Baseline!Q327,IF(I327=2019,Outgrowers_Baseline!V327,IF(I327=2020,Outgrowers_Baseline!AA327,IF(I327=2021,Outgrowers_Baseline!AF327,IF(I327=2022,Outgrowers_Baseline!AK327,IF(I327=2023,Outgrowers_Baseline!AP327,IF(I327=2024,Outgrowers_Baseline!AU327,0))))))))</f>
        <v>0</v>
      </c>
      <c r="L327" s="11">
        <f>IF(I327=2017,Outgrowers_Baseline!K327,IF(I327=2018,Outgrowers_Baseline!P327,IF(I327=2019,Outgrowers_Baseline!U327,IF(I327=2020,Outgrowers_Baseline!Z327,IF(I327=2021,Outgrowers_Baseline!AE327,IF(I327=2022,Outgrowers_Baseline!AJ327,IF(I327=2023,Outgrowers_Baseline!AO327,IF(I327=2024,Outgrowers_Baseline!AT327,0))))))))</f>
        <v>0</v>
      </c>
      <c r="M327" s="11">
        <f>IF(I327=2017,Outgrowers_Baseline!J327,IF(I327=2018,Outgrowers_Baseline!O327,IF(I327=2019,Outgrowers_Baseline!T327,IF(I327=2020,Outgrowers_Baseline!Y327,IF(I327=2021,Outgrowers_Baseline!AD327,IF(I327=2022,Outgrowers_Baseline!AI327,IF(I327=2023,Outgrowers_Baseline!AN327,IF(I327=2024,Outgrowers_Baseline!AS327,0))))))))</f>
        <v>2100</v>
      </c>
      <c r="N327" s="11">
        <f t="shared" si="92"/>
        <v>4900</v>
      </c>
      <c r="O327" s="30">
        <f>IFERROR(VLOOKUP(A327,Outgrower_Areas!$C:$J,8,0),0)</f>
        <v>0.48139900000000002</v>
      </c>
      <c r="P327" s="33">
        <f t="shared" si="93"/>
        <v>0</v>
      </c>
      <c r="Q327" s="113">
        <f t="shared" si="94"/>
        <v>0</v>
      </c>
      <c r="R327" s="32">
        <f t="shared" si="95"/>
        <v>0</v>
      </c>
      <c r="S327" s="30">
        <f t="shared" si="96"/>
        <v>0</v>
      </c>
      <c r="T327" s="32">
        <f t="shared" si="97"/>
        <v>0.42857142857142855</v>
      </c>
      <c r="U327" s="30">
        <f t="shared" si="98"/>
        <v>0.20631385714285713</v>
      </c>
      <c r="V327" s="113" t="str">
        <f t="shared" si="99"/>
        <v>Non-Cropland</v>
      </c>
      <c r="W327" s="33">
        <f t="shared" si="100"/>
        <v>0</v>
      </c>
      <c r="X327" s="114">
        <f t="shared" si="101"/>
        <v>0</v>
      </c>
      <c r="Y327" s="33">
        <f t="shared" si="102"/>
        <v>0</v>
      </c>
      <c r="Z327" s="113">
        <f t="shared" si="103"/>
        <v>0</v>
      </c>
      <c r="AA327" s="113" t="str">
        <f t="shared" si="104"/>
        <v>Medium Cropland (30-50%)</v>
      </c>
      <c r="AB327" s="11">
        <f t="shared" si="105"/>
        <v>0.3</v>
      </c>
      <c r="AC327" s="11">
        <f t="shared" si="106"/>
        <v>6.1894157142857134E-2</v>
      </c>
      <c r="AD327" s="30">
        <f t="shared" si="107"/>
        <v>0.20631385714285713</v>
      </c>
    </row>
    <row r="328" spans="1:30" x14ac:dyDescent="0.4">
      <c r="A328" s="11" t="str">
        <f>Outgrowers_Baseline!A328</f>
        <v>214127a</v>
      </c>
      <c r="B328" s="11">
        <f>Outgrowers_Baseline!B328</f>
        <v>503</v>
      </c>
      <c r="C328" s="11" t="str">
        <f>Outgrowers_Baseline!C328</f>
        <v>214127a</v>
      </c>
      <c r="D328" s="11">
        <f>Outgrowers_Baseline!D328</f>
        <v>19261</v>
      </c>
      <c r="E328" s="11" t="str">
        <f>Outgrowers_Baseline!G328</f>
        <v>Euc</v>
      </c>
      <c r="F328" s="11">
        <f>Outgrowers_Baseline!H328</f>
        <v>2023</v>
      </c>
      <c r="G328" s="11">
        <f t="shared" si="90"/>
        <v>2022</v>
      </c>
      <c r="H328" s="11">
        <f>IF(G328&lt;2017,0,(IF(G328=2017,Outgrowers_Baseline!I328,IF(G328=2018,Outgrowers_Baseline!N328,IF(G328=2019,Outgrowers_Baseline!S328,IF(G328=2020,Outgrowers_Baseline!X328,IF(G328=2021,Outgrowers_Baseline!AC328,IF(G328=2022,Outgrowers_Baseline!AH328,IF(G328=2023,Outgrowers_Baseline!AM328,IF(G328=2024,Outgrowers_Baseline!AR328,0)))))))))+(IF(G328=2017,Outgrowers_Baseline!J328,IF(G328=2018,Outgrowers_Baseline!O328,IF(G328=2019,Outgrowers_Baseline!T328,IF(G328=2020,Outgrowers_Baseline!Y328,IF(G328=2021,Outgrowers_Baseline!AD328,IF(G328=2022,Outgrowers_Baseline!AI328,IF(G328=2023,Outgrowers_Baseline!AN328,IF(G328=2024,Outgrowers_Baseline!AS328,0)))))))))+(IF(G328=2017,Outgrowers_Baseline!K328,IF(G328=2018,Outgrowers_Baseline!P328,IF(G328=2019,Outgrowers_Baseline!U328,IF(G328=2020,Outgrowers_Baseline!Z328,IF(G328=2021,Outgrowers_Baseline!AE328,IF(G328=2022,Outgrowers_Baseline!AJ328,IF(G328=2023,Outgrowers_Baseline!AO328,IF(G328=2024,Outgrowers_Baseline!AT328,0)))))))))+(IF(G328=2017,Outgrowers_Baseline!L328,IF(G328=2018,Outgrowers_Baseline!Q328,IF(G328=2019,Outgrowers_Baseline!V328,IF(G328=2020,Outgrowers_Baseline!AA328,IF(G328=2021,Outgrowers_Baseline!AF328,IF(G328=2022,Outgrowers_Baseline!AK328,IF(G328=2023,Outgrowers_Baseline!AP328,IF(G328=2024,Outgrowers_Baseline!AU328,0))))))))))</f>
        <v>2100</v>
      </c>
      <c r="I328" s="11">
        <f t="shared" si="91"/>
        <v>2022</v>
      </c>
      <c r="J328" s="11">
        <f>IF(I328=2017,Outgrowers_Baseline!I328,IF(I328=2018,Outgrowers_Baseline!N328,IF(I328=2019,Outgrowers_Baseline!S328,IF(I328=2020,Outgrowers_Baseline!X328,IF(I328=2021,Outgrowers_Baseline!AC328,IF(I328=2022,Outgrowers_Baseline!AH328,IF(I328=2023,Outgrowers_Baseline!AM328,IF(I328=2024,Outgrowers_Baseline!AR328,0))))))))</f>
        <v>0</v>
      </c>
      <c r="K328" s="11">
        <f>IF(I328=2017,Outgrowers_Baseline!L328,IF(I328=2018,Outgrowers_Baseline!Q328,IF(I328=2019,Outgrowers_Baseline!V328,IF(I328=2020,Outgrowers_Baseline!AA328,IF(I328=2021,Outgrowers_Baseline!AF328,IF(I328=2022,Outgrowers_Baseline!AK328,IF(I328=2023,Outgrowers_Baseline!AP328,IF(I328=2024,Outgrowers_Baseline!AU328,0))))))))</f>
        <v>0</v>
      </c>
      <c r="L328" s="11">
        <f>IF(I328=2017,Outgrowers_Baseline!K328,IF(I328=2018,Outgrowers_Baseline!P328,IF(I328=2019,Outgrowers_Baseline!U328,IF(I328=2020,Outgrowers_Baseline!Z328,IF(I328=2021,Outgrowers_Baseline!AE328,IF(I328=2022,Outgrowers_Baseline!AJ328,IF(I328=2023,Outgrowers_Baseline!AO328,IF(I328=2024,Outgrowers_Baseline!AT328,0))))))))</f>
        <v>700</v>
      </c>
      <c r="M328" s="11">
        <f>IF(I328=2017,Outgrowers_Baseline!J328,IF(I328=2018,Outgrowers_Baseline!O328,IF(I328=2019,Outgrowers_Baseline!T328,IF(I328=2020,Outgrowers_Baseline!Y328,IF(I328=2021,Outgrowers_Baseline!AD328,IF(I328=2022,Outgrowers_Baseline!AI328,IF(I328=2023,Outgrowers_Baseline!AN328,IF(I328=2024,Outgrowers_Baseline!AS328,0))))))))</f>
        <v>1400</v>
      </c>
      <c r="N328" s="11">
        <f t="shared" si="92"/>
        <v>2100</v>
      </c>
      <c r="O328" s="30">
        <f>IFERROR(VLOOKUP(A328,Outgrower_Areas!$C:$J,8,0),0)</f>
        <v>0.21724499999999999</v>
      </c>
      <c r="P328" s="33">
        <f t="shared" si="93"/>
        <v>0</v>
      </c>
      <c r="Q328" s="113">
        <f t="shared" si="94"/>
        <v>0</v>
      </c>
      <c r="R328" s="32">
        <f t="shared" si="95"/>
        <v>0.33333333333333331</v>
      </c>
      <c r="S328" s="30">
        <f t="shared" si="96"/>
        <v>7.2414999999999993E-2</v>
      </c>
      <c r="T328" s="32">
        <f t="shared" si="97"/>
        <v>1</v>
      </c>
      <c r="U328" s="30">
        <f t="shared" si="98"/>
        <v>0.21724499999999999</v>
      </c>
      <c r="V328" s="113" t="str">
        <f t="shared" si="99"/>
        <v>Non-Cropland</v>
      </c>
      <c r="W328" s="33">
        <f t="shared" si="100"/>
        <v>0</v>
      </c>
      <c r="X328" s="114">
        <f t="shared" si="101"/>
        <v>0</v>
      </c>
      <c r="Y328" s="33">
        <f t="shared" si="102"/>
        <v>0.3</v>
      </c>
      <c r="Z328" s="113">
        <f t="shared" si="103"/>
        <v>2.1724499999999997E-2</v>
      </c>
      <c r="AA328" s="113" t="str">
        <f t="shared" si="104"/>
        <v>High Cropland (≥50%)</v>
      </c>
      <c r="AB328" s="11">
        <f t="shared" si="105"/>
        <v>0.4</v>
      </c>
      <c r="AC328" s="11">
        <f t="shared" si="106"/>
        <v>8.6898000000000003E-2</v>
      </c>
      <c r="AD328" s="30">
        <f t="shared" si="107"/>
        <v>0.21724499999999999</v>
      </c>
    </row>
    <row r="329" spans="1:30" x14ac:dyDescent="0.4">
      <c r="A329" s="11" t="str">
        <f>Outgrowers_Baseline!A329</f>
        <v>214127b</v>
      </c>
      <c r="B329" s="11">
        <f>Outgrowers_Baseline!B329</f>
        <v>503</v>
      </c>
      <c r="C329" s="11" t="str">
        <f>Outgrowers_Baseline!C329</f>
        <v>214127b</v>
      </c>
      <c r="D329" s="11">
        <f>Outgrowers_Baseline!D329</f>
        <v>19262</v>
      </c>
      <c r="E329" s="11" t="str">
        <f>Outgrowers_Baseline!G329</f>
        <v>Euc</v>
      </c>
      <c r="F329" s="11">
        <f>Outgrowers_Baseline!H329</f>
        <v>2023</v>
      </c>
      <c r="G329" s="11">
        <f t="shared" si="90"/>
        <v>2022</v>
      </c>
      <c r="H329" s="11">
        <f>IF(G329&lt;2017,0,(IF(G329=2017,Outgrowers_Baseline!I329,IF(G329=2018,Outgrowers_Baseline!N329,IF(G329=2019,Outgrowers_Baseline!S329,IF(G329=2020,Outgrowers_Baseline!X329,IF(G329=2021,Outgrowers_Baseline!AC329,IF(G329=2022,Outgrowers_Baseline!AH329,IF(G329=2023,Outgrowers_Baseline!AM329,IF(G329=2024,Outgrowers_Baseline!AR329,0)))))))))+(IF(G329=2017,Outgrowers_Baseline!J329,IF(G329=2018,Outgrowers_Baseline!O329,IF(G329=2019,Outgrowers_Baseline!T329,IF(G329=2020,Outgrowers_Baseline!Y329,IF(G329=2021,Outgrowers_Baseline!AD329,IF(G329=2022,Outgrowers_Baseline!AI329,IF(G329=2023,Outgrowers_Baseline!AN329,IF(G329=2024,Outgrowers_Baseline!AS329,0)))))))))+(IF(G329=2017,Outgrowers_Baseline!K329,IF(G329=2018,Outgrowers_Baseline!P329,IF(G329=2019,Outgrowers_Baseline!U329,IF(G329=2020,Outgrowers_Baseline!Z329,IF(G329=2021,Outgrowers_Baseline!AE329,IF(G329=2022,Outgrowers_Baseline!AJ329,IF(G329=2023,Outgrowers_Baseline!AO329,IF(G329=2024,Outgrowers_Baseline!AT329,0)))))))))+(IF(G329=2017,Outgrowers_Baseline!L329,IF(G329=2018,Outgrowers_Baseline!Q329,IF(G329=2019,Outgrowers_Baseline!V329,IF(G329=2020,Outgrowers_Baseline!AA329,IF(G329=2021,Outgrowers_Baseline!AF329,IF(G329=2022,Outgrowers_Baseline!AK329,IF(G329=2023,Outgrowers_Baseline!AP329,IF(G329=2024,Outgrowers_Baseline!AU329,0))))))))))</f>
        <v>3800</v>
      </c>
      <c r="I329" s="11">
        <f t="shared" si="91"/>
        <v>2022</v>
      </c>
      <c r="J329" s="11">
        <f>IF(I329=2017,Outgrowers_Baseline!I329,IF(I329=2018,Outgrowers_Baseline!N329,IF(I329=2019,Outgrowers_Baseline!S329,IF(I329=2020,Outgrowers_Baseline!X329,IF(I329=2021,Outgrowers_Baseline!AC329,IF(I329=2022,Outgrowers_Baseline!AH329,IF(I329=2023,Outgrowers_Baseline!AM329,IF(I329=2024,Outgrowers_Baseline!AR329,0))))))))</f>
        <v>2100</v>
      </c>
      <c r="K329" s="11">
        <f>IF(I329=2017,Outgrowers_Baseline!L329,IF(I329=2018,Outgrowers_Baseline!Q329,IF(I329=2019,Outgrowers_Baseline!V329,IF(I329=2020,Outgrowers_Baseline!AA329,IF(I329=2021,Outgrowers_Baseline!AF329,IF(I329=2022,Outgrowers_Baseline!AK329,IF(I329=2023,Outgrowers_Baseline!AP329,IF(I329=2024,Outgrowers_Baseline!AU329,0))))))))</f>
        <v>0</v>
      </c>
      <c r="L329" s="11">
        <f>IF(I329=2017,Outgrowers_Baseline!K329,IF(I329=2018,Outgrowers_Baseline!P329,IF(I329=2019,Outgrowers_Baseline!U329,IF(I329=2020,Outgrowers_Baseline!Z329,IF(I329=2021,Outgrowers_Baseline!AE329,IF(I329=2022,Outgrowers_Baseline!AJ329,IF(I329=2023,Outgrowers_Baseline!AO329,IF(I329=2024,Outgrowers_Baseline!AT329,0))))))))</f>
        <v>100</v>
      </c>
      <c r="M329" s="11">
        <f>IF(I329=2017,Outgrowers_Baseline!J329,IF(I329=2018,Outgrowers_Baseline!O329,IF(I329=2019,Outgrowers_Baseline!T329,IF(I329=2020,Outgrowers_Baseline!Y329,IF(I329=2021,Outgrowers_Baseline!AD329,IF(I329=2022,Outgrowers_Baseline!AI329,IF(I329=2023,Outgrowers_Baseline!AN329,IF(I329=2024,Outgrowers_Baseline!AS329,0))))))))</f>
        <v>1600</v>
      </c>
      <c r="N329" s="11">
        <f t="shared" si="92"/>
        <v>3800</v>
      </c>
      <c r="O329" s="30">
        <f>IFERROR(VLOOKUP(A329,Outgrower_Areas!$C:$J,8,0),0)</f>
        <v>0.38856200000000002</v>
      </c>
      <c r="P329" s="33">
        <f t="shared" si="93"/>
        <v>0</v>
      </c>
      <c r="Q329" s="113">
        <f t="shared" si="94"/>
        <v>0</v>
      </c>
      <c r="R329" s="32">
        <f t="shared" si="95"/>
        <v>2.6315789473684209E-2</v>
      </c>
      <c r="S329" s="30">
        <f t="shared" si="96"/>
        <v>1.0225315789473685E-2</v>
      </c>
      <c r="T329" s="32">
        <f t="shared" si="97"/>
        <v>0.44736842105263158</v>
      </c>
      <c r="U329" s="30">
        <f t="shared" si="98"/>
        <v>0.17383036842105265</v>
      </c>
      <c r="V329" s="113" t="str">
        <f t="shared" si="99"/>
        <v>Non-Cropland</v>
      </c>
      <c r="W329" s="33">
        <f t="shared" si="100"/>
        <v>0</v>
      </c>
      <c r="X329" s="114">
        <f t="shared" si="101"/>
        <v>0</v>
      </c>
      <c r="Y329" s="33">
        <f t="shared" si="102"/>
        <v>0.15</v>
      </c>
      <c r="Z329" s="113">
        <f t="shared" si="103"/>
        <v>1.5337973684210527E-3</v>
      </c>
      <c r="AA329" s="113" t="str">
        <f t="shared" si="104"/>
        <v>Medium Cropland (30-50%)</v>
      </c>
      <c r="AB329" s="11">
        <f t="shared" si="105"/>
        <v>0.3</v>
      </c>
      <c r="AC329" s="11">
        <f t="shared" si="106"/>
        <v>5.2149110526315795E-2</v>
      </c>
      <c r="AD329" s="30">
        <f t="shared" si="107"/>
        <v>0.17383036842105265</v>
      </c>
    </row>
    <row r="330" spans="1:30" x14ac:dyDescent="0.4">
      <c r="A330" s="11" t="str">
        <f>Outgrowers_Baseline!A330</f>
        <v>214128a</v>
      </c>
      <c r="B330" s="11">
        <f>Outgrowers_Baseline!B330</f>
        <v>503</v>
      </c>
      <c r="C330" s="11" t="str">
        <f>Outgrowers_Baseline!C330</f>
        <v>214128a</v>
      </c>
      <c r="D330" s="11">
        <f>Outgrowers_Baseline!D330</f>
        <v>19263</v>
      </c>
      <c r="E330" s="11" t="str">
        <f>Outgrowers_Baseline!G330</f>
        <v>Euc</v>
      </c>
      <c r="F330" s="11">
        <f>Outgrowers_Baseline!H330</f>
        <v>2021</v>
      </c>
      <c r="G330" s="11">
        <f t="shared" si="90"/>
        <v>2020</v>
      </c>
      <c r="H330" s="11">
        <f>IF(G330&lt;2017,0,(IF(G330=2017,Outgrowers_Baseline!I330,IF(G330=2018,Outgrowers_Baseline!N330,IF(G330=2019,Outgrowers_Baseline!S330,IF(G330=2020,Outgrowers_Baseline!X330,IF(G330=2021,Outgrowers_Baseline!AC330,IF(G330=2022,Outgrowers_Baseline!AH330,IF(G330=2023,Outgrowers_Baseline!AM330,IF(G330=2024,Outgrowers_Baseline!AR330,0)))))))))+(IF(G330=2017,Outgrowers_Baseline!J330,IF(G330=2018,Outgrowers_Baseline!O330,IF(G330=2019,Outgrowers_Baseline!T330,IF(G330=2020,Outgrowers_Baseline!Y330,IF(G330=2021,Outgrowers_Baseline!AD330,IF(G330=2022,Outgrowers_Baseline!AI330,IF(G330=2023,Outgrowers_Baseline!AN330,IF(G330=2024,Outgrowers_Baseline!AS330,0)))))))))+(IF(G330=2017,Outgrowers_Baseline!K330,IF(G330=2018,Outgrowers_Baseline!P330,IF(G330=2019,Outgrowers_Baseline!U330,IF(G330=2020,Outgrowers_Baseline!Z330,IF(G330=2021,Outgrowers_Baseline!AE330,IF(G330=2022,Outgrowers_Baseline!AJ330,IF(G330=2023,Outgrowers_Baseline!AO330,IF(G330=2024,Outgrowers_Baseline!AT330,0)))))))))+(IF(G330=2017,Outgrowers_Baseline!L330,IF(G330=2018,Outgrowers_Baseline!Q330,IF(G330=2019,Outgrowers_Baseline!V330,IF(G330=2020,Outgrowers_Baseline!AA330,IF(G330=2021,Outgrowers_Baseline!AF330,IF(G330=2022,Outgrowers_Baseline!AK330,IF(G330=2023,Outgrowers_Baseline!AP330,IF(G330=2024,Outgrowers_Baseline!AU330,0))))))))))</f>
        <v>10100</v>
      </c>
      <c r="I330" s="11">
        <f t="shared" si="91"/>
        <v>2020</v>
      </c>
      <c r="J330" s="11">
        <f>IF(I330=2017,Outgrowers_Baseline!I330,IF(I330=2018,Outgrowers_Baseline!N330,IF(I330=2019,Outgrowers_Baseline!S330,IF(I330=2020,Outgrowers_Baseline!X330,IF(I330=2021,Outgrowers_Baseline!AC330,IF(I330=2022,Outgrowers_Baseline!AH330,IF(I330=2023,Outgrowers_Baseline!AM330,IF(I330=2024,Outgrowers_Baseline!AR330,0))))))))</f>
        <v>8800</v>
      </c>
      <c r="K330" s="11">
        <f>IF(I330=2017,Outgrowers_Baseline!L330,IF(I330=2018,Outgrowers_Baseline!Q330,IF(I330=2019,Outgrowers_Baseline!V330,IF(I330=2020,Outgrowers_Baseline!AA330,IF(I330=2021,Outgrowers_Baseline!AF330,IF(I330=2022,Outgrowers_Baseline!AK330,IF(I330=2023,Outgrowers_Baseline!AP330,IF(I330=2024,Outgrowers_Baseline!AU330,0))))))))</f>
        <v>0</v>
      </c>
      <c r="L330" s="11">
        <f>IF(I330=2017,Outgrowers_Baseline!K330,IF(I330=2018,Outgrowers_Baseline!P330,IF(I330=2019,Outgrowers_Baseline!U330,IF(I330=2020,Outgrowers_Baseline!Z330,IF(I330=2021,Outgrowers_Baseline!AE330,IF(I330=2022,Outgrowers_Baseline!AJ330,IF(I330=2023,Outgrowers_Baseline!AO330,IF(I330=2024,Outgrowers_Baseline!AT330,0))))))))</f>
        <v>0</v>
      </c>
      <c r="M330" s="11">
        <f>IF(I330=2017,Outgrowers_Baseline!J330,IF(I330=2018,Outgrowers_Baseline!O330,IF(I330=2019,Outgrowers_Baseline!T330,IF(I330=2020,Outgrowers_Baseline!Y330,IF(I330=2021,Outgrowers_Baseline!AD330,IF(I330=2022,Outgrowers_Baseline!AI330,IF(I330=2023,Outgrowers_Baseline!AN330,IF(I330=2024,Outgrowers_Baseline!AS330,0))))))))</f>
        <v>1300</v>
      </c>
      <c r="N330" s="11">
        <f t="shared" si="92"/>
        <v>10100</v>
      </c>
      <c r="O330" s="30">
        <f>IFERROR(VLOOKUP(A330,Outgrower_Areas!$C:$J,8,0),0)</f>
        <v>0.99422299999999997</v>
      </c>
      <c r="P330" s="33">
        <f t="shared" si="93"/>
        <v>0</v>
      </c>
      <c r="Q330" s="113">
        <f t="shared" si="94"/>
        <v>0</v>
      </c>
      <c r="R330" s="32">
        <f t="shared" si="95"/>
        <v>0</v>
      </c>
      <c r="S330" s="30">
        <f t="shared" si="96"/>
        <v>0</v>
      </c>
      <c r="T330" s="32">
        <f t="shared" si="97"/>
        <v>0.12871287128712872</v>
      </c>
      <c r="U330" s="30">
        <f t="shared" si="98"/>
        <v>0.12796929702970297</v>
      </c>
      <c r="V330" s="113" t="str">
        <f t="shared" si="99"/>
        <v>Non-Cropland</v>
      </c>
      <c r="W330" s="33">
        <f t="shared" si="100"/>
        <v>0</v>
      </c>
      <c r="X330" s="114">
        <f t="shared" si="101"/>
        <v>0</v>
      </c>
      <c r="Y330" s="33">
        <f t="shared" si="102"/>
        <v>0</v>
      </c>
      <c r="Z330" s="113">
        <f t="shared" si="103"/>
        <v>0</v>
      </c>
      <c r="AA330" s="113" t="str">
        <f t="shared" si="104"/>
        <v>Low Cropland (10-30%)</v>
      </c>
      <c r="AB330" s="11">
        <f t="shared" si="105"/>
        <v>0.2</v>
      </c>
      <c r="AC330" s="11">
        <f t="shared" si="106"/>
        <v>2.5593859405940597E-2</v>
      </c>
      <c r="AD330" s="30">
        <f t="shared" si="107"/>
        <v>0.12796929702970297</v>
      </c>
    </row>
    <row r="331" spans="1:30" x14ac:dyDescent="0.4">
      <c r="A331" s="11" t="str">
        <f>Outgrowers_Baseline!A331</f>
        <v>215161a</v>
      </c>
      <c r="B331" s="11">
        <f>Outgrowers_Baseline!B331</f>
        <v>503</v>
      </c>
      <c r="C331" s="11" t="str">
        <f>Outgrowers_Baseline!C331</f>
        <v>215161a</v>
      </c>
      <c r="D331" s="11">
        <f>Outgrowers_Baseline!D331</f>
        <v>19264</v>
      </c>
      <c r="E331" s="11" t="str">
        <f>Outgrowers_Baseline!G331</f>
        <v>Euc</v>
      </c>
      <c r="F331" s="11">
        <f>Outgrowers_Baseline!H331</f>
        <v>2021</v>
      </c>
      <c r="G331" s="11">
        <f t="shared" si="90"/>
        <v>2020</v>
      </c>
      <c r="H331" s="11">
        <f>IF(G331&lt;2017,0,(IF(G331=2017,Outgrowers_Baseline!I331,IF(G331=2018,Outgrowers_Baseline!N331,IF(G331=2019,Outgrowers_Baseline!S331,IF(G331=2020,Outgrowers_Baseline!X331,IF(G331=2021,Outgrowers_Baseline!AC331,IF(G331=2022,Outgrowers_Baseline!AH331,IF(G331=2023,Outgrowers_Baseline!AM331,IF(G331=2024,Outgrowers_Baseline!AR331,0)))))))))+(IF(G331=2017,Outgrowers_Baseline!J331,IF(G331=2018,Outgrowers_Baseline!O331,IF(G331=2019,Outgrowers_Baseline!T331,IF(G331=2020,Outgrowers_Baseline!Y331,IF(G331=2021,Outgrowers_Baseline!AD331,IF(G331=2022,Outgrowers_Baseline!AI331,IF(G331=2023,Outgrowers_Baseline!AN331,IF(G331=2024,Outgrowers_Baseline!AS331,0)))))))))+(IF(G331=2017,Outgrowers_Baseline!K331,IF(G331=2018,Outgrowers_Baseline!P331,IF(G331=2019,Outgrowers_Baseline!U331,IF(G331=2020,Outgrowers_Baseline!Z331,IF(G331=2021,Outgrowers_Baseline!AE331,IF(G331=2022,Outgrowers_Baseline!AJ331,IF(G331=2023,Outgrowers_Baseline!AO331,IF(G331=2024,Outgrowers_Baseline!AT331,0)))))))))+(IF(G331=2017,Outgrowers_Baseline!L331,IF(G331=2018,Outgrowers_Baseline!Q331,IF(G331=2019,Outgrowers_Baseline!V331,IF(G331=2020,Outgrowers_Baseline!AA331,IF(G331=2021,Outgrowers_Baseline!AF331,IF(G331=2022,Outgrowers_Baseline!AK331,IF(G331=2023,Outgrowers_Baseline!AP331,IF(G331=2024,Outgrowers_Baseline!AU331,0))))))))))</f>
        <v>13600</v>
      </c>
      <c r="I331" s="11">
        <f t="shared" si="91"/>
        <v>2020</v>
      </c>
      <c r="J331" s="11">
        <f>IF(I331=2017,Outgrowers_Baseline!I331,IF(I331=2018,Outgrowers_Baseline!N331,IF(I331=2019,Outgrowers_Baseline!S331,IF(I331=2020,Outgrowers_Baseline!X331,IF(I331=2021,Outgrowers_Baseline!AC331,IF(I331=2022,Outgrowers_Baseline!AH331,IF(I331=2023,Outgrowers_Baseline!AM331,IF(I331=2024,Outgrowers_Baseline!AR331,0))))))))</f>
        <v>5400</v>
      </c>
      <c r="K331" s="11">
        <f>IF(I331=2017,Outgrowers_Baseline!L331,IF(I331=2018,Outgrowers_Baseline!Q331,IF(I331=2019,Outgrowers_Baseline!V331,IF(I331=2020,Outgrowers_Baseline!AA331,IF(I331=2021,Outgrowers_Baseline!AF331,IF(I331=2022,Outgrowers_Baseline!AK331,IF(I331=2023,Outgrowers_Baseline!AP331,IF(I331=2024,Outgrowers_Baseline!AU331,0))))))))</f>
        <v>0</v>
      </c>
      <c r="L331" s="11">
        <f>IF(I331=2017,Outgrowers_Baseline!K331,IF(I331=2018,Outgrowers_Baseline!P331,IF(I331=2019,Outgrowers_Baseline!U331,IF(I331=2020,Outgrowers_Baseline!Z331,IF(I331=2021,Outgrowers_Baseline!AE331,IF(I331=2022,Outgrowers_Baseline!AJ331,IF(I331=2023,Outgrowers_Baseline!AO331,IF(I331=2024,Outgrowers_Baseline!AT331,0))))))))</f>
        <v>100</v>
      </c>
      <c r="M331" s="11">
        <f>IF(I331=2017,Outgrowers_Baseline!J331,IF(I331=2018,Outgrowers_Baseline!O331,IF(I331=2019,Outgrowers_Baseline!T331,IF(I331=2020,Outgrowers_Baseline!Y331,IF(I331=2021,Outgrowers_Baseline!AD331,IF(I331=2022,Outgrowers_Baseline!AI331,IF(I331=2023,Outgrowers_Baseline!AN331,IF(I331=2024,Outgrowers_Baseline!AS331,0))))))))</f>
        <v>8100</v>
      </c>
      <c r="N331" s="11">
        <f t="shared" si="92"/>
        <v>13600</v>
      </c>
      <c r="O331" s="30">
        <f>IFERROR(VLOOKUP(A331,Outgrower_Areas!$C:$J,8,0),0)</f>
        <v>1.3380719999999999</v>
      </c>
      <c r="P331" s="33">
        <f t="shared" si="93"/>
        <v>0</v>
      </c>
      <c r="Q331" s="113">
        <f t="shared" si="94"/>
        <v>0</v>
      </c>
      <c r="R331" s="32">
        <f t="shared" si="95"/>
        <v>7.3529411764705881E-3</v>
      </c>
      <c r="S331" s="30">
        <f t="shared" si="96"/>
        <v>9.8387647058823524E-3</v>
      </c>
      <c r="T331" s="32">
        <f t="shared" si="97"/>
        <v>0.6029411764705882</v>
      </c>
      <c r="U331" s="30">
        <f t="shared" si="98"/>
        <v>0.8067787058823529</v>
      </c>
      <c r="V331" s="113" t="str">
        <f t="shared" si="99"/>
        <v>Non-Cropland</v>
      </c>
      <c r="W331" s="33">
        <f t="shared" si="100"/>
        <v>0</v>
      </c>
      <c r="X331" s="114">
        <f t="shared" si="101"/>
        <v>0</v>
      </c>
      <c r="Y331" s="33">
        <f t="shared" si="102"/>
        <v>0.15</v>
      </c>
      <c r="Z331" s="113">
        <f t="shared" si="103"/>
        <v>1.4758147058823528E-3</v>
      </c>
      <c r="AA331" s="113" t="str">
        <f t="shared" si="104"/>
        <v>High Cropland (≥50%)</v>
      </c>
      <c r="AB331" s="11">
        <f t="shared" si="105"/>
        <v>0.4</v>
      </c>
      <c r="AC331" s="11">
        <f t="shared" si="106"/>
        <v>0.32271148235294117</v>
      </c>
      <c r="AD331" s="30">
        <f t="shared" si="107"/>
        <v>0.8067787058823529</v>
      </c>
    </row>
    <row r="332" spans="1:30" x14ac:dyDescent="0.4">
      <c r="A332" s="11" t="str">
        <f>Outgrowers_Baseline!A332</f>
        <v>216346a</v>
      </c>
      <c r="B332" s="11">
        <f>Outgrowers_Baseline!B332</f>
        <v>507</v>
      </c>
      <c r="C332" s="11" t="str">
        <f>Outgrowers_Baseline!C332</f>
        <v>216346a</v>
      </c>
      <c r="D332" s="11">
        <f>Outgrowers_Baseline!D332</f>
        <v>19265</v>
      </c>
      <c r="E332" s="11" t="str">
        <f>Outgrowers_Baseline!G332</f>
        <v>Euc</v>
      </c>
      <c r="F332" s="11">
        <f>Outgrowers_Baseline!H332</f>
        <v>2022</v>
      </c>
      <c r="G332" s="11">
        <f t="shared" si="90"/>
        <v>2021</v>
      </c>
      <c r="H332" s="11">
        <f>IF(G332&lt;2017,0,(IF(G332=2017,Outgrowers_Baseline!I332,IF(G332=2018,Outgrowers_Baseline!N332,IF(G332=2019,Outgrowers_Baseline!S332,IF(G332=2020,Outgrowers_Baseline!X332,IF(G332=2021,Outgrowers_Baseline!AC332,IF(G332=2022,Outgrowers_Baseline!AH332,IF(G332=2023,Outgrowers_Baseline!AM332,IF(G332=2024,Outgrowers_Baseline!AR332,0)))))))))+(IF(G332=2017,Outgrowers_Baseline!J332,IF(G332=2018,Outgrowers_Baseline!O332,IF(G332=2019,Outgrowers_Baseline!T332,IF(G332=2020,Outgrowers_Baseline!Y332,IF(G332=2021,Outgrowers_Baseline!AD332,IF(G332=2022,Outgrowers_Baseline!AI332,IF(G332=2023,Outgrowers_Baseline!AN332,IF(G332=2024,Outgrowers_Baseline!AS332,0)))))))))+(IF(G332=2017,Outgrowers_Baseline!K332,IF(G332=2018,Outgrowers_Baseline!P332,IF(G332=2019,Outgrowers_Baseline!U332,IF(G332=2020,Outgrowers_Baseline!Z332,IF(G332=2021,Outgrowers_Baseline!AE332,IF(G332=2022,Outgrowers_Baseline!AJ332,IF(G332=2023,Outgrowers_Baseline!AO332,IF(G332=2024,Outgrowers_Baseline!AT332,0)))))))))+(IF(G332=2017,Outgrowers_Baseline!L332,IF(G332=2018,Outgrowers_Baseline!Q332,IF(G332=2019,Outgrowers_Baseline!V332,IF(G332=2020,Outgrowers_Baseline!AA332,IF(G332=2021,Outgrowers_Baseline!AF332,IF(G332=2022,Outgrowers_Baseline!AK332,IF(G332=2023,Outgrowers_Baseline!AP332,IF(G332=2024,Outgrowers_Baseline!AU332,0))))))))))</f>
        <v>17900</v>
      </c>
      <c r="I332" s="11">
        <f t="shared" si="91"/>
        <v>2021</v>
      </c>
      <c r="J332" s="11">
        <f>IF(I332=2017,Outgrowers_Baseline!I332,IF(I332=2018,Outgrowers_Baseline!N332,IF(I332=2019,Outgrowers_Baseline!S332,IF(I332=2020,Outgrowers_Baseline!X332,IF(I332=2021,Outgrowers_Baseline!AC332,IF(I332=2022,Outgrowers_Baseline!AH332,IF(I332=2023,Outgrowers_Baseline!AM332,IF(I332=2024,Outgrowers_Baseline!AR332,0))))))))</f>
        <v>17600</v>
      </c>
      <c r="K332" s="11">
        <f>IF(I332=2017,Outgrowers_Baseline!L332,IF(I332=2018,Outgrowers_Baseline!Q332,IF(I332=2019,Outgrowers_Baseline!V332,IF(I332=2020,Outgrowers_Baseline!AA332,IF(I332=2021,Outgrowers_Baseline!AF332,IF(I332=2022,Outgrowers_Baseline!AK332,IF(I332=2023,Outgrowers_Baseline!AP332,IF(I332=2024,Outgrowers_Baseline!AU332,0))))))))</f>
        <v>0</v>
      </c>
      <c r="L332" s="11">
        <f>IF(I332=2017,Outgrowers_Baseline!K332,IF(I332=2018,Outgrowers_Baseline!P332,IF(I332=2019,Outgrowers_Baseline!U332,IF(I332=2020,Outgrowers_Baseline!Z332,IF(I332=2021,Outgrowers_Baseline!AE332,IF(I332=2022,Outgrowers_Baseline!AJ332,IF(I332=2023,Outgrowers_Baseline!AO332,IF(I332=2024,Outgrowers_Baseline!AT332,0))))))))</f>
        <v>0</v>
      </c>
      <c r="M332" s="11">
        <f>IF(I332=2017,Outgrowers_Baseline!J332,IF(I332=2018,Outgrowers_Baseline!O332,IF(I332=2019,Outgrowers_Baseline!T332,IF(I332=2020,Outgrowers_Baseline!Y332,IF(I332=2021,Outgrowers_Baseline!AD332,IF(I332=2022,Outgrowers_Baseline!AI332,IF(I332=2023,Outgrowers_Baseline!AN332,IF(I332=2024,Outgrowers_Baseline!AS332,0))))))))</f>
        <v>300</v>
      </c>
      <c r="N332" s="11">
        <f t="shared" si="92"/>
        <v>17900</v>
      </c>
      <c r="O332" s="30">
        <f>IFERROR(VLOOKUP(A332,Outgrower_Areas!$C:$J,8,0),0)</f>
        <v>1.8119350000000001</v>
      </c>
      <c r="P332" s="33">
        <f t="shared" si="93"/>
        <v>0</v>
      </c>
      <c r="Q332" s="113">
        <f t="shared" si="94"/>
        <v>0</v>
      </c>
      <c r="R332" s="32">
        <f t="shared" si="95"/>
        <v>0</v>
      </c>
      <c r="S332" s="30">
        <f t="shared" si="96"/>
        <v>0</v>
      </c>
      <c r="T332" s="32">
        <f t="shared" si="97"/>
        <v>1.6759776536312849E-2</v>
      </c>
      <c r="U332" s="30">
        <f t="shared" si="98"/>
        <v>3.0367625698324022E-2</v>
      </c>
      <c r="V332" s="113" t="str">
        <f t="shared" si="99"/>
        <v>Non-Cropland</v>
      </c>
      <c r="W332" s="33">
        <f t="shared" si="100"/>
        <v>0</v>
      </c>
      <c r="X332" s="114">
        <f t="shared" si="101"/>
        <v>0</v>
      </c>
      <c r="Y332" s="33">
        <f t="shared" si="102"/>
        <v>0</v>
      </c>
      <c r="Z332" s="113">
        <f t="shared" si="103"/>
        <v>0</v>
      </c>
      <c r="AA332" s="113" t="str">
        <f t="shared" si="104"/>
        <v>Very Low Cropland (&lt;10%)</v>
      </c>
      <c r="AB332" s="11">
        <f t="shared" si="105"/>
        <v>0.15</v>
      </c>
      <c r="AC332" s="11">
        <f t="shared" si="106"/>
        <v>4.5551438547486028E-3</v>
      </c>
      <c r="AD332" s="30">
        <f t="shared" si="107"/>
        <v>3.0367625698324022E-2</v>
      </c>
    </row>
    <row r="333" spans="1:30" x14ac:dyDescent="0.4">
      <c r="A333" s="11" t="str">
        <f>Outgrowers_Baseline!A333</f>
        <v>217164b</v>
      </c>
      <c r="B333" s="11">
        <f>Outgrowers_Baseline!B333</f>
        <v>503</v>
      </c>
      <c r="C333" s="11" t="str">
        <f>Outgrowers_Baseline!C333</f>
        <v>217164b</v>
      </c>
      <c r="D333" s="11">
        <f>Outgrowers_Baseline!D333</f>
        <v>19416</v>
      </c>
      <c r="E333" s="11" t="str">
        <f>Outgrowers_Baseline!G333</f>
        <v>Euc</v>
      </c>
      <c r="F333" s="11">
        <f>Outgrowers_Baseline!H333</f>
        <v>2023</v>
      </c>
      <c r="G333" s="11">
        <f t="shared" si="90"/>
        <v>2022</v>
      </c>
      <c r="H333" s="11">
        <f>IF(G333&lt;2017,0,(IF(G333=2017,Outgrowers_Baseline!I333,IF(G333=2018,Outgrowers_Baseline!N333,IF(G333=2019,Outgrowers_Baseline!S333,IF(G333=2020,Outgrowers_Baseline!X333,IF(G333=2021,Outgrowers_Baseline!AC333,IF(G333=2022,Outgrowers_Baseline!AH333,IF(G333=2023,Outgrowers_Baseline!AM333,IF(G333=2024,Outgrowers_Baseline!AR333,0)))))))))+(IF(G333=2017,Outgrowers_Baseline!J333,IF(G333=2018,Outgrowers_Baseline!O333,IF(G333=2019,Outgrowers_Baseline!T333,IF(G333=2020,Outgrowers_Baseline!Y333,IF(G333=2021,Outgrowers_Baseline!AD333,IF(G333=2022,Outgrowers_Baseline!AI333,IF(G333=2023,Outgrowers_Baseline!AN333,IF(G333=2024,Outgrowers_Baseline!AS333,0)))))))))+(IF(G333=2017,Outgrowers_Baseline!K333,IF(G333=2018,Outgrowers_Baseline!P333,IF(G333=2019,Outgrowers_Baseline!U333,IF(G333=2020,Outgrowers_Baseline!Z333,IF(G333=2021,Outgrowers_Baseline!AE333,IF(G333=2022,Outgrowers_Baseline!AJ333,IF(G333=2023,Outgrowers_Baseline!AO333,IF(G333=2024,Outgrowers_Baseline!AT333,0)))))))))+(IF(G333=2017,Outgrowers_Baseline!L333,IF(G333=2018,Outgrowers_Baseline!Q333,IF(G333=2019,Outgrowers_Baseline!V333,IF(G333=2020,Outgrowers_Baseline!AA333,IF(G333=2021,Outgrowers_Baseline!AF333,IF(G333=2022,Outgrowers_Baseline!AK333,IF(G333=2023,Outgrowers_Baseline!AP333,IF(G333=2024,Outgrowers_Baseline!AU333,0))))))))))</f>
        <v>4200</v>
      </c>
      <c r="I333" s="11">
        <f t="shared" si="91"/>
        <v>2022</v>
      </c>
      <c r="J333" s="11">
        <f>IF(I333=2017,Outgrowers_Baseline!I333,IF(I333=2018,Outgrowers_Baseline!N333,IF(I333=2019,Outgrowers_Baseline!S333,IF(I333=2020,Outgrowers_Baseline!X333,IF(I333=2021,Outgrowers_Baseline!AC333,IF(I333=2022,Outgrowers_Baseline!AH333,IF(I333=2023,Outgrowers_Baseline!AM333,IF(I333=2024,Outgrowers_Baseline!AR333,0))))))))</f>
        <v>2700</v>
      </c>
      <c r="K333" s="11">
        <f>IF(I333=2017,Outgrowers_Baseline!L333,IF(I333=2018,Outgrowers_Baseline!Q333,IF(I333=2019,Outgrowers_Baseline!V333,IF(I333=2020,Outgrowers_Baseline!AA333,IF(I333=2021,Outgrowers_Baseline!AF333,IF(I333=2022,Outgrowers_Baseline!AK333,IF(I333=2023,Outgrowers_Baseline!AP333,IF(I333=2024,Outgrowers_Baseline!AU333,0))))))))</f>
        <v>0</v>
      </c>
      <c r="L333" s="11">
        <f>IF(I333=2017,Outgrowers_Baseline!K333,IF(I333=2018,Outgrowers_Baseline!P333,IF(I333=2019,Outgrowers_Baseline!U333,IF(I333=2020,Outgrowers_Baseline!Z333,IF(I333=2021,Outgrowers_Baseline!AE333,IF(I333=2022,Outgrowers_Baseline!AJ333,IF(I333=2023,Outgrowers_Baseline!AO333,IF(I333=2024,Outgrowers_Baseline!AT333,0))))))))</f>
        <v>0</v>
      </c>
      <c r="M333" s="11">
        <f>IF(I333=2017,Outgrowers_Baseline!J333,IF(I333=2018,Outgrowers_Baseline!O333,IF(I333=2019,Outgrowers_Baseline!T333,IF(I333=2020,Outgrowers_Baseline!Y333,IF(I333=2021,Outgrowers_Baseline!AD333,IF(I333=2022,Outgrowers_Baseline!AI333,IF(I333=2023,Outgrowers_Baseline!AN333,IF(I333=2024,Outgrowers_Baseline!AS333,0))))))))</f>
        <v>1500</v>
      </c>
      <c r="N333" s="11">
        <f t="shared" si="92"/>
        <v>4200</v>
      </c>
      <c r="O333" s="30">
        <f>IFERROR(VLOOKUP(A333,Outgrower_Areas!$C:$J,8,0),0)</f>
        <v>0.452955</v>
      </c>
      <c r="P333" s="33">
        <f t="shared" si="93"/>
        <v>0</v>
      </c>
      <c r="Q333" s="113">
        <f t="shared" si="94"/>
        <v>0</v>
      </c>
      <c r="R333" s="32">
        <f t="shared" si="95"/>
        <v>0</v>
      </c>
      <c r="S333" s="30">
        <f t="shared" si="96"/>
        <v>0</v>
      </c>
      <c r="T333" s="32">
        <f t="shared" si="97"/>
        <v>0.35714285714285715</v>
      </c>
      <c r="U333" s="30">
        <f t="shared" si="98"/>
        <v>0.16176964285714285</v>
      </c>
      <c r="V333" s="113" t="str">
        <f t="shared" si="99"/>
        <v>Non-Cropland</v>
      </c>
      <c r="W333" s="33">
        <f t="shared" si="100"/>
        <v>0</v>
      </c>
      <c r="X333" s="114">
        <f t="shared" si="101"/>
        <v>0</v>
      </c>
      <c r="Y333" s="33">
        <f t="shared" si="102"/>
        <v>0</v>
      </c>
      <c r="Z333" s="113">
        <f t="shared" si="103"/>
        <v>0</v>
      </c>
      <c r="AA333" s="113" t="str">
        <f t="shared" si="104"/>
        <v>Medium Cropland (30-50%)</v>
      </c>
      <c r="AB333" s="11">
        <f t="shared" si="105"/>
        <v>0.3</v>
      </c>
      <c r="AC333" s="11">
        <f t="shared" si="106"/>
        <v>4.8530892857142856E-2</v>
      </c>
      <c r="AD333" s="30">
        <f t="shared" si="107"/>
        <v>0.16176964285714285</v>
      </c>
    </row>
    <row r="334" spans="1:30" x14ac:dyDescent="0.4">
      <c r="A334" s="11" t="str">
        <f>Outgrowers_Baseline!A334</f>
        <v>217164c</v>
      </c>
      <c r="B334" s="11">
        <f>Outgrowers_Baseline!B334</f>
        <v>503</v>
      </c>
      <c r="C334" s="11" t="str">
        <f>Outgrowers_Baseline!C334</f>
        <v>217164c</v>
      </c>
      <c r="D334" s="11">
        <f>Outgrowers_Baseline!D334</f>
        <v>19267</v>
      </c>
      <c r="E334" s="11" t="str">
        <f>Outgrowers_Baseline!G334</f>
        <v>Euc</v>
      </c>
      <c r="F334" s="11">
        <f>Outgrowers_Baseline!H334</f>
        <v>2023</v>
      </c>
      <c r="G334" s="11">
        <f t="shared" si="90"/>
        <v>2022</v>
      </c>
      <c r="H334" s="11">
        <f>IF(G334&lt;2017,0,(IF(G334=2017,Outgrowers_Baseline!I334,IF(G334=2018,Outgrowers_Baseline!N334,IF(G334=2019,Outgrowers_Baseline!S334,IF(G334=2020,Outgrowers_Baseline!X334,IF(G334=2021,Outgrowers_Baseline!AC334,IF(G334=2022,Outgrowers_Baseline!AH334,IF(G334=2023,Outgrowers_Baseline!AM334,IF(G334=2024,Outgrowers_Baseline!AR334,0)))))))))+(IF(G334=2017,Outgrowers_Baseline!J334,IF(G334=2018,Outgrowers_Baseline!O334,IF(G334=2019,Outgrowers_Baseline!T334,IF(G334=2020,Outgrowers_Baseline!Y334,IF(G334=2021,Outgrowers_Baseline!AD334,IF(G334=2022,Outgrowers_Baseline!AI334,IF(G334=2023,Outgrowers_Baseline!AN334,IF(G334=2024,Outgrowers_Baseline!AS334,0)))))))))+(IF(G334=2017,Outgrowers_Baseline!K334,IF(G334=2018,Outgrowers_Baseline!P334,IF(G334=2019,Outgrowers_Baseline!U334,IF(G334=2020,Outgrowers_Baseline!Z334,IF(G334=2021,Outgrowers_Baseline!AE334,IF(G334=2022,Outgrowers_Baseline!AJ334,IF(G334=2023,Outgrowers_Baseline!AO334,IF(G334=2024,Outgrowers_Baseline!AT334,0)))))))))+(IF(G334=2017,Outgrowers_Baseline!L334,IF(G334=2018,Outgrowers_Baseline!Q334,IF(G334=2019,Outgrowers_Baseline!V334,IF(G334=2020,Outgrowers_Baseline!AA334,IF(G334=2021,Outgrowers_Baseline!AF334,IF(G334=2022,Outgrowers_Baseline!AK334,IF(G334=2023,Outgrowers_Baseline!AP334,IF(G334=2024,Outgrowers_Baseline!AU334,0))))))))))</f>
        <v>7900</v>
      </c>
      <c r="I334" s="11">
        <f t="shared" si="91"/>
        <v>2022</v>
      </c>
      <c r="J334" s="11">
        <f>IF(I334=2017,Outgrowers_Baseline!I334,IF(I334=2018,Outgrowers_Baseline!N334,IF(I334=2019,Outgrowers_Baseline!S334,IF(I334=2020,Outgrowers_Baseline!X334,IF(I334=2021,Outgrowers_Baseline!AC334,IF(I334=2022,Outgrowers_Baseline!AH334,IF(I334=2023,Outgrowers_Baseline!AM334,IF(I334=2024,Outgrowers_Baseline!AR334,0))))))))</f>
        <v>6800</v>
      </c>
      <c r="K334" s="11">
        <f>IF(I334=2017,Outgrowers_Baseline!L334,IF(I334=2018,Outgrowers_Baseline!Q334,IF(I334=2019,Outgrowers_Baseline!V334,IF(I334=2020,Outgrowers_Baseline!AA334,IF(I334=2021,Outgrowers_Baseline!AF334,IF(I334=2022,Outgrowers_Baseline!AK334,IF(I334=2023,Outgrowers_Baseline!AP334,IF(I334=2024,Outgrowers_Baseline!AU334,0))))))))</f>
        <v>0</v>
      </c>
      <c r="L334" s="11">
        <f>IF(I334=2017,Outgrowers_Baseline!K334,IF(I334=2018,Outgrowers_Baseline!P334,IF(I334=2019,Outgrowers_Baseline!U334,IF(I334=2020,Outgrowers_Baseline!Z334,IF(I334=2021,Outgrowers_Baseline!AE334,IF(I334=2022,Outgrowers_Baseline!AJ334,IF(I334=2023,Outgrowers_Baseline!AO334,IF(I334=2024,Outgrowers_Baseline!AT334,0))))))))</f>
        <v>200</v>
      </c>
      <c r="M334" s="11">
        <f>IF(I334=2017,Outgrowers_Baseline!J334,IF(I334=2018,Outgrowers_Baseline!O334,IF(I334=2019,Outgrowers_Baseline!T334,IF(I334=2020,Outgrowers_Baseline!Y334,IF(I334=2021,Outgrowers_Baseline!AD334,IF(I334=2022,Outgrowers_Baseline!AI334,IF(I334=2023,Outgrowers_Baseline!AN334,IF(I334=2024,Outgrowers_Baseline!AS334,0))))))))</f>
        <v>900</v>
      </c>
      <c r="N334" s="11">
        <f t="shared" si="92"/>
        <v>7900</v>
      </c>
      <c r="O334" s="30">
        <f>IFERROR(VLOOKUP(A334,Outgrower_Areas!$C:$J,8,0),0)</f>
        <v>0.79555500000000001</v>
      </c>
      <c r="P334" s="33">
        <f t="shared" si="93"/>
        <v>0</v>
      </c>
      <c r="Q334" s="113">
        <f t="shared" si="94"/>
        <v>0</v>
      </c>
      <c r="R334" s="32">
        <f t="shared" si="95"/>
        <v>2.5316455696202531E-2</v>
      </c>
      <c r="S334" s="30">
        <f t="shared" si="96"/>
        <v>2.0140632911392405E-2</v>
      </c>
      <c r="T334" s="32">
        <f t="shared" si="97"/>
        <v>0.13924050632911392</v>
      </c>
      <c r="U334" s="30">
        <f t="shared" si="98"/>
        <v>0.11077348101265823</v>
      </c>
      <c r="V334" s="113" t="str">
        <f t="shared" si="99"/>
        <v>Non-Cropland</v>
      </c>
      <c r="W334" s="33">
        <f t="shared" si="100"/>
        <v>0</v>
      </c>
      <c r="X334" s="114">
        <f t="shared" si="101"/>
        <v>0</v>
      </c>
      <c r="Y334" s="33">
        <f t="shared" si="102"/>
        <v>0.15</v>
      </c>
      <c r="Z334" s="113">
        <f t="shared" si="103"/>
        <v>3.0210949367088604E-3</v>
      </c>
      <c r="AA334" s="113" t="str">
        <f t="shared" si="104"/>
        <v>Low Cropland (10-30%)</v>
      </c>
      <c r="AB334" s="11">
        <f t="shared" si="105"/>
        <v>0.2</v>
      </c>
      <c r="AC334" s="11">
        <f t="shared" si="106"/>
        <v>2.2154696202531646E-2</v>
      </c>
      <c r="AD334" s="30">
        <f t="shared" si="107"/>
        <v>0.11077348101265823</v>
      </c>
    </row>
    <row r="335" spans="1:30" x14ac:dyDescent="0.4">
      <c r="A335" s="11" t="str">
        <f>Outgrowers_Baseline!A335</f>
        <v>217164j</v>
      </c>
      <c r="B335" s="11">
        <f>Outgrowers_Baseline!B335</f>
        <v>503</v>
      </c>
      <c r="C335" s="11" t="str">
        <f>Outgrowers_Baseline!C335</f>
        <v>217164j</v>
      </c>
      <c r="D335" s="11">
        <f>Outgrowers_Baseline!D335</f>
        <v>19268</v>
      </c>
      <c r="E335" s="11" t="str">
        <f>Outgrowers_Baseline!G335</f>
        <v>Euc</v>
      </c>
      <c r="F335" s="11">
        <f>Outgrowers_Baseline!H335</f>
        <v>2017</v>
      </c>
      <c r="G335" s="11">
        <f t="shared" si="90"/>
        <v>2016</v>
      </c>
      <c r="H335" s="11">
        <f>IF(G335&lt;2017,0,(IF(G335=2017,Outgrowers_Baseline!I335,IF(G335=2018,Outgrowers_Baseline!N335,IF(G335=2019,Outgrowers_Baseline!S335,IF(G335=2020,Outgrowers_Baseline!X335,IF(G335=2021,Outgrowers_Baseline!AC335,IF(G335=2022,Outgrowers_Baseline!AH335,IF(G335=2023,Outgrowers_Baseline!AM335,IF(G335=2024,Outgrowers_Baseline!AR335,0)))))))))+(IF(G335=2017,Outgrowers_Baseline!J335,IF(G335=2018,Outgrowers_Baseline!O335,IF(G335=2019,Outgrowers_Baseline!T335,IF(G335=2020,Outgrowers_Baseline!Y335,IF(G335=2021,Outgrowers_Baseline!AD335,IF(G335=2022,Outgrowers_Baseline!AI335,IF(G335=2023,Outgrowers_Baseline!AN335,IF(G335=2024,Outgrowers_Baseline!AS335,0)))))))))+(IF(G335=2017,Outgrowers_Baseline!K335,IF(G335=2018,Outgrowers_Baseline!P335,IF(G335=2019,Outgrowers_Baseline!U335,IF(G335=2020,Outgrowers_Baseline!Z335,IF(G335=2021,Outgrowers_Baseline!AE335,IF(G335=2022,Outgrowers_Baseline!AJ335,IF(G335=2023,Outgrowers_Baseline!AO335,IF(G335=2024,Outgrowers_Baseline!AT335,0)))))))))+(IF(G335=2017,Outgrowers_Baseline!L335,IF(G335=2018,Outgrowers_Baseline!Q335,IF(G335=2019,Outgrowers_Baseline!V335,IF(G335=2020,Outgrowers_Baseline!AA335,IF(G335=2021,Outgrowers_Baseline!AF335,IF(G335=2022,Outgrowers_Baseline!AK335,IF(G335=2023,Outgrowers_Baseline!AP335,IF(G335=2024,Outgrowers_Baseline!AU335,0))))))))))</f>
        <v>0</v>
      </c>
      <c r="I335" s="11">
        <f t="shared" si="91"/>
        <v>2017</v>
      </c>
      <c r="J335" s="11">
        <f>IF(I335=2017,Outgrowers_Baseline!I335,IF(I335=2018,Outgrowers_Baseline!N335,IF(I335=2019,Outgrowers_Baseline!S335,IF(I335=2020,Outgrowers_Baseline!X335,IF(I335=2021,Outgrowers_Baseline!AC335,IF(I335=2022,Outgrowers_Baseline!AH335,IF(I335=2023,Outgrowers_Baseline!AM335,IF(I335=2024,Outgrowers_Baseline!AR335,0))))))))</f>
        <v>4000</v>
      </c>
      <c r="K335" s="11">
        <f>IF(I335=2017,Outgrowers_Baseline!L335,IF(I335=2018,Outgrowers_Baseline!Q335,IF(I335=2019,Outgrowers_Baseline!V335,IF(I335=2020,Outgrowers_Baseline!AA335,IF(I335=2021,Outgrowers_Baseline!AF335,IF(I335=2022,Outgrowers_Baseline!AK335,IF(I335=2023,Outgrowers_Baseline!AP335,IF(I335=2024,Outgrowers_Baseline!AU335,0))))))))</f>
        <v>0</v>
      </c>
      <c r="L335" s="11">
        <f>IF(I335=2017,Outgrowers_Baseline!K335,IF(I335=2018,Outgrowers_Baseline!P335,IF(I335=2019,Outgrowers_Baseline!U335,IF(I335=2020,Outgrowers_Baseline!Z335,IF(I335=2021,Outgrowers_Baseline!AE335,IF(I335=2022,Outgrowers_Baseline!AJ335,IF(I335=2023,Outgrowers_Baseline!AO335,IF(I335=2024,Outgrowers_Baseline!AT335,0))))))))</f>
        <v>0</v>
      </c>
      <c r="M335" s="11">
        <f>IF(I335=2017,Outgrowers_Baseline!J335,IF(I335=2018,Outgrowers_Baseline!O335,IF(I335=2019,Outgrowers_Baseline!T335,IF(I335=2020,Outgrowers_Baseline!Y335,IF(I335=2021,Outgrowers_Baseline!AD335,IF(I335=2022,Outgrowers_Baseline!AI335,IF(I335=2023,Outgrowers_Baseline!AN335,IF(I335=2024,Outgrowers_Baseline!AS335,0))))))))</f>
        <v>200</v>
      </c>
      <c r="N335" s="11">
        <f t="shared" si="92"/>
        <v>4200</v>
      </c>
      <c r="O335" s="30">
        <f>IFERROR(VLOOKUP(A335,Outgrower_Areas!$C:$J,8,0),0)</f>
        <v>0.43060500000000002</v>
      </c>
      <c r="P335" s="33">
        <f t="shared" si="93"/>
        <v>0</v>
      </c>
      <c r="Q335" s="113">
        <f t="shared" si="94"/>
        <v>0</v>
      </c>
      <c r="R335" s="32">
        <f t="shared" si="95"/>
        <v>0</v>
      </c>
      <c r="S335" s="30">
        <f t="shared" si="96"/>
        <v>0</v>
      </c>
      <c r="T335" s="32">
        <f t="shared" si="97"/>
        <v>4.7619047619047616E-2</v>
      </c>
      <c r="U335" s="30">
        <f t="shared" si="98"/>
        <v>2.0504999999999999E-2</v>
      </c>
      <c r="V335" s="113" t="str">
        <f t="shared" si="99"/>
        <v>Non-Cropland</v>
      </c>
      <c r="W335" s="33">
        <f t="shared" si="100"/>
        <v>0</v>
      </c>
      <c r="X335" s="114">
        <f t="shared" si="101"/>
        <v>0</v>
      </c>
      <c r="Y335" s="33">
        <f t="shared" si="102"/>
        <v>0</v>
      </c>
      <c r="Z335" s="113">
        <f t="shared" si="103"/>
        <v>0</v>
      </c>
      <c r="AA335" s="113" t="str">
        <f t="shared" si="104"/>
        <v>Very Low Cropland (&lt;10%)</v>
      </c>
      <c r="AB335" s="11">
        <f t="shared" si="105"/>
        <v>0.15</v>
      </c>
      <c r="AC335" s="11">
        <f t="shared" si="106"/>
        <v>3.0757499999999999E-3</v>
      </c>
      <c r="AD335" s="30">
        <f t="shared" si="107"/>
        <v>2.0504999999999999E-2</v>
      </c>
    </row>
    <row r="336" spans="1:30" x14ac:dyDescent="0.4">
      <c r="A336" s="11" t="str">
        <f>Outgrowers_Baseline!A336</f>
        <v>218164d</v>
      </c>
      <c r="B336" s="11">
        <f>Outgrowers_Baseline!B336</f>
        <v>503</v>
      </c>
      <c r="C336" s="11" t="str">
        <f>Outgrowers_Baseline!C336</f>
        <v>218164d</v>
      </c>
      <c r="D336" s="11">
        <f>Outgrowers_Baseline!D336</f>
        <v>19418</v>
      </c>
      <c r="E336" s="11" t="str">
        <f>Outgrowers_Baseline!G336</f>
        <v>Euc</v>
      </c>
      <c r="F336" s="11">
        <f>Outgrowers_Baseline!H336</f>
        <v>2023</v>
      </c>
      <c r="G336" s="11">
        <f t="shared" si="90"/>
        <v>2022</v>
      </c>
      <c r="H336" s="11">
        <f>IF(G336&lt;2017,0,(IF(G336=2017,Outgrowers_Baseline!I336,IF(G336=2018,Outgrowers_Baseline!N336,IF(G336=2019,Outgrowers_Baseline!S336,IF(G336=2020,Outgrowers_Baseline!X336,IF(G336=2021,Outgrowers_Baseline!AC336,IF(G336=2022,Outgrowers_Baseline!AH336,IF(G336=2023,Outgrowers_Baseline!AM336,IF(G336=2024,Outgrowers_Baseline!AR336,0)))))))))+(IF(G336=2017,Outgrowers_Baseline!J336,IF(G336=2018,Outgrowers_Baseline!O336,IF(G336=2019,Outgrowers_Baseline!T336,IF(G336=2020,Outgrowers_Baseline!Y336,IF(G336=2021,Outgrowers_Baseline!AD336,IF(G336=2022,Outgrowers_Baseline!AI336,IF(G336=2023,Outgrowers_Baseline!AN336,IF(G336=2024,Outgrowers_Baseline!AS336,0)))))))))+(IF(G336=2017,Outgrowers_Baseline!K336,IF(G336=2018,Outgrowers_Baseline!P336,IF(G336=2019,Outgrowers_Baseline!U336,IF(G336=2020,Outgrowers_Baseline!Z336,IF(G336=2021,Outgrowers_Baseline!AE336,IF(G336=2022,Outgrowers_Baseline!AJ336,IF(G336=2023,Outgrowers_Baseline!AO336,IF(G336=2024,Outgrowers_Baseline!AT336,0)))))))))+(IF(G336=2017,Outgrowers_Baseline!L336,IF(G336=2018,Outgrowers_Baseline!Q336,IF(G336=2019,Outgrowers_Baseline!V336,IF(G336=2020,Outgrowers_Baseline!AA336,IF(G336=2021,Outgrowers_Baseline!AF336,IF(G336=2022,Outgrowers_Baseline!AK336,IF(G336=2023,Outgrowers_Baseline!AP336,IF(G336=2024,Outgrowers_Baseline!AU336,0))))))))))</f>
        <v>6600</v>
      </c>
      <c r="I336" s="11">
        <f t="shared" si="91"/>
        <v>2022</v>
      </c>
      <c r="J336" s="11">
        <f>IF(I336=2017,Outgrowers_Baseline!I336,IF(I336=2018,Outgrowers_Baseline!N336,IF(I336=2019,Outgrowers_Baseline!S336,IF(I336=2020,Outgrowers_Baseline!X336,IF(I336=2021,Outgrowers_Baseline!AC336,IF(I336=2022,Outgrowers_Baseline!AH336,IF(I336=2023,Outgrowers_Baseline!AM336,IF(I336=2024,Outgrowers_Baseline!AR336,0))))))))</f>
        <v>6300</v>
      </c>
      <c r="K336" s="11">
        <f>IF(I336=2017,Outgrowers_Baseline!L336,IF(I336=2018,Outgrowers_Baseline!Q336,IF(I336=2019,Outgrowers_Baseline!V336,IF(I336=2020,Outgrowers_Baseline!AA336,IF(I336=2021,Outgrowers_Baseline!AF336,IF(I336=2022,Outgrowers_Baseline!AK336,IF(I336=2023,Outgrowers_Baseline!AP336,IF(I336=2024,Outgrowers_Baseline!AU336,0))))))))</f>
        <v>0</v>
      </c>
      <c r="L336" s="11">
        <f>IF(I336=2017,Outgrowers_Baseline!K336,IF(I336=2018,Outgrowers_Baseline!P336,IF(I336=2019,Outgrowers_Baseline!U336,IF(I336=2020,Outgrowers_Baseline!Z336,IF(I336=2021,Outgrowers_Baseline!AE336,IF(I336=2022,Outgrowers_Baseline!AJ336,IF(I336=2023,Outgrowers_Baseline!AO336,IF(I336=2024,Outgrowers_Baseline!AT336,0))))))))</f>
        <v>0</v>
      </c>
      <c r="M336" s="11">
        <f>IF(I336=2017,Outgrowers_Baseline!J336,IF(I336=2018,Outgrowers_Baseline!O336,IF(I336=2019,Outgrowers_Baseline!T336,IF(I336=2020,Outgrowers_Baseline!Y336,IF(I336=2021,Outgrowers_Baseline!AD336,IF(I336=2022,Outgrowers_Baseline!AI336,IF(I336=2023,Outgrowers_Baseline!AN336,IF(I336=2024,Outgrowers_Baseline!AS336,0))))))))</f>
        <v>300</v>
      </c>
      <c r="N336" s="11">
        <f t="shared" si="92"/>
        <v>6600</v>
      </c>
      <c r="O336" s="30">
        <f>IFERROR(VLOOKUP(A336,Outgrower_Areas!$C:$J,8,0),0)</f>
        <v>0.66758300000000004</v>
      </c>
      <c r="P336" s="33">
        <f t="shared" si="93"/>
        <v>0</v>
      </c>
      <c r="Q336" s="113">
        <f t="shared" si="94"/>
        <v>0</v>
      </c>
      <c r="R336" s="32">
        <f t="shared" si="95"/>
        <v>0</v>
      </c>
      <c r="S336" s="30">
        <f t="shared" si="96"/>
        <v>0</v>
      </c>
      <c r="T336" s="32">
        <f t="shared" si="97"/>
        <v>4.5454545454545456E-2</v>
      </c>
      <c r="U336" s="30">
        <f t="shared" si="98"/>
        <v>3.0344681818181819E-2</v>
      </c>
      <c r="V336" s="113" t="str">
        <f t="shared" si="99"/>
        <v>Non-Cropland</v>
      </c>
      <c r="W336" s="33">
        <f t="shared" si="100"/>
        <v>0</v>
      </c>
      <c r="X336" s="114">
        <f t="shared" si="101"/>
        <v>0</v>
      </c>
      <c r="Y336" s="33">
        <f t="shared" si="102"/>
        <v>0</v>
      </c>
      <c r="Z336" s="113">
        <f t="shared" si="103"/>
        <v>0</v>
      </c>
      <c r="AA336" s="113" t="str">
        <f t="shared" si="104"/>
        <v>Very Low Cropland (&lt;10%)</v>
      </c>
      <c r="AB336" s="11">
        <f t="shared" si="105"/>
        <v>0.15</v>
      </c>
      <c r="AC336" s="11">
        <f t="shared" si="106"/>
        <v>4.5517022727272725E-3</v>
      </c>
      <c r="AD336" s="30">
        <f t="shared" si="107"/>
        <v>3.0344681818181819E-2</v>
      </c>
    </row>
    <row r="337" spans="1:30" x14ac:dyDescent="0.4">
      <c r="A337" s="11" t="str">
        <f>Outgrowers_Baseline!A337</f>
        <v>218182a</v>
      </c>
      <c r="B337" s="11">
        <f>Outgrowers_Baseline!B337</f>
        <v>503</v>
      </c>
      <c r="C337" s="11" t="str">
        <f>Outgrowers_Baseline!C337</f>
        <v>218182a</v>
      </c>
      <c r="D337" s="11">
        <f>Outgrowers_Baseline!D337</f>
        <v>19269</v>
      </c>
      <c r="E337" s="11" t="str">
        <f>Outgrowers_Baseline!G337</f>
        <v>Euc</v>
      </c>
      <c r="F337" s="11">
        <f>Outgrowers_Baseline!H337</f>
        <v>2022</v>
      </c>
      <c r="G337" s="11">
        <f t="shared" si="90"/>
        <v>2021</v>
      </c>
      <c r="H337" s="11">
        <f>IF(G337&lt;2017,0,(IF(G337=2017,Outgrowers_Baseline!I337,IF(G337=2018,Outgrowers_Baseline!N337,IF(G337=2019,Outgrowers_Baseline!S337,IF(G337=2020,Outgrowers_Baseline!X337,IF(G337=2021,Outgrowers_Baseline!AC337,IF(G337=2022,Outgrowers_Baseline!AH337,IF(G337=2023,Outgrowers_Baseline!AM337,IF(G337=2024,Outgrowers_Baseline!AR337,0)))))))))+(IF(G337=2017,Outgrowers_Baseline!J337,IF(G337=2018,Outgrowers_Baseline!O337,IF(G337=2019,Outgrowers_Baseline!T337,IF(G337=2020,Outgrowers_Baseline!Y337,IF(G337=2021,Outgrowers_Baseline!AD337,IF(G337=2022,Outgrowers_Baseline!AI337,IF(G337=2023,Outgrowers_Baseline!AN337,IF(G337=2024,Outgrowers_Baseline!AS337,0)))))))))+(IF(G337=2017,Outgrowers_Baseline!K337,IF(G337=2018,Outgrowers_Baseline!P337,IF(G337=2019,Outgrowers_Baseline!U337,IF(G337=2020,Outgrowers_Baseline!Z337,IF(G337=2021,Outgrowers_Baseline!AE337,IF(G337=2022,Outgrowers_Baseline!AJ337,IF(G337=2023,Outgrowers_Baseline!AO337,IF(G337=2024,Outgrowers_Baseline!AT337,0)))))))))+(IF(G337=2017,Outgrowers_Baseline!L337,IF(G337=2018,Outgrowers_Baseline!Q337,IF(G337=2019,Outgrowers_Baseline!V337,IF(G337=2020,Outgrowers_Baseline!AA337,IF(G337=2021,Outgrowers_Baseline!AF337,IF(G337=2022,Outgrowers_Baseline!AK337,IF(G337=2023,Outgrowers_Baseline!AP337,IF(G337=2024,Outgrowers_Baseline!AU337,0))))))))))</f>
        <v>34800</v>
      </c>
      <c r="I337" s="11">
        <f t="shared" si="91"/>
        <v>2021</v>
      </c>
      <c r="J337" s="11">
        <f>IF(I337=2017,Outgrowers_Baseline!I337,IF(I337=2018,Outgrowers_Baseline!N337,IF(I337=2019,Outgrowers_Baseline!S337,IF(I337=2020,Outgrowers_Baseline!X337,IF(I337=2021,Outgrowers_Baseline!AC337,IF(I337=2022,Outgrowers_Baseline!AH337,IF(I337=2023,Outgrowers_Baseline!AM337,IF(I337=2024,Outgrowers_Baseline!AR337,0))))))))</f>
        <v>9000</v>
      </c>
      <c r="K337" s="11">
        <f>IF(I337=2017,Outgrowers_Baseline!L337,IF(I337=2018,Outgrowers_Baseline!Q337,IF(I337=2019,Outgrowers_Baseline!V337,IF(I337=2020,Outgrowers_Baseline!AA337,IF(I337=2021,Outgrowers_Baseline!AF337,IF(I337=2022,Outgrowers_Baseline!AK337,IF(I337=2023,Outgrowers_Baseline!AP337,IF(I337=2024,Outgrowers_Baseline!AU337,0))))))))</f>
        <v>0</v>
      </c>
      <c r="L337" s="11">
        <f>IF(I337=2017,Outgrowers_Baseline!K337,IF(I337=2018,Outgrowers_Baseline!P337,IF(I337=2019,Outgrowers_Baseline!U337,IF(I337=2020,Outgrowers_Baseline!Z337,IF(I337=2021,Outgrowers_Baseline!AE337,IF(I337=2022,Outgrowers_Baseline!AJ337,IF(I337=2023,Outgrowers_Baseline!AO337,IF(I337=2024,Outgrowers_Baseline!AT337,0))))))))</f>
        <v>200</v>
      </c>
      <c r="M337" s="11">
        <f>IF(I337=2017,Outgrowers_Baseline!J337,IF(I337=2018,Outgrowers_Baseline!O337,IF(I337=2019,Outgrowers_Baseline!T337,IF(I337=2020,Outgrowers_Baseline!Y337,IF(I337=2021,Outgrowers_Baseline!AD337,IF(I337=2022,Outgrowers_Baseline!AI337,IF(I337=2023,Outgrowers_Baseline!AN337,IF(I337=2024,Outgrowers_Baseline!AS337,0))))))))</f>
        <v>25600</v>
      </c>
      <c r="N337" s="11">
        <f t="shared" si="92"/>
        <v>34800</v>
      </c>
      <c r="O337" s="30">
        <f>IFERROR(VLOOKUP(A337,Outgrower_Areas!$C:$J,8,0),0)</f>
        <v>3.4681220000000001</v>
      </c>
      <c r="P337" s="33">
        <f t="shared" si="93"/>
        <v>0</v>
      </c>
      <c r="Q337" s="113">
        <f t="shared" si="94"/>
        <v>0</v>
      </c>
      <c r="R337" s="32">
        <f t="shared" si="95"/>
        <v>5.7471264367816091E-3</v>
      </c>
      <c r="S337" s="30">
        <f t="shared" si="96"/>
        <v>1.9931735632183908E-2</v>
      </c>
      <c r="T337" s="32">
        <f t="shared" si="97"/>
        <v>0.74137931034482762</v>
      </c>
      <c r="U337" s="30">
        <f t="shared" si="98"/>
        <v>2.5711938965517245</v>
      </c>
      <c r="V337" s="113" t="str">
        <f t="shared" si="99"/>
        <v>Non-Cropland</v>
      </c>
      <c r="W337" s="33">
        <f t="shared" si="100"/>
        <v>0</v>
      </c>
      <c r="X337" s="114">
        <f t="shared" si="101"/>
        <v>0</v>
      </c>
      <c r="Y337" s="33">
        <f t="shared" si="102"/>
        <v>0.15</v>
      </c>
      <c r="Z337" s="113">
        <f t="shared" si="103"/>
        <v>2.9897603448275864E-3</v>
      </c>
      <c r="AA337" s="113" t="str">
        <f t="shared" si="104"/>
        <v>High Cropland (≥50%)</v>
      </c>
      <c r="AB337" s="11">
        <f t="shared" si="105"/>
        <v>0.4</v>
      </c>
      <c r="AC337" s="11">
        <f t="shared" si="106"/>
        <v>1.0284775586206898</v>
      </c>
      <c r="AD337" s="30">
        <f t="shared" si="107"/>
        <v>2.5711938965517245</v>
      </c>
    </row>
    <row r="338" spans="1:30" x14ac:dyDescent="0.4">
      <c r="A338" s="11" t="str">
        <f>Outgrowers_Baseline!A338</f>
        <v>22002b</v>
      </c>
      <c r="B338" s="11">
        <f>Outgrowers_Baseline!B338</f>
        <v>503</v>
      </c>
      <c r="C338" s="11" t="str">
        <f>Outgrowers_Baseline!C338</f>
        <v>22002b</v>
      </c>
      <c r="D338" s="11">
        <f>Outgrowers_Baseline!D338</f>
        <v>19196</v>
      </c>
      <c r="E338" s="11" t="str">
        <f>Outgrowers_Baseline!G338</f>
        <v>Euc</v>
      </c>
      <c r="F338" s="11">
        <f>Outgrowers_Baseline!H338</f>
        <v>2021</v>
      </c>
      <c r="G338" s="11">
        <f t="shared" si="90"/>
        <v>2020</v>
      </c>
      <c r="H338" s="11">
        <f>IF(G338&lt;2017,0,(IF(G338=2017,Outgrowers_Baseline!I338,IF(G338=2018,Outgrowers_Baseline!N338,IF(G338=2019,Outgrowers_Baseline!S338,IF(G338=2020,Outgrowers_Baseline!X338,IF(G338=2021,Outgrowers_Baseline!AC338,IF(G338=2022,Outgrowers_Baseline!AH338,IF(G338=2023,Outgrowers_Baseline!AM338,IF(G338=2024,Outgrowers_Baseline!AR338,0)))))))))+(IF(G338=2017,Outgrowers_Baseline!J338,IF(G338=2018,Outgrowers_Baseline!O338,IF(G338=2019,Outgrowers_Baseline!T338,IF(G338=2020,Outgrowers_Baseline!Y338,IF(G338=2021,Outgrowers_Baseline!AD338,IF(G338=2022,Outgrowers_Baseline!AI338,IF(G338=2023,Outgrowers_Baseline!AN338,IF(G338=2024,Outgrowers_Baseline!AS338,0)))))))))+(IF(G338=2017,Outgrowers_Baseline!K338,IF(G338=2018,Outgrowers_Baseline!P338,IF(G338=2019,Outgrowers_Baseline!U338,IF(G338=2020,Outgrowers_Baseline!Z338,IF(G338=2021,Outgrowers_Baseline!AE338,IF(G338=2022,Outgrowers_Baseline!AJ338,IF(G338=2023,Outgrowers_Baseline!AO338,IF(G338=2024,Outgrowers_Baseline!AT338,0)))))))))+(IF(G338=2017,Outgrowers_Baseline!L338,IF(G338=2018,Outgrowers_Baseline!Q338,IF(G338=2019,Outgrowers_Baseline!V338,IF(G338=2020,Outgrowers_Baseline!AA338,IF(G338=2021,Outgrowers_Baseline!AF338,IF(G338=2022,Outgrowers_Baseline!AK338,IF(G338=2023,Outgrowers_Baseline!AP338,IF(G338=2024,Outgrowers_Baseline!AU338,0))))))))))</f>
        <v>8300</v>
      </c>
      <c r="I338" s="11">
        <f t="shared" si="91"/>
        <v>2020</v>
      </c>
      <c r="J338" s="11">
        <f>IF(I338=2017,Outgrowers_Baseline!I338,IF(I338=2018,Outgrowers_Baseline!N338,IF(I338=2019,Outgrowers_Baseline!S338,IF(I338=2020,Outgrowers_Baseline!X338,IF(I338=2021,Outgrowers_Baseline!AC338,IF(I338=2022,Outgrowers_Baseline!AH338,IF(I338=2023,Outgrowers_Baseline!AM338,IF(I338=2024,Outgrowers_Baseline!AR338,0))))))))</f>
        <v>6200</v>
      </c>
      <c r="K338" s="11">
        <f>IF(I338=2017,Outgrowers_Baseline!L338,IF(I338=2018,Outgrowers_Baseline!Q338,IF(I338=2019,Outgrowers_Baseline!V338,IF(I338=2020,Outgrowers_Baseline!AA338,IF(I338=2021,Outgrowers_Baseline!AF338,IF(I338=2022,Outgrowers_Baseline!AK338,IF(I338=2023,Outgrowers_Baseline!AP338,IF(I338=2024,Outgrowers_Baseline!AU338,0))))))))</f>
        <v>0</v>
      </c>
      <c r="L338" s="11">
        <f>IF(I338=2017,Outgrowers_Baseline!K338,IF(I338=2018,Outgrowers_Baseline!P338,IF(I338=2019,Outgrowers_Baseline!U338,IF(I338=2020,Outgrowers_Baseline!Z338,IF(I338=2021,Outgrowers_Baseline!AE338,IF(I338=2022,Outgrowers_Baseline!AJ338,IF(I338=2023,Outgrowers_Baseline!AO338,IF(I338=2024,Outgrowers_Baseline!AT338,0))))))))</f>
        <v>0</v>
      </c>
      <c r="M338" s="11">
        <f>IF(I338=2017,Outgrowers_Baseline!J338,IF(I338=2018,Outgrowers_Baseline!O338,IF(I338=2019,Outgrowers_Baseline!T338,IF(I338=2020,Outgrowers_Baseline!Y338,IF(I338=2021,Outgrowers_Baseline!AD338,IF(I338=2022,Outgrowers_Baseline!AI338,IF(I338=2023,Outgrowers_Baseline!AN338,IF(I338=2024,Outgrowers_Baseline!AS338,0))))))))</f>
        <v>2100</v>
      </c>
      <c r="N338" s="11">
        <f t="shared" si="92"/>
        <v>8300</v>
      </c>
      <c r="O338" s="30">
        <f>IFERROR(VLOOKUP(A338,Outgrower_Areas!$C:$J,8,0),0)</f>
        <v>0.83705499999999999</v>
      </c>
      <c r="P338" s="33">
        <f t="shared" si="93"/>
        <v>0</v>
      </c>
      <c r="Q338" s="113">
        <f t="shared" si="94"/>
        <v>0</v>
      </c>
      <c r="R338" s="32">
        <f t="shared" si="95"/>
        <v>0</v>
      </c>
      <c r="S338" s="30">
        <f t="shared" si="96"/>
        <v>0</v>
      </c>
      <c r="T338" s="32">
        <f t="shared" si="97"/>
        <v>0.25301204819277107</v>
      </c>
      <c r="U338" s="30">
        <f t="shared" si="98"/>
        <v>0.21178499999999997</v>
      </c>
      <c r="V338" s="113" t="str">
        <f t="shared" si="99"/>
        <v>Non-Cropland</v>
      </c>
      <c r="W338" s="33">
        <f t="shared" si="100"/>
        <v>0</v>
      </c>
      <c r="X338" s="114">
        <f t="shared" si="101"/>
        <v>0</v>
      </c>
      <c r="Y338" s="33">
        <f t="shared" si="102"/>
        <v>0</v>
      </c>
      <c r="Z338" s="113">
        <f t="shared" si="103"/>
        <v>0</v>
      </c>
      <c r="AA338" s="113" t="str">
        <f t="shared" si="104"/>
        <v>Low Cropland (10-30%)</v>
      </c>
      <c r="AB338" s="11">
        <f t="shared" si="105"/>
        <v>0.2</v>
      </c>
      <c r="AC338" s="11">
        <f t="shared" si="106"/>
        <v>4.2356999999999999E-2</v>
      </c>
      <c r="AD338" s="30">
        <f t="shared" si="107"/>
        <v>0.21178499999999997</v>
      </c>
    </row>
    <row r="339" spans="1:30" x14ac:dyDescent="0.4">
      <c r="A339" s="11" t="str">
        <f>Outgrowers_Baseline!A339</f>
        <v>22005a</v>
      </c>
      <c r="B339" s="11">
        <f>Outgrowers_Baseline!B339</f>
        <v>500</v>
      </c>
      <c r="C339" s="11" t="str">
        <f>Outgrowers_Baseline!C339</f>
        <v>22005a</v>
      </c>
      <c r="D339" s="11">
        <f>Outgrowers_Baseline!D339</f>
        <v>16661</v>
      </c>
      <c r="E339" s="11" t="str">
        <f>Outgrowers_Baseline!G339</f>
        <v>Euc</v>
      </c>
      <c r="F339" s="11">
        <f>Outgrowers_Baseline!H339</f>
        <v>2020</v>
      </c>
      <c r="G339" s="11">
        <f t="shared" si="90"/>
        <v>2019</v>
      </c>
      <c r="H339" s="11">
        <f>IF(G339&lt;2017,0,(IF(G339=2017,Outgrowers_Baseline!I339,IF(G339=2018,Outgrowers_Baseline!N339,IF(G339=2019,Outgrowers_Baseline!S339,IF(G339=2020,Outgrowers_Baseline!X339,IF(G339=2021,Outgrowers_Baseline!AC339,IF(G339=2022,Outgrowers_Baseline!AH339,IF(G339=2023,Outgrowers_Baseline!AM339,IF(G339=2024,Outgrowers_Baseline!AR339,0)))))))))+(IF(G339=2017,Outgrowers_Baseline!J339,IF(G339=2018,Outgrowers_Baseline!O339,IF(G339=2019,Outgrowers_Baseline!T339,IF(G339=2020,Outgrowers_Baseline!Y339,IF(G339=2021,Outgrowers_Baseline!AD339,IF(G339=2022,Outgrowers_Baseline!AI339,IF(G339=2023,Outgrowers_Baseline!AN339,IF(G339=2024,Outgrowers_Baseline!AS339,0)))))))))+(IF(G339=2017,Outgrowers_Baseline!K339,IF(G339=2018,Outgrowers_Baseline!P339,IF(G339=2019,Outgrowers_Baseline!U339,IF(G339=2020,Outgrowers_Baseline!Z339,IF(G339=2021,Outgrowers_Baseline!AE339,IF(G339=2022,Outgrowers_Baseline!AJ339,IF(G339=2023,Outgrowers_Baseline!AO339,IF(G339=2024,Outgrowers_Baseline!AT339,0)))))))))+(IF(G339=2017,Outgrowers_Baseline!L339,IF(G339=2018,Outgrowers_Baseline!Q339,IF(G339=2019,Outgrowers_Baseline!V339,IF(G339=2020,Outgrowers_Baseline!AA339,IF(G339=2021,Outgrowers_Baseline!AF339,IF(G339=2022,Outgrowers_Baseline!AK339,IF(G339=2023,Outgrowers_Baseline!AP339,IF(G339=2024,Outgrowers_Baseline!AU339,0))))))))))</f>
        <v>2300</v>
      </c>
      <c r="I339" s="11">
        <f t="shared" si="91"/>
        <v>2019</v>
      </c>
      <c r="J339" s="11">
        <f>IF(I339=2017,Outgrowers_Baseline!I339,IF(I339=2018,Outgrowers_Baseline!N339,IF(I339=2019,Outgrowers_Baseline!S339,IF(I339=2020,Outgrowers_Baseline!X339,IF(I339=2021,Outgrowers_Baseline!AC339,IF(I339=2022,Outgrowers_Baseline!AH339,IF(I339=2023,Outgrowers_Baseline!AM339,IF(I339=2024,Outgrowers_Baseline!AR339,0))))))))</f>
        <v>0</v>
      </c>
      <c r="K339" s="11">
        <f>IF(I339=2017,Outgrowers_Baseline!L339,IF(I339=2018,Outgrowers_Baseline!Q339,IF(I339=2019,Outgrowers_Baseline!V339,IF(I339=2020,Outgrowers_Baseline!AA339,IF(I339=2021,Outgrowers_Baseline!AF339,IF(I339=2022,Outgrowers_Baseline!AK339,IF(I339=2023,Outgrowers_Baseline!AP339,IF(I339=2024,Outgrowers_Baseline!AU339,0))))))))</f>
        <v>0</v>
      </c>
      <c r="L339" s="11">
        <f>IF(I339=2017,Outgrowers_Baseline!K339,IF(I339=2018,Outgrowers_Baseline!P339,IF(I339=2019,Outgrowers_Baseline!U339,IF(I339=2020,Outgrowers_Baseline!Z339,IF(I339=2021,Outgrowers_Baseline!AE339,IF(I339=2022,Outgrowers_Baseline!AJ339,IF(I339=2023,Outgrowers_Baseline!AO339,IF(I339=2024,Outgrowers_Baseline!AT339,0))))))))</f>
        <v>700</v>
      </c>
      <c r="M339" s="11">
        <f>IF(I339=2017,Outgrowers_Baseline!J339,IF(I339=2018,Outgrowers_Baseline!O339,IF(I339=2019,Outgrowers_Baseline!T339,IF(I339=2020,Outgrowers_Baseline!Y339,IF(I339=2021,Outgrowers_Baseline!AD339,IF(I339=2022,Outgrowers_Baseline!AI339,IF(I339=2023,Outgrowers_Baseline!AN339,IF(I339=2024,Outgrowers_Baseline!AS339,0))))))))</f>
        <v>1600</v>
      </c>
      <c r="N339" s="11">
        <f t="shared" si="92"/>
        <v>2300</v>
      </c>
      <c r="O339" s="30">
        <f>IFERROR(VLOOKUP(A339,Outgrower_Areas!$C:$J,8,0),0)</f>
        <v>0.22767100000000001</v>
      </c>
      <c r="P339" s="33">
        <f t="shared" si="93"/>
        <v>0</v>
      </c>
      <c r="Q339" s="113">
        <f t="shared" si="94"/>
        <v>0</v>
      </c>
      <c r="R339" s="32">
        <f t="shared" si="95"/>
        <v>0.30434782608695654</v>
      </c>
      <c r="S339" s="30">
        <f t="shared" si="96"/>
        <v>6.9291173913043486E-2</v>
      </c>
      <c r="T339" s="32">
        <f t="shared" si="97"/>
        <v>1</v>
      </c>
      <c r="U339" s="30">
        <f t="shared" si="98"/>
        <v>0.22767100000000001</v>
      </c>
      <c r="V339" s="113" t="str">
        <f t="shared" si="99"/>
        <v>Non-Cropland</v>
      </c>
      <c r="W339" s="33">
        <f t="shared" si="100"/>
        <v>0</v>
      </c>
      <c r="X339" s="114">
        <f t="shared" si="101"/>
        <v>0</v>
      </c>
      <c r="Y339" s="33">
        <f t="shared" si="102"/>
        <v>0.3</v>
      </c>
      <c r="Z339" s="113">
        <f t="shared" si="103"/>
        <v>2.0787352173913046E-2</v>
      </c>
      <c r="AA339" s="113" t="str">
        <f t="shared" si="104"/>
        <v>High Cropland (≥50%)</v>
      </c>
      <c r="AB339" s="11">
        <f t="shared" si="105"/>
        <v>0.4</v>
      </c>
      <c r="AC339" s="11">
        <f t="shared" si="106"/>
        <v>9.1068400000000008E-2</v>
      </c>
      <c r="AD339" s="30">
        <f t="shared" si="107"/>
        <v>0.22767100000000001</v>
      </c>
    </row>
    <row r="340" spans="1:30" x14ac:dyDescent="0.4">
      <c r="A340" s="11" t="str">
        <f>Outgrowers_Baseline!A340</f>
        <v>22006a</v>
      </c>
      <c r="B340" s="11">
        <f>Outgrowers_Baseline!B340</f>
        <v>500</v>
      </c>
      <c r="C340" s="11" t="str">
        <f>Outgrowers_Baseline!C340</f>
        <v>22006a</v>
      </c>
      <c r="D340" s="11">
        <f>Outgrowers_Baseline!D340</f>
        <v>16662</v>
      </c>
      <c r="E340" s="11" t="str">
        <f>Outgrowers_Baseline!G340</f>
        <v>Euc</v>
      </c>
      <c r="F340" s="11">
        <f>Outgrowers_Baseline!H340</f>
        <v>2019</v>
      </c>
      <c r="G340" s="11">
        <f t="shared" si="90"/>
        <v>2018</v>
      </c>
      <c r="H340" s="11">
        <f>IF(G340&lt;2017,0,(IF(G340=2017,Outgrowers_Baseline!I340,IF(G340=2018,Outgrowers_Baseline!N340,IF(G340=2019,Outgrowers_Baseline!S340,IF(G340=2020,Outgrowers_Baseline!X340,IF(G340=2021,Outgrowers_Baseline!AC340,IF(G340=2022,Outgrowers_Baseline!AH340,IF(G340=2023,Outgrowers_Baseline!AM340,IF(G340=2024,Outgrowers_Baseline!AR340,0)))))))))+(IF(G340=2017,Outgrowers_Baseline!J340,IF(G340=2018,Outgrowers_Baseline!O340,IF(G340=2019,Outgrowers_Baseline!T340,IF(G340=2020,Outgrowers_Baseline!Y340,IF(G340=2021,Outgrowers_Baseline!AD340,IF(G340=2022,Outgrowers_Baseline!AI340,IF(G340=2023,Outgrowers_Baseline!AN340,IF(G340=2024,Outgrowers_Baseline!AS340,0)))))))))+(IF(G340=2017,Outgrowers_Baseline!K340,IF(G340=2018,Outgrowers_Baseline!P340,IF(G340=2019,Outgrowers_Baseline!U340,IF(G340=2020,Outgrowers_Baseline!Z340,IF(G340=2021,Outgrowers_Baseline!AE340,IF(G340=2022,Outgrowers_Baseline!AJ340,IF(G340=2023,Outgrowers_Baseline!AO340,IF(G340=2024,Outgrowers_Baseline!AT340,0)))))))))+(IF(G340=2017,Outgrowers_Baseline!L340,IF(G340=2018,Outgrowers_Baseline!Q340,IF(G340=2019,Outgrowers_Baseline!V340,IF(G340=2020,Outgrowers_Baseline!AA340,IF(G340=2021,Outgrowers_Baseline!AF340,IF(G340=2022,Outgrowers_Baseline!AK340,IF(G340=2023,Outgrowers_Baseline!AP340,IF(G340=2024,Outgrowers_Baseline!AU340,0))))))))))</f>
        <v>3000</v>
      </c>
      <c r="I340" s="11">
        <f t="shared" si="91"/>
        <v>2018</v>
      </c>
      <c r="J340" s="11">
        <f>IF(I340=2017,Outgrowers_Baseline!I340,IF(I340=2018,Outgrowers_Baseline!N340,IF(I340=2019,Outgrowers_Baseline!S340,IF(I340=2020,Outgrowers_Baseline!X340,IF(I340=2021,Outgrowers_Baseline!AC340,IF(I340=2022,Outgrowers_Baseline!AH340,IF(I340=2023,Outgrowers_Baseline!AM340,IF(I340=2024,Outgrowers_Baseline!AR340,0))))))))</f>
        <v>3000</v>
      </c>
      <c r="K340" s="11">
        <f>IF(I340=2017,Outgrowers_Baseline!L340,IF(I340=2018,Outgrowers_Baseline!Q340,IF(I340=2019,Outgrowers_Baseline!V340,IF(I340=2020,Outgrowers_Baseline!AA340,IF(I340=2021,Outgrowers_Baseline!AF340,IF(I340=2022,Outgrowers_Baseline!AK340,IF(I340=2023,Outgrowers_Baseline!AP340,IF(I340=2024,Outgrowers_Baseline!AU340,0))))))))</f>
        <v>0</v>
      </c>
      <c r="L340" s="11">
        <f>IF(I340=2017,Outgrowers_Baseline!K340,IF(I340=2018,Outgrowers_Baseline!P340,IF(I340=2019,Outgrowers_Baseline!U340,IF(I340=2020,Outgrowers_Baseline!Z340,IF(I340=2021,Outgrowers_Baseline!AE340,IF(I340=2022,Outgrowers_Baseline!AJ340,IF(I340=2023,Outgrowers_Baseline!AO340,IF(I340=2024,Outgrowers_Baseline!AT340,0))))))))</f>
        <v>0</v>
      </c>
      <c r="M340" s="11">
        <f>IF(I340=2017,Outgrowers_Baseline!J340,IF(I340=2018,Outgrowers_Baseline!O340,IF(I340=2019,Outgrowers_Baseline!T340,IF(I340=2020,Outgrowers_Baseline!Y340,IF(I340=2021,Outgrowers_Baseline!AD340,IF(I340=2022,Outgrowers_Baseline!AI340,IF(I340=2023,Outgrowers_Baseline!AN340,IF(I340=2024,Outgrowers_Baseline!AS340,0))))))))</f>
        <v>0</v>
      </c>
      <c r="N340" s="11">
        <f t="shared" si="92"/>
        <v>3000</v>
      </c>
      <c r="O340" s="30">
        <f>IFERROR(VLOOKUP(A340,Outgrower_Areas!$C:$J,8,0),0)</f>
        <v>0.288466</v>
      </c>
      <c r="P340" s="33">
        <f t="shared" si="93"/>
        <v>0</v>
      </c>
      <c r="Q340" s="113">
        <f t="shared" si="94"/>
        <v>0</v>
      </c>
      <c r="R340" s="32">
        <f t="shared" si="95"/>
        <v>0</v>
      </c>
      <c r="S340" s="30">
        <f t="shared" si="96"/>
        <v>0</v>
      </c>
      <c r="T340" s="32">
        <f t="shared" si="97"/>
        <v>0</v>
      </c>
      <c r="U340" s="30">
        <f t="shared" si="98"/>
        <v>0</v>
      </c>
      <c r="V340" s="113" t="str">
        <f t="shared" si="99"/>
        <v>Non-Cropland</v>
      </c>
      <c r="W340" s="33">
        <f t="shared" si="100"/>
        <v>0</v>
      </c>
      <c r="X340" s="114">
        <f t="shared" si="101"/>
        <v>0</v>
      </c>
      <c r="Y340" s="33">
        <f t="shared" si="102"/>
        <v>0</v>
      </c>
      <c r="Z340" s="113">
        <f t="shared" si="103"/>
        <v>0</v>
      </c>
      <c r="AA340" s="113" t="str">
        <f t="shared" si="104"/>
        <v>Non-Cropland</v>
      </c>
      <c r="AB340" s="11">
        <f t="shared" si="105"/>
        <v>0</v>
      </c>
      <c r="AC340" s="11">
        <f t="shared" si="106"/>
        <v>0</v>
      </c>
      <c r="AD340" s="30">
        <f t="shared" si="107"/>
        <v>0</v>
      </c>
    </row>
    <row r="341" spans="1:30" x14ac:dyDescent="0.4">
      <c r="A341" s="11" t="str">
        <f>Outgrowers_Baseline!A341</f>
        <v>22006b</v>
      </c>
      <c r="B341" s="11">
        <f>Outgrowers_Baseline!B341</f>
        <v>500</v>
      </c>
      <c r="C341" s="11" t="str">
        <f>Outgrowers_Baseline!C341</f>
        <v>22006b</v>
      </c>
      <c r="D341" s="11">
        <f>Outgrowers_Baseline!D341</f>
        <v>16676</v>
      </c>
      <c r="E341" s="11" t="str">
        <f>Outgrowers_Baseline!G341</f>
        <v>Euc</v>
      </c>
      <c r="F341" s="11">
        <f>Outgrowers_Baseline!H341</f>
        <v>2017</v>
      </c>
      <c r="G341" s="11">
        <f t="shared" si="90"/>
        <v>2016</v>
      </c>
      <c r="H341" s="11">
        <f>IF(G341&lt;2017,0,(IF(G341=2017,Outgrowers_Baseline!I341,IF(G341=2018,Outgrowers_Baseline!N341,IF(G341=2019,Outgrowers_Baseline!S341,IF(G341=2020,Outgrowers_Baseline!X341,IF(G341=2021,Outgrowers_Baseline!AC341,IF(G341=2022,Outgrowers_Baseline!AH341,IF(G341=2023,Outgrowers_Baseline!AM341,IF(G341=2024,Outgrowers_Baseline!AR341,0)))))))))+(IF(G341=2017,Outgrowers_Baseline!J341,IF(G341=2018,Outgrowers_Baseline!O341,IF(G341=2019,Outgrowers_Baseline!T341,IF(G341=2020,Outgrowers_Baseline!Y341,IF(G341=2021,Outgrowers_Baseline!AD341,IF(G341=2022,Outgrowers_Baseline!AI341,IF(G341=2023,Outgrowers_Baseline!AN341,IF(G341=2024,Outgrowers_Baseline!AS341,0)))))))))+(IF(G341=2017,Outgrowers_Baseline!K341,IF(G341=2018,Outgrowers_Baseline!P341,IF(G341=2019,Outgrowers_Baseline!U341,IF(G341=2020,Outgrowers_Baseline!Z341,IF(G341=2021,Outgrowers_Baseline!AE341,IF(G341=2022,Outgrowers_Baseline!AJ341,IF(G341=2023,Outgrowers_Baseline!AO341,IF(G341=2024,Outgrowers_Baseline!AT341,0)))))))))+(IF(G341=2017,Outgrowers_Baseline!L341,IF(G341=2018,Outgrowers_Baseline!Q341,IF(G341=2019,Outgrowers_Baseline!V341,IF(G341=2020,Outgrowers_Baseline!AA341,IF(G341=2021,Outgrowers_Baseline!AF341,IF(G341=2022,Outgrowers_Baseline!AK341,IF(G341=2023,Outgrowers_Baseline!AP341,IF(G341=2024,Outgrowers_Baseline!AU341,0))))))))))</f>
        <v>0</v>
      </c>
      <c r="I341" s="11">
        <f t="shared" si="91"/>
        <v>2017</v>
      </c>
      <c r="J341" s="11">
        <f>IF(I341=2017,Outgrowers_Baseline!I341,IF(I341=2018,Outgrowers_Baseline!N341,IF(I341=2019,Outgrowers_Baseline!S341,IF(I341=2020,Outgrowers_Baseline!X341,IF(I341=2021,Outgrowers_Baseline!AC341,IF(I341=2022,Outgrowers_Baseline!AH341,IF(I341=2023,Outgrowers_Baseline!AM341,IF(I341=2024,Outgrowers_Baseline!AR341,0))))))))</f>
        <v>1100</v>
      </c>
      <c r="K341" s="11">
        <f>IF(I341=2017,Outgrowers_Baseline!L341,IF(I341=2018,Outgrowers_Baseline!Q341,IF(I341=2019,Outgrowers_Baseline!V341,IF(I341=2020,Outgrowers_Baseline!AA341,IF(I341=2021,Outgrowers_Baseline!AF341,IF(I341=2022,Outgrowers_Baseline!AK341,IF(I341=2023,Outgrowers_Baseline!AP341,IF(I341=2024,Outgrowers_Baseline!AU341,0))))))))</f>
        <v>0</v>
      </c>
      <c r="L341" s="11">
        <f>IF(I341=2017,Outgrowers_Baseline!K341,IF(I341=2018,Outgrowers_Baseline!P341,IF(I341=2019,Outgrowers_Baseline!U341,IF(I341=2020,Outgrowers_Baseline!Z341,IF(I341=2021,Outgrowers_Baseline!AE341,IF(I341=2022,Outgrowers_Baseline!AJ341,IF(I341=2023,Outgrowers_Baseline!AO341,IF(I341=2024,Outgrowers_Baseline!AT341,0))))))))</f>
        <v>0</v>
      </c>
      <c r="M341" s="11">
        <f>IF(I341=2017,Outgrowers_Baseline!J341,IF(I341=2018,Outgrowers_Baseline!O341,IF(I341=2019,Outgrowers_Baseline!T341,IF(I341=2020,Outgrowers_Baseline!Y341,IF(I341=2021,Outgrowers_Baseline!AD341,IF(I341=2022,Outgrowers_Baseline!AI341,IF(I341=2023,Outgrowers_Baseline!AN341,IF(I341=2024,Outgrowers_Baseline!AS341,0))))))))</f>
        <v>0</v>
      </c>
      <c r="N341" s="11">
        <f t="shared" si="92"/>
        <v>1100</v>
      </c>
      <c r="O341" s="30">
        <f>IFERROR(VLOOKUP(A341,Outgrower_Areas!$C:$J,8,0),0)</f>
        <v>0.10389</v>
      </c>
      <c r="P341" s="33">
        <f t="shared" si="93"/>
        <v>0</v>
      </c>
      <c r="Q341" s="113">
        <f t="shared" si="94"/>
        <v>0</v>
      </c>
      <c r="R341" s="32">
        <f t="shared" si="95"/>
        <v>0</v>
      </c>
      <c r="S341" s="30">
        <f t="shared" si="96"/>
        <v>0</v>
      </c>
      <c r="T341" s="32">
        <f t="shared" si="97"/>
        <v>0</v>
      </c>
      <c r="U341" s="30">
        <f t="shared" si="98"/>
        <v>0</v>
      </c>
      <c r="V341" s="113" t="str">
        <f t="shared" si="99"/>
        <v>Non-Cropland</v>
      </c>
      <c r="W341" s="33">
        <f t="shared" si="100"/>
        <v>0</v>
      </c>
      <c r="X341" s="114">
        <f t="shared" si="101"/>
        <v>0</v>
      </c>
      <c r="Y341" s="33">
        <f t="shared" si="102"/>
        <v>0</v>
      </c>
      <c r="Z341" s="113">
        <f t="shared" si="103"/>
        <v>0</v>
      </c>
      <c r="AA341" s="113" t="str">
        <f t="shared" si="104"/>
        <v>Non-Cropland</v>
      </c>
      <c r="AB341" s="11">
        <f t="shared" si="105"/>
        <v>0</v>
      </c>
      <c r="AC341" s="11">
        <f t="shared" si="106"/>
        <v>0</v>
      </c>
      <c r="AD341" s="30">
        <f t="shared" si="107"/>
        <v>0</v>
      </c>
    </row>
    <row r="342" spans="1:30" x14ac:dyDescent="0.4">
      <c r="A342" s="11" t="str">
        <f>Outgrowers_Baseline!A342</f>
        <v>22007a</v>
      </c>
      <c r="B342" s="11">
        <f>Outgrowers_Baseline!B342</f>
        <v>500</v>
      </c>
      <c r="C342" s="11" t="str">
        <f>Outgrowers_Baseline!C342</f>
        <v>22007a</v>
      </c>
      <c r="D342" s="11">
        <f>Outgrowers_Baseline!D342</f>
        <v>16936</v>
      </c>
      <c r="E342" s="11" t="str">
        <f>Outgrowers_Baseline!G342</f>
        <v>Euc</v>
      </c>
      <c r="F342" s="11">
        <f>Outgrowers_Baseline!H342</f>
        <v>2020</v>
      </c>
      <c r="G342" s="11">
        <f t="shared" si="90"/>
        <v>2019</v>
      </c>
      <c r="H342" s="11">
        <f>IF(G342&lt;2017,0,(IF(G342=2017,Outgrowers_Baseline!I342,IF(G342=2018,Outgrowers_Baseline!N342,IF(G342=2019,Outgrowers_Baseline!S342,IF(G342=2020,Outgrowers_Baseline!X342,IF(G342=2021,Outgrowers_Baseline!AC342,IF(G342=2022,Outgrowers_Baseline!AH342,IF(G342=2023,Outgrowers_Baseline!AM342,IF(G342=2024,Outgrowers_Baseline!AR342,0)))))))))+(IF(G342=2017,Outgrowers_Baseline!J342,IF(G342=2018,Outgrowers_Baseline!O342,IF(G342=2019,Outgrowers_Baseline!T342,IF(G342=2020,Outgrowers_Baseline!Y342,IF(G342=2021,Outgrowers_Baseline!AD342,IF(G342=2022,Outgrowers_Baseline!AI342,IF(G342=2023,Outgrowers_Baseline!AN342,IF(G342=2024,Outgrowers_Baseline!AS342,0)))))))))+(IF(G342=2017,Outgrowers_Baseline!K342,IF(G342=2018,Outgrowers_Baseline!P342,IF(G342=2019,Outgrowers_Baseline!U342,IF(G342=2020,Outgrowers_Baseline!Z342,IF(G342=2021,Outgrowers_Baseline!AE342,IF(G342=2022,Outgrowers_Baseline!AJ342,IF(G342=2023,Outgrowers_Baseline!AO342,IF(G342=2024,Outgrowers_Baseline!AT342,0)))))))))+(IF(G342=2017,Outgrowers_Baseline!L342,IF(G342=2018,Outgrowers_Baseline!Q342,IF(G342=2019,Outgrowers_Baseline!V342,IF(G342=2020,Outgrowers_Baseline!AA342,IF(G342=2021,Outgrowers_Baseline!AF342,IF(G342=2022,Outgrowers_Baseline!AK342,IF(G342=2023,Outgrowers_Baseline!AP342,IF(G342=2024,Outgrowers_Baseline!AU342,0))))))))))</f>
        <v>2500</v>
      </c>
      <c r="I342" s="11">
        <f t="shared" si="91"/>
        <v>2019</v>
      </c>
      <c r="J342" s="11">
        <f>IF(I342=2017,Outgrowers_Baseline!I342,IF(I342=2018,Outgrowers_Baseline!N342,IF(I342=2019,Outgrowers_Baseline!S342,IF(I342=2020,Outgrowers_Baseline!X342,IF(I342=2021,Outgrowers_Baseline!AC342,IF(I342=2022,Outgrowers_Baseline!AH342,IF(I342=2023,Outgrowers_Baseline!AM342,IF(I342=2024,Outgrowers_Baseline!AR342,0))))))))</f>
        <v>2300</v>
      </c>
      <c r="K342" s="11">
        <f>IF(I342=2017,Outgrowers_Baseline!L342,IF(I342=2018,Outgrowers_Baseline!Q342,IF(I342=2019,Outgrowers_Baseline!V342,IF(I342=2020,Outgrowers_Baseline!AA342,IF(I342=2021,Outgrowers_Baseline!AF342,IF(I342=2022,Outgrowers_Baseline!AK342,IF(I342=2023,Outgrowers_Baseline!AP342,IF(I342=2024,Outgrowers_Baseline!AU342,0))))))))</f>
        <v>0</v>
      </c>
      <c r="L342" s="11">
        <f>IF(I342=2017,Outgrowers_Baseline!K342,IF(I342=2018,Outgrowers_Baseline!P342,IF(I342=2019,Outgrowers_Baseline!U342,IF(I342=2020,Outgrowers_Baseline!Z342,IF(I342=2021,Outgrowers_Baseline!AE342,IF(I342=2022,Outgrowers_Baseline!AJ342,IF(I342=2023,Outgrowers_Baseline!AO342,IF(I342=2024,Outgrowers_Baseline!AT342,0))))))))</f>
        <v>0</v>
      </c>
      <c r="M342" s="11">
        <f>IF(I342=2017,Outgrowers_Baseline!J342,IF(I342=2018,Outgrowers_Baseline!O342,IF(I342=2019,Outgrowers_Baseline!T342,IF(I342=2020,Outgrowers_Baseline!Y342,IF(I342=2021,Outgrowers_Baseline!AD342,IF(I342=2022,Outgrowers_Baseline!AI342,IF(I342=2023,Outgrowers_Baseline!AN342,IF(I342=2024,Outgrowers_Baseline!AS342,0))))))))</f>
        <v>200</v>
      </c>
      <c r="N342" s="11">
        <f t="shared" si="92"/>
        <v>2500</v>
      </c>
      <c r="O342" s="30">
        <f>IFERROR(VLOOKUP(A342,Outgrower_Areas!$C:$J,8,0),0)</f>
        <v>0.26707799999999998</v>
      </c>
      <c r="P342" s="33">
        <f t="shared" si="93"/>
        <v>0</v>
      </c>
      <c r="Q342" s="113">
        <f t="shared" si="94"/>
        <v>0</v>
      </c>
      <c r="R342" s="32">
        <f t="shared" si="95"/>
        <v>0</v>
      </c>
      <c r="S342" s="30">
        <f t="shared" si="96"/>
        <v>0</v>
      </c>
      <c r="T342" s="32">
        <f t="shared" si="97"/>
        <v>0.08</v>
      </c>
      <c r="U342" s="30">
        <f t="shared" si="98"/>
        <v>2.1366239999999998E-2</v>
      </c>
      <c r="V342" s="113" t="str">
        <f t="shared" si="99"/>
        <v>Non-Cropland</v>
      </c>
      <c r="W342" s="33">
        <f t="shared" si="100"/>
        <v>0</v>
      </c>
      <c r="X342" s="114">
        <f t="shared" si="101"/>
        <v>0</v>
      </c>
      <c r="Y342" s="33">
        <f t="shared" si="102"/>
        <v>0</v>
      </c>
      <c r="Z342" s="113">
        <f t="shared" si="103"/>
        <v>0</v>
      </c>
      <c r="AA342" s="113" t="str">
        <f t="shared" si="104"/>
        <v>Very Low Cropland (&lt;10%)</v>
      </c>
      <c r="AB342" s="11">
        <f t="shared" si="105"/>
        <v>0.15</v>
      </c>
      <c r="AC342" s="11">
        <f t="shared" si="106"/>
        <v>3.2049359999999998E-3</v>
      </c>
      <c r="AD342" s="30">
        <f t="shared" si="107"/>
        <v>2.1366239999999998E-2</v>
      </c>
    </row>
    <row r="343" spans="1:30" x14ac:dyDescent="0.4">
      <c r="A343" s="11" t="str">
        <f>Outgrowers_Baseline!A343</f>
        <v>220164g</v>
      </c>
      <c r="B343" s="11">
        <f>Outgrowers_Baseline!B343</f>
        <v>503</v>
      </c>
      <c r="C343" s="11" t="str">
        <f>Outgrowers_Baseline!C343</f>
        <v>220164g</v>
      </c>
      <c r="D343" s="11">
        <f>Outgrowers_Baseline!D343</f>
        <v>19271</v>
      </c>
      <c r="E343" s="11" t="str">
        <f>Outgrowers_Baseline!G343</f>
        <v>Euc</v>
      </c>
      <c r="F343" s="11">
        <f>Outgrowers_Baseline!H343</f>
        <v>2023</v>
      </c>
      <c r="G343" s="11">
        <f t="shared" si="90"/>
        <v>2022</v>
      </c>
      <c r="H343" s="11">
        <f>IF(G343&lt;2017,0,(IF(G343=2017,Outgrowers_Baseline!I343,IF(G343=2018,Outgrowers_Baseline!N343,IF(G343=2019,Outgrowers_Baseline!S343,IF(G343=2020,Outgrowers_Baseline!X343,IF(G343=2021,Outgrowers_Baseline!AC343,IF(G343=2022,Outgrowers_Baseline!AH343,IF(G343=2023,Outgrowers_Baseline!AM343,IF(G343=2024,Outgrowers_Baseline!AR343,0)))))))))+(IF(G343=2017,Outgrowers_Baseline!J343,IF(G343=2018,Outgrowers_Baseline!O343,IF(G343=2019,Outgrowers_Baseline!T343,IF(G343=2020,Outgrowers_Baseline!Y343,IF(G343=2021,Outgrowers_Baseline!AD343,IF(G343=2022,Outgrowers_Baseline!AI343,IF(G343=2023,Outgrowers_Baseline!AN343,IF(G343=2024,Outgrowers_Baseline!AS343,0)))))))))+(IF(G343=2017,Outgrowers_Baseline!K343,IF(G343=2018,Outgrowers_Baseline!P343,IF(G343=2019,Outgrowers_Baseline!U343,IF(G343=2020,Outgrowers_Baseline!Z343,IF(G343=2021,Outgrowers_Baseline!AE343,IF(G343=2022,Outgrowers_Baseline!AJ343,IF(G343=2023,Outgrowers_Baseline!AO343,IF(G343=2024,Outgrowers_Baseline!AT343,0)))))))))+(IF(G343=2017,Outgrowers_Baseline!L343,IF(G343=2018,Outgrowers_Baseline!Q343,IF(G343=2019,Outgrowers_Baseline!V343,IF(G343=2020,Outgrowers_Baseline!AA343,IF(G343=2021,Outgrowers_Baseline!AF343,IF(G343=2022,Outgrowers_Baseline!AK343,IF(G343=2023,Outgrowers_Baseline!AP343,IF(G343=2024,Outgrowers_Baseline!AU343,0))))))))))</f>
        <v>7400</v>
      </c>
      <c r="I343" s="11">
        <f t="shared" si="91"/>
        <v>2022</v>
      </c>
      <c r="J343" s="11">
        <f>IF(I343=2017,Outgrowers_Baseline!I343,IF(I343=2018,Outgrowers_Baseline!N343,IF(I343=2019,Outgrowers_Baseline!S343,IF(I343=2020,Outgrowers_Baseline!X343,IF(I343=2021,Outgrowers_Baseline!AC343,IF(I343=2022,Outgrowers_Baseline!AH343,IF(I343=2023,Outgrowers_Baseline!AM343,IF(I343=2024,Outgrowers_Baseline!AR343,0))))))))</f>
        <v>1300</v>
      </c>
      <c r="K343" s="11">
        <f>IF(I343=2017,Outgrowers_Baseline!L343,IF(I343=2018,Outgrowers_Baseline!Q343,IF(I343=2019,Outgrowers_Baseline!V343,IF(I343=2020,Outgrowers_Baseline!AA343,IF(I343=2021,Outgrowers_Baseline!AF343,IF(I343=2022,Outgrowers_Baseline!AK343,IF(I343=2023,Outgrowers_Baseline!AP343,IF(I343=2024,Outgrowers_Baseline!AU343,0))))))))</f>
        <v>0</v>
      </c>
      <c r="L343" s="11">
        <f>IF(I343=2017,Outgrowers_Baseline!K343,IF(I343=2018,Outgrowers_Baseline!P343,IF(I343=2019,Outgrowers_Baseline!U343,IF(I343=2020,Outgrowers_Baseline!Z343,IF(I343=2021,Outgrowers_Baseline!AE343,IF(I343=2022,Outgrowers_Baseline!AJ343,IF(I343=2023,Outgrowers_Baseline!AO343,IF(I343=2024,Outgrowers_Baseline!AT343,0))))))))</f>
        <v>0</v>
      </c>
      <c r="M343" s="11">
        <f>IF(I343=2017,Outgrowers_Baseline!J343,IF(I343=2018,Outgrowers_Baseline!O343,IF(I343=2019,Outgrowers_Baseline!T343,IF(I343=2020,Outgrowers_Baseline!Y343,IF(I343=2021,Outgrowers_Baseline!AD343,IF(I343=2022,Outgrowers_Baseline!AI343,IF(I343=2023,Outgrowers_Baseline!AN343,IF(I343=2024,Outgrowers_Baseline!AS343,0))))))))</f>
        <v>6100</v>
      </c>
      <c r="N343" s="11">
        <f t="shared" si="92"/>
        <v>7400</v>
      </c>
      <c r="O343" s="30">
        <f>IFERROR(VLOOKUP(A343,Outgrower_Areas!$C:$J,8,0),0)</f>
        <v>0.70774599999999999</v>
      </c>
      <c r="P343" s="33">
        <f t="shared" si="93"/>
        <v>0</v>
      </c>
      <c r="Q343" s="113">
        <f t="shared" si="94"/>
        <v>0</v>
      </c>
      <c r="R343" s="32">
        <f t="shared" si="95"/>
        <v>0</v>
      </c>
      <c r="S343" s="30">
        <f t="shared" si="96"/>
        <v>0</v>
      </c>
      <c r="T343" s="32">
        <f t="shared" si="97"/>
        <v>0.82432432432432434</v>
      </c>
      <c r="U343" s="30">
        <f t="shared" si="98"/>
        <v>0.58341224324324326</v>
      </c>
      <c r="V343" s="113" t="str">
        <f t="shared" si="99"/>
        <v>Non-Cropland</v>
      </c>
      <c r="W343" s="33">
        <f t="shared" si="100"/>
        <v>0</v>
      </c>
      <c r="X343" s="114">
        <f t="shared" si="101"/>
        <v>0</v>
      </c>
      <c r="Y343" s="33">
        <f t="shared" si="102"/>
        <v>0</v>
      </c>
      <c r="Z343" s="113">
        <f t="shared" si="103"/>
        <v>0</v>
      </c>
      <c r="AA343" s="113" t="str">
        <f t="shared" si="104"/>
        <v>High Cropland (≥50%)</v>
      </c>
      <c r="AB343" s="11">
        <f t="shared" si="105"/>
        <v>0.4</v>
      </c>
      <c r="AC343" s="11">
        <f t="shared" si="106"/>
        <v>0.23336489729729731</v>
      </c>
      <c r="AD343" s="30">
        <f t="shared" si="107"/>
        <v>0.58341224324324326</v>
      </c>
    </row>
    <row r="344" spans="1:30" x14ac:dyDescent="0.4">
      <c r="A344" s="11" t="str">
        <f>Outgrowers_Baseline!A344</f>
        <v>220247a</v>
      </c>
      <c r="B344" s="11">
        <f>Outgrowers_Baseline!B344</f>
        <v>508</v>
      </c>
      <c r="C344" s="11" t="str">
        <f>Outgrowers_Baseline!C344</f>
        <v>220247a</v>
      </c>
      <c r="D344" s="11">
        <f>Outgrowers_Baseline!D344</f>
        <v>19088</v>
      </c>
      <c r="E344" s="11" t="str">
        <f>Outgrowers_Baseline!G344</f>
        <v>Euc</v>
      </c>
      <c r="F344" s="11">
        <f>Outgrowers_Baseline!H344</f>
        <v>2023</v>
      </c>
      <c r="G344" s="11">
        <f t="shared" si="90"/>
        <v>2022</v>
      </c>
      <c r="H344" s="11">
        <f>IF(G344&lt;2017,0,(IF(G344=2017,Outgrowers_Baseline!I344,IF(G344=2018,Outgrowers_Baseline!N344,IF(G344=2019,Outgrowers_Baseline!S344,IF(G344=2020,Outgrowers_Baseline!X344,IF(G344=2021,Outgrowers_Baseline!AC344,IF(G344=2022,Outgrowers_Baseline!AH344,IF(G344=2023,Outgrowers_Baseline!AM344,IF(G344=2024,Outgrowers_Baseline!AR344,0)))))))))+(IF(G344=2017,Outgrowers_Baseline!J344,IF(G344=2018,Outgrowers_Baseline!O344,IF(G344=2019,Outgrowers_Baseline!T344,IF(G344=2020,Outgrowers_Baseline!Y344,IF(G344=2021,Outgrowers_Baseline!AD344,IF(G344=2022,Outgrowers_Baseline!AI344,IF(G344=2023,Outgrowers_Baseline!AN344,IF(G344=2024,Outgrowers_Baseline!AS344,0)))))))))+(IF(G344=2017,Outgrowers_Baseline!K344,IF(G344=2018,Outgrowers_Baseline!P344,IF(G344=2019,Outgrowers_Baseline!U344,IF(G344=2020,Outgrowers_Baseline!Z344,IF(G344=2021,Outgrowers_Baseline!AE344,IF(G344=2022,Outgrowers_Baseline!AJ344,IF(G344=2023,Outgrowers_Baseline!AO344,IF(G344=2024,Outgrowers_Baseline!AT344,0)))))))))+(IF(G344=2017,Outgrowers_Baseline!L344,IF(G344=2018,Outgrowers_Baseline!Q344,IF(G344=2019,Outgrowers_Baseline!V344,IF(G344=2020,Outgrowers_Baseline!AA344,IF(G344=2021,Outgrowers_Baseline!AF344,IF(G344=2022,Outgrowers_Baseline!AK344,IF(G344=2023,Outgrowers_Baseline!AP344,IF(G344=2024,Outgrowers_Baseline!AU344,0))))))))))</f>
        <v>6100</v>
      </c>
      <c r="I344" s="11">
        <f t="shared" si="91"/>
        <v>2022</v>
      </c>
      <c r="J344" s="11">
        <f>IF(I344=2017,Outgrowers_Baseline!I344,IF(I344=2018,Outgrowers_Baseline!N344,IF(I344=2019,Outgrowers_Baseline!S344,IF(I344=2020,Outgrowers_Baseline!X344,IF(I344=2021,Outgrowers_Baseline!AC344,IF(I344=2022,Outgrowers_Baseline!AH344,IF(I344=2023,Outgrowers_Baseline!AM344,IF(I344=2024,Outgrowers_Baseline!AR344,0))))))))</f>
        <v>3400</v>
      </c>
      <c r="K344" s="11">
        <f>IF(I344=2017,Outgrowers_Baseline!L344,IF(I344=2018,Outgrowers_Baseline!Q344,IF(I344=2019,Outgrowers_Baseline!V344,IF(I344=2020,Outgrowers_Baseline!AA344,IF(I344=2021,Outgrowers_Baseline!AF344,IF(I344=2022,Outgrowers_Baseline!AK344,IF(I344=2023,Outgrowers_Baseline!AP344,IF(I344=2024,Outgrowers_Baseline!AU344,0))))))))</f>
        <v>0</v>
      </c>
      <c r="L344" s="11">
        <f>IF(I344=2017,Outgrowers_Baseline!K344,IF(I344=2018,Outgrowers_Baseline!P344,IF(I344=2019,Outgrowers_Baseline!U344,IF(I344=2020,Outgrowers_Baseline!Z344,IF(I344=2021,Outgrowers_Baseline!AE344,IF(I344=2022,Outgrowers_Baseline!AJ344,IF(I344=2023,Outgrowers_Baseline!AO344,IF(I344=2024,Outgrowers_Baseline!AT344,0))))))))</f>
        <v>1800</v>
      </c>
      <c r="M344" s="11">
        <f>IF(I344=2017,Outgrowers_Baseline!J344,IF(I344=2018,Outgrowers_Baseline!O344,IF(I344=2019,Outgrowers_Baseline!T344,IF(I344=2020,Outgrowers_Baseline!Y344,IF(I344=2021,Outgrowers_Baseline!AD344,IF(I344=2022,Outgrowers_Baseline!AI344,IF(I344=2023,Outgrowers_Baseline!AN344,IF(I344=2024,Outgrowers_Baseline!AS344,0))))))))</f>
        <v>900</v>
      </c>
      <c r="N344" s="11">
        <f t="shared" si="92"/>
        <v>6100</v>
      </c>
      <c r="O344" s="30">
        <f>IFERROR(VLOOKUP(A344,Outgrower_Areas!$C:$J,8,0),0)</f>
        <v>0.60494000000000003</v>
      </c>
      <c r="P344" s="33">
        <f t="shared" si="93"/>
        <v>0</v>
      </c>
      <c r="Q344" s="113">
        <f t="shared" si="94"/>
        <v>0</v>
      </c>
      <c r="R344" s="32">
        <f t="shared" si="95"/>
        <v>0.29508196721311475</v>
      </c>
      <c r="S344" s="30">
        <f t="shared" si="96"/>
        <v>0.17850688524590164</v>
      </c>
      <c r="T344" s="32">
        <f t="shared" si="97"/>
        <v>0.44262295081967212</v>
      </c>
      <c r="U344" s="30">
        <f t="shared" si="98"/>
        <v>0.26776032786885245</v>
      </c>
      <c r="V344" s="113" t="str">
        <f t="shared" si="99"/>
        <v>Non-Cropland</v>
      </c>
      <c r="W344" s="33">
        <f t="shared" si="100"/>
        <v>0</v>
      </c>
      <c r="X344" s="114">
        <f t="shared" si="101"/>
        <v>0</v>
      </c>
      <c r="Y344" s="33">
        <f t="shared" si="102"/>
        <v>0.2</v>
      </c>
      <c r="Z344" s="113">
        <f t="shared" si="103"/>
        <v>3.5701377049180326E-2</v>
      </c>
      <c r="AA344" s="113" t="str">
        <f t="shared" si="104"/>
        <v>Medium Cropland (30-50%)</v>
      </c>
      <c r="AB344" s="11">
        <f t="shared" si="105"/>
        <v>0.3</v>
      </c>
      <c r="AC344" s="11">
        <f t="shared" si="106"/>
        <v>8.0328098360655728E-2</v>
      </c>
      <c r="AD344" s="30">
        <f t="shared" si="107"/>
        <v>0.26776032786885245</v>
      </c>
    </row>
    <row r="345" spans="1:30" x14ac:dyDescent="0.4">
      <c r="A345" s="11" t="str">
        <f>Outgrowers_Baseline!A345</f>
        <v>22115a</v>
      </c>
      <c r="B345" s="11">
        <f>Outgrowers_Baseline!B345</f>
        <v>503</v>
      </c>
      <c r="C345" s="11" t="str">
        <f>Outgrowers_Baseline!C345</f>
        <v>22115a</v>
      </c>
      <c r="D345" s="11">
        <f>Outgrowers_Baseline!D345</f>
        <v>19197</v>
      </c>
      <c r="E345" s="11" t="str">
        <f>Outgrowers_Baseline!G345</f>
        <v>Euc</v>
      </c>
      <c r="F345" s="11">
        <f>Outgrowers_Baseline!H345</f>
        <v>2021</v>
      </c>
      <c r="G345" s="11">
        <f t="shared" si="90"/>
        <v>2020</v>
      </c>
      <c r="H345" s="11">
        <f>IF(G345&lt;2017,0,(IF(G345=2017,Outgrowers_Baseline!I345,IF(G345=2018,Outgrowers_Baseline!N345,IF(G345=2019,Outgrowers_Baseline!S345,IF(G345=2020,Outgrowers_Baseline!X345,IF(G345=2021,Outgrowers_Baseline!AC345,IF(G345=2022,Outgrowers_Baseline!AH345,IF(G345=2023,Outgrowers_Baseline!AM345,IF(G345=2024,Outgrowers_Baseline!AR345,0)))))))))+(IF(G345=2017,Outgrowers_Baseline!J345,IF(G345=2018,Outgrowers_Baseline!O345,IF(G345=2019,Outgrowers_Baseline!T345,IF(G345=2020,Outgrowers_Baseline!Y345,IF(G345=2021,Outgrowers_Baseline!AD345,IF(G345=2022,Outgrowers_Baseline!AI345,IF(G345=2023,Outgrowers_Baseline!AN345,IF(G345=2024,Outgrowers_Baseline!AS345,0)))))))))+(IF(G345=2017,Outgrowers_Baseline!K345,IF(G345=2018,Outgrowers_Baseline!P345,IF(G345=2019,Outgrowers_Baseline!U345,IF(G345=2020,Outgrowers_Baseline!Z345,IF(G345=2021,Outgrowers_Baseline!AE345,IF(G345=2022,Outgrowers_Baseline!AJ345,IF(G345=2023,Outgrowers_Baseline!AO345,IF(G345=2024,Outgrowers_Baseline!AT345,0)))))))))+(IF(G345=2017,Outgrowers_Baseline!L345,IF(G345=2018,Outgrowers_Baseline!Q345,IF(G345=2019,Outgrowers_Baseline!V345,IF(G345=2020,Outgrowers_Baseline!AA345,IF(G345=2021,Outgrowers_Baseline!AF345,IF(G345=2022,Outgrowers_Baseline!AK345,IF(G345=2023,Outgrowers_Baseline!AP345,IF(G345=2024,Outgrowers_Baseline!AU345,0))))))))))</f>
        <v>5600</v>
      </c>
      <c r="I345" s="11">
        <f t="shared" si="91"/>
        <v>2020</v>
      </c>
      <c r="J345" s="11">
        <f>IF(I345=2017,Outgrowers_Baseline!I345,IF(I345=2018,Outgrowers_Baseline!N345,IF(I345=2019,Outgrowers_Baseline!S345,IF(I345=2020,Outgrowers_Baseline!X345,IF(I345=2021,Outgrowers_Baseline!AC345,IF(I345=2022,Outgrowers_Baseline!AH345,IF(I345=2023,Outgrowers_Baseline!AM345,IF(I345=2024,Outgrowers_Baseline!AR345,0))))))))</f>
        <v>1900</v>
      </c>
      <c r="K345" s="11">
        <f>IF(I345=2017,Outgrowers_Baseline!L345,IF(I345=2018,Outgrowers_Baseline!Q345,IF(I345=2019,Outgrowers_Baseline!V345,IF(I345=2020,Outgrowers_Baseline!AA345,IF(I345=2021,Outgrowers_Baseline!AF345,IF(I345=2022,Outgrowers_Baseline!AK345,IF(I345=2023,Outgrowers_Baseline!AP345,IF(I345=2024,Outgrowers_Baseline!AU345,0))))))))</f>
        <v>0</v>
      </c>
      <c r="L345" s="11">
        <f>IF(I345=2017,Outgrowers_Baseline!K345,IF(I345=2018,Outgrowers_Baseline!P345,IF(I345=2019,Outgrowers_Baseline!U345,IF(I345=2020,Outgrowers_Baseline!Z345,IF(I345=2021,Outgrowers_Baseline!AE345,IF(I345=2022,Outgrowers_Baseline!AJ345,IF(I345=2023,Outgrowers_Baseline!AO345,IF(I345=2024,Outgrowers_Baseline!AT345,0))))))))</f>
        <v>300</v>
      </c>
      <c r="M345" s="11">
        <f>IF(I345=2017,Outgrowers_Baseline!J345,IF(I345=2018,Outgrowers_Baseline!O345,IF(I345=2019,Outgrowers_Baseline!T345,IF(I345=2020,Outgrowers_Baseline!Y345,IF(I345=2021,Outgrowers_Baseline!AD345,IF(I345=2022,Outgrowers_Baseline!AI345,IF(I345=2023,Outgrowers_Baseline!AN345,IF(I345=2024,Outgrowers_Baseline!AS345,0))))))))</f>
        <v>3400</v>
      </c>
      <c r="N345" s="11">
        <f t="shared" si="92"/>
        <v>5600</v>
      </c>
      <c r="O345" s="30">
        <f>IFERROR(VLOOKUP(A345,Outgrower_Areas!$C:$J,8,0),0)</f>
        <v>0.530366</v>
      </c>
      <c r="P345" s="33">
        <f t="shared" si="93"/>
        <v>0</v>
      </c>
      <c r="Q345" s="113">
        <f t="shared" si="94"/>
        <v>0</v>
      </c>
      <c r="R345" s="32">
        <f t="shared" si="95"/>
        <v>5.3571428571428568E-2</v>
      </c>
      <c r="S345" s="30">
        <f t="shared" si="96"/>
        <v>2.8412464285714284E-2</v>
      </c>
      <c r="T345" s="32">
        <f t="shared" si="97"/>
        <v>0.6607142857142857</v>
      </c>
      <c r="U345" s="30">
        <f t="shared" si="98"/>
        <v>0.35042039285714283</v>
      </c>
      <c r="V345" s="113" t="str">
        <f t="shared" si="99"/>
        <v>Non-Cropland</v>
      </c>
      <c r="W345" s="33">
        <f t="shared" si="100"/>
        <v>0</v>
      </c>
      <c r="X345" s="114">
        <f t="shared" si="101"/>
        <v>0</v>
      </c>
      <c r="Y345" s="33">
        <f t="shared" si="102"/>
        <v>0.15</v>
      </c>
      <c r="Z345" s="113">
        <f t="shared" si="103"/>
        <v>4.2618696428571422E-3</v>
      </c>
      <c r="AA345" s="113" t="str">
        <f t="shared" si="104"/>
        <v>High Cropland (≥50%)</v>
      </c>
      <c r="AB345" s="11">
        <f t="shared" si="105"/>
        <v>0.4</v>
      </c>
      <c r="AC345" s="11">
        <f t="shared" si="106"/>
        <v>0.14016815714285713</v>
      </c>
      <c r="AD345" s="30">
        <f t="shared" si="107"/>
        <v>0.35042039285714283</v>
      </c>
    </row>
    <row r="346" spans="1:30" x14ac:dyDescent="0.4">
      <c r="A346" s="11" t="str">
        <f>Outgrowers_Baseline!A346</f>
        <v>221164i</v>
      </c>
      <c r="B346" s="11">
        <f>Outgrowers_Baseline!B346</f>
        <v>503</v>
      </c>
      <c r="C346" s="11" t="str">
        <f>Outgrowers_Baseline!C346</f>
        <v>221164i</v>
      </c>
      <c r="D346" s="11">
        <f>Outgrowers_Baseline!D346</f>
        <v>19273</v>
      </c>
      <c r="E346" s="11" t="str">
        <f>Outgrowers_Baseline!G346</f>
        <v>Euc</v>
      </c>
      <c r="F346" s="11">
        <f>Outgrowers_Baseline!H346</f>
        <v>2023</v>
      </c>
      <c r="G346" s="11">
        <f t="shared" si="90"/>
        <v>2022</v>
      </c>
      <c r="H346" s="11">
        <f>IF(G346&lt;2017,0,(IF(G346=2017,Outgrowers_Baseline!I346,IF(G346=2018,Outgrowers_Baseline!N346,IF(G346=2019,Outgrowers_Baseline!S346,IF(G346=2020,Outgrowers_Baseline!X346,IF(G346=2021,Outgrowers_Baseline!AC346,IF(G346=2022,Outgrowers_Baseline!AH346,IF(G346=2023,Outgrowers_Baseline!AM346,IF(G346=2024,Outgrowers_Baseline!AR346,0)))))))))+(IF(G346=2017,Outgrowers_Baseline!J346,IF(G346=2018,Outgrowers_Baseline!O346,IF(G346=2019,Outgrowers_Baseline!T346,IF(G346=2020,Outgrowers_Baseline!Y346,IF(G346=2021,Outgrowers_Baseline!AD346,IF(G346=2022,Outgrowers_Baseline!AI346,IF(G346=2023,Outgrowers_Baseline!AN346,IF(G346=2024,Outgrowers_Baseline!AS346,0)))))))))+(IF(G346=2017,Outgrowers_Baseline!K346,IF(G346=2018,Outgrowers_Baseline!P346,IF(G346=2019,Outgrowers_Baseline!U346,IF(G346=2020,Outgrowers_Baseline!Z346,IF(G346=2021,Outgrowers_Baseline!AE346,IF(G346=2022,Outgrowers_Baseline!AJ346,IF(G346=2023,Outgrowers_Baseline!AO346,IF(G346=2024,Outgrowers_Baseline!AT346,0)))))))))+(IF(G346=2017,Outgrowers_Baseline!L346,IF(G346=2018,Outgrowers_Baseline!Q346,IF(G346=2019,Outgrowers_Baseline!V346,IF(G346=2020,Outgrowers_Baseline!AA346,IF(G346=2021,Outgrowers_Baseline!AF346,IF(G346=2022,Outgrowers_Baseline!AK346,IF(G346=2023,Outgrowers_Baseline!AP346,IF(G346=2024,Outgrowers_Baseline!AU346,0))))))))))</f>
        <v>5400</v>
      </c>
      <c r="I346" s="11">
        <f t="shared" si="91"/>
        <v>2022</v>
      </c>
      <c r="J346" s="11">
        <f>IF(I346=2017,Outgrowers_Baseline!I346,IF(I346=2018,Outgrowers_Baseline!N346,IF(I346=2019,Outgrowers_Baseline!S346,IF(I346=2020,Outgrowers_Baseline!X346,IF(I346=2021,Outgrowers_Baseline!AC346,IF(I346=2022,Outgrowers_Baseline!AH346,IF(I346=2023,Outgrowers_Baseline!AM346,IF(I346=2024,Outgrowers_Baseline!AR346,0))))))))</f>
        <v>700</v>
      </c>
      <c r="K346" s="11">
        <f>IF(I346=2017,Outgrowers_Baseline!L346,IF(I346=2018,Outgrowers_Baseline!Q346,IF(I346=2019,Outgrowers_Baseline!V346,IF(I346=2020,Outgrowers_Baseline!AA346,IF(I346=2021,Outgrowers_Baseline!AF346,IF(I346=2022,Outgrowers_Baseline!AK346,IF(I346=2023,Outgrowers_Baseline!AP346,IF(I346=2024,Outgrowers_Baseline!AU346,0))))))))</f>
        <v>0</v>
      </c>
      <c r="L346" s="11">
        <f>IF(I346=2017,Outgrowers_Baseline!K346,IF(I346=2018,Outgrowers_Baseline!P346,IF(I346=2019,Outgrowers_Baseline!U346,IF(I346=2020,Outgrowers_Baseline!Z346,IF(I346=2021,Outgrowers_Baseline!AE346,IF(I346=2022,Outgrowers_Baseline!AJ346,IF(I346=2023,Outgrowers_Baseline!AO346,IF(I346=2024,Outgrowers_Baseline!AT346,0))))))))</f>
        <v>1100</v>
      </c>
      <c r="M346" s="11">
        <f>IF(I346=2017,Outgrowers_Baseline!J346,IF(I346=2018,Outgrowers_Baseline!O346,IF(I346=2019,Outgrowers_Baseline!T346,IF(I346=2020,Outgrowers_Baseline!Y346,IF(I346=2021,Outgrowers_Baseline!AD346,IF(I346=2022,Outgrowers_Baseline!AI346,IF(I346=2023,Outgrowers_Baseline!AN346,IF(I346=2024,Outgrowers_Baseline!AS346,0))))))))</f>
        <v>3600</v>
      </c>
      <c r="N346" s="11">
        <f t="shared" si="92"/>
        <v>5400</v>
      </c>
      <c r="O346" s="30">
        <f>IFERROR(VLOOKUP(A346,Outgrower_Areas!$C:$J,8,0),0)</f>
        <v>0.56782200000000005</v>
      </c>
      <c r="P346" s="33">
        <f t="shared" si="93"/>
        <v>0</v>
      </c>
      <c r="Q346" s="113">
        <f t="shared" si="94"/>
        <v>0</v>
      </c>
      <c r="R346" s="32">
        <f t="shared" si="95"/>
        <v>0.20370370370370369</v>
      </c>
      <c r="S346" s="30">
        <f t="shared" si="96"/>
        <v>0.11566744444444445</v>
      </c>
      <c r="T346" s="32">
        <f t="shared" si="97"/>
        <v>0.87037037037037035</v>
      </c>
      <c r="U346" s="30">
        <f t="shared" si="98"/>
        <v>0.49421544444444448</v>
      </c>
      <c r="V346" s="113" t="str">
        <f t="shared" si="99"/>
        <v>Non-Cropland</v>
      </c>
      <c r="W346" s="33">
        <f t="shared" si="100"/>
        <v>0</v>
      </c>
      <c r="X346" s="114">
        <f t="shared" si="101"/>
        <v>0</v>
      </c>
      <c r="Y346" s="33">
        <f t="shared" si="102"/>
        <v>0.2</v>
      </c>
      <c r="Z346" s="113">
        <f t="shared" si="103"/>
        <v>2.313348888888889E-2</v>
      </c>
      <c r="AA346" s="113" t="str">
        <f t="shared" si="104"/>
        <v>High Cropland (≥50%)</v>
      </c>
      <c r="AB346" s="11">
        <f t="shared" si="105"/>
        <v>0.4</v>
      </c>
      <c r="AC346" s="11">
        <f t="shared" si="106"/>
        <v>0.19768617777777781</v>
      </c>
      <c r="AD346" s="30">
        <f t="shared" si="107"/>
        <v>0.49421544444444448</v>
      </c>
    </row>
    <row r="347" spans="1:30" x14ac:dyDescent="0.4">
      <c r="A347" s="11" t="str">
        <f>Outgrowers_Baseline!A347</f>
        <v>221193b</v>
      </c>
      <c r="B347" s="11">
        <f>Outgrowers_Baseline!B347</f>
        <v>503</v>
      </c>
      <c r="C347" s="11" t="str">
        <f>Outgrowers_Baseline!C347</f>
        <v>221193b</v>
      </c>
      <c r="D347" s="11">
        <f>Outgrowers_Baseline!D347</f>
        <v>19419</v>
      </c>
      <c r="E347" s="11" t="str">
        <f>Outgrowers_Baseline!G347</f>
        <v>Euc</v>
      </c>
      <c r="F347" s="11">
        <f>Outgrowers_Baseline!H347</f>
        <v>2021</v>
      </c>
      <c r="G347" s="11">
        <f t="shared" si="90"/>
        <v>2020</v>
      </c>
      <c r="H347" s="11">
        <f>IF(G347&lt;2017,0,(IF(G347=2017,Outgrowers_Baseline!I347,IF(G347=2018,Outgrowers_Baseline!N347,IF(G347=2019,Outgrowers_Baseline!S347,IF(G347=2020,Outgrowers_Baseline!X347,IF(G347=2021,Outgrowers_Baseline!AC347,IF(G347=2022,Outgrowers_Baseline!AH347,IF(G347=2023,Outgrowers_Baseline!AM347,IF(G347=2024,Outgrowers_Baseline!AR347,0)))))))))+(IF(G347=2017,Outgrowers_Baseline!J347,IF(G347=2018,Outgrowers_Baseline!O347,IF(G347=2019,Outgrowers_Baseline!T347,IF(G347=2020,Outgrowers_Baseline!Y347,IF(G347=2021,Outgrowers_Baseline!AD347,IF(G347=2022,Outgrowers_Baseline!AI347,IF(G347=2023,Outgrowers_Baseline!AN347,IF(G347=2024,Outgrowers_Baseline!AS347,0)))))))))+(IF(G347=2017,Outgrowers_Baseline!K347,IF(G347=2018,Outgrowers_Baseline!P347,IF(G347=2019,Outgrowers_Baseline!U347,IF(G347=2020,Outgrowers_Baseline!Z347,IF(G347=2021,Outgrowers_Baseline!AE347,IF(G347=2022,Outgrowers_Baseline!AJ347,IF(G347=2023,Outgrowers_Baseline!AO347,IF(G347=2024,Outgrowers_Baseline!AT347,0)))))))))+(IF(G347=2017,Outgrowers_Baseline!L347,IF(G347=2018,Outgrowers_Baseline!Q347,IF(G347=2019,Outgrowers_Baseline!V347,IF(G347=2020,Outgrowers_Baseline!AA347,IF(G347=2021,Outgrowers_Baseline!AF347,IF(G347=2022,Outgrowers_Baseline!AK347,IF(G347=2023,Outgrowers_Baseline!AP347,IF(G347=2024,Outgrowers_Baseline!AU347,0))))))))))</f>
        <v>16800</v>
      </c>
      <c r="I347" s="11">
        <f t="shared" si="91"/>
        <v>2020</v>
      </c>
      <c r="J347" s="11">
        <f>IF(I347=2017,Outgrowers_Baseline!I347,IF(I347=2018,Outgrowers_Baseline!N347,IF(I347=2019,Outgrowers_Baseline!S347,IF(I347=2020,Outgrowers_Baseline!X347,IF(I347=2021,Outgrowers_Baseline!AC347,IF(I347=2022,Outgrowers_Baseline!AH347,IF(I347=2023,Outgrowers_Baseline!AM347,IF(I347=2024,Outgrowers_Baseline!AR347,0))))))))</f>
        <v>11700</v>
      </c>
      <c r="K347" s="11">
        <f>IF(I347=2017,Outgrowers_Baseline!L347,IF(I347=2018,Outgrowers_Baseline!Q347,IF(I347=2019,Outgrowers_Baseline!V347,IF(I347=2020,Outgrowers_Baseline!AA347,IF(I347=2021,Outgrowers_Baseline!AF347,IF(I347=2022,Outgrowers_Baseline!AK347,IF(I347=2023,Outgrowers_Baseline!AP347,IF(I347=2024,Outgrowers_Baseline!AU347,0))))))))</f>
        <v>0</v>
      </c>
      <c r="L347" s="11">
        <f>IF(I347=2017,Outgrowers_Baseline!K347,IF(I347=2018,Outgrowers_Baseline!P347,IF(I347=2019,Outgrowers_Baseline!U347,IF(I347=2020,Outgrowers_Baseline!Z347,IF(I347=2021,Outgrowers_Baseline!AE347,IF(I347=2022,Outgrowers_Baseline!AJ347,IF(I347=2023,Outgrowers_Baseline!AO347,IF(I347=2024,Outgrowers_Baseline!AT347,0))))))))</f>
        <v>200</v>
      </c>
      <c r="M347" s="11">
        <f>IF(I347=2017,Outgrowers_Baseline!J347,IF(I347=2018,Outgrowers_Baseline!O347,IF(I347=2019,Outgrowers_Baseline!T347,IF(I347=2020,Outgrowers_Baseline!Y347,IF(I347=2021,Outgrowers_Baseline!AD347,IF(I347=2022,Outgrowers_Baseline!AI347,IF(I347=2023,Outgrowers_Baseline!AN347,IF(I347=2024,Outgrowers_Baseline!AS347,0))))))))</f>
        <v>4900</v>
      </c>
      <c r="N347" s="11">
        <f t="shared" si="92"/>
        <v>16800</v>
      </c>
      <c r="O347" s="30">
        <f>IFERROR(VLOOKUP(A347,Outgrower_Areas!$C:$J,8,0),0)</f>
        <v>1.6906289999999999</v>
      </c>
      <c r="P347" s="33">
        <f t="shared" si="93"/>
        <v>0</v>
      </c>
      <c r="Q347" s="113">
        <f t="shared" si="94"/>
        <v>0</v>
      </c>
      <c r="R347" s="32">
        <f t="shared" si="95"/>
        <v>1.1904761904761904E-2</v>
      </c>
      <c r="S347" s="30">
        <f t="shared" si="96"/>
        <v>2.0126535714285711E-2</v>
      </c>
      <c r="T347" s="32">
        <f t="shared" si="97"/>
        <v>0.30357142857142855</v>
      </c>
      <c r="U347" s="30">
        <f t="shared" si="98"/>
        <v>0.51322666071428569</v>
      </c>
      <c r="V347" s="113" t="str">
        <f t="shared" si="99"/>
        <v>Non-Cropland</v>
      </c>
      <c r="W347" s="33">
        <f t="shared" si="100"/>
        <v>0</v>
      </c>
      <c r="X347" s="114">
        <f t="shared" si="101"/>
        <v>0</v>
      </c>
      <c r="Y347" s="33">
        <f t="shared" si="102"/>
        <v>0.15</v>
      </c>
      <c r="Z347" s="113">
        <f t="shared" si="103"/>
        <v>3.0189803571428566E-3</v>
      </c>
      <c r="AA347" s="113" t="str">
        <f t="shared" si="104"/>
        <v>Medium Cropland (30-50%)</v>
      </c>
      <c r="AB347" s="11">
        <f t="shared" si="105"/>
        <v>0.3</v>
      </c>
      <c r="AC347" s="11">
        <f t="shared" si="106"/>
        <v>0.1539679982142857</v>
      </c>
      <c r="AD347" s="30">
        <f t="shared" si="107"/>
        <v>0.51322666071428569</v>
      </c>
    </row>
    <row r="348" spans="1:30" x14ac:dyDescent="0.4">
      <c r="A348" s="11" t="str">
        <f>Outgrowers_Baseline!A348</f>
        <v>22162a</v>
      </c>
      <c r="B348" s="11">
        <f>Outgrowers_Baseline!B348</f>
        <v>503</v>
      </c>
      <c r="C348" s="11" t="str">
        <f>Outgrowers_Baseline!C348</f>
        <v>22162a</v>
      </c>
      <c r="D348" s="11">
        <f>Outgrowers_Baseline!D348</f>
        <v>19198</v>
      </c>
      <c r="E348" s="11" t="str">
        <f>Outgrowers_Baseline!G348</f>
        <v>Euc</v>
      </c>
      <c r="F348" s="11">
        <f>Outgrowers_Baseline!H348</f>
        <v>2023</v>
      </c>
      <c r="G348" s="11">
        <f t="shared" si="90"/>
        <v>2022</v>
      </c>
      <c r="H348" s="11">
        <f>IF(G348&lt;2017,0,(IF(G348=2017,Outgrowers_Baseline!I348,IF(G348=2018,Outgrowers_Baseline!N348,IF(G348=2019,Outgrowers_Baseline!S348,IF(G348=2020,Outgrowers_Baseline!X348,IF(G348=2021,Outgrowers_Baseline!AC348,IF(G348=2022,Outgrowers_Baseline!AH348,IF(G348=2023,Outgrowers_Baseline!AM348,IF(G348=2024,Outgrowers_Baseline!AR348,0)))))))))+(IF(G348=2017,Outgrowers_Baseline!J348,IF(G348=2018,Outgrowers_Baseline!O348,IF(G348=2019,Outgrowers_Baseline!T348,IF(G348=2020,Outgrowers_Baseline!Y348,IF(G348=2021,Outgrowers_Baseline!AD348,IF(G348=2022,Outgrowers_Baseline!AI348,IF(G348=2023,Outgrowers_Baseline!AN348,IF(G348=2024,Outgrowers_Baseline!AS348,0)))))))))+(IF(G348=2017,Outgrowers_Baseline!K348,IF(G348=2018,Outgrowers_Baseline!P348,IF(G348=2019,Outgrowers_Baseline!U348,IF(G348=2020,Outgrowers_Baseline!Z348,IF(G348=2021,Outgrowers_Baseline!AE348,IF(G348=2022,Outgrowers_Baseline!AJ348,IF(G348=2023,Outgrowers_Baseline!AO348,IF(G348=2024,Outgrowers_Baseline!AT348,0)))))))))+(IF(G348=2017,Outgrowers_Baseline!L348,IF(G348=2018,Outgrowers_Baseline!Q348,IF(G348=2019,Outgrowers_Baseline!V348,IF(G348=2020,Outgrowers_Baseline!AA348,IF(G348=2021,Outgrowers_Baseline!AF348,IF(G348=2022,Outgrowers_Baseline!AK348,IF(G348=2023,Outgrowers_Baseline!AP348,IF(G348=2024,Outgrowers_Baseline!AU348,0))))))))))</f>
        <v>10800</v>
      </c>
      <c r="I348" s="11">
        <f t="shared" si="91"/>
        <v>2022</v>
      </c>
      <c r="J348" s="11">
        <f>IF(I348=2017,Outgrowers_Baseline!I348,IF(I348=2018,Outgrowers_Baseline!N348,IF(I348=2019,Outgrowers_Baseline!S348,IF(I348=2020,Outgrowers_Baseline!X348,IF(I348=2021,Outgrowers_Baseline!AC348,IF(I348=2022,Outgrowers_Baseline!AH348,IF(I348=2023,Outgrowers_Baseline!AM348,IF(I348=2024,Outgrowers_Baseline!AR348,0))))))))</f>
        <v>3300</v>
      </c>
      <c r="K348" s="11">
        <f>IF(I348=2017,Outgrowers_Baseline!L348,IF(I348=2018,Outgrowers_Baseline!Q348,IF(I348=2019,Outgrowers_Baseline!V348,IF(I348=2020,Outgrowers_Baseline!AA348,IF(I348=2021,Outgrowers_Baseline!AF348,IF(I348=2022,Outgrowers_Baseline!AK348,IF(I348=2023,Outgrowers_Baseline!AP348,IF(I348=2024,Outgrowers_Baseline!AU348,0))))))))</f>
        <v>0</v>
      </c>
      <c r="L348" s="11">
        <f>IF(I348=2017,Outgrowers_Baseline!K348,IF(I348=2018,Outgrowers_Baseline!P348,IF(I348=2019,Outgrowers_Baseline!U348,IF(I348=2020,Outgrowers_Baseline!Z348,IF(I348=2021,Outgrowers_Baseline!AE348,IF(I348=2022,Outgrowers_Baseline!AJ348,IF(I348=2023,Outgrowers_Baseline!AO348,IF(I348=2024,Outgrowers_Baseline!AT348,0))))))))</f>
        <v>0</v>
      </c>
      <c r="M348" s="11">
        <f>IF(I348=2017,Outgrowers_Baseline!J348,IF(I348=2018,Outgrowers_Baseline!O348,IF(I348=2019,Outgrowers_Baseline!T348,IF(I348=2020,Outgrowers_Baseline!Y348,IF(I348=2021,Outgrowers_Baseline!AD348,IF(I348=2022,Outgrowers_Baseline!AI348,IF(I348=2023,Outgrowers_Baseline!AN348,IF(I348=2024,Outgrowers_Baseline!AS348,0))))))))</f>
        <v>7500</v>
      </c>
      <c r="N348" s="11">
        <f t="shared" si="92"/>
        <v>10800</v>
      </c>
      <c r="O348" s="30">
        <f>IFERROR(VLOOKUP(A348,Outgrower_Areas!$C:$J,8,0),0)</f>
        <v>1.089564</v>
      </c>
      <c r="P348" s="33">
        <f t="shared" si="93"/>
        <v>0</v>
      </c>
      <c r="Q348" s="113">
        <f t="shared" si="94"/>
        <v>0</v>
      </c>
      <c r="R348" s="32">
        <f t="shared" si="95"/>
        <v>0</v>
      </c>
      <c r="S348" s="30">
        <f t="shared" si="96"/>
        <v>0</v>
      </c>
      <c r="T348" s="32">
        <f t="shared" si="97"/>
        <v>0.69444444444444442</v>
      </c>
      <c r="U348" s="30">
        <f t="shared" si="98"/>
        <v>0.75664166666666666</v>
      </c>
      <c r="V348" s="113" t="str">
        <f t="shared" si="99"/>
        <v>Non-Cropland</v>
      </c>
      <c r="W348" s="33">
        <f t="shared" si="100"/>
        <v>0</v>
      </c>
      <c r="X348" s="114">
        <f t="shared" si="101"/>
        <v>0</v>
      </c>
      <c r="Y348" s="33">
        <f t="shared" si="102"/>
        <v>0</v>
      </c>
      <c r="Z348" s="113">
        <f t="shared" si="103"/>
        <v>0</v>
      </c>
      <c r="AA348" s="113" t="str">
        <f t="shared" si="104"/>
        <v>High Cropland (≥50%)</v>
      </c>
      <c r="AB348" s="11">
        <f t="shared" si="105"/>
        <v>0.4</v>
      </c>
      <c r="AC348" s="11">
        <f t="shared" si="106"/>
        <v>0.30265666666666668</v>
      </c>
      <c r="AD348" s="30">
        <f t="shared" si="107"/>
        <v>0.75664166666666666</v>
      </c>
    </row>
    <row r="349" spans="1:30" x14ac:dyDescent="0.4">
      <c r="A349" s="11" t="str">
        <f>Outgrowers_Baseline!A349</f>
        <v>22191a</v>
      </c>
      <c r="B349" s="11">
        <f>Outgrowers_Baseline!B349</f>
        <v>503</v>
      </c>
      <c r="C349" s="11" t="str">
        <f>Outgrowers_Baseline!C349</f>
        <v>22191a</v>
      </c>
      <c r="D349" s="11">
        <f>Outgrowers_Baseline!D349</f>
        <v>19327</v>
      </c>
      <c r="E349" s="11" t="str">
        <f>Outgrowers_Baseline!G349</f>
        <v>Euc</v>
      </c>
      <c r="F349" s="11">
        <f>Outgrowers_Baseline!H349</f>
        <v>2021</v>
      </c>
      <c r="G349" s="11">
        <f t="shared" si="90"/>
        <v>2020</v>
      </c>
      <c r="H349" s="11">
        <f>IF(G349&lt;2017,0,(IF(G349=2017,Outgrowers_Baseline!I349,IF(G349=2018,Outgrowers_Baseline!N349,IF(G349=2019,Outgrowers_Baseline!S349,IF(G349=2020,Outgrowers_Baseline!X349,IF(G349=2021,Outgrowers_Baseline!AC349,IF(G349=2022,Outgrowers_Baseline!AH349,IF(G349=2023,Outgrowers_Baseline!AM349,IF(G349=2024,Outgrowers_Baseline!AR349,0)))))))))+(IF(G349=2017,Outgrowers_Baseline!J349,IF(G349=2018,Outgrowers_Baseline!O349,IF(G349=2019,Outgrowers_Baseline!T349,IF(G349=2020,Outgrowers_Baseline!Y349,IF(G349=2021,Outgrowers_Baseline!AD349,IF(G349=2022,Outgrowers_Baseline!AI349,IF(G349=2023,Outgrowers_Baseline!AN349,IF(G349=2024,Outgrowers_Baseline!AS349,0)))))))))+(IF(G349=2017,Outgrowers_Baseline!K349,IF(G349=2018,Outgrowers_Baseline!P349,IF(G349=2019,Outgrowers_Baseline!U349,IF(G349=2020,Outgrowers_Baseline!Z349,IF(G349=2021,Outgrowers_Baseline!AE349,IF(G349=2022,Outgrowers_Baseline!AJ349,IF(G349=2023,Outgrowers_Baseline!AO349,IF(G349=2024,Outgrowers_Baseline!AT349,0)))))))))+(IF(G349=2017,Outgrowers_Baseline!L349,IF(G349=2018,Outgrowers_Baseline!Q349,IF(G349=2019,Outgrowers_Baseline!V349,IF(G349=2020,Outgrowers_Baseline!AA349,IF(G349=2021,Outgrowers_Baseline!AF349,IF(G349=2022,Outgrowers_Baseline!AK349,IF(G349=2023,Outgrowers_Baseline!AP349,IF(G349=2024,Outgrowers_Baseline!AU349,0))))))))))</f>
        <v>5100</v>
      </c>
      <c r="I349" s="11">
        <f t="shared" si="91"/>
        <v>2020</v>
      </c>
      <c r="J349" s="11">
        <f>IF(I349=2017,Outgrowers_Baseline!I349,IF(I349=2018,Outgrowers_Baseline!N349,IF(I349=2019,Outgrowers_Baseline!S349,IF(I349=2020,Outgrowers_Baseline!X349,IF(I349=2021,Outgrowers_Baseline!AC349,IF(I349=2022,Outgrowers_Baseline!AH349,IF(I349=2023,Outgrowers_Baseline!AM349,IF(I349=2024,Outgrowers_Baseline!AR349,0))))))))</f>
        <v>5000</v>
      </c>
      <c r="K349" s="11">
        <f>IF(I349=2017,Outgrowers_Baseline!L349,IF(I349=2018,Outgrowers_Baseline!Q349,IF(I349=2019,Outgrowers_Baseline!V349,IF(I349=2020,Outgrowers_Baseline!AA349,IF(I349=2021,Outgrowers_Baseline!AF349,IF(I349=2022,Outgrowers_Baseline!AK349,IF(I349=2023,Outgrowers_Baseline!AP349,IF(I349=2024,Outgrowers_Baseline!AU349,0))))))))</f>
        <v>0</v>
      </c>
      <c r="L349" s="11">
        <f>IF(I349=2017,Outgrowers_Baseline!K349,IF(I349=2018,Outgrowers_Baseline!P349,IF(I349=2019,Outgrowers_Baseline!U349,IF(I349=2020,Outgrowers_Baseline!Z349,IF(I349=2021,Outgrowers_Baseline!AE349,IF(I349=2022,Outgrowers_Baseline!AJ349,IF(I349=2023,Outgrowers_Baseline!AO349,IF(I349=2024,Outgrowers_Baseline!AT349,0))))))))</f>
        <v>0</v>
      </c>
      <c r="M349" s="11">
        <f>IF(I349=2017,Outgrowers_Baseline!J349,IF(I349=2018,Outgrowers_Baseline!O349,IF(I349=2019,Outgrowers_Baseline!T349,IF(I349=2020,Outgrowers_Baseline!Y349,IF(I349=2021,Outgrowers_Baseline!AD349,IF(I349=2022,Outgrowers_Baseline!AI349,IF(I349=2023,Outgrowers_Baseline!AN349,IF(I349=2024,Outgrowers_Baseline!AS349,0))))))))</f>
        <v>100</v>
      </c>
      <c r="N349" s="11">
        <f t="shared" si="92"/>
        <v>5100</v>
      </c>
      <c r="O349" s="30">
        <f>IFERROR(VLOOKUP(A349,Outgrower_Areas!$C:$J,8,0),0)</f>
        <v>0.52145600000000003</v>
      </c>
      <c r="P349" s="33">
        <f t="shared" si="93"/>
        <v>0</v>
      </c>
      <c r="Q349" s="113">
        <f t="shared" si="94"/>
        <v>0</v>
      </c>
      <c r="R349" s="32">
        <f t="shared" si="95"/>
        <v>0</v>
      </c>
      <c r="S349" s="30">
        <f t="shared" si="96"/>
        <v>0</v>
      </c>
      <c r="T349" s="32">
        <f t="shared" si="97"/>
        <v>1.9607843137254902E-2</v>
      </c>
      <c r="U349" s="30">
        <f t="shared" si="98"/>
        <v>1.0224627450980392E-2</v>
      </c>
      <c r="V349" s="113" t="str">
        <f t="shared" si="99"/>
        <v>Non-Cropland</v>
      </c>
      <c r="W349" s="33">
        <f t="shared" si="100"/>
        <v>0</v>
      </c>
      <c r="X349" s="114">
        <f t="shared" si="101"/>
        <v>0</v>
      </c>
      <c r="Y349" s="33">
        <f t="shared" si="102"/>
        <v>0</v>
      </c>
      <c r="Z349" s="113">
        <f t="shared" si="103"/>
        <v>0</v>
      </c>
      <c r="AA349" s="113" t="str">
        <f t="shared" si="104"/>
        <v>Very Low Cropland (&lt;10%)</v>
      </c>
      <c r="AB349" s="11">
        <f t="shared" si="105"/>
        <v>0.15</v>
      </c>
      <c r="AC349" s="11">
        <f t="shared" si="106"/>
        <v>1.5336941176470587E-3</v>
      </c>
      <c r="AD349" s="30">
        <f t="shared" si="107"/>
        <v>1.0224627450980392E-2</v>
      </c>
    </row>
    <row r="350" spans="1:30" x14ac:dyDescent="0.4">
      <c r="A350" s="11" t="str">
        <f>Outgrowers_Baseline!A350</f>
        <v>22191b</v>
      </c>
      <c r="B350" s="11">
        <f>Outgrowers_Baseline!B350</f>
        <v>503</v>
      </c>
      <c r="C350" s="11" t="str">
        <f>Outgrowers_Baseline!C350</f>
        <v>22191b</v>
      </c>
      <c r="D350" s="11">
        <f>Outgrowers_Baseline!D350</f>
        <v>19328</v>
      </c>
      <c r="E350" s="11" t="str">
        <f>Outgrowers_Baseline!G350</f>
        <v>Euc</v>
      </c>
      <c r="F350" s="11">
        <f>Outgrowers_Baseline!H350</f>
        <v>2021</v>
      </c>
      <c r="G350" s="11">
        <f t="shared" si="90"/>
        <v>2020</v>
      </c>
      <c r="H350" s="11">
        <f>IF(G350&lt;2017,0,(IF(G350=2017,Outgrowers_Baseline!I350,IF(G350=2018,Outgrowers_Baseline!N350,IF(G350=2019,Outgrowers_Baseline!S350,IF(G350=2020,Outgrowers_Baseline!X350,IF(G350=2021,Outgrowers_Baseline!AC350,IF(G350=2022,Outgrowers_Baseline!AH350,IF(G350=2023,Outgrowers_Baseline!AM350,IF(G350=2024,Outgrowers_Baseline!AR350,0)))))))))+(IF(G350=2017,Outgrowers_Baseline!J350,IF(G350=2018,Outgrowers_Baseline!O350,IF(G350=2019,Outgrowers_Baseline!T350,IF(G350=2020,Outgrowers_Baseline!Y350,IF(G350=2021,Outgrowers_Baseline!AD350,IF(G350=2022,Outgrowers_Baseline!AI350,IF(G350=2023,Outgrowers_Baseline!AN350,IF(G350=2024,Outgrowers_Baseline!AS350,0)))))))))+(IF(G350=2017,Outgrowers_Baseline!K350,IF(G350=2018,Outgrowers_Baseline!P350,IF(G350=2019,Outgrowers_Baseline!U350,IF(G350=2020,Outgrowers_Baseline!Z350,IF(G350=2021,Outgrowers_Baseline!AE350,IF(G350=2022,Outgrowers_Baseline!AJ350,IF(G350=2023,Outgrowers_Baseline!AO350,IF(G350=2024,Outgrowers_Baseline!AT350,0)))))))))+(IF(G350=2017,Outgrowers_Baseline!L350,IF(G350=2018,Outgrowers_Baseline!Q350,IF(G350=2019,Outgrowers_Baseline!V350,IF(G350=2020,Outgrowers_Baseline!AA350,IF(G350=2021,Outgrowers_Baseline!AF350,IF(G350=2022,Outgrowers_Baseline!AK350,IF(G350=2023,Outgrowers_Baseline!AP350,IF(G350=2024,Outgrowers_Baseline!AU350,0))))))))))</f>
        <v>6200</v>
      </c>
      <c r="I350" s="11">
        <f t="shared" si="91"/>
        <v>2020</v>
      </c>
      <c r="J350" s="11">
        <f>IF(I350=2017,Outgrowers_Baseline!I350,IF(I350=2018,Outgrowers_Baseline!N350,IF(I350=2019,Outgrowers_Baseline!S350,IF(I350=2020,Outgrowers_Baseline!X350,IF(I350=2021,Outgrowers_Baseline!AC350,IF(I350=2022,Outgrowers_Baseline!AH350,IF(I350=2023,Outgrowers_Baseline!AM350,IF(I350=2024,Outgrowers_Baseline!AR350,0))))))))</f>
        <v>5400</v>
      </c>
      <c r="K350" s="11">
        <f>IF(I350=2017,Outgrowers_Baseline!L350,IF(I350=2018,Outgrowers_Baseline!Q350,IF(I350=2019,Outgrowers_Baseline!V350,IF(I350=2020,Outgrowers_Baseline!AA350,IF(I350=2021,Outgrowers_Baseline!AF350,IF(I350=2022,Outgrowers_Baseline!AK350,IF(I350=2023,Outgrowers_Baseline!AP350,IF(I350=2024,Outgrowers_Baseline!AU350,0))))))))</f>
        <v>0</v>
      </c>
      <c r="L350" s="11">
        <f>IF(I350=2017,Outgrowers_Baseline!K350,IF(I350=2018,Outgrowers_Baseline!P350,IF(I350=2019,Outgrowers_Baseline!U350,IF(I350=2020,Outgrowers_Baseline!Z350,IF(I350=2021,Outgrowers_Baseline!AE350,IF(I350=2022,Outgrowers_Baseline!AJ350,IF(I350=2023,Outgrowers_Baseline!AO350,IF(I350=2024,Outgrowers_Baseline!AT350,0))))))))</f>
        <v>0</v>
      </c>
      <c r="M350" s="11">
        <f>IF(I350=2017,Outgrowers_Baseline!J350,IF(I350=2018,Outgrowers_Baseline!O350,IF(I350=2019,Outgrowers_Baseline!T350,IF(I350=2020,Outgrowers_Baseline!Y350,IF(I350=2021,Outgrowers_Baseline!AD350,IF(I350=2022,Outgrowers_Baseline!AI350,IF(I350=2023,Outgrowers_Baseline!AN350,IF(I350=2024,Outgrowers_Baseline!AS350,0))))))))</f>
        <v>800</v>
      </c>
      <c r="N350" s="11">
        <f t="shared" si="92"/>
        <v>6200</v>
      </c>
      <c r="O350" s="30">
        <f>IFERROR(VLOOKUP(A350,Outgrower_Areas!$C:$J,8,0),0)</f>
        <v>0.63283900000000004</v>
      </c>
      <c r="P350" s="33">
        <f t="shared" si="93"/>
        <v>0</v>
      </c>
      <c r="Q350" s="113">
        <f t="shared" si="94"/>
        <v>0</v>
      </c>
      <c r="R350" s="32">
        <f t="shared" si="95"/>
        <v>0</v>
      </c>
      <c r="S350" s="30">
        <f t="shared" si="96"/>
        <v>0</v>
      </c>
      <c r="T350" s="32">
        <f t="shared" si="97"/>
        <v>0.12903225806451613</v>
      </c>
      <c r="U350" s="30">
        <f t="shared" si="98"/>
        <v>8.1656645161290328E-2</v>
      </c>
      <c r="V350" s="113" t="str">
        <f t="shared" si="99"/>
        <v>Non-Cropland</v>
      </c>
      <c r="W350" s="33">
        <f t="shared" si="100"/>
        <v>0</v>
      </c>
      <c r="X350" s="114">
        <f t="shared" si="101"/>
        <v>0</v>
      </c>
      <c r="Y350" s="33">
        <f t="shared" si="102"/>
        <v>0</v>
      </c>
      <c r="Z350" s="113">
        <f t="shared" si="103"/>
        <v>0</v>
      </c>
      <c r="AA350" s="113" t="str">
        <f t="shared" si="104"/>
        <v>Low Cropland (10-30%)</v>
      </c>
      <c r="AB350" s="11">
        <f t="shared" si="105"/>
        <v>0.2</v>
      </c>
      <c r="AC350" s="11">
        <f t="shared" si="106"/>
        <v>1.6331329032258066E-2</v>
      </c>
      <c r="AD350" s="30">
        <f t="shared" si="107"/>
        <v>8.1656645161290328E-2</v>
      </c>
    </row>
    <row r="351" spans="1:30" x14ac:dyDescent="0.4">
      <c r="A351" s="11" t="str">
        <f>Outgrowers_Baseline!A351</f>
        <v>22192a</v>
      </c>
      <c r="B351" s="11">
        <f>Outgrowers_Baseline!B351</f>
        <v>503</v>
      </c>
      <c r="C351" s="11" t="str">
        <f>Outgrowers_Baseline!C351</f>
        <v>22192a</v>
      </c>
      <c r="D351" s="11">
        <f>Outgrowers_Baseline!D351</f>
        <v>19329</v>
      </c>
      <c r="E351" s="11" t="str">
        <f>Outgrowers_Baseline!G351</f>
        <v>Euc</v>
      </c>
      <c r="F351" s="11">
        <f>Outgrowers_Baseline!H351</f>
        <v>2021</v>
      </c>
      <c r="G351" s="11">
        <f t="shared" si="90"/>
        <v>2020</v>
      </c>
      <c r="H351" s="11">
        <f>IF(G351&lt;2017,0,(IF(G351=2017,Outgrowers_Baseline!I351,IF(G351=2018,Outgrowers_Baseline!N351,IF(G351=2019,Outgrowers_Baseline!S351,IF(G351=2020,Outgrowers_Baseline!X351,IF(G351=2021,Outgrowers_Baseline!AC351,IF(G351=2022,Outgrowers_Baseline!AH351,IF(G351=2023,Outgrowers_Baseline!AM351,IF(G351=2024,Outgrowers_Baseline!AR351,0)))))))))+(IF(G351=2017,Outgrowers_Baseline!J351,IF(G351=2018,Outgrowers_Baseline!O351,IF(G351=2019,Outgrowers_Baseline!T351,IF(G351=2020,Outgrowers_Baseline!Y351,IF(G351=2021,Outgrowers_Baseline!AD351,IF(G351=2022,Outgrowers_Baseline!AI351,IF(G351=2023,Outgrowers_Baseline!AN351,IF(G351=2024,Outgrowers_Baseline!AS351,0)))))))))+(IF(G351=2017,Outgrowers_Baseline!K351,IF(G351=2018,Outgrowers_Baseline!P351,IF(G351=2019,Outgrowers_Baseline!U351,IF(G351=2020,Outgrowers_Baseline!Z351,IF(G351=2021,Outgrowers_Baseline!AE351,IF(G351=2022,Outgrowers_Baseline!AJ351,IF(G351=2023,Outgrowers_Baseline!AO351,IF(G351=2024,Outgrowers_Baseline!AT351,0)))))))))+(IF(G351=2017,Outgrowers_Baseline!L351,IF(G351=2018,Outgrowers_Baseline!Q351,IF(G351=2019,Outgrowers_Baseline!V351,IF(G351=2020,Outgrowers_Baseline!AA351,IF(G351=2021,Outgrowers_Baseline!AF351,IF(G351=2022,Outgrowers_Baseline!AK351,IF(G351=2023,Outgrowers_Baseline!AP351,IF(G351=2024,Outgrowers_Baseline!AU351,0))))))))))</f>
        <v>11300</v>
      </c>
      <c r="I351" s="11">
        <f t="shared" si="91"/>
        <v>2020</v>
      </c>
      <c r="J351" s="11">
        <f>IF(I351=2017,Outgrowers_Baseline!I351,IF(I351=2018,Outgrowers_Baseline!N351,IF(I351=2019,Outgrowers_Baseline!S351,IF(I351=2020,Outgrowers_Baseline!X351,IF(I351=2021,Outgrowers_Baseline!AC351,IF(I351=2022,Outgrowers_Baseline!AH351,IF(I351=2023,Outgrowers_Baseline!AM351,IF(I351=2024,Outgrowers_Baseline!AR351,0))))))))</f>
        <v>10100</v>
      </c>
      <c r="K351" s="11">
        <f>IF(I351=2017,Outgrowers_Baseline!L351,IF(I351=2018,Outgrowers_Baseline!Q351,IF(I351=2019,Outgrowers_Baseline!V351,IF(I351=2020,Outgrowers_Baseline!AA351,IF(I351=2021,Outgrowers_Baseline!AF351,IF(I351=2022,Outgrowers_Baseline!AK351,IF(I351=2023,Outgrowers_Baseline!AP351,IF(I351=2024,Outgrowers_Baseline!AU351,0))))))))</f>
        <v>0</v>
      </c>
      <c r="L351" s="11">
        <f>IF(I351=2017,Outgrowers_Baseline!K351,IF(I351=2018,Outgrowers_Baseline!P351,IF(I351=2019,Outgrowers_Baseline!U351,IF(I351=2020,Outgrowers_Baseline!Z351,IF(I351=2021,Outgrowers_Baseline!AE351,IF(I351=2022,Outgrowers_Baseline!AJ351,IF(I351=2023,Outgrowers_Baseline!AO351,IF(I351=2024,Outgrowers_Baseline!AT351,0))))))))</f>
        <v>0</v>
      </c>
      <c r="M351" s="11">
        <f>IF(I351=2017,Outgrowers_Baseline!J351,IF(I351=2018,Outgrowers_Baseline!O351,IF(I351=2019,Outgrowers_Baseline!T351,IF(I351=2020,Outgrowers_Baseline!Y351,IF(I351=2021,Outgrowers_Baseline!AD351,IF(I351=2022,Outgrowers_Baseline!AI351,IF(I351=2023,Outgrowers_Baseline!AN351,IF(I351=2024,Outgrowers_Baseline!AS351,0))))))))</f>
        <v>1200</v>
      </c>
      <c r="N351" s="11">
        <f t="shared" si="92"/>
        <v>11300</v>
      </c>
      <c r="O351" s="30">
        <f>IFERROR(VLOOKUP(A351,Outgrower_Areas!$C:$J,8,0),0)</f>
        <v>1.154417</v>
      </c>
      <c r="P351" s="33">
        <f t="shared" si="93"/>
        <v>0</v>
      </c>
      <c r="Q351" s="113">
        <f t="shared" si="94"/>
        <v>0</v>
      </c>
      <c r="R351" s="32">
        <f t="shared" si="95"/>
        <v>0</v>
      </c>
      <c r="S351" s="30">
        <f t="shared" si="96"/>
        <v>0</v>
      </c>
      <c r="T351" s="32">
        <f t="shared" si="97"/>
        <v>0.10619469026548672</v>
      </c>
      <c r="U351" s="30">
        <f t="shared" si="98"/>
        <v>0.12259295575221239</v>
      </c>
      <c r="V351" s="113" t="str">
        <f t="shared" si="99"/>
        <v>Non-Cropland</v>
      </c>
      <c r="W351" s="33">
        <f t="shared" si="100"/>
        <v>0</v>
      </c>
      <c r="X351" s="114">
        <f t="shared" si="101"/>
        <v>0</v>
      </c>
      <c r="Y351" s="33">
        <f t="shared" si="102"/>
        <v>0</v>
      </c>
      <c r="Z351" s="113">
        <f t="shared" si="103"/>
        <v>0</v>
      </c>
      <c r="AA351" s="113" t="str">
        <f t="shared" si="104"/>
        <v>Low Cropland (10-30%)</v>
      </c>
      <c r="AB351" s="11">
        <f t="shared" si="105"/>
        <v>0.2</v>
      </c>
      <c r="AC351" s="11">
        <f t="shared" si="106"/>
        <v>2.4518591150442481E-2</v>
      </c>
      <c r="AD351" s="30">
        <f t="shared" si="107"/>
        <v>0.12259295575221239</v>
      </c>
    </row>
    <row r="352" spans="1:30" x14ac:dyDescent="0.4">
      <c r="A352" s="11" t="str">
        <f>Outgrowers_Baseline!A352</f>
        <v>222247b</v>
      </c>
      <c r="B352" s="11">
        <f>Outgrowers_Baseline!B352</f>
        <v>508</v>
      </c>
      <c r="C352" s="11" t="str">
        <f>Outgrowers_Baseline!C352</f>
        <v>222247b</v>
      </c>
      <c r="D352" s="11">
        <f>Outgrowers_Baseline!D352</f>
        <v>19375</v>
      </c>
      <c r="E352" s="11" t="str">
        <f>Outgrowers_Baseline!G352</f>
        <v>Euc</v>
      </c>
      <c r="F352" s="11">
        <f>Outgrowers_Baseline!H352</f>
        <v>2024</v>
      </c>
      <c r="G352" s="11">
        <f t="shared" si="90"/>
        <v>2023</v>
      </c>
      <c r="H352" s="11">
        <f>IF(G352&lt;2017,0,(IF(G352=2017,Outgrowers_Baseline!I352,IF(G352=2018,Outgrowers_Baseline!N352,IF(G352=2019,Outgrowers_Baseline!S352,IF(G352=2020,Outgrowers_Baseline!X352,IF(G352=2021,Outgrowers_Baseline!AC352,IF(G352=2022,Outgrowers_Baseline!AH352,IF(G352=2023,Outgrowers_Baseline!AM352,IF(G352=2024,Outgrowers_Baseline!AR352,0)))))))))+(IF(G352=2017,Outgrowers_Baseline!J352,IF(G352=2018,Outgrowers_Baseline!O352,IF(G352=2019,Outgrowers_Baseline!T352,IF(G352=2020,Outgrowers_Baseline!Y352,IF(G352=2021,Outgrowers_Baseline!AD352,IF(G352=2022,Outgrowers_Baseline!AI352,IF(G352=2023,Outgrowers_Baseline!AN352,IF(G352=2024,Outgrowers_Baseline!AS352,0)))))))))+(IF(G352=2017,Outgrowers_Baseline!K352,IF(G352=2018,Outgrowers_Baseline!P352,IF(G352=2019,Outgrowers_Baseline!U352,IF(G352=2020,Outgrowers_Baseline!Z352,IF(G352=2021,Outgrowers_Baseline!AE352,IF(G352=2022,Outgrowers_Baseline!AJ352,IF(G352=2023,Outgrowers_Baseline!AO352,IF(G352=2024,Outgrowers_Baseline!AT352,0)))))))))+(IF(G352=2017,Outgrowers_Baseline!L352,IF(G352=2018,Outgrowers_Baseline!Q352,IF(G352=2019,Outgrowers_Baseline!V352,IF(G352=2020,Outgrowers_Baseline!AA352,IF(G352=2021,Outgrowers_Baseline!AF352,IF(G352=2022,Outgrowers_Baseline!AK352,IF(G352=2023,Outgrowers_Baseline!AP352,IF(G352=2024,Outgrowers_Baseline!AU352,0))))))))))</f>
        <v>3700</v>
      </c>
      <c r="I352" s="11">
        <f t="shared" si="91"/>
        <v>2023</v>
      </c>
      <c r="J352" s="11">
        <f>IF(I352=2017,Outgrowers_Baseline!I352,IF(I352=2018,Outgrowers_Baseline!N352,IF(I352=2019,Outgrowers_Baseline!S352,IF(I352=2020,Outgrowers_Baseline!X352,IF(I352=2021,Outgrowers_Baseline!AC352,IF(I352=2022,Outgrowers_Baseline!AH352,IF(I352=2023,Outgrowers_Baseline!AM352,IF(I352=2024,Outgrowers_Baseline!AR352,0))))))))</f>
        <v>3700</v>
      </c>
      <c r="K352" s="11">
        <f>IF(I352=2017,Outgrowers_Baseline!L352,IF(I352=2018,Outgrowers_Baseline!Q352,IF(I352=2019,Outgrowers_Baseline!V352,IF(I352=2020,Outgrowers_Baseline!AA352,IF(I352=2021,Outgrowers_Baseline!AF352,IF(I352=2022,Outgrowers_Baseline!AK352,IF(I352=2023,Outgrowers_Baseline!AP352,IF(I352=2024,Outgrowers_Baseline!AU352,0))))))))</f>
        <v>0</v>
      </c>
      <c r="L352" s="11">
        <f>IF(I352=2017,Outgrowers_Baseline!K352,IF(I352=2018,Outgrowers_Baseline!P352,IF(I352=2019,Outgrowers_Baseline!U352,IF(I352=2020,Outgrowers_Baseline!Z352,IF(I352=2021,Outgrowers_Baseline!AE352,IF(I352=2022,Outgrowers_Baseline!AJ352,IF(I352=2023,Outgrowers_Baseline!AO352,IF(I352=2024,Outgrowers_Baseline!AT352,0))))))))</f>
        <v>0</v>
      </c>
      <c r="M352" s="11">
        <f>IF(I352=2017,Outgrowers_Baseline!J352,IF(I352=2018,Outgrowers_Baseline!O352,IF(I352=2019,Outgrowers_Baseline!T352,IF(I352=2020,Outgrowers_Baseline!Y352,IF(I352=2021,Outgrowers_Baseline!AD352,IF(I352=2022,Outgrowers_Baseline!AI352,IF(I352=2023,Outgrowers_Baseline!AN352,IF(I352=2024,Outgrowers_Baseline!AS352,0))))))))</f>
        <v>0</v>
      </c>
      <c r="N352" s="11">
        <f t="shared" si="92"/>
        <v>3700</v>
      </c>
      <c r="O352" s="30">
        <f>IFERROR(VLOOKUP(A352,Outgrower_Areas!$C:$J,8,0),0)</f>
        <v>0.36842599999999998</v>
      </c>
      <c r="P352" s="33">
        <f t="shared" si="93"/>
        <v>0</v>
      </c>
      <c r="Q352" s="113">
        <f t="shared" si="94"/>
        <v>0</v>
      </c>
      <c r="R352" s="32">
        <f t="shared" si="95"/>
        <v>0</v>
      </c>
      <c r="S352" s="30">
        <f t="shared" si="96"/>
        <v>0</v>
      </c>
      <c r="T352" s="32">
        <f t="shared" si="97"/>
        <v>0</v>
      </c>
      <c r="U352" s="30">
        <f t="shared" si="98"/>
        <v>0</v>
      </c>
      <c r="V352" s="113" t="str">
        <f t="shared" si="99"/>
        <v>Non-Cropland</v>
      </c>
      <c r="W352" s="33">
        <f t="shared" si="100"/>
        <v>0</v>
      </c>
      <c r="X352" s="114">
        <f t="shared" si="101"/>
        <v>0</v>
      </c>
      <c r="Y352" s="33">
        <f t="shared" si="102"/>
        <v>0</v>
      </c>
      <c r="Z352" s="113">
        <f t="shared" si="103"/>
        <v>0</v>
      </c>
      <c r="AA352" s="113" t="str">
        <f t="shared" si="104"/>
        <v>Non-Cropland</v>
      </c>
      <c r="AB352" s="11">
        <f t="shared" si="105"/>
        <v>0</v>
      </c>
      <c r="AC352" s="11">
        <f t="shared" si="106"/>
        <v>0</v>
      </c>
      <c r="AD352" s="30">
        <f t="shared" si="107"/>
        <v>0</v>
      </c>
    </row>
    <row r="353" spans="1:30" x14ac:dyDescent="0.4">
      <c r="A353" s="11" t="str">
        <f>Outgrowers_Baseline!A353</f>
        <v>2231130b</v>
      </c>
      <c r="B353" s="11">
        <f>Outgrowers_Baseline!B353</f>
        <v>503</v>
      </c>
      <c r="C353" s="11" t="str">
        <f>Outgrowers_Baseline!C353</f>
        <v>2231130b</v>
      </c>
      <c r="D353" s="11">
        <f>Outgrowers_Baseline!D353</f>
        <v>22982</v>
      </c>
      <c r="E353" s="11" t="str">
        <f>Outgrowers_Baseline!G353</f>
        <v>Euc</v>
      </c>
      <c r="F353" s="11">
        <f>Outgrowers_Baseline!H353</f>
        <v>2025</v>
      </c>
      <c r="G353" s="11">
        <f t="shared" si="90"/>
        <v>2024</v>
      </c>
      <c r="H353" s="11">
        <f>IF(G353&lt;2017,0,(IF(G353=2017,Outgrowers_Baseline!I353,IF(G353=2018,Outgrowers_Baseline!N353,IF(G353=2019,Outgrowers_Baseline!S353,IF(G353=2020,Outgrowers_Baseline!X353,IF(G353=2021,Outgrowers_Baseline!AC353,IF(G353=2022,Outgrowers_Baseline!AH353,IF(G353=2023,Outgrowers_Baseline!AM353,IF(G353=2024,Outgrowers_Baseline!AR353,0)))))))))+(IF(G353=2017,Outgrowers_Baseline!J353,IF(G353=2018,Outgrowers_Baseline!O353,IF(G353=2019,Outgrowers_Baseline!T353,IF(G353=2020,Outgrowers_Baseline!Y353,IF(G353=2021,Outgrowers_Baseline!AD353,IF(G353=2022,Outgrowers_Baseline!AI353,IF(G353=2023,Outgrowers_Baseline!AN353,IF(G353=2024,Outgrowers_Baseline!AS353,0)))))))))+(IF(G353=2017,Outgrowers_Baseline!K353,IF(G353=2018,Outgrowers_Baseline!P353,IF(G353=2019,Outgrowers_Baseline!U353,IF(G353=2020,Outgrowers_Baseline!Z353,IF(G353=2021,Outgrowers_Baseline!AE353,IF(G353=2022,Outgrowers_Baseline!AJ353,IF(G353=2023,Outgrowers_Baseline!AO353,IF(G353=2024,Outgrowers_Baseline!AT353,0)))))))))+(IF(G353=2017,Outgrowers_Baseline!L353,IF(G353=2018,Outgrowers_Baseline!Q353,IF(G353=2019,Outgrowers_Baseline!V353,IF(G353=2020,Outgrowers_Baseline!AA353,IF(G353=2021,Outgrowers_Baseline!AF353,IF(G353=2022,Outgrowers_Baseline!AK353,IF(G353=2023,Outgrowers_Baseline!AP353,IF(G353=2024,Outgrowers_Baseline!AU353,0))))))))))</f>
        <v>6700</v>
      </c>
      <c r="I353" s="11">
        <f t="shared" si="91"/>
        <v>2024</v>
      </c>
      <c r="J353" s="11">
        <f>IF(I353=2017,Outgrowers_Baseline!I353,IF(I353=2018,Outgrowers_Baseline!N353,IF(I353=2019,Outgrowers_Baseline!S353,IF(I353=2020,Outgrowers_Baseline!X353,IF(I353=2021,Outgrowers_Baseline!AC353,IF(I353=2022,Outgrowers_Baseline!AH353,IF(I353=2023,Outgrowers_Baseline!AM353,IF(I353=2024,Outgrowers_Baseline!AR353,0))))))))</f>
        <v>6700</v>
      </c>
      <c r="K353" s="11">
        <f>IF(I353=2017,Outgrowers_Baseline!L353,IF(I353=2018,Outgrowers_Baseline!Q353,IF(I353=2019,Outgrowers_Baseline!V353,IF(I353=2020,Outgrowers_Baseline!AA353,IF(I353=2021,Outgrowers_Baseline!AF353,IF(I353=2022,Outgrowers_Baseline!AK353,IF(I353=2023,Outgrowers_Baseline!AP353,IF(I353=2024,Outgrowers_Baseline!AU353,0))))))))</f>
        <v>0</v>
      </c>
      <c r="L353" s="11">
        <f>IF(I353=2017,Outgrowers_Baseline!K353,IF(I353=2018,Outgrowers_Baseline!P353,IF(I353=2019,Outgrowers_Baseline!U353,IF(I353=2020,Outgrowers_Baseline!Z353,IF(I353=2021,Outgrowers_Baseline!AE353,IF(I353=2022,Outgrowers_Baseline!AJ353,IF(I353=2023,Outgrowers_Baseline!AO353,IF(I353=2024,Outgrowers_Baseline!AT353,0))))))))</f>
        <v>0</v>
      </c>
      <c r="M353" s="11">
        <f>IF(I353=2017,Outgrowers_Baseline!J353,IF(I353=2018,Outgrowers_Baseline!O353,IF(I353=2019,Outgrowers_Baseline!T353,IF(I353=2020,Outgrowers_Baseline!Y353,IF(I353=2021,Outgrowers_Baseline!AD353,IF(I353=2022,Outgrowers_Baseline!AI353,IF(I353=2023,Outgrowers_Baseline!AN353,IF(I353=2024,Outgrowers_Baseline!AS353,0))))))))</f>
        <v>0</v>
      </c>
      <c r="N353" s="11">
        <f t="shared" si="92"/>
        <v>6700</v>
      </c>
      <c r="O353" s="30">
        <f>IFERROR(VLOOKUP(A353,Outgrower_Areas!$C:$J,8,0),0)</f>
        <v>0.114524</v>
      </c>
      <c r="P353" s="33">
        <f t="shared" si="93"/>
        <v>0</v>
      </c>
      <c r="Q353" s="113">
        <f t="shared" si="94"/>
        <v>0</v>
      </c>
      <c r="R353" s="32">
        <f t="shared" si="95"/>
        <v>0</v>
      </c>
      <c r="S353" s="30">
        <f t="shared" si="96"/>
        <v>0</v>
      </c>
      <c r="T353" s="32">
        <f t="shared" si="97"/>
        <v>0</v>
      </c>
      <c r="U353" s="30">
        <f t="shared" si="98"/>
        <v>0</v>
      </c>
      <c r="V353" s="113" t="str">
        <f t="shared" si="99"/>
        <v>Non-Cropland</v>
      </c>
      <c r="W353" s="33">
        <f t="shared" si="100"/>
        <v>0</v>
      </c>
      <c r="X353" s="114">
        <f t="shared" si="101"/>
        <v>0</v>
      </c>
      <c r="Y353" s="33">
        <f t="shared" si="102"/>
        <v>0</v>
      </c>
      <c r="Z353" s="113">
        <f t="shared" si="103"/>
        <v>0</v>
      </c>
      <c r="AA353" s="113" t="str">
        <f t="shared" si="104"/>
        <v>Non-Cropland</v>
      </c>
      <c r="AB353" s="11">
        <f t="shared" si="105"/>
        <v>0</v>
      </c>
      <c r="AC353" s="11">
        <f t="shared" si="106"/>
        <v>0</v>
      </c>
      <c r="AD353" s="30">
        <f t="shared" si="107"/>
        <v>0</v>
      </c>
    </row>
    <row r="354" spans="1:30" x14ac:dyDescent="0.4">
      <c r="A354" s="11" t="str">
        <f>Outgrowers_Baseline!A354</f>
        <v>2231134a</v>
      </c>
      <c r="B354" s="11">
        <f>Outgrowers_Baseline!B354</f>
        <v>503</v>
      </c>
      <c r="C354" s="11" t="str">
        <f>Outgrowers_Baseline!C354</f>
        <v>2231134a</v>
      </c>
      <c r="D354" s="11">
        <f>Outgrowers_Baseline!D354</f>
        <v>22983</v>
      </c>
      <c r="E354" s="11" t="str">
        <f>Outgrowers_Baseline!G354</f>
        <v>Euc</v>
      </c>
      <c r="F354" s="11">
        <f>Outgrowers_Baseline!H354</f>
        <v>2023</v>
      </c>
      <c r="G354" s="11">
        <f t="shared" si="90"/>
        <v>2022</v>
      </c>
      <c r="H354" s="11">
        <f>IF(G354&lt;2017,0,(IF(G354=2017,Outgrowers_Baseline!I354,IF(G354=2018,Outgrowers_Baseline!N354,IF(G354=2019,Outgrowers_Baseline!S354,IF(G354=2020,Outgrowers_Baseline!X354,IF(G354=2021,Outgrowers_Baseline!AC354,IF(G354=2022,Outgrowers_Baseline!AH354,IF(G354=2023,Outgrowers_Baseline!AM354,IF(G354=2024,Outgrowers_Baseline!AR354,0)))))))))+(IF(G354=2017,Outgrowers_Baseline!J354,IF(G354=2018,Outgrowers_Baseline!O354,IF(G354=2019,Outgrowers_Baseline!T354,IF(G354=2020,Outgrowers_Baseline!Y354,IF(G354=2021,Outgrowers_Baseline!AD354,IF(G354=2022,Outgrowers_Baseline!AI354,IF(G354=2023,Outgrowers_Baseline!AN354,IF(G354=2024,Outgrowers_Baseline!AS354,0)))))))))+(IF(G354=2017,Outgrowers_Baseline!K354,IF(G354=2018,Outgrowers_Baseline!P354,IF(G354=2019,Outgrowers_Baseline!U354,IF(G354=2020,Outgrowers_Baseline!Z354,IF(G354=2021,Outgrowers_Baseline!AE354,IF(G354=2022,Outgrowers_Baseline!AJ354,IF(G354=2023,Outgrowers_Baseline!AO354,IF(G354=2024,Outgrowers_Baseline!AT354,0)))))))))+(IF(G354=2017,Outgrowers_Baseline!L354,IF(G354=2018,Outgrowers_Baseline!Q354,IF(G354=2019,Outgrowers_Baseline!V354,IF(G354=2020,Outgrowers_Baseline!AA354,IF(G354=2021,Outgrowers_Baseline!AF354,IF(G354=2022,Outgrowers_Baseline!AK354,IF(G354=2023,Outgrowers_Baseline!AP354,IF(G354=2024,Outgrowers_Baseline!AU354,0))))))))))</f>
        <v>6700</v>
      </c>
      <c r="I354" s="11">
        <f t="shared" si="91"/>
        <v>2022</v>
      </c>
      <c r="J354" s="11">
        <f>IF(I354=2017,Outgrowers_Baseline!I354,IF(I354=2018,Outgrowers_Baseline!N354,IF(I354=2019,Outgrowers_Baseline!S354,IF(I354=2020,Outgrowers_Baseline!X354,IF(I354=2021,Outgrowers_Baseline!AC354,IF(I354=2022,Outgrowers_Baseline!AH354,IF(I354=2023,Outgrowers_Baseline!AM354,IF(I354=2024,Outgrowers_Baseline!AR354,0))))))))</f>
        <v>5300</v>
      </c>
      <c r="K354" s="11">
        <f>IF(I354=2017,Outgrowers_Baseline!L354,IF(I354=2018,Outgrowers_Baseline!Q354,IF(I354=2019,Outgrowers_Baseline!V354,IF(I354=2020,Outgrowers_Baseline!AA354,IF(I354=2021,Outgrowers_Baseline!AF354,IF(I354=2022,Outgrowers_Baseline!AK354,IF(I354=2023,Outgrowers_Baseline!AP354,IF(I354=2024,Outgrowers_Baseline!AU354,0))))))))</f>
        <v>0</v>
      </c>
      <c r="L354" s="11">
        <f>IF(I354=2017,Outgrowers_Baseline!K354,IF(I354=2018,Outgrowers_Baseline!P354,IF(I354=2019,Outgrowers_Baseline!U354,IF(I354=2020,Outgrowers_Baseline!Z354,IF(I354=2021,Outgrowers_Baseline!AE354,IF(I354=2022,Outgrowers_Baseline!AJ354,IF(I354=2023,Outgrowers_Baseline!AO354,IF(I354=2024,Outgrowers_Baseline!AT354,0))))))))</f>
        <v>0</v>
      </c>
      <c r="M354" s="11">
        <f>IF(I354=2017,Outgrowers_Baseline!J354,IF(I354=2018,Outgrowers_Baseline!O354,IF(I354=2019,Outgrowers_Baseline!T354,IF(I354=2020,Outgrowers_Baseline!Y354,IF(I354=2021,Outgrowers_Baseline!AD354,IF(I354=2022,Outgrowers_Baseline!AI354,IF(I354=2023,Outgrowers_Baseline!AN354,IF(I354=2024,Outgrowers_Baseline!AS354,0))))))))</f>
        <v>1400</v>
      </c>
      <c r="N354" s="11">
        <f t="shared" si="92"/>
        <v>6700</v>
      </c>
      <c r="O354" s="30">
        <f>IFERROR(VLOOKUP(A354,Outgrower_Areas!$C:$J,8,0),0)</f>
        <v>0.66433900000000001</v>
      </c>
      <c r="P354" s="33">
        <f t="shared" si="93"/>
        <v>0</v>
      </c>
      <c r="Q354" s="113">
        <f t="shared" si="94"/>
        <v>0</v>
      </c>
      <c r="R354" s="32">
        <f t="shared" si="95"/>
        <v>0</v>
      </c>
      <c r="S354" s="30">
        <f t="shared" si="96"/>
        <v>0</v>
      </c>
      <c r="T354" s="32">
        <f t="shared" si="97"/>
        <v>0.20895522388059701</v>
      </c>
      <c r="U354" s="30">
        <f t="shared" si="98"/>
        <v>0.13881710447761195</v>
      </c>
      <c r="V354" s="113" t="str">
        <f t="shared" si="99"/>
        <v>Non-Cropland</v>
      </c>
      <c r="W354" s="33">
        <f t="shared" si="100"/>
        <v>0</v>
      </c>
      <c r="X354" s="114">
        <f t="shared" si="101"/>
        <v>0</v>
      </c>
      <c r="Y354" s="33">
        <f t="shared" si="102"/>
        <v>0</v>
      </c>
      <c r="Z354" s="113">
        <f t="shared" si="103"/>
        <v>0</v>
      </c>
      <c r="AA354" s="113" t="str">
        <f t="shared" si="104"/>
        <v>Low Cropland (10-30%)</v>
      </c>
      <c r="AB354" s="11">
        <f t="shared" si="105"/>
        <v>0.2</v>
      </c>
      <c r="AC354" s="11">
        <f t="shared" si="106"/>
        <v>2.7763420895522389E-2</v>
      </c>
      <c r="AD354" s="30">
        <f t="shared" si="107"/>
        <v>0.13881710447761195</v>
      </c>
    </row>
    <row r="355" spans="1:30" x14ac:dyDescent="0.4">
      <c r="A355" s="11" t="str">
        <f>Outgrowers_Baseline!A355</f>
        <v>2231143a</v>
      </c>
      <c r="B355" s="11">
        <f>Outgrowers_Baseline!B355</f>
        <v>503</v>
      </c>
      <c r="C355" s="11" t="str">
        <f>Outgrowers_Baseline!C355</f>
        <v>2231143a</v>
      </c>
      <c r="D355" s="11">
        <f>Outgrowers_Baseline!D355</f>
        <v>22981</v>
      </c>
      <c r="E355" s="11" t="str">
        <f>Outgrowers_Baseline!G355</f>
        <v>Euc</v>
      </c>
      <c r="F355" s="11">
        <f>Outgrowers_Baseline!H355</f>
        <v>2025</v>
      </c>
      <c r="G355" s="11">
        <f t="shared" si="90"/>
        <v>2024</v>
      </c>
      <c r="H355" s="11">
        <f>IF(G355&lt;2017,0,(IF(G355=2017,Outgrowers_Baseline!I355,IF(G355=2018,Outgrowers_Baseline!N355,IF(G355=2019,Outgrowers_Baseline!S355,IF(G355=2020,Outgrowers_Baseline!X355,IF(G355=2021,Outgrowers_Baseline!AC355,IF(G355=2022,Outgrowers_Baseline!AH355,IF(G355=2023,Outgrowers_Baseline!AM355,IF(G355=2024,Outgrowers_Baseline!AR355,0)))))))))+(IF(G355=2017,Outgrowers_Baseline!J355,IF(G355=2018,Outgrowers_Baseline!O355,IF(G355=2019,Outgrowers_Baseline!T355,IF(G355=2020,Outgrowers_Baseline!Y355,IF(G355=2021,Outgrowers_Baseline!AD355,IF(G355=2022,Outgrowers_Baseline!AI355,IF(G355=2023,Outgrowers_Baseline!AN355,IF(G355=2024,Outgrowers_Baseline!AS355,0)))))))))+(IF(G355=2017,Outgrowers_Baseline!K355,IF(G355=2018,Outgrowers_Baseline!P355,IF(G355=2019,Outgrowers_Baseline!U355,IF(G355=2020,Outgrowers_Baseline!Z355,IF(G355=2021,Outgrowers_Baseline!AE355,IF(G355=2022,Outgrowers_Baseline!AJ355,IF(G355=2023,Outgrowers_Baseline!AO355,IF(G355=2024,Outgrowers_Baseline!AT355,0)))))))))+(IF(G355=2017,Outgrowers_Baseline!L355,IF(G355=2018,Outgrowers_Baseline!Q355,IF(G355=2019,Outgrowers_Baseline!V355,IF(G355=2020,Outgrowers_Baseline!AA355,IF(G355=2021,Outgrowers_Baseline!AF355,IF(G355=2022,Outgrowers_Baseline!AK355,IF(G355=2023,Outgrowers_Baseline!AP355,IF(G355=2024,Outgrowers_Baseline!AU355,0))))))))))</f>
        <v>4200</v>
      </c>
      <c r="I355" s="11">
        <f t="shared" si="91"/>
        <v>2024</v>
      </c>
      <c r="J355" s="11">
        <f>IF(I355=2017,Outgrowers_Baseline!I355,IF(I355=2018,Outgrowers_Baseline!N355,IF(I355=2019,Outgrowers_Baseline!S355,IF(I355=2020,Outgrowers_Baseline!X355,IF(I355=2021,Outgrowers_Baseline!AC355,IF(I355=2022,Outgrowers_Baseline!AH355,IF(I355=2023,Outgrowers_Baseline!AM355,IF(I355=2024,Outgrowers_Baseline!AR355,0))))))))</f>
        <v>4200</v>
      </c>
      <c r="K355" s="11">
        <f>IF(I355=2017,Outgrowers_Baseline!L355,IF(I355=2018,Outgrowers_Baseline!Q355,IF(I355=2019,Outgrowers_Baseline!V355,IF(I355=2020,Outgrowers_Baseline!AA355,IF(I355=2021,Outgrowers_Baseline!AF355,IF(I355=2022,Outgrowers_Baseline!AK355,IF(I355=2023,Outgrowers_Baseline!AP355,IF(I355=2024,Outgrowers_Baseline!AU355,0))))))))</f>
        <v>0</v>
      </c>
      <c r="L355" s="11">
        <f>IF(I355=2017,Outgrowers_Baseline!K355,IF(I355=2018,Outgrowers_Baseline!P355,IF(I355=2019,Outgrowers_Baseline!U355,IF(I355=2020,Outgrowers_Baseline!Z355,IF(I355=2021,Outgrowers_Baseline!AE355,IF(I355=2022,Outgrowers_Baseline!AJ355,IF(I355=2023,Outgrowers_Baseline!AO355,IF(I355=2024,Outgrowers_Baseline!AT355,0))))))))</f>
        <v>0</v>
      </c>
      <c r="M355" s="11">
        <f>IF(I355=2017,Outgrowers_Baseline!J355,IF(I355=2018,Outgrowers_Baseline!O355,IF(I355=2019,Outgrowers_Baseline!T355,IF(I355=2020,Outgrowers_Baseline!Y355,IF(I355=2021,Outgrowers_Baseline!AD355,IF(I355=2022,Outgrowers_Baseline!AI355,IF(I355=2023,Outgrowers_Baseline!AN355,IF(I355=2024,Outgrowers_Baseline!AS355,0))))))))</f>
        <v>0</v>
      </c>
      <c r="N355" s="11">
        <f t="shared" si="92"/>
        <v>4200</v>
      </c>
      <c r="O355" s="30">
        <f>IFERROR(VLOOKUP(A355,Outgrower_Areas!$C:$J,8,0),0)</f>
        <v>9.2313999999999993E-2</v>
      </c>
      <c r="P355" s="33">
        <f t="shared" si="93"/>
        <v>0</v>
      </c>
      <c r="Q355" s="113">
        <f t="shared" si="94"/>
        <v>0</v>
      </c>
      <c r="R355" s="32">
        <f t="shared" si="95"/>
        <v>0</v>
      </c>
      <c r="S355" s="30">
        <f t="shared" si="96"/>
        <v>0</v>
      </c>
      <c r="T355" s="32">
        <f t="shared" si="97"/>
        <v>0</v>
      </c>
      <c r="U355" s="30">
        <f t="shared" si="98"/>
        <v>0</v>
      </c>
      <c r="V355" s="113" t="str">
        <f t="shared" si="99"/>
        <v>Non-Cropland</v>
      </c>
      <c r="W355" s="33">
        <f t="shared" si="100"/>
        <v>0</v>
      </c>
      <c r="X355" s="114">
        <f t="shared" si="101"/>
        <v>0</v>
      </c>
      <c r="Y355" s="33">
        <f t="shared" si="102"/>
        <v>0</v>
      </c>
      <c r="Z355" s="113">
        <f t="shared" si="103"/>
        <v>0</v>
      </c>
      <c r="AA355" s="113" t="str">
        <f t="shared" si="104"/>
        <v>Non-Cropland</v>
      </c>
      <c r="AB355" s="11">
        <f t="shared" si="105"/>
        <v>0</v>
      </c>
      <c r="AC355" s="11">
        <f t="shared" si="106"/>
        <v>0</v>
      </c>
      <c r="AD355" s="30">
        <f t="shared" si="107"/>
        <v>0</v>
      </c>
    </row>
    <row r="356" spans="1:30" x14ac:dyDescent="0.4">
      <c r="A356" s="11" t="str">
        <f>Outgrowers_Baseline!A356</f>
        <v>2231144a</v>
      </c>
      <c r="B356" s="11">
        <f>Outgrowers_Baseline!B356</f>
        <v>503</v>
      </c>
      <c r="C356" s="11" t="str">
        <f>Outgrowers_Baseline!C356</f>
        <v>2231144a</v>
      </c>
      <c r="D356" s="11">
        <f>Outgrowers_Baseline!D356</f>
        <v>22980</v>
      </c>
      <c r="E356" s="11" t="str">
        <f>Outgrowers_Baseline!G356</f>
        <v>Euc</v>
      </c>
      <c r="F356" s="11">
        <f>Outgrowers_Baseline!H356</f>
        <v>2025</v>
      </c>
      <c r="G356" s="11">
        <f t="shared" si="90"/>
        <v>2024</v>
      </c>
      <c r="H356" s="11">
        <f>IF(G356&lt;2017,0,(IF(G356=2017,Outgrowers_Baseline!I356,IF(G356=2018,Outgrowers_Baseline!N356,IF(G356=2019,Outgrowers_Baseline!S356,IF(G356=2020,Outgrowers_Baseline!X356,IF(G356=2021,Outgrowers_Baseline!AC356,IF(G356=2022,Outgrowers_Baseline!AH356,IF(G356=2023,Outgrowers_Baseline!AM356,IF(G356=2024,Outgrowers_Baseline!AR356,0)))))))))+(IF(G356=2017,Outgrowers_Baseline!J356,IF(G356=2018,Outgrowers_Baseline!O356,IF(G356=2019,Outgrowers_Baseline!T356,IF(G356=2020,Outgrowers_Baseline!Y356,IF(G356=2021,Outgrowers_Baseline!AD356,IF(G356=2022,Outgrowers_Baseline!AI356,IF(G356=2023,Outgrowers_Baseline!AN356,IF(G356=2024,Outgrowers_Baseline!AS356,0)))))))))+(IF(G356=2017,Outgrowers_Baseline!K356,IF(G356=2018,Outgrowers_Baseline!P356,IF(G356=2019,Outgrowers_Baseline!U356,IF(G356=2020,Outgrowers_Baseline!Z356,IF(G356=2021,Outgrowers_Baseline!AE356,IF(G356=2022,Outgrowers_Baseline!AJ356,IF(G356=2023,Outgrowers_Baseline!AO356,IF(G356=2024,Outgrowers_Baseline!AT356,0)))))))))+(IF(G356=2017,Outgrowers_Baseline!L356,IF(G356=2018,Outgrowers_Baseline!Q356,IF(G356=2019,Outgrowers_Baseline!V356,IF(G356=2020,Outgrowers_Baseline!AA356,IF(G356=2021,Outgrowers_Baseline!AF356,IF(G356=2022,Outgrowers_Baseline!AK356,IF(G356=2023,Outgrowers_Baseline!AP356,IF(G356=2024,Outgrowers_Baseline!AU356,0))))))))))</f>
        <v>5400</v>
      </c>
      <c r="I356" s="11">
        <f t="shared" si="91"/>
        <v>2024</v>
      </c>
      <c r="J356" s="11">
        <f>IF(I356=2017,Outgrowers_Baseline!I356,IF(I356=2018,Outgrowers_Baseline!N356,IF(I356=2019,Outgrowers_Baseline!S356,IF(I356=2020,Outgrowers_Baseline!X356,IF(I356=2021,Outgrowers_Baseline!AC356,IF(I356=2022,Outgrowers_Baseline!AH356,IF(I356=2023,Outgrowers_Baseline!AM356,IF(I356=2024,Outgrowers_Baseline!AR356,0))))))))</f>
        <v>4300</v>
      </c>
      <c r="K356" s="11">
        <f>IF(I356=2017,Outgrowers_Baseline!L356,IF(I356=2018,Outgrowers_Baseline!Q356,IF(I356=2019,Outgrowers_Baseline!V356,IF(I356=2020,Outgrowers_Baseline!AA356,IF(I356=2021,Outgrowers_Baseline!AF356,IF(I356=2022,Outgrowers_Baseline!AK356,IF(I356=2023,Outgrowers_Baseline!AP356,IF(I356=2024,Outgrowers_Baseline!AU356,0))))))))</f>
        <v>0</v>
      </c>
      <c r="L356" s="11">
        <f>IF(I356=2017,Outgrowers_Baseline!K356,IF(I356=2018,Outgrowers_Baseline!P356,IF(I356=2019,Outgrowers_Baseline!U356,IF(I356=2020,Outgrowers_Baseline!Z356,IF(I356=2021,Outgrowers_Baseline!AE356,IF(I356=2022,Outgrowers_Baseline!AJ356,IF(I356=2023,Outgrowers_Baseline!AO356,IF(I356=2024,Outgrowers_Baseline!AT356,0))))))))</f>
        <v>100</v>
      </c>
      <c r="M356" s="11">
        <f>IF(I356=2017,Outgrowers_Baseline!J356,IF(I356=2018,Outgrowers_Baseline!O356,IF(I356=2019,Outgrowers_Baseline!T356,IF(I356=2020,Outgrowers_Baseline!Y356,IF(I356=2021,Outgrowers_Baseline!AD356,IF(I356=2022,Outgrowers_Baseline!AI356,IF(I356=2023,Outgrowers_Baseline!AN356,IF(I356=2024,Outgrowers_Baseline!AS356,0))))))))</f>
        <v>1000</v>
      </c>
      <c r="N356" s="11">
        <f t="shared" si="92"/>
        <v>5400</v>
      </c>
      <c r="O356" s="30">
        <f>IFERROR(VLOOKUP(A356,Outgrower_Areas!$C:$J,8,0),0)</f>
        <v>0.39647300000000002</v>
      </c>
      <c r="P356" s="33">
        <f t="shared" si="93"/>
        <v>0</v>
      </c>
      <c r="Q356" s="113">
        <f t="shared" si="94"/>
        <v>0</v>
      </c>
      <c r="R356" s="32">
        <f t="shared" si="95"/>
        <v>1.8518518518518517E-2</v>
      </c>
      <c r="S356" s="30">
        <f t="shared" si="96"/>
        <v>7.3420925925925928E-3</v>
      </c>
      <c r="T356" s="32">
        <f t="shared" si="97"/>
        <v>0.20370370370370369</v>
      </c>
      <c r="U356" s="30">
        <f t="shared" si="98"/>
        <v>8.0763018518518512E-2</v>
      </c>
      <c r="V356" s="113" t="str">
        <f t="shared" si="99"/>
        <v>Non-Cropland</v>
      </c>
      <c r="W356" s="33">
        <f t="shared" si="100"/>
        <v>0</v>
      </c>
      <c r="X356" s="114">
        <f t="shared" si="101"/>
        <v>0</v>
      </c>
      <c r="Y356" s="33">
        <f t="shared" si="102"/>
        <v>0.15</v>
      </c>
      <c r="Z356" s="113">
        <f t="shared" si="103"/>
        <v>1.101313888888889E-3</v>
      </c>
      <c r="AA356" s="113" t="str">
        <f t="shared" si="104"/>
        <v>Low Cropland (10-30%)</v>
      </c>
      <c r="AB356" s="11">
        <f t="shared" si="105"/>
        <v>0.2</v>
      </c>
      <c r="AC356" s="11">
        <f t="shared" si="106"/>
        <v>1.6152603703703704E-2</v>
      </c>
      <c r="AD356" s="30">
        <f t="shared" si="107"/>
        <v>8.0763018518518512E-2</v>
      </c>
    </row>
    <row r="357" spans="1:30" x14ac:dyDescent="0.4">
      <c r="A357" s="11" t="str">
        <f>Outgrowers_Baseline!A357</f>
        <v>25121a</v>
      </c>
      <c r="B357" s="11">
        <f>Outgrowers_Baseline!B357</f>
        <v>503</v>
      </c>
      <c r="C357" s="11" t="str">
        <f>Outgrowers_Baseline!C357</f>
        <v>25121a</v>
      </c>
      <c r="D357" s="11">
        <f>Outgrowers_Baseline!D357</f>
        <v>19199</v>
      </c>
      <c r="E357" s="11" t="str">
        <f>Outgrowers_Baseline!G357</f>
        <v>Euc</v>
      </c>
      <c r="F357" s="11">
        <f>Outgrowers_Baseline!H357</f>
        <v>2023</v>
      </c>
      <c r="G357" s="11">
        <f t="shared" si="90"/>
        <v>2022</v>
      </c>
      <c r="H357" s="11">
        <f>IF(G357&lt;2017,0,(IF(G357=2017,Outgrowers_Baseline!I357,IF(G357=2018,Outgrowers_Baseline!N357,IF(G357=2019,Outgrowers_Baseline!S357,IF(G357=2020,Outgrowers_Baseline!X357,IF(G357=2021,Outgrowers_Baseline!AC357,IF(G357=2022,Outgrowers_Baseline!AH357,IF(G357=2023,Outgrowers_Baseline!AM357,IF(G357=2024,Outgrowers_Baseline!AR357,0)))))))))+(IF(G357=2017,Outgrowers_Baseline!J357,IF(G357=2018,Outgrowers_Baseline!O357,IF(G357=2019,Outgrowers_Baseline!T357,IF(G357=2020,Outgrowers_Baseline!Y357,IF(G357=2021,Outgrowers_Baseline!AD357,IF(G357=2022,Outgrowers_Baseline!AI357,IF(G357=2023,Outgrowers_Baseline!AN357,IF(G357=2024,Outgrowers_Baseline!AS357,0)))))))))+(IF(G357=2017,Outgrowers_Baseline!K357,IF(G357=2018,Outgrowers_Baseline!P357,IF(G357=2019,Outgrowers_Baseline!U357,IF(G357=2020,Outgrowers_Baseline!Z357,IF(G357=2021,Outgrowers_Baseline!AE357,IF(G357=2022,Outgrowers_Baseline!AJ357,IF(G357=2023,Outgrowers_Baseline!AO357,IF(G357=2024,Outgrowers_Baseline!AT357,0)))))))))+(IF(G357=2017,Outgrowers_Baseline!L357,IF(G357=2018,Outgrowers_Baseline!Q357,IF(G357=2019,Outgrowers_Baseline!V357,IF(G357=2020,Outgrowers_Baseline!AA357,IF(G357=2021,Outgrowers_Baseline!AF357,IF(G357=2022,Outgrowers_Baseline!AK357,IF(G357=2023,Outgrowers_Baseline!AP357,IF(G357=2024,Outgrowers_Baseline!AU357,0))))))))))</f>
        <v>10200</v>
      </c>
      <c r="I357" s="11">
        <f t="shared" si="91"/>
        <v>2022</v>
      </c>
      <c r="J357" s="11">
        <f>IF(I357=2017,Outgrowers_Baseline!I357,IF(I357=2018,Outgrowers_Baseline!N357,IF(I357=2019,Outgrowers_Baseline!S357,IF(I357=2020,Outgrowers_Baseline!X357,IF(I357=2021,Outgrowers_Baseline!AC357,IF(I357=2022,Outgrowers_Baseline!AH357,IF(I357=2023,Outgrowers_Baseline!AM357,IF(I357=2024,Outgrowers_Baseline!AR357,0))))))))</f>
        <v>7000</v>
      </c>
      <c r="K357" s="11">
        <f>IF(I357=2017,Outgrowers_Baseline!L357,IF(I357=2018,Outgrowers_Baseline!Q357,IF(I357=2019,Outgrowers_Baseline!V357,IF(I357=2020,Outgrowers_Baseline!AA357,IF(I357=2021,Outgrowers_Baseline!AF357,IF(I357=2022,Outgrowers_Baseline!AK357,IF(I357=2023,Outgrowers_Baseline!AP357,IF(I357=2024,Outgrowers_Baseline!AU357,0))))))))</f>
        <v>0</v>
      </c>
      <c r="L357" s="11">
        <f>IF(I357=2017,Outgrowers_Baseline!K357,IF(I357=2018,Outgrowers_Baseline!P357,IF(I357=2019,Outgrowers_Baseline!U357,IF(I357=2020,Outgrowers_Baseline!Z357,IF(I357=2021,Outgrowers_Baseline!AE357,IF(I357=2022,Outgrowers_Baseline!AJ357,IF(I357=2023,Outgrowers_Baseline!AO357,IF(I357=2024,Outgrowers_Baseline!AT357,0))))))))</f>
        <v>0</v>
      </c>
      <c r="M357" s="11">
        <f>IF(I357=2017,Outgrowers_Baseline!J357,IF(I357=2018,Outgrowers_Baseline!O357,IF(I357=2019,Outgrowers_Baseline!T357,IF(I357=2020,Outgrowers_Baseline!Y357,IF(I357=2021,Outgrowers_Baseline!AD357,IF(I357=2022,Outgrowers_Baseline!AI357,IF(I357=2023,Outgrowers_Baseline!AN357,IF(I357=2024,Outgrowers_Baseline!AS357,0))))))))</f>
        <v>3200</v>
      </c>
      <c r="N357" s="11">
        <f t="shared" si="92"/>
        <v>10200</v>
      </c>
      <c r="O357" s="30">
        <f>IFERROR(VLOOKUP(A357,Outgrower_Areas!$C:$J,8,0),0)</f>
        <v>1.0291509999999999</v>
      </c>
      <c r="P357" s="33">
        <f t="shared" si="93"/>
        <v>0</v>
      </c>
      <c r="Q357" s="113">
        <f t="shared" si="94"/>
        <v>0</v>
      </c>
      <c r="R357" s="32">
        <f t="shared" si="95"/>
        <v>0</v>
      </c>
      <c r="S357" s="30">
        <f t="shared" si="96"/>
        <v>0</v>
      </c>
      <c r="T357" s="32">
        <f t="shared" si="97"/>
        <v>0.31372549019607843</v>
      </c>
      <c r="U357" s="30">
        <f t="shared" si="98"/>
        <v>0.32287090196078427</v>
      </c>
      <c r="V357" s="113" t="str">
        <f t="shared" si="99"/>
        <v>Non-Cropland</v>
      </c>
      <c r="W357" s="33">
        <f t="shared" si="100"/>
        <v>0</v>
      </c>
      <c r="X357" s="114">
        <f t="shared" si="101"/>
        <v>0</v>
      </c>
      <c r="Y357" s="33">
        <f t="shared" si="102"/>
        <v>0</v>
      </c>
      <c r="Z357" s="113">
        <f t="shared" si="103"/>
        <v>0</v>
      </c>
      <c r="AA357" s="113" t="str">
        <f t="shared" si="104"/>
        <v>Medium Cropland (30-50%)</v>
      </c>
      <c r="AB357" s="11">
        <f t="shared" si="105"/>
        <v>0.3</v>
      </c>
      <c r="AC357" s="11">
        <f t="shared" si="106"/>
        <v>9.6861270588235279E-2</v>
      </c>
      <c r="AD357" s="30">
        <f t="shared" si="107"/>
        <v>0.32287090196078427</v>
      </c>
    </row>
    <row r="358" spans="1:30" x14ac:dyDescent="0.4">
      <c r="A358" s="11" t="str">
        <f>Outgrowers_Baseline!A358</f>
        <v>25122a</v>
      </c>
      <c r="B358" s="11">
        <f>Outgrowers_Baseline!B358</f>
        <v>503</v>
      </c>
      <c r="C358" s="11" t="str">
        <f>Outgrowers_Baseline!C358</f>
        <v>25122a</v>
      </c>
      <c r="D358" s="11">
        <f>Outgrowers_Baseline!D358</f>
        <v>19200</v>
      </c>
      <c r="E358" s="11" t="str">
        <f>Outgrowers_Baseline!G358</f>
        <v>Euc</v>
      </c>
      <c r="F358" s="11">
        <f>Outgrowers_Baseline!H358</f>
        <v>2019</v>
      </c>
      <c r="G358" s="11">
        <f t="shared" si="90"/>
        <v>2018</v>
      </c>
      <c r="H358" s="11">
        <f>IF(G358&lt;2017,0,(IF(G358=2017,Outgrowers_Baseline!I358,IF(G358=2018,Outgrowers_Baseline!N358,IF(G358=2019,Outgrowers_Baseline!S358,IF(G358=2020,Outgrowers_Baseline!X358,IF(G358=2021,Outgrowers_Baseline!AC358,IF(G358=2022,Outgrowers_Baseline!AH358,IF(G358=2023,Outgrowers_Baseline!AM358,IF(G358=2024,Outgrowers_Baseline!AR358,0)))))))))+(IF(G358=2017,Outgrowers_Baseline!J358,IF(G358=2018,Outgrowers_Baseline!O358,IF(G358=2019,Outgrowers_Baseline!T358,IF(G358=2020,Outgrowers_Baseline!Y358,IF(G358=2021,Outgrowers_Baseline!AD358,IF(G358=2022,Outgrowers_Baseline!AI358,IF(G358=2023,Outgrowers_Baseline!AN358,IF(G358=2024,Outgrowers_Baseline!AS358,0)))))))))+(IF(G358=2017,Outgrowers_Baseline!K358,IF(G358=2018,Outgrowers_Baseline!P358,IF(G358=2019,Outgrowers_Baseline!U358,IF(G358=2020,Outgrowers_Baseline!Z358,IF(G358=2021,Outgrowers_Baseline!AE358,IF(G358=2022,Outgrowers_Baseline!AJ358,IF(G358=2023,Outgrowers_Baseline!AO358,IF(G358=2024,Outgrowers_Baseline!AT358,0)))))))))+(IF(G358=2017,Outgrowers_Baseline!L358,IF(G358=2018,Outgrowers_Baseline!Q358,IF(G358=2019,Outgrowers_Baseline!V358,IF(G358=2020,Outgrowers_Baseline!AA358,IF(G358=2021,Outgrowers_Baseline!AF358,IF(G358=2022,Outgrowers_Baseline!AK358,IF(G358=2023,Outgrowers_Baseline!AP358,IF(G358=2024,Outgrowers_Baseline!AU358,0))))))))))</f>
        <v>4500</v>
      </c>
      <c r="I358" s="11">
        <f t="shared" si="91"/>
        <v>2018</v>
      </c>
      <c r="J358" s="11">
        <f>IF(I358=2017,Outgrowers_Baseline!I358,IF(I358=2018,Outgrowers_Baseline!N358,IF(I358=2019,Outgrowers_Baseline!S358,IF(I358=2020,Outgrowers_Baseline!X358,IF(I358=2021,Outgrowers_Baseline!AC358,IF(I358=2022,Outgrowers_Baseline!AH358,IF(I358=2023,Outgrowers_Baseline!AM358,IF(I358=2024,Outgrowers_Baseline!AR358,0))))))))</f>
        <v>4500</v>
      </c>
      <c r="K358" s="11">
        <f>IF(I358=2017,Outgrowers_Baseline!L358,IF(I358=2018,Outgrowers_Baseline!Q358,IF(I358=2019,Outgrowers_Baseline!V358,IF(I358=2020,Outgrowers_Baseline!AA358,IF(I358=2021,Outgrowers_Baseline!AF358,IF(I358=2022,Outgrowers_Baseline!AK358,IF(I358=2023,Outgrowers_Baseline!AP358,IF(I358=2024,Outgrowers_Baseline!AU358,0))))))))</f>
        <v>0</v>
      </c>
      <c r="L358" s="11">
        <f>IF(I358=2017,Outgrowers_Baseline!K358,IF(I358=2018,Outgrowers_Baseline!P358,IF(I358=2019,Outgrowers_Baseline!U358,IF(I358=2020,Outgrowers_Baseline!Z358,IF(I358=2021,Outgrowers_Baseline!AE358,IF(I358=2022,Outgrowers_Baseline!AJ358,IF(I358=2023,Outgrowers_Baseline!AO358,IF(I358=2024,Outgrowers_Baseline!AT358,0))))))))</f>
        <v>0</v>
      </c>
      <c r="M358" s="11">
        <f>IF(I358=2017,Outgrowers_Baseline!J358,IF(I358=2018,Outgrowers_Baseline!O358,IF(I358=2019,Outgrowers_Baseline!T358,IF(I358=2020,Outgrowers_Baseline!Y358,IF(I358=2021,Outgrowers_Baseline!AD358,IF(I358=2022,Outgrowers_Baseline!AI358,IF(I358=2023,Outgrowers_Baseline!AN358,IF(I358=2024,Outgrowers_Baseline!AS358,0))))))))</f>
        <v>0</v>
      </c>
      <c r="N358" s="11">
        <f t="shared" si="92"/>
        <v>4500</v>
      </c>
      <c r="O358" s="30">
        <f>IFERROR(VLOOKUP(A358,Outgrower_Areas!$C:$J,8,0),0)</f>
        <v>0.46482099999999998</v>
      </c>
      <c r="P358" s="33">
        <f t="shared" si="93"/>
        <v>0</v>
      </c>
      <c r="Q358" s="113">
        <f t="shared" si="94"/>
        <v>0</v>
      </c>
      <c r="R358" s="32">
        <f t="shared" si="95"/>
        <v>0</v>
      </c>
      <c r="S358" s="30">
        <f t="shared" si="96"/>
        <v>0</v>
      </c>
      <c r="T358" s="32">
        <f t="shared" si="97"/>
        <v>0</v>
      </c>
      <c r="U358" s="30">
        <f t="shared" si="98"/>
        <v>0</v>
      </c>
      <c r="V358" s="113" t="str">
        <f t="shared" si="99"/>
        <v>Non-Cropland</v>
      </c>
      <c r="W358" s="33">
        <f t="shared" si="100"/>
        <v>0</v>
      </c>
      <c r="X358" s="114">
        <f t="shared" si="101"/>
        <v>0</v>
      </c>
      <c r="Y358" s="33">
        <f t="shared" si="102"/>
        <v>0</v>
      </c>
      <c r="Z358" s="113">
        <f t="shared" si="103"/>
        <v>0</v>
      </c>
      <c r="AA358" s="113" t="str">
        <f t="shared" si="104"/>
        <v>Non-Cropland</v>
      </c>
      <c r="AB358" s="11">
        <f t="shared" si="105"/>
        <v>0</v>
      </c>
      <c r="AC358" s="11">
        <f t="shared" si="106"/>
        <v>0</v>
      </c>
      <c r="AD358" s="30">
        <f t="shared" si="107"/>
        <v>0</v>
      </c>
    </row>
    <row r="359" spans="1:30" x14ac:dyDescent="0.4">
      <c r="A359" s="11" t="str">
        <f>Outgrowers_Baseline!A359</f>
        <v>25122b</v>
      </c>
      <c r="B359" s="11">
        <f>Outgrowers_Baseline!B359</f>
        <v>503</v>
      </c>
      <c r="C359" s="11" t="str">
        <f>Outgrowers_Baseline!C359</f>
        <v>25122b</v>
      </c>
      <c r="D359" s="11">
        <f>Outgrowers_Baseline!D359</f>
        <v>19201</v>
      </c>
      <c r="E359" s="11" t="str">
        <f>Outgrowers_Baseline!G359</f>
        <v>Euc</v>
      </c>
      <c r="F359" s="11">
        <f>Outgrowers_Baseline!H359</f>
        <v>2022</v>
      </c>
      <c r="G359" s="11">
        <f t="shared" si="90"/>
        <v>2021</v>
      </c>
      <c r="H359" s="11">
        <f>IF(G359&lt;2017,0,(IF(G359=2017,Outgrowers_Baseline!I359,IF(G359=2018,Outgrowers_Baseline!N359,IF(G359=2019,Outgrowers_Baseline!S359,IF(G359=2020,Outgrowers_Baseline!X359,IF(G359=2021,Outgrowers_Baseline!AC359,IF(G359=2022,Outgrowers_Baseline!AH359,IF(G359=2023,Outgrowers_Baseline!AM359,IF(G359=2024,Outgrowers_Baseline!AR359,0)))))))))+(IF(G359=2017,Outgrowers_Baseline!J359,IF(G359=2018,Outgrowers_Baseline!O359,IF(G359=2019,Outgrowers_Baseline!T359,IF(G359=2020,Outgrowers_Baseline!Y359,IF(G359=2021,Outgrowers_Baseline!AD359,IF(G359=2022,Outgrowers_Baseline!AI359,IF(G359=2023,Outgrowers_Baseline!AN359,IF(G359=2024,Outgrowers_Baseline!AS359,0)))))))))+(IF(G359=2017,Outgrowers_Baseline!K359,IF(G359=2018,Outgrowers_Baseline!P359,IF(G359=2019,Outgrowers_Baseline!U359,IF(G359=2020,Outgrowers_Baseline!Z359,IF(G359=2021,Outgrowers_Baseline!AE359,IF(G359=2022,Outgrowers_Baseline!AJ359,IF(G359=2023,Outgrowers_Baseline!AO359,IF(G359=2024,Outgrowers_Baseline!AT359,0)))))))))+(IF(G359=2017,Outgrowers_Baseline!L359,IF(G359=2018,Outgrowers_Baseline!Q359,IF(G359=2019,Outgrowers_Baseline!V359,IF(G359=2020,Outgrowers_Baseline!AA359,IF(G359=2021,Outgrowers_Baseline!AF359,IF(G359=2022,Outgrowers_Baseline!AK359,IF(G359=2023,Outgrowers_Baseline!AP359,IF(G359=2024,Outgrowers_Baseline!AU359,0))))))))))</f>
        <v>5700</v>
      </c>
      <c r="I359" s="11">
        <f t="shared" si="91"/>
        <v>2021</v>
      </c>
      <c r="J359" s="11">
        <f>IF(I359=2017,Outgrowers_Baseline!I359,IF(I359=2018,Outgrowers_Baseline!N359,IF(I359=2019,Outgrowers_Baseline!S359,IF(I359=2020,Outgrowers_Baseline!X359,IF(I359=2021,Outgrowers_Baseline!AC359,IF(I359=2022,Outgrowers_Baseline!AH359,IF(I359=2023,Outgrowers_Baseline!AM359,IF(I359=2024,Outgrowers_Baseline!AR359,0))))))))</f>
        <v>3200</v>
      </c>
      <c r="K359" s="11">
        <f>IF(I359=2017,Outgrowers_Baseline!L359,IF(I359=2018,Outgrowers_Baseline!Q359,IF(I359=2019,Outgrowers_Baseline!V359,IF(I359=2020,Outgrowers_Baseline!AA359,IF(I359=2021,Outgrowers_Baseline!AF359,IF(I359=2022,Outgrowers_Baseline!AK359,IF(I359=2023,Outgrowers_Baseline!AP359,IF(I359=2024,Outgrowers_Baseline!AU359,0))))))))</f>
        <v>300</v>
      </c>
      <c r="L359" s="11">
        <f>IF(I359=2017,Outgrowers_Baseline!K359,IF(I359=2018,Outgrowers_Baseline!P359,IF(I359=2019,Outgrowers_Baseline!U359,IF(I359=2020,Outgrowers_Baseline!Z359,IF(I359=2021,Outgrowers_Baseline!AE359,IF(I359=2022,Outgrowers_Baseline!AJ359,IF(I359=2023,Outgrowers_Baseline!AO359,IF(I359=2024,Outgrowers_Baseline!AT359,0))))))))</f>
        <v>600</v>
      </c>
      <c r="M359" s="11">
        <f>IF(I359=2017,Outgrowers_Baseline!J359,IF(I359=2018,Outgrowers_Baseline!O359,IF(I359=2019,Outgrowers_Baseline!T359,IF(I359=2020,Outgrowers_Baseline!Y359,IF(I359=2021,Outgrowers_Baseline!AD359,IF(I359=2022,Outgrowers_Baseline!AI359,IF(I359=2023,Outgrowers_Baseline!AN359,IF(I359=2024,Outgrowers_Baseline!AS359,0))))))))</f>
        <v>1600</v>
      </c>
      <c r="N359" s="11">
        <f t="shared" si="92"/>
        <v>5700</v>
      </c>
      <c r="O359" s="30">
        <f>IFERROR(VLOOKUP(A359,Outgrower_Areas!$C:$J,8,0),0)</f>
        <v>0.55762</v>
      </c>
      <c r="P359" s="33">
        <f t="shared" si="93"/>
        <v>5.2631578947368418E-2</v>
      </c>
      <c r="Q359" s="113">
        <f t="shared" si="94"/>
        <v>2.9348421052631579E-2</v>
      </c>
      <c r="R359" s="32">
        <f t="shared" si="95"/>
        <v>0.15789473684210525</v>
      </c>
      <c r="S359" s="30">
        <f t="shared" si="96"/>
        <v>8.8045263157894738E-2</v>
      </c>
      <c r="T359" s="32">
        <f t="shared" si="97"/>
        <v>0.43859649122807015</v>
      </c>
      <c r="U359" s="30">
        <f t="shared" si="98"/>
        <v>0.24457017543859649</v>
      </c>
      <c r="V359" s="113" t="str">
        <f t="shared" si="99"/>
        <v>Very Low Cropland (&lt;10%)</v>
      </c>
      <c r="W359" s="33">
        <f t="shared" si="100"/>
        <v>0.15</v>
      </c>
      <c r="X359" s="114">
        <f t="shared" si="101"/>
        <v>4.4022631578947364E-3</v>
      </c>
      <c r="Y359" s="33">
        <f t="shared" si="102"/>
        <v>0.2</v>
      </c>
      <c r="Z359" s="113">
        <f t="shared" si="103"/>
        <v>1.7609052631578949E-2</v>
      </c>
      <c r="AA359" s="113" t="str">
        <f t="shared" si="104"/>
        <v>Medium Cropland (30-50%)</v>
      </c>
      <c r="AB359" s="11">
        <f t="shared" si="105"/>
        <v>0.3</v>
      </c>
      <c r="AC359" s="11">
        <f t="shared" si="106"/>
        <v>7.3371052631578948E-2</v>
      </c>
      <c r="AD359" s="30">
        <f t="shared" si="107"/>
        <v>0.24457017543859649</v>
      </c>
    </row>
    <row r="360" spans="1:30" x14ac:dyDescent="0.4">
      <c r="A360" s="11" t="str">
        <f>Outgrowers_Baseline!A360</f>
        <v>25122c</v>
      </c>
      <c r="B360" s="11">
        <f>Outgrowers_Baseline!B360</f>
        <v>503</v>
      </c>
      <c r="C360" s="11" t="str">
        <f>Outgrowers_Baseline!C360</f>
        <v>25122c</v>
      </c>
      <c r="D360" s="11">
        <f>Outgrowers_Baseline!D360</f>
        <v>19202</v>
      </c>
      <c r="E360" s="11" t="str">
        <f>Outgrowers_Baseline!G360</f>
        <v>Euc</v>
      </c>
      <c r="F360" s="11">
        <f>Outgrowers_Baseline!H360</f>
        <v>2023</v>
      </c>
      <c r="G360" s="11">
        <f t="shared" si="90"/>
        <v>2022</v>
      </c>
      <c r="H360" s="11">
        <f>IF(G360&lt;2017,0,(IF(G360=2017,Outgrowers_Baseline!I360,IF(G360=2018,Outgrowers_Baseline!N360,IF(G360=2019,Outgrowers_Baseline!S360,IF(G360=2020,Outgrowers_Baseline!X360,IF(G360=2021,Outgrowers_Baseline!AC360,IF(G360=2022,Outgrowers_Baseline!AH360,IF(G360=2023,Outgrowers_Baseline!AM360,IF(G360=2024,Outgrowers_Baseline!AR360,0)))))))))+(IF(G360=2017,Outgrowers_Baseline!J360,IF(G360=2018,Outgrowers_Baseline!O360,IF(G360=2019,Outgrowers_Baseline!T360,IF(G360=2020,Outgrowers_Baseline!Y360,IF(G360=2021,Outgrowers_Baseline!AD360,IF(G360=2022,Outgrowers_Baseline!AI360,IF(G360=2023,Outgrowers_Baseline!AN360,IF(G360=2024,Outgrowers_Baseline!AS360,0)))))))))+(IF(G360=2017,Outgrowers_Baseline!K360,IF(G360=2018,Outgrowers_Baseline!P360,IF(G360=2019,Outgrowers_Baseline!U360,IF(G360=2020,Outgrowers_Baseline!Z360,IF(G360=2021,Outgrowers_Baseline!AE360,IF(G360=2022,Outgrowers_Baseline!AJ360,IF(G360=2023,Outgrowers_Baseline!AO360,IF(G360=2024,Outgrowers_Baseline!AT360,0)))))))))+(IF(G360=2017,Outgrowers_Baseline!L360,IF(G360=2018,Outgrowers_Baseline!Q360,IF(G360=2019,Outgrowers_Baseline!V360,IF(G360=2020,Outgrowers_Baseline!AA360,IF(G360=2021,Outgrowers_Baseline!AF360,IF(G360=2022,Outgrowers_Baseline!AK360,IF(G360=2023,Outgrowers_Baseline!AP360,IF(G360=2024,Outgrowers_Baseline!AU360,0))))))))))</f>
        <v>13200</v>
      </c>
      <c r="I360" s="11">
        <f t="shared" si="91"/>
        <v>2022</v>
      </c>
      <c r="J360" s="11">
        <f>IF(I360=2017,Outgrowers_Baseline!I360,IF(I360=2018,Outgrowers_Baseline!N360,IF(I360=2019,Outgrowers_Baseline!S360,IF(I360=2020,Outgrowers_Baseline!X360,IF(I360=2021,Outgrowers_Baseline!AC360,IF(I360=2022,Outgrowers_Baseline!AH360,IF(I360=2023,Outgrowers_Baseline!AM360,IF(I360=2024,Outgrowers_Baseline!AR360,0))))))))</f>
        <v>4400</v>
      </c>
      <c r="K360" s="11">
        <f>IF(I360=2017,Outgrowers_Baseline!L360,IF(I360=2018,Outgrowers_Baseline!Q360,IF(I360=2019,Outgrowers_Baseline!V360,IF(I360=2020,Outgrowers_Baseline!AA360,IF(I360=2021,Outgrowers_Baseline!AF360,IF(I360=2022,Outgrowers_Baseline!AK360,IF(I360=2023,Outgrowers_Baseline!AP360,IF(I360=2024,Outgrowers_Baseline!AU360,0))))))))</f>
        <v>2700</v>
      </c>
      <c r="L360" s="11">
        <f>IF(I360=2017,Outgrowers_Baseline!K360,IF(I360=2018,Outgrowers_Baseline!P360,IF(I360=2019,Outgrowers_Baseline!U360,IF(I360=2020,Outgrowers_Baseline!Z360,IF(I360=2021,Outgrowers_Baseline!AE360,IF(I360=2022,Outgrowers_Baseline!AJ360,IF(I360=2023,Outgrowers_Baseline!AO360,IF(I360=2024,Outgrowers_Baseline!AT360,0))))))))</f>
        <v>4100</v>
      </c>
      <c r="M360" s="11">
        <f>IF(I360=2017,Outgrowers_Baseline!J360,IF(I360=2018,Outgrowers_Baseline!O360,IF(I360=2019,Outgrowers_Baseline!T360,IF(I360=2020,Outgrowers_Baseline!Y360,IF(I360=2021,Outgrowers_Baseline!AD360,IF(I360=2022,Outgrowers_Baseline!AI360,IF(I360=2023,Outgrowers_Baseline!AN360,IF(I360=2024,Outgrowers_Baseline!AS360,0))))))))</f>
        <v>2000</v>
      </c>
      <c r="N360" s="11">
        <f t="shared" si="92"/>
        <v>13200</v>
      </c>
      <c r="O360" s="30">
        <f>IFERROR(VLOOKUP(A360,Outgrower_Areas!$C:$J,8,0),0)</f>
        <v>1.3151980000000001</v>
      </c>
      <c r="P360" s="33">
        <f t="shared" si="93"/>
        <v>0.20454545454545456</v>
      </c>
      <c r="Q360" s="113">
        <f t="shared" si="94"/>
        <v>0.26901777272727279</v>
      </c>
      <c r="R360" s="32">
        <f t="shared" si="95"/>
        <v>0.51515151515151514</v>
      </c>
      <c r="S360" s="30">
        <f t="shared" si="96"/>
        <v>0.67752624242424242</v>
      </c>
      <c r="T360" s="32">
        <f t="shared" si="97"/>
        <v>0.66666666666666663</v>
      </c>
      <c r="U360" s="30">
        <f t="shared" si="98"/>
        <v>0.87679866666666673</v>
      </c>
      <c r="V360" s="113" t="str">
        <f t="shared" si="99"/>
        <v>Low Cropland (10-30%)</v>
      </c>
      <c r="W360" s="33">
        <f t="shared" si="100"/>
        <v>0.2</v>
      </c>
      <c r="X360" s="114">
        <f t="shared" si="101"/>
        <v>5.380355454545456E-2</v>
      </c>
      <c r="Y360" s="33">
        <f t="shared" si="102"/>
        <v>0.4</v>
      </c>
      <c r="Z360" s="113">
        <f t="shared" si="103"/>
        <v>0.27101049696969698</v>
      </c>
      <c r="AA360" s="113" t="str">
        <f t="shared" si="104"/>
        <v>High Cropland (≥50%)</v>
      </c>
      <c r="AB360" s="11">
        <f t="shared" si="105"/>
        <v>0.4</v>
      </c>
      <c r="AC360" s="11">
        <f t="shared" si="106"/>
        <v>0.3507194666666667</v>
      </c>
      <c r="AD360" s="30">
        <f t="shared" si="107"/>
        <v>0.87679866666666673</v>
      </c>
    </row>
    <row r="361" spans="1:30" x14ac:dyDescent="0.4">
      <c r="A361" s="11" t="str">
        <f>Outgrowers_Baseline!A361</f>
        <v>25123a</v>
      </c>
      <c r="B361" s="11">
        <f>Outgrowers_Baseline!B361</f>
        <v>503</v>
      </c>
      <c r="C361" s="11" t="str">
        <f>Outgrowers_Baseline!C361</f>
        <v>25123a</v>
      </c>
      <c r="D361" s="11">
        <f>Outgrowers_Baseline!D361</f>
        <v>19203</v>
      </c>
      <c r="E361" s="11" t="str">
        <f>Outgrowers_Baseline!G361</f>
        <v>Euc</v>
      </c>
      <c r="F361" s="11">
        <f>Outgrowers_Baseline!H361</f>
        <v>2019</v>
      </c>
      <c r="G361" s="11">
        <f t="shared" si="90"/>
        <v>2018</v>
      </c>
      <c r="H361" s="11">
        <f>IF(G361&lt;2017,0,(IF(G361=2017,Outgrowers_Baseline!I361,IF(G361=2018,Outgrowers_Baseline!N361,IF(G361=2019,Outgrowers_Baseline!S361,IF(G361=2020,Outgrowers_Baseline!X361,IF(G361=2021,Outgrowers_Baseline!AC361,IF(G361=2022,Outgrowers_Baseline!AH361,IF(G361=2023,Outgrowers_Baseline!AM361,IF(G361=2024,Outgrowers_Baseline!AR361,0)))))))))+(IF(G361=2017,Outgrowers_Baseline!J361,IF(G361=2018,Outgrowers_Baseline!O361,IF(G361=2019,Outgrowers_Baseline!T361,IF(G361=2020,Outgrowers_Baseline!Y361,IF(G361=2021,Outgrowers_Baseline!AD361,IF(G361=2022,Outgrowers_Baseline!AI361,IF(G361=2023,Outgrowers_Baseline!AN361,IF(G361=2024,Outgrowers_Baseline!AS361,0)))))))))+(IF(G361=2017,Outgrowers_Baseline!K361,IF(G361=2018,Outgrowers_Baseline!P361,IF(G361=2019,Outgrowers_Baseline!U361,IF(G361=2020,Outgrowers_Baseline!Z361,IF(G361=2021,Outgrowers_Baseline!AE361,IF(G361=2022,Outgrowers_Baseline!AJ361,IF(G361=2023,Outgrowers_Baseline!AO361,IF(G361=2024,Outgrowers_Baseline!AT361,0)))))))))+(IF(G361=2017,Outgrowers_Baseline!L361,IF(G361=2018,Outgrowers_Baseline!Q361,IF(G361=2019,Outgrowers_Baseline!V361,IF(G361=2020,Outgrowers_Baseline!AA361,IF(G361=2021,Outgrowers_Baseline!AF361,IF(G361=2022,Outgrowers_Baseline!AK361,IF(G361=2023,Outgrowers_Baseline!AP361,IF(G361=2024,Outgrowers_Baseline!AU361,0))))))))))</f>
        <v>18200</v>
      </c>
      <c r="I361" s="11">
        <f t="shared" si="91"/>
        <v>2018</v>
      </c>
      <c r="J361" s="11">
        <f>IF(I361=2017,Outgrowers_Baseline!I361,IF(I361=2018,Outgrowers_Baseline!N361,IF(I361=2019,Outgrowers_Baseline!S361,IF(I361=2020,Outgrowers_Baseline!X361,IF(I361=2021,Outgrowers_Baseline!AC361,IF(I361=2022,Outgrowers_Baseline!AH361,IF(I361=2023,Outgrowers_Baseline!AM361,IF(I361=2024,Outgrowers_Baseline!AR361,0))))))))</f>
        <v>18200</v>
      </c>
      <c r="K361" s="11">
        <f>IF(I361=2017,Outgrowers_Baseline!L361,IF(I361=2018,Outgrowers_Baseline!Q361,IF(I361=2019,Outgrowers_Baseline!V361,IF(I361=2020,Outgrowers_Baseline!AA361,IF(I361=2021,Outgrowers_Baseline!AF361,IF(I361=2022,Outgrowers_Baseline!AK361,IF(I361=2023,Outgrowers_Baseline!AP361,IF(I361=2024,Outgrowers_Baseline!AU361,0))))))))</f>
        <v>0</v>
      </c>
      <c r="L361" s="11">
        <f>IF(I361=2017,Outgrowers_Baseline!K361,IF(I361=2018,Outgrowers_Baseline!P361,IF(I361=2019,Outgrowers_Baseline!U361,IF(I361=2020,Outgrowers_Baseline!Z361,IF(I361=2021,Outgrowers_Baseline!AE361,IF(I361=2022,Outgrowers_Baseline!AJ361,IF(I361=2023,Outgrowers_Baseline!AO361,IF(I361=2024,Outgrowers_Baseline!AT361,0))))))))</f>
        <v>0</v>
      </c>
      <c r="M361" s="11">
        <f>IF(I361=2017,Outgrowers_Baseline!J361,IF(I361=2018,Outgrowers_Baseline!O361,IF(I361=2019,Outgrowers_Baseline!T361,IF(I361=2020,Outgrowers_Baseline!Y361,IF(I361=2021,Outgrowers_Baseline!AD361,IF(I361=2022,Outgrowers_Baseline!AI361,IF(I361=2023,Outgrowers_Baseline!AN361,IF(I361=2024,Outgrowers_Baseline!AS361,0))))))))</f>
        <v>0</v>
      </c>
      <c r="N361" s="11">
        <f t="shared" si="92"/>
        <v>18200</v>
      </c>
      <c r="O361" s="30">
        <f>IFERROR(VLOOKUP(A361,Outgrower_Areas!$C:$J,8,0),0)</f>
        <v>1.8310340000000001</v>
      </c>
      <c r="P361" s="33">
        <f t="shared" si="93"/>
        <v>0</v>
      </c>
      <c r="Q361" s="113">
        <f t="shared" si="94"/>
        <v>0</v>
      </c>
      <c r="R361" s="32">
        <f t="shared" si="95"/>
        <v>0</v>
      </c>
      <c r="S361" s="30">
        <f t="shared" si="96"/>
        <v>0</v>
      </c>
      <c r="T361" s="32">
        <f t="shared" si="97"/>
        <v>0</v>
      </c>
      <c r="U361" s="30">
        <f t="shared" si="98"/>
        <v>0</v>
      </c>
      <c r="V361" s="113" t="str">
        <f t="shared" si="99"/>
        <v>Non-Cropland</v>
      </c>
      <c r="W361" s="33">
        <f t="shared" si="100"/>
        <v>0</v>
      </c>
      <c r="X361" s="114">
        <f t="shared" si="101"/>
        <v>0</v>
      </c>
      <c r="Y361" s="33">
        <f t="shared" si="102"/>
        <v>0</v>
      </c>
      <c r="Z361" s="113">
        <f t="shared" si="103"/>
        <v>0</v>
      </c>
      <c r="AA361" s="113" t="str">
        <f t="shared" si="104"/>
        <v>Non-Cropland</v>
      </c>
      <c r="AB361" s="11">
        <f t="shared" si="105"/>
        <v>0</v>
      </c>
      <c r="AC361" s="11">
        <f t="shared" si="106"/>
        <v>0</v>
      </c>
      <c r="AD361" s="30">
        <f t="shared" si="107"/>
        <v>0</v>
      </c>
    </row>
    <row r="362" spans="1:30" x14ac:dyDescent="0.4">
      <c r="A362" s="11" t="str">
        <f>Outgrowers_Baseline!A362</f>
        <v>25179a</v>
      </c>
      <c r="B362" s="11">
        <f>Outgrowers_Baseline!B362</f>
        <v>503</v>
      </c>
      <c r="C362" s="11" t="str">
        <f>Outgrowers_Baseline!C362</f>
        <v>25179a</v>
      </c>
      <c r="D362" s="11">
        <f>Outgrowers_Baseline!D362</f>
        <v>19204</v>
      </c>
      <c r="E362" s="11" t="str">
        <f>Outgrowers_Baseline!G362</f>
        <v>Euc</v>
      </c>
      <c r="F362" s="11">
        <f>Outgrowers_Baseline!H362</f>
        <v>2023</v>
      </c>
      <c r="G362" s="11">
        <f t="shared" si="90"/>
        <v>2022</v>
      </c>
      <c r="H362" s="11">
        <f>IF(G362&lt;2017,0,(IF(G362=2017,Outgrowers_Baseline!I362,IF(G362=2018,Outgrowers_Baseline!N362,IF(G362=2019,Outgrowers_Baseline!S362,IF(G362=2020,Outgrowers_Baseline!X362,IF(G362=2021,Outgrowers_Baseline!AC362,IF(G362=2022,Outgrowers_Baseline!AH362,IF(G362=2023,Outgrowers_Baseline!AM362,IF(G362=2024,Outgrowers_Baseline!AR362,0)))))))))+(IF(G362=2017,Outgrowers_Baseline!J362,IF(G362=2018,Outgrowers_Baseline!O362,IF(G362=2019,Outgrowers_Baseline!T362,IF(G362=2020,Outgrowers_Baseline!Y362,IF(G362=2021,Outgrowers_Baseline!AD362,IF(G362=2022,Outgrowers_Baseline!AI362,IF(G362=2023,Outgrowers_Baseline!AN362,IF(G362=2024,Outgrowers_Baseline!AS362,0)))))))))+(IF(G362=2017,Outgrowers_Baseline!K362,IF(G362=2018,Outgrowers_Baseline!P362,IF(G362=2019,Outgrowers_Baseline!U362,IF(G362=2020,Outgrowers_Baseline!Z362,IF(G362=2021,Outgrowers_Baseline!AE362,IF(G362=2022,Outgrowers_Baseline!AJ362,IF(G362=2023,Outgrowers_Baseline!AO362,IF(G362=2024,Outgrowers_Baseline!AT362,0)))))))))+(IF(G362=2017,Outgrowers_Baseline!L362,IF(G362=2018,Outgrowers_Baseline!Q362,IF(G362=2019,Outgrowers_Baseline!V362,IF(G362=2020,Outgrowers_Baseline!AA362,IF(G362=2021,Outgrowers_Baseline!AF362,IF(G362=2022,Outgrowers_Baseline!AK362,IF(G362=2023,Outgrowers_Baseline!AP362,IF(G362=2024,Outgrowers_Baseline!AU362,0))))))))))</f>
        <v>2700</v>
      </c>
      <c r="I362" s="11">
        <f t="shared" si="91"/>
        <v>2022</v>
      </c>
      <c r="J362" s="11">
        <f>IF(I362=2017,Outgrowers_Baseline!I362,IF(I362=2018,Outgrowers_Baseline!N362,IF(I362=2019,Outgrowers_Baseline!S362,IF(I362=2020,Outgrowers_Baseline!X362,IF(I362=2021,Outgrowers_Baseline!AC362,IF(I362=2022,Outgrowers_Baseline!AH362,IF(I362=2023,Outgrowers_Baseline!AM362,IF(I362=2024,Outgrowers_Baseline!AR362,0))))))))</f>
        <v>1200</v>
      </c>
      <c r="K362" s="11">
        <f>IF(I362=2017,Outgrowers_Baseline!L362,IF(I362=2018,Outgrowers_Baseline!Q362,IF(I362=2019,Outgrowers_Baseline!V362,IF(I362=2020,Outgrowers_Baseline!AA362,IF(I362=2021,Outgrowers_Baseline!AF362,IF(I362=2022,Outgrowers_Baseline!AK362,IF(I362=2023,Outgrowers_Baseline!AP362,IF(I362=2024,Outgrowers_Baseline!AU362,0))))))))</f>
        <v>0</v>
      </c>
      <c r="L362" s="11">
        <f>IF(I362=2017,Outgrowers_Baseline!K362,IF(I362=2018,Outgrowers_Baseline!P362,IF(I362=2019,Outgrowers_Baseline!U362,IF(I362=2020,Outgrowers_Baseline!Z362,IF(I362=2021,Outgrowers_Baseline!AE362,IF(I362=2022,Outgrowers_Baseline!AJ362,IF(I362=2023,Outgrowers_Baseline!AO362,IF(I362=2024,Outgrowers_Baseline!AT362,0))))))))</f>
        <v>0</v>
      </c>
      <c r="M362" s="11">
        <f>IF(I362=2017,Outgrowers_Baseline!J362,IF(I362=2018,Outgrowers_Baseline!O362,IF(I362=2019,Outgrowers_Baseline!T362,IF(I362=2020,Outgrowers_Baseline!Y362,IF(I362=2021,Outgrowers_Baseline!AD362,IF(I362=2022,Outgrowers_Baseline!AI362,IF(I362=2023,Outgrowers_Baseline!AN362,IF(I362=2024,Outgrowers_Baseline!AS362,0))))))))</f>
        <v>1500</v>
      </c>
      <c r="N362" s="11">
        <f t="shared" si="92"/>
        <v>2700</v>
      </c>
      <c r="O362" s="30">
        <f>IFERROR(VLOOKUP(A362,Outgrower_Areas!$C:$J,8,0),0)</f>
        <v>0.285692</v>
      </c>
      <c r="P362" s="33">
        <f t="shared" si="93"/>
        <v>0</v>
      </c>
      <c r="Q362" s="113">
        <f t="shared" si="94"/>
        <v>0</v>
      </c>
      <c r="R362" s="32">
        <f t="shared" si="95"/>
        <v>0</v>
      </c>
      <c r="S362" s="30">
        <f t="shared" si="96"/>
        <v>0</v>
      </c>
      <c r="T362" s="32">
        <f t="shared" si="97"/>
        <v>0.55555555555555558</v>
      </c>
      <c r="U362" s="30">
        <f t="shared" si="98"/>
        <v>0.15871777777777779</v>
      </c>
      <c r="V362" s="113" t="str">
        <f t="shared" si="99"/>
        <v>Non-Cropland</v>
      </c>
      <c r="W362" s="33">
        <f t="shared" si="100"/>
        <v>0</v>
      </c>
      <c r="X362" s="114">
        <f t="shared" si="101"/>
        <v>0</v>
      </c>
      <c r="Y362" s="33">
        <f t="shared" si="102"/>
        <v>0</v>
      </c>
      <c r="Z362" s="113">
        <f t="shared" si="103"/>
        <v>0</v>
      </c>
      <c r="AA362" s="113" t="str">
        <f t="shared" si="104"/>
        <v>High Cropland (≥50%)</v>
      </c>
      <c r="AB362" s="11">
        <f t="shared" si="105"/>
        <v>0.4</v>
      </c>
      <c r="AC362" s="11">
        <f t="shared" si="106"/>
        <v>6.3487111111111119E-2</v>
      </c>
      <c r="AD362" s="30">
        <f t="shared" si="107"/>
        <v>0.15871777777777779</v>
      </c>
    </row>
    <row r="363" spans="1:30" x14ac:dyDescent="0.4">
      <c r="A363" s="11" t="str">
        <f>Outgrowers_Baseline!A363</f>
        <v>25179b</v>
      </c>
      <c r="B363" s="11">
        <f>Outgrowers_Baseline!B363</f>
        <v>503</v>
      </c>
      <c r="C363" s="11" t="str">
        <f>Outgrowers_Baseline!C363</f>
        <v>25179b</v>
      </c>
      <c r="D363" s="11">
        <f>Outgrowers_Baseline!D363</f>
        <v>19205</v>
      </c>
      <c r="E363" s="11" t="str">
        <f>Outgrowers_Baseline!G363</f>
        <v>Euc</v>
      </c>
      <c r="F363" s="11">
        <f>Outgrowers_Baseline!H363</f>
        <v>2023</v>
      </c>
      <c r="G363" s="11">
        <f t="shared" si="90"/>
        <v>2022</v>
      </c>
      <c r="H363" s="11">
        <f>IF(G363&lt;2017,0,(IF(G363=2017,Outgrowers_Baseline!I363,IF(G363=2018,Outgrowers_Baseline!N363,IF(G363=2019,Outgrowers_Baseline!S363,IF(G363=2020,Outgrowers_Baseline!X363,IF(G363=2021,Outgrowers_Baseline!AC363,IF(G363=2022,Outgrowers_Baseline!AH363,IF(G363=2023,Outgrowers_Baseline!AM363,IF(G363=2024,Outgrowers_Baseline!AR363,0)))))))))+(IF(G363=2017,Outgrowers_Baseline!J363,IF(G363=2018,Outgrowers_Baseline!O363,IF(G363=2019,Outgrowers_Baseline!T363,IF(G363=2020,Outgrowers_Baseline!Y363,IF(G363=2021,Outgrowers_Baseline!AD363,IF(G363=2022,Outgrowers_Baseline!AI363,IF(G363=2023,Outgrowers_Baseline!AN363,IF(G363=2024,Outgrowers_Baseline!AS363,0)))))))))+(IF(G363=2017,Outgrowers_Baseline!K363,IF(G363=2018,Outgrowers_Baseline!P363,IF(G363=2019,Outgrowers_Baseline!U363,IF(G363=2020,Outgrowers_Baseline!Z363,IF(G363=2021,Outgrowers_Baseline!AE363,IF(G363=2022,Outgrowers_Baseline!AJ363,IF(G363=2023,Outgrowers_Baseline!AO363,IF(G363=2024,Outgrowers_Baseline!AT363,0)))))))))+(IF(G363=2017,Outgrowers_Baseline!L363,IF(G363=2018,Outgrowers_Baseline!Q363,IF(G363=2019,Outgrowers_Baseline!V363,IF(G363=2020,Outgrowers_Baseline!AA363,IF(G363=2021,Outgrowers_Baseline!AF363,IF(G363=2022,Outgrowers_Baseline!AK363,IF(G363=2023,Outgrowers_Baseline!AP363,IF(G363=2024,Outgrowers_Baseline!AU363,0))))))))))</f>
        <v>5200</v>
      </c>
      <c r="I363" s="11">
        <f t="shared" si="91"/>
        <v>2022</v>
      </c>
      <c r="J363" s="11">
        <f>IF(I363=2017,Outgrowers_Baseline!I363,IF(I363=2018,Outgrowers_Baseline!N363,IF(I363=2019,Outgrowers_Baseline!S363,IF(I363=2020,Outgrowers_Baseline!X363,IF(I363=2021,Outgrowers_Baseline!AC363,IF(I363=2022,Outgrowers_Baseline!AH363,IF(I363=2023,Outgrowers_Baseline!AM363,IF(I363=2024,Outgrowers_Baseline!AR363,0))))))))</f>
        <v>1600</v>
      </c>
      <c r="K363" s="11">
        <f>IF(I363=2017,Outgrowers_Baseline!L363,IF(I363=2018,Outgrowers_Baseline!Q363,IF(I363=2019,Outgrowers_Baseline!V363,IF(I363=2020,Outgrowers_Baseline!AA363,IF(I363=2021,Outgrowers_Baseline!AF363,IF(I363=2022,Outgrowers_Baseline!AK363,IF(I363=2023,Outgrowers_Baseline!AP363,IF(I363=2024,Outgrowers_Baseline!AU363,0))))))))</f>
        <v>0</v>
      </c>
      <c r="L363" s="11">
        <f>IF(I363=2017,Outgrowers_Baseline!K363,IF(I363=2018,Outgrowers_Baseline!P363,IF(I363=2019,Outgrowers_Baseline!U363,IF(I363=2020,Outgrowers_Baseline!Z363,IF(I363=2021,Outgrowers_Baseline!AE363,IF(I363=2022,Outgrowers_Baseline!AJ363,IF(I363=2023,Outgrowers_Baseline!AO363,IF(I363=2024,Outgrowers_Baseline!AT363,0))))))))</f>
        <v>1200</v>
      </c>
      <c r="M363" s="11">
        <f>IF(I363=2017,Outgrowers_Baseline!J363,IF(I363=2018,Outgrowers_Baseline!O363,IF(I363=2019,Outgrowers_Baseline!T363,IF(I363=2020,Outgrowers_Baseline!Y363,IF(I363=2021,Outgrowers_Baseline!AD363,IF(I363=2022,Outgrowers_Baseline!AI363,IF(I363=2023,Outgrowers_Baseline!AN363,IF(I363=2024,Outgrowers_Baseline!AS363,0))))))))</f>
        <v>2400</v>
      </c>
      <c r="N363" s="11">
        <f t="shared" si="92"/>
        <v>5200</v>
      </c>
      <c r="O363" s="30">
        <f>IFERROR(VLOOKUP(A363,Outgrower_Areas!$C:$J,8,0),0)</f>
        <v>0.51151199999999997</v>
      </c>
      <c r="P363" s="33">
        <f t="shared" si="93"/>
        <v>0</v>
      </c>
      <c r="Q363" s="113">
        <f t="shared" si="94"/>
        <v>0</v>
      </c>
      <c r="R363" s="32">
        <f t="shared" si="95"/>
        <v>0.23076923076923078</v>
      </c>
      <c r="S363" s="30">
        <f t="shared" si="96"/>
        <v>0.11804123076923077</v>
      </c>
      <c r="T363" s="32">
        <f t="shared" si="97"/>
        <v>0.69230769230769229</v>
      </c>
      <c r="U363" s="30">
        <f t="shared" si="98"/>
        <v>0.35412369230769225</v>
      </c>
      <c r="V363" s="113" t="str">
        <f t="shared" si="99"/>
        <v>Non-Cropland</v>
      </c>
      <c r="W363" s="33">
        <f t="shared" si="100"/>
        <v>0</v>
      </c>
      <c r="X363" s="114">
        <f t="shared" si="101"/>
        <v>0</v>
      </c>
      <c r="Y363" s="33">
        <f t="shared" si="102"/>
        <v>0.2</v>
      </c>
      <c r="Z363" s="113">
        <f t="shared" si="103"/>
        <v>2.3608246153846157E-2</v>
      </c>
      <c r="AA363" s="113" t="str">
        <f t="shared" si="104"/>
        <v>High Cropland (≥50%)</v>
      </c>
      <c r="AB363" s="11">
        <f t="shared" si="105"/>
        <v>0.4</v>
      </c>
      <c r="AC363" s="11">
        <f t="shared" si="106"/>
        <v>0.14164947692307692</v>
      </c>
      <c r="AD363" s="30">
        <f t="shared" si="107"/>
        <v>0.35412369230769225</v>
      </c>
    </row>
    <row r="364" spans="1:30" x14ac:dyDescent="0.4">
      <c r="A364" s="11" t="str">
        <f>Outgrowers_Baseline!A364</f>
        <v>25188a</v>
      </c>
      <c r="B364" s="11">
        <f>Outgrowers_Baseline!B364</f>
        <v>503</v>
      </c>
      <c r="C364" s="11" t="str">
        <f>Outgrowers_Baseline!C364</f>
        <v>25188a</v>
      </c>
      <c r="D364" s="11">
        <f>Outgrowers_Baseline!D364</f>
        <v>19407</v>
      </c>
      <c r="E364" s="11" t="str">
        <f>Outgrowers_Baseline!G364</f>
        <v>Euc</v>
      </c>
      <c r="F364" s="11">
        <f>Outgrowers_Baseline!H364</f>
        <v>2024</v>
      </c>
      <c r="G364" s="11">
        <f t="shared" si="90"/>
        <v>2023</v>
      </c>
      <c r="H364" s="11">
        <f>IF(G364&lt;2017,0,(IF(G364=2017,Outgrowers_Baseline!I364,IF(G364=2018,Outgrowers_Baseline!N364,IF(G364=2019,Outgrowers_Baseline!S364,IF(G364=2020,Outgrowers_Baseline!X364,IF(G364=2021,Outgrowers_Baseline!AC364,IF(G364=2022,Outgrowers_Baseline!AH364,IF(G364=2023,Outgrowers_Baseline!AM364,IF(G364=2024,Outgrowers_Baseline!AR364,0)))))))))+(IF(G364=2017,Outgrowers_Baseline!J364,IF(G364=2018,Outgrowers_Baseline!O364,IF(G364=2019,Outgrowers_Baseline!T364,IF(G364=2020,Outgrowers_Baseline!Y364,IF(G364=2021,Outgrowers_Baseline!AD364,IF(G364=2022,Outgrowers_Baseline!AI364,IF(G364=2023,Outgrowers_Baseline!AN364,IF(G364=2024,Outgrowers_Baseline!AS364,0)))))))))+(IF(G364=2017,Outgrowers_Baseline!K364,IF(G364=2018,Outgrowers_Baseline!P364,IF(G364=2019,Outgrowers_Baseline!U364,IF(G364=2020,Outgrowers_Baseline!Z364,IF(G364=2021,Outgrowers_Baseline!AE364,IF(G364=2022,Outgrowers_Baseline!AJ364,IF(G364=2023,Outgrowers_Baseline!AO364,IF(G364=2024,Outgrowers_Baseline!AT364,0)))))))))+(IF(G364=2017,Outgrowers_Baseline!L364,IF(G364=2018,Outgrowers_Baseline!Q364,IF(G364=2019,Outgrowers_Baseline!V364,IF(G364=2020,Outgrowers_Baseline!AA364,IF(G364=2021,Outgrowers_Baseline!AF364,IF(G364=2022,Outgrowers_Baseline!AK364,IF(G364=2023,Outgrowers_Baseline!AP364,IF(G364=2024,Outgrowers_Baseline!AU364,0))))))))))</f>
        <v>6300</v>
      </c>
      <c r="I364" s="11">
        <f t="shared" si="91"/>
        <v>2023</v>
      </c>
      <c r="J364" s="11">
        <f>IF(I364=2017,Outgrowers_Baseline!I364,IF(I364=2018,Outgrowers_Baseline!N364,IF(I364=2019,Outgrowers_Baseline!S364,IF(I364=2020,Outgrowers_Baseline!X364,IF(I364=2021,Outgrowers_Baseline!AC364,IF(I364=2022,Outgrowers_Baseline!AH364,IF(I364=2023,Outgrowers_Baseline!AM364,IF(I364=2024,Outgrowers_Baseline!AR364,0))))))))</f>
        <v>0</v>
      </c>
      <c r="K364" s="11">
        <f>IF(I364=2017,Outgrowers_Baseline!L364,IF(I364=2018,Outgrowers_Baseline!Q364,IF(I364=2019,Outgrowers_Baseline!V364,IF(I364=2020,Outgrowers_Baseline!AA364,IF(I364=2021,Outgrowers_Baseline!AF364,IF(I364=2022,Outgrowers_Baseline!AK364,IF(I364=2023,Outgrowers_Baseline!AP364,IF(I364=2024,Outgrowers_Baseline!AU364,0))))))))</f>
        <v>0</v>
      </c>
      <c r="L364" s="11">
        <f>IF(I364=2017,Outgrowers_Baseline!K364,IF(I364=2018,Outgrowers_Baseline!P364,IF(I364=2019,Outgrowers_Baseline!U364,IF(I364=2020,Outgrowers_Baseline!Z364,IF(I364=2021,Outgrowers_Baseline!AE364,IF(I364=2022,Outgrowers_Baseline!AJ364,IF(I364=2023,Outgrowers_Baseline!AO364,IF(I364=2024,Outgrowers_Baseline!AT364,0))))))))</f>
        <v>3000</v>
      </c>
      <c r="M364" s="11">
        <f>IF(I364=2017,Outgrowers_Baseline!J364,IF(I364=2018,Outgrowers_Baseline!O364,IF(I364=2019,Outgrowers_Baseline!T364,IF(I364=2020,Outgrowers_Baseline!Y364,IF(I364=2021,Outgrowers_Baseline!AD364,IF(I364=2022,Outgrowers_Baseline!AI364,IF(I364=2023,Outgrowers_Baseline!AN364,IF(I364=2024,Outgrowers_Baseline!AS364,0))))))))</f>
        <v>3300</v>
      </c>
      <c r="N364" s="11">
        <f t="shared" si="92"/>
        <v>6300</v>
      </c>
      <c r="O364" s="30">
        <f>IFERROR(VLOOKUP(A364,Outgrower_Areas!$C:$J,8,0),0)</f>
        <v>0.63203399999999998</v>
      </c>
      <c r="P364" s="33">
        <f t="shared" si="93"/>
        <v>0</v>
      </c>
      <c r="Q364" s="113">
        <f t="shared" si="94"/>
        <v>0</v>
      </c>
      <c r="R364" s="32">
        <f t="shared" si="95"/>
        <v>0.47619047619047616</v>
      </c>
      <c r="S364" s="30">
        <f t="shared" si="96"/>
        <v>0.30096857142857142</v>
      </c>
      <c r="T364" s="32">
        <f t="shared" si="97"/>
        <v>1</v>
      </c>
      <c r="U364" s="30">
        <f t="shared" si="98"/>
        <v>0.63203399999999998</v>
      </c>
      <c r="V364" s="113" t="str">
        <f t="shared" si="99"/>
        <v>Non-Cropland</v>
      </c>
      <c r="W364" s="33">
        <f t="shared" si="100"/>
        <v>0</v>
      </c>
      <c r="X364" s="114">
        <f t="shared" si="101"/>
        <v>0</v>
      </c>
      <c r="Y364" s="33">
        <f t="shared" si="102"/>
        <v>0.3</v>
      </c>
      <c r="Z364" s="113">
        <f t="shared" si="103"/>
        <v>9.0290571428571428E-2</v>
      </c>
      <c r="AA364" s="113" t="str">
        <f t="shared" si="104"/>
        <v>High Cropland (≥50%)</v>
      </c>
      <c r="AB364" s="11">
        <f t="shared" si="105"/>
        <v>0.4</v>
      </c>
      <c r="AC364" s="11">
        <f t="shared" si="106"/>
        <v>0.25281360000000003</v>
      </c>
      <c r="AD364" s="30">
        <f t="shared" si="107"/>
        <v>0.63203399999999998</v>
      </c>
    </row>
    <row r="365" spans="1:30" x14ac:dyDescent="0.4">
      <c r="A365" s="11" t="str">
        <f>Outgrowers_Baseline!A365</f>
        <v>25189a</v>
      </c>
      <c r="B365" s="11">
        <f>Outgrowers_Baseline!B365</f>
        <v>503</v>
      </c>
      <c r="C365" s="11" t="str">
        <f>Outgrowers_Baseline!C365</f>
        <v>25189a</v>
      </c>
      <c r="D365" s="11">
        <f>Outgrowers_Baseline!D365</f>
        <v>19408</v>
      </c>
      <c r="E365" s="11" t="str">
        <f>Outgrowers_Baseline!G365</f>
        <v>Euc</v>
      </c>
      <c r="F365" s="11">
        <f>Outgrowers_Baseline!H365</f>
        <v>2024</v>
      </c>
      <c r="G365" s="11">
        <f t="shared" si="90"/>
        <v>2023</v>
      </c>
      <c r="H365" s="11">
        <f>IF(G365&lt;2017,0,(IF(G365=2017,Outgrowers_Baseline!I365,IF(G365=2018,Outgrowers_Baseline!N365,IF(G365=2019,Outgrowers_Baseline!S365,IF(G365=2020,Outgrowers_Baseline!X365,IF(G365=2021,Outgrowers_Baseline!AC365,IF(G365=2022,Outgrowers_Baseline!AH365,IF(G365=2023,Outgrowers_Baseline!AM365,IF(G365=2024,Outgrowers_Baseline!AR365,0)))))))))+(IF(G365=2017,Outgrowers_Baseline!J365,IF(G365=2018,Outgrowers_Baseline!O365,IF(G365=2019,Outgrowers_Baseline!T365,IF(G365=2020,Outgrowers_Baseline!Y365,IF(G365=2021,Outgrowers_Baseline!AD365,IF(G365=2022,Outgrowers_Baseline!AI365,IF(G365=2023,Outgrowers_Baseline!AN365,IF(G365=2024,Outgrowers_Baseline!AS365,0)))))))))+(IF(G365=2017,Outgrowers_Baseline!K365,IF(G365=2018,Outgrowers_Baseline!P365,IF(G365=2019,Outgrowers_Baseline!U365,IF(G365=2020,Outgrowers_Baseline!Z365,IF(G365=2021,Outgrowers_Baseline!AE365,IF(G365=2022,Outgrowers_Baseline!AJ365,IF(G365=2023,Outgrowers_Baseline!AO365,IF(G365=2024,Outgrowers_Baseline!AT365,0)))))))))+(IF(G365=2017,Outgrowers_Baseline!L365,IF(G365=2018,Outgrowers_Baseline!Q365,IF(G365=2019,Outgrowers_Baseline!V365,IF(G365=2020,Outgrowers_Baseline!AA365,IF(G365=2021,Outgrowers_Baseline!AF365,IF(G365=2022,Outgrowers_Baseline!AK365,IF(G365=2023,Outgrowers_Baseline!AP365,IF(G365=2024,Outgrowers_Baseline!AU365,0))))))))))</f>
        <v>9100</v>
      </c>
      <c r="I365" s="11">
        <f t="shared" si="91"/>
        <v>2023</v>
      </c>
      <c r="J365" s="11">
        <f>IF(I365=2017,Outgrowers_Baseline!I365,IF(I365=2018,Outgrowers_Baseline!N365,IF(I365=2019,Outgrowers_Baseline!S365,IF(I365=2020,Outgrowers_Baseline!X365,IF(I365=2021,Outgrowers_Baseline!AC365,IF(I365=2022,Outgrowers_Baseline!AH365,IF(I365=2023,Outgrowers_Baseline!AM365,IF(I365=2024,Outgrowers_Baseline!AR365,0))))))))</f>
        <v>800</v>
      </c>
      <c r="K365" s="11">
        <f>IF(I365=2017,Outgrowers_Baseline!L365,IF(I365=2018,Outgrowers_Baseline!Q365,IF(I365=2019,Outgrowers_Baseline!V365,IF(I365=2020,Outgrowers_Baseline!AA365,IF(I365=2021,Outgrowers_Baseline!AF365,IF(I365=2022,Outgrowers_Baseline!AK365,IF(I365=2023,Outgrowers_Baseline!AP365,IF(I365=2024,Outgrowers_Baseline!AU365,0))))))))</f>
        <v>5300</v>
      </c>
      <c r="L365" s="11">
        <f>IF(I365=2017,Outgrowers_Baseline!K365,IF(I365=2018,Outgrowers_Baseline!P365,IF(I365=2019,Outgrowers_Baseline!U365,IF(I365=2020,Outgrowers_Baseline!Z365,IF(I365=2021,Outgrowers_Baseline!AE365,IF(I365=2022,Outgrowers_Baseline!AJ365,IF(I365=2023,Outgrowers_Baseline!AO365,IF(I365=2024,Outgrowers_Baseline!AT365,0))))))))</f>
        <v>2100</v>
      </c>
      <c r="M365" s="11">
        <f>IF(I365=2017,Outgrowers_Baseline!J365,IF(I365=2018,Outgrowers_Baseline!O365,IF(I365=2019,Outgrowers_Baseline!T365,IF(I365=2020,Outgrowers_Baseline!Y365,IF(I365=2021,Outgrowers_Baseline!AD365,IF(I365=2022,Outgrowers_Baseline!AI365,IF(I365=2023,Outgrowers_Baseline!AN365,IF(I365=2024,Outgrowers_Baseline!AS365,0))))))))</f>
        <v>900</v>
      </c>
      <c r="N365" s="11">
        <f t="shared" si="92"/>
        <v>9100</v>
      </c>
      <c r="O365" s="30">
        <f>IFERROR(VLOOKUP(A365,Outgrower_Areas!$C:$J,8,0),0)</f>
        <v>0.90495800000000004</v>
      </c>
      <c r="P365" s="33">
        <f t="shared" si="93"/>
        <v>0.58241758241758246</v>
      </c>
      <c r="Q365" s="113">
        <f t="shared" si="94"/>
        <v>0.52706345054945059</v>
      </c>
      <c r="R365" s="32">
        <f t="shared" si="95"/>
        <v>0.81318681318681318</v>
      </c>
      <c r="S365" s="30">
        <f t="shared" si="96"/>
        <v>0.73589991208791217</v>
      </c>
      <c r="T365" s="32">
        <f t="shared" si="97"/>
        <v>0.91208791208791207</v>
      </c>
      <c r="U365" s="30">
        <f t="shared" si="98"/>
        <v>0.82540125274725273</v>
      </c>
      <c r="V365" s="113" t="str">
        <f t="shared" si="99"/>
        <v>High Cropland (≥50%)</v>
      </c>
      <c r="W365" s="33">
        <f t="shared" si="100"/>
        <v>0.4</v>
      </c>
      <c r="X365" s="114">
        <f t="shared" si="101"/>
        <v>0.21082538021978026</v>
      </c>
      <c r="Y365" s="33">
        <f t="shared" si="102"/>
        <v>0.4</v>
      </c>
      <c r="Z365" s="113">
        <f t="shared" si="103"/>
        <v>0.29435996483516486</v>
      </c>
      <c r="AA365" s="113" t="str">
        <f t="shared" si="104"/>
        <v>High Cropland (≥50%)</v>
      </c>
      <c r="AB365" s="11">
        <f t="shared" si="105"/>
        <v>0.4</v>
      </c>
      <c r="AC365" s="11">
        <f t="shared" si="106"/>
        <v>0.3301605010989011</v>
      </c>
      <c r="AD365" s="30">
        <f t="shared" si="107"/>
        <v>0.82540125274725273</v>
      </c>
    </row>
    <row r="366" spans="1:30" x14ac:dyDescent="0.4">
      <c r="A366" s="11" t="str">
        <f>Outgrowers_Baseline!A366</f>
        <v>25190a</v>
      </c>
      <c r="B366" s="11">
        <f>Outgrowers_Baseline!B366</f>
        <v>503</v>
      </c>
      <c r="C366" s="11" t="str">
        <f>Outgrowers_Baseline!C366</f>
        <v>25190a</v>
      </c>
      <c r="D366" s="11">
        <f>Outgrowers_Baseline!D366</f>
        <v>19330</v>
      </c>
      <c r="E366" s="11" t="str">
        <f>Outgrowers_Baseline!G366</f>
        <v>Euc</v>
      </c>
      <c r="F366" s="11">
        <f>Outgrowers_Baseline!H366</f>
        <v>2024</v>
      </c>
      <c r="G366" s="11">
        <f t="shared" si="90"/>
        <v>2023</v>
      </c>
      <c r="H366" s="11">
        <f>IF(G366&lt;2017,0,(IF(G366=2017,Outgrowers_Baseline!I366,IF(G366=2018,Outgrowers_Baseline!N366,IF(G366=2019,Outgrowers_Baseline!S366,IF(G366=2020,Outgrowers_Baseline!X366,IF(G366=2021,Outgrowers_Baseline!AC366,IF(G366=2022,Outgrowers_Baseline!AH366,IF(G366=2023,Outgrowers_Baseline!AM366,IF(G366=2024,Outgrowers_Baseline!AR366,0)))))))))+(IF(G366=2017,Outgrowers_Baseline!J366,IF(G366=2018,Outgrowers_Baseline!O366,IF(G366=2019,Outgrowers_Baseline!T366,IF(G366=2020,Outgrowers_Baseline!Y366,IF(G366=2021,Outgrowers_Baseline!AD366,IF(G366=2022,Outgrowers_Baseline!AI366,IF(G366=2023,Outgrowers_Baseline!AN366,IF(G366=2024,Outgrowers_Baseline!AS366,0)))))))))+(IF(G366=2017,Outgrowers_Baseline!K366,IF(G366=2018,Outgrowers_Baseline!P366,IF(G366=2019,Outgrowers_Baseline!U366,IF(G366=2020,Outgrowers_Baseline!Z366,IF(G366=2021,Outgrowers_Baseline!AE366,IF(G366=2022,Outgrowers_Baseline!AJ366,IF(G366=2023,Outgrowers_Baseline!AO366,IF(G366=2024,Outgrowers_Baseline!AT366,0)))))))))+(IF(G366=2017,Outgrowers_Baseline!L366,IF(G366=2018,Outgrowers_Baseline!Q366,IF(G366=2019,Outgrowers_Baseline!V366,IF(G366=2020,Outgrowers_Baseline!AA366,IF(G366=2021,Outgrowers_Baseline!AF366,IF(G366=2022,Outgrowers_Baseline!AK366,IF(G366=2023,Outgrowers_Baseline!AP366,IF(G366=2024,Outgrowers_Baseline!AU366,0))))))))))</f>
        <v>7300</v>
      </c>
      <c r="I366" s="11">
        <f t="shared" si="91"/>
        <v>2023</v>
      </c>
      <c r="J366" s="11">
        <f>IF(I366=2017,Outgrowers_Baseline!I366,IF(I366=2018,Outgrowers_Baseline!N366,IF(I366=2019,Outgrowers_Baseline!S366,IF(I366=2020,Outgrowers_Baseline!X366,IF(I366=2021,Outgrowers_Baseline!AC366,IF(I366=2022,Outgrowers_Baseline!AH366,IF(I366=2023,Outgrowers_Baseline!AM366,IF(I366=2024,Outgrowers_Baseline!AR366,0))))))))</f>
        <v>6900</v>
      </c>
      <c r="K366" s="11">
        <f>IF(I366=2017,Outgrowers_Baseline!L366,IF(I366=2018,Outgrowers_Baseline!Q366,IF(I366=2019,Outgrowers_Baseline!V366,IF(I366=2020,Outgrowers_Baseline!AA366,IF(I366=2021,Outgrowers_Baseline!AF366,IF(I366=2022,Outgrowers_Baseline!AK366,IF(I366=2023,Outgrowers_Baseline!AP366,IF(I366=2024,Outgrowers_Baseline!AU366,0))))))))</f>
        <v>0</v>
      </c>
      <c r="L366" s="11">
        <f>IF(I366=2017,Outgrowers_Baseline!K366,IF(I366=2018,Outgrowers_Baseline!P366,IF(I366=2019,Outgrowers_Baseline!U366,IF(I366=2020,Outgrowers_Baseline!Z366,IF(I366=2021,Outgrowers_Baseline!AE366,IF(I366=2022,Outgrowers_Baseline!AJ366,IF(I366=2023,Outgrowers_Baseline!AO366,IF(I366=2024,Outgrowers_Baseline!AT366,0))))))))</f>
        <v>0</v>
      </c>
      <c r="M366" s="11">
        <f>IF(I366=2017,Outgrowers_Baseline!J366,IF(I366=2018,Outgrowers_Baseline!O366,IF(I366=2019,Outgrowers_Baseline!T366,IF(I366=2020,Outgrowers_Baseline!Y366,IF(I366=2021,Outgrowers_Baseline!AD366,IF(I366=2022,Outgrowers_Baseline!AI366,IF(I366=2023,Outgrowers_Baseline!AN366,IF(I366=2024,Outgrowers_Baseline!AS366,0))))))))</f>
        <v>400</v>
      </c>
      <c r="N366" s="11">
        <f t="shared" si="92"/>
        <v>7300</v>
      </c>
      <c r="O366" s="30">
        <f>IFERROR(VLOOKUP(A366,Outgrower_Areas!$C:$J,8,0),0)</f>
        <v>0.71692400000000001</v>
      </c>
      <c r="P366" s="33">
        <f t="shared" si="93"/>
        <v>0</v>
      </c>
      <c r="Q366" s="113">
        <f t="shared" si="94"/>
        <v>0</v>
      </c>
      <c r="R366" s="32">
        <f t="shared" si="95"/>
        <v>0</v>
      </c>
      <c r="S366" s="30">
        <f t="shared" si="96"/>
        <v>0</v>
      </c>
      <c r="T366" s="32">
        <f t="shared" si="97"/>
        <v>5.4794520547945202E-2</v>
      </c>
      <c r="U366" s="30">
        <f t="shared" si="98"/>
        <v>3.9283506849315065E-2</v>
      </c>
      <c r="V366" s="113" t="str">
        <f t="shared" si="99"/>
        <v>Non-Cropland</v>
      </c>
      <c r="W366" s="33">
        <f t="shared" si="100"/>
        <v>0</v>
      </c>
      <c r="X366" s="114">
        <f t="shared" si="101"/>
        <v>0</v>
      </c>
      <c r="Y366" s="33">
        <f t="shared" si="102"/>
        <v>0</v>
      </c>
      <c r="Z366" s="113">
        <f t="shared" si="103"/>
        <v>0</v>
      </c>
      <c r="AA366" s="113" t="str">
        <f t="shared" si="104"/>
        <v>Very Low Cropland (&lt;10%)</v>
      </c>
      <c r="AB366" s="11">
        <f t="shared" si="105"/>
        <v>0.15</v>
      </c>
      <c r="AC366" s="11">
        <f t="shared" si="106"/>
        <v>5.8925260273972593E-3</v>
      </c>
      <c r="AD366" s="30">
        <f t="shared" si="107"/>
        <v>3.9283506849315065E-2</v>
      </c>
    </row>
    <row r="367" spans="1:30" x14ac:dyDescent="0.4">
      <c r="A367" s="11" t="str">
        <f>Outgrowers_Baseline!A367</f>
        <v>26120a</v>
      </c>
      <c r="B367" s="11">
        <f>Outgrowers_Baseline!B367</f>
        <v>503</v>
      </c>
      <c r="C367" s="11" t="str">
        <f>Outgrowers_Baseline!C367</f>
        <v>26120a</v>
      </c>
      <c r="D367" s="11">
        <f>Outgrowers_Baseline!D367</f>
        <v>19044</v>
      </c>
      <c r="E367" s="11" t="str">
        <f>Outgrowers_Baseline!G367</f>
        <v>Euc</v>
      </c>
      <c r="F367" s="11">
        <f>Outgrowers_Baseline!H367</f>
        <v>2023</v>
      </c>
      <c r="G367" s="11">
        <f t="shared" si="90"/>
        <v>2022</v>
      </c>
      <c r="H367" s="11">
        <f>IF(G367&lt;2017,0,(IF(G367=2017,Outgrowers_Baseline!I367,IF(G367=2018,Outgrowers_Baseline!N367,IF(G367=2019,Outgrowers_Baseline!S367,IF(G367=2020,Outgrowers_Baseline!X367,IF(G367=2021,Outgrowers_Baseline!AC367,IF(G367=2022,Outgrowers_Baseline!AH367,IF(G367=2023,Outgrowers_Baseline!AM367,IF(G367=2024,Outgrowers_Baseline!AR367,0)))))))))+(IF(G367=2017,Outgrowers_Baseline!J367,IF(G367=2018,Outgrowers_Baseline!O367,IF(G367=2019,Outgrowers_Baseline!T367,IF(G367=2020,Outgrowers_Baseline!Y367,IF(G367=2021,Outgrowers_Baseline!AD367,IF(G367=2022,Outgrowers_Baseline!AI367,IF(G367=2023,Outgrowers_Baseline!AN367,IF(G367=2024,Outgrowers_Baseline!AS367,0)))))))))+(IF(G367=2017,Outgrowers_Baseline!K367,IF(G367=2018,Outgrowers_Baseline!P367,IF(G367=2019,Outgrowers_Baseline!U367,IF(G367=2020,Outgrowers_Baseline!Z367,IF(G367=2021,Outgrowers_Baseline!AE367,IF(G367=2022,Outgrowers_Baseline!AJ367,IF(G367=2023,Outgrowers_Baseline!AO367,IF(G367=2024,Outgrowers_Baseline!AT367,0)))))))))+(IF(G367=2017,Outgrowers_Baseline!L367,IF(G367=2018,Outgrowers_Baseline!Q367,IF(G367=2019,Outgrowers_Baseline!V367,IF(G367=2020,Outgrowers_Baseline!AA367,IF(G367=2021,Outgrowers_Baseline!AF367,IF(G367=2022,Outgrowers_Baseline!AK367,IF(G367=2023,Outgrowers_Baseline!AP367,IF(G367=2024,Outgrowers_Baseline!AU367,0))))))))))</f>
        <v>52500</v>
      </c>
      <c r="I367" s="11">
        <f t="shared" si="91"/>
        <v>2022</v>
      </c>
      <c r="J367" s="11">
        <f>IF(I367=2017,Outgrowers_Baseline!I367,IF(I367=2018,Outgrowers_Baseline!N367,IF(I367=2019,Outgrowers_Baseline!S367,IF(I367=2020,Outgrowers_Baseline!X367,IF(I367=2021,Outgrowers_Baseline!AC367,IF(I367=2022,Outgrowers_Baseline!AH367,IF(I367=2023,Outgrowers_Baseline!AM367,IF(I367=2024,Outgrowers_Baseline!AR367,0))))))))</f>
        <v>1100</v>
      </c>
      <c r="K367" s="11">
        <f>IF(I367=2017,Outgrowers_Baseline!L367,IF(I367=2018,Outgrowers_Baseline!Q367,IF(I367=2019,Outgrowers_Baseline!V367,IF(I367=2020,Outgrowers_Baseline!AA367,IF(I367=2021,Outgrowers_Baseline!AF367,IF(I367=2022,Outgrowers_Baseline!AK367,IF(I367=2023,Outgrowers_Baseline!AP367,IF(I367=2024,Outgrowers_Baseline!AU367,0))))))))</f>
        <v>20600</v>
      </c>
      <c r="L367" s="11">
        <f>IF(I367=2017,Outgrowers_Baseline!K367,IF(I367=2018,Outgrowers_Baseline!P367,IF(I367=2019,Outgrowers_Baseline!U367,IF(I367=2020,Outgrowers_Baseline!Z367,IF(I367=2021,Outgrowers_Baseline!AE367,IF(I367=2022,Outgrowers_Baseline!AJ367,IF(I367=2023,Outgrowers_Baseline!AO367,IF(I367=2024,Outgrowers_Baseline!AT367,0))))))))</f>
        <v>27900</v>
      </c>
      <c r="M367" s="11">
        <f>IF(I367=2017,Outgrowers_Baseline!J367,IF(I367=2018,Outgrowers_Baseline!O367,IF(I367=2019,Outgrowers_Baseline!T367,IF(I367=2020,Outgrowers_Baseline!Y367,IF(I367=2021,Outgrowers_Baseline!AD367,IF(I367=2022,Outgrowers_Baseline!AI367,IF(I367=2023,Outgrowers_Baseline!AN367,IF(I367=2024,Outgrowers_Baseline!AS367,0))))))))</f>
        <v>2900</v>
      </c>
      <c r="N367" s="11">
        <f t="shared" si="92"/>
        <v>52500</v>
      </c>
      <c r="O367" s="30">
        <f>IFERROR(VLOOKUP(A367,Outgrower_Areas!$C:$J,8,0),0)</f>
        <v>5.3532599999999997</v>
      </c>
      <c r="P367" s="33">
        <f t="shared" si="93"/>
        <v>0.39238095238095239</v>
      </c>
      <c r="Q367" s="113">
        <f t="shared" si="94"/>
        <v>2.1005172571428572</v>
      </c>
      <c r="R367" s="32">
        <f t="shared" si="95"/>
        <v>0.92380952380952386</v>
      </c>
      <c r="S367" s="30">
        <f t="shared" si="96"/>
        <v>4.9453925714285711</v>
      </c>
      <c r="T367" s="32">
        <f t="shared" si="97"/>
        <v>0.97904761904761906</v>
      </c>
      <c r="U367" s="30">
        <f t="shared" si="98"/>
        <v>5.2410964571428567</v>
      </c>
      <c r="V367" s="113" t="str">
        <f t="shared" si="99"/>
        <v>Medium Cropland (30-50%)</v>
      </c>
      <c r="W367" s="33">
        <f t="shared" si="100"/>
        <v>0.3</v>
      </c>
      <c r="X367" s="114">
        <f t="shared" si="101"/>
        <v>0.63015517714285718</v>
      </c>
      <c r="Y367" s="33">
        <f t="shared" si="102"/>
        <v>0.4</v>
      </c>
      <c r="Z367" s="113">
        <f t="shared" si="103"/>
        <v>1.9781570285714285</v>
      </c>
      <c r="AA367" s="113" t="str">
        <f t="shared" si="104"/>
        <v>High Cropland (≥50%)</v>
      </c>
      <c r="AB367" s="11">
        <f t="shared" si="105"/>
        <v>0.4</v>
      </c>
      <c r="AC367" s="11">
        <f t="shared" si="106"/>
        <v>2.0964385828571426</v>
      </c>
      <c r="AD367" s="30">
        <f t="shared" si="107"/>
        <v>5.2410964571428567</v>
      </c>
    </row>
    <row r="368" spans="1:30" x14ac:dyDescent="0.4">
      <c r="A368" s="11" t="str">
        <f>Outgrowers_Baseline!A368</f>
        <v>26120b</v>
      </c>
      <c r="B368" s="11">
        <f>Outgrowers_Baseline!B368</f>
        <v>503</v>
      </c>
      <c r="C368" s="11" t="str">
        <f>Outgrowers_Baseline!C368</f>
        <v>26120b</v>
      </c>
      <c r="D368" s="11">
        <f>Outgrowers_Baseline!D368</f>
        <v>19363</v>
      </c>
      <c r="E368" s="11" t="str">
        <f>Outgrowers_Baseline!G368</f>
        <v>Euc</v>
      </c>
      <c r="F368" s="11">
        <f>Outgrowers_Baseline!H368</f>
        <v>2024</v>
      </c>
      <c r="G368" s="11">
        <f t="shared" si="90"/>
        <v>2023</v>
      </c>
      <c r="H368" s="11">
        <f>IF(G368&lt;2017,0,(IF(G368=2017,Outgrowers_Baseline!I368,IF(G368=2018,Outgrowers_Baseline!N368,IF(G368=2019,Outgrowers_Baseline!S368,IF(G368=2020,Outgrowers_Baseline!X368,IF(G368=2021,Outgrowers_Baseline!AC368,IF(G368=2022,Outgrowers_Baseline!AH368,IF(G368=2023,Outgrowers_Baseline!AM368,IF(G368=2024,Outgrowers_Baseline!AR368,0)))))))))+(IF(G368=2017,Outgrowers_Baseline!J368,IF(G368=2018,Outgrowers_Baseline!O368,IF(G368=2019,Outgrowers_Baseline!T368,IF(G368=2020,Outgrowers_Baseline!Y368,IF(G368=2021,Outgrowers_Baseline!AD368,IF(G368=2022,Outgrowers_Baseline!AI368,IF(G368=2023,Outgrowers_Baseline!AN368,IF(G368=2024,Outgrowers_Baseline!AS368,0)))))))))+(IF(G368=2017,Outgrowers_Baseline!K368,IF(G368=2018,Outgrowers_Baseline!P368,IF(G368=2019,Outgrowers_Baseline!U368,IF(G368=2020,Outgrowers_Baseline!Z368,IF(G368=2021,Outgrowers_Baseline!AE368,IF(G368=2022,Outgrowers_Baseline!AJ368,IF(G368=2023,Outgrowers_Baseline!AO368,IF(G368=2024,Outgrowers_Baseline!AT368,0)))))))))+(IF(G368=2017,Outgrowers_Baseline!L368,IF(G368=2018,Outgrowers_Baseline!Q368,IF(G368=2019,Outgrowers_Baseline!V368,IF(G368=2020,Outgrowers_Baseline!AA368,IF(G368=2021,Outgrowers_Baseline!AF368,IF(G368=2022,Outgrowers_Baseline!AK368,IF(G368=2023,Outgrowers_Baseline!AP368,IF(G368=2024,Outgrowers_Baseline!AU368,0))))))))))</f>
        <v>15000</v>
      </c>
      <c r="I368" s="11">
        <f t="shared" si="91"/>
        <v>2023</v>
      </c>
      <c r="J368" s="11">
        <f>IF(I368=2017,Outgrowers_Baseline!I368,IF(I368=2018,Outgrowers_Baseline!N368,IF(I368=2019,Outgrowers_Baseline!S368,IF(I368=2020,Outgrowers_Baseline!X368,IF(I368=2021,Outgrowers_Baseline!AC368,IF(I368=2022,Outgrowers_Baseline!AH368,IF(I368=2023,Outgrowers_Baseline!AM368,IF(I368=2024,Outgrowers_Baseline!AR368,0))))))))</f>
        <v>0</v>
      </c>
      <c r="K368" s="11">
        <f>IF(I368=2017,Outgrowers_Baseline!L368,IF(I368=2018,Outgrowers_Baseline!Q368,IF(I368=2019,Outgrowers_Baseline!V368,IF(I368=2020,Outgrowers_Baseline!AA368,IF(I368=2021,Outgrowers_Baseline!AF368,IF(I368=2022,Outgrowers_Baseline!AK368,IF(I368=2023,Outgrowers_Baseline!AP368,IF(I368=2024,Outgrowers_Baseline!AU368,0))))))))</f>
        <v>1100</v>
      </c>
      <c r="L368" s="11">
        <f>IF(I368=2017,Outgrowers_Baseline!K368,IF(I368=2018,Outgrowers_Baseline!P368,IF(I368=2019,Outgrowers_Baseline!U368,IF(I368=2020,Outgrowers_Baseline!Z368,IF(I368=2021,Outgrowers_Baseline!AE368,IF(I368=2022,Outgrowers_Baseline!AJ368,IF(I368=2023,Outgrowers_Baseline!AO368,IF(I368=2024,Outgrowers_Baseline!AT368,0))))))))</f>
        <v>10400</v>
      </c>
      <c r="M368" s="11">
        <f>IF(I368=2017,Outgrowers_Baseline!J368,IF(I368=2018,Outgrowers_Baseline!O368,IF(I368=2019,Outgrowers_Baseline!T368,IF(I368=2020,Outgrowers_Baseline!Y368,IF(I368=2021,Outgrowers_Baseline!AD368,IF(I368=2022,Outgrowers_Baseline!AI368,IF(I368=2023,Outgrowers_Baseline!AN368,IF(I368=2024,Outgrowers_Baseline!AS368,0))))))))</f>
        <v>3500</v>
      </c>
      <c r="N368" s="11">
        <f t="shared" si="92"/>
        <v>15000</v>
      </c>
      <c r="O368" s="30">
        <f>IFERROR(VLOOKUP(A368,Outgrower_Areas!$C:$J,8,0),0)</f>
        <v>1.4813130000000001</v>
      </c>
      <c r="P368" s="33">
        <f t="shared" si="93"/>
        <v>7.3333333333333334E-2</v>
      </c>
      <c r="Q368" s="113">
        <f t="shared" si="94"/>
        <v>0.10862962000000001</v>
      </c>
      <c r="R368" s="32">
        <f t="shared" si="95"/>
        <v>0.76666666666666672</v>
      </c>
      <c r="S368" s="30">
        <f t="shared" si="96"/>
        <v>1.1356733000000001</v>
      </c>
      <c r="T368" s="32">
        <f t="shared" si="97"/>
        <v>1</v>
      </c>
      <c r="U368" s="30">
        <f t="shared" si="98"/>
        <v>1.4813130000000001</v>
      </c>
      <c r="V368" s="113" t="str">
        <f t="shared" si="99"/>
        <v>Very Low Cropland (&lt;10%)</v>
      </c>
      <c r="W368" s="33">
        <f t="shared" si="100"/>
        <v>0.15</v>
      </c>
      <c r="X368" s="114">
        <f t="shared" si="101"/>
        <v>1.6294443000000002E-2</v>
      </c>
      <c r="Y368" s="33">
        <f t="shared" si="102"/>
        <v>0.4</v>
      </c>
      <c r="Z368" s="113">
        <f t="shared" si="103"/>
        <v>0.45426932000000009</v>
      </c>
      <c r="AA368" s="113" t="str">
        <f t="shared" si="104"/>
        <v>High Cropland (≥50%)</v>
      </c>
      <c r="AB368" s="11">
        <f t="shared" si="105"/>
        <v>0.4</v>
      </c>
      <c r="AC368" s="11">
        <f t="shared" si="106"/>
        <v>0.59252520000000009</v>
      </c>
      <c r="AD368" s="30">
        <f t="shared" si="107"/>
        <v>1.4813130000000001</v>
      </c>
    </row>
    <row r="369" spans="1:30" x14ac:dyDescent="0.4">
      <c r="A369" s="11" t="str">
        <f>Outgrowers_Baseline!A369</f>
        <v>27001a</v>
      </c>
      <c r="B369" s="11">
        <f>Outgrowers_Baseline!B369</f>
        <v>502</v>
      </c>
      <c r="C369" s="11" t="str">
        <f>Outgrowers_Baseline!C369</f>
        <v>27001a</v>
      </c>
      <c r="D369" s="11">
        <f>Outgrowers_Baseline!D369</f>
        <v>14558</v>
      </c>
      <c r="E369" s="11" t="str">
        <f>Outgrowers_Baseline!G369</f>
        <v>Euc</v>
      </c>
      <c r="F369" s="11">
        <f>Outgrowers_Baseline!H369</f>
        <v>2017</v>
      </c>
      <c r="G369" s="11">
        <f t="shared" si="90"/>
        <v>2016</v>
      </c>
      <c r="H369" s="11">
        <f>IF(G369&lt;2017,0,(IF(G369=2017,Outgrowers_Baseline!I369,IF(G369=2018,Outgrowers_Baseline!N369,IF(G369=2019,Outgrowers_Baseline!S369,IF(G369=2020,Outgrowers_Baseline!X369,IF(G369=2021,Outgrowers_Baseline!AC369,IF(G369=2022,Outgrowers_Baseline!AH369,IF(G369=2023,Outgrowers_Baseline!AM369,IF(G369=2024,Outgrowers_Baseline!AR369,0)))))))))+(IF(G369=2017,Outgrowers_Baseline!J369,IF(G369=2018,Outgrowers_Baseline!O369,IF(G369=2019,Outgrowers_Baseline!T369,IF(G369=2020,Outgrowers_Baseline!Y369,IF(G369=2021,Outgrowers_Baseline!AD369,IF(G369=2022,Outgrowers_Baseline!AI369,IF(G369=2023,Outgrowers_Baseline!AN369,IF(G369=2024,Outgrowers_Baseline!AS369,0)))))))))+(IF(G369=2017,Outgrowers_Baseline!K369,IF(G369=2018,Outgrowers_Baseline!P369,IF(G369=2019,Outgrowers_Baseline!U369,IF(G369=2020,Outgrowers_Baseline!Z369,IF(G369=2021,Outgrowers_Baseline!AE369,IF(G369=2022,Outgrowers_Baseline!AJ369,IF(G369=2023,Outgrowers_Baseline!AO369,IF(G369=2024,Outgrowers_Baseline!AT369,0)))))))))+(IF(G369=2017,Outgrowers_Baseline!L369,IF(G369=2018,Outgrowers_Baseline!Q369,IF(G369=2019,Outgrowers_Baseline!V369,IF(G369=2020,Outgrowers_Baseline!AA369,IF(G369=2021,Outgrowers_Baseline!AF369,IF(G369=2022,Outgrowers_Baseline!AK369,IF(G369=2023,Outgrowers_Baseline!AP369,IF(G369=2024,Outgrowers_Baseline!AU369,0))))))))))</f>
        <v>0</v>
      </c>
      <c r="I369" s="11">
        <f t="shared" si="91"/>
        <v>2017</v>
      </c>
      <c r="J369" s="11">
        <f>IF(I369=2017,Outgrowers_Baseline!I369,IF(I369=2018,Outgrowers_Baseline!N369,IF(I369=2019,Outgrowers_Baseline!S369,IF(I369=2020,Outgrowers_Baseline!X369,IF(I369=2021,Outgrowers_Baseline!AC369,IF(I369=2022,Outgrowers_Baseline!AH369,IF(I369=2023,Outgrowers_Baseline!AM369,IF(I369=2024,Outgrowers_Baseline!AR369,0))))))))</f>
        <v>4700</v>
      </c>
      <c r="K369" s="11">
        <f>IF(I369=2017,Outgrowers_Baseline!L369,IF(I369=2018,Outgrowers_Baseline!Q369,IF(I369=2019,Outgrowers_Baseline!V369,IF(I369=2020,Outgrowers_Baseline!AA369,IF(I369=2021,Outgrowers_Baseline!AF369,IF(I369=2022,Outgrowers_Baseline!AK369,IF(I369=2023,Outgrowers_Baseline!AP369,IF(I369=2024,Outgrowers_Baseline!AU369,0))))))))</f>
        <v>0</v>
      </c>
      <c r="L369" s="11">
        <f>IF(I369=2017,Outgrowers_Baseline!K369,IF(I369=2018,Outgrowers_Baseline!P369,IF(I369=2019,Outgrowers_Baseline!U369,IF(I369=2020,Outgrowers_Baseline!Z369,IF(I369=2021,Outgrowers_Baseline!AE369,IF(I369=2022,Outgrowers_Baseline!AJ369,IF(I369=2023,Outgrowers_Baseline!AO369,IF(I369=2024,Outgrowers_Baseline!AT369,0))))))))</f>
        <v>0</v>
      </c>
      <c r="M369" s="11">
        <f>IF(I369=2017,Outgrowers_Baseline!J369,IF(I369=2018,Outgrowers_Baseline!O369,IF(I369=2019,Outgrowers_Baseline!T369,IF(I369=2020,Outgrowers_Baseline!Y369,IF(I369=2021,Outgrowers_Baseline!AD369,IF(I369=2022,Outgrowers_Baseline!AI369,IF(I369=2023,Outgrowers_Baseline!AN369,IF(I369=2024,Outgrowers_Baseline!AS369,0))))))))</f>
        <v>500</v>
      </c>
      <c r="N369" s="11">
        <f t="shared" si="92"/>
        <v>5200</v>
      </c>
      <c r="O369" s="30">
        <f>IFERROR(VLOOKUP(A369,Outgrower_Areas!$C:$J,8,0),0)</f>
        <v>0.50648199999999999</v>
      </c>
      <c r="P369" s="33">
        <f t="shared" si="93"/>
        <v>0</v>
      </c>
      <c r="Q369" s="113">
        <f t="shared" si="94"/>
        <v>0</v>
      </c>
      <c r="R369" s="32">
        <f t="shared" si="95"/>
        <v>0</v>
      </c>
      <c r="S369" s="30">
        <f t="shared" si="96"/>
        <v>0</v>
      </c>
      <c r="T369" s="32">
        <f t="shared" si="97"/>
        <v>9.6153846153846159E-2</v>
      </c>
      <c r="U369" s="30">
        <f t="shared" si="98"/>
        <v>4.8700192307692312E-2</v>
      </c>
      <c r="V369" s="113" t="str">
        <f t="shared" si="99"/>
        <v>Non-Cropland</v>
      </c>
      <c r="W369" s="33">
        <f t="shared" si="100"/>
        <v>0</v>
      </c>
      <c r="X369" s="114">
        <f t="shared" si="101"/>
        <v>0</v>
      </c>
      <c r="Y369" s="33">
        <f t="shared" si="102"/>
        <v>0</v>
      </c>
      <c r="Z369" s="113">
        <f t="shared" si="103"/>
        <v>0</v>
      </c>
      <c r="AA369" s="113" t="str">
        <f t="shared" si="104"/>
        <v>Very Low Cropland (&lt;10%)</v>
      </c>
      <c r="AB369" s="11">
        <f t="shared" si="105"/>
        <v>0.15</v>
      </c>
      <c r="AC369" s="11">
        <f t="shared" si="106"/>
        <v>7.3050288461538465E-3</v>
      </c>
      <c r="AD369" s="30">
        <f t="shared" si="107"/>
        <v>4.8700192307692312E-2</v>
      </c>
    </row>
    <row r="370" spans="1:30" x14ac:dyDescent="0.4">
      <c r="A370" s="11" t="str">
        <f>Outgrowers_Baseline!A370</f>
        <v>291103b</v>
      </c>
      <c r="B370" s="11">
        <f>Outgrowers_Baseline!B370</f>
        <v>503</v>
      </c>
      <c r="C370" s="11" t="str">
        <f>Outgrowers_Baseline!C370</f>
        <v>291103b</v>
      </c>
      <c r="D370" s="11">
        <f>Outgrowers_Baseline!D370</f>
        <v>19420</v>
      </c>
      <c r="E370" s="11" t="str">
        <f>Outgrowers_Baseline!G370</f>
        <v>Euc</v>
      </c>
      <c r="F370" s="11">
        <f>Outgrowers_Baseline!H370</f>
        <v>2023</v>
      </c>
      <c r="G370" s="11">
        <f t="shared" si="90"/>
        <v>2022</v>
      </c>
      <c r="H370" s="11">
        <f>IF(G370&lt;2017,0,(IF(G370=2017,Outgrowers_Baseline!I370,IF(G370=2018,Outgrowers_Baseline!N370,IF(G370=2019,Outgrowers_Baseline!S370,IF(G370=2020,Outgrowers_Baseline!X370,IF(G370=2021,Outgrowers_Baseline!AC370,IF(G370=2022,Outgrowers_Baseline!AH370,IF(G370=2023,Outgrowers_Baseline!AM370,IF(G370=2024,Outgrowers_Baseline!AR370,0)))))))))+(IF(G370=2017,Outgrowers_Baseline!J370,IF(G370=2018,Outgrowers_Baseline!O370,IF(G370=2019,Outgrowers_Baseline!T370,IF(G370=2020,Outgrowers_Baseline!Y370,IF(G370=2021,Outgrowers_Baseline!AD370,IF(G370=2022,Outgrowers_Baseline!AI370,IF(G370=2023,Outgrowers_Baseline!AN370,IF(G370=2024,Outgrowers_Baseline!AS370,0)))))))))+(IF(G370=2017,Outgrowers_Baseline!K370,IF(G370=2018,Outgrowers_Baseline!P370,IF(G370=2019,Outgrowers_Baseline!U370,IF(G370=2020,Outgrowers_Baseline!Z370,IF(G370=2021,Outgrowers_Baseline!AE370,IF(G370=2022,Outgrowers_Baseline!AJ370,IF(G370=2023,Outgrowers_Baseline!AO370,IF(G370=2024,Outgrowers_Baseline!AT370,0)))))))))+(IF(G370=2017,Outgrowers_Baseline!L370,IF(G370=2018,Outgrowers_Baseline!Q370,IF(G370=2019,Outgrowers_Baseline!V370,IF(G370=2020,Outgrowers_Baseline!AA370,IF(G370=2021,Outgrowers_Baseline!AF370,IF(G370=2022,Outgrowers_Baseline!AK370,IF(G370=2023,Outgrowers_Baseline!AP370,IF(G370=2024,Outgrowers_Baseline!AU370,0))))))))))</f>
        <v>3500</v>
      </c>
      <c r="I370" s="11">
        <f t="shared" si="91"/>
        <v>2022</v>
      </c>
      <c r="J370" s="11">
        <f>IF(I370=2017,Outgrowers_Baseline!I370,IF(I370=2018,Outgrowers_Baseline!N370,IF(I370=2019,Outgrowers_Baseline!S370,IF(I370=2020,Outgrowers_Baseline!X370,IF(I370=2021,Outgrowers_Baseline!AC370,IF(I370=2022,Outgrowers_Baseline!AH370,IF(I370=2023,Outgrowers_Baseline!AM370,IF(I370=2024,Outgrowers_Baseline!AR370,0))))))))</f>
        <v>1100</v>
      </c>
      <c r="K370" s="11">
        <f>IF(I370=2017,Outgrowers_Baseline!L370,IF(I370=2018,Outgrowers_Baseline!Q370,IF(I370=2019,Outgrowers_Baseline!V370,IF(I370=2020,Outgrowers_Baseline!AA370,IF(I370=2021,Outgrowers_Baseline!AF370,IF(I370=2022,Outgrowers_Baseline!AK370,IF(I370=2023,Outgrowers_Baseline!AP370,IF(I370=2024,Outgrowers_Baseline!AU370,0))))))))</f>
        <v>300</v>
      </c>
      <c r="L370" s="11">
        <f>IF(I370=2017,Outgrowers_Baseline!K370,IF(I370=2018,Outgrowers_Baseline!P370,IF(I370=2019,Outgrowers_Baseline!U370,IF(I370=2020,Outgrowers_Baseline!Z370,IF(I370=2021,Outgrowers_Baseline!AE370,IF(I370=2022,Outgrowers_Baseline!AJ370,IF(I370=2023,Outgrowers_Baseline!AO370,IF(I370=2024,Outgrowers_Baseline!AT370,0))))))))</f>
        <v>200</v>
      </c>
      <c r="M370" s="11">
        <f>IF(I370=2017,Outgrowers_Baseline!J370,IF(I370=2018,Outgrowers_Baseline!O370,IF(I370=2019,Outgrowers_Baseline!T370,IF(I370=2020,Outgrowers_Baseline!Y370,IF(I370=2021,Outgrowers_Baseline!AD370,IF(I370=2022,Outgrowers_Baseline!AI370,IF(I370=2023,Outgrowers_Baseline!AN370,IF(I370=2024,Outgrowers_Baseline!AS370,0))))))))</f>
        <v>1900</v>
      </c>
      <c r="N370" s="11">
        <f t="shared" si="92"/>
        <v>3500</v>
      </c>
      <c r="O370" s="30">
        <f>IFERROR(VLOOKUP(A370,Outgrower_Areas!$C:$J,8,0),0)</f>
        <v>0.35122399999999998</v>
      </c>
      <c r="P370" s="33">
        <f t="shared" si="93"/>
        <v>8.5714285714285715E-2</v>
      </c>
      <c r="Q370" s="113">
        <f t="shared" si="94"/>
        <v>3.0104914285714286E-2</v>
      </c>
      <c r="R370" s="32">
        <f t="shared" si="95"/>
        <v>0.14285714285714285</v>
      </c>
      <c r="S370" s="30">
        <f t="shared" si="96"/>
        <v>5.0174857142857139E-2</v>
      </c>
      <c r="T370" s="32">
        <f t="shared" si="97"/>
        <v>0.68571428571428572</v>
      </c>
      <c r="U370" s="30">
        <f t="shared" si="98"/>
        <v>0.24083931428571428</v>
      </c>
      <c r="V370" s="113" t="str">
        <f t="shared" si="99"/>
        <v>Very Low Cropland (&lt;10%)</v>
      </c>
      <c r="W370" s="33">
        <f t="shared" si="100"/>
        <v>0.15</v>
      </c>
      <c r="X370" s="114">
        <f t="shared" si="101"/>
        <v>4.5157371428571425E-3</v>
      </c>
      <c r="Y370" s="33">
        <f t="shared" si="102"/>
        <v>0.2</v>
      </c>
      <c r="Z370" s="113">
        <f t="shared" si="103"/>
        <v>1.0034971428571429E-2</v>
      </c>
      <c r="AA370" s="113" t="str">
        <f t="shared" si="104"/>
        <v>High Cropland (≥50%)</v>
      </c>
      <c r="AB370" s="11">
        <f t="shared" si="105"/>
        <v>0.4</v>
      </c>
      <c r="AC370" s="11">
        <f t="shared" si="106"/>
        <v>9.6335725714285725E-2</v>
      </c>
      <c r="AD370" s="30">
        <f t="shared" si="107"/>
        <v>0.24083931428571428</v>
      </c>
    </row>
    <row r="371" spans="1:30" x14ac:dyDescent="0.4">
      <c r="A371" s="11" t="str">
        <f>Outgrowers_Baseline!A371</f>
        <v>291125a</v>
      </c>
      <c r="B371" s="11">
        <f>Outgrowers_Baseline!B371</f>
        <v>503</v>
      </c>
      <c r="C371" s="11" t="str">
        <f>Outgrowers_Baseline!C371</f>
        <v>291125a</v>
      </c>
      <c r="D371" s="11">
        <f>Outgrowers_Baseline!D371</f>
        <v>19421</v>
      </c>
      <c r="E371" s="11" t="str">
        <f>Outgrowers_Baseline!G371</f>
        <v>Euc</v>
      </c>
      <c r="F371" s="11">
        <f>Outgrowers_Baseline!H371</f>
        <v>2024</v>
      </c>
      <c r="G371" s="11">
        <f t="shared" si="90"/>
        <v>2023</v>
      </c>
      <c r="H371" s="11">
        <f>IF(G371&lt;2017,0,(IF(G371=2017,Outgrowers_Baseline!I371,IF(G371=2018,Outgrowers_Baseline!N371,IF(G371=2019,Outgrowers_Baseline!S371,IF(G371=2020,Outgrowers_Baseline!X371,IF(G371=2021,Outgrowers_Baseline!AC371,IF(G371=2022,Outgrowers_Baseline!AH371,IF(G371=2023,Outgrowers_Baseline!AM371,IF(G371=2024,Outgrowers_Baseline!AR371,0)))))))))+(IF(G371=2017,Outgrowers_Baseline!J371,IF(G371=2018,Outgrowers_Baseline!O371,IF(G371=2019,Outgrowers_Baseline!T371,IF(G371=2020,Outgrowers_Baseline!Y371,IF(G371=2021,Outgrowers_Baseline!AD371,IF(G371=2022,Outgrowers_Baseline!AI371,IF(G371=2023,Outgrowers_Baseline!AN371,IF(G371=2024,Outgrowers_Baseline!AS371,0)))))))))+(IF(G371=2017,Outgrowers_Baseline!K371,IF(G371=2018,Outgrowers_Baseline!P371,IF(G371=2019,Outgrowers_Baseline!U371,IF(G371=2020,Outgrowers_Baseline!Z371,IF(G371=2021,Outgrowers_Baseline!AE371,IF(G371=2022,Outgrowers_Baseline!AJ371,IF(G371=2023,Outgrowers_Baseline!AO371,IF(G371=2024,Outgrowers_Baseline!AT371,0)))))))))+(IF(G371=2017,Outgrowers_Baseline!L371,IF(G371=2018,Outgrowers_Baseline!Q371,IF(G371=2019,Outgrowers_Baseline!V371,IF(G371=2020,Outgrowers_Baseline!AA371,IF(G371=2021,Outgrowers_Baseline!AF371,IF(G371=2022,Outgrowers_Baseline!AK371,IF(G371=2023,Outgrowers_Baseline!AP371,IF(G371=2024,Outgrowers_Baseline!AU371,0))))))))))</f>
        <v>2500</v>
      </c>
      <c r="I371" s="11">
        <f t="shared" si="91"/>
        <v>2023</v>
      </c>
      <c r="J371" s="11">
        <f>IF(I371=2017,Outgrowers_Baseline!I371,IF(I371=2018,Outgrowers_Baseline!N371,IF(I371=2019,Outgrowers_Baseline!S371,IF(I371=2020,Outgrowers_Baseline!X371,IF(I371=2021,Outgrowers_Baseline!AC371,IF(I371=2022,Outgrowers_Baseline!AH371,IF(I371=2023,Outgrowers_Baseline!AM371,IF(I371=2024,Outgrowers_Baseline!AR371,0))))))))</f>
        <v>0</v>
      </c>
      <c r="K371" s="11">
        <f>IF(I371=2017,Outgrowers_Baseline!L371,IF(I371=2018,Outgrowers_Baseline!Q371,IF(I371=2019,Outgrowers_Baseline!V371,IF(I371=2020,Outgrowers_Baseline!AA371,IF(I371=2021,Outgrowers_Baseline!AF371,IF(I371=2022,Outgrowers_Baseline!AK371,IF(I371=2023,Outgrowers_Baseline!AP371,IF(I371=2024,Outgrowers_Baseline!AU371,0))))))))</f>
        <v>0</v>
      </c>
      <c r="L371" s="11">
        <f>IF(I371=2017,Outgrowers_Baseline!K371,IF(I371=2018,Outgrowers_Baseline!P371,IF(I371=2019,Outgrowers_Baseline!U371,IF(I371=2020,Outgrowers_Baseline!Z371,IF(I371=2021,Outgrowers_Baseline!AE371,IF(I371=2022,Outgrowers_Baseline!AJ371,IF(I371=2023,Outgrowers_Baseline!AO371,IF(I371=2024,Outgrowers_Baseline!AT371,0))))))))</f>
        <v>800</v>
      </c>
      <c r="M371" s="11">
        <f>IF(I371=2017,Outgrowers_Baseline!J371,IF(I371=2018,Outgrowers_Baseline!O371,IF(I371=2019,Outgrowers_Baseline!T371,IF(I371=2020,Outgrowers_Baseline!Y371,IF(I371=2021,Outgrowers_Baseline!AD371,IF(I371=2022,Outgrowers_Baseline!AI371,IF(I371=2023,Outgrowers_Baseline!AN371,IF(I371=2024,Outgrowers_Baseline!AS371,0))))))))</f>
        <v>1700</v>
      </c>
      <c r="N371" s="11">
        <f t="shared" si="92"/>
        <v>2500</v>
      </c>
      <c r="O371" s="30">
        <f>IFERROR(VLOOKUP(A371,Outgrower_Areas!$C:$J,8,0),0)</f>
        <v>0.23238</v>
      </c>
      <c r="P371" s="33">
        <f t="shared" si="93"/>
        <v>0</v>
      </c>
      <c r="Q371" s="113">
        <f t="shared" si="94"/>
        <v>0</v>
      </c>
      <c r="R371" s="32">
        <f t="shared" si="95"/>
        <v>0.32</v>
      </c>
      <c r="S371" s="30">
        <f t="shared" si="96"/>
        <v>7.43616E-2</v>
      </c>
      <c r="T371" s="32">
        <f t="shared" si="97"/>
        <v>1</v>
      </c>
      <c r="U371" s="30">
        <f t="shared" si="98"/>
        <v>0.23238</v>
      </c>
      <c r="V371" s="113" t="str">
        <f t="shared" si="99"/>
        <v>Non-Cropland</v>
      </c>
      <c r="W371" s="33">
        <f t="shared" si="100"/>
        <v>0</v>
      </c>
      <c r="X371" s="114">
        <f t="shared" si="101"/>
        <v>0</v>
      </c>
      <c r="Y371" s="33">
        <f t="shared" si="102"/>
        <v>0.3</v>
      </c>
      <c r="Z371" s="113">
        <f t="shared" si="103"/>
        <v>2.2308479999999999E-2</v>
      </c>
      <c r="AA371" s="113" t="str">
        <f t="shared" si="104"/>
        <v>High Cropland (≥50%)</v>
      </c>
      <c r="AB371" s="11">
        <f t="shared" si="105"/>
        <v>0.4</v>
      </c>
      <c r="AC371" s="11">
        <f t="shared" si="106"/>
        <v>9.2952000000000007E-2</v>
      </c>
      <c r="AD371" s="30">
        <f t="shared" si="107"/>
        <v>0.23238</v>
      </c>
    </row>
    <row r="372" spans="1:30" x14ac:dyDescent="0.4">
      <c r="A372" s="11" t="str">
        <f>Outgrowers_Baseline!A372</f>
        <v>29118a</v>
      </c>
      <c r="B372" s="11">
        <f>Outgrowers_Baseline!B372</f>
        <v>503</v>
      </c>
      <c r="C372" s="11" t="str">
        <f>Outgrowers_Baseline!C372</f>
        <v>29118a</v>
      </c>
      <c r="D372" s="11">
        <f>Outgrowers_Baseline!D372</f>
        <v>19206</v>
      </c>
      <c r="E372" s="11" t="str">
        <f>Outgrowers_Baseline!G372</f>
        <v>Euc</v>
      </c>
      <c r="F372" s="11">
        <f>Outgrowers_Baseline!H372</f>
        <v>2023</v>
      </c>
      <c r="G372" s="11">
        <f t="shared" si="90"/>
        <v>2022</v>
      </c>
      <c r="H372" s="11">
        <f>IF(G372&lt;2017,0,(IF(G372=2017,Outgrowers_Baseline!I372,IF(G372=2018,Outgrowers_Baseline!N372,IF(G372=2019,Outgrowers_Baseline!S372,IF(G372=2020,Outgrowers_Baseline!X372,IF(G372=2021,Outgrowers_Baseline!AC372,IF(G372=2022,Outgrowers_Baseline!AH372,IF(G372=2023,Outgrowers_Baseline!AM372,IF(G372=2024,Outgrowers_Baseline!AR372,0)))))))))+(IF(G372=2017,Outgrowers_Baseline!J372,IF(G372=2018,Outgrowers_Baseline!O372,IF(G372=2019,Outgrowers_Baseline!T372,IF(G372=2020,Outgrowers_Baseline!Y372,IF(G372=2021,Outgrowers_Baseline!AD372,IF(G372=2022,Outgrowers_Baseline!AI372,IF(G372=2023,Outgrowers_Baseline!AN372,IF(G372=2024,Outgrowers_Baseline!AS372,0)))))))))+(IF(G372=2017,Outgrowers_Baseline!K372,IF(G372=2018,Outgrowers_Baseline!P372,IF(G372=2019,Outgrowers_Baseline!U372,IF(G372=2020,Outgrowers_Baseline!Z372,IF(G372=2021,Outgrowers_Baseline!AE372,IF(G372=2022,Outgrowers_Baseline!AJ372,IF(G372=2023,Outgrowers_Baseline!AO372,IF(G372=2024,Outgrowers_Baseline!AT372,0)))))))))+(IF(G372=2017,Outgrowers_Baseline!L372,IF(G372=2018,Outgrowers_Baseline!Q372,IF(G372=2019,Outgrowers_Baseline!V372,IF(G372=2020,Outgrowers_Baseline!AA372,IF(G372=2021,Outgrowers_Baseline!AF372,IF(G372=2022,Outgrowers_Baseline!AK372,IF(G372=2023,Outgrowers_Baseline!AP372,IF(G372=2024,Outgrowers_Baseline!AU372,0))))))))))</f>
        <v>2800</v>
      </c>
      <c r="I372" s="11">
        <f t="shared" si="91"/>
        <v>2022</v>
      </c>
      <c r="J372" s="11">
        <f>IF(I372=2017,Outgrowers_Baseline!I372,IF(I372=2018,Outgrowers_Baseline!N372,IF(I372=2019,Outgrowers_Baseline!S372,IF(I372=2020,Outgrowers_Baseline!X372,IF(I372=2021,Outgrowers_Baseline!AC372,IF(I372=2022,Outgrowers_Baseline!AH372,IF(I372=2023,Outgrowers_Baseline!AM372,IF(I372=2024,Outgrowers_Baseline!AR372,0))))))))</f>
        <v>0</v>
      </c>
      <c r="K372" s="11">
        <f>IF(I372=2017,Outgrowers_Baseline!L372,IF(I372=2018,Outgrowers_Baseline!Q372,IF(I372=2019,Outgrowers_Baseline!V372,IF(I372=2020,Outgrowers_Baseline!AA372,IF(I372=2021,Outgrowers_Baseline!AF372,IF(I372=2022,Outgrowers_Baseline!AK372,IF(I372=2023,Outgrowers_Baseline!AP372,IF(I372=2024,Outgrowers_Baseline!AU372,0))))))))</f>
        <v>0</v>
      </c>
      <c r="L372" s="11">
        <f>IF(I372=2017,Outgrowers_Baseline!K372,IF(I372=2018,Outgrowers_Baseline!P372,IF(I372=2019,Outgrowers_Baseline!U372,IF(I372=2020,Outgrowers_Baseline!Z372,IF(I372=2021,Outgrowers_Baseline!AE372,IF(I372=2022,Outgrowers_Baseline!AJ372,IF(I372=2023,Outgrowers_Baseline!AO372,IF(I372=2024,Outgrowers_Baseline!AT372,0))))))))</f>
        <v>2700</v>
      </c>
      <c r="M372" s="11">
        <f>IF(I372=2017,Outgrowers_Baseline!J372,IF(I372=2018,Outgrowers_Baseline!O372,IF(I372=2019,Outgrowers_Baseline!T372,IF(I372=2020,Outgrowers_Baseline!Y372,IF(I372=2021,Outgrowers_Baseline!AD372,IF(I372=2022,Outgrowers_Baseline!AI372,IF(I372=2023,Outgrowers_Baseline!AN372,IF(I372=2024,Outgrowers_Baseline!AS372,0))))))))</f>
        <v>100</v>
      </c>
      <c r="N372" s="11">
        <f t="shared" si="92"/>
        <v>2800</v>
      </c>
      <c r="O372" s="30">
        <f>IFERROR(VLOOKUP(A372,Outgrower_Areas!$C:$J,8,0),0)</f>
        <v>0.26455600000000001</v>
      </c>
      <c r="P372" s="33">
        <f t="shared" si="93"/>
        <v>0</v>
      </c>
      <c r="Q372" s="113">
        <f t="shared" si="94"/>
        <v>0</v>
      </c>
      <c r="R372" s="32">
        <f t="shared" si="95"/>
        <v>0.9642857142857143</v>
      </c>
      <c r="S372" s="30">
        <f t="shared" si="96"/>
        <v>0.25510757142857143</v>
      </c>
      <c r="T372" s="32">
        <f t="shared" si="97"/>
        <v>1</v>
      </c>
      <c r="U372" s="30">
        <f t="shared" si="98"/>
        <v>0.26455600000000001</v>
      </c>
      <c r="V372" s="113" t="str">
        <f t="shared" si="99"/>
        <v>Non-Cropland</v>
      </c>
      <c r="W372" s="33">
        <f t="shared" si="100"/>
        <v>0</v>
      </c>
      <c r="X372" s="114">
        <f t="shared" si="101"/>
        <v>0</v>
      </c>
      <c r="Y372" s="33">
        <f t="shared" si="102"/>
        <v>0.4</v>
      </c>
      <c r="Z372" s="113">
        <f t="shared" si="103"/>
        <v>0.10204302857142858</v>
      </c>
      <c r="AA372" s="113" t="str">
        <f t="shared" si="104"/>
        <v>High Cropland (≥50%)</v>
      </c>
      <c r="AB372" s="11">
        <f t="shared" si="105"/>
        <v>0.4</v>
      </c>
      <c r="AC372" s="11">
        <f t="shared" si="106"/>
        <v>0.10582240000000001</v>
      </c>
      <c r="AD372" s="30">
        <f t="shared" si="107"/>
        <v>0.26455600000000001</v>
      </c>
    </row>
    <row r="373" spans="1:30" x14ac:dyDescent="0.4">
      <c r="A373" s="11" t="str">
        <f>Outgrowers_Baseline!A373</f>
        <v>29118b</v>
      </c>
      <c r="B373" s="11">
        <f>Outgrowers_Baseline!B373</f>
        <v>503</v>
      </c>
      <c r="C373" s="11" t="str">
        <f>Outgrowers_Baseline!C373</f>
        <v>29118b</v>
      </c>
      <c r="D373" s="11">
        <f>Outgrowers_Baseline!D373</f>
        <v>19331</v>
      </c>
      <c r="E373" s="11" t="str">
        <f>Outgrowers_Baseline!G373</f>
        <v>Euc</v>
      </c>
      <c r="F373" s="11">
        <f>Outgrowers_Baseline!H373</f>
        <v>2024</v>
      </c>
      <c r="G373" s="11">
        <f t="shared" si="90"/>
        <v>2023</v>
      </c>
      <c r="H373" s="11">
        <f>IF(G373&lt;2017,0,(IF(G373=2017,Outgrowers_Baseline!I373,IF(G373=2018,Outgrowers_Baseline!N373,IF(G373=2019,Outgrowers_Baseline!S373,IF(G373=2020,Outgrowers_Baseline!X373,IF(G373=2021,Outgrowers_Baseline!AC373,IF(G373=2022,Outgrowers_Baseline!AH373,IF(G373=2023,Outgrowers_Baseline!AM373,IF(G373=2024,Outgrowers_Baseline!AR373,0)))))))))+(IF(G373=2017,Outgrowers_Baseline!J373,IF(G373=2018,Outgrowers_Baseline!O373,IF(G373=2019,Outgrowers_Baseline!T373,IF(G373=2020,Outgrowers_Baseline!Y373,IF(G373=2021,Outgrowers_Baseline!AD373,IF(G373=2022,Outgrowers_Baseline!AI373,IF(G373=2023,Outgrowers_Baseline!AN373,IF(G373=2024,Outgrowers_Baseline!AS373,0)))))))))+(IF(G373=2017,Outgrowers_Baseline!K373,IF(G373=2018,Outgrowers_Baseline!P373,IF(G373=2019,Outgrowers_Baseline!U373,IF(G373=2020,Outgrowers_Baseline!Z373,IF(G373=2021,Outgrowers_Baseline!AE373,IF(G373=2022,Outgrowers_Baseline!AJ373,IF(G373=2023,Outgrowers_Baseline!AO373,IF(G373=2024,Outgrowers_Baseline!AT373,0)))))))))+(IF(G373=2017,Outgrowers_Baseline!L373,IF(G373=2018,Outgrowers_Baseline!Q373,IF(G373=2019,Outgrowers_Baseline!V373,IF(G373=2020,Outgrowers_Baseline!AA373,IF(G373=2021,Outgrowers_Baseline!AF373,IF(G373=2022,Outgrowers_Baseline!AK373,IF(G373=2023,Outgrowers_Baseline!AP373,IF(G373=2024,Outgrowers_Baseline!AU373,0))))))))))</f>
        <v>2000</v>
      </c>
      <c r="I373" s="11">
        <f t="shared" si="91"/>
        <v>2023</v>
      </c>
      <c r="J373" s="11">
        <f>IF(I373=2017,Outgrowers_Baseline!I373,IF(I373=2018,Outgrowers_Baseline!N373,IF(I373=2019,Outgrowers_Baseline!S373,IF(I373=2020,Outgrowers_Baseline!X373,IF(I373=2021,Outgrowers_Baseline!AC373,IF(I373=2022,Outgrowers_Baseline!AH373,IF(I373=2023,Outgrowers_Baseline!AM373,IF(I373=2024,Outgrowers_Baseline!AR373,0))))))))</f>
        <v>0</v>
      </c>
      <c r="K373" s="11">
        <f>IF(I373=2017,Outgrowers_Baseline!L373,IF(I373=2018,Outgrowers_Baseline!Q373,IF(I373=2019,Outgrowers_Baseline!V373,IF(I373=2020,Outgrowers_Baseline!AA373,IF(I373=2021,Outgrowers_Baseline!AF373,IF(I373=2022,Outgrowers_Baseline!AK373,IF(I373=2023,Outgrowers_Baseline!AP373,IF(I373=2024,Outgrowers_Baseline!AU373,0))))))))</f>
        <v>0</v>
      </c>
      <c r="L373" s="11">
        <f>IF(I373=2017,Outgrowers_Baseline!K373,IF(I373=2018,Outgrowers_Baseline!P373,IF(I373=2019,Outgrowers_Baseline!U373,IF(I373=2020,Outgrowers_Baseline!Z373,IF(I373=2021,Outgrowers_Baseline!AE373,IF(I373=2022,Outgrowers_Baseline!AJ373,IF(I373=2023,Outgrowers_Baseline!AO373,IF(I373=2024,Outgrowers_Baseline!AT373,0))))))))</f>
        <v>200</v>
      </c>
      <c r="M373" s="11">
        <f>IF(I373=2017,Outgrowers_Baseline!J373,IF(I373=2018,Outgrowers_Baseline!O373,IF(I373=2019,Outgrowers_Baseline!T373,IF(I373=2020,Outgrowers_Baseline!Y373,IF(I373=2021,Outgrowers_Baseline!AD373,IF(I373=2022,Outgrowers_Baseline!AI373,IF(I373=2023,Outgrowers_Baseline!AN373,IF(I373=2024,Outgrowers_Baseline!AS373,0))))))))</f>
        <v>1800</v>
      </c>
      <c r="N373" s="11">
        <f t="shared" si="92"/>
        <v>2000</v>
      </c>
      <c r="O373" s="30">
        <f>IFERROR(VLOOKUP(A373,Outgrower_Areas!$C:$J,8,0),0)</f>
        <v>0.19747300000000001</v>
      </c>
      <c r="P373" s="33">
        <f t="shared" si="93"/>
        <v>0</v>
      </c>
      <c r="Q373" s="113">
        <f t="shared" si="94"/>
        <v>0</v>
      </c>
      <c r="R373" s="32">
        <f t="shared" si="95"/>
        <v>0.1</v>
      </c>
      <c r="S373" s="30">
        <f t="shared" si="96"/>
        <v>1.9747300000000002E-2</v>
      </c>
      <c r="T373" s="32">
        <f t="shared" si="97"/>
        <v>1</v>
      </c>
      <c r="U373" s="30">
        <f t="shared" si="98"/>
        <v>0.19747300000000001</v>
      </c>
      <c r="V373" s="113" t="str">
        <f t="shared" si="99"/>
        <v>Non-Cropland</v>
      </c>
      <c r="W373" s="33">
        <f t="shared" si="100"/>
        <v>0</v>
      </c>
      <c r="X373" s="114">
        <f t="shared" si="101"/>
        <v>0</v>
      </c>
      <c r="Y373" s="33">
        <f t="shared" si="102"/>
        <v>0.2</v>
      </c>
      <c r="Z373" s="113">
        <f t="shared" si="103"/>
        <v>3.949460000000001E-3</v>
      </c>
      <c r="AA373" s="113" t="str">
        <f t="shared" si="104"/>
        <v>High Cropland (≥50%)</v>
      </c>
      <c r="AB373" s="11">
        <f t="shared" si="105"/>
        <v>0.4</v>
      </c>
      <c r="AC373" s="11">
        <f t="shared" si="106"/>
        <v>7.8989200000000009E-2</v>
      </c>
      <c r="AD373" s="30">
        <f t="shared" si="107"/>
        <v>0.19747300000000001</v>
      </c>
    </row>
    <row r="374" spans="1:30" x14ac:dyDescent="0.4">
      <c r="A374" s="11" t="str">
        <f>Outgrowers_Baseline!A374</f>
        <v>29119a</v>
      </c>
      <c r="B374" s="11">
        <f>Outgrowers_Baseline!B374</f>
        <v>503</v>
      </c>
      <c r="C374" s="11" t="str">
        <f>Outgrowers_Baseline!C374</f>
        <v>29119a</v>
      </c>
      <c r="D374" s="11">
        <f>Outgrowers_Baseline!D374</f>
        <v>19207</v>
      </c>
      <c r="E374" s="11" t="str">
        <f>Outgrowers_Baseline!G374</f>
        <v>Euc</v>
      </c>
      <c r="F374" s="11">
        <f>Outgrowers_Baseline!H374</f>
        <v>2023</v>
      </c>
      <c r="G374" s="11">
        <f t="shared" si="90"/>
        <v>2022</v>
      </c>
      <c r="H374" s="11">
        <f>IF(G374&lt;2017,0,(IF(G374=2017,Outgrowers_Baseline!I374,IF(G374=2018,Outgrowers_Baseline!N374,IF(G374=2019,Outgrowers_Baseline!S374,IF(G374=2020,Outgrowers_Baseline!X374,IF(G374=2021,Outgrowers_Baseline!AC374,IF(G374=2022,Outgrowers_Baseline!AH374,IF(G374=2023,Outgrowers_Baseline!AM374,IF(G374=2024,Outgrowers_Baseline!AR374,0)))))))))+(IF(G374=2017,Outgrowers_Baseline!J374,IF(G374=2018,Outgrowers_Baseline!O374,IF(G374=2019,Outgrowers_Baseline!T374,IF(G374=2020,Outgrowers_Baseline!Y374,IF(G374=2021,Outgrowers_Baseline!AD374,IF(G374=2022,Outgrowers_Baseline!AI374,IF(G374=2023,Outgrowers_Baseline!AN374,IF(G374=2024,Outgrowers_Baseline!AS374,0)))))))))+(IF(G374=2017,Outgrowers_Baseline!K374,IF(G374=2018,Outgrowers_Baseline!P374,IF(G374=2019,Outgrowers_Baseline!U374,IF(G374=2020,Outgrowers_Baseline!Z374,IF(G374=2021,Outgrowers_Baseline!AE374,IF(G374=2022,Outgrowers_Baseline!AJ374,IF(G374=2023,Outgrowers_Baseline!AO374,IF(G374=2024,Outgrowers_Baseline!AT374,0)))))))))+(IF(G374=2017,Outgrowers_Baseline!L374,IF(G374=2018,Outgrowers_Baseline!Q374,IF(G374=2019,Outgrowers_Baseline!V374,IF(G374=2020,Outgrowers_Baseline!AA374,IF(G374=2021,Outgrowers_Baseline!AF374,IF(G374=2022,Outgrowers_Baseline!AK374,IF(G374=2023,Outgrowers_Baseline!AP374,IF(G374=2024,Outgrowers_Baseline!AU374,0))))))))))</f>
        <v>2600</v>
      </c>
      <c r="I374" s="11">
        <f t="shared" si="91"/>
        <v>2022</v>
      </c>
      <c r="J374" s="11">
        <f>IF(I374=2017,Outgrowers_Baseline!I374,IF(I374=2018,Outgrowers_Baseline!N374,IF(I374=2019,Outgrowers_Baseline!S374,IF(I374=2020,Outgrowers_Baseline!X374,IF(I374=2021,Outgrowers_Baseline!AC374,IF(I374=2022,Outgrowers_Baseline!AH374,IF(I374=2023,Outgrowers_Baseline!AM374,IF(I374=2024,Outgrowers_Baseline!AR374,0))))))))</f>
        <v>800</v>
      </c>
      <c r="K374" s="11">
        <f>IF(I374=2017,Outgrowers_Baseline!L374,IF(I374=2018,Outgrowers_Baseline!Q374,IF(I374=2019,Outgrowers_Baseline!V374,IF(I374=2020,Outgrowers_Baseline!AA374,IF(I374=2021,Outgrowers_Baseline!AF374,IF(I374=2022,Outgrowers_Baseline!AK374,IF(I374=2023,Outgrowers_Baseline!AP374,IF(I374=2024,Outgrowers_Baseline!AU374,0))))))))</f>
        <v>0</v>
      </c>
      <c r="L374" s="11">
        <f>IF(I374=2017,Outgrowers_Baseline!K374,IF(I374=2018,Outgrowers_Baseline!P374,IF(I374=2019,Outgrowers_Baseline!U374,IF(I374=2020,Outgrowers_Baseline!Z374,IF(I374=2021,Outgrowers_Baseline!AE374,IF(I374=2022,Outgrowers_Baseline!AJ374,IF(I374=2023,Outgrowers_Baseline!AO374,IF(I374=2024,Outgrowers_Baseline!AT374,0))))))))</f>
        <v>400</v>
      </c>
      <c r="M374" s="11">
        <f>IF(I374=2017,Outgrowers_Baseline!J374,IF(I374=2018,Outgrowers_Baseline!O374,IF(I374=2019,Outgrowers_Baseline!T374,IF(I374=2020,Outgrowers_Baseline!Y374,IF(I374=2021,Outgrowers_Baseline!AD374,IF(I374=2022,Outgrowers_Baseline!AI374,IF(I374=2023,Outgrowers_Baseline!AN374,IF(I374=2024,Outgrowers_Baseline!AS374,0))))))))</f>
        <v>1400</v>
      </c>
      <c r="N374" s="11">
        <f t="shared" si="92"/>
        <v>2600</v>
      </c>
      <c r="O374" s="30">
        <f>IFERROR(VLOOKUP(A374,Outgrower_Areas!$C:$J,8,0),0)</f>
        <v>0.26209199999999999</v>
      </c>
      <c r="P374" s="33">
        <f t="shared" si="93"/>
        <v>0</v>
      </c>
      <c r="Q374" s="113">
        <f t="shared" si="94"/>
        <v>0</v>
      </c>
      <c r="R374" s="32">
        <f t="shared" si="95"/>
        <v>0.15384615384615385</v>
      </c>
      <c r="S374" s="30">
        <f t="shared" si="96"/>
        <v>4.0321846153846153E-2</v>
      </c>
      <c r="T374" s="32">
        <f t="shared" si="97"/>
        <v>0.69230769230769229</v>
      </c>
      <c r="U374" s="30">
        <f t="shared" si="98"/>
        <v>0.18144830769230769</v>
      </c>
      <c r="V374" s="113" t="str">
        <f t="shared" si="99"/>
        <v>Non-Cropland</v>
      </c>
      <c r="W374" s="33">
        <f t="shared" si="100"/>
        <v>0</v>
      </c>
      <c r="X374" s="114">
        <f t="shared" si="101"/>
        <v>0</v>
      </c>
      <c r="Y374" s="33">
        <f t="shared" si="102"/>
        <v>0.2</v>
      </c>
      <c r="Z374" s="113">
        <f t="shared" si="103"/>
        <v>8.0643692307692302E-3</v>
      </c>
      <c r="AA374" s="113" t="str">
        <f t="shared" si="104"/>
        <v>High Cropland (≥50%)</v>
      </c>
      <c r="AB374" s="11">
        <f t="shared" si="105"/>
        <v>0.4</v>
      </c>
      <c r="AC374" s="11">
        <f t="shared" si="106"/>
        <v>7.257932307692308E-2</v>
      </c>
      <c r="AD374" s="30">
        <f t="shared" si="107"/>
        <v>0.18144830769230769</v>
      </c>
    </row>
    <row r="375" spans="1:30" x14ac:dyDescent="0.4">
      <c r="A375" s="11" t="str">
        <f>Outgrowers_Baseline!A375</f>
        <v>29185a</v>
      </c>
      <c r="B375" s="11">
        <f>Outgrowers_Baseline!B375</f>
        <v>503</v>
      </c>
      <c r="C375" s="11" t="str">
        <f>Outgrowers_Baseline!C375</f>
        <v>29185a</v>
      </c>
      <c r="D375" s="11">
        <f>Outgrowers_Baseline!D375</f>
        <v>19333</v>
      </c>
      <c r="E375" s="11" t="str">
        <f>Outgrowers_Baseline!G375</f>
        <v>Euc</v>
      </c>
      <c r="F375" s="11">
        <f>Outgrowers_Baseline!H375</f>
        <v>2024</v>
      </c>
      <c r="G375" s="11">
        <f t="shared" si="90"/>
        <v>2023</v>
      </c>
      <c r="H375" s="11">
        <f>IF(G375&lt;2017,0,(IF(G375=2017,Outgrowers_Baseline!I375,IF(G375=2018,Outgrowers_Baseline!N375,IF(G375=2019,Outgrowers_Baseline!S375,IF(G375=2020,Outgrowers_Baseline!X375,IF(G375=2021,Outgrowers_Baseline!AC375,IF(G375=2022,Outgrowers_Baseline!AH375,IF(G375=2023,Outgrowers_Baseline!AM375,IF(G375=2024,Outgrowers_Baseline!AR375,0)))))))))+(IF(G375=2017,Outgrowers_Baseline!J375,IF(G375=2018,Outgrowers_Baseline!O375,IF(G375=2019,Outgrowers_Baseline!T375,IF(G375=2020,Outgrowers_Baseline!Y375,IF(G375=2021,Outgrowers_Baseline!AD375,IF(G375=2022,Outgrowers_Baseline!AI375,IF(G375=2023,Outgrowers_Baseline!AN375,IF(G375=2024,Outgrowers_Baseline!AS375,0)))))))))+(IF(G375=2017,Outgrowers_Baseline!K375,IF(G375=2018,Outgrowers_Baseline!P375,IF(G375=2019,Outgrowers_Baseline!U375,IF(G375=2020,Outgrowers_Baseline!Z375,IF(G375=2021,Outgrowers_Baseline!AE375,IF(G375=2022,Outgrowers_Baseline!AJ375,IF(G375=2023,Outgrowers_Baseline!AO375,IF(G375=2024,Outgrowers_Baseline!AT375,0)))))))))+(IF(G375=2017,Outgrowers_Baseline!L375,IF(G375=2018,Outgrowers_Baseline!Q375,IF(G375=2019,Outgrowers_Baseline!V375,IF(G375=2020,Outgrowers_Baseline!AA375,IF(G375=2021,Outgrowers_Baseline!AF375,IF(G375=2022,Outgrowers_Baseline!AK375,IF(G375=2023,Outgrowers_Baseline!AP375,IF(G375=2024,Outgrowers_Baseline!AU375,0))))))))))</f>
        <v>3500</v>
      </c>
      <c r="I375" s="11">
        <f t="shared" si="91"/>
        <v>2023</v>
      </c>
      <c r="J375" s="11">
        <f>IF(I375=2017,Outgrowers_Baseline!I375,IF(I375=2018,Outgrowers_Baseline!N375,IF(I375=2019,Outgrowers_Baseline!S375,IF(I375=2020,Outgrowers_Baseline!X375,IF(I375=2021,Outgrowers_Baseline!AC375,IF(I375=2022,Outgrowers_Baseline!AH375,IF(I375=2023,Outgrowers_Baseline!AM375,IF(I375=2024,Outgrowers_Baseline!AR375,0))))))))</f>
        <v>100</v>
      </c>
      <c r="K375" s="11">
        <f>IF(I375=2017,Outgrowers_Baseline!L375,IF(I375=2018,Outgrowers_Baseline!Q375,IF(I375=2019,Outgrowers_Baseline!V375,IF(I375=2020,Outgrowers_Baseline!AA375,IF(I375=2021,Outgrowers_Baseline!AF375,IF(I375=2022,Outgrowers_Baseline!AK375,IF(I375=2023,Outgrowers_Baseline!AP375,IF(I375=2024,Outgrowers_Baseline!AU375,0))))))))</f>
        <v>100</v>
      </c>
      <c r="L375" s="11">
        <f>IF(I375=2017,Outgrowers_Baseline!K375,IF(I375=2018,Outgrowers_Baseline!P375,IF(I375=2019,Outgrowers_Baseline!U375,IF(I375=2020,Outgrowers_Baseline!Z375,IF(I375=2021,Outgrowers_Baseline!AE375,IF(I375=2022,Outgrowers_Baseline!AJ375,IF(I375=2023,Outgrowers_Baseline!AO375,IF(I375=2024,Outgrowers_Baseline!AT375,0))))))))</f>
        <v>2300</v>
      </c>
      <c r="M375" s="11">
        <f>IF(I375=2017,Outgrowers_Baseline!J375,IF(I375=2018,Outgrowers_Baseline!O375,IF(I375=2019,Outgrowers_Baseline!T375,IF(I375=2020,Outgrowers_Baseline!Y375,IF(I375=2021,Outgrowers_Baseline!AD375,IF(I375=2022,Outgrowers_Baseline!AI375,IF(I375=2023,Outgrowers_Baseline!AN375,IF(I375=2024,Outgrowers_Baseline!AS375,0))))))))</f>
        <v>1000</v>
      </c>
      <c r="N375" s="11">
        <f t="shared" si="92"/>
        <v>3500</v>
      </c>
      <c r="O375" s="30">
        <f>IFERROR(VLOOKUP(A375,Outgrower_Areas!$C:$J,8,0),0)</f>
        <v>0.345003</v>
      </c>
      <c r="P375" s="33">
        <f t="shared" si="93"/>
        <v>2.8571428571428571E-2</v>
      </c>
      <c r="Q375" s="113">
        <f t="shared" si="94"/>
        <v>9.857228571428572E-3</v>
      </c>
      <c r="R375" s="32">
        <f t="shared" si="95"/>
        <v>0.68571428571428572</v>
      </c>
      <c r="S375" s="30">
        <f t="shared" si="96"/>
        <v>0.23657348571428571</v>
      </c>
      <c r="T375" s="32">
        <f t="shared" si="97"/>
        <v>0.97142857142857142</v>
      </c>
      <c r="U375" s="30">
        <f t="shared" si="98"/>
        <v>0.33514577142857144</v>
      </c>
      <c r="V375" s="113" t="str">
        <f t="shared" si="99"/>
        <v>Very Low Cropland (&lt;10%)</v>
      </c>
      <c r="W375" s="33">
        <f t="shared" si="100"/>
        <v>0.15</v>
      </c>
      <c r="X375" s="114">
        <f t="shared" si="101"/>
        <v>1.4785842857142858E-3</v>
      </c>
      <c r="Y375" s="33">
        <f t="shared" si="102"/>
        <v>0.4</v>
      </c>
      <c r="Z375" s="113">
        <f t="shared" si="103"/>
        <v>9.4629394285714291E-2</v>
      </c>
      <c r="AA375" s="113" t="str">
        <f t="shared" si="104"/>
        <v>High Cropland (≥50%)</v>
      </c>
      <c r="AB375" s="11">
        <f t="shared" si="105"/>
        <v>0.4</v>
      </c>
      <c r="AC375" s="11">
        <f t="shared" si="106"/>
        <v>0.13405830857142859</v>
      </c>
      <c r="AD375" s="30">
        <f t="shared" si="107"/>
        <v>0.33514577142857144</v>
      </c>
    </row>
    <row r="376" spans="1:30" x14ac:dyDescent="0.4">
      <c r="A376" s="11" t="str">
        <f>Outgrowers_Baseline!A376</f>
        <v>29187a</v>
      </c>
      <c r="B376" s="11">
        <f>Outgrowers_Baseline!B376</f>
        <v>503</v>
      </c>
      <c r="C376" s="11" t="str">
        <f>Outgrowers_Baseline!C376</f>
        <v>29187a</v>
      </c>
      <c r="D376" s="11">
        <f>Outgrowers_Baseline!D376</f>
        <v>19409</v>
      </c>
      <c r="E376" s="11" t="str">
        <f>Outgrowers_Baseline!G376</f>
        <v>Euc</v>
      </c>
      <c r="F376" s="11">
        <f>Outgrowers_Baseline!H376</f>
        <v>2024</v>
      </c>
      <c r="G376" s="11">
        <f t="shared" si="90"/>
        <v>2023</v>
      </c>
      <c r="H376" s="11">
        <f>IF(G376&lt;2017,0,(IF(G376=2017,Outgrowers_Baseline!I376,IF(G376=2018,Outgrowers_Baseline!N376,IF(G376=2019,Outgrowers_Baseline!S376,IF(G376=2020,Outgrowers_Baseline!X376,IF(G376=2021,Outgrowers_Baseline!AC376,IF(G376=2022,Outgrowers_Baseline!AH376,IF(G376=2023,Outgrowers_Baseline!AM376,IF(G376=2024,Outgrowers_Baseline!AR376,0)))))))))+(IF(G376=2017,Outgrowers_Baseline!J376,IF(G376=2018,Outgrowers_Baseline!O376,IF(G376=2019,Outgrowers_Baseline!T376,IF(G376=2020,Outgrowers_Baseline!Y376,IF(G376=2021,Outgrowers_Baseline!AD376,IF(G376=2022,Outgrowers_Baseline!AI376,IF(G376=2023,Outgrowers_Baseline!AN376,IF(G376=2024,Outgrowers_Baseline!AS376,0)))))))))+(IF(G376=2017,Outgrowers_Baseline!K376,IF(G376=2018,Outgrowers_Baseline!P376,IF(G376=2019,Outgrowers_Baseline!U376,IF(G376=2020,Outgrowers_Baseline!Z376,IF(G376=2021,Outgrowers_Baseline!AE376,IF(G376=2022,Outgrowers_Baseline!AJ376,IF(G376=2023,Outgrowers_Baseline!AO376,IF(G376=2024,Outgrowers_Baseline!AT376,0)))))))))+(IF(G376=2017,Outgrowers_Baseline!L376,IF(G376=2018,Outgrowers_Baseline!Q376,IF(G376=2019,Outgrowers_Baseline!V376,IF(G376=2020,Outgrowers_Baseline!AA376,IF(G376=2021,Outgrowers_Baseline!AF376,IF(G376=2022,Outgrowers_Baseline!AK376,IF(G376=2023,Outgrowers_Baseline!AP376,IF(G376=2024,Outgrowers_Baseline!AU376,0))))))))))</f>
        <v>3400</v>
      </c>
      <c r="I376" s="11">
        <f t="shared" si="91"/>
        <v>2023</v>
      </c>
      <c r="J376" s="11">
        <f>IF(I376=2017,Outgrowers_Baseline!I376,IF(I376=2018,Outgrowers_Baseline!N376,IF(I376=2019,Outgrowers_Baseline!S376,IF(I376=2020,Outgrowers_Baseline!X376,IF(I376=2021,Outgrowers_Baseline!AC376,IF(I376=2022,Outgrowers_Baseline!AH376,IF(I376=2023,Outgrowers_Baseline!AM376,IF(I376=2024,Outgrowers_Baseline!AR376,0))))))))</f>
        <v>0</v>
      </c>
      <c r="K376" s="11">
        <f>IF(I376=2017,Outgrowers_Baseline!L376,IF(I376=2018,Outgrowers_Baseline!Q376,IF(I376=2019,Outgrowers_Baseline!V376,IF(I376=2020,Outgrowers_Baseline!AA376,IF(I376=2021,Outgrowers_Baseline!AF376,IF(I376=2022,Outgrowers_Baseline!AK376,IF(I376=2023,Outgrowers_Baseline!AP376,IF(I376=2024,Outgrowers_Baseline!AU376,0))))))))</f>
        <v>0</v>
      </c>
      <c r="L376" s="11">
        <f>IF(I376=2017,Outgrowers_Baseline!K376,IF(I376=2018,Outgrowers_Baseline!P376,IF(I376=2019,Outgrowers_Baseline!U376,IF(I376=2020,Outgrowers_Baseline!Z376,IF(I376=2021,Outgrowers_Baseline!AE376,IF(I376=2022,Outgrowers_Baseline!AJ376,IF(I376=2023,Outgrowers_Baseline!AO376,IF(I376=2024,Outgrowers_Baseline!AT376,0))))))))</f>
        <v>1700</v>
      </c>
      <c r="M376" s="11">
        <f>IF(I376=2017,Outgrowers_Baseline!J376,IF(I376=2018,Outgrowers_Baseline!O376,IF(I376=2019,Outgrowers_Baseline!T376,IF(I376=2020,Outgrowers_Baseline!Y376,IF(I376=2021,Outgrowers_Baseline!AD376,IF(I376=2022,Outgrowers_Baseline!AI376,IF(I376=2023,Outgrowers_Baseline!AN376,IF(I376=2024,Outgrowers_Baseline!AS376,0))))))))</f>
        <v>1700</v>
      </c>
      <c r="N376" s="11">
        <f t="shared" si="92"/>
        <v>3400</v>
      </c>
      <c r="O376" s="30">
        <f>IFERROR(VLOOKUP(A376,Outgrower_Areas!$C:$J,8,0),0)</f>
        <v>0.33255299999999999</v>
      </c>
      <c r="P376" s="33">
        <f t="shared" si="93"/>
        <v>0</v>
      </c>
      <c r="Q376" s="113">
        <f t="shared" si="94"/>
        <v>0</v>
      </c>
      <c r="R376" s="32">
        <f t="shared" si="95"/>
        <v>0.5</v>
      </c>
      <c r="S376" s="30">
        <f t="shared" si="96"/>
        <v>0.16627649999999999</v>
      </c>
      <c r="T376" s="32">
        <f t="shared" si="97"/>
        <v>1</v>
      </c>
      <c r="U376" s="30">
        <f t="shared" si="98"/>
        <v>0.33255299999999999</v>
      </c>
      <c r="V376" s="113" t="str">
        <f t="shared" si="99"/>
        <v>Non-Cropland</v>
      </c>
      <c r="W376" s="33">
        <f t="shared" si="100"/>
        <v>0</v>
      </c>
      <c r="X376" s="114">
        <f t="shared" si="101"/>
        <v>0</v>
      </c>
      <c r="Y376" s="33">
        <f t="shared" si="102"/>
        <v>0.4</v>
      </c>
      <c r="Z376" s="113">
        <f t="shared" si="103"/>
        <v>6.6510600000000003E-2</v>
      </c>
      <c r="AA376" s="113" t="str">
        <f t="shared" si="104"/>
        <v>High Cropland (≥50%)</v>
      </c>
      <c r="AB376" s="11">
        <f t="shared" si="105"/>
        <v>0.4</v>
      </c>
      <c r="AC376" s="11">
        <f t="shared" si="106"/>
        <v>0.13302120000000001</v>
      </c>
      <c r="AD376" s="30">
        <f t="shared" si="107"/>
        <v>0.33255299999999999</v>
      </c>
    </row>
    <row r="377" spans="1:30" x14ac:dyDescent="0.4">
      <c r="A377" s="11" t="str">
        <f>Outgrowers_Baseline!A377</f>
        <v>31001a</v>
      </c>
      <c r="B377" s="11">
        <f>Outgrowers_Baseline!B377</f>
        <v>500</v>
      </c>
      <c r="C377" s="11" t="str">
        <f>Outgrowers_Baseline!C377</f>
        <v>31001a</v>
      </c>
      <c r="D377" s="11">
        <f>Outgrowers_Baseline!D377</f>
        <v>14139</v>
      </c>
      <c r="E377" s="11" t="str">
        <f>Outgrowers_Baseline!G377</f>
        <v>Euc</v>
      </c>
      <c r="F377" s="11">
        <f>Outgrowers_Baseline!H377</f>
        <v>2018</v>
      </c>
      <c r="G377" s="11">
        <f t="shared" si="90"/>
        <v>2017</v>
      </c>
      <c r="H377" s="11">
        <f>IF(G377&lt;2017,0,(IF(G377=2017,Outgrowers_Baseline!I377,IF(G377=2018,Outgrowers_Baseline!N377,IF(G377=2019,Outgrowers_Baseline!S377,IF(G377=2020,Outgrowers_Baseline!X377,IF(G377=2021,Outgrowers_Baseline!AC377,IF(G377=2022,Outgrowers_Baseline!AH377,IF(G377=2023,Outgrowers_Baseline!AM377,IF(G377=2024,Outgrowers_Baseline!AR377,0)))))))))+(IF(G377=2017,Outgrowers_Baseline!J377,IF(G377=2018,Outgrowers_Baseline!O377,IF(G377=2019,Outgrowers_Baseline!T377,IF(G377=2020,Outgrowers_Baseline!Y377,IF(G377=2021,Outgrowers_Baseline!AD377,IF(G377=2022,Outgrowers_Baseline!AI377,IF(G377=2023,Outgrowers_Baseline!AN377,IF(G377=2024,Outgrowers_Baseline!AS377,0)))))))))+(IF(G377=2017,Outgrowers_Baseline!K377,IF(G377=2018,Outgrowers_Baseline!P377,IF(G377=2019,Outgrowers_Baseline!U377,IF(G377=2020,Outgrowers_Baseline!Z377,IF(G377=2021,Outgrowers_Baseline!AE377,IF(G377=2022,Outgrowers_Baseline!AJ377,IF(G377=2023,Outgrowers_Baseline!AO377,IF(G377=2024,Outgrowers_Baseline!AT377,0)))))))))+(IF(G377=2017,Outgrowers_Baseline!L377,IF(G377=2018,Outgrowers_Baseline!Q377,IF(G377=2019,Outgrowers_Baseline!V377,IF(G377=2020,Outgrowers_Baseline!AA377,IF(G377=2021,Outgrowers_Baseline!AF377,IF(G377=2022,Outgrowers_Baseline!AK377,IF(G377=2023,Outgrowers_Baseline!AP377,IF(G377=2024,Outgrowers_Baseline!AU377,0))))))))))</f>
        <v>9900</v>
      </c>
      <c r="I377" s="11">
        <f t="shared" si="91"/>
        <v>2017</v>
      </c>
      <c r="J377" s="11">
        <f>IF(I377=2017,Outgrowers_Baseline!I377,IF(I377=2018,Outgrowers_Baseline!N377,IF(I377=2019,Outgrowers_Baseline!S377,IF(I377=2020,Outgrowers_Baseline!X377,IF(I377=2021,Outgrowers_Baseline!AC377,IF(I377=2022,Outgrowers_Baseline!AH377,IF(I377=2023,Outgrowers_Baseline!AM377,IF(I377=2024,Outgrowers_Baseline!AR377,0))))))))</f>
        <v>300</v>
      </c>
      <c r="K377" s="11">
        <f>IF(I377=2017,Outgrowers_Baseline!L377,IF(I377=2018,Outgrowers_Baseline!Q377,IF(I377=2019,Outgrowers_Baseline!V377,IF(I377=2020,Outgrowers_Baseline!AA377,IF(I377=2021,Outgrowers_Baseline!AF377,IF(I377=2022,Outgrowers_Baseline!AK377,IF(I377=2023,Outgrowers_Baseline!AP377,IF(I377=2024,Outgrowers_Baseline!AU377,0))))))))</f>
        <v>0</v>
      </c>
      <c r="L377" s="11">
        <f>IF(I377=2017,Outgrowers_Baseline!K377,IF(I377=2018,Outgrowers_Baseline!P377,IF(I377=2019,Outgrowers_Baseline!U377,IF(I377=2020,Outgrowers_Baseline!Z377,IF(I377=2021,Outgrowers_Baseline!AE377,IF(I377=2022,Outgrowers_Baseline!AJ377,IF(I377=2023,Outgrowers_Baseline!AO377,IF(I377=2024,Outgrowers_Baseline!AT377,0))))))))</f>
        <v>0</v>
      </c>
      <c r="M377" s="11">
        <f>IF(I377=2017,Outgrowers_Baseline!J377,IF(I377=2018,Outgrowers_Baseline!O377,IF(I377=2019,Outgrowers_Baseline!T377,IF(I377=2020,Outgrowers_Baseline!Y377,IF(I377=2021,Outgrowers_Baseline!AD377,IF(I377=2022,Outgrowers_Baseline!AI377,IF(I377=2023,Outgrowers_Baseline!AN377,IF(I377=2024,Outgrowers_Baseline!AS377,0))))))))</f>
        <v>9600</v>
      </c>
      <c r="N377" s="11">
        <f t="shared" si="92"/>
        <v>9900</v>
      </c>
      <c r="O377" s="30">
        <f>IFERROR(VLOOKUP(A377,Outgrower_Areas!$C:$J,8,0),0)</f>
        <v>0.99728499999999998</v>
      </c>
      <c r="P377" s="33">
        <f t="shared" si="93"/>
        <v>0</v>
      </c>
      <c r="Q377" s="113">
        <f t="shared" si="94"/>
        <v>0</v>
      </c>
      <c r="R377" s="32">
        <f t="shared" si="95"/>
        <v>0</v>
      </c>
      <c r="S377" s="30">
        <f t="shared" si="96"/>
        <v>0</v>
      </c>
      <c r="T377" s="32">
        <f t="shared" si="97"/>
        <v>0.96969696969696972</v>
      </c>
      <c r="U377" s="30">
        <f t="shared" si="98"/>
        <v>0.96706424242424238</v>
      </c>
      <c r="V377" s="113" t="str">
        <f t="shared" si="99"/>
        <v>Non-Cropland</v>
      </c>
      <c r="W377" s="33">
        <f t="shared" si="100"/>
        <v>0</v>
      </c>
      <c r="X377" s="114">
        <f t="shared" si="101"/>
        <v>0</v>
      </c>
      <c r="Y377" s="33">
        <f t="shared" si="102"/>
        <v>0</v>
      </c>
      <c r="Z377" s="113">
        <f t="shared" si="103"/>
        <v>0</v>
      </c>
      <c r="AA377" s="113" t="str">
        <f t="shared" si="104"/>
        <v>High Cropland (≥50%)</v>
      </c>
      <c r="AB377" s="11">
        <f t="shared" si="105"/>
        <v>0.4</v>
      </c>
      <c r="AC377" s="11">
        <f t="shared" si="106"/>
        <v>0.38682569696969699</v>
      </c>
      <c r="AD377" s="30">
        <f t="shared" si="107"/>
        <v>0.96706424242424238</v>
      </c>
    </row>
    <row r="378" spans="1:30" x14ac:dyDescent="0.4">
      <c r="A378" s="11" t="str">
        <f>Outgrowers_Baseline!A378</f>
        <v>31001b</v>
      </c>
      <c r="B378" s="11">
        <f>Outgrowers_Baseline!B378</f>
        <v>500</v>
      </c>
      <c r="C378" s="11" t="str">
        <f>Outgrowers_Baseline!C378</f>
        <v>31001b</v>
      </c>
      <c r="D378" s="11">
        <f>Outgrowers_Baseline!D378</f>
        <v>14140</v>
      </c>
      <c r="E378" s="11" t="str">
        <f>Outgrowers_Baseline!G378</f>
        <v>Euc</v>
      </c>
      <c r="F378" s="11">
        <f>Outgrowers_Baseline!H378</f>
        <v>2018</v>
      </c>
      <c r="G378" s="11">
        <f t="shared" si="90"/>
        <v>2017</v>
      </c>
      <c r="H378" s="11">
        <f>IF(G378&lt;2017,0,(IF(G378=2017,Outgrowers_Baseline!I378,IF(G378=2018,Outgrowers_Baseline!N378,IF(G378=2019,Outgrowers_Baseline!S378,IF(G378=2020,Outgrowers_Baseline!X378,IF(G378=2021,Outgrowers_Baseline!AC378,IF(G378=2022,Outgrowers_Baseline!AH378,IF(G378=2023,Outgrowers_Baseline!AM378,IF(G378=2024,Outgrowers_Baseline!AR378,0)))))))))+(IF(G378=2017,Outgrowers_Baseline!J378,IF(G378=2018,Outgrowers_Baseline!O378,IF(G378=2019,Outgrowers_Baseline!T378,IF(G378=2020,Outgrowers_Baseline!Y378,IF(G378=2021,Outgrowers_Baseline!AD378,IF(G378=2022,Outgrowers_Baseline!AI378,IF(G378=2023,Outgrowers_Baseline!AN378,IF(G378=2024,Outgrowers_Baseline!AS378,0)))))))))+(IF(G378=2017,Outgrowers_Baseline!K378,IF(G378=2018,Outgrowers_Baseline!P378,IF(G378=2019,Outgrowers_Baseline!U378,IF(G378=2020,Outgrowers_Baseline!Z378,IF(G378=2021,Outgrowers_Baseline!AE378,IF(G378=2022,Outgrowers_Baseline!AJ378,IF(G378=2023,Outgrowers_Baseline!AO378,IF(G378=2024,Outgrowers_Baseline!AT378,0)))))))))+(IF(G378=2017,Outgrowers_Baseline!L378,IF(G378=2018,Outgrowers_Baseline!Q378,IF(G378=2019,Outgrowers_Baseline!V378,IF(G378=2020,Outgrowers_Baseline!AA378,IF(G378=2021,Outgrowers_Baseline!AF378,IF(G378=2022,Outgrowers_Baseline!AK378,IF(G378=2023,Outgrowers_Baseline!AP378,IF(G378=2024,Outgrowers_Baseline!AU378,0))))))))))</f>
        <v>6900</v>
      </c>
      <c r="I378" s="11">
        <f t="shared" si="91"/>
        <v>2017</v>
      </c>
      <c r="J378" s="11">
        <f>IF(I378=2017,Outgrowers_Baseline!I378,IF(I378=2018,Outgrowers_Baseline!N378,IF(I378=2019,Outgrowers_Baseline!S378,IF(I378=2020,Outgrowers_Baseline!X378,IF(I378=2021,Outgrowers_Baseline!AC378,IF(I378=2022,Outgrowers_Baseline!AH378,IF(I378=2023,Outgrowers_Baseline!AM378,IF(I378=2024,Outgrowers_Baseline!AR378,0))))))))</f>
        <v>6500</v>
      </c>
      <c r="K378" s="11">
        <f>IF(I378=2017,Outgrowers_Baseline!L378,IF(I378=2018,Outgrowers_Baseline!Q378,IF(I378=2019,Outgrowers_Baseline!V378,IF(I378=2020,Outgrowers_Baseline!AA378,IF(I378=2021,Outgrowers_Baseline!AF378,IF(I378=2022,Outgrowers_Baseline!AK378,IF(I378=2023,Outgrowers_Baseline!AP378,IF(I378=2024,Outgrowers_Baseline!AU378,0))))))))</f>
        <v>0</v>
      </c>
      <c r="L378" s="11">
        <f>IF(I378=2017,Outgrowers_Baseline!K378,IF(I378=2018,Outgrowers_Baseline!P378,IF(I378=2019,Outgrowers_Baseline!U378,IF(I378=2020,Outgrowers_Baseline!Z378,IF(I378=2021,Outgrowers_Baseline!AE378,IF(I378=2022,Outgrowers_Baseline!AJ378,IF(I378=2023,Outgrowers_Baseline!AO378,IF(I378=2024,Outgrowers_Baseline!AT378,0))))))))</f>
        <v>0</v>
      </c>
      <c r="M378" s="11">
        <f>IF(I378=2017,Outgrowers_Baseline!J378,IF(I378=2018,Outgrowers_Baseline!O378,IF(I378=2019,Outgrowers_Baseline!T378,IF(I378=2020,Outgrowers_Baseline!Y378,IF(I378=2021,Outgrowers_Baseline!AD378,IF(I378=2022,Outgrowers_Baseline!AI378,IF(I378=2023,Outgrowers_Baseline!AN378,IF(I378=2024,Outgrowers_Baseline!AS378,0))))))))</f>
        <v>400</v>
      </c>
      <c r="N378" s="11">
        <f t="shared" si="92"/>
        <v>6900</v>
      </c>
      <c r="O378" s="30">
        <f>IFERROR(VLOOKUP(A378,Outgrower_Areas!$C:$J,8,0),0)</f>
        <v>0.66988000000000003</v>
      </c>
      <c r="P378" s="33">
        <f t="shared" si="93"/>
        <v>0</v>
      </c>
      <c r="Q378" s="113">
        <f t="shared" si="94"/>
        <v>0</v>
      </c>
      <c r="R378" s="32">
        <f t="shared" si="95"/>
        <v>0</v>
      </c>
      <c r="S378" s="30">
        <f t="shared" si="96"/>
        <v>0</v>
      </c>
      <c r="T378" s="32">
        <f t="shared" si="97"/>
        <v>5.7971014492753624E-2</v>
      </c>
      <c r="U378" s="30">
        <f t="shared" si="98"/>
        <v>3.8833623188405803E-2</v>
      </c>
      <c r="V378" s="113" t="str">
        <f t="shared" si="99"/>
        <v>Non-Cropland</v>
      </c>
      <c r="W378" s="33">
        <f t="shared" si="100"/>
        <v>0</v>
      </c>
      <c r="X378" s="114">
        <f t="shared" si="101"/>
        <v>0</v>
      </c>
      <c r="Y378" s="33">
        <f t="shared" si="102"/>
        <v>0</v>
      </c>
      <c r="Z378" s="113">
        <f t="shared" si="103"/>
        <v>0</v>
      </c>
      <c r="AA378" s="113" t="str">
        <f t="shared" si="104"/>
        <v>Very Low Cropland (&lt;10%)</v>
      </c>
      <c r="AB378" s="11">
        <f t="shared" si="105"/>
        <v>0.15</v>
      </c>
      <c r="AC378" s="11">
        <f t="shared" si="106"/>
        <v>5.8250434782608704E-3</v>
      </c>
      <c r="AD378" s="30">
        <f t="shared" si="107"/>
        <v>3.8833623188405803E-2</v>
      </c>
    </row>
    <row r="379" spans="1:30" x14ac:dyDescent="0.4">
      <c r="A379" s="11" t="str">
        <f>Outgrowers_Baseline!A379</f>
        <v>31001c</v>
      </c>
      <c r="B379" s="11">
        <f>Outgrowers_Baseline!B379</f>
        <v>500</v>
      </c>
      <c r="C379" s="11" t="str">
        <f>Outgrowers_Baseline!C379</f>
        <v>31001c</v>
      </c>
      <c r="D379" s="11">
        <f>Outgrowers_Baseline!D379</f>
        <v>14141</v>
      </c>
      <c r="E379" s="11" t="str">
        <f>Outgrowers_Baseline!G379</f>
        <v>Euc</v>
      </c>
      <c r="F379" s="11">
        <f>Outgrowers_Baseline!H379</f>
        <v>2019</v>
      </c>
      <c r="G379" s="11">
        <f t="shared" si="90"/>
        <v>2018</v>
      </c>
      <c r="H379" s="11">
        <f>IF(G379&lt;2017,0,(IF(G379=2017,Outgrowers_Baseline!I379,IF(G379=2018,Outgrowers_Baseline!N379,IF(G379=2019,Outgrowers_Baseline!S379,IF(G379=2020,Outgrowers_Baseline!X379,IF(G379=2021,Outgrowers_Baseline!AC379,IF(G379=2022,Outgrowers_Baseline!AH379,IF(G379=2023,Outgrowers_Baseline!AM379,IF(G379=2024,Outgrowers_Baseline!AR379,0)))))))))+(IF(G379=2017,Outgrowers_Baseline!J379,IF(G379=2018,Outgrowers_Baseline!O379,IF(G379=2019,Outgrowers_Baseline!T379,IF(G379=2020,Outgrowers_Baseline!Y379,IF(G379=2021,Outgrowers_Baseline!AD379,IF(G379=2022,Outgrowers_Baseline!AI379,IF(G379=2023,Outgrowers_Baseline!AN379,IF(G379=2024,Outgrowers_Baseline!AS379,0)))))))))+(IF(G379=2017,Outgrowers_Baseline!K379,IF(G379=2018,Outgrowers_Baseline!P379,IF(G379=2019,Outgrowers_Baseline!U379,IF(G379=2020,Outgrowers_Baseline!Z379,IF(G379=2021,Outgrowers_Baseline!AE379,IF(G379=2022,Outgrowers_Baseline!AJ379,IF(G379=2023,Outgrowers_Baseline!AO379,IF(G379=2024,Outgrowers_Baseline!AT379,0)))))))))+(IF(G379=2017,Outgrowers_Baseline!L379,IF(G379=2018,Outgrowers_Baseline!Q379,IF(G379=2019,Outgrowers_Baseline!V379,IF(G379=2020,Outgrowers_Baseline!AA379,IF(G379=2021,Outgrowers_Baseline!AF379,IF(G379=2022,Outgrowers_Baseline!AK379,IF(G379=2023,Outgrowers_Baseline!AP379,IF(G379=2024,Outgrowers_Baseline!AU379,0))))))))))</f>
        <v>19500</v>
      </c>
      <c r="I379" s="11">
        <f t="shared" si="91"/>
        <v>2018</v>
      </c>
      <c r="J379" s="11">
        <f>IF(I379=2017,Outgrowers_Baseline!I379,IF(I379=2018,Outgrowers_Baseline!N379,IF(I379=2019,Outgrowers_Baseline!S379,IF(I379=2020,Outgrowers_Baseline!X379,IF(I379=2021,Outgrowers_Baseline!AC379,IF(I379=2022,Outgrowers_Baseline!AH379,IF(I379=2023,Outgrowers_Baseline!AM379,IF(I379=2024,Outgrowers_Baseline!AR379,0))))))))</f>
        <v>19300</v>
      </c>
      <c r="K379" s="11">
        <f>IF(I379=2017,Outgrowers_Baseline!L379,IF(I379=2018,Outgrowers_Baseline!Q379,IF(I379=2019,Outgrowers_Baseline!V379,IF(I379=2020,Outgrowers_Baseline!AA379,IF(I379=2021,Outgrowers_Baseline!AF379,IF(I379=2022,Outgrowers_Baseline!AK379,IF(I379=2023,Outgrowers_Baseline!AP379,IF(I379=2024,Outgrowers_Baseline!AU379,0))))))))</f>
        <v>0</v>
      </c>
      <c r="L379" s="11">
        <f>IF(I379=2017,Outgrowers_Baseline!K379,IF(I379=2018,Outgrowers_Baseline!P379,IF(I379=2019,Outgrowers_Baseline!U379,IF(I379=2020,Outgrowers_Baseline!Z379,IF(I379=2021,Outgrowers_Baseline!AE379,IF(I379=2022,Outgrowers_Baseline!AJ379,IF(I379=2023,Outgrowers_Baseline!AO379,IF(I379=2024,Outgrowers_Baseline!AT379,0))))))))</f>
        <v>0</v>
      </c>
      <c r="M379" s="11">
        <f>IF(I379=2017,Outgrowers_Baseline!J379,IF(I379=2018,Outgrowers_Baseline!O379,IF(I379=2019,Outgrowers_Baseline!T379,IF(I379=2020,Outgrowers_Baseline!Y379,IF(I379=2021,Outgrowers_Baseline!AD379,IF(I379=2022,Outgrowers_Baseline!AI379,IF(I379=2023,Outgrowers_Baseline!AN379,IF(I379=2024,Outgrowers_Baseline!AS379,0))))))))</f>
        <v>200</v>
      </c>
      <c r="N379" s="11">
        <f t="shared" si="92"/>
        <v>19500</v>
      </c>
      <c r="O379" s="30">
        <f>IFERROR(VLOOKUP(A379,Outgrower_Areas!$C:$J,8,0),0)</f>
        <v>1.9288419999999999</v>
      </c>
      <c r="P379" s="33">
        <f t="shared" si="93"/>
        <v>0</v>
      </c>
      <c r="Q379" s="113">
        <f t="shared" si="94"/>
        <v>0</v>
      </c>
      <c r="R379" s="32">
        <f t="shared" si="95"/>
        <v>0</v>
      </c>
      <c r="S379" s="30">
        <f t="shared" si="96"/>
        <v>0</v>
      </c>
      <c r="T379" s="32">
        <f t="shared" si="97"/>
        <v>1.0256410256410256E-2</v>
      </c>
      <c r="U379" s="30">
        <f t="shared" si="98"/>
        <v>1.9782994871794871E-2</v>
      </c>
      <c r="V379" s="113" t="str">
        <f t="shared" si="99"/>
        <v>Non-Cropland</v>
      </c>
      <c r="W379" s="33">
        <f t="shared" si="100"/>
        <v>0</v>
      </c>
      <c r="X379" s="114">
        <f t="shared" si="101"/>
        <v>0</v>
      </c>
      <c r="Y379" s="33">
        <f t="shared" si="102"/>
        <v>0</v>
      </c>
      <c r="Z379" s="113">
        <f t="shared" si="103"/>
        <v>0</v>
      </c>
      <c r="AA379" s="113" t="str">
        <f t="shared" si="104"/>
        <v>Very Low Cropland (&lt;10%)</v>
      </c>
      <c r="AB379" s="11">
        <f t="shared" si="105"/>
        <v>0.15</v>
      </c>
      <c r="AC379" s="11">
        <f t="shared" si="106"/>
        <v>2.9674492307692306E-3</v>
      </c>
      <c r="AD379" s="30">
        <f t="shared" si="107"/>
        <v>1.9782994871794871E-2</v>
      </c>
    </row>
    <row r="380" spans="1:30" x14ac:dyDescent="0.4">
      <c r="A380" s="11" t="str">
        <f>Outgrowers_Baseline!A380</f>
        <v>31001e</v>
      </c>
      <c r="B380" s="11">
        <f>Outgrowers_Baseline!B380</f>
        <v>500</v>
      </c>
      <c r="C380" s="11" t="str">
        <f>Outgrowers_Baseline!C380</f>
        <v>31001e</v>
      </c>
      <c r="D380" s="11">
        <f>Outgrowers_Baseline!D380</f>
        <v>14143</v>
      </c>
      <c r="E380" s="11" t="str">
        <f>Outgrowers_Baseline!G380</f>
        <v>Euc</v>
      </c>
      <c r="F380" s="11">
        <f>Outgrowers_Baseline!H380</f>
        <v>2019</v>
      </c>
      <c r="G380" s="11">
        <f t="shared" si="90"/>
        <v>2018</v>
      </c>
      <c r="H380" s="11">
        <f>IF(G380&lt;2017,0,(IF(G380=2017,Outgrowers_Baseline!I380,IF(G380=2018,Outgrowers_Baseline!N380,IF(G380=2019,Outgrowers_Baseline!S380,IF(G380=2020,Outgrowers_Baseline!X380,IF(G380=2021,Outgrowers_Baseline!AC380,IF(G380=2022,Outgrowers_Baseline!AH380,IF(G380=2023,Outgrowers_Baseline!AM380,IF(G380=2024,Outgrowers_Baseline!AR380,0)))))))))+(IF(G380=2017,Outgrowers_Baseline!J380,IF(G380=2018,Outgrowers_Baseline!O380,IF(G380=2019,Outgrowers_Baseline!T380,IF(G380=2020,Outgrowers_Baseline!Y380,IF(G380=2021,Outgrowers_Baseline!AD380,IF(G380=2022,Outgrowers_Baseline!AI380,IF(G380=2023,Outgrowers_Baseline!AN380,IF(G380=2024,Outgrowers_Baseline!AS380,0)))))))))+(IF(G380=2017,Outgrowers_Baseline!K380,IF(G380=2018,Outgrowers_Baseline!P380,IF(G380=2019,Outgrowers_Baseline!U380,IF(G380=2020,Outgrowers_Baseline!Z380,IF(G380=2021,Outgrowers_Baseline!AE380,IF(G380=2022,Outgrowers_Baseline!AJ380,IF(G380=2023,Outgrowers_Baseline!AO380,IF(G380=2024,Outgrowers_Baseline!AT380,0)))))))))+(IF(G380=2017,Outgrowers_Baseline!L380,IF(G380=2018,Outgrowers_Baseline!Q380,IF(G380=2019,Outgrowers_Baseline!V380,IF(G380=2020,Outgrowers_Baseline!AA380,IF(G380=2021,Outgrowers_Baseline!AF380,IF(G380=2022,Outgrowers_Baseline!AK380,IF(G380=2023,Outgrowers_Baseline!AP380,IF(G380=2024,Outgrowers_Baseline!AU380,0))))))))))</f>
        <v>10800</v>
      </c>
      <c r="I380" s="11">
        <f t="shared" si="91"/>
        <v>2018</v>
      </c>
      <c r="J380" s="11">
        <f>IF(I380=2017,Outgrowers_Baseline!I380,IF(I380=2018,Outgrowers_Baseline!N380,IF(I380=2019,Outgrowers_Baseline!S380,IF(I380=2020,Outgrowers_Baseline!X380,IF(I380=2021,Outgrowers_Baseline!AC380,IF(I380=2022,Outgrowers_Baseline!AH380,IF(I380=2023,Outgrowers_Baseline!AM380,IF(I380=2024,Outgrowers_Baseline!AR380,0))))))))</f>
        <v>10800</v>
      </c>
      <c r="K380" s="11">
        <f>IF(I380=2017,Outgrowers_Baseline!L380,IF(I380=2018,Outgrowers_Baseline!Q380,IF(I380=2019,Outgrowers_Baseline!V380,IF(I380=2020,Outgrowers_Baseline!AA380,IF(I380=2021,Outgrowers_Baseline!AF380,IF(I380=2022,Outgrowers_Baseline!AK380,IF(I380=2023,Outgrowers_Baseline!AP380,IF(I380=2024,Outgrowers_Baseline!AU380,0))))))))</f>
        <v>0</v>
      </c>
      <c r="L380" s="11">
        <f>IF(I380=2017,Outgrowers_Baseline!K380,IF(I380=2018,Outgrowers_Baseline!P380,IF(I380=2019,Outgrowers_Baseline!U380,IF(I380=2020,Outgrowers_Baseline!Z380,IF(I380=2021,Outgrowers_Baseline!AE380,IF(I380=2022,Outgrowers_Baseline!AJ380,IF(I380=2023,Outgrowers_Baseline!AO380,IF(I380=2024,Outgrowers_Baseline!AT380,0))))))))</f>
        <v>0</v>
      </c>
      <c r="M380" s="11">
        <f>IF(I380=2017,Outgrowers_Baseline!J380,IF(I380=2018,Outgrowers_Baseline!O380,IF(I380=2019,Outgrowers_Baseline!T380,IF(I380=2020,Outgrowers_Baseline!Y380,IF(I380=2021,Outgrowers_Baseline!AD380,IF(I380=2022,Outgrowers_Baseline!AI380,IF(I380=2023,Outgrowers_Baseline!AN380,IF(I380=2024,Outgrowers_Baseline!AS380,0))))))))</f>
        <v>0</v>
      </c>
      <c r="N380" s="11">
        <f t="shared" si="92"/>
        <v>10800</v>
      </c>
      <c r="O380" s="30">
        <f>IFERROR(VLOOKUP(A380,Outgrower_Areas!$C:$J,8,0),0)</f>
        <v>1.088303</v>
      </c>
      <c r="P380" s="33">
        <f t="shared" si="93"/>
        <v>0</v>
      </c>
      <c r="Q380" s="113">
        <f t="shared" si="94"/>
        <v>0</v>
      </c>
      <c r="R380" s="32">
        <f t="shared" si="95"/>
        <v>0</v>
      </c>
      <c r="S380" s="30">
        <f t="shared" si="96"/>
        <v>0</v>
      </c>
      <c r="T380" s="32">
        <f t="shared" si="97"/>
        <v>0</v>
      </c>
      <c r="U380" s="30">
        <f t="shared" si="98"/>
        <v>0</v>
      </c>
      <c r="V380" s="113" t="str">
        <f t="shared" si="99"/>
        <v>Non-Cropland</v>
      </c>
      <c r="W380" s="33">
        <f t="shared" si="100"/>
        <v>0</v>
      </c>
      <c r="X380" s="114">
        <f t="shared" si="101"/>
        <v>0</v>
      </c>
      <c r="Y380" s="33">
        <f t="shared" si="102"/>
        <v>0</v>
      </c>
      <c r="Z380" s="113">
        <f t="shared" si="103"/>
        <v>0</v>
      </c>
      <c r="AA380" s="113" t="str">
        <f t="shared" si="104"/>
        <v>Non-Cropland</v>
      </c>
      <c r="AB380" s="11">
        <f t="shared" si="105"/>
        <v>0</v>
      </c>
      <c r="AC380" s="11">
        <f t="shared" si="106"/>
        <v>0</v>
      </c>
      <c r="AD380" s="30">
        <f t="shared" si="107"/>
        <v>0</v>
      </c>
    </row>
    <row r="381" spans="1:30" x14ac:dyDescent="0.4">
      <c r="A381" s="11" t="str">
        <f>Outgrowers_Baseline!A381</f>
        <v>31001f</v>
      </c>
      <c r="B381" s="11">
        <f>Outgrowers_Baseline!B381</f>
        <v>500</v>
      </c>
      <c r="C381" s="11" t="str">
        <f>Outgrowers_Baseline!C381</f>
        <v>31001f</v>
      </c>
      <c r="D381" s="11">
        <f>Outgrowers_Baseline!D381</f>
        <v>14144</v>
      </c>
      <c r="E381" s="11" t="str">
        <f>Outgrowers_Baseline!G381</f>
        <v>Euc</v>
      </c>
      <c r="F381" s="11">
        <f>Outgrowers_Baseline!H381</f>
        <v>2017</v>
      </c>
      <c r="G381" s="11">
        <f t="shared" si="90"/>
        <v>2016</v>
      </c>
      <c r="H381" s="11">
        <f>IF(G381&lt;2017,0,(IF(G381=2017,Outgrowers_Baseline!I381,IF(G381=2018,Outgrowers_Baseline!N381,IF(G381=2019,Outgrowers_Baseline!S381,IF(G381=2020,Outgrowers_Baseline!X381,IF(G381=2021,Outgrowers_Baseline!AC381,IF(G381=2022,Outgrowers_Baseline!AH381,IF(G381=2023,Outgrowers_Baseline!AM381,IF(G381=2024,Outgrowers_Baseline!AR381,0)))))))))+(IF(G381=2017,Outgrowers_Baseline!J381,IF(G381=2018,Outgrowers_Baseline!O381,IF(G381=2019,Outgrowers_Baseline!T381,IF(G381=2020,Outgrowers_Baseline!Y381,IF(G381=2021,Outgrowers_Baseline!AD381,IF(G381=2022,Outgrowers_Baseline!AI381,IF(G381=2023,Outgrowers_Baseline!AN381,IF(G381=2024,Outgrowers_Baseline!AS381,0)))))))))+(IF(G381=2017,Outgrowers_Baseline!K381,IF(G381=2018,Outgrowers_Baseline!P381,IF(G381=2019,Outgrowers_Baseline!U381,IF(G381=2020,Outgrowers_Baseline!Z381,IF(G381=2021,Outgrowers_Baseline!AE381,IF(G381=2022,Outgrowers_Baseline!AJ381,IF(G381=2023,Outgrowers_Baseline!AO381,IF(G381=2024,Outgrowers_Baseline!AT381,0)))))))))+(IF(G381=2017,Outgrowers_Baseline!L381,IF(G381=2018,Outgrowers_Baseline!Q381,IF(G381=2019,Outgrowers_Baseline!V381,IF(G381=2020,Outgrowers_Baseline!AA381,IF(G381=2021,Outgrowers_Baseline!AF381,IF(G381=2022,Outgrowers_Baseline!AK381,IF(G381=2023,Outgrowers_Baseline!AP381,IF(G381=2024,Outgrowers_Baseline!AU381,0))))))))))</f>
        <v>0</v>
      </c>
      <c r="I381" s="11">
        <f t="shared" si="91"/>
        <v>2017</v>
      </c>
      <c r="J381" s="11">
        <f>IF(I381=2017,Outgrowers_Baseline!I381,IF(I381=2018,Outgrowers_Baseline!N381,IF(I381=2019,Outgrowers_Baseline!S381,IF(I381=2020,Outgrowers_Baseline!X381,IF(I381=2021,Outgrowers_Baseline!AC381,IF(I381=2022,Outgrowers_Baseline!AH381,IF(I381=2023,Outgrowers_Baseline!AM381,IF(I381=2024,Outgrowers_Baseline!AR381,0))))))))</f>
        <v>52500</v>
      </c>
      <c r="K381" s="11">
        <f>IF(I381=2017,Outgrowers_Baseline!L381,IF(I381=2018,Outgrowers_Baseline!Q381,IF(I381=2019,Outgrowers_Baseline!V381,IF(I381=2020,Outgrowers_Baseline!AA381,IF(I381=2021,Outgrowers_Baseline!AF381,IF(I381=2022,Outgrowers_Baseline!AK381,IF(I381=2023,Outgrowers_Baseline!AP381,IF(I381=2024,Outgrowers_Baseline!AU381,0))))))))</f>
        <v>0</v>
      </c>
      <c r="L381" s="11">
        <f>IF(I381=2017,Outgrowers_Baseline!K381,IF(I381=2018,Outgrowers_Baseline!P381,IF(I381=2019,Outgrowers_Baseline!U381,IF(I381=2020,Outgrowers_Baseline!Z381,IF(I381=2021,Outgrowers_Baseline!AE381,IF(I381=2022,Outgrowers_Baseline!AJ381,IF(I381=2023,Outgrowers_Baseline!AO381,IF(I381=2024,Outgrowers_Baseline!AT381,0))))))))</f>
        <v>0</v>
      </c>
      <c r="M381" s="11">
        <f>IF(I381=2017,Outgrowers_Baseline!J381,IF(I381=2018,Outgrowers_Baseline!O381,IF(I381=2019,Outgrowers_Baseline!T381,IF(I381=2020,Outgrowers_Baseline!Y381,IF(I381=2021,Outgrowers_Baseline!AD381,IF(I381=2022,Outgrowers_Baseline!AI381,IF(I381=2023,Outgrowers_Baseline!AN381,IF(I381=2024,Outgrowers_Baseline!AS381,0))))))))</f>
        <v>800</v>
      </c>
      <c r="N381" s="11">
        <f t="shared" si="92"/>
        <v>53300</v>
      </c>
      <c r="O381" s="30">
        <f>IFERROR(VLOOKUP(A381,Outgrower_Areas!$C:$J,8,0),0)</f>
        <v>5.3217210000000001</v>
      </c>
      <c r="P381" s="33">
        <f t="shared" si="93"/>
        <v>0</v>
      </c>
      <c r="Q381" s="113">
        <f t="shared" si="94"/>
        <v>0</v>
      </c>
      <c r="R381" s="32">
        <f t="shared" si="95"/>
        <v>0</v>
      </c>
      <c r="S381" s="30">
        <f t="shared" si="96"/>
        <v>0</v>
      </c>
      <c r="T381" s="32">
        <f t="shared" si="97"/>
        <v>1.50093808630394E-2</v>
      </c>
      <c r="U381" s="30">
        <f t="shared" si="98"/>
        <v>7.9875737335834904E-2</v>
      </c>
      <c r="V381" s="113" t="str">
        <f t="shared" si="99"/>
        <v>Non-Cropland</v>
      </c>
      <c r="W381" s="33">
        <f t="shared" si="100"/>
        <v>0</v>
      </c>
      <c r="X381" s="114">
        <f t="shared" si="101"/>
        <v>0</v>
      </c>
      <c r="Y381" s="33">
        <f t="shared" si="102"/>
        <v>0</v>
      </c>
      <c r="Z381" s="113">
        <f t="shared" si="103"/>
        <v>0</v>
      </c>
      <c r="AA381" s="113" t="str">
        <f t="shared" si="104"/>
        <v>Very Low Cropland (&lt;10%)</v>
      </c>
      <c r="AB381" s="11">
        <f t="shared" si="105"/>
        <v>0.15</v>
      </c>
      <c r="AC381" s="11">
        <f t="shared" si="106"/>
        <v>1.1981360600375236E-2</v>
      </c>
      <c r="AD381" s="30">
        <f t="shared" si="107"/>
        <v>7.9875737335834904E-2</v>
      </c>
    </row>
    <row r="382" spans="1:30" x14ac:dyDescent="0.4">
      <c r="A382" s="11" t="str">
        <f>Outgrowers_Baseline!A382</f>
        <v>31001h</v>
      </c>
      <c r="B382" s="11">
        <f>Outgrowers_Baseline!B382</f>
        <v>500</v>
      </c>
      <c r="C382" s="11" t="str">
        <f>Outgrowers_Baseline!C382</f>
        <v>31001h</v>
      </c>
      <c r="D382" s="11">
        <f>Outgrowers_Baseline!D382</f>
        <v>14146</v>
      </c>
      <c r="E382" s="11" t="str">
        <f>Outgrowers_Baseline!G382</f>
        <v>Euc</v>
      </c>
      <c r="F382" s="11">
        <f>Outgrowers_Baseline!H382</f>
        <v>2017</v>
      </c>
      <c r="G382" s="11">
        <f t="shared" si="90"/>
        <v>2016</v>
      </c>
      <c r="H382" s="11">
        <f>IF(G382&lt;2017,0,(IF(G382=2017,Outgrowers_Baseline!I382,IF(G382=2018,Outgrowers_Baseline!N382,IF(G382=2019,Outgrowers_Baseline!S382,IF(G382=2020,Outgrowers_Baseline!X382,IF(G382=2021,Outgrowers_Baseline!AC382,IF(G382=2022,Outgrowers_Baseline!AH382,IF(G382=2023,Outgrowers_Baseline!AM382,IF(G382=2024,Outgrowers_Baseline!AR382,0)))))))))+(IF(G382=2017,Outgrowers_Baseline!J382,IF(G382=2018,Outgrowers_Baseline!O382,IF(G382=2019,Outgrowers_Baseline!T382,IF(G382=2020,Outgrowers_Baseline!Y382,IF(G382=2021,Outgrowers_Baseline!AD382,IF(G382=2022,Outgrowers_Baseline!AI382,IF(G382=2023,Outgrowers_Baseline!AN382,IF(G382=2024,Outgrowers_Baseline!AS382,0)))))))))+(IF(G382=2017,Outgrowers_Baseline!K382,IF(G382=2018,Outgrowers_Baseline!P382,IF(G382=2019,Outgrowers_Baseline!U382,IF(G382=2020,Outgrowers_Baseline!Z382,IF(G382=2021,Outgrowers_Baseline!AE382,IF(G382=2022,Outgrowers_Baseline!AJ382,IF(G382=2023,Outgrowers_Baseline!AO382,IF(G382=2024,Outgrowers_Baseline!AT382,0)))))))))+(IF(G382=2017,Outgrowers_Baseline!L382,IF(G382=2018,Outgrowers_Baseline!Q382,IF(G382=2019,Outgrowers_Baseline!V382,IF(G382=2020,Outgrowers_Baseline!AA382,IF(G382=2021,Outgrowers_Baseline!AF382,IF(G382=2022,Outgrowers_Baseline!AK382,IF(G382=2023,Outgrowers_Baseline!AP382,IF(G382=2024,Outgrowers_Baseline!AU382,0))))))))))</f>
        <v>0</v>
      </c>
      <c r="I382" s="11">
        <f t="shared" si="91"/>
        <v>2017</v>
      </c>
      <c r="J382" s="11">
        <f>IF(I382=2017,Outgrowers_Baseline!I382,IF(I382=2018,Outgrowers_Baseline!N382,IF(I382=2019,Outgrowers_Baseline!S382,IF(I382=2020,Outgrowers_Baseline!X382,IF(I382=2021,Outgrowers_Baseline!AC382,IF(I382=2022,Outgrowers_Baseline!AH382,IF(I382=2023,Outgrowers_Baseline!AM382,IF(I382=2024,Outgrowers_Baseline!AR382,0))))))))</f>
        <v>17500</v>
      </c>
      <c r="K382" s="11">
        <f>IF(I382=2017,Outgrowers_Baseline!L382,IF(I382=2018,Outgrowers_Baseline!Q382,IF(I382=2019,Outgrowers_Baseline!V382,IF(I382=2020,Outgrowers_Baseline!AA382,IF(I382=2021,Outgrowers_Baseline!AF382,IF(I382=2022,Outgrowers_Baseline!AK382,IF(I382=2023,Outgrowers_Baseline!AP382,IF(I382=2024,Outgrowers_Baseline!AU382,0))))))))</f>
        <v>0</v>
      </c>
      <c r="L382" s="11">
        <f>IF(I382=2017,Outgrowers_Baseline!K382,IF(I382=2018,Outgrowers_Baseline!P382,IF(I382=2019,Outgrowers_Baseline!U382,IF(I382=2020,Outgrowers_Baseline!Z382,IF(I382=2021,Outgrowers_Baseline!AE382,IF(I382=2022,Outgrowers_Baseline!AJ382,IF(I382=2023,Outgrowers_Baseline!AO382,IF(I382=2024,Outgrowers_Baseline!AT382,0))))))))</f>
        <v>0</v>
      </c>
      <c r="M382" s="11">
        <f>IF(I382=2017,Outgrowers_Baseline!J382,IF(I382=2018,Outgrowers_Baseline!O382,IF(I382=2019,Outgrowers_Baseline!T382,IF(I382=2020,Outgrowers_Baseline!Y382,IF(I382=2021,Outgrowers_Baseline!AD382,IF(I382=2022,Outgrowers_Baseline!AI382,IF(I382=2023,Outgrowers_Baseline!AN382,IF(I382=2024,Outgrowers_Baseline!AS382,0))))))))</f>
        <v>200</v>
      </c>
      <c r="N382" s="11">
        <f t="shared" si="92"/>
        <v>17700</v>
      </c>
      <c r="O382" s="30">
        <f>IFERROR(VLOOKUP(A382,Outgrower_Areas!$C:$J,8,0),0)</f>
        <v>1.69723</v>
      </c>
      <c r="P382" s="33">
        <f t="shared" si="93"/>
        <v>0</v>
      </c>
      <c r="Q382" s="113">
        <f t="shared" si="94"/>
        <v>0</v>
      </c>
      <c r="R382" s="32">
        <f t="shared" si="95"/>
        <v>0</v>
      </c>
      <c r="S382" s="30">
        <f t="shared" si="96"/>
        <v>0</v>
      </c>
      <c r="T382" s="32">
        <f t="shared" si="97"/>
        <v>1.1299435028248588E-2</v>
      </c>
      <c r="U382" s="30">
        <f t="shared" si="98"/>
        <v>1.9177740112994352E-2</v>
      </c>
      <c r="V382" s="113" t="str">
        <f t="shared" si="99"/>
        <v>Non-Cropland</v>
      </c>
      <c r="W382" s="33">
        <f t="shared" si="100"/>
        <v>0</v>
      </c>
      <c r="X382" s="114">
        <f t="shared" si="101"/>
        <v>0</v>
      </c>
      <c r="Y382" s="33">
        <f t="shared" si="102"/>
        <v>0</v>
      </c>
      <c r="Z382" s="113">
        <f t="shared" si="103"/>
        <v>0</v>
      </c>
      <c r="AA382" s="113" t="str">
        <f t="shared" si="104"/>
        <v>Very Low Cropland (&lt;10%)</v>
      </c>
      <c r="AB382" s="11">
        <f t="shared" si="105"/>
        <v>0.15</v>
      </c>
      <c r="AC382" s="11">
        <f t="shared" si="106"/>
        <v>2.8766610169491526E-3</v>
      </c>
      <c r="AD382" s="30">
        <f t="shared" si="107"/>
        <v>1.9177740112994352E-2</v>
      </c>
    </row>
    <row r="383" spans="1:30" x14ac:dyDescent="0.4">
      <c r="A383" s="11" t="str">
        <f>Outgrowers_Baseline!A383</f>
        <v>31001i</v>
      </c>
      <c r="B383" s="11">
        <f>Outgrowers_Baseline!B383</f>
        <v>500</v>
      </c>
      <c r="C383" s="11" t="str">
        <f>Outgrowers_Baseline!C383</f>
        <v>31001i</v>
      </c>
      <c r="D383" s="11">
        <f>Outgrowers_Baseline!D383</f>
        <v>16784</v>
      </c>
      <c r="E383" s="11" t="str">
        <f>Outgrowers_Baseline!G383</f>
        <v>Euc</v>
      </c>
      <c r="F383" s="11">
        <f>Outgrowers_Baseline!H383</f>
        <v>2021</v>
      </c>
      <c r="G383" s="11">
        <f t="shared" si="90"/>
        <v>2020</v>
      </c>
      <c r="H383" s="11">
        <f>IF(G383&lt;2017,0,(IF(G383=2017,Outgrowers_Baseline!I383,IF(G383=2018,Outgrowers_Baseline!N383,IF(G383=2019,Outgrowers_Baseline!S383,IF(G383=2020,Outgrowers_Baseline!X383,IF(G383=2021,Outgrowers_Baseline!AC383,IF(G383=2022,Outgrowers_Baseline!AH383,IF(G383=2023,Outgrowers_Baseline!AM383,IF(G383=2024,Outgrowers_Baseline!AR383,0)))))))))+(IF(G383=2017,Outgrowers_Baseline!J383,IF(G383=2018,Outgrowers_Baseline!O383,IF(G383=2019,Outgrowers_Baseline!T383,IF(G383=2020,Outgrowers_Baseline!Y383,IF(G383=2021,Outgrowers_Baseline!AD383,IF(G383=2022,Outgrowers_Baseline!AI383,IF(G383=2023,Outgrowers_Baseline!AN383,IF(G383=2024,Outgrowers_Baseline!AS383,0)))))))))+(IF(G383=2017,Outgrowers_Baseline!K383,IF(G383=2018,Outgrowers_Baseline!P383,IF(G383=2019,Outgrowers_Baseline!U383,IF(G383=2020,Outgrowers_Baseline!Z383,IF(G383=2021,Outgrowers_Baseline!AE383,IF(G383=2022,Outgrowers_Baseline!AJ383,IF(G383=2023,Outgrowers_Baseline!AO383,IF(G383=2024,Outgrowers_Baseline!AT383,0)))))))))+(IF(G383=2017,Outgrowers_Baseline!L383,IF(G383=2018,Outgrowers_Baseline!Q383,IF(G383=2019,Outgrowers_Baseline!V383,IF(G383=2020,Outgrowers_Baseline!AA383,IF(G383=2021,Outgrowers_Baseline!AF383,IF(G383=2022,Outgrowers_Baseline!AK383,IF(G383=2023,Outgrowers_Baseline!AP383,IF(G383=2024,Outgrowers_Baseline!AU383,0))))))))))</f>
        <v>11700</v>
      </c>
      <c r="I383" s="11">
        <f t="shared" si="91"/>
        <v>2020</v>
      </c>
      <c r="J383" s="11">
        <f>IF(I383=2017,Outgrowers_Baseline!I383,IF(I383=2018,Outgrowers_Baseline!N383,IF(I383=2019,Outgrowers_Baseline!S383,IF(I383=2020,Outgrowers_Baseline!X383,IF(I383=2021,Outgrowers_Baseline!AC383,IF(I383=2022,Outgrowers_Baseline!AH383,IF(I383=2023,Outgrowers_Baseline!AM383,IF(I383=2024,Outgrowers_Baseline!AR383,0))))))))</f>
        <v>11700</v>
      </c>
      <c r="K383" s="11">
        <f>IF(I383=2017,Outgrowers_Baseline!L383,IF(I383=2018,Outgrowers_Baseline!Q383,IF(I383=2019,Outgrowers_Baseline!V383,IF(I383=2020,Outgrowers_Baseline!AA383,IF(I383=2021,Outgrowers_Baseline!AF383,IF(I383=2022,Outgrowers_Baseline!AK383,IF(I383=2023,Outgrowers_Baseline!AP383,IF(I383=2024,Outgrowers_Baseline!AU383,0))))))))</f>
        <v>0</v>
      </c>
      <c r="L383" s="11">
        <f>IF(I383=2017,Outgrowers_Baseline!K383,IF(I383=2018,Outgrowers_Baseline!P383,IF(I383=2019,Outgrowers_Baseline!U383,IF(I383=2020,Outgrowers_Baseline!Z383,IF(I383=2021,Outgrowers_Baseline!AE383,IF(I383=2022,Outgrowers_Baseline!AJ383,IF(I383=2023,Outgrowers_Baseline!AO383,IF(I383=2024,Outgrowers_Baseline!AT383,0))))))))</f>
        <v>0</v>
      </c>
      <c r="M383" s="11">
        <f>IF(I383=2017,Outgrowers_Baseline!J383,IF(I383=2018,Outgrowers_Baseline!O383,IF(I383=2019,Outgrowers_Baseline!T383,IF(I383=2020,Outgrowers_Baseline!Y383,IF(I383=2021,Outgrowers_Baseline!AD383,IF(I383=2022,Outgrowers_Baseline!AI383,IF(I383=2023,Outgrowers_Baseline!AN383,IF(I383=2024,Outgrowers_Baseline!AS383,0))))))))</f>
        <v>0</v>
      </c>
      <c r="N383" s="11">
        <f t="shared" si="92"/>
        <v>11700</v>
      </c>
      <c r="O383" s="30">
        <f>IFERROR(VLOOKUP(A383,Outgrower_Areas!$C:$J,8,0),0)</f>
        <v>1.1555150000000001</v>
      </c>
      <c r="P383" s="33">
        <f t="shared" si="93"/>
        <v>0</v>
      </c>
      <c r="Q383" s="113">
        <f t="shared" si="94"/>
        <v>0</v>
      </c>
      <c r="R383" s="32">
        <f t="shared" si="95"/>
        <v>0</v>
      </c>
      <c r="S383" s="30">
        <f t="shared" si="96"/>
        <v>0</v>
      </c>
      <c r="T383" s="32">
        <f t="shared" si="97"/>
        <v>0</v>
      </c>
      <c r="U383" s="30">
        <f t="shared" si="98"/>
        <v>0</v>
      </c>
      <c r="V383" s="113" t="str">
        <f t="shared" si="99"/>
        <v>Non-Cropland</v>
      </c>
      <c r="W383" s="33">
        <f t="shared" si="100"/>
        <v>0</v>
      </c>
      <c r="X383" s="114">
        <f t="shared" si="101"/>
        <v>0</v>
      </c>
      <c r="Y383" s="33">
        <f t="shared" si="102"/>
        <v>0</v>
      </c>
      <c r="Z383" s="113">
        <f t="shared" si="103"/>
        <v>0</v>
      </c>
      <c r="AA383" s="113" t="str">
        <f t="shared" si="104"/>
        <v>Non-Cropland</v>
      </c>
      <c r="AB383" s="11">
        <f t="shared" si="105"/>
        <v>0</v>
      </c>
      <c r="AC383" s="11">
        <f t="shared" si="106"/>
        <v>0</v>
      </c>
      <c r="AD383" s="30">
        <f t="shared" si="107"/>
        <v>0</v>
      </c>
    </row>
    <row r="384" spans="1:30" x14ac:dyDescent="0.4">
      <c r="A384" s="11" t="str">
        <f>Outgrowers_Baseline!A384</f>
        <v>31002a</v>
      </c>
      <c r="B384" s="11">
        <f>Outgrowers_Baseline!B384</f>
        <v>500</v>
      </c>
      <c r="C384" s="11" t="str">
        <f>Outgrowers_Baseline!C384</f>
        <v>31002a</v>
      </c>
      <c r="D384" s="11">
        <f>Outgrowers_Baseline!D384</f>
        <v>16765</v>
      </c>
      <c r="E384" s="11" t="str">
        <f>Outgrowers_Baseline!G384</f>
        <v>Euc</v>
      </c>
      <c r="F384" s="11">
        <f>Outgrowers_Baseline!H384</f>
        <v>2019</v>
      </c>
      <c r="G384" s="11">
        <f t="shared" si="90"/>
        <v>2018</v>
      </c>
      <c r="H384" s="11">
        <f>IF(G384&lt;2017,0,(IF(G384=2017,Outgrowers_Baseline!I384,IF(G384=2018,Outgrowers_Baseline!N384,IF(G384=2019,Outgrowers_Baseline!S384,IF(G384=2020,Outgrowers_Baseline!X384,IF(G384=2021,Outgrowers_Baseline!AC384,IF(G384=2022,Outgrowers_Baseline!AH384,IF(G384=2023,Outgrowers_Baseline!AM384,IF(G384=2024,Outgrowers_Baseline!AR384,0)))))))))+(IF(G384=2017,Outgrowers_Baseline!J384,IF(G384=2018,Outgrowers_Baseline!O384,IF(G384=2019,Outgrowers_Baseline!T384,IF(G384=2020,Outgrowers_Baseline!Y384,IF(G384=2021,Outgrowers_Baseline!AD384,IF(G384=2022,Outgrowers_Baseline!AI384,IF(G384=2023,Outgrowers_Baseline!AN384,IF(G384=2024,Outgrowers_Baseline!AS384,0)))))))))+(IF(G384=2017,Outgrowers_Baseline!K384,IF(G384=2018,Outgrowers_Baseline!P384,IF(G384=2019,Outgrowers_Baseline!U384,IF(G384=2020,Outgrowers_Baseline!Z384,IF(G384=2021,Outgrowers_Baseline!AE384,IF(G384=2022,Outgrowers_Baseline!AJ384,IF(G384=2023,Outgrowers_Baseline!AO384,IF(G384=2024,Outgrowers_Baseline!AT384,0)))))))))+(IF(G384=2017,Outgrowers_Baseline!L384,IF(G384=2018,Outgrowers_Baseline!Q384,IF(G384=2019,Outgrowers_Baseline!V384,IF(G384=2020,Outgrowers_Baseline!AA384,IF(G384=2021,Outgrowers_Baseline!AF384,IF(G384=2022,Outgrowers_Baseline!AK384,IF(G384=2023,Outgrowers_Baseline!AP384,IF(G384=2024,Outgrowers_Baseline!AU384,0))))))))))</f>
        <v>54700</v>
      </c>
      <c r="I384" s="11">
        <f t="shared" si="91"/>
        <v>2018</v>
      </c>
      <c r="J384" s="11">
        <f>IF(I384=2017,Outgrowers_Baseline!I384,IF(I384=2018,Outgrowers_Baseline!N384,IF(I384=2019,Outgrowers_Baseline!S384,IF(I384=2020,Outgrowers_Baseline!X384,IF(I384=2021,Outgrowers_Baseline!AC384,IF(I384=2022,Outgrowers_Baseline!AH384,IF(I384=2023,Outgrowers_Baseline!AM384,IF(I384=2024,Outgrowers_Baseline!AR384,0))))))))</f>
        <v>52800</v>
      </c>
      <c r="K384" s="11">
        <f>IF(I384=2017,Outgrowers_Baseline!L384,IF(I384=2018,Outgrowers_Baseline!Q384,IF(I384=2019,Outgrowers_Baseline!V384,IF(I384=2020,Outgrowers_Baseline!AA384,IF(I384=2021,Outgrowers_Baseline!AF384,IF(I384=2022,Outgrowers_Baseline!AK384,IF(I384=2023,Outgrowers_Baseline!AP384,IF(I384=2024,Outgrowers_Baseline!AU384,0))))))))</f>
        <v>0</v>
      </c>
      <c r="L384" s="11">
        <f>IF(I384=2017,Outgrowers_Baseline!K384,IF(I384=2018,Outgrowers_Baseline!P384,IF(I384=2019,Outgrowers_Baseline!U384,IF(I384=2020,Outgrowers_Baseline!Z384,IF(I384=2021,Outgrowers_Baseline!AE384,IF(I384=2022,Outgrowers_Baseline!AJ384,IF(I384=2023,Outgrowers_Baseline!AO384,IF(I384=2024,Outgrowers_Baseline!AT384,0))))))))</f>
        <v>0</v>
      </c>
      <c r="M384" s="11">
        <f>IF(I384=2017,Outgrowers_Baseline!J384,IF(I384=2018,Outgrowers_Baseline!O384,IF(I384=2019,Outgrowers_Baseline!T384,IF(I384=2020,Outgrowers_Baseline!Y384,IF(I384=2021,Outgrowers_Baseline!AD384,IF(I384=2022,Outgrowers_Baseline!AI384,IF(I384=2023,Outgrowers_Baseline!AN384,IF(I384=2024,Outgrowers_Baseline!AS384,0))))))))</f>
        <v>1900</v>
      </c>
      <c r="N384" s="11">
        <f t="shared" si="92"/>
        <v>54700</v>
      </c>
      <c r="O384" s="30">
        <f>IFERROR(VLOOKUP(A384,Outgrower_Areas!$C:$J,8,0),0)</f>
        <v>5.4670930000000002</v>
      </c>
      <c r="P384" s="33">
        <f t="shared" si="93"/>
        <v>0</v>
      </c>
      <c r="Q384" s="113">
        <f t="shared" si="94"/>
        <v>0</v>
      </c>
      <c r="R384" s="32">
        <f t="shared" si="95"/>
        <v>0</v>
      </c>
      <c r="S384" s="30">
        <f t="shared" si="96"/>
        <v>0</v>
      </c>
      <c r="T384" s="32">
        <f t="shared" si="97"/>
        <v>3.4734917733089579E-2</v>
      </c>
      <c r="U384" s="30">
        <f t="shared" si="98"/>
        <v>0.18989902559414992</v>
      </c>
      <c r="V384" s="113" t="str">
        <f t="shared" si="99"/>
        <v>Non-Cropland</v>
      </c>
      <c r="W384" s="33">
        <f t="shared" si="100"/>
        <v>0</v>
      </c>
      <c r="X384" s="114">
        <f t="shared" si="101"/>
        <v>0</v>
      </c>
      <c r="Y384" s="33">
        <f t="shared" si="102"/>
        <v>0</v>
      </c>
      <c r="Z384" s="113">
        <f t="shared" si="103"/>
        <v>0</v>
      </c>
      <c r="AA384" s="113" t="str">
        <f t="shared" si="104"/>
        <v>Very Low Cropland (&lt;10%)</v>
      </c>
      <c r="AB384" s="11">
        <f t="shared" si="105"/>
        <v>0.15</v>
      </c>
      <c r="AC384" s="11">
        <f t="shared" si="106"/>
        <v>2.8484853839122488E-2</v>
      </c>
      <c r="AD384" s="30">
        <f t="shared" si="107"/>
        <v>0.18989902559414992</v>
      </c>
    </row>
    <row r="385" spans="1:30" x14ac:dyDescent="0.4">
      <c r="A385" s="11" t="str">
        <f>Outgrowers_Baseline!A385</f>
        <v>31003a</v>
      </c>
      <c r="B385" s="11">
        <f>Outgrowers_Baseline!B385</f>
        <v>500</v>
      </c>
      <c r="C385" s="11" t="str">
        <f>Outgrowers_Baseline!C385</f>
        <v>31003a</v>
      </c>
      <c r="D385" s="11">
        <f>Outgrowers_Baseline!D385</f>
        <v>16812</v>
      </c>
      <c r="E385" s="11" t="str">
        <f>Outgrowers_Baseline!G385</f>
        <v>Euc</v>
      </c>
      <c r="F385" s="11">
        <f>Outgrowers_Baseline!H385</f>
        <v>2021</v>
      </c>
      <c r="G385" s="11">
        <f t="shared" si="90"/>
        <v>2020</v>
      </c>
      <c r="H385" s="11">
        <f>IF(G385&lt;2017,0,(IF(G385=2017,Outgrowers_Baseline!I385,IF(G385=2018,Outgrowers_Baseline!N385,IF(G385=2019,Outgrowers_Baseline!S385,IF(G385=2020,Outgrowers_Baseline!X385,IF(G385=2021,Outgrowers_Baseline!AC385,IF(G385=2022,Outgrowers_Baseline!AH385,IF(G385=2023,Outgrowers_Baseline!AM385,IF(G385=2024,Outgrowers_Baseline!AR385,0)))))))))+(IF(G385=2017,Outgrowers_Baseline!J385,IF(G385=2018,Outgrowers_Baseline!O385,IF(G385=2019,Outgrowers_Baseline!T385,IF(G385=2020,Outgrowers_Baseline!Y385,IF(G385=2021,Outgrowers_Baseline!AD385,IF(G385=2022,Outgrowers_Baseline!AI385,IF(G385=2023,Outgrowers_Baseline!AN385,IF(G385=2024,Outgrowers_Baseline!AS385,0)))))))))+(IF(G385=2017,Outgrowers_Baseline!K385,IF(G385=2018,Outgrowers_Baseline!P385,IF(G385=2019,Outgrowers_Baseline!U385,IF(G385=2020,Outgrowers_Baseline!Z385,IF(G385=2021,Outgrowers_Baseline!AE385,IF(G385=2022,Outgrowers_Baseline!AJ385,IF(G385=2023,Outgrowers_Baseline!AO385,IF(G385=2024,Outgrowers_Baseline!AT385,0)))))))))+(IF(G385=2017,Outgrowers_Baseline!L385,IF(G385=2018,Outgrowers_Baseline!Q385,IF(G385=2019,Outgrowers_Baseline!V385,IF(G385=2020,Outgrowers_Baseline!AA385,IF(G385=2021,Outgrowers_Baseline!AF385,IF(G385=2022,Outgrowers_Baseline!AK385,IF(G385=2023,Outgrowers_Baseline!AP385,IF(G385=2024,Outgrowers_Baseline!AU385,0))))))))))</f>
        <v>53000</v>
      </c>
      <c r="I385" s="11">
        <f t="shared" si="91"/>
        <v>2020</v>
      </c>
      <c r="J385" s="11">
        <f>IF(I385=2017,Outgrowers_Baseline!I385,IF(I385=2018,Outgrowers_Baseline!N385,IF(I385=2019,Outgrowers_Baseline!S385,IF(I385=2020,Outgrowers_Baseline!X385,IF(I385=2021,Outgrowers_Baseline!AC385,IF(I385=2022,Outgrowers_Baseline!AH385,IF(I385=2023,Outgrowers_Baseline!AM385,IF(I385=2024,Outgrowers_Baseline!AR385,0))))))))</f>
        <v>35400</v>
      </c>
      <c r="K385" s="11">
        <f>IF(I385=2017,Outgrowers_Baseline!L385,IF(I385=2018,Outgrowers_Baseline!Q385,IF(I385=2019,Outgrowers_Baseline!V385,IF(I385=2020,Outgrowers_Baseline!AA385,IF(I385=2021,Outgrowers_Baseline!AF385,IF(I385=2022,Outgrowers_Baseline!AK385,IF(I385=2023,Outgrowers_Baseline!AP385,IF(I385=2024,Outgrowers_Baseline!AU385,0))))))))</f>
        <v>0</v>
      </c>
      <c r="L385" s="11">
        <f>IF(I385=2017,Outgrowers_Baseline!K385,IF(I385=2018,Outgrowers_Baseline!P385,IF(I385=2019,Outgrowers_Baseline!U385,IF(I385=2020,Outgrowers_Baseline!Z385,IF(I385=2021,Outgrowers_Baseline!AE385,IF(I385=2022,Outgrowers_Baseline!AJ385,IF(I385=2023,Outgrowers_Baseline!AO385,IF(I385=2024,Outgrowers_Baseline!AT385,0))))))))</f>
        <v>0</v>
      </c>
      <c r="M385" s="11">
        <f>IF(I385=2017,Outgrowers_Baseline!J385,IF(I385=2018,Outgrowers_Baseline!O385,IF(I385=2019,Outgrowers_Baseline!T385,IF(I385=2020,Outgrowers_Baseline!Y385,IF(I385=2021,Outgrowers_Baseline!AD385,IF(I385=2022,Outgrowers_Baseline!AI385,IF(I385=2023,Outgrowers_Baseline!AN385,IF(I385=2024,Outgrowers_Baseline!AS385,0))))))))</f>
        <v>17600</v>
      </c>
      <c r="N385" s="11">
        <f t="shared" si="92"/>
        <v>53000</v>
      </c>
      <c r="O385" s="30">
        <f>IFERROR(VLOOKUP(A385,Outgrower_Areas!$C:$J,8,0),0)</f>
        <v>5.3302620000000003</v>
      </c>
      <c r="P385" s="33">
        <f t="shared" si="93"/>
        <v>0</v>
      </c>
      <c r="Q385" s="113">
        <f t="shared" si="94"/>
        <v>0</v>
      </c>
      <c r="R385" s="32">
        <f t="shared" si="95"/>
        <v>0</v>
      </c>
      <c r="S385" s="30">
        <f t="shared" si="96"/>
        <v>0</v>
      </c>
      <c r="T385" s="32">
        <f t="shared" si="97"/>
        <v>0.33207547169811319</v>
      </c>
      <c r="U385" s="30">
        <f t="shared" si="98"/>
        <v>1.7700492679245283</v>
      </c>
      <c r="V385" s="113" t="str">
        <f t="shared" si="99"/>
        <v>Non-Cropland</v>
      </c>
      <c r="W385" s="33">
        <f t="shared" si="100"/>
        <v>0</v>
      </c>
      <c r="X385" s="114">
        <f t="shared" si="101"/>
        <v>0</v>
      </c>
      <c r="Y385" s="33">
        <f t="shared" si="102"/>
        <v>0</v>
      </c>
      <c r="Z385" s="113">
        <f t="shared" si="103"/>
        <v>0</v>
      </c>
      <c r="AA385" s="113" t="str">
        <f t="shared" si="104"/>
        <v>Medium Cropland (30-50%)</v>
      </c>
      <c r="AB385" s="11">
        <f t="shared" si="105"/>
        <v>0.3</v>
      </c>
      <c r="AC385" s="11">
        <f t="shared" si="106"/>
        <v>0.5310147803773585</v>
      </c>
      <c r="AD385" s="30">
        <f t="shared" si="107"/>
        <v>1.7700492679245283</v>
      </c>
    </row>
    <row r="386" spans="1:30" x14ac:dyDescent="0.4">
      <c r="A386" s="11" t="str">
        <f>Outgrowers_Baseline!A386</f>
        <v>31004a</v>
      </c>
      <c r="B386" s="11">
        <f>Outgrowers_Baseline!B386</f>
        <v>500</v>
      </c>
      <c r="C386" s="11" t="str">
        <f>Outgrowers_Baseline!C386</f>
        <v>31004a</v>
      </c>
      <c r="D386" s="11">
        <f>Outgrowers_Baseline!D386</f>
        <v>16793</v>
      </c>
      <c r="E386" s="11" t="str">
        <f>Outgrowers_Baseline!G386</f>
        <v>Euc</v>
      </c>
      <c r="F386" s="11">
        <f>Outgrowers_Baseline!H386</f>
        <v>2021</v>
      </c>
      <c r="G386" s="11">
        <f t="shared" si="90"/>
        <v>2020</v>
      </c>
      <c r="H386" s="11">
        <f>IF(G386&lt;2017,0,(IF(G386=2017,Outgrowers_Baseline!I386,IF(G386=2018,Outgrowers_Baseline!N386,IF(G386=2019,Outgrowers_Baseline!S386,IF(G386=2020,Outgrowers_Baseline!X386,IF(G386=2021,Outgrowers_Baseline!AC386,IF(G386=2022,Outgrowers_Baseline!AH386,IF(G386=2023,Outgrowers_Baseline!AM386,IF(G386=2024,Outgrowers_Baseline!AR386,0)))))))))+(IF(G386=2017,Outgrowers_Baseline!J386,IF(G386=2018,Outgrowers_Baseline!O386,IF(G386=2019,Outgrowers_Baseline!T386,IF(G386=2020,Outgrowers_Baseline!Y386,IF(G386=2021,Outgrowers_Baseline!AD386,IF(G386=2022,Outgrowers_Baseline!AI386,IF(G386=2023,Outgrowers_Baseline!AN386,IF(G386=2024,Outgrowers_Baseline!AS386,0)))))))))+(IF(G386=2017,Outgrowers_Baseline!K386,IF(G386=2018,Outgrowers_Baseline!P386,IF(G386=2019,Outgrowers_Baseline!U386,IF(G386=2020,Outgrowers_Baseline!Z386,IF(G386=2021,Outgrowers_Baseline!AE386,IF(G386=2022,Outgrowers_Baseline!AJ386,IF(G386=2023,Outgrowers_Baseline!AO386,IF(G386=2024,Outgrowers_Baseline!AT386,0)))))))))+(IF(G386=2017,Outgrowers_Baseline!L386,IF(G386=2018,Outgrowers_Baseline!Q386,IF(G386=2019,Outgrowers_Baseline!V386,IF(G386=2020,Outgrowers_Baseline!AA386,IF(G386=2021,Outgrowers_Baseline!AF386,IF(G386=2022,Outgrowers_Baseline!AK386,IF(G386=2023,Outgrowers_Baseline!AP386,IF(G386=2024,Outgrowers_Baseline!AU386,0))))))))))</f>
        <v>17600</v>
      </c>
      <c r="I386" s="11">
        <f t="shared" si="91"/>
        <v>2020</v>
      </c>
      <c r="J386" s="11">
        <f>IF(I386=2017,Outgrowers_Baseline!I386,IF(I386=2018,Outgrowers_Baseline!N386,IF(I386=2019,Outgrowers_Baseline!S386,IF(I386=2020,Outgrowers_Baseline!X386,IF(I386=2021,Outgrowers_Baseline!AC386,IF(I386=2022,Outgrowers_Baseline!AH386,IF(I386=2023,Outgrowers_Baseline!AM386,IF(I386=2024,Outgrowers_Baseline!AR386,0))))))))</f>
        <v>0</v>
      </c>
      <c r="K386" s="11">
        <f>IF(I386=2017,Outgrowers_Baseline!L386,IF(I386=2018,Outgrowers_Baseline!Q386,IF(I386=2019,Outgrowers_Baseline!V386,IF(I386=2020,Outgrowers_Baseline!AA386,IF(I386=2021,Outgrowers_Baseline!AF386,IF(I386=2022,Outgrowers_Baseline!AK386,IF(I386=2023,Outgrowers_Baseline!AP386,IF(I386=2024,Outgrowers_Baseline!AU386,0))))))))</f>
        <v>4900</v>
      </c>
      <c r="L386" s="11">
        <f>IF(I386=2017,Outgrowers_Baseline!K386,IF(I386=2018,Outgrowers_Baseline!P386,IF(I386=2019,Outgrowers_Baseline!U386,IF(I386=2020,Outgrowers_Baseline!Z386,IF(I386=2021,Outgrowers_Baseline!AE386,IF(I386=2022,Outgrowers_Baseline!AJ386,IF(I386=2023,Outgrowers_Baseline!AO386,IF(I386=2024,Outgrowers_Baseline!AT386,0))))))))</f>
        <v>9500</v>
      </c>
      <c r="M386" s="11">
        <f>IF(I386=2017,Outgrowers_Baseline!J386,IF(I386=2018,Outgrowers_Baseline!O386,IF(I386=2019,Outgrowers_Baseline!T386,IF(I386=2020,Outgrowers_Baseline!Y386,IF(I386=2021,Outgrowers_Baseline!AD386,IF(I386=2022,Outgrowers_Baseline!AI386,IF(I386=2023,Outgrowers_Baseline!AN386,IF(I386=2024,Outgrowers_Baseline!AS386,0))))))))</f>
        <v>3200</v>
      </c>
      <c r="N386" s="11">
        <f t="shared" si="92"/>
        <v>17600</v>
      </c>
      <c r="O386" s="30">
        <f>IFERROR(VLOOKUP(A386,Outgrower_Areas!$C:$J,8,0),0)</f>
        <v>1.7289479999999999</v>
      </c>
      <c r="P386" s="33">
        <f t="shared" si="93"/>
        <v>0.27840909090909088</v>
      </c>
      <c r="Q386" s="113">
        <f t="shared" si="94"/>
        <v>0.48135484090909086</v>
      </c>
      <c r="R386" s="32">
        <f t="shared" si="95"/>
        <v>0.81818181818181823</v>
      </c>
      <c r="S386" s="30">
        <f t="shared" si="96"/>
        <v>1.4145938181818183</v>
      </c>
      <c r="T386" s="32">
        <f t="shared" si="97"/>
        <v>1</v>
      </c>
      <c r="U386" s="30">
        <f t="shared" si="98"/>
        <v>1.7289479999999999</v>
      </c>
      <c r="V386" s="113" t="str">
        <f t="shared" si="99"/>
        <v>Low Cropland (10-30%)</v>
      </c>
      <c r="W386" s="33">
        <f t="shared" si="100"/>
        <v>0.2</v>
      </c>
      <c r="X386" s="114">
        <f t="shared" si="101"/>
        <v>9.6270968181818184E-2</v>
      </c>
      <c r="Y386" s="33">
        <f t="shared" si="102"/>
        <v>0.4</v>
      </c>
      <c r="Z386" s="113">
        <f t="shared" si="103"/>
        <v>0.56583752727272729</v>
      </c>
      <c r="AA386" s="113" t="str">
        <f t="shared" si="104"/>
        <v>High Cropland (≥50%)</v>
      </c>
      <c r="AB386" s="11">
        <f t="shared" si="105"/>
        <v>0.4</v>
      </c>
      <c r="AC386" s="11">
        <f t="shared" si="106"/>
        <v>0.69157920000000006</v>
      </c>
      <c r="AD386" s="30">
        <f t="shared" si="107"/>
        <v>1.7289479999999999</v>
      </c>
    </row>
    <row r="387" spans="1:30" x14ac:dyDescent="0.4">
      <c r="A387" s="11" t="str">
        <f>Outgrowers_Baseline!A387</f>
        <v>31005a</v>
      </c>
      <c r="B387" s="11">
        <f>Outgrowers_Baseline!B387</f>
        <v>500</v>
      </c>
      <c r="C387" s="11" t="str">
        <f>Outgrowers_Baseline!C387</f>
        <v>31005a</v>
      </c>
      <c r="D387" s="11">
        <f>Outgrowers_Baseline!D387</f>
        <v>16794</v>
      </c>
      <c r="E387" s="11" t="str">
        <f>Outgrowers_Baseline!G387</f>
        <v>Euc</v>
      </c>
      <c r="F387" s="11">
        <f>Outgrowers_Baseline!H387</f>
        <v>2020</v>
      </c>
      <c r="G387" s="11">
        <f t="shared" ref="G387:G450" si="108">F387-1</f>
        <v>2019</v>
      </c>
      <c r="H387" s="11">
        <f>IF(G387&lt;2017,0,(IF(G387=2017,Outgrowers_Baseline!I387,IF(G387=2018,Outgrowers_Baseline!N387,IF(G387=2019,Outgrowers_Baseline!S387,IF(G387=2020,Outgrowers_Baseline!X387,IF(G387=2021,Outgrowers_Baseline!AC387,IF(G387=2022,Outgrowers_Baseline!AH387,IF(G387=2023,Outgrowers_Baseline!AM387,IF(G387=2024,Outgrowers_Baseline!AR387,0)))))))))+(IF(G387=2017,Outgrowers_Baseline!J387,IF(G387=2018,Outgrowers_Baseline!O387,IF(G387=2019,Outgrowers_Baseline!T387,IF(G387=2020,Outgrowers_Baseline!Y387,IF(G387=2021,Outgrowers_Baseline!AD387,IF(G387=2022,Outgrowers_Baseline!AI387,IF(G387=2023,Outgrowers_Baseline!AN387,IF(G387=2024,Outgrowers_Baseline!AS387,0)))))))))+(IF(G387=2017,Outgrowers_Baseline!K387,IF(G387=2018,Outgrowers_Baseline!P387,IF(G387=2019,Outgrowers_Baseline!U387,IF(G387=2020,Outgrowers_Baseline!Z387,IF(G387=2021,Outgrowers_Baseline!AE387,IF(G387=2022,Outgrowers_Baseline!AJ387,IF(G387=2023,Outgrowers_Baseline!AO387,IF(G387=2024,Outgrowers_Baseline!AT387,0)))))))))+(IF(G387=2017,Outgrowers_Baseline!L387,IF(G387=2018,Outgrowers_Baseline!Q387,IF(G387=2019,Outgrowers_Baseline!V387,IF(G387=2020,Outgrowers_Baseline!AA387,IF(G387=2021,Outgrowers_Baseline!AF387,IF(G387=2022,Outgrowers_Baseline!AK387,IF(G387=2023,Outgrowers_Baseline!AP387,IF(G387=2024,Outgrowers_Baseline!AU387,0))))))))))</f>
        <v>43600</v>
      </c>
      <c r="I387" s="11">
        <f t="shared" ref="I387:I450" si="109">IF(H387&gt;0,G387,F387)</f>
        <v>2019</v>
      </c>
      <c r="J387" s="11">
        <f>IF(I387=2017,Outgrowers_Baseline!I387,IF(I387=2018,Outgrowers_Baseline!N387,IF(I387=2019,Outgrowers_Baseline!S387,IF(I387=2020,Outgrowers_Baseline!X387,IF(I387=2021,Outgrowers_Baseline!AC387,IF(I387=2022,Outgrowers_Baseline!AH387,IF(I387=2023,Outgrowers_Baseline!AM387,IF(I387=2024,Outgrowers_Baseline!AR387,0))))))))</f>
        <v>400</v>
      </c>
      <c r="K387" s="11">
        <f>IF(I387=2017,Outgrowers_Baseline!L387,IF(I387=2018,Outgrowers_Baseline!Q387,IF(I387=2019,Outgrowers_Baseline!V387,IF(I387=2020,Outgrowers_Baseline!AA387,IF(I387=2021,Outgrowers_Baseline!AF387,IF(I387=2022,Outgrowers_Baseline!AK387,IF(I387=2023,Outgrowers_Baseline!AP387,IF(I387=2024,Outgrowers_Baseline!AU387,0))))))))</f>
        <v>4000</v>
      </c>
      <c r="L387" s="11">
        <f>IF(I387=2017,Outgrowers_Baseline!K387,IF(I387=2018,Outgrowers_Baseline!P387,IF(I387=2019,Outgrowers_Baseline!U387,IF(I387=2020,Outgrowers_Baseline!Z387,IF(I387=2021,Outgrowers_Baseline!AE387,IF(I387=2022,Outgrowers_Baseline!AJ387,IF(I387=2023,Outgrowers_Baseline!AO387,IF(I387=2024,Outgrowers_Baseline!AT387,0))))))))</f>
        <v>22500</v>
      </c>
      <c r="M387" s="11">
        <f>IF(I387=2017,Outgrowers_Baseline!J387,IF(I387=2018,Outgrowers_Baseline!O387,IF(I387=2019,Outgrowers_Baseline!T387,IF(I387=2020,Outgrowers_Baseline!Y387,IF(I387=2021,Outgrowers_Baseline!AD387,IF(I387=2022,Outgrowers_Baseline!AI387,IF(I387=2023,Outgrowers_Baseline!AN387,IF(I387=2024,Outgrowers_Baseline!AS387,0))))))))</f>
        <v>16700</v>
      </c>
      <c r="N387" s="11">
        <f t="shared" ref="N387:N450" si="110">J387+K387+L387+M387</f>
        <v>43600</v>
      </c>
      <c r="O387" s="30">
        <f>IFERROR(VLOOKUP(A387,Outgrower_Areas!$C:$J,8,0),0)</f>
        <v>4.3022650000000002</v>
      </c>
      <c r="P387" s="33">
        <f t="shared" ref="P387:P450" si="111">K387/N387</f>
        <v>9.1743119266055051E-2</v>
      </c>
      <c r="Q387" s="113">
        <f t="shared" ref="Q387:Q450" si="112">O387*P387</f>
        <v>0.39470321100917438</v>
      </c>
      <c r="R387" s="32">
        <f t="shared" ref="R387:R450" si="113">IF(N387&gt;0,(K387+L387)/N387,0)</f>
        <v>0.60779816513761464</v>
      </c>
      <c r="S387" s="30">
        <f t="shared" ref="S387:S450" si="114">O387*R387</f>
        <v>2.6149087729357796</v>
      </c>
      <c r="T387" s="32">
        <f t="shared" ref="T387:T450" si="115">IF(N387&gt;0,(K387+L387+M387)/N387,0)</f>
        <v>0.99082568807339455</v>
      </c>
      <c r="U387" s="30">
        <f t="shared" ref="U387:U450" si="116">O387*T387</f>
        <v>4.2627946788990831</v>
      </c>
      <c r="V387" s="113" t="str">
        <f t="shared" ref="V387:V450" si="117">IF(P387&gt;=0.5,"High Cropland (≥50%)",IF(P387&gt;=0.3,"Medium Cropland (30-50%)",IF(P387&gt;=0.1,"Low Cropland (10-30%)",IF(P387&gt;0,"Very Low Cropland (&lt;10%)","Non-Cropland"))))</f>
        <v>Very Low Cropland (&lt;10%)</v>
      </c>
      <c r="W387" s="33">
        <f t="shared" ref="W387:W450" si="118">IF(P387&gt;=0.5,0.4,IF(P387&gt;=0.3,0.3,IF(P387&gt;=0.1,0.2,IF(P387&gt;0,0.15,0))))</f>
        <v>0.15</v>
      </c>
      <c r="X387" s="114">
        <f t="shared" ref="X387:X450" si="119">Q387*W387</f>
        <v>5.9205481651376152E-2</v>
      </c>
      <c r="Y387" s="33">
        <f t="shared" ref="Y387:Y450" si="120">IF(R387&gt;=0.5,0.4,IF(R387&gt;=0.3,0.3,IF(R387&gt;=0.1,0.2,IF(R387&gt;0,0.15,0))))</f>
        <v>0.4</v>
      </c>
      <c r="Z387" s="113">
        <f t="shared" ref="Z387:Z450" si="121">S387*Y387</f>
        <v>1.0459635091743118</v>
      </c>
      <c r="AA387" s="113" t="str">
        <f t="shared" ref="AA387:AA450" si="122">IF(T387&gt;=0.5,"High Cropland (≥50%)",IF(T387&gt;=0.3,"Medium Cropland (30-50%)",IF(T387&gt;=0.1,"Low Cropland (10-30%)",IF(T387&gt;0,"Very Low Cropland (&lt;10%)","Non-Cropland"))))</f>
        <v>High Cropland (≥50%)</v>
      </c>
      <c r="AB387" s="11">
        <f t="shared" ref="AB387:AB450" si="123">IF(T387&gt;=0.5,0.4,IF(T387&gt;=0.3,0.3,IF(T387&gt;=0.1,0.2,IF(T387&gt;0,0.15,0))))</f>
        <v>0.4</v>
      </c>
      <c r="AC387" s="11">
        <f t="shared" ref="AC387:AC450" si="124">U387*AB387</f>
        <v>1.7051178715596333</v>
      </c>
      <c r="AD387" s="30">
        <f t="shared" ref="AD387:AD450" si="125">U387</f>
        <v>4.2627946788990831</v>
      </c>
    </row>
    <row r="388" spans="1:30" x14ac:dyDescent="0.4">
      <c r="A388" s="11" t="str">
        <f>Outgrowers_Baseline!A388</f>
        <v>31006a</v>
      </c>
      <c r="B388" s="11">
        <f>Outgrowers_Baseline!B388</f>
        <v>500</v>
      </c>
      <c r="C388" s="11" t="str">
        <f>Outgrowers_Baseline!C388</f>
        <v>31006a</v>
      </c>
      <c r="D388" s="11">
        <f>Outgrowers_Baseline!D388</f>
        <v>16795</v>
      </c>
      <c r="E388" s="11" t="str">
        <f>Outgrowers_Baseline!G388</f>
        <v>Euc</v>
      </c>
      <c r="F388" s="11">
        <f>Outgrowers_Baseline!H388</f>
        <v>2021</v>
      </c>
      <c r="G388" s="11">
        <f t="shared" si="108"/>
        <v>2020</v>
      </c>
      <c r="H388" s="11">
        <f>IF(G388&lt;2017,0,(IF(G388=2017,Outgrowers_Baseline!I388,IF(G388=2018,Outgrowers_Baseline!N388,IF(G388=2019,Outgrowers_Baseline!S388,IF(G388=2020,Outgrowers_Baseline!X388,IF(G388=2021,Outgrowers_Baseline!AC388,IF(G388=2022,Outgrowers_Baseline!AH388,IF(G388=2023,Outgrowers_Baseline!AM388,IF(G388=2024,Outgrowers_Baseline!AR388,0)))))))))+(IF(G388=2017,Outgrowers_Baseline!J388,IF(G388=2018,Outgrowers_Baseline!O388,IF(G388=2019,Outgrowers_Baseline!T388,IF(G388=2020,Outgrowers_Baseline!Y388,IF(G388=2021,Outgrowers_Baseline!AD388,IF(G388=2022,Outgrowers_Baseline!AI388,IF(G388=2023,Outgrowers_Baseline!AN388,IF(G388=2024,Outgrowers_Baseline!AS388,0)))))))))+(IF(G388=2017,Outgrowers_Baseline!K388,IF(G388=2018,Outgrowers_Baseline!P388,IF(G388=2019,Outgrowers_Baseline!U388,IF(G388=2020,Outgrowers_Baseline!Z388,IF(G388=2021,Outgrowers_Baseline!AE388,IF(G388=2022,Outgrowers_Baseline!AJ388,IF(G388=2023,Outgrowers_Baseline!AO388,IF(G388=2024,Outgrowers_Baseline!AT388,0)))))))))+(IF(G388=2017,Outgrowers_Baseline!L388,IF(G388=2018,Outgrowers_Baseline!Q388,IF(G388=2019,Outgrowers_Baseline!V388,IF(G388=2020,Outgrowers_Baseline!AA388,IF(G388=2021,Outgrowers_Baseline!AF388,IF(G388=2022,Outgrowers_Baseline!AK388,IF(G388=2023,Outgrowers_Baseline!AP388,IF(G388=2024,Outgrowers_Baseline!AU388,0))))))))))</f>
        <v>42500</v>
      </c>
      <c r="I388" s="11">
        <f t="shared" si="109"/>
        <v>2020</v>
      </c>
      <c r="J388" s="11">
        <f>IF(I388=2017,Outgrowers_Baseline!I388,IF(I388=2018,Outgrowers_Baseline!N388,IF(I388=2019,Outgrowers_Baseline!S388,IF(I388=2020,Outgrowers_Baseline!X388,IF(I388=2021,Outgrowers_Baseline!AC388,IF(I388=2022,Outgrowers_Baseline!AH388,IF(I388=2023,Outgrowers_Baseline!AM388,IF(I388=2024,Outgrowers_Baseline!AR388,0))))))))</f>
        <v>42500</v>
      </c>
      <c r="K388" s="11">
        <f>IF(I388=2017,Outgrowers_Baseline!L388,IF(I388=2018,Outgrowers_Baseline!Q388,IF(I388=2019,Outgrowers_Baseline!V388,IF(I388=2020,Outgrowers_Baseline!AA388,IF(I388=2021,Outgrowers_Baseline!AF388,IF(I388=2022,Outgrowers_Baseline!AK388,IF(I388=2023,Outgrowers_Baseline!AP388,IF(I388=2024,Outgrowers_Baseline!AU388,0))))))))</f>
        <v>0</v>
      </c>
      <c r="L388" s="11">
        <f>IF(I388=2017,Outgrowers_Baseline!K388,IF(I388=2018,Outgrowers_Baseline!P388,IF(I388=2019,Outgrowers_Baseline!U388,IF(I388=2020,Outgrowers_Baseline!Z388,IF(I388=2021,Outgrowers_Baseline!AE388,IF(I388=2022,Outgrowers_Baseline!AJ388,IF(I388=2023,Outgrowers_Baseline!AO388,IF(I388=2024,Outgrowers_Baseline!AT388,0))))))))</f>
        <v>0</v>
      </c>
      <c r="M388" s="11">
        <f>IF(I388=2017,Outgrowers_Baseline!J388,IF(I388=2018,Outgrowers_Baseline!O388,IF(I388=2019,Outgrowers_Baseline!T388,IF(I388=2020,Outgrowers_Baseline!Y388,IF(I388=2021,Outgrowers_Baseline!AD388,IF(I388=2022,Outgrowers_Baseline!AI388,IF(I388=2023,Outgrowers_Baseline!AN388,IF(I388=2024,Outgrowers_Baseline!AS388,0))))))))</f>
        <v>0</v>
      </c>
      <c r="N388" s="11">
        <f t="shared" si="110"/>
        <v>42500</v>
      </c>
      <c r="O388" s="30">
        <f>IFERROR(VLOOKUP(A388,Outgrower_Areas!$C:$J,8,0),0)</f>
        <v>4.28796</v>
      </c>
      <c r="P388" s="33">
        <f t="shared" si="111"/>
        <v>0</v>
      </c>
      <c r="Q388" s="113">
        <f t="shared" si="112"/>
        <v>0</v>
      </c>
      <c r="R388" s="32">
        <f t="shared" si="113"/>
        <v>0</v>
      </c>
      <c r="S388" s="30">
        <f t="shared" si="114"/>
        <v>0</v>
      </c>
      <c r="T388" s="32">
        <f t="shared" si="115"/>
        <v>0</v>
      </c>
      <c r="U388" s="30">
        <f t="shared" si="116"/>
        <v>0</v>
      </c>
      <c r="V388" s="113" t="str">
        <f t="shared" si="117"/>
        <v>Non-Cropland</v>
      </c>
      <c r="W388" s="33">
        <f t="shared" si="118"/>
        <v>0</v>
      </c>
      <c r="X388" s="114">
        <f t="shared" si="119"/>
        <v>0</v>
      </c>
      <c r="Y388" s="33">
        <f t="shared" si="120"/>
        <v>0</v>
      </c>
      <c r="Z388" s="113">
        <f t="shared" si="121"/>
        <v>0</v>
      </c>
      <c r="AA388" s="113" t="str">
        <f t="shared" si="122"/>
        <v>Non-Cropland</v>
      </c>
      <c r="AB388" s="11">
        <f t="shared" si="123"/>
        <v>0</v>
      </c>
      <c r="AC388" s="11">
        <f t="shared" si="124"/>
        <v>0</v>
      </c>
      <c r="AD388" s="30">
        <f t="shared" si="125"/>
        <v>0</v>
      </c>
    </row>
    <row r="389" spans="1:30" x14ac:dyDescent="0.4">
      <c r="A389" s="11" t="str">
        <f>Outgrowers_Baseline!A389</f>
        <v>31008b</v>
      </c>
      <c r="B389" s="11">
        <f>Outgrowers_Baseline!B389</f>
        <v>500</v>
      </c>
      <c r="C389" s="11" t="str">
        <f>Outgrowers_Baseline!C389</f>
        <v>31008b</v>
      </c>
      <c r="D389" s="11">
        <f>Outgrowers_Baseline!D389</f>
        <v>16914</v>
      </c>
      <c r="E389" s="11" t="str">
        <f>Outgrowers_Baseline!G389</f>
        <v>Euc</v>
      </c>
      <c r="F389" s="11">
        <f>Outgrowers_Baseline!H389</f>
        <v>2021</v>
      </c>
      <c r="G389" s="11">
        <f t="shared" si="108"/>
        <v>2020</v>
      </c>
      <c r="H389" s="11">
        <f>IF(G389&lt;2017,0,(IF(G389=2017,Outgrowers_Baseline!I389,IF(G389=2018,Outgrowers_Baseline!N389,IF(G389=2019,Outgrowers_Baseline!S389,IF(G389=2020,Outgrowers_Baseline!X389,IF(G389=2021,Outgrowers_Baseline!AC389,IF(G389=2022,Outgrowers_Baseline!AH389,IF(G389=2023,Outgrowers_Baseline!AM389,IF(G389=2024,Outgrowers_Baseline!AR389,0)))))))))+(IF(G389=2017,Outgrowers_Baseline!J389,IF(G389=2018,Outgrowers_Baseline!O389,IF(G389=2019,Outgrowers_Baseline!T389,IF(G389=2020,Outgrowers_Baseline!Y389,IF(G389=2021,Outgrowers_Baseline!AD389,IF(G389=2022,Outgrowers_Baseline!AI389,IF(G389=2023,Outgrowers_Baseline!AN389,IF(G389=2024,Outgrowers_Baseline!AS389,0)))))))))+(IF(G389=2017,Outgrowers_Baseline!K389,IF(G389=2018,Outgrowers_Baseline!P389,IF(G389=2019,Outgrowers_Baseline!U389,IF(G389=2020,Outgrowers_Baseline!Z389,IF(G389=2021,Outgrowers_Baseline!AE389,IF(G389=2022,Outgrowers_Baseline!AJ389,IF(G389=2023,Outgrowers_Baseline!AO389,IF(G389=2024,Outgrowers_Baseline!AT389,0)))))))))+(IF(G389=2017,Outgrowers_Baseline!L389,IF(G389=2018,Outgrowers_Baseline!Q389,IF(G389=2019,Outgrowers_Baseline!V389,IF(G389=2020,Outgrowers_Baseline!AA389,IF(G389=2021,Outgrowers_Baseline!AF389,IF(G389=2022,Outgrowers_Baseline!AK389,IF(G389=2023,Outgrowers_Baseline!AP389,IF(G389=2024,Outgrowers_Baseline!AU389,0))))))))))</f>
        <v>14500</v>
      </c>
      <c r="I389" s="11">
        <f t="shared" si="109"/>
        <v>2020</v>
      </c>
      <c r="J389" s="11">
        <f>IF(I389=2017,Outgrowers_Baseline!I389,IF(I389=2018,Outgrowers_Baseline!N389,IF(I389=2019,Outgrowers_Baseline!S389,IF(I389=2020,Outgrowers_Baseline!X389,IF(I389=2021,Outgrowers_Baseline!AC389,IF(I389=2022,Outgrowers_Baseline!AH389,IF(I389=2023,Outgrowers_Baseline!AM389,IF(I389=2024,Outgrowers_Baseline!AR389,0))))))))</f>
        <v>0</v>
      </c>
      <c r="K389" s="11">
        <f>IF(I389=2017,Outgrowers_Baseline!L389,IF(I389=2018,Outgrowers_Baseline!Q389,IF(I389=2019,Outgrowers_Baseline!V389,IF(I389=2020,Outgrowers_Baseline!AA389,IF(I389=2021,Outgrowers_Baseline!AF389,IF(I389=2022,Outgrowers_Baseline!AK389,IF(I389=2023,Outgrowers_Baseline!AP389,IF(I389=2024,Outgrowers_Baseline!AU389,0))))))))</f>
        <v>6500</v>
      </c>
      <c r="L389" s="11">
        <f>IF(I389=2017,Outgrowers_Baseline!K389,IF(I389=2018,Outgrowers_Baseline!P389,IF(I389=2019,Outgrowers_Baseline!U389,IF(I389=2020,Outgrowers_Baseline!Z389,IF(I389=2021,Outgrowers_Baseline!AE389,IF(I389=2022,Outgrowers_Baseline!AJ389,IF(I389=2023,Outgrowers_Baseline!AO389,IF(I389=2024,Outgrowers_Baseline!AT389,0))))))))</f>
        <v>6100</v>
      </c>
      <c r="M389" s="11">
        <f>IF(I389=2017,Outgrowers_Baseline!J389,IF(I389=2018,Outgrowers_Baseline!O389,IF(I389=2019,Outgrowers_Baseline!T389,IF(I389=2020,Outgrowers_Baseline!Y389,IF(I389=2021,Outgrowers_Baseline!AD389,IF(I389=2022,Outgrowers_Baseline!AI389,IF(I389=2023,Outgrowers_Baseline!AN389,IF(I389=2024,Outgrowers_Baseline!AS389,0))))))))</f>
        <v>1900</v>
      </c>
      <c r="N389" s="11">
        <f t="shared" si="110"/>
        <v>14500</v>
      </c>
      <c r="O389" s="30">
        <f>IFERROR(VLOOKUP(A389,Outgrower_Areas!$C:$J,8,0),0)</f>
        <v>1.4747669999999999</v>
      </c>
      <c r="P389" s="33">
        <f t="shared" si="111"/>
        <v>0.44827586206896552</v>
      </c>
      <c r="Q389" s="113">
        <f t="shared" si="112"/>
        <v>0.66110244827586206</v>
      </c>
      <c r="R389" s="32">
        <f t="shared" si="113"/>
        <v>0.86896551724137927</v>
      </c>
      <c r="S389" s="30">
        <f t="shared" si="114"/>
        <v>1.2815216689655171</v>
      </c>
      <c r="T389" s="32">
        <f t="shared" si="115"/>
        <v>1</v>
      </c>
      <c r="U389" s="30">
        <f t="shared" si="116"/>
        <v>1.4747669999999999</v>
      </c>
      <c r="V389" s="113" t="str">
        <f t="shared" si="117"/>
        <v>Medium Cropland (30-50%)</v>
      </c>
      <c r="W389" s="33">
        <f t="shared" si="118"/>
        <v>0.3</v>
      </c>
      <c r="X389" s="114">
        <f t="shared" si="119"/>
        <v>0.19833073448275862</v>
      </c>
      <c r="Y389" s="33">
        <f t="shared" si="120"/>
        <v>0.4</v>
      </c>
      <c r="Z389" s="113">
        <f t="shared" si="121"/>
        <v>0.51260866758620682</v>
      </c>
      <c r="AA389" s="113" t="str">
        <f t="shared" si="122"/>
        <v>High Cropland (≥50%)</v>
      </c>
      <c r="AB389" s="11">
        <f t="shared" si="123"/>
        <v>0.4</v>
      </c>
      <c r="AC389" s="11">
        <f t="shared" si="124"/>
        <v>0.58990679999999995</v>
      </c>
      <c r="AD389" s="30">
        <f t="shared" si="125"/>
        <v>1.4747669999999999</v>
      </c>
    </row>
    <row r="390" spans="1:30" x14ac:dyDescent="0.4">
      <c r="A390" s="11" t="str">
        <f>Outgrowers_Baseline!A390</f>
        <v>32001a</v>
      </c>
      <c r="B390" s="11">
        <f>Outgrowers_Baseline!B390</f>
        <v>500</v>
      </c>
      <c r="C390" s="11" t="str">
        <f>Outgrowers_Baseline!C390</f>
        <v>32001a</v>
      </c>
      <c r="D390" s="11">
        <f>Outgrowers_Baseline!D390</f>
        <v>14258</v>
      </c>
      <c r="E390" s="11" t="str">
        <f>Outgrowers_Baseline!G390</f>
        <v>Euc</v>
      </c>
      <c r="F390" s="11">
        <f>Outgrowers_Baseline!H390</f>
        <v>2018</v>
      </c>
      <c r="G390" s="11">
        <f t="shared" si="108"/>
        <v>2017</v>
      </c>
      <c r="H390" s="11">
        <f>IF(G390&lt;2017,0,(IF(G390=2017,Outgrowers_Baseline!I390,IF(G390=2018,Outgrowers_Baseline!N390,IF(G390=2019,Outgrowers_Baseline!S390,IF(G390=2020,Outgrowers_Baseline!X390,IF(G390=2021,Outgrowers_Baseline!AC390,IF(G390=2022,Outgrowers_Baseline!AH390,IF(G390=2023,Outgrowers_Baseline!AM390,IF(G390=2024,Outgrowers_Baseline!AR390,0)))))))))+(IF(G390=2017,Outgrowers_Baseline!J390,IF(G390=2018,Outgrowers_Baseline!O390,IF(G390=2019,Outgrowers_Baseline!T390,IF(G390=2020,Outgrowers_Baseline!Y390,IF(G390=2021,Outgrowers_Baseline!AD390,IF(G390=2022,Outgrowers_Baseline!AI390,IF(G390=2023,Outgrowers_Baseline!AN390,IF(G390=2024,Outgrowers_Baseline!AS390,0)))))))))+(IF(G390=2017,Outgrowers_Baseline!K390,IF(G390=2018,Outgrowers_Baseline!P390,IF(G390=2019,Outgrowers_Baseline!U390,IF(G390=2020,Outgrowers_Baseline!Z390,IF(G390=2021,Outgrowers_Baseline!AE390,IF(G390=2022,Outgrowers_Baseline!AJ390,IF(G390=2023,Outgrowers_Baseline!AO390,IF(G390=2024,Outgrowers_Baseline!AT390,0)))))))))+(IF(G390=2017,Outgrowers_Baseline!L390,IF(G390=2018,Outgrowers_Baseline!Q390,IF(G390=2019,Outgrowers_Baseline!V390,IF(G390=2020,Outgrowers_Baseline!AA390,IF(G390=2021,Outgrowers_Baseline!AF390,IF(G390=2022,Outgrowers_Baseline!AK390,IF(G390=2023,Outgrowers_Baseline!AP390,IF(G390=2024,Outgrowers_Baseline!AU390,0))))))))))</f>
        <v>50800</v>
      </c>
      <c r="I390" s="11">
        <f t="shared" si="109"/>
        <v>2017</v>
      </c>
      <c r="J390" s="11">
        <f>IF(I390=2017,Outgrowers_Baseline!I390,IF(I390=2018,Outgrowers_Baseline!N390,IF(I390=2019,Outgrowers_Baseline!S390,IF(I390=2020,Outgrowers_Baseline!X390,IF(I390=2021,Outgrowers_Baseline!AC390,IF(I390=2022,Outgrowers_Baseline!AH390,IF(I390=2023,Outgrowers_Baseline!AM390,IF(I390=2024,Outgrowers_Baseline!AR390,0))))))))</f>
        <v>45500</v>
      </c>
      <c r="K390" s="11">
        <f>IF(I390=2017,Outgrowers_Baseline!L390,IF(I390=2018,Outgrowers_Baseline!Q390,IF(I390=2019,Outgrowers_Baseline!V390,IF(I390=2020,Outgrowers_Baseline!AA390,IF(I390=2021,Outgrowers_Baseline!AF390,IF(I390=2022,Outgrowers_Baseline!AK390,IF(I390=2023,Outgrowers_Baseline!AP390,IF(I390=2024,Outgrowers_Baseline!AU390,0))))))))</f>
        <v>300</v>
      </c>
      <c r="L390" s="11">
        <f>IF(I390=2017,Outgrowers_Baseline!K390,IF(I390=2018,Outgrowers_Baseline!P390,IF(I390=2019,Outgrowers_Baseline!U390,IF(I390=2020,Outgrowers_Baseline!Z390,IF(I390=2021,Outgrowers_Baseline!AE390,IF(I390=2022,Outgrowers_Baseline!AJ390,IF(I390=2023,Outgrowers_Baseline!AO390,IF(I390=2024,Outgrowers_Baseline!AT390,0))))))))</f>
        <v>2300</v>
      </c>
      <c r="M390" s="11">
        <f>IF(I390=2017,Outgrowers_Baseline!J390,IF(I390=2018,Outgrowers_Baseline!O390,IF(I390=2019,Outgrowers_Baseline!T390,IF(I390=2020,Outgrowers_Baseline!Y390,IF(I390=2021,Outgrowers_Baseline!AD390,IF(I390=2022,Outgrowers_Baseline!AI390,IF(I390=2023,Outgrowers_Baseline!AN390,IF(I390=2024,Outgrowers_Baseline!AS390,0))))))))</f>
        <v>2700</v>
      </c>
      <c r="N390" s="11">
        <f t="shared" si="110"/>
        <v>50800</v>
      </c>
      <c r="O390" s="30">
        <f>IFERROR(VLOOKUP(A390,Outgrower_Areas!$C:$J,8,0),0)</f>
        <v>4.8997929999999998</v>
      </c>
      <c r="P390" s="33">
        <f t="shared" si="111"/>
        <v>5.905511811023622E-3</v>
      </c>
      <c r="Q390" s="113">
        <f t="shared" si="112"/>
        <v>2.8935785433070866E-2</v>
      </c>
      <c r="R390" s="32">
        <f t="shared" si="113"/>
        <v>5.1181102362204724E-2</v>
      </c>
      <c r="S390" s="30">
        <f t="shared" si="114"/>
        <v>0.25077680708661415</v>
      </c>
      <c r="T390" s="32">
        <f t="shared" si="115"/>
        <v>0.10433070866141732</v>
      </c>
      <c r="U390" s="30">
        <f t="shared" si="116"/>
        <v>0.51119887598425195</v>
      </c>
      <c r="V390" s="113" t="str">
        <f t="shared" si="117"/>
        <v>Very Low Cropland (&lt;10%)</v>
      </c>
      <c r="W390" s="33">
        <f t="shared" si="118"/>
        <v>0.15</v>
      </c>
      <c r="X390" s="114">
        <f t="shared" si="119"/>
        <v>4.3403678149606297E-3</v>
      </c>
      <c r="Y390" s="33">
        <f t="shared" si="120"/>
        <v>0.15</v>
      </c>
      <c r="Z390" s="113">
        <f t="shared" si="121"/>
        <v>3.7616521062992118E-2</v>
      </c>
      <c r="AA390" s="113" t="str">
        <f t="shared" si="122"/>
        <v>Low Cropland (10-30%)</v>
      </c>
      <c r="AB390" s="11">
        <f t="shared" si="123"/>
        <v>0.2</v>
      </c>
      <c r="AC390" s="11">
        <f t="shared" si="124"/>
        <v>0.1022397751968504</v>
      </c>
      <c r="AD390" s="30">
        <f t="shared" si="125"/>
        <v>0.51119887598425195</v>
      </c>
    </row>
    <row r="391" spans="1:30" x14ac:dyDescent="0.4">
      <c r="A391" s="11" t="str">
        <f>Outgrowers_Baseline!A391</f>
        <v>34003a</v>
      </c>
      <c r="B391" s="11">
        <f>Outgrowers_Baseline!B391</f>
        <v>500</v>
      </c>
      <c r="C391" s="11" t="str">
        <f>Outgrowers_Baseline!C391</f>
        <v>34003a</v>
      </c>
      <c r="D391" s="11">
        <f>Outgrowers_Baseline!D391</f>
        <v>16680</v>
      </c>
      <c r="E391" s="11" t="str">
        <f>Outgrowers_Baseline!G391</f>
        <v>Euc</v>
      </c>
      <c r="F391" s="11">
        <f>Outgrowers_Baseline!H391</f>
        <v>2020</v>
      </c>
      <c r="G391" s="11">
        <f t="shared" si="108"/>
        <v>2019</v>
      </c>
      <c r="H391" s="11">
        <f>IF(G391&lt;2017,0,(IF(G391=2017,Outgrowers_Baseline!I391,IF(G391=2018,Outgrowers_Baseline!N391,IF(G391=2019,Outgrowers_Baseline!S391,IF(G391=2020,Outgrowers_Baseline!X391,IF(G391=2021,Outgrowers_Baseline!AC391,IF(G391=2022,Outgrowers_Baseline!AH391,IF(G391=2023,Outgrowers_Baseline!AM391,IF(G391=2024,Outgrowers_Baseline!AR391,0)))))))))+(IF(G391=2017,Outgrowers_Baseline!J391,IF(G391=2018,Outgrowers_Baseline!O391,IF(G391=2019,Outgrowers_Baseline!T391,IF(G391=2020,Outgrowers_Baseline!Y391,IF(G391=2021,Outgrowers_Baseline!AD391,IF(G391=2022,Outgrowers_Baseline!AI391,IF(G391=2023,Outgrowers_Baseline!AN391,IF(G391=2024,Outgrowers_Baseline!AS391,0)))))))))+(IF(G391=2017,Outgrowers_Baseline!K391,IF(G391=2018,Outgrowers_Baseline!P391,IF(G391=2019,Outgrowers_Baseline!U391,IF(G391=2020,Outgrowers_Baseline!Z391,IF(G391=2021,Outgrowers_Baseline!AE391,IF(G391=2022,Outgrowers_Baseline!AJ391,IF(G391=2023,Outgrowers_Baseline!AO391,IF(G391=2024,Outgrowers_Baseline!AT391,0)))))))))+(IF(G391=2017,Outgrowers_Baseline!L391,IF(G391=2018,Outgrowers_Baseline!Q391,IF(G391=2019,Outgrowers_Baseline!V391,IF(G391=2020,Outgrowers_Baseline!AA391,IF(G391=2021,Outgrowers_Baseline!AF391,IF(G391=2022,Outgrowers_Baseline!AK391,IF(G391=2023,Outgrowers_Baseline!AP391,IF(G391=2024,Outgrowers_Baseline!AU391,0))))))))))</f>
        <v>10700</v>
      </c>
      <c r="I391" s="11">
        <f t="shared" si="109"/>
        <v>2019</v>
      </c>
      <c r="J391" s="11">
        <f>IF(I391=2017,Outgrowers_Baseline!I391,IF(I391=2018,Outgrowers_Baseline!N391,IF(I391=2019,Outgrowers_Baseline!S391,IF(I391=2020,Outgrowers_Baseline!X391,IF(I391=2021,Outgrowers_Baseline!AC391,IF(I391=2022,Outgrowers_Baseline!AH391,IF(I391=2023,Outgrowers_Baseline!AM391,IF(I391=2024,Outgrowers_Baseline!AR391,0))))))))</f>
        <v>10200</v>
      </c>
      <c r="K391" s="11">
        <f>IF(I391=2017,Outgrowers_Baseline!L391,IF(I391=2018,Outgrowers_Baseline!Q391,IF(I391=2019,Outgrowers_Baseline!V391,IF(I391=2020,Outgrowers_Baseline!AA391,IF(I391=2021,Outgrowers_Baseline!AF391,IF(I391=2022,Outgrowers_Baseline!AK391,IF(I391=2023,Outgrowers_Baseline!AP391,IF(I391=2024,Outgrowers_Baseline!AU391,0))))))))</f>
        <v>0</v>
      </c>
      <c r="L391" s="11">
        <f>IF(I391=2017,Outgrowers_Baseline!K391,IF(I391=2018,Outgrowers_Baseline!P391,IF(I391=2019,Outgrowers_Baseline!U391,IF(I391=2020,Outgrowers_Baseline!Z391,IF(I391=2021,Outgrowers_Baseline!AE391,IF(I391=2022,Outgrowers_Baseline!AJ391,IF(I391=2023,Outgrowers_Baseline!AO391,IF(I391=2024,Outgrowers_Baseline!AT391,0))))))))</f>
        <v>0</v>
      </c>
      <c r="M391" s="11">
        <f>IF(I391=2017,Outgrowers_Baseline!J391,IF(I391=2018,Outgrowers_Baseline!O391,IF(I391=2019,Outgrowers_Baseline!T391,IF(I391=2020,Outgrowers_Baseline!Y391,IF(I391=2021,Outgrowers_Baseline!AD391,IF(I391=2022,Outgrowers_Baseline!AI391,IF(I391=2023,Outgrowers_Baseline!AN391,IF(I391=2024,Outgrowers_Baseline!AS391,0))))))))</f>
        <v>500</v>
      </c>
      <c r="N391" s="11">
        <f t="shared" si="110"/>
        <v>10700</v>
      </c>
      <c r="O391" s="30">
        <f>IFERROR(VLOOKUP(A391,Outgrower_Areas!$C:$J,8,0),0)</f>
        <v>1.088792</v>
      </c>
      <c r="P391" s="33">
        <f t="shared" si="111"/>
        <v>0</v>
      </c>
      <c r="Q391" s="113">
        <f t="shared" si="112"/>
        <v>0</v>
      </c>
      <c r="R391" s="32">
        <f t="shared" si="113"/>
        <v>0</v>
      </c>
      <c r="S391" s="30">
        <f t="shared" si="114"/>
        <v>0</v>
      </c>
      <c r="T391" s="32">
        <f t="shared" si="115"/>
        <v>4.6728971962616821E-2</v>
      </c>
      <c r="U391" s="30">
        <f t="shared" si="116"/>
        <v>5.0878130841121492E-2</v>
      </c>
      <c r="V391" s="113" t="str">
        <f t="shared" si="117"/>
        <v>Non-Cropland</v>
      </c>
      <c r="W391" s="33">
        <f t="shared" si="118"/>
        <v>0</v>
      </c>
      <c r="X391" s="114">
        <f t="shared" si="119"/>
        <v>0</v>
      </c>
      <c r="Y391" s="33">
        <f t="shared" si="120"/>
        <v>0</v>
      </c>
      <c r="Z391" s="113">
        <f t="shared" si="121"/>
        <v>0</v>
      </c>
      <c r="AA391" s="113" t="str">
        <f t="shared" si="122"/>
        <v>Very Low Cropland (&lt;10%)</v>
      </c>
      <c r="AB391" s="11">
        <f t="shared" si="123"/>
        <v>0.15</v>
      </c>
      <c r="AC391" s="11">
        <f t="shared" si="124"/>
        <v>7.6317196261682235E-3</v>
      </c>
      <c r="AD391" s="30">
        <f t="shared" si="125"/>
        <v>5.0878130841121492E-2</v>
      </c>
    </row>
    <row r="392" spans="1:30" x14ac:dyDescent="0.4">
      <c r="A392" s="11" t="str">
        <f>Outgrowers_Baseline!A392</f>
        <v>34168a</v>
      </c>
      <c r="B392" s="11">
        <f>Outgrowers_Baseline!B392</f>
        <v>500</v>
      </c>
      <c r="C392" s="11" t="str">
        <f>Outgrowers_Baseline!C392</f>
        <v>34168a</v>
      </c>
      <c r="D392" s="11">
        <f>Outgrowers_Baseline!D392</f>
        <v>19425</v>
      </c>
      <c r="E392" s="11" t="str">
        <f>Outgrowers_Baseline!G392</f>
        <v>Euc</v>
      </c>
      <c r="F392" s="11">
        <f>Outgrowers_Baseline!H392</f>
        <v>2023</v>
      </c>
      <c r="G392" s="11">
        <f t="shared" si="108"/>
        <v>2022</v>
      </c>
      <c r="H392" s="11">
        <f>IF(G392&lt;2017,0,(IF(G392=2017,Outgrowers_Baseline!I392,IF(G392=2018,Outgrowers_Baseline!N392,IF(G392=2019,Outgrowers_Baseline!S392,IF(G392=2020,Outgrowers_Baseline!X392,IF(G392=2021,Outgrowers_Baseline!AC392,IF(G392=2022,Outgrowers_Baseline!AH392,IF(G392=2023,Outgrowers_Baseline!AM392,IF(G392=2024,Outgrowers_Baseline!AR392,0)))))))))+(IF(G392=2017,Outgrowers_Baseline!J392,IF(G392=2018,Outgrowers_Baseline!O392,IF(G392=2019,Outgrowers_Baseline!T392,IF(G392=2020,Outgrowers_Baseline!Y392,IF(G392=2021,Outgrowers_Baseline!AD392,IF(G392=2022,Outgrowers_Baseline!AI392,IF(G392=2023,Outgrowers_Baseline!AN392,IF(G392=2024,Outgrowers_Baseline!AS392,0)))))))))+(IF(G392=2017,Outgrowers_Baseline!K392,IF(G392=2018,Outgrowers_Baseline!P392,IF(G392=2019,Outgrowers_Baseline!U392,IF(G392=2020,Outgrowers_Baseline!Z392,IF(G392=2021,Outgrowers_Baseline!AE392,IF(G392=2022,Outgrowers_Baseline!AJ392,IF(G392=2023,Outgrowers_Baseline!AO392,IF(G392=2024,Outgrowers_Baseline!AT392,0)))))))))+(IF(G392=2017,Outgrowers_Baseline!L392,IF(G392=2018,Outgrowers_Baseline!Q392,IF(G392=2019,Outgrowers_Baseline!V392,IF(G392=2020,Outgrowers_Baseline!AA392,IF(G392=2021,Outgrowers_Baseline!AF392,IF(G392=2022,Outgrowers_Baseline!AK392,IF(G392=2023,Outgrowers_Baseline!AP392,IF(G392=2024,Outgrowers_Baseline!AU392,0))))))))))</f>
        <v>5100</v>
      </c>
      <c r="I392" s="11">
        <f t="shared" si="109"/>
        <v>2022</v>
      </c>
      <c r="J392" s="11">
        <f>IF(I392=2017,Outgrowers_Baseline!I392,IF(I392=2018,Outgrowers_Baseline!N392,IF(I392=2019,Outgrowers_Baseline!S392,IF(I392=2020,Outgrowers_Baseline!X392,IF(I392=2021,Outgrowers_Baseline!AC392,IF(I392=2022,Outgrowers_Baseline!AH392,IF(I392=2023,Outgrowers_Baseline!AM392,IF(I392=2024,Outgrowers_Baseline!AR392,0))))))))</f>
        <v>4200</v>
      </c>
      <c r="K392" s="11">
        <f>IF(I392=2017,Outgrowers_Baseline!L392,IF(I392=2018,Outgrowers_Baseline!Q392,IF(I392=2019,Outgrowers_Baseline!V392,IF(I392=2020,Outgrowers_Baseline!AA392,IF(I392=2021,Outgrowers_Baseline!AF392,IF(I392=2022,Outgrowers_Baseline!AK392,IF(I392=2023,Outgrowers_Baseline!AP392,IF(I392=2024,Outgrowers_Baseline!AU392,0))))))))</f>
        <v>0</v>
      </c>
      <c r="L392" s="11">
        <f>IF(I392=2017,Outgrowers_Baseline!K392,IF(I392=2018,Outgrowers_Baseline!P392,IF(I392=2019,Outgrowers_Baseline!U392,IF(I392=2020,Outgrowers_Baseline!Z392,IF(I392=2021,Outgrowers_Baseline!AE392,IF(I392=2022,Outgrowers_Baseline!AJ392,IF(I392=2023,Outgrowers_Baseline!AO392,IF(I392=2024,Outgrowers_Baseline!AT392,0))))))))</f>
        <v>0</v>
      </c>
      <c r="M392" s="11">
        <f>IF(I392=2017,Outgrowers_Baseline!J392,IF(I392=2018,Outgrowers_Baseline!O392,IF(I392=2019,Outgrowers_Baseline!T392,IF(I392=2020,Outgrowers_Baseline!Y392,IF(I392=2021,Outgrowers_Baseline!AD392,IF(I392=2022,Outgrowers_Baseline!AI392,IF(I392=2023,Outgrowers_Baseline!AN392,IF(I392=2024,Outgrowers_Baseline!AS392,0))))))))</f>
        <v>900</v>
      </c>
      <c r="N392" s="11">
        <f t="shared" si="110"/>
        <v>5100</v>
      </c>
      <c r="O392" s="30">
        <f>IFERROR(VLOOKUP(A392,Outgrower_Areas!$C:$J,8,0),0)</f>
        <v>0.49667299999999998</v>
      </c>
      <c r="P392" s="33">
        <f t="shared" si="111"/>
        <v>0</v>
      </c>
      <c r="Q392" s="113">
        <f t="shared" si="112"/>
        <v>0</v>
      </c>
      <c r="R392" s="32">
        <f t="shared" si="113"/>
        <v>0</v>
      </c>
      <c r="S392" s="30">
        <f t="shared" si="114"/>
        <v>0</v>
      </c>
      <c r="T392" s="32">
        <f t="shared" si="115"/>
        <v>0.17647058823529413</v>
      </c>
      <c r="U392" s="30">
        <f t="shared" si="116"/>
        <v>8.7648176470588243E-2</v>
      </c>
      <c r="V392" s="113" t="str">
        <f t="shared" si="117"/>
        <v>Non-Cropland</v>
      </c>
      <c r="W392" s="33">
        <f t="shared" si="118"/>
        <v>0</v>
      </c>
      <c r="X392" s="114">
        <f t="shared" si="119"/>
        <v>0</v>
      </c>
      <c r="Y392" s="33">
        <f t="shared" si="120"/>
        <v>0</v>
      </c>
      <c r="Z392" s="113">
        <f t="shared" si="121"/>
        <v>0</v>
      </c>
      <c r="AA392" s="113" t="str">
        <f t="shared" si="122"/>
        <v>Low Cropland (10-30%)</v>
      </c>
      <c r="AB392" s="11">
        <f t="shared" si="123"/>
        <v>0.2</v>
      </c>
      <c r="AC392" s="11">
        <f t="shared" si="124"/>
        <v>1.7529635294117649E-2</v>
      </c>
      <c r="AD392" s="30">
        <f t="shared" si="125"/>
        <v>8.7648176470588243E-2</v>
      </c>
    </row>
    <row r="393" spans="1:30" x14ac:dyDescent="0.4">
      <c r="A393" s="11" t="str">
        <f>Outgrowers_Baseline!A393</f>
        <v>34168c</v>
      </c>
      <c r="B393" s="11">
        <f>Outgrowers_Baseline!B393</f>
        <v>503</v>
      </c>
      <c r="C393" s="11" t="str">
        <f>Outgrowers_Baseline!C393</f>
        <v>34168c</v>
      </c>
      <c r="D393" s="11">
        <f>Outgrowers_Baseline!D393</f>
        <v>22965</v>
      </c>
      <c r="E393" s="11" t="str">
        <f>Outgrowers_Baseline!G393</f>
        <v>Euc</v>
      </c>
      <c r="F393" s="11">
        <f>Outgrowers_Baseline!H393</f>
        <v>2025</v>
      </c>
      <c r="G393" s="11">
        <f t="shared" si="108"/>
        <v>2024</v>
      </c>
      <c r="H393" s="11">
        <f>IF(G393&lt;2017,0,(IF(G393=2017,Outgrowers_Baseline!I393,IF(G393=2018,Outgrowers_Baseline!N393,IF(G393=2019,Outgrowers_Baseline!S393,IF(G393=2020,Outgrowers_Baseline!X393,IF(G393=2021,Outgrowers_Baseline!AC393,IF(G393=2022,Outgrowers_Baseline!AH393,IF(G393=2023,Outgrowers_Baseline!AM393,IF(G393=2024,Outgrowers_Baseline!AR393,0)))))))))+(IF(G393=2017,Outgrowers_Baseline!J393,IF(G393=2018,Outgrowers_Baseline!O393,IF(G393=2019,Outgrowers_Baseline!T393,IF(G393=2020,Outgrowers_Baseline!Y393,IF(G393=2021,Outgrowers_Baseline!AD393,IF(G393=2022,Outgrowers_Baseline!AI393,IF(G393=2023,Outgrowers_Baseline!AN393,IF(G393=2024,Outgrowers_Baseline!AS393,0)))))))))+(IF(G393=2017,Outgrowers_Baseline!K393,IF(G393=2018,Outgrowers_Baseline!P393,IF(G393=2019,Outgrowers_Baseline!U393,IF(G393=2020,Outgrowers_Baseline!Z393,IF(G393=2021,Outgrowers_Baseline!AE393,IF(G393=2022,Outgrowers_Baseline!AJ393,IF(G393=2023,Outgrowers_Baseline!AO393,IF(G393=2024,Outgrowers_Baseline!AT393,0)))))))))+(IF(G393=2017,Outgrowers_Baseline!L393,IF(G393=2018,Outgrowers_Baseline!Q393,IF(G393=2019,Outgrowers_Baseline!V393,IF(G393=2020,Outgrowers_Baseline!AA393,IF(G393=2021,Outgrowers_Baseline!AF393,IF(G393=2022,Outgrowers_Baseline!AK393,IF(G393=2023,Outgrowers_Baseline!AP393,IF(G393=2024,Outgrowers_Baseline!AU393,0))))))))))</f>
        <v>11900</v>
      </c>
      <c r="I393" s="11">
        <f t="shared" si="109"/>
        <v>2024</v>
      </c>
      <c r="J393" s="11">
        <f>IF(I393=2017,Outgrowers_Baseline!I393,IF(I393=2018,Outgrowers_Baseline!N393,IF(I393=2019,Outgrowers_Baseline!S393,IF(I393=2020,Outgrowers_Baseline!X393,IF(I393=2021,Outgrowers_Baseline!AC393,IF(I393=2022,Outgrowers_Baseline!AH393,IF(I393=2023,Outgrowers_Baseline!AM393,IF(I393=2024,Outgrowers_Baseline!AR393,0))))))))</f>
        <v>11900</v>
      </c>
      <c r="K393" s="11">
        <f>IF(I393=2017,Outgrowers_Baseline!L393,IF(I393=2018,Outgrowers_Baseline!Q393,IF(I393=2019,Outgrowers_Baseline!V393,IF(I393=2020,Outgrowers_Baseline!AA393,IF(I393=2021,Outgrowers_Baseline!AF393,IF(I393=2022,Outgrowers_Baseline!AK393,IF(I393=2023,Outgrowers_Baseline!AP393,IF(I393=2024,Outgrowers_Baseline!AU393,0))))))))</f>
        <v>0</v>
      </c>
      <c r="L393" s="11">
        <f>IF(I393=2017,Outgrowers_Baseline!K393,IF(I393=2018,Outgrowers_Baseline!P393,IF(I393=2019,Outgrowers_Baseline!U393,IF(I393=2020,Outgrowers_Baseline!Z393,IF(I393=2021,Outgrowers_Baseline!AE393,IF(I393=2022,Outgrowers_Baseline!AJ393,IF(I393=2023,Outgrowers_Baseline!AO393,IF(I393=2024,Outgrowers_Baseline!AT393,0))))))))</f>
        <v>0</v>
      </c>
      <c r="M393" s="11">
        <f>IF(I393=2017,Outgrowers_Baseline!J393,IF(I393=2018,Outgrowers_Baseline!O393,IF(I393=2019,Outgrowers_Baseline!T393,IF(I393=2020,Outgrowers_Baseline!Y393,IF(I393=2021,Outgrowers_Baseline!AD393,IF(I393=2022,Outgrowers_Baseline!AI393,IF(I393=2023,Outgrowers_Baseline!AN393,IF(I393=2024,Outgrowers_Baseline!AS393,0))))))))</f>
        <v>0</v>
      </c>
      <c r="N393" s="11">
        <f t="shared" si="110"/>
        <v>11900</v>
      </c>
      <c r="O393" s="30">
        <f>IFERROR(VLOOKUP(A393,Outgrower_Areas!$C:$J,8,0),0)</f>
        <v>1.2068760000000001</v>
      </c>
      <c r="P393" s="33">
        <f t="shared" si="111"/>
        <v>0</v>
      </c>
      <c r="Q393" s="113">
        <f t="shared" si="112"/>
        <v>0</v>
      </c>
      <c r="R393" s="32">
        <f t="shared" si="113"/>
        <v>0</v>
      </c>
      <c r="S393" s="30">
        <f t="shared" si="114"/>
        <v>0</v>
      </c>
      <c r="T393" s="32">
        <f t="shared" si="115"/>
        <v>0</v>
      </c>
      <c r="U393" s="30">
        <f t="shared" si="116"/>
        <v>0</v>
      </c>
      <c r="V393" s="113" t="str">
        <f t="shared" si="117"/>
        <v>Non-Cropland</v>
      </c>
      <c r="W393" s="33">
        <f t="shared" si="118"/>
        <v>0</v>
      </c>
      <c r="X393" s="114">
        <f t="shared" si="119"/>
        <v>0</v>
      </c>
      <c r="Y393" s="33">
        <f t="shared" si="120"/>
        <v>0</v>
      </c>
      <c r="Z393" s="113">
        <f t="shared" si="121"/>
        <v>0</v>
      </c>
      <c r="AA393" s="113" t="str">
        <f t="shared" si="122"/>
        <v>Non-Cropland</v>
      </c>
      <c r="AB393" s="11">
        <f t="shared" si="123"/>
        <v>0</v>
      </c>
      <c r="AC393" s="11">
        <f t="shared" si="124"/>
        <v>0</v>
      </c>
      <c r="AD393" s="30">
        <f t="shared" si="125"/>
        <v>0</v>
      </c>
    </row>
    <row r="394" spans="1:30" x14ac:dyDescent="0.4">
      <c r="A394" s="11" t="str">
        <f>Outgrowers_Baseline!A394</f>
        <v>34168f</v>
      </c>
      <c r="B394" s="11">
        <f>Outgrowers_Baseline!B394</f>
        <v>503</v>
      </c>
      <c r="C394" s="11" t="str">
        <f>Outgrowers_Baseline!C394</f>
        <v>34168f</v>
      </c>
      <c r="D394" s="11">
        <f>Outgrowers_Baseline!D394</f>
        <v>19208</v>
      </c>
      <c r="E394" s="11" t="str">
        <f>Outgrowers_Baseline!G394</f>
        <v>Euc</v>
      </c>
      <c r="F394" s="11">
        <f>Outgrowers_Baseline!H394</f>
        <v>2022</v>
      </c>
      <c r="G394" s="11">
        <f t="shared" si="108"/>
        <v>2021</v>
      </c>
      <c r="H394" s="11">
        <f>IF(G394&lt;2017,0,(IF(G394=2017,Outgrowers_Baseline!I394,IF(G394=2018,Outgrowers_Baseline!N394,IF(G394=2019,Outgrowers_Baseline!S394,IF(G394=2020,Outgrowers_Baseline!X394,IF(G394=2021,Outgrowers_Baseline!AC394,IF(G394=2022,Outgrowers_Baseline!AH394,IF(G394=2023,Outgrowers_Baseline!AM394,IF(G394=2024,Outgrowers_Baseline!AR394,0)))))))))+(IF(G394=2017,Outgrowers_Baseline!J394,IF(G394=2018,Outgrowers_Baseline!O394,IF(G394=2019,Outgrowers_Baseline!T394,IF(G394=2020,Outgrowers_Baseline!Y394,IF(G394=2021,Outgrowers_Baseline!AD394,IF(G394=2022,Outgrowers_Baseline!AI394,IF(G394=2023,Outgrowers_Baseline!AN394,IF(G394=2024,Outgrowers_Baseline!AS394,0)))))))))+(IF(G394=2017,Outgrowers_Baseline!K394,IF(G394=2018,Outgrowers_Baseline!P394,IF(G394=2019,Outgrowers_Baseline!U394,IF(G394=2020,Outgrowers_Baseline!Z394,IF(G394=2021,Outgrowers_Baseline!AE394,IF(G394=2022,Outgrowers_Baseline!AJ394,IF(G394=2023,Outgrowers_Baseline!AO394,IF(G394=2024,Outgrowers_Baseline!AT394,0)))))))))+(IF(G394=2017,Outgrowers_Baseline!L394,IF(G394=2018,Outgrowers_Baseline!Q394,IF(G394=2019,Outgrowers_Baseline!V394,IF(G394=2020,Outgrowers_Baseline!AA394,IF(G394=2021,Outgrowers_Baseline!AF394,IF(G394=2022,Outgrowers_Baseline!AK394,IF(G394=2023,Outgrowers_Baseline!AP394,IF(G394=2024,Outgrowers_Baseline!AU394,0))))))))))</f>
        <v>71500</v>
      </c>
      <c r="I394" s="11">
        <f t="shared" si="109"/>
        <v>2021</v>
      </c>
      <c r="J394" s="11">
        <f>IF(I394=2017,Outgrowers_Baseline!I394,IF(I394=2018,Outgrowers_Baseline!N394,IF(I394=2019,Outgrowers_Baseline!S394,IF(I394=2020,Outgrowers_Baseline!X394,IF(I394=2021,Outgrowers_Baseline!AC394,IF(I394=2022,Outgrowers_Baseline!AH394,IF(I394=2023,Outgrowers_Baseline!AM394,IF(I394=2024,Outgrowers_Baseline!AR394,0))))))))</f>
        <v>36800</v>
      </c>
      <c r="K394" s="11">
        <f>IF(I394=2017,Outgrowers_Baseline!L394,IF(I394=2018,Outgrowers_Baseline!Q394,IF(I394=2019,Outgrowers_Baseline!V394,IF(I394=2020,Outgrowers_Baseline!AA394,IF(I394=2021,Outgrowers_Baseline!AF394,IF(I394=2022,Outgrowers_Baseline!AK394,IF(I394=2023,Outgrowers_Baseline!AP394,IF(I394=2024,Outgrowers_Baseline!AU394,0))))))))</f>
        <v>200</v>
      </c>
      <c r="L394" s="11">
        <f>IF(I394=2017,Outgrowers_Baseline!K394,IF(I394=2018,Outgrowers_Baseline!P394,IF(I394=2019,Outgrowers_Baseline!U394,IF(I394=2020,Outgrowers_Baseline!Z394,IF(I394=2021,Outgrowers_Baseline!AE394,IF(I394=2022,Outgrowers_Baseline!AJ394,IF(I394=2023,Outgrowers_Baseline!AO394,IF(I394=2024,Outgrowers_Baseline!AT394,0))))))))</f>
        <v>7300</v>
      </c>
      <c r="M394" s="11">
        <f>IF(I394=2017,Outgrowers_Baseline!J394,IF(I394=2018,Outgrowers_Baseline!O394,IF(I394=2019,Outgrowers_Baseline!T394,IF(I394=2020,Outgrowers_Baseline!Y394,IF(I394=2021,Outgrowers_Baseline!AD394,IF(I394=2022,Outgrowers_Baseline!AI394,IF(I394=2023,Outgrowers_Baseline!AN394,IF(I394=2024,Outgrowers_Baseline!AS394,0))))))))</f>
        <v>27200</v>
      </c>
      <c r="N394" s="11">
        <f t="shared" si="110"/>
        <v>71500</v>
      </c>
      <c r="O394" s="30">
        <f>IFERROR(VLOOKUP(A394,Outgrower_Areas!$C:$J,8,0),0)</f>
        <v>7.1497140000000003</v>
      </c>
      <c r="P394" s="33">
        <f t="shared" si="111"/>
        <v>2.7972027972027972E-3</v>
      </c>
      <c r="Q394" s="113">
        <f t="shared" si="112"/>
        <v>1.9999200000000002E-2</v>
      </c>
      <c r="R394" s="32">
        <f t="shared" si="113"/>
        <v>0.1048951048951049</v>
      </c>
      <c r="S394" s="30">
        <f t="shared" si="114"/>
        <v>0.74997000000000003</v>
      </c>
      <c r="T394" s="32">
        <f t="shared" si="115"/>
        <v>0.4853146853146853</v>
      </c>
      <c r="U394" s="30">
        <f t="shared" si="116"/>
        <v>3.4698612</v>
      </c>
      <c r="V394" s="113" t="str">
        <f t="shared" si="117"/>
        <v>Very Low Cropland (&lt;10%)</v>
      </c>
      <c r="W394" s="33">
        <f t="shared" si="118"/>
        <v>0.15</v>
      </c>
      <c r="X394" s="114">
        <f t="shared" si="119"/>
        <v>2.9998800000000003E-3</v>
      </c>
      <c r="Y394" s="33">
        <f t="shared" si="120"/>
        <v>0.2</v>
      </c>
      <c r="Z394" s="113">
        <f t="shared" si="121"/>
        <v>0.14999400000000002</v>
      </c>
      <c r="AA394" s="113" t="str">
        <f t="shared" si="122"/>
        <v>Medium Cropland (30-50%)</v>
      </c>
      <c r="AB394" s="11">
        <f t="shared" si="123"/>
        <v>0.3</v>
      </c>
      <c r="AC394" s="11">
        <f t="shared" si="124"/>
        <v>1.0409583599999999</v>
      </c>
      <c r="AD394" s="30">
        <f t="shared" si="125"/>
        <v>3.4698612</v>
      </c>
    </row>
    <row r="395" spans="1:30" x14ac:dyDescent="0.4">
      <c r="A395" s="11" t="str">
        <f>Outgrowers_Baseline!A395</f>
        <v>34170e</v>
      </c>
      <c r="B395" s="11">
        <f>Outgrowers_Baseline!B395</f>
        <v>503</v>
      </c>
      <c r="C395" s="11" t="str">
        <f>Outgrowers_Baseline!C395</f>
        <v>34170e</v>
      </c>
      <c r="D395" s="11">
        <f>Outgrowers_Baseline!D395</f>
        <v>19410</v>
      </c>
      <c r="E395" s="11" t="str">
        <f>Outgrowers_Baseline!G395</f>
        <v>Euc</v>
      </c>
      <c r="F395" s="11">
        <f>Outgrowers_Baseline!H395</f>
        <v>2021</v>
      </c>
      <c r="G395" s="11">
        <f t="shared" si="108"/>
        <v>2020</v>
      </c>
      <c r="H395" s="11">
        <f>IF(G395&lt;2017,0,(IF(G395=2017,Outgrowers_Baseline!I395,IF(G395=2018,Outgrowers_Baseline!N395,IF(G395=2019,Outgrowers_Baseline!S395,IF(G395=2020,Outgrowers_Baseline!X395,IF(G395=2021,Outgrowers_Baseline!AC395,IF(G395=2022,Outgrowers_Baseline!AH395,IF(G395=2023,Outgrowers_Baseline!AM395,IF(G395=2024,Outgrowers_Baseline!AR395,0)))))))))+(IF(G395=2017,Outgrowers_Baseline!J395,IF(G395=2018,Outgrowers_Baseline!O395,IF(G395=2019,Outgrowers_Baseline!T395,IF(G395=2020,Outgrowers_Baseline!Y395,IF(G395=2021,Outgrowers_Baseline!AD395,IF(G395=2022,Outgrowers_Baseline!AI395,IF(G395=2023,Outgrowers_Baseline!AN395,IF(G395=2024,Outgrowers_Baseline!AS395,0)))))))))+(IF(G395=2017,Outgrowers_Baseline!K395,IF(G395=2018,Outgrowers_Baseline!P395,IF(G395=2019,Outgrowers_Baseline!U395,IF(G395=2020,Outgrowers_Baseline!Z395,IF(G395=2021,Outgrowers_Baseline!AE395,IF(G395=2022,Outgrowers_Baseline!AJ395,IF(G395=2023,Outgrowers_Baseline!AO395,IF(G395=2024,Outgrowers_Baseline!AT395,0)))))))))+(IF(G395=2017,Outgrowers_Baseline!L395,IF(G395=2018,Outgrowers_Baseline!Q395,IF(G395=2019,Outgrowers_Baseline!V395,IF(G395=2020,Outgrowers_Baseline!AA395,IF(G395=2021,Outgrowers_Baseline!AF395,IF(G395=2022,Outgrowers_Baseline!AK395,IF(G395=2023,Outgrowers_Baseline!AP395,IF(G395=2024,Outgrowers_Baseline!AU395,0))))))))))</f>
        <v>21700</v>
      </c>
      <c r="I395" s="11">
        <f t="shared" si="109"/>
        <v>2020</v>
      </c>
      <c r="J395" s="11">
        <f>IF(I395=2017,Outgrowers_Baseline!I395,IF(I395=2018,Outgrowers_Baseline!N395,IF(I395=2019,Outgrowers_Baseline!S395,IF(I395=2020,Outgrowers_Baseline!X395,IF(I395=2021,Outgrowers_Baseline!AC395,IF(I395=2022,Outgrowers_Baseline!AH395,IF(I395=2023,Outgrowers_Baseline!AM395,IF(I395=2024,Outgrowers_Baseline!AR395,0))))))))</f>
        <v>21500</v>
      </c>
      <c r="K395" s="11">
        <f>IF(I395=2017,Outgrowers_Baseline!L395,IF(I395=2018,Outgrowers_Baseline!Q395,IF(I395=2019,Outgrowers_Baseline!V395,IF(I395=2020,Outgrowers_Baseline!AA395,IF(I395=2021,Outgrowers_Baseline!AF395,IF(I395=2022,Outgrowers_Baseline!AK395,IF(I395=2023,Outgrowers_Baseline!AP395,IF(I395=2024,Outgrowers_Baseline!AU395,0))))))))</f>
        <v>0</v>
      </c>
      <c r="L395" s="11">
        <f>IF(I395=2017,Outgrowers_Baseline!K395,IF(I395=2018,Outgrowers_Baseline!P395,IF(I395=2019,Outgrowers_Baseline!U395,IF(I395=2020,Outgrowers_Baseline!Z395,IF(I395=2021,Outgrowers_Baseline!AE395,IF(I395=2022,Outgrowers_Baseline!AJ395,IF(I395=2023,Outgrowers_Baseline!AO395,IF(I395=2024,Outgrowers_Baseline!AT395,0))))))))</f>
        <v>0</v>
      </c>
      <c r="M395" s="11">
        <f>IF(I395=2017,Outgrowers_Baseline!J395,IF(I395=2018,Outgrowers_Baseline!O395,IF(I395=2019,Outgrowers_Baseline!T395,IF(I395=2020,Outgrowers_Baseline!Y395,IF(I395=2021,Outgrowers_Baseline!AD395,IF(I395=2022,Outgrowers_Baseline!AI395,IF(I395=2023,Outgrowers_Baseline!AN395,IF(I395=2024,Outgrowers_Baseline!AS395,0))))))))</f>
        <v>200</v>
      </c>
      <c r="N395" s="11">
        <f t="shared" si="110"/>
        <v>21700</v>
      </c>
      <c r="O395" s="30">
        <f>IFERROR(VLOOKUP(A395,Outgrower_Areas!$C:$J,8,0),0)</f>
        <v>2.1903730000000001</v>
      </c>
      <c r="P395" s="33">
        <f t="shared" si="111"/>
        <v>0</v>
      </c>
      <c r="Q395" s="113">
        <f t="shared" si="112"/>
        <v>0</v>
      </c>
      <c r="R395" s="32">
        <f t="shared" si="113"/>
        <v>0</v>
      </c>
      <c r="S395" s="30">
        <f t="shared" si="114"/>
        <v>0</v>
      </c>
      <c r="T395" s="32">
        <f t="shared" si="115"/>
        <v>9.2165898617511521E-3</v>
      </c>
      <c r="U395" s="30">
        <f t="shared" si="116"/>
        <v>2.0187769585253458E-2</v>
      </c>
      <c r="V395" s="113" t="str">
        <f t="shared" si="117"/>
        <v>Non-Cropland</v>
      </c>
      <c r="W395" s="33">
        <f t="shared" si="118"/>
        <v>0</v>
      </c>
      <c r="X395" s="114">
        <f t="shared" si="119"/>
        <v>0</v>
      </c>
      <c r="Y395" s="33">
        <f t="shared" si="120"/>
        <v>0</v>
      </c>
      <c r="Z395" s="113">
        <f t="shared" si="121"/>
        <v>0</v>
      </c>
      <c r="AA395" s="113" t="str">
        <f t="shared" si="122"/>
        <v>Very Low Cropland (&lt;10%)</v>
      </c>
      <c r="AB395" s="11">
        <f t="shared" si="123"/>
        <v>0.15</v>
      </c>
      <c r="AC395" s="11">
        <f t="shared" si="124"/>
        <v>3.0281654377880187E-3</v>
      </c>
      <c r="AD395" s="30">
        <f t="shared" si="125"/>
        <v>2.0187769585253458E-2</v>
      </c>
    </row>
    <row r="396" spans="1:30" x14ac:dyDescent="0.4">
      <c r="A396" s="11" t="str">
        <f>Outgrowers_Baseline!A396</f>
        <v>42001c</v>
      </c>
      <c r="B396" s="11">
        <f>Outgrowers_Baseline!B396</f>
        <v>500</v>
      </c>
      <c r="C396" s="11" t="str">
        <f>Outgrowers_Baseline!C396</f>
        <v>42001c</v>
      </c>
      <c r="D396" s="11">
        <f>Outgrowers_Baseline!D396</f>
        <v>14278</v>
      </c>
      <c r="E396" s="11" t="str">
        <f>Outgrowers_Baseline!G396</f>
        <v>Euc</v>
      </c>
      <c r="F396" s="11">
        <f>Outgrowers_Baseline!H396</f>
        <v>2017</v>
      </c>
      <c r="G396" s="11">
        <f t="shared" si="108"/>
        <v>2016</v>
      </c>
      <c r="H396" s="11">
        <f>IF(G396&lt;2017,0,(IF(G396=2017,Outgrowers_Baseline!I396,IF(G396=2018,Outgrowers_Baseline!N396,IF(G396=2019,Outgrowers_Baseline!S396,IF(G396=2020,Outgrowers_Baseline!X396,IF(G396=2021,Outgrowers_Baseline!AC396,IF(G396=2022,Outgrowers_Baseline!AH396,IF(G396=2023,Outgrowers_Baseline!AM396,IF(G396=2024,Outgrowers_Baseline!AR396,0)))))))))+(IF(G396=2017,Outgrowers_Baseline!J396,IF(G396=2018,Outgrowers_Baseline!O396,IF(G396=2019,Outgrowers_Baseline!T396,IF(G396=2020,Outgrowers_Baseline!Y396,IF(G396=2021,Outgrowers_Baseline!AD396,IF(G396=2022,Outgrowers_Baseline!AI396,IF(G396=2023,Outgrowers_Baseline!AN396,IF(G396=2024,Outgrowers_Baseline!AS396,0)))))))))+(IF(G396=2017,Outgrowers_Baseline!K396,IF(G396=2018,Outgrowers_Baseline!P396,IF(G396=2019,Outgrowers_Baseline!U396,IF(G396=2020,Outgrowers_Baseline!Z396,IF(G396=2021,Outgrowers_Baseline!AE396,IF(G396=2022,Outgrowers_Baseline!AJ396,IF(G396=2023,Outgrowers_Baseline!AO396,IF(G396=2024,Outgrowers_Baseline!AT396,0)))))))))+(IF(G396=2017,Outgrowers_Baseline!L396,IF(G396=2018,Outgrowers_Baseline!Q396,IF(G396=2019,Outgrowers_Baseline!V396,IF(G396=2020,Outgrowers_Baseline!AA396,IF(G396=2021,Outgrowers_Baseline!AF396,IF(G396=2022,Outgrowers_Baseline!AK396,IF(G396=2023,Outgrowers_Baseline!AP396,IF(G396=2024,Outgrowers_Baseline!AU396,0))))))))))</f>
        <v>0</v>
      </c>
      <c r="I396" s="11">
        <f t="shared" si="109"/>
        <v>2017</v>
      </c>
      <c r="J396" s="11">
        <f>IF(I396=2017,Outgrowers_Baseline!I396,IF(I396=2018,Outgrowers_Baseline!N396,IF(I396=2019,Outgrowers_Baseline!S396,IF(I396=2020,Outgrowers_Baseline!X396,IF(I396=2021,Outgrowers_Baseline!AC396,IF(I396=2022,Outgrowers_Baseline!AH396,IF(I396=2023,Outgrowers_Baseline!AM396,IF(I396=2024,Outgrowers_Baseline!AR396,0))))))))</f>
        <v>6600</v>
      </c>
      <c r="K396" s="11">
        <f>IF(I396=2017,Outgrowers_Baseline!L396,IF(I396=2018,Outgrowers_Baseline!Q396,IF(I396=2019,Outgrowers_Baseline!V396,IF(I396=2020,Outgrowers_Baseline!AA396,IF(I396=2021,Outgrowers_Baseline!AF396,IF(I396=2022,Outgrowers_Baseline!AK396,IF(I396=2023,Outgrowers_Baseline!AP396,IF(I396=2024,Outgrowers_Baseline!AU396,0))))))))</f>
        <v>0</v>
      </c>
      <c r="L396" s="11">
        <f>IF(I396=2017,Outgrowers_Baseline!K396,IF(I396=2018,Outgrowers_Baseline!P396,IF(I396=2019,Outgrowers_Baseline!U396,IF(I396=2020,Outgrowers_Baseline!Z396,IF(I396=2021,Outgrowers_Baseline!AE396,IF(I396=2022,Outgrowers_Baseline!AJ396,IF(I396=2023,Outgrowers_Baseline!AO396,IF(I396=2024,Outgrowers_Baseline!AT396,0))))))))</f>
        <v>25300</v>
      </c>
      <c r="M396" s="11">
        <f>IF(I396=2017,Outgrowers_Baseline!J396,IF(I396=2018,Outgrowers_Baseline!O396,IF(I396=2019,Outgrowers_Baseline!T396,IF(I396=2020,Outgrowers_Baseline!Y396,IF(I396=2021,Outgrowers_Baseline!AD396,IF(I396=2022,Outgrowers_Baseline!AI396,IF(I396=2023,Outgrowers_Baseline!AN396,IF(I396=2024,Outgrowers_Baseline!AS396,0))))))))</f>
        <v>11500</v>
      </c>
      <c r="N396" s="11">
        <f t="shared" si="110"/>
        <v>43400</v>
      </c>
      <c r="O396" s="30">
        <f>IFERROR(VLOOKUP(A396,Outgrower_Areas!$C:$J,8,0),0)</f>
        <v>4.260154</v>
      </c>
      <c r="P396" s="33">
        <f t="shared" si="111"/>
        <v>0</v>
      </c>
      <c r="Q396" s="113">
        <f t="shared" si="112"/>
        <v>0</v>
      </c>
      <c r="R396" s="32">
        <f t="shared" si="113"/>
        <v>0.58294930875576034</v>
      </c>
      <c r="S396" s="30">
        <f t="shared" si="114"/>
        <v>2.4834538294930875</v>
      </c>
      <c r="T396" s="32">
        <f t="shared" si="115"/>
        <v>0.84792626728110598</v>
      </c>
      <c r="U396" s="30">
        <f t="shared" si="116"/>
        <v>3.6122964792626728</v>
      </c>
      <c r="V396" s="113" t="str">
        <f t="shared" si="117"/>
        <v>Non-Cropland</v>
      </c>
      <c r="W396" s="33">
        <f t="shared" si="118"/>
        <v>0</v>
      </c>
      <c r="X396" s="114">
        <f t="shared" si="119"/>
        <v>0</v>
      </c>
      <c r="Y396" s="33">
        <f t="shared" si="120"/>
        <v>0.4</v>
      </c>
      <c r="Z396" s="113">
        <f t="shared" si="121"/>
        <v>0.99338153179723498</v>
      </c>
      <c r="AA396" s="113" t="str">
        <f t="shared" si="122"/>
        <v>High Cropland (≥50%)</v>
      </c>
      <c r="AB396" s="11">
        <f t="shared" si="123"/>
        <v>0.4</v>
      </c>
      <c r="AC396" s="11">
        <f t="shared" si="124"/>
        <v>1.4449185917050693</v>
      </c>
      <c r="AD396" s="30">
        <f t="shared" si="125"/>
        <v>3.6122964792626728</v>
      </c>
    </row>
    <row r="397" spans="1:30" x14ac:dyDescent="0.4">
      <c r="A397" s="11" t="str">
        <f>Outgrowers_Baseline!A397</f>
        <v>42001d</v>
      </c>
      <c r="B397" s="11">
        <f>Outgrowers_Baseline!B397</f>
        <v>500</v>
      </c>
      <c r="C397" s="11" t="str">
        <f>Outgrowers_Baseline!C397</f>
        <v>42001d</v>
      </c>
      <c r="D397" s="11">
        <f>Outgrowers_Baseline!D397</f>
        <v>14279</v>
      </c>
      <c r="E397" s="11" t="str">
        <f>Outgrowers_Baseline!G397</f>
        <v>Euc</v>
      </c>
      <c r="F397" s="11">
        <f>Outgrowers_Baseline!H397</f>
        <v>2018</v>
      </c>
      <c r="G397" s="11">
        <f t="shared" si="108"/>
        <v>2017</v>
      </c>
      <c r="H397" s="11">
        <f>IF(G397&lt;2017,0,(IF(G397=2017,Outgrowers_Baseline!I397,IF(G397=2018,Outgrowers_Baseline!N397,IF(G397=2019,Outgrowers_Baseline!S397,IF(G397=2020,Outgrowers_Baseline!X397,IF(G397=2021,Outgrowers_Baseline!AC397,IF(G397=2022,Outgrowers_Baseline!AH397,IF(G397=2023,Outgrowers_Baseline!AM397,IF(G397=2024,Outgrowers_Baseline!AR397,0)))))))))+(IF(G397=2017,Outgrowers_Baseline!J397,IF(G397=2018,Outgrowers_Baseline!O397,IF(G397=2019,Outgrowers_Baseline!T397,IF(G397=2020,Outgrowers_Baseline!Y397,IF(G397=2021,Outgrowers_Baseline!AD397,IF(G397=2022,Outgrowers_Baseline!AI397,IF(G397=2023,Outgrowers_Baseline!AN397,IF(G397=2024,Outgrowers_Baseline!AS397,0)))))))))+(IF(G397=2017,Outgrowers_Baseline!K397,IF(G397=2018,Outgrowers_Baseline!P397,IF(G397=2019,Outgrowers_Baseline!U397,IF(G397=2020,Outgrowers_Baseline!Z397,IF(G397=2021,Outgrowers_Baseline!AE397,IF(G397=2022,Outgrowers_Baseline!AJ397,IF(G397=2023,Outgrowers_Baseline!AO397,IF(G397=2024,Outgrowers_Baseline!AT397,0)))))))))+(IF(G397=2017,Outgrowers_Baseline!L397,IF(G397=2018,Outgrowers_Baseline!Q397,IF(G397=2019,Outgrowers_Baseline!V397,IF(G397=2020,Outgrowers_Baseline!AA397,IF(G397=2021,Outgrowers_Baseline!AF397,IF(G397=2022,Outgrowers_Baseline!AK397,IF(G397=2023,Outgrowers_Baseline!AP397,IF(G397=2024,Outgrowers_Baseline!AU397,0))))))))))</f>
        <v>53000</v>
      </c>
      <c r="I397" s="11">
        <f t="shared" si="109"/>
        <v>2017</v>
      </c>
      <c r="J397" s="11">
        <f>IF(I397=2017,Outgrowers_Baseline!I397,IF(I397=2018,Outgrowers_Baseline!N397,IF(I397=2019,Outgrowers_Baseline!S397,IF(I397=2020,Outgrowers_Baseline!X397,IF(I397=2021,Outgrowers_Baseline!AC397,IF(I397=2022,Outgrowers_Baseline!AH397,IF(I397=2023,Outgrowers_Baseline!AM397,IF(I397=2024,Outgrowers_Baseline!AR397,0))))))))</f>
        <v>53000</v>
      </c>
      <c r="K397" s="11">
        <f>IF(I397=2017,Outgrowers_Baseline!L397,IF(I397=2018,Outgrowers_Baseline!Q397,IF(I397=2019,Outgrowers_Baseline!V397,IF(I397=2020,Outgrowers_Baseline!AA397,IF(I397=2021,Outgrowers_Baseline!AF397,IF(I397=2022,Outgrowers_Baseline!AK397,IF(I397=2023,Outgrowers_Baseline!AP397,IF(I397=2024,Outgrowers_Baseline!AU397,0))))))))</f>
        <v>0</v>
      </c>
      <c r="L397" s="11">
        <f>IF(I397=2017,Outgrowers_Baseline!K397,IF(I397=2018,Outgrowers_Baseline!P397,IF(I397=2019,Outgrowers_Baseline!U397,IF(I397=2020,Outgrowers_Baseline!Z397,IF(I397=2021,Outgrowers_Baseline!AE397,IF(I397=2022,Outgrowers_Baseline!AJ397,IF(I397=2023,Outgrowers_Baseline!AO397,IF(I397=2024,Outgrowers_Baseline!AT397,0))))))))</f>
        <v>0</v>
      </c>
      <c r="M397" s="11">
        <f>IF(I397=2017,Outgrowers_Baseline!J397,IF(I397=2018,Outgrowers_Baseline!O397,IF(I397=2019,Outgrowers_Baseline!T397,IF(I397=2020,Outgrowers_Baseline!Y397,IF(I397=2021,Outgrowers_Baseline!AD397,IF(I397=2022,Outgrowers_Baseline!AI397,IF(I397=2023,Outgrowers_Baseline!AN397,IF(I397=2024,Outgrowers_Baseline!AS397,0))))))))</f>
        <v>0</v>
      </c>
      <c r="N397" s="11">
        <f t="shared" si="110"/>
        <v>53000</v>
      </c>
      <c r="O397" s="30">
        <f>IFERROR(VLOOKUP(A397,Outgrower_Areas!$C:$J,8,0),0)</f>
        <v>5.1872439999999997</v>
      </c>
      <c r="P397" s="33">
        <f t="shared" si="111"/>
        <v>0</v>
      </c>
      <c r="Q397" s="113">
        <f t="shared" si="112"/>
        <v>0</v>
      </c>
      <c r="R397" s="32">
        <f t="shared" si="113"/>
        <v>0</v>
      </c>
      <c r="S397" s="30">
        <f t="shared" si="114"/>
        <v>0</v>
      </c>
      <c r="T397" s="32">
        <f t="shared" si="115"/>
        <v>0</v>
      </c>
      <c r="U397" s="30">
        <f t="shared" si="116"/>
        <v>0</v>
      </c>
      <c r="V397" s="113" t="str">
        <f t="shared" si="117"/>
        <v>Non-Cropland</v>
      </c>
      <c r="W397" s="33">
        <f t="shared" si="118"/>
        <v>0</v>
      </c>
      <c r="X397" s="114">
        <f t="shared" si="119"/>
        <v>0</v>
      </c>
      <c r="Y397" s="33">
        <f t="shared" si="120"/>
        <v>0</v>
      </c>
      <c r="Z397" s="113">
        <f t="shared" si="121"/>
        <v>0</v>
      </c>
      <c r="AA397" s="113" t="str">
        <f t="shared" si="122"/>
        <v>Non-Cropland</v>
      </c>
      <c r="AB397" s="11">
        <f t="shared" si="123"/>
        <v>0</v>
      </c>
      <c r="AC397" s="11">
        <f t="shared" si="124"/>
        <v>0</v>
      </c>
      <c r="AD397" s="30">
        <f t="shared" si="125"/>
        <v>0</v>
      </c>
    </row>
    <row r="398" spans="1:30" x14ac:dyDescent="0.4">
      <c r="A398" s="11" t="str">
        <f>Outgrowers_Baseline!A398</f>
        <v>42001e</v>
      </c>
      <c r="B398" s="11">
        <f>Outgrowers_Baseline!B398</f>
        <v>500</v>
      </c>
      <c r="C398" s="11" t="str">
        <f>Outgrowers_Baseline!C398</f>
        <v>42001e</v>
      </c>
      <c r="D398" s="11">
        <f>Outgrowers_Baseline!D398</f>
        <v>14280</v>
      </c>
      <c r="E398" s="11" t="str">
        <f>Outgrowers_Baseline!G398</f>
        <v>Euc</v>
      </c>
      <c r="F398" s="11">
        <f>Outgrowers_Baseline!H398</f>
        <v>2019</v>
      </c>
      <c r="G398" s="11">
        <f t="shared" si="108"/>
        <v>2018</v>
      </c>
      <c r="H398" s="11">
        <f>IF(G398&lt;2017,0,(IF(G398=2017,Outgrowers_Baseline!I398,IF(G398=2018,Outgrowers_Baseline!N398,IF(G398=2019,Outgrowers_Baseline!S398,IF(G398=2020,Outgrowers_Baseline!X398,IF(G398=2021,Outgrowers_Baseline!AC398,IF(G398=2022,Outgrowers_Baseline!AH398,IF(G398=2023,Outgrowers_Baseline!AM398,IF(G398=2024,Outgrowers_Baseline!AR398,0)))))))))+(IF(G398=2017,Outgrowers_Baseline!J398,IF(G398=2018,Outgrowers_Baseline!O398,IF(G398=2019,Outgrowers_Baseline!T398,IF(G398=2020,Outgrowers_Baseline!Y398,IF(G398=2021,Outgrowers_Baseline!AD398,IF(G398=2022,Outgrowers_Baseline!AI398,IF(G398=2023,Outgrowers_Baseline!AN398,IF(G398=2024,Outgrowers_Baseline!AS398,0)))))))))+(IF(G398=2017,Outgrowers_Baseline!K398,IF(G398=2018,Outgrowers_Baseline!P398,IF(G398=2019,Outgrowers_Baseline!U398,IF(G398=2020,Outgrowers_Baseline!Z398,IF(G398=2021,Outgrowers_Baseline!AE398,IF(G398=2022,Outgrowers_Baseline!AJ398,IF(G398=2023,Outgrowers_Baseline!AO398,IF(G398=2024,Outgrowers_Baseline!AT398,0)))))))))+(IF(G398=2017,Outgrowers_Baseline!L398,IF(G398=2018,Outgrowers_Baseline!Q398,IF(G398=2019,Outgrowers_Baseline!V398,IF(G398=2020,Outgrowers_Baseline!AA398,IF(G398=2021,Outgrowers_Baseline!AF398,IF(G398=2022,Outgrowers_Baseline!AK398,IF(G398=2023,Outgrowers_Baseline!AP398,IF(G398=2024,Outgrowers_Baseline!AU398,0))))))))))</f>
        <v>5700</v>
      </c>
      <c r="I398" s="11">
        <f t="shared" si="109"/>
        <v>2018</v>
      </c>
      <c r="J398" s="11">
        <f>IF(I398=2017,Outgrowers_Baseline!I398,IF(I398=2018,Outgrowers_Baseline!N398,IF(I398=2019,Outgrowers_Baseline!S398,IF(I398=2020,Outgrowers_Baseline!X398,IF(I398=2021,Outgrowers_Baseline!AC398,IF(I398=2022,Outgrowers_Baseline!AH398,IF(I398=2023,Outgrowers_Baseline!AM398,IF(I398=2024,Outgrowers_Baseline!AR398,0))))))))</f>
        <v>5700</v>
      </c>
      <c r="K398" s="11">
        <f>IF(I398=2017,Outgrowers_Baseline!L398,IF(I398=2018,Outgrowers_Baseline!Q398,IF(I398=2019,Outgrowers_Baseline!V398,IF(I398=2020,Outgrowers_Baseline!AA398,IF(I398=2021,Outgrowers_Baseline!AF398,IF(I398=2022,Outgrowers_Baseline!AK398,IF(I398=2023,Outgrowers_Baseline!AP398,IF(I398=2024,Outgrowers_Baseline!AU398,0))))))))</f>
        <v>0</v>
      </c>
      <c r="L398" s="11">
        <f>IF(I398=2017,Outgrowers_Baseline!K398,IF(I398=2018,Outgrowers_Baseline!P398,IF(I398=2019,Outgrowers_Baseline!U398,IF(I398=2020,Outgrowers_Baseline!Z398,IF(I398=2021,Outgrowers_Baseline!AE398,IF(I398=2022,Outgrowers_Baseline!AJ398,IF(I398=2023,Outgrowers_Baseline!AO398,IF(I398=2024,Outgrowers_Baseline!AT398,0))))))))</f>
        <v>0</v>
      </c>
      <c r="M398" s="11">
        <f>IF(I398=2017,Outgrowers_Baseline!J398,IF(I398=2018,Outgrowers_Baseline!O398,IF(I398=2019,Outgrowers_Baseline!T398,IF(I398=2020,Outgrowers_Baseline!Y398,IF(I398=2021,Outgrowers_Baseline!AD398,IF(I398=2022,Outgrowers_Baseline!AI398,IF(I398=2023,Outgrowers_Baseline!AN398,IF(I398=2024,Outgrowers_Baseline!AS398,0))))))))</f>
        <v>0</v>
      </c>
      <c r="N398" s="11">
        <f t="shared" si="110"/>
        <v>5700</v>
      </c>
      <c r="O398" s="30">
        <f>IFERROR(VLOOKUP(A398,Outgrower_Areas!$C:$J,8,0),0)</f>
        <v>0.61332200000000003</v>
      </c>
      <c r="P398" s="33">
        <f t="shared" si="111"/>
        <v>0</v>
      </c>
      <c r="Q398" s="113">
        <f t="shared" si="112"/>
        <v>0</v>
      </c>
      <c r="R398" s="32">
        <f t="shared" si="113"/>
        <v>0</v>
      </c>
      <c r="S398" s="30">
        <f t="shared" si="114"/>
        <v>0</v>
      </c>
      <c r="T398" s="32">
        <f t="shared" si="115"/>
        <v>0</v>
      </c>
      <c r="U398" s="30">
        <f t="shared" si="116"/>
        <v>0</v>
      </c>
      <c r="V398" s="113" t="str">
        <f t="shared" si="117"/>
        <v>Non-Cropland</v>
      </c>
      <c r="W398" s="33">
        <f t="shared" si="118"/>
        <v>0</v>
      </c>
      <c r="X398" s="114">
        <f t="shared" si="119"/>
        <v>0</v>
      </c>
      <c r="Y398" s="33">
        <f t="shared" si="120"/>
        <v>0</v>
      </c>
      <c r="Z398" s="113">
        <f t="shared" si="121"/>
        <v>0</v>
      </c>
      <c r="AA398" s="113" t="str">
        <f t="shared" si="122"/>
        <v>Non-Cropland</v>
      </c>
      <c r="AB398" s="11">
        <f t="shared" si="123"/>
        <v>0</v>
      </c>
      <c r="AC398" s="11">
        <f t="shared" si="124"/>
        <v>0</v>
      </c>
      <c r="AD398" s="30">
        <f t="shared" si="125"/>
        <v>0</v>
      </c>
    </row>
    <row r="399" spans="1:30" x14ac:dyDescent="0.4">
      <c r="A399" s="11" t="str">
        <f>Outgrowers_Baseline!A399</f>
        <v>42004a</v>
      </c>
      <c r="B399" s="11">
        <f>Outgrowers_Baseline!B399</f>
        <v>500</v>
      </c>
      <c r="C399" s="11" t="str">
        <f>Outgrowers_Baseline!C399</f>
        <v>42004a</v>
      </c>
      <c r="D399" s="11">
        <f>Outgrowers_Baseline!D399</f>
        <v>16785</v>
      </c>
      <c r="E399" s="11" t="str">
        <f>Outgrowers_Baseline!G399</f>
        <v>Euc</v>
      </c>
      <c r="F399" s="11">
        <f>Outgrowers_Baseline!H399</f>
        <v>2021</v>
      </c>
      <c r="G399" s="11">
        <f t="shared" si="108"/>
        <v>2020</v>
      </c>
      <c r="H399" s="11">
        <f>IF(G399&lt;2017,0,(IF(G399=2017,Outgrowers_Baseline!I399,IF(G399=2018,Outgrowers_Baseline!N399,IF(G399=2019,Outgrowers_Baseline!S399,IF(G399=2020,Outgrowers_Baseline!X399,IF(G399=2021,Outgrowers_Baseline!AC399,IF(G399=2022,Outgrowers_Baseline!AH399,IF(G399=2023,Outgrowers_Baseline!AM399,IF(G399=2024,Outgrowers_Baseline!AR399,0)))))))))+(IF(G399=2017,Outgrowers_Baseline!J399,IF(G399=2018,Outgrowers_Baseline!O399,IF(G399=2019,Outgrowers_Baseline!T399,IF(G399=2020,Outgrowers_Baseline!Y399,IF(G399=2021,Outgrowers_Baseline!AD399,IF(G399=2022,Outgrowers_Baseline!AI399,IF(G399=2023,Outgrowers_Baseline!AN399,IF(G399=2024,Outgrowers_Baseline!AS399,0)))))))))+(IF(G399=2017,Outgrowers_Baseline!K399,IF(G399=2018,Outgrowers_Baseline!P399,IF(G399=2019,Outgrowers_Baseline!U399,IF(G399=2020,Outgrowers_Baseline!Z399,IF(G399=2021,Outgrowers_Baseline!AE399,IF(G399=2022,Outgrowers_Baseline!AJ399,IF(G399=2023,Outgrowers_Baseline!AO399,IF(G399=2024,Outgrowers_Baseline!AT399,0)))))))))+(IF(G399=2017,Outgrowers_Baseline!L399,IF(G399=2018,Outgrowers_Baseline!Q399,IF(G399=2019,Outgrowers_Baseline!V399,IF(G399=2020,Outgrowers_Baseline!AA399,IF(G399=2021,Outgrowers_Baseline!AF399,IF(G399=2022,Outgrowers_Baseline!AK399,IF(G399=2023,Outgrowers_Baseline!AP399,IF(G399=2024,Outgrowers_Baseline!AU399,0))))))))))</f>
        <v>14600</v>
      </c>
      <c r="I399" s="11">
        <f t="shared" si="109"/>
        <v>2020</v>
      </c>
      <c r="J399" s="11">
        <f>IF(I399=2017,Outgrowers_Baseline!I399,IF(I399=2018,Outgrowers_Baseline!N399,IF(I399=2019,Outgrowers_Baseline!S399,IF(I399=2020,Outgrowers_Baseline!X399,IF(I399=2021,Outgrowers_Baseline!AC399,IF(I399=2022,Outgrowers_Baseline!AH399,IF(I399=2023,Outgrowers_Baseline!AM399,IF(I399=2024,Outgrowers_Baseline!AR399,0))))))))</f>
        <v>14500</v>
      </c>
      <c r="K399" s="11">
        <f>IF(I399=2017,Outgrowers_Baseline!L399,IF(I399=2018,Outgrowers_Baseline!Q399,IF(I399=2019,Outgrowers_Baseline!V399,IF(I399=2020,Outgrowers_Baseline!AA399,IF(I399=2021,Outgrowers_Baseline!AF399,IF(I399=2022,Outgrowers_Baseline!AK399,IF(I399=2023,Outgrowers_Baseline!AP399,IF(I399=2024,Outgrowers_Baseline!AU399,0))))))))</f>
        <v>0</v>
      </c>
      <c r="L399" s="11">
        <f>IF(I399=2017,Outgrowers_Baseline!K399,IF(I399=2018,Outgrowers_Baseline!P399,IF(I399=2019,Outgrowers_Baseline!U399,IF(I399=2020,Outgrowers_Baseline!Z399,IF(I399=2021,Outgrowers_Baseline!AE399,IF(I399=2022,Outgrowers_Baseline!AJ399,IF(I399=2023,Outgrowers_Baseline!AO399,IF(I399=2024,Outgrowers_Baseline!AT399,0))))))))</f>
        <v>0</v>
      </c>
      <c r="M399" s="11">
        <f>IF(I399=2017,Outgrowers_Baseline!J399,IF(I399=2018,Outgrowers_Baseline!O399,IF(I399=2019,Outgrowers_Baseline!T399,IF(I399=2020,Outgrowers_Baseline!Y399,IF(I399=2021,Outgrowers_Baseline!AD399,IF(I399=2022,Outgrowers_Baseline!AI399,IF(I399=2023,Outgrowers_Baseline!AN399,IF(I399=2024,Outgrowers_Baseline!AS399,0))))))))</f>
        <v>100</v>
      </c>
      <c r="N399" s="11">
        <f t="shared" si="110"/>
        <v>14600</v>
      </c>
      <c r="O399" s="30">
        <f>IFERROR(VLOOKUP(A399,Outgrower_Areas!$C:$J,8,0),0)</f>
        <v>1.476111</v>
      </c>
      <c r="P399" s="33">
        <f t="shared" si="111"/>
        <v>0</v>
      </c>
      <c r="Q399" s="113">
        <f t="shared" si="112"/>
        <v>0</v>
      </c>
      <c r="R399" s="32">
        <f t="shared" si="113"/>
        <v>0</v>
      </c>
      <c r="S399" s="30">
        <f t="shared" si="114"/>
        <v>0</v>
      </c>
      <c r="T399" s="32">
        <f t="shared" si="115"/>
        <v>6.8493150684931503E-3</v>
      </c>
      <c r="U399" s="30">
        <f t="shared" si="116"/>
        <v>1.0110349315068492E-2</v>
      </c>
      <c r="V399" s="113" t="str">
        <f t="shared" si="117"/>
        <v>Non-Cropland</v>
      </c>
      <c r="W399" s="33">
        <f t="shared" si="118"/>
        <v>0</v>
      </c>
      <c r="X399" s="114">
        <f t="shared" si="119"/>
        <v>0</v>
      </c>
      <c r="Y399" s="33">
        <f t="shared" si="120"/>
        <v>0</v>
      </c>
      <c r="Z399" s="113">
        <f t="shared" si="121"/>
        <v>0</v>
      </c>
      <c r="AA399" s="113" t="str">
        <f t="shared" si="122"/>
        <v>Very Low Cropland (&lt;10%)</v>
      </c>
      <c r="AB399" s="11">
        <f t="shared" si="123"/>
        <v>0.15</v>
      </c>
      <c r="AC399" s="11">
        <f t="shared" si="124"/>
        <v>1.5165523972602737E-3</v>
      </c>
      <c r="AD399" s="30">
        <f t="shared" si="125"/>
        <v>1.0110349315068492E-2</v>
      </c>
    </row>
    <row r="400" spans="1:30" x14ac:dyDescent="0.4">
      <c r="A400" s="11" t="str">
        <f>Outgrowers_Baseline!A400</f>
        <v>44005a</v>
      </c>
      <c r="B400" s="11">
        <f>Outgrowers_Baseline!B400</f>
        <v>500</v>
      </c>
      <c r="C400" s="11" t="str">
        <f>Outgrowers_Baseline!C400</f>
        <v>44005a</v>
      </c>
      <c r="D400" s="11">
        <f>Outgrowers_Baseline!D400</f>
        <v>16450</v>
      </c>
      <c r="E400" s="11" t="str">
        <f>Outgrowers_Baseline!G400</f>
        <v>Euc</v>
      </c>
      <c r="F400" s="11">
        <f>Outgrowers_Baseline!H400</f>
        <v>2021</v>
      </c>
      <c r="G400" s="11">
        <f t="shared" si="108"/>
        <v>2020</v>
      </c>
      <c r="H400" s="11">
        <f>IF(G400&lt;2017,0,(IF(G400=2017,Outgrowers_Baseline!I400,IF(G400=2018,Outgrowers_Baseline!N400,IF(G400=2019,Outgrowers_Baseline!S400,IF(G400=2020,Outgrowers_Baseline!X400,IF(G400=2021,Outgrowers_Baseline!AC400,IF(G400=2022,Outgrowers_Baseline!AH400,IF(G400=2023,Outgrowers_Baseline!AM400,IF(G400=2024,Outgrowers_Baseline!AR400,0)))))))))+(IF(G400=2017,Outgrowers_Baseline!J400,IF(G400=2018,Outgrowers_Baseline!O400,IF(G400=2019,Outgrowers_Baseline!T400,IF(G400=2020,Outgrowers_Baseline!Y400,IF(G400=2021,Outgrowers_Baseline!AD400,IF(G400=2022,Outgrowers_Baseline!AI400,IF(G400=2023,Outgrowers_Baseline!AN400,IF(G400=2024,Outgrowers_Baseline!AS400,0)))))))))+(IF(G400=2017,Outgrowers_Baseline!K400,IF(G400=2018,Outgrowers_Baseline!P400,IF(G400=2019,Outgrowers_Baseline!U400,IF(G400=2020,Outgrowers_Baseline!Z400,IF(G400=2021,Outgrowers_Baseline!AE400,IF(G400=2022,Outgrowers_Baseline!AJ400,IF(G400=2023,Outgrowers_Baseline!AO400,IF(G400=2024,Outgrowers_Baseline!AT400,0)))))))))+(IF(G400=2017,Outgrowers_Baseline!L400,IF(G400=2018,Outgrowers_Baseline!Q400,IF(G400=2019,Outgrowers_Baseline!V400,IF(G400=2020,Outgrowers_Baseline!AA400,IF(G400=2021,Outgrowers_Baseline!AF400,IF(G400=2022,Outgrowers_Baseline!AK400,IF(G400=2023,Outgrowers_Baseline!AP400,IF(G400=2024,Outgrowers_Baseline!AU400,0))))))))))</f>
        <v>7000</v>
      </c>
      <c r="I400" s="11">
        <f t="shared" si="109"/>
        <v>2020</v>
      </c>
      <c r="J400" s="11">
        <f>IF(I400=2017,Outgrowers_Baseline!I400,IF(I400=2018,Outgrowers_Baseline!N400,IF(I400=2019,Outgrowers_Baseline!S400,IF(I400=2020,Outgrowers_Baseline!X400,IF(I400=2021,Outgrowers_Baseline!AC400,IF(I400=2022,Outgrowers_Baseline!AH400,IF(I400=2023,Outgrowers_Baseline!AM400,IF(I400=2024,Outgrowers_Baseline!AR400,0))))))))</f>
        <v>5400</v>
      </c>
      <c r="K400" s="11">
        <f>IF(I400=2017,Outgrowers_Baseline!L400,IF(I400=2018,Outgrowers_Baseline!Q400,IF(I400=2019,Outgrowers_Baseline!V400,IF(I400=2020,Outgrowers_Baseline!AA400,IF(I400=2021,Outgrowers_Baseline!AF400,IF(I400=2022,Outgrowers_Baseline!AK400,IF(I400=2023,Outgrowers_Baseline!AP400,IF(I400=2024,Outgrowers_Baseline!AU400,0))))))))</f>
        <v>0</v>
      </c>
      <c r="L400" s="11">
        <f>IF(I400=2017,Outgrowers_Baseline!K400,IF(I400=2018,Outgrowers_Baseline!P400,IF(I400=2019,Outgrowers_Baseline!U400,IF(I400=2020,Outgrowers_Baseline!Z400,IF(I400=2021,Outgrowers_Baseline!AE400,IF(I400=2022,Outgrowers_Baseline!AJ400,IF(I400=2023,Outgrowers_Baseline!AO400,IF(I400=2024,Outgrowers_Baseline!AT400,0))))))))</f>
        <v>0</v>
      </c>
      <c r="M400" s="11">
        <f>IF(I400=2017,Outgrowers_Baseline!J400,IF(I400=2018,Outgrowers_Baseline!O400,IF(I400=2019,Outgrowers_Baseline!T400,IF(I400=2020,Outgrowers_Baseline!Y400,IF(I400=2021,Outgrowers_Baseline!AD400,IF(I400=2022,Outgrowers_Baseline!AI400,IF(I400=2023,Outgrowers_Baseline!AN400,IF(I400=2024,Outgrowers_Baseline!AS400,0))))))))</f>
        <v>1600</v>
      </c>
      <c r="N400" s="11">
        <f t="shared" si="110"/>
        <v>7000</v>
      </c>
      <c r="O400" s="30">
        <f>IFERROR(VLOOKUP(A400,Outgrower_Areas!$C:$J,8,0),0)</f>
        <v>0.66902399999999995</v>
      </c>
      <c r="P400" s="33">
        <f t="shared" si="111"/>
        <v>0</v>
      </c>
      <c r="Q400" s="113">
        <f t="shared" si="112"/>
        <v>0</v>
      </c>
      <c r="R400" s="32">
        <f t="shared" si="113"/>
        <v>0</v>
      </c>
      <c r="S400" s="30">
        <f t="shared" si="114"/>
        <v>0</v>
      </c>
      <c r="T400" s="32">
        <f t="shared" si="115"/>
        <v>0.22857142857142856</v>
      </c>
      <c r="U400" s="30">
        <f t="shared" si="116"/>
        <v>0.15291977142857141</v>
      </c>
      <c r="V400" s="113" t="str">
        <f t="shared" si="117"/>
        <v>Non-Cropland</v>
      </c>
      <c r="W400" s="33">
        <f t="shared" si="118"/>
        <v>0</v>
      </c>
      <c r="X400" s="114">
        <f t="shared" si="119"/>
        <v>0</v>
      </c>
      <c r="Y400" s="33">
        <f t="shared" si="120"/>
        <v>0</v>
      </c>
      <c r="Z400" s="113">
        <f t="shared" si="121"/>
        <v>0</v>
      </c>
      <c r="AA400" s="113" t="str">
        <f t="shared" si="122"/>
        <v>Low Cropland (10-30%)</v>
      </c>
      <c r="AB400" s="11">
        <f t="shared" si="123"/>
        <v>0.2</v>
      </c>
      <c r="AC400" s="11">
        <f t="shared" si="124"/>
        <v>3.0583954285714282E-2</v>
      </c>
      <c r="AD400" s="30">
        <f t="shared" si="125"/>
        <v>0.15291977142857141</v>
      </c>
    </row>
    <row r="401" spans="1:30" x14ac:dyDescent="0.4">
      <c r="A401" s="11" t="str">
        <f>Outgrowers_Baseline!A401</f>
        <v>44007a</v>
      </c>
      <c r="B401" s="11">
        <f>Outgrowers_Baseline!B401</f>
        <v>500</v>
      </c>
      <c r="C401" s="11" t="str">
        <f>Outgrowers_Baseline!C401</f>
        <v>44007a</v>
      </c>
      <c r="D401" s="11">
        <f>Outgrowers_Baseline!D401</f>
        <v>16796</v>
      </c>
      <c r="E401" s="11" t="str">
        <f>Outgrowers_Baseline!G401</f>
        <v>Euc</v>
      </c>
      <c r="F401" s="11">
        <f>Outgrowers_Baseline!H401</f>
        <v>2021</v>
      </c>
      <c r="G401" s="11">
        <f t="shared" si="108"/>
        <v>2020</v>
      </c>
      <c r="H401" s="11">
        <f>IF(G401&lt;2017,0,(IF(G401=2017,Outgrowers_Baseline!I401,IF(G401=2018,Outgrowers_Baseline!N401,IF(G401=2019,Outgrowers_Baseline!S401,IF(G401=2020,Outgrowers_Baseline!X401,IF(G401=2021,Outgrowers_Baseline!AC401,IF(G401=2022,Outgrowers_Baseline!AH401,IF(G401=2023,Outgrowers_Baseline!AM401,IF(G401=2024,Outgrowers_Baseline!AR401,0)))))))))+(IF(G401=2017,Outgrowers_Baseline!J401,IF(G401=2018,Outgrowers_Baseline!O401,IF(G401=2019,Outgrowers_Baseline!T401,IF(G401=2020,Outgrowers_Baseline!Y401,IF(G401=2021,Outgrowers_Baseline!AD401,IF(G401=2022,Outgrowers_Baseline!AI401,IF(G401=2023,Outgrowers_Baseline!AN401,IF(G401=2024,Outgrowers_Baseline!AS401,0)))))))))+(IF(G401=2017,Outgrowers_Baseline!K401,IF(G401=2018,Outgrowers_Baseline!P401,IF(G401=2019,Outgrowers_Baseline!U401,IF(G401=2020,Outgrowers_Baseline!Z401,IF(G401=2021,Outgrowers_Baseline!AE401,IF(G401=2022,Outgrowers_Baseline!AJ401,IF(G401=2023,Outgrowers_Baseline!AO401,IF(G401=2024,Outgrowers_Baseline!AT401,0)))))))))+(IF(G401=2017,Outgrowers_Baseline!L401,IF(G401=2018,Outgrowers_Baseline!Q401,IF(G401=2019,Outgrowers_Baseline!V401,IF(G401=2020,Outgrowers_Baseline!AA401,IF(G401=2021,Outgrowers_Baseline!AF401,IF(G401=2022,Outgrowers_Baseline!AK401,IF(G401=2023,Outgrowers_Baseline!AP401,IF(G401=2024,Outgrowers_Baseline!AU401,0))))))))))</f>
        <v>100400</v>
      </c>
      <c r="I401" s="11">
        <f t="shared" si="109"/>
        <v>2020</v>
      </c>
      <c r="J401" s="11">
        <f>IF(I401=2017,Outgrowers_Baseline!I401,IF(I401=2018,Outgrowers_Baseline!N401,IF(I401=2019,Outgrowers_Baseline!S401,IF(I401=2020,Outgrowers_Baseline!X401,IF(I401=2021,Outgrowers_Baseline!AC401,IF(I401=2022,Outgrowers_Baseline!AH401,IF(I401=2023,Outgrowers_Baseline!AM401,IF(I401=2024,Outgrowers_Baseline!AR401,0))))))))</f>
        <v>6200</v>
      </c>
      <c r="K401" s="11">
        <f>IF(I401=2017,Outgrowers_Baseline!L401,IF(I401=2018,Outgrowers_Baseline!Q401,IF(I401=2019,Outgrowers_Baseline!V401,IF(I401=2020,Outgrowers_Baseline!AA401,IF(I401=2021,Outgrowers_Baseline!AF401,IF(I401=2022,Outgrowers_Baseline!AK401,IF(I401=2023,Outgrowers_Baseline!AP401,IF(I401=2024,Outgrowers_Baseline!AU401,0))))))))</f>
        <v>200</v>
      </c>
      <c r="L401" s="11">
        <f>IF(I401=2017,Outgrowers_Baseline!K401,IF(I401=2018,Outgrowers_Baseline!P401,IF(I401=2019,Outgrowers_Baseline!U401,IF(I401=2020,Outgrowers_Baseline!Z401,IF(I401=2021,Outgrowers_Baseline!AE401,IF(I401=2022,Outgrowers_Baseline!AJ401,IF(I401=2023,Outgrowers_Baseline!AO401,IF(I401=2024,Outgrowers_Baseline!AT401,0))))))))</f>
        <v>2100</v>
      </c>
      <c r="M401" s="11">
        <f>IF(I401=2017,Outgrowers_Baseline!J401,IF(I401=2018,Outgrowers_Baseline!O401,IF(I401=2019,Outgrowers_Baseline!T401,IF(I401=2020,Outgrowers_Baseline!Y401,IF(I401=2021,Outgrowers_Baseline!AD401,IF(I401=2022,Outgrowers_Baseline!AI401,IF(I401=2023,Outgrowers_Baseline!AN401,IF(I401=2024,Outgrowers_Baseline!AS401,0))))))))</f>
        <v>91900</v>
      </c>
      <c r="N401" s="11">
        <f t="shared" si="110"/>
        <v>100400</v>
      </c>
      <c r="O401" s="30">
        <f>IFERROR(VLOOKUP(A401,Outgrower_Areas!$C:$J,8,0),0)</f>
        <v>10.019012</v>
      </c>
      <c r="P401" s="33">
        <f t="shared" si="111"/>
        <v>1.9920318725099601E-3</v>
      </c>
      <c r="Q401" s="113">
        <f t="shared" si="112"/>
        <v>1.995819123505976E-2</v>
      </c>
      <c r="R401" s="32">
        <f t="shared" si="113"/>
        <v>2.2908366533864542E-2</v>
      </c>
      <c r="S401" s="30">
        <f t="shared" si="114"/>
        <v>0.22951919920318725</v>
      </c>
      <c r="T401" s="32">
        <f t="shared" si="115"/>
        <v>0.93824701195219129</v>
      </c>
      <c r="U401" s="30">
        <f t="shared" si="116"/>
        <v>9.4003080717131482</v>
      </c>
      <c r="V401" s="113" t="str">
        <f t="shared" si="117"/>
        <v>Very Low Cropland (&lt;10%)</v>
      </c>
      <c r="W401" s="33">
        <f t="shared" si="118"/>
        <v>0.15</v>
      </c>
      <c r="X401" s="114">
        <f t="shared" si="119"/>
        <v>2.9937286852589639E-3</v>
      </c>
      <c r="Y401" s="33">
        <f t="shared" si="120"/>
        <v>0.15</v>
      </c>
      <c r="Z401" s="113">
        <f t="shared" si="121"/>
        <v>3.4427879880478088E-2</v>
      </c>
      <c r="AA401" s="113" t="str">
        <f t="shared" si="122"/>
        <v>High Cropland (≥50%)</v>
      </c>
      <c r="AB401" s="11">
        <f t="shared" si="123"/>
        <v>0.4</v>
      </c>
      <c r="AC401" s="11">
        <f t="shared" si="124"/>
        <v>3.7601232286852593</v>
      </c>
      <c r="AD401" s="30">
        <f t="shared" si="125"/>
        <v>9.4003080717131482</v>
      </c>
    </row>
    <row r="402" spans="1:30" x14ac:dyDescent="0.4">
      <c r="A402" s="11" t="str">
        <f>Outgrowers_Baseline!A402</f>
        <v>46002a</v>
      </c>
      <c r="B402" s="11">
        <f>Outgrowers_Baseline!B402</f>
        <v>500</v>
      </c>
      <c r="C402" s="11" t="str">
        <f>Outgrowers_Baseline!C402</f>
        <v>46002a</v>
      </c>
      <c r="D402" s="11">
        <f>Outgrowers_Baseline!D402</f>
        <v>16681</v>
      </c>
      <c r="E402" s="11" t="str">
        <f>Outgrowers_Baseline!G402</f>
        <v>Euc</v>
      </c>
      <c r="F402" s="11">
        <f>Outgrowers_Baseline!H402</f>
        <v>2020</v>
      </c>
      <c r="G402" s="11">
        <f t="shared" si="108"/>
        <v>2019</v>
      </c>
      <c r="H402" s="11">
        <f>IF(G402&lt;2017,0,(IF(G402=2017,Outgrowers_Baseline!I402,IF(G402=2018,Outgrowers_Baseline!N402,IF(G402=2019,Outgrowers_Baseline!S402,IF(G402=2020,Outgrowers_Baseline!X402,IF(G402=2021,Outgrowers_Baseline!AC402,IF(G402=2022,Outgrowers_Baseline!AH402,IF(G402=2023,Outgrowers_Baseline!AM402,IF(G402=2024,Outgrowers_Baseline!AR402,0)))))))))+(IF(G402=2017,Outgrowers_Baseline!J402,IF(G402=2018,Outgrowers_Baseline!O402,IF(G402=2019,Outgrowers_Baseline!T402,IF(G402=2020,Outgrowers_Baseline!Y402,IF(G402=2021,Outgrowers_Baseline!AD402,IF(G402=2022,Outgrowers_Baseline!AI402,IF(G402=2023,Outgrowers_Baseline!AN402,IF(G402=2024,Outgrowers_Baseline!AS402,0)))))))))+(IF(G402=2017,Outgrowers_Baseline!K402,IF(G402=2018,Outgrowers_Baseline!P402,IF(G402=2019,Outgrowers_Baseline!U402,IF(G402=2020,Outgrowers_Baseline!Z402,IF(G402=2021,Outgrowers_Baseline!AE402,IF(G402=2022,Outgrowers_Baseline!AJ402,IF(G402=2023,Outgrowers_Baseline!AO402,IF(G402=2024,Outgrowers_Baseline!AT402,0)))))))))+(IF(G402=2017,Outgrowers_Baseline!L402,IF(G402=2018,Outgrowers_Baseline!Q402,IF(G402=2019,Outgrowers_Baseline!V402,IF(G402=2020,Outgrowers_Baseline!AA402,IF(G402=2021,Outgrowers_Baseline!AF402,IF(G402=2022,Outgrowers_Baseline!AK402,IF(G402=2023,Outgrowers_Baseline!AP402,IF(G402=2024,Outgrowers_Baseline!AU402,0))))))))))</f>
        <v>3300</v>
      </c>
      <c r="I402" s="11">
        <f t="shared" si="109"/>
        <v>2019</v>
      </c>
      <c r="J402" s="11">
        <f>IF(I402=2017,Outgrowers_Baseline!I402,IF(I402=2018,Outgrowers_Baseline!N402,IF(I402=2019,Outgrowers_Baseline!S402,IF(I402=2020,Outgrowers_Baseline!X402,IF(I402=2021,Outgrowers_Baseline!AC402,IF(I402=2022,Outgrowers_Baseline!AH402,IF(I402=2023,Outgrowers_Baseline!AM402,IF(I402=2024,Outgrowers_Baseline!AR402,0))))))))</f>
        <v>3300</v>
      </c>
      <c r="K402" s="11">
        <f>IF(I402=2017,Outgrowers_Baseline!L402,IF(I402=2018,Outgrowers_Baseline!Q402,IF(I402=2019,Outgrowers_Baseline!V402,IF(I402=2020,Outgrowers_Baseline!AA402,IF(I402=2021,Outgrowers_Baseline!AF402,IF(I402=2022,Outgrowers_Baseline!AK402,IF(I402=2023,Outgrowers_Baseline!AP402,IF(I402=2024,Outgrowers_Baseline!AU402,0))))))))</f>
        <v>0</v>
      </c>
      <c r="L402" s="11">
        <f>IF(I402=2017,Outgrowers_Baseline!K402,IF(I402=2018,Outgrowers_Baseline!P402,IF(I402=2019,Outgrowers_Baseline!U402,IF(I402=2020,Outgrowers_Baseline!Z402,IF(I402=2021,Outgrowers_Baseline!AE402,IF(I402=2022,Outgrowers_Baseline!AJ402,IF(I402=2023,Outgrowers_Baseline!AO402,IF(I402=2024,Outgrowers_Baseline!AT402,0))))))))</f>
        <v>0</v>
      </c>
      <c r="M402" s="11">
        <f>IF(I402=2017,Outgrowers_Baseline!J402,IF(I402=2018,Outgrowers_Baseline!O402,IF(I402=2019,Outgrowers_Baseline!T402,IF(I402=2020,Outgrowers_Baseline!Y402,IF(I402=2021,Outgrowers_Baseline!AD402,IF(I402=2022,Outgrowers_Baseline!AI402,IF(I402=2023,Outgrowers_Baseline!AN402,IF(I402=2024,Outgrowers_Baseline!AS402,0))))))))</f>
        <v>0</v>
      </c>
      <c r="N402" s="11">
        <f t="shared" si="110"/>
        <v>3300</v>
      </c>
      <c r="O402" s="30">
        <f>IFERROR(VLOOKUP(A402,Outgrower_Areas!$C:$J,8,0),0)</f>
        <v>0.33429700000000001</v>
      </c>
      <c r="P402" s="33">
        <f t="shared" si="111"/>
        <v>0</v>
      </c>
      <c r="Q402" s="113">
        <f t="shared" si="112"/>
        <v>0</v>
      </c>
      <c r="R402" s="32">
        <f t="shared" si="113"/>
        <v>0</v>
      </c>
      <c r="S402" s="30">
        <f t="shared" si="114"/>
        <v>0</v>
      </c>
      <c r="T402" s="32">
        <f t="shared" si="115"/>
        <v>0</v>
      </c>
      <c r="U402" s="30">
        <f t="shared" si="116"/>
        <v>0</v>
      </c>
      <c r="V402" s="113" t="str">
        <f t="shared" si="117"/>
        <v>Non-Cropland</v>
      </c>
      <c r="W402" s="33">
        <f t="shared" si="118"/>
        <v>0</v>
      </c>
      <c r="X402" s="114">
        <f t="shared" si="119"/>
        <v>0</v>
      </c>
      <c r="Y402" s="33">
        <f t="shared" si="120"/>
        <v>0</v>
      </c>
      <c r="Z402" s="113">
        <f t="shared" si="121"/>
        <v>0</v>
      </c>
      <c r="AA402" s="113" t="str">
        <f t="shared" si="122"/>
        <v>Non-Cropland</v>
      </c>
      <c r="AB402" s="11">
        <f t="shared" si="123"/>
        <v>0</v>
      </c>
      <c r="AC402" s="11">
        <f t="shared" si="124"/>
        <v>0</v>
      </c>
      <c r="AD402" s="30">
        <f t="shared" si="125"/>
        <v>0</v>
      </c>
    </row>
    <row r="403" spans="1:30" x14ac:dyDescent="0.4">
      <c r="A403" s="11" t="str">
        <f>Outgrowers_Baseline!A403</f>
        <v>48257a</v>
      </c>
      <c r="B403" s="11">
        <f>Outgrowers_Baseline!B403</f>
        <v>508</v>
      </c>
      <c r="C403" s="11" t="str">
        <f>Outgrowers_Baseline!C403</f>
        <v>48257a</v>
      </c>
      <c r="D403" s="11">
        <f>Outgrowers_Baseline!D403</f>
        <v>19338</v>
      </c>
      <c r="E403" s="11" t="str">
        <f>Outgrowers_Baseline!G403</f>
        <v>Euc</v>
      </c>
      <c r="F403" s="11">
        <f>Outgrowers_Baseline!H403</f>
        <v>2023</v>
      </c>
      <c r="G403" s="11">
        <f t="shared" si="108"/>
        <v>2022</v>
      </c>
      <c r="H403" s="11">
        <f>IF(G403&lt;2017,0,(IF(G403=2017,Outgrowers_Baseline!I403,IF(G403=2018,Outgrowers_Baseline!N403,IF(G403=2019,Outgrowers_Baseline!S403,IF(G403=2020,Outgrowers_Baseline!X403,IF(G403=2021,Outgrowers_Baseline!AC403,IF(G403=2022,Outgrowers_Baseline!AH403,IF(G403=2023,Outgrowers_Baseline!AM403,IF(G403=2024,Outgrowers_Baseline!AR403,0)))))))))+(IF(G403=2017,Outgrowers_Baseline!J403,IF(G403=2018,Outgrowers_Baseline!O403,IF(G403=2019,Outgrowers_Baseline!T403,IF(G403=2020,Outgrowers_Baseline!Y403,IF(G403=2021,Outgrowers_Baseline!AD403,IF(G403=2022,Outgrowers_Baseline!AI403,IF(G403=2023,Outgrowers_Baseline!AN403,IF(G403=2024,Outgrowers_Baseline!AS403,0)))))))))+(IF(G403=2017,Outgrowers_Baseline!K403,IF(G403=2018,Outgrowers_Baseline!P403,IF(G403=2019,Outgrowers_Baseline!U403,IF(G403=2020,Outgrowers_Baseline!Z403,IF(G403=2021,Outgrowers_Baseline!AE403,IF(G403=2022,Outgrowers_Baseline!AJ403,IF(G403=2023,Outgrowers_Baseline!AO403,IF(G403=2024,Outgrowers_Baseline!AT403,0)))))))))+(IF(G403=2017,Outgrowers_Baseline!L403,IF(G403=2018,Outgrowers_Baseline!Q403,IF(G403=2019,Outgrowers_Baseline!V403,IF(G403=2020,Outgrowers_Baseline!AA403,IF(G403=2021,Outgrowers_Baseline!AF403,IF(G403=2022,Outgrowers_Baseline!AK403,IF(G403=2023,Outgrowers_Baseline!AP403,IF(G403=2024,Outgrowers_Baseline!AU403,0))))))))))</f>
        <v>4000</v>
      </c>
      <c r="I403" s="11">
        <f t="shared" si="109"/>
        <v>2022</v>
      </c>
      <c r="J403" s="11">
        <f>IF(I403=2017,Outgrowers_Baseline!I403,IF(I403=2018,Outgrowers_Baseline!N403,IF(I403=2019,Outgrowers_Baseline!S403,IF(I403=2020,Outgrowers_Baseline!X403,IF(I403=2021,Outgrowers_Baseline!AC403,IF(I403=2022,Outgrowers_Baseline!AH403,IF(I403=2023,Outgrowers_Baseline!AM403,IF(I403=2024,Outgrowers_Baseline!AR403,0))))))))</f>
        <v>3000</v>
      </c>
      <c r="K403" s="11">
        <f>IF(I403=2017,Outgrowers_Baseline!L403,IF(I403=2018,Outgrowers_Baseline!Q403,IF(I403=2019,Outgrowers_Baseline!V403,IF(I403=2020,Outgrowers_Baseline!AA403,IF(I403=2021,Outgrowers_Baseline!AF403,IF(I403=2022,Outgrowers_Baseline!AK403,IF(I403=2023,Outgrowers_Baseline!AP403,IF(I403=2024,Outgrowers_Baseline!AU403,0))))))))</f>
        <v>0</v>
      </c>
      <c r="L403" s="11">
        <f>IF(I403=2017,Outgrowers_Baseline!K403,IF(I403=2018,Outgrowers_Baseline!P403,IF(I403=2019,Outgrowers_Baseline!U403,IF(I403=2020,Outgrowers_Baseline!Z403,IF(I403=2021,Outgrowers_Baseline!AE403,IF(I403=2022,Outgrowers_Baseline!AJ403,IF(I403=2023,Outgrowers_Baseline!AO403,IF(I403=2024,Outgrowers_Baseline!AT403,0))))))))</f>
        <v>0</v>
      </c>
      <c r="M403" s="11">
        <f>IF(I403=2017,Outgrowers_Baseline!J403,IF(I403=2018,Outgrowers_Baseline!O403,IF(I403=2019,Outgrowers_Baseline!T403,IF(I403=2020,Outgrowers_Baseline!Y403,IF(I403=2021,Outgrowers_Baseline!AD403,IF(I403=2022,Outgrowers_Baseline!AI403,IF(I403=2023,Outgrowers_Baseline!AN403,IF(I403=2024,Outgrowers_Baseline!AS403,0))))))))</f>
        <v>1000</v>
      </c>
      <c r="N403" s="11">
        <f t="shared" si="110"/>
        <v>4000</v>
      </c>
      <c r="O403" s="30">
        <f>IFERROR(VLOOKUP(A403,Outgrower_Areas!$C:$J,8,0),0)</f>
        <v>0.40832299999999999</v>
      </c>
      <c r="P403" s="33">
        <f t="shared" si="111"/>
        <v>0</v>
      </c>
      <c r="Q403" s="113">
        <f t="shared" si="112"/>
        <v>0</v>
      </c>
      <c r="R403" s="32">
        <f t="shared" si="113"/>
        <v>0</v>
      </c>
      <c r="S403" s="30">
        <f t="shared" si="114"/>
        <v>0</v>
      </c>
      <c r="T403" s="32">
        <f t="shared" si="115"/>
        <v>0.25</v>
      </c>
      <c r="U403" s="30">
        <f t="shared" si="116"/>
        <v>0.10208075</v>
      </c>
      <c r="V403" s="113" t="str">
        <f t="shared" si="117"/>
        <v>Non-Cropland</v>
      </c>
      <c r="W403" s="33">
        <f t="shared" si="118"/>
        <v>0</v>
      </c>
      <c r="X403" s="114">
        <f t="shared" si="119"/>
        <v>0</v>
      </c>
      <c r="Y403" s="33">
        <f t="shared" si="120"/>
        <v>0</v>
      </c>
      <c r="Z403" s="113">
        <f t="shared" si="121"/>
        <v>0</v>
      </c>
      <c r="AA403" s="113" t="str">
        <f t="shared" si="122"/>
        <v>Low Cropland (10-30%)</v>
      </c>
      <c r="AB403" s="11">
        <f t="shared" si="123"/>
        <v>0.2</v>
      </c>
      <c r="AC403" s="11">
        <f t="shared" si="124"/>
        <v>2.0416150000000001E-2</v>
      </c>
      <c r="AD403" s="30">
        <f t="shared" si="125"/>
        <v>0.10208075</v>
      </c>
    </row>
    <row r="404" spans="1:30" x14ac:dyDescent="0.4">
      <c r="A404" s="11" t="str">
        <f>Outgrowers_Baseline!A404</f>
        <v>50149a</v>
      </c>
      <c r="B404" s="11">
        <f>Outgrowers_Baseline!B404</f>
        <v>503</v>
      </c>
      <c r="C404" s="11" t="str">
        <f>Outgrowers_Baseline!C404</f>
        <v>50149a</v>
      </c>
      <c r="D404" s="11">
        <f>Outgrowers_Baseline!D404</f>
        <v>19210</v>
      </c>
      <c r="E404" s="11" t="str">
        <f>Outgrowers_Baseline!G404</f>
        <v>Euc</v>
      </c>
      <c r="F404" s="11">
        <f>Outgrowers_Baseline!H404</f>
        <v>2023</v>
      </c>
      <c r="G404" s="11">
        <f t="shared" si="108"/>
        <v>2022</v>
      </c>
      <c r="H404" s="11">
        <f>IF(G404&lt;2017,0,(IF(G404=2017,Outgrowers_Baseline!I404,IF(G404=2018,Outgrowers_Baseline!N404,IF(G404=2019,Outgrowers_Baseline!S404,IF(G404=2020,Outgrowers_Baseline!X404,IF(G404=2021,Outgrowers_Baseline!AC404,IF(G404=2022,Outgrowers_Baseline!AH404,IF(G404=2023,Outgrowers_Baseline!AM404,IF(G404=2024,Outgrowers_Baseline!AR404,0)))))))))+(IF(G404=2017,Outgrowers_Baseline!J404,IF(G404=2018,Outgrowers_Baseline!O404,IF(G404=2019,Outgrowers_Baseline!T404,IF(G404=2020,Outgrowers_Baseline!Y404,IF(G404=2021,Outgrowers_Baseline!AD404,IF(G404=2022,Outgrowers_Baseline!AI404,IF(G404=2023,Outgrowers_Baseline!AN404,IF(G404=2024,Outgrowers_Baseline!AS404,0)))))))))+(IF(G404=2017,Outgrowers_Baseline!K404,IF(G404=2018,Outgrowers_Baseline!P404,IF(G404=2019,Outgrowers_Baseline!U404,IF(G404=2020,Outgrowers_Baseline!Z404,IF(G404=2021,Outgrowers_Baseline!AE404,IF(G404=2022,Outgrowers_Baseline!AJ404,IF(G404=2023,Outgrowers_Baseline!AO404,IF(G404=2024,Outgrowers_Baseline!AT404,0)))))))))+(IF(G404=2017,Outgrowers_Baseline!L404,IF(G404=2018,Outgrowers_Baseline!Q404,IF(G404=2019,Outgrowers_Baseline!V404,IF(G404=2020,Outgrowers_Baseline!AA404,IF(G404=2021,Outgrowers_Baseline!AF404,IF(G404=2022,Outgrowers_Baseline!AK404,IF(G404=2023,Outgrowers_Baseline!AP404,IF(G404=2024,Outgrowers_Baseline!AU404,0))))))))))</f>
        <v>2100</v>
      </c>
      <c r="I404" s="11">
        <f t="shared" si="109"/>
        <v>2022</v>
      </c>
      <c r="J404" s="11">
        <f>IF(I404=2017,Outgrowers_Baseline!I404,IF(I404=2018,Outgrowers_Baseline!N404,IF(I404=2019,Outgrowers_Baseline!S404,IF(I404=2020,Outgrowers_Baseline!X404,IF(I404=2021,Outgrowers_Baseline!AC404,IF(I404=2022,Outgrowers_Baseline!AH404,IF(I404=2023,Outgrowers_Baseline!AM404,IF(I404=2024,Outgrowers_Baseline!AR404,0))))))))</f>
        <v>0</v>
      </c>
      <c r="K404" s="11">
        <f>IF(I404=2017,Outgrowers_Baseline!L404,IF(I404=2018,Outgrowers_Baseline!Q404,IF(I404=2019,Outgrowers_Baseline!V404,IF(I404=2020,Outgrowers_Baseline!AA404,IF(I404=2021,Outgrowers_Baseline!AF404,IF(I404=2022,Outgrowers_Baseline!AK404,IF(I404=2023,Outgrowers_Baseline!AP404,IF(I404=2024,Outgrowers_Baseline!AU404,0))))))))</f>
        <v>0</v>
      </c>
      <c r="L404" s="11">
        <f>IF(I404=2017,Outgrowers_Baseline!K404,IF(I404=2018,Outgrowers_Baseline!P404,IF(I404=2019,Outgrowers_Baseline!U404,IF(I404=2020,Outgrowers_Baseline!Z404,IF(I404=2021,Outgrowers_Baseline!AE404,IF(I404=2022,Outgrowers_Baseline!AJ404,IF(I404=2023,Outgrowers_Baseline!AO404,IF(I404=2024,Outgrowers_Baseline!AT404,0))))))))</f>
        <v>400</v>
      </c>
      <c r="M404" s="11">
        <f>IF(I404=2017,Outgrowers_Baseline!J404,IF(I404=2018,Outgrowers_Baseline!O404,IF(I404=2019,Outgrowers_Baseline!T404,IF(I404=2020,Outgrowers_Baseline!Y404,IF(I404=2021,Outgrowers_Baseline!AD404,IF(I404=2022,Outgrowers_Baseline!AI404,IF(I404=2023,Outgrowers_Baseline!AN404,IF(I404=2024,Outgrowers_Baseline!AS404,0))))))))</f>
        <v>1700</v>
      </c>
      <c r="N404" s="11">
        <f t="shared" si="110"/>
        <v>2100</v>
      </c>
      <c r="O404" s="30">
        <f>IFERROR(VLOOKUP(A404,Outgrower_Areas!$C:$J,8,0),0)</f>
        <v>0.19071099999999999</v>
      </c>
      <c r="P404" s="33">
        <f t="shared" si="111"/>
        <v>0</v>
      </c>
      <c r="Q404" s="113">
        <f t="shared" si="112"/>
        <v>0</v>
      </c>
      <c r="R404" s="32">
        <f t="shared" si="113"/>
        <v>0.19047619047619047</v>
      </c>
      <c r="S404" s="30">
        <f t="shared" si="114"/>
        <v>3.6325904761904761E-2</v>
      </c>
      <c r="T404" s="32">
        <f t="shared" si="115"/>
        <v>1</v>
      </c>
      <c r="U404" s="30">
        <f t="shared" si="116"/>
        <v>0.19071099999999999</v>
      </c>
      <c r="V404" s="113" t="str">
        <f t="shared" si="117"/>
        <v>Non-Cropland</v>
      </c>
      <c r="W404" s="33">
        <f t="shared" si="118"/>
        <v>0</v>
      </c>
      <c r="X404" s="114">
        <f t="shared" si="119"/>
        <v>0</v>
      </c>
      <c r="Y404" s="33">
        <f t="shared" si="120"/>
        <v>0.2</v>
      </c>
      <c r="Z404" s="113">
        <f t="shared" si="121"/>
        <v>7.2651809523809523E-3</v>
      </c>
      <c r="AA404" s="113" t="str">
        <f t="shared" si="122"/>
        <v>High Cropland (≥50%)</v>
      </c>
      <c r="AB404" s="11">
        <f t="shared" si="123"/>
        <v>0.4</v>
      </c>
      <c r="AC404" s="11">
        <f t="shared" si="124"/>
        <v>7.6284400000000002E-2</v>
      </c>
      <c r="AD404" s="30">
        <f t="shared" si="125"/>
        <v>0.19071099999999999</v>
      </c>
    </row>
    <row r="405" spans="1:30" x14ac:dyDescent="0.4">
      <c r="A405" s="11" t="str">
        <f>Outgrowers_Baseline!A405</f>
        <v>50150a</v>
      </c>
      <c r="B405" s="11">
        <f>Outgrowers_Baseline!B405</f>
        <v>503</v>
      </c>
      <c r="C405" s="11" t="str">
        <f>Outgrowers_Baseline!C405</f>
        <v>50150a</v>
      </c>
      <c r="D405" s="11">
        <f>Outgrowers_Baseline!D405</f>
        <v>19211</v>
      </c>
      <c r="E405" s="11" t="str">
        <f>Outgrowers_Baseline!G405</f>
        <v>Pine</v>
      </c>
      <c r="F405" s="11">
        <f>Outgrowers_Baseline!H405</f>
        <v>2023</v>
      </c>
      <c r="G405" s="11">
        <f t="shared" si="108"/>
        <v>2022</v>
      </c>
      <c r="H405" s="11">
        <f>IF(G405&lt;2017,0,(IF(G405=2017,Outgrowers_Baseline!I405,IF(G405=2018,Outgrowers_Baseline!N405,IF(G405=2019,Outgrowers_Baseline!S405,IF(G405=2020,Outgrowers_Baseline!X405,IF(G405=2021,Outgrowers_Baseline!AC405,IF(G405=2022,Outgrowers_Baseline!AH405,IF(G405=2023,Outgrowers_Baseline!AM405,IF(G405=2024,Outgrowers_Baseline!AR405,0)))))))))+(IF(G405=2017,Outgrowers_Baseline!J405,IF(G405=2018,Outgrowers_Baseline!O405,IF(G405=2019,Outgrowers_Baseline!T405,IF(G405=2020,Outgrowers_Baseline!Y405,IF(G405=2021,Outgrowers_Baseline!AD405,IF(G405=2022,Outgrowers_Baseline!AI405,IF(G405=2023,Outgrowers_Baseline!AN405,IF(G405=2024,Outgrowers_Baseline!AS405,0)))))))))+(IF(G405=2017,Outgrowers_Baseline!K405,IF(G405=2018,Outgrowers_Baseline!P405,IF(G405=2019,Outgrowers_Baseline!U405,IF(G405=2020,Outgrowers_Baseline!Z405,IF(G405=2021,Outgrowers_Baseline!AE405,IF(G405=2022,Outgrowers_Baseline!AJ405,IF(G405=2023,Outgrowers_Baseline!AO405,IF(G405=2024,Outgrowers_Baseline!AT405,0)))))))))+(IF(G405=2017,Outgrowers_Baseline!L405,IF(G405=2018,Outgrowers_Baseline!Q405,IF(G405=2019,Outgrowers_Baseline!V405,IF(G405=2020,Outgrowers_Baseline!AA405,IF(G405=2021,Outgrowers_Baseline!AF405,IF(G405=2022,Outgrowers_Baseline!AK405,IF(G405=2023,Outgrowers_Baseline!AP405,IF(G405=2024,Outgrowers_Baseline!AU405,0))))))))))</f>
        <v>900</v>
      </c>
      <c r="I405" s="11">
        <f t="shared" si="109"/>
        <v>2022</v>
      </c>
      <c r="J405" s="11">
        <f>IF(I405=2017,Outgrowers_Baseline!I405,IF(I405=2018,Outgrowers_Baseline!N405,IF(I405=2019,Outgrowers_Baseline!S405,IF(I405=2020,Outgrowers_Baseline!X405,IF(I405=2021,Outgrowers_Baseline!AC405,IF(I405=2022,Outgrowers_Baseline!AH405,IF(I405=2023,Outgrowers_Baseline!AM405,IF(I405=2024,Outgrowers_Baseline!AR405,0))))))))</f>
        <v>900</v>
      </c>
      <c r="K405" s="11">
        <f>IF(I405=2017,Outgrowers_Baseline!L405,IF(I405=2018,Outgrowers_Baseline!Q405,IF(I405=2019,Outgrowers_Baseline!V405,IF(I405=2020,Outgrowers_Baseline!AA405,IF(I405=2021,Outgrowers_Baseline!AF405,IF(I405=2022,Outgrowers_Baseline!AK405,IF(I405=2023,Outgrowers_Baseline!AP405,IF(I405=2024,Outgrowers_Baseline!AU405,0))))))))</f>
        <v>0</v>
      </c>
      <c r="L405" s="11">
        <f>IF(I405=2017,Outgrowers_Baseline!K405,IF(I405=2018,Outgrowers_Baseline!P405,IF(I405=2019,Outgrowers_Baseline!U405,IF(I405=2020,Outgrowers_Baseline!Z405,IF(I405=2021,Outgrowers_Baseline!AE405,IF(I405=2022,Outgrowers_Baseline!AJ405,IF(I405=2023,Outgrowers_Baseline!AO405,IF(I405=2024,Outgrowers_Baseline!AT405,0))))))))</f>
        <v>0</v>
      </c>
      <c r="M405" s="11">
        <f>IF(I405=2017,Outgrowers_Baseline!J405,IF(I405=2018,Outgrowers_Baseline!O405,IF(I405=2019,Outgrowers_Baseline!T405,IF(I405=2020,Outgrowers_Baseline!Y405,IF(I405=2021,Outgrowers_Baseline!AD405,IF(I405=2022,Outgrowers_Baseline!AI405,IF(I405=2023,Outgrowers_Baseline!AN405,IF(I405=2024,Outgrowers_Baseline!AS405,0))))))))</f>
        <v>0</v>
      </c>
      <c r="N405" s="11">
        <f t="shared" si="110"/>
        <v>900</v>
      </c>
      <c r="O405" s="30">
        <f>IFERROR(VLOOKUP(A405,Outgrower_Areas!$C:$J,8,0),0)</f>
        <v>8.3892999999999995E-2</v>
      </c>
      <c r="P405" s="33">
        <f t="shared" si="111"/>
        <v>0</v>
      </c>
      <c r="Q405" s="113">
        <f t="shared" si="112"/>
        <v>0</v>
      </c>
      <c r="R405" s="32">
        <f t="shared" si="113"/>
        <v>0</v>
      </c>
      <c r="S405" s="30">
        <f t="shared" si="114"/>
        <v>0</v>
      </c>
      <c r="T405" s="32">
        <f t="shared" si="115"/>
        <v>0</v>
      </c>
      <c r="U405" s="30">
        <f t="shared" si="116"/>
        <v>0</v>
      </c>
      <c r="V405" s="113" t="str">
        <f t="shared" si="117"/>
        <v>Non-Cropland</v>
      </c>
      <c r="W405" s="33">
        <f t="shared" si="118"/>
        <v>0</v>
      </c>
      <c r="X405" s="114">
        <f t="shared" si="119"/>
        <v>0</v>
      </c>
      <c r="Y405" s="33">
        <f t="shared" si="120"/>
        <v>0</v>
      </c>
      <c r="Z405" s="113">
        <f t="shared" si="121"/>
        <v>0</v>
      </c>
      <c r="AA405" s="113" t="str">
        <f t="shared" si="122"/>
        <v>Non-Cropland</v>
      </c>
      <c r="AB405" s="11">
        <f t="shared" si="123"/>
        <v>0</v>
      </c>
      <c r="AC405" s="11">
        <f t="shared" si="124"/>
        <v>0</v>
      </c>
      <c r="AD405" s="30">
        <f t="shared" si="125"/>
        <v>0</v>
      </c>
    </row>
    <row r="406" spans="1:30" x14ac:dyDescent="0.4">
      <c r="A406" s="11" t="str">
        <f>Outgrowers_Baseline!A406</f>
        <v>50152b</v>
      </c>
      <c r="B406" s="11">
        <f>Outgrowers_Baseline!B406</f>
        <v>503</v>
      </c>
      <c r="C406" s="11" t="str">
        <f>Outgrowers_Baseline!C406</f>
        <v>50152b</v>
      </c>
      <c r="D406" s="11">
        <f>Outgrowers_Baseline!D406</f>
        <v>19213</v>
      </c>
      <c r="E406" s="11" t="str">
        <f>Outgrowers_Baseline!G406</f>
        <v>Pine</v>
      </c>
      <c r="F406" s="11">
        <f>Outgrowers_Baseline!H406</f>
        <v>2023</v>
      </c>
      <c r="G406" s="11">
        <f t="shared" si="108"/>
        <v>2022</v>
      </c>
      <c r="H406" s="11">
        <f>IF(G406&lt;2017,0,(IF(G406=2017,Outgrowers_Baseline!I406,IF(G406=2018,Outgrowers_Baseline!N406,IF(G406=2019,Outgrowers_Baseline!S406,IF(G406=2020,Outgrowers_Baseline!X406,IF(G406=2021,Outgrowers_Baseline!AC406,IF(G406=2022,Outgrowers_Baseline!AH406,IF(G406=2023,Outgrowers_Baseline!AM406,IF(G406=2024,Outgrowers_Baseline!AR406,0)))))))))+(IF(G406=2017,Outgrowers_Baseline!J406,IF(G406=2018,Outgrowers_Baseline!O406,IF(G406=2019,Outgrowers_Baseline!T406,IF(G406=2020,Outgrowers_Baseline!Y406,IF(G406=2021,Outgrowers_Baseline!AD406,IF(G406=2022,Outgrowers_Baseline!AI406,IF(G406=2023,Outgrowers_Baseline!AN406,IF(G406=2024,Outgrowers_Baseline!AS406,0)))))))))+(IF(G406=2017,Outgrowers_Baseline!K406,IF(G406=2018,Outgrowers_Baseline!P406,IF(G406=2019,Outgrowers_Baseline!U406,IF(G406=2020,Outgrowers_Baseline!Z406,IF(G406=2021,Outgrowers_Baseline!AE406,IF(G406=2022,Outgrowers_Baseline!AJ406,IF(G406=2023,Outgrowers_Baseline!AO406,IF(G406=2024,Outgrowers_Baseline!AT406,0)))))))))+(IF(G406=2017,Outgrowers_Baseline!L406,IF(G406=2018,Outgrowers_Baseline!Q406,IF(G406=2019,Outgrowers_Baseline!V406,IF(G406=2020,Outgrowers_Baseline!AA406,IF(G406=2021,Outgrowers_Baseline!AF406,IF(G406=2022,Outgrowers_Baseline!AK406,IF(G406=2023,Outgrowers_Baseline!AP406,IF(G406=2024,Outgrowers_Baseline!AU406,0))))))))))</f>
        <v>4900</v>
      </c>
      <c r="I406" s="11">
        <f t="shared" si="109"/>
        <v>2022</v>
      </c>
      <c r="J406" s="11">
        <f>IF(I406=2017,Outgrowers_Baseline!I406,IF(I406=2018,Outgrowers_Baseline!N406,IF(I406=2019,Outgrowers_Baseline!S406,IF(I406=2020,Outgrowers_Baseline!X406,IF(I406=2021,Outgrowers_Baseline!AC406,IF(I406=2022,Outgrowers_Baseline!AH406,IF(I406=2023,Outgrowers_Baseline!AM406,IF(I406=2024,Outgrowers_Baseline!AR406,0))))))))</f>
        <v>0</v>
      </c>
      <c r="K406" s="11">
        <f>IF(I406=2017,Outgrowers_Baseline!L406,IF(I406=2018,Outgrowers_Baseline!Q406,IF(I406=2019,Outgrowers_Baseline!V406,IF(I406=2020,Outgrowers_Baseline!AA406,IF(I406=2021,Outgrowers_Baseline!AF406,IF(I406=2022,Outgrowers_Baseline!AK406,IF(I406=2023,Outgrowers_Baseline!AP406,IF(I406=2024,Outgrowers_Baseline!AU406,0))))))))</f>
        <v>4000</v>
      </c>
      <c r="L406" s="11">
        <f>IF(I406=2017,Outgrowers_Baseline!K406,IF(I406=2018,Outgrowers_Baseline!P406,IF(I406=2019,Outgrowers_Baseline!U406,IF(I406=2020,Outgrowers_Baseline!Z406,IF(I406=2021,Outgrowers_Baseline!AE406,IF(I406=2022,Outgrowers_Baseline!AJ406,IF(I406=2023,Outgrowers_Baseline!AO406,IF(I406=2024,Outgrowers_Baseline!AT406,0))))))))</f>
        <v>900</v>
      </c>
      <c r="M406" s="11">
        <f>IF(I406=2017,Outgrowers_Baseline!J406,IF(I406=2018,Outgrowers_Baseline!O406,IF(I406=2019,Outgrowers_Baseline!T406,IF(I406=2020,Outgrowers_Baseline!Y406,IF(I406=2021,Outgrowers_Baseline!AD406,IF(I406=2022,Outgrowers_Baseline!AI406,IF(I406=2023,Outgrowers_Baseline!AN406,IF(I406=2024,Outgrowers_Baseline!AS406,0))))))))</f>
        <v>0</v>
      </c>
      <c r="N406" s="11">
        <f t="shared" si="110"/>
        <v>4900</v>
      </c>
      <c r="O406" s="30">
        <f>IFERROR(VLOOKUP(A406,Outgrower_Areas!$C:$J,8,0),0)</f>
        <v>0.488533</v>
      </c>
      <c r="P406" s="33">
        <f t="shared" si="111"/>
        <v>0.81632653061224492</v>
      </c>
      <c r="Q406" s="113">
        <f t="shared" si="112"/>
        <v>0.39880244897959183</v>
      </c>
      <c r="R406" s="32">
        <f t="shared" si="113"/>
        <v>1</v>
      </c>
      <c r="S406" s="30">
        <f t="shared" si="114"/>
        <v>0.488533</v>
      </c>
      <c r="T406" s="32">
        <f t="shared" si="115"/>
        <v>1</v>
      </c>
      <c r="U406" s="30">
        <f t="shared" si="116"/>
        <v>0.488533</v>
      </c>
      <c r="V406" s="113" t="str">
        <f t="shared" si="117"/>
        <v>High Cropland (≥50%)</v>
      </c>
      <c r="W406" s="33">
        <f t="shared" si="118"/>
        <v>0.4</v>
      </c>
      <c r="X406" s="114">
        <f t="shared" si="119"/>
        <v>0.15952097959183675</v>
      </c>
      <c r="Y406" s="33">
        <f t="shared" si="120"/>
        <v>0.4</v>
      </c>
      <c r="Z406" s="113">
        <f t="shared" si="121"/>
        <v>0.19541320000000001</v>
      </c>
      <c r="AA406" s="113" t="str">
        <f t="shared" si="122"/>
        <v>High Cropland (≥50%)</v>
      </c>
      <c r="AB406" s="11">
        <f t="shared" si="123"/>
        <v>0.4</v>
      </c>
      <c r="AC406" s="11">
        <f t="shared" si="124"/>
        <v>0.19541320000000001</v>
      </c>
      <c r="AD406" s="30">
        <f t="shared" si="125"/>
        <v>0.488533</v>
      </c>
    </row>
    <row r="407" spans="1:30" x14ac:dyDescent="0.4">
      <c r="A407" s="11" t="str">
        <f>Outgrowers_Baseline!A407</f>
        <v>50174b</v>
      </c>
      <c r="B407" s="11">
        <f>Outgrowers_Baseline!B407</f>
        <v>503</v>
      </c>
      <c r="C407" s="11" t="str">
        <f>Outgrowers_Baseline!C407</f>
        <v>50174b</v>
      </c>
      <c r="D407" s="11">
        <f>Outgrowers_Baseline!D407</f>
        <v>19412</v>
      </c>
      <c r="E407" s="11" t="str">
        <f>Outgrowers_Baseline!G407</f>
        <v>Pine</v>
      </c>
      <c r="F407" s="11">
        <f>Outgrowers_Baseline!H407</f>
        <v>2023</v>
      </c>
      <c r="G407" s="11">
        <f t="shared" si="108"/>
        <v>2022</v>
      </c>
      <c r="H407" s="11">
        <f>IF(G407&lt;2017,0,(IF(G407=2017,Outgrowers_Baseline!I407,IF(G407=2018,Outgrowers_Baseline!N407,IF(G407=2019,Outgrowers_Baseline!S407,IF(G407=2020,Outgrowers_Baseline!X407,IF(G407=2021,Outgrowers_Baseline!AC407,IF(G407=2022,Outgrowers_Baseline!AH407,IF(G407=2023,Outgrowers_Baseline!AM407,IF(G407=2024,Outgrowers_Baseline!AR407,0)))))))))+(IF(G407=2017,Outgrowers_Baseline!J407,IF(G407=2018,Outgrowers_Baseline!O407,IF(G407=2019,Outgrowers_Baseline!T407,IF(G407=2020,Outgrowers_Baseline!Y407,IF(G407=2021,Outgrowers_Baseline!AD407,IF(G407=2022,Outgrowers_Baseline!AI407,IF(G407=2023,Outgrowers_Baseline!AN407,IF(G407=2024,Outgrowers_Baseline!AS407,0)))))))))+(IF(G407=2017,Outgrowers_Baseline!K407,IF(G407=2018,Outgrowers_Baseline!P407,IF(G407=2019,Outgrowers_Baseline!U407,IF(G407=2020,Outgrowers_Baseline!Z407,IF(G407=2021,Outgrowers_Baseline!AE407,IF(G407=2022,Outgrowers_Baseline!AJ407,IF(G407=2023,Outgrowers_Baseline!AO407,IF(G407=2024,Outgrowers_Baseline!AT407,0)))))))))+(IF(G407=2017,Outgrowers_Baseline!L407,IF(G407=2018,Outgrowers_Baseline!Q407,IF(G407=2019,Outgrowers_Baseline!V407,IF(G407=2020,Outgrowers_Baseline!AA407,IF(G407=2021,Outgrowers_Baseline!AF407,IF(G407=2022,Outgrowers_Baseline!AK407,IF(G407=2023,Outgrowers_Baseline!AP407,IF(G407=2024,Outgrowers_Baseline!AU407,0))))))))))</f>
        <v>500</v>
      </c>
      <c r="I407" s="11">
        <f t="shared" si="109"/>
        <v>2022</v>
      </c>
      <c r="J407" s="11">
        <f>IF(I407=2017,Outgrowers_Baseline!I407,IF(I407=2018,Outgrowers_Baseline!N407,IF(I407=2019,Outgrowers_Baseline!S407,IF(I407=2020,Outgrowers_Baseline!X407,IF(I407=2021,Outgrowers_Baseline!AC407,IF(I407=2022,Outgrowers_Baseline!AH407,IF(I407=2023,Outgrowers_Baseline!AM407,IF(I407=2024,Outgrowers_Baseline!AR407,0))))))))</f>
        <v>0</v>
      </c>
      <c r="K407" s="11">
        <f>IF(I407=2017,Outgrowers_Baseline!L407,IF(I407=2018,Outgrowers_Baseline!Q407,IF(I407=2019,Outgrowers_Baseline!V407,IF(I407=2020,Outgrowers_Baseline!AA407,IF(I407=2021,Outgrowers_Baseline!AF407,IF(I407=2022,Outgrowers_Baseline!AK407,IF(I407=2023,Outgrowers_Baseline!AP407,IF(I407=2024,Outgrowers_Baseline!AU407,0))))))))</f>
        <v>0</v>
      </c>
      <c r="L407" s="11">
        <f>IF(I407=2017,Outgrowers_Baseline!K407,IF(I407=2018,Outgrowers_Baseline!P407,IF(I407=2019,Outgrowers_Baseline!U407,IF(I407=2020,Outgrowers_Baseline!Z407,IF(I407=2021,Outgrowers_Baseline!AE407,IF(I407=2022,Outgrowers_Baseline!AJ407,IF(I407=2023,Outgrowers_Baseline!AO407,IF(I407=2024,Outgrowers_Baseline!AT407,0))))))))</f>
        <v>400</v>
      </c>
      <c r="M407" s="11">
        <f>IF(I407=2017,Outgrowers_Baseline!J407,IF(I407=2018,Outgrowers_Baseline!O407,IF(I407=2019,Outgrowers_Baseline!T407,IF(I407=2020,Outgrowers_Baseline!Y407,IF(I407=2021,Outgrowers_Baseline!AD407,IF(I407=2022,Outgrowers_Baseline!AI407,IF(I407=2023,Outgrowers_Baseline!AN407,IF(I407=2024,Outgrowers_Baseline!AS407,0))))))))</f>
        <v>100</v>
      </c>
      <c r="N407" s="11">
        <f t="shared" si="110"/>
        <v>500</v>
      </c>
      <c r="O407" s="30">
        <f>IFERROR(VLOOKUP(A407,Outgrower_Areas!$C:$J,8,0),0)</f>
        <v>4.8849999999999998E-2</v>
      </c>
      <c r="P407" s="33">
        <f t="shared" si="111"/>
        <v>0</v>
      </c>
      <c r="Q407" s="113">
        <f t="shared" si="112"/>
        <v>0</v>
      </c>
      <c r="R407" s="32">
        <f t="shared" si="113"/>
        <v>0.8</v>
      </c>
      <c r="S407" s="30">
        <f t="shared" si="114"/>
        <v>3.9080000000000004E-2</v>
      </c>
      <c r="T407" s="32">
        <f t="shared" si="115"/>
        <v>1</v>
      </c>
      <c r="U407" s="30">
        <f t="shared" si="116"/>
        <v>4.8849999999999998E-2</v>
      </c>
      <c r="V407" s="113" t="str">
        <f t="shared" si="117"/>
        <v>Non-Cropland</v>
      </c>
      <c r="W407" s="33">
        <f t="shared" si="118"/>
        <v>0</v>
      </c>
      <c r="X407" s="114">
        <f t="shared" si="119"/>
        <v>0</v>
      </c>
      <c r="Y407" s="33">
        <f t="shared" si="120"/>
        <v>0.4</v>
      </c>
      <c r="Z407" s="113">
        <f t="shared" si="121"/>
        <v>1.5632000000000004E-2</v>
      </c>
      <c r="AA407" s="113" t="str">
        <f t="shared" si="122"/>
        <v>High Cropland (≥50%)</v>
      </c>
      <c r="AB407" s="11">
        <f t="shared" si="123"/>
        <v>0.4</v>
      </c>
      <c r="AC407" s="11">
        <f t="shared" si="124"/>
        <v>1.9540000000000002E-2</v>
      </c>
      <c r="AD407" s="30">
        <f t="shared" si="125"/>
        <v>4.8849999999999998E-2</v>
      </c>
    </row>
    <row r="408" spans="1:30" x14ac:dyDescent="0.4">
      <c r="A408" s="11" t="str">
        <f>Outgrowers_Baseline!A408</f>
        <v>50175a</v>
      </c>
      <c r="B408" s="11">
        <f>Outgrowers_Baseline!B408</f>
        <v>503</v>
      </c>
      <c r="C408" s="11" t="str">
        <f>Outgrowers_Baseline!C408</f>
        <v>50175a</v>
      </c>
      <c r="D408" s="11">
        <f>Outgrowers_Baseline!D408</f>
        <v>19214</v>
      </c>
      <c r="E408" s="11" t="str">
        <f>Outgrowers_Baseline!G408</f>
        <v>Pine</v>
      </c>
      <c r="F408" s="11">
        <f>Outgrowers_Baseline!H408</f>
        <v>2023</v>
      </c>
      <c r="G408" s="11">
        <f t="shared" si="108"/>
        <v>2022</v>
      </c>
      <c r="H408" s="11">
        <f>IF(G408&lt;2017,0,(IF(G408=2017,Outgrowers_Baseline!I408,IF(G408=2018,Outgrowers_Baseline!N408,IF(G408=2019,Outgrowers_Baseline!S408,IF(G408=2020,Outgrowers_Baseline!X408,IF(G408=2021,Outgrowers_Baseline!AC408,IF(G408=2022,Outgrowers_Baseline!AH408,IF(G408=2023,Outgrowers_Baseline!AM408,IF(G408=2024,Outgrowers_Baseline!AR408,0)))))))))+(IF(G408=2017,Outgrowers_Baseline!J408,IF(G408=2018,Outgrowers_Baseline!O408,IF(G408=2019,Outgrowers_Baseline!T408,IF(G408=2020,Outgrowers_Baseline!Y408,IF(G408=2021,Outgrowers_Baseline!AD408,IF(G408=2022,Outgrowers_Baseline!AI408,IF(G408=2023,Outgrowers_Baseline!AN408,IF(G408=2024,Outgrowers_Baseline!AS408,0)))))))))+(IF(G408=2017,Outgrowers_Baseline!K408,IF(G408=2018,Outgrowers_Baseline!P408,IF(G408=2019,Outgrowers_Baseline!U408,IF(G408=2020,Outgrowers_Baseline!Z408,IF(G408=2021,Outgrowers_Baseline!AE408,IF(G408=2022,Outgrowers_Baseline!AJ408,IF(G408=2023,Outgrowers_Baseline!AO408,IF(G408=2024,Outgrowers_Baseline!AT408,0)))))))))+(IF(G408=2017,Outgrowers_Baseline!L408,IF(G408=2018,Outgrowers_Baseline!Q408,IF(G408=2019,Outgrowers_Baseline!V408,IF(G408=2020,Outgrowers_Baseline!AA408,IF(G408=2021,Outgrowers_Baseline!AF408,IF(G408=2022,Outgrowers_Baseline!AK408,IF(G408=2023,Outgrowers_Baseline!AP408,IF(G408=2024,Outgrowers_Baseline!AU408,0))))))))))</f>
        <v>3400</v>
      </c>
      <c r="I408" s="11">
        <f t="shared" si="109"/>
        <v>2022</v>
      </c>
      <c r="J408" s="11">
        <f>IF(I408=2017,Outgrowers_Baseline!I408,IF(I408=2018,Outgrowers_Baseline!N408,IF(I408=2019,Outgrowers_Baseline!S408,IF(I408=2020,Outgrowers_Baseline!X408,IF(I408=2021,Outgrowers_Baseline!AC408,IF(I408=2022,Outgrowers_Baseline!AH408,IF(I408=2023,Outgrowers_Baseline!AM408,IF(I408=2024,Outgrowers_Baseline!AR408,0))))))))</f>
        <v>900</v>
      </c>
      <c r="K408" s="11">
        <f>IF(I408=2017,Outgrowers_Baseline!L408,IF(I408=2018,Outgrowers_Baseline!Q408,IF(I408=2019,Outgrowers_Baseline!V408,IF(I408=2020,Outgrowers_Baseline!AA408,IF(I408=2021,Outgrowers_Baseline!AF408,IF(I408=2022,Outgrowers_Baseline!AK408,IF(I408=2023,Outgrowers_Baseline!AP408,IF(I408=2024,Outgrowers_Baseline!AU408,0))))))))</f>
        <v>1300</v>
      </c>
      <c r="L408" s="11">
        <f>IF(I408=2017,Outgrowers_Baseline!K408,IF(I408=2018,Outgrowers_Baseline!P408,IF(I408=2019,Outgrowers_Baseline!U408,IF(I408=2020,Outgrowers_Baseline!Z408,IF(I408=2021,Outgrowers_Baseline!AE408,IF(I408=2022,Outgrowers_Baseline!AJ408,IF(I408=2023,Outgrowers_Baseline!AO408,IF(I408=2024,Outgrowers_Baseline!AT408,0))))))))</f>
        <v>1200</v>
      </c>
      <c r="M408" s="11">
        <f>IF(I408=2017,Outgrowers_Baseline!J408,IF(I408=2018,Outgrowers_Baseline!O408,IF(I408=2019,Outgrowers_Baseline!T408,IF(I408=2020,Outgrowers_Baseline!Y408,IF(I408=2021,Outgrowers_Baseline!AD408,IF(I408=2022,Outgrowers_Baseline!AI408,IF(I408=2023,Outgrowers_Baseline!AN408,IF(I408=2024,Outgrowers_Baseline!AS408,0))))))))</f>
        <v>0</v>
      </c>
      <c r="N408" s="11">
        <f t="shared" si="110"/>
        <v>3400</v>
      </c>
      <c r="O408" s="30">
        <f>IFERROR(VLOOKUP(A408,Outgrower_Areas!$C:$J,8,0),0)</f>
        <v>0.34317599999999998</v>
      </c>
      <c r="P408" s="33">
        <f t="shared" si="111"/>
        <v>0.38235294117647056</v>
      </c>
      <c r="Q408" s="113">
        <f t="shared" si="112"/>
        <v>0.13121435294117645</v>
      </c>
      <c r="R408" s="32">
        <f t="shared" si="113"/>
        <v>0.73529411764705888</v>
      </c>
      <c r="S408" s="30">
        <f t="shared" si="114"/>
        <v>0.25233529411764705</v>
      </c>
      <c r="T408" s="32">
        <f t="shared" si="115"/>
        <v>0.73529411764705888</v>
      </c>
      <c r="U408" s="30">
        <f t="shared" si="116"/>
        <v>0.25233529411764705</v>
      </c>
      <c r="V408" s="113" t="str">
        <f t="shared" si="117"/>
        <v>Medium Cropland (30-50%)</v>
      </c>
      <c r="W408" s="33">
        <f t="shared" si="118"/>
        <v>0.3</v>
      </c>
      <c r="X408" s="114">
        <f t="shared" si="119"/>
        <v>3.9364305882352936E-2</v>
      </c>
      <c r="Y408" s="33">
        <f t="shared" si="120"/>
        <v>0.4</v>
      </c>
      <c r="Z408" s="113">
        <f t="shared" si="121"/>
        <v>0.10093411764705883</v>
      </c>
      <c r="AA408" s="113" t="str">
        <f t="shared" si="122"/>
        <v>High Cropland (≥50%)</v>
      </c>
      <c r="AB408" s="11">
        <f t="shared" si="123"/>
        <v>0.4</v>
      </c>
      <c r="AC408" s="11">
        <f t="shared" si="124"/>
        <v>0.10093411764705883</v>
      </c>
      <c r="AD408" s="30">
        <f t="shared" si="125"/>
        <v>0.25233529411764705</v>
      </c>
    </row>
    <row r="409" spans="1:30" x14ac:dyDescent="0.4">
      <c r="A409" s="11" t="str">
        <f>Outgrowers_Baseline!A409</f>
        <v>51002a</v>
      </c>
      <c r="B409" s="11">
        <f>Outgrowers_Baseline!B409</f>
        <v>502</v>
      </c>
      <c r="C409" s="11" t="str">
        <f>Outgrowers_Baseline!C409</f>
        <v>51002a</v>
      </c>
      <c r="D409" s="11">
        <f>Outgrowers_Baseline!D409</f>
        <v>14589</v>
      </c>
      <c r="E409" s="11" t="str">
        <f>Outgrowers_Baseline!G409</f>
        <v>Euc</v>
      </c>
      <c r="F409" s="11">
        <f>Outgrowers_Baseline!H409</f>
        <v>2017</v>
      </c>
      <c r="G409" s="11">
        <f t="shared" si="108"/>
        <v>2016</v>
      </c>
      <c r="H409" s="11">
        <f>IF(G409&lt;2017,0,(IF(G409=2017,Outgrowers_Baseline!I409,IF(G409=2018,Outgrowers_Baseline!N409,IF(G409=2019,Outgrowers_Baseline!S409,IF(G409=2020,Outgrowers_Baseline!X409,IF(G409=2021,Outgrowers_Baseline!AC409,IF(G409=2022,Outgrowers_Baseline!AH409,IF(G409=2023,Outgrowers_Baseline!AM409,IF(G409=2024,Outgrowers_Baseline!AR409,0)))))))))+(IF(G409=2017,Outgrowers_Baseline!J409,IF(G409=2018,Outgrowers_Baseline!O409,IF(G409=2019,Outgrowers_Baseline!T409,IF(G409=2020,Outgrowers_Baseline!Y409,IF(G409=2021,Outgrowers_Baseline!AD409,IF(G409=2022,Outgrowers_Baseline!AI409,IF(G409=2023,Outgrowers_Baseline!AN409,IF(G409=2024,Outgrowers_Baseline!AS409,0)))))))))+(IF(G409=2017,Outgrowers_Baseline!K409,IF(G409=2018,Outgrowers_Baseline!P409,IF(G409=2019,Outgrowers_Baseline!U409,IF(G409=2020,Outgrowers_Baseline!Z409,IF(G409=2021,Outgrowers_Baseline!AE409,IF(G409=2022,Outgrowers_Baseline!AJ409,IF(G409=2023,Outgrowers_Baseline!AO409,IF(G409=2024,Outgrowers_Baseline!AT409,0)))))))))+(IF(G409=2017,Outgrowers_Baseline!L409,IF(G409=2018,Outgrowers_Baseline!Q409,IF(G409=2019,Outgrowers_Baseline!V409,IF(G409=2020,Outgrowers_Baseline!AA409,IF(G409=2021,Outgrowers_Baseline!AF409,IF(G409=2022,Outgrowers_Baseline!AK409,IF(G409=2023,Outgrowers_Baseline!AP409,IF(G409=2024,Outgrowers_Baseline!AU409,0))))))))))</f>
        <v>0</v>
      </c>
      <c r="I409" s="11">
        <f t="shared" si="109"/>
        <v>2017</v>
      </c>
      <c r="J409" s="11">
        <f>IF(I409=2017,Outgrowers_Baseline!I409,IF(I409=2018,Outgrowers_Baseline!N409,IF(I409=2019,Outgrowers_Baseline!S409,IF(I409=2020,Outgrowers_Baseline!X409,IF(I409=2021,Outgrowers_Baseline!AC409,IF(I409=2022,Outgrowers_Baseline!AH409,IF(I409=2023,Outgrowers_Baseline!AM409,IF(I409=2024,Outgrowers_Baseline!AR409,0))))))))</f>
        <v>2400</v>
      </c>
      <c r="K409" s="11">
        <f>IF(I409=2017,Outgrowers_Baseline!L409,IF(I409=2018,Outgrowers_Baseline!Q409,IF(I409=2019,Outgrowers_Baseline!V409,IF(I409=2020,Outgrowers_Baseline!AA409,IF(I409=2021,Outgrowers_Baseline!AF409,IF(I409=2022,Outgrowers_Baseline!AK409,IF(I409=2023,Outgrowers_Baseline!AP409,IF(I409=2024,Outgrowers_Baseline!AU409,0))))))))</f>
        <v>10600</v>
      </c>
      <c r="L409" s="11">
        <f>IF(I409=2017,Outgrowers_Baseline!K409,IF(I409=2018,Outgrowers_Baseline!P409,IF(I409=2019,Outgrowers_Baseline!U409,IF(I409=2020,Outgrowers_Baseline!Z409,IF(I409=2021,Outgrowers_Baseline!AE409,IF(I409=2022,Outgrowers_Baseline!AJ409,IF(I409=2023,Outgrowers_Baseline!AO409,IF(I409=2024,Outgrowers_Baseline!AT409,0))))))))</f>
        <v>11900</v>
      </c>
      <c r="M409" s="11">
        <f>IF(I409=2017,Outgrowers_Baseline!J409,IF(I409=2018,Outgrowers_Baseline!O409,IF(I409=2019,Outgrowers_Baseline!T409,IF(I409=2020,Outgrowers_Baseline!Y409,IF(I409=2021,Outgrowers_Baseline!AD409,IF(I409=2022,Outgrowers_Baseline!AI409,IF(I409=2023,Outgrowers_Baseline!AN409,IF(I409=2024,Outgrowers_Baseline!AS409,0))))))))</f>
        <v>10500</v>
      </c>
      <c r="N409" s="11">
        <f t="shared" si="110"/>
        <v>35400</v>
      </c>
      <c r="O409" s="30">
        <f>IFERROR(VLOOKUP(A409,Outgrower_Areas!$C:$J,8,0),0)</f>
        <v>3.5867819999999999</v>
      </c>
      <c r="P409" s="33">
        <f t="shared" si="111"/>
        <v>0.29943502824858759</v>
      </c>
      <c r="Q409" s="113">
        <f t="shared" si="112"/>
        <v>1.0740081694915256</v>
      </c>
      <c r="R409" s="32">
        <f t="shared" si="113"/>
        <v>0.63559322033898302</v>
      </c>
      <c r="S409" s="30">
        <f t="shared" si="114"/>
        <v>2.2797343220338981</v>
      </c>
      <c r="T409" s="32">
        <f t="shared" si="115"/>
        <v>0.93220338983050843</v>
      </c>
      <c r="U409" s="30">
        <f t="shared" si="116"/>
        <v>3.3436103389830505</v>
      </c>
      <c r="V409" s="113" t="str">
        <f t="shared" si="117"/>
        <v>Low Cropland (10-30%)</v>
      </c>
      <c r="W409" s="33">
        <f t="shared" si="118"/>
        <v>0.2</v>
      </c>
      <c r="X409" s="114">
        <f t="shared" si="119"/>
        <v>0.21480163389830512</v>
      </c>
      <c r="Y409" s="33">
        <f t="shared" si="120"/>
        <v>0.4</v>
      </c>
      <c r="Z409" s="113">
        <f t="shared" si="121"/>
        <v>0.91189372881355935</v>
      </c>
      <c r="AA409" s="113" t="str">
        <f t="shared" si="122"/>
        <v>High Cropland (≥50%)</v>
      </c>
      <c r="AB409" s="11">
        <f t="shared" si="123"/>
        <v>0.4</v>
      </c>
      <c r="AC409" s="11">
        <f t="shared" si="124"/>
        <v>1.3374441355932203</v>
      </c>
      <c r="AD409" s="30">
        <f t="shared" si="125"/>
        <v>3.3436103389830505</v>
      </c>
    </row>
    <row r="410" spans="1:30" x14ac:dyDescent="0.4">
      <c r="A410" s="11" t="str">
        <f>Outgrowers_Baseline!A410</f>
        <v>51002b</v>
      </c>
      <c r="B410" s="11">
        <f>Outgrowers_Baseline!B410</f>
        <v>502</v>
      </c>
      <c r="C410" s="11" t="str">
        <f>Outgrowers_Baseline!C410</f>
        <v>51002b</v>
      </c>
      <c r="D410" s="11">
        <f>Outgrowers_Baseline!D410</f>
        <v>14634</v>
      </c>
      <c r="E410" s="11" t="str">
        <f>Outgrowers_Baseline!G410</f>
        <v>Euc</v>
      </c>
      <c r="F410" s="11">
        <f>Outgrowers_Baseline!H410</f>
        <v>2018</v>
      </c>
      <c r="G410" s="11">
        <f t="shared" si="108"/>
        <v>2017</v>
      </c>
      <c r="H410" s="11">
        <f>IF(G410&lt;2017,0,(IF(G410=2017,Outgrowers_Baseline!I410,IF(G410=2018,Outgrowers_Baseline!N410,IF(G410=2019,Outgrowers_Baseline!S410,IF(G410=2020,Outgrowers_Baseline!X410,IF(G410=2021,Outgrowers_Baseline!AC410,IF(G410=2022,Outgrowers_Baseline!AH410,IF(G410=2023,Outgrowers_Baseline!AM410,IF(G410=2024,Outgrowers_Baseline!AR410,0)))))))))+(IF(G410=2017,Outgrowers_Baseline!J410,IF(G410=2018,Outgrowers_Baseline!O410,IF(G410=2019,Outgrowers_Baseline!T410,IF(G410=2020,Outgrowers_Baseline!Y410,IF(G410=2021,Outgrowers_Baseline!AD410,IF(G410=2022,Outgrowers_Baseline!AI410,IF(G410=2023,Outgrowers_Baseline!AN410,IF(G410=2024,Outgrowers_Baseline!AS410,0)))))))))+(IF(G410=2017,Outgrowers_Baseline!K410,IF(G410=2018,Outgrowers_Baseline!P410,IF(G410=2019,Outgrowers_Baseline!U410,IF(G410=2020,Outgrowers_Baseline!Z410,IF(G410=2021,Outgrowers_Baseline!AE410,IF(G410=2022,Outgrowers_Baseline!AJ410,IF(G410=2023,Outgrowers_Baseline!AO410,IF(G410=2024,Outgrowers_Baseline!AT410,0)))))))))+(IF(G410=2017,Outgrowers_Baseline!L410,IF(G410=2018,Outgrowers_Baseline!Q410,IF(G410=2019,Outgrowers_Baseline!V410,IF(G410=2020,Outgrowers_Baseline!AA410,IF(G410=2021,Outgrowers_Baseline!AF410,IF(G410=2022,Outgrowers_Baseline!AK410,IF(G410=2023,Outgrowers_Baseline!AP410,IF(G410=2024,Outgrowers_Baseline!AU410,0))))))))))</f>
        <v>93100</v>
      </c>
      <c r="I410" s="11">
        <f t="shared" si="109"/>
        <v>2017</v>
      </c>
      <c r="J410" s="11">
        <f>IF(I410=2017,Outgrowers_Baseline!I410,IF(I410=2018,Outgrowers_Baseline!N410,IF(I410=2019,Outgrowers_Baseline!S410,IF(I410=2020,Outgrowers_Baseline!X410,IF(I410=2021,Outgrowers_Baseline!AC410,IF(I410=2022,Outgrowers_Baseline!AH410,IF(I410=2023,Outgrowers_Baseline!AM410,IF(I410=2024,Outgrowers_Baseline!AR410,0))))))))</f>
        <v>75300</v>
      </c>
      <c r="K410" s="11">
        <f>IF(I410=2017,Outgrowers_Baseline!L410,IF(I410=2018,Outgrowers_Baseline!Q410,IF(I410=2019,Outgrowers_Baseline!V410,IF(I410=2020,Outgrowers_Baseline!AA410,IF(I410=2021,Outgrowers_Baseline!AF410,IF(I410=2022,Outgrowers_Baseline!AK410,IF(I410=2023,Outgrowers_Baseline!AP410,IF(I410=2024,Outgrowers_Baseline!AU410,0))))))))</f>
        <v>0</v>
      </c>
      <c r="L410" s="11">
        <f>IF(I410=2017,Outgrowers_Baseline!K410,IF(I410=2018,Outgrowers_Baseline!P410,IF(I410=2019,Outgrowers_Baseline!U410,IF(I410=2020,Outgrowers_Baseline!Z410,IF(I410=2021,Outgrowers_Baseline!AE410,IF(I410=2022,Outgrowers_Baseline!AJ410,IF(I410=2023,Outgrowers_Baseline!AO410,IF(I410=2024,Outgrowers_Baseline!AT410,0))))))))</f>
        <v>600</v>
      </c>
      <c r="M410" s="11">
        <f>IF(I410=2017,Outgrowers_Baseline!J410,IF(I410=2018,Outgrowers_Baseline!O410,IF(I410=2019,Outgrowers_Baseline!T410,IF(I410=2020,Outgrowers_Baseline!Y410,IF(I410=2021,Outgrowers_Baseline!AD410,IF(I410=2022,Outgrowers_Baseline!AI410,IF(I410=2023,Outgrowers_Baseline!AN410,IF(I410=2024,Outgrowers_Baseline!AS410,0))))))))</f>
        <v>17200</v>
      </c>
      <c r="N410" s="11">
        <f t="shared" si="110"/>
        <v>93100</v>
      </c>
      <c r="O410" s="30">
        <f>IFERROR(VLOOKUP(A410,Outgrower_Areas!$C:$J,8,0),0)</f>
        <v>9.3836790000000008</v>
      </c>
      <c r="P410" s="33">
        <f t="shared" si="111"/>
        <v>0</v>
      </c>
      <c r="Q410" s="113">
        <f t="shared" si="112"/>
        <v>0</v>
      </c>
      <c r="R410" s="32">
        <f t="shared" si="113"/>
        <v>6.44468313641246E-3</v>
      </c>
      <c r="S410" s="30">
        <f t="shared" si="114"/>
        <v>6.047483780880774E-2</v>
      </c>
      <c r="T410" s="32">
        <f t="shared" si="115"/>
        <v>0.19119226638023631</v>
      </c>
      <c r="U410" s="30">
        <f t="shared" si="116"/>
        <v>1.7940868549946296</v>
      </c>
      <c r="V410" s="113" t="str">
        <f t="shared" si="117"/>
        <v>Non-Cropland</v>
      </c>
      <c r="W410" s="33">
        <f t="shared" si="118"/>
        <v>0</v>
      </c>
      <c r="X410" s="114">
        <f t="shared" si="119"/>
        <v>0</v>
      </c>
      <c r="Y410" s="33">
        <f t="shared" si="120"/>
        <v>0.15</v>
      </c>
      <c r="Z410" s="113">
        <f t="shared" si="121"/>
        <v>9.0712256713211606E-3</v>
      </c>
      <c r="AA410" s="113" t="str">
        <f t="shared" si="122"/>
        <v>Low Cropland (10-30%)</v>
      </c>
      <c r="AB410" s="11">
        <f t="shared" si="123"/>
        <v>0.2</v>
      </c>
      <c r="AC410" s="11">
        <f t="shared" si="124"/>
        <v>0.35881737099892597</v>
      </c>
      <c r="AD410" s="30">
        <f t="shared" si="125"/>
        <v>1.7940868549946296</v>
      </c>
    </row>
    <row r="411" spans="1:30" x14ac:dyDescent="0.4">
      <c r="A411" s="11" t="str">
        <f>Outgrowers_Baseline!A411</f>
        <v>51003a</v>
      </c>
      <c r="B411" s="11">
        <f>Outgrowers_Baseline!B411</f>
        <v>502</v>
      </c>
      <c r="C411" s="11" t="str">
        <f>Outgrowers_Baseline!C411</f>
        <v>51003a</v>
      </c>
      <c r="D411" s="11">
        <f>Outgrowers_Baseline!D411</f>
        <v>14635</v>
      </c>
      <c r="E411" s="11" t="str">
        <f>Outgrowers_Baseline!G411</f>
        <v>Euc</v>
      </c>
      <c r="F411" s="11">
        <f>Outgrowers_Baseline!H411</f>
        <v>2017</v>
      </c>
      <c r="G411" s="11">
        <f t="shared" si="108"/>
        <v>2016</v>
      </c>
      <c r="H411" s="11">
        <f>IF(G411&lt;2017,0,(IF(G411=2017,Outgrowers_Baseline!I411,IF(G411=2018,Outgrowers_Baseline!N411,IF(G411=2019,Outgrowers_Baseline!S411,IF(G411=2020,Outgrowers_Baseline!X411,IF(G411=2021,Outgrowers_Baseline!AC411,IF(G411=2022,Outgrowers_Baseline!AH411,IF(G411=2023,Outgrowers_Baseline!AM411,IF(G411=2024,Outgrowers_Baseline!AR411,0)))))))))+(IF(G411=2017,Outgrowers_Baseline!J411,IF(G411=2018,Outgrowers_Baseline!O411,IF(G411=2019,Outgrowers_Baseline!T411,IF(G411=2020,Outgrowers_Baseline!Y411,IF(G411=2021,Outgrowers_Baseline!AD411,IF(G411=2022,Outgrowers_Baseline!AI411,IF(G411=2023,Outgrowers_Baseline!AN411,IF(G411=2024,Outgrowers_Baseline!AS411,0)))))))))+(IF(G411=2017,Outgrowers_Baseline!K411,IF(G411=2018,Outgrowers_Baseline!P411,IF(G411=2019,Outgrowers_Baseline!U411,IF(G411=2020,Outgrowers_Baseline!Z411,IF(G411=2021,Outgrowers_Baseline!AE411,IF(G411=2022,Outgrowers_Baseline!AJ411,IF(G411=2023,Outgrowers_Baseline!AO411,IF(G411=2024,Outgrowers_Baseline!AT411,0)))))))))+(IF(G411=2017,Outgrowers_Baseline!L411,IF(G411=2018,Outgrowers_Baseline!Q411,IF(G411=2019,Outgrowers_Baseline!V411,IF(G411=2020,Outgrowers_Baseline!AA411,IF(G411=2021,Outgrowers_Baseline!AF411,IF(G411=2022,Outgrowers_Baseline!AK411,IF(G411=2023,Outgrowers_Baseline!AP411,IF(G411=2024,Outgrowers_Baseline!AU411,0))))))))))</f>
        <v>0</v>
      </c>
      <c r="I411" s="11">
        <f t="shared" si="109"/>
        <v>2017</v>
      </c>
      <c r="J411" s="11">
        <f>IF(I411=2017,Outgrowers_Baseline!I411,IF(I411=2018,Outgrowers_Baseline!N411,IF(I411=2019,Outgrowers_Baseline!S411,IF(I411=2020,Outgrowers_Baseline!X411,IF(I411=2021,Outgrowers_Baseline!AC411,IF(I411=2022,Outgrowers_Baseline!AH411,IF(I411=2023,Outgrowers_Baseline!AM411,IF(I411=2024,Outgrowers_Baseline!AR411,0))))))))</f>
        <v>13000</v>
      </c>
      <c r="K411" s="11">
        <f>IF(I411=2017,Outgrowers_Baseline!L411,IF(I411=2018,Outgrowers_Baseline!Q411,IF(I411=2019,Outgrowers_Baseline!V411,IF(I411=2020,Outgrowers_Baseline!AA411,IF(I411=2021,Outgrowers_Baseline!AF411,IF(I411=2022,Outgrowers_Baseline!AK411,IF(I411=2023,Outgrowers_Baseline!AP411,IF(I411=2024,Outgrowers_Baseline!AU411,0))))))))</f>
        <v>0</v>
      </c>
      <c r="L411" s="11">
        <f>IF(I411=2017,Outgrowers_Baseline!K411,IF(I411=2018,Outgrowers_Baseline!P411,IF(I411=2019,Outgrowers_Baseline!U411,IF(I411=2020,Outgrowers_Baseline!Z411,IF(I411=2021,Outgrowers_Baseline!AE411,IF(I411=2022,Outgrowers_Baseline!AJ411,IF(I411=2023,Outgrowers_Baseline!AO411,IF(I411=2024,Outgrowers_Baseline!AT411,0))))))))</f>
        <v>200</v>
      </c>
      <c r="M411" s="11">
        <f>IF(I411=2017,Outgrowers_Baseline!J411,IF(I411=2018,Outgrowers_Baseline!O411,IF(I411=2019,Outgrowers_Baseline!T411,IF(I411=2020,Outgrowers_Baseline!Y411,IF(I411=2021,Outgrowers_Baseline!AD411,IF(I411=2022,Outgrowers_Baseline!AI411,IF(I411=2023,Outgrowers_Baseline!AN411,IF(I411=2024,Outgrowers_Baseline!AS411,0))))))))</f>
        <v>300</v>
      </c>
      <c r="N411" s="11">
        <f t="shared" si="110"/>
        <v>13500</v>
      </c>
      <c r="O411" s="30">
        <f>IFERROR(VLOOKUP(A411,Outgrower_Areas!$C:$J,8,0),0)</f>
        <v>1.3345229999999999</v>
      </c>
      <c r="P411" s="33">
        <f t="shared" si="111"/>
        <v>0</v>
      </c>
      <c r="Q411" s="113">
        <f t="shared" si="112"/>
        <v>0</v>
      </c>
      <c r="R411" s="32">
        <f t="shared" si="113"/>
        <v>1.4814814814814815E-2</v>
      </c>
      <c r="S411" s="30">
        <f t="shared" si="114"/>
        <v>1.977071111111111E-2</v>
      </c>
      <c r="T411" s="32">
        <f t="shared" si="115"/>
        <v>3.7037037037037035E-2</v>
      </c>
      <c r="U411" s="30">
        <f t="shared" si="116"/>
        <v>4.9426777777777771E-2</v>
      </c>
      <c r="V411" s="113" t="str">
        <f t="shared" si="117"/>
        <v>Non-Cropland</v>
      </c>
      <c r="W411" s="33">
        <f t="shared" si="118"/>
        <v>0</v>
      </c>
      <c r="X411" s="114">
        <f t="shared" si="119"/>
        <v>0</v>
      </c>
      <c r="Y411" s="33">
        <f t="shared" si="120"/>
        <v>0.15</v>
      </c>
      <c r="Z411" s="113">
        <f t="shared" si="121"/>
        <v>2.9656066666666663E-3</v>
      </c>
      <c r="AA411" s="113" t="str">
        <f t="shared" si="122"/>
        <v>Very Low Cropland (&lt;10%)</v>
      </c>
      <c r="AB411" s="11">
        <f t="shared" si="123"/>
        <v>0.15</v>
      </c>
      <c r="AC411" s="11">
        <f t="shared" si="124"/>
        <v>7.4140166666666653E-3</v>
      </c>
      <c r="AD411" s="30">
        <f t="shared" si="125"/>
        <v>4.9426777777777771E-2</v>
      </c>
    </row>
    <row r="412" spans="1:30" x14ac:dyDescent="0.4">
      <c r="A412" s="11" t="str">
        <f>Outgrowers_Baseline!A412</f>
        <v>51005a</v>
      </c>
      <c r="B412" s="11">
        <f>Outgrowers_Baseline!B412</f>
        <v>502</v>
      </c>
      <c r="C412" s="11" t="str">
        <f>Outgrowers_Baseline!C412</f>
        <v>51005a</v>
      </c>
      <c r="D412" s="11">
        <f>Outgrowers_Baseline!D412</f>
        <v>14637</v>
      </c>
      <c r="E412" s="11" t="str">
        <f>Outgrowers_Baseline!G412</f>
        <v>Euc</v>
      </c>
      <c r="F412" s="11">
        <f>Outgrowers_Baseline!H412</f>
        <v>2018</v>
      </c>
      <c r="G412" s="11">
        <f t="shared" si="108"/>
        <v>2017</v>
      </c>
      <c r="H412" s="11">
        <f>IF(G412&lt;2017,0,(IF(G412=2017,Outgrowers_Baseline!I412,IF(G412=2018,Outgrowers_Baseline!N412,IF(G412=2019,Outgrowers_Baseline!S412,IF(G412=2020,Outgrowers_Baseline!X412,IF(G412=2021,Outgrowers_Baseline!AC412,IF(G412=2022,Outgrowers_Baseline!AH412,IF(G412=2023,Outgrowers_Baseline!AM412,IF(G412=2024,Outgrowers_Baseline!AR412,0)))))))))+(IF(G412=2017,Outgrowers_Baseline!J412,IF(G412=2018,Outgrowers_Baseline!O412,IF(G412=2019,Outgrowers_Baseline!T412,IF(G412=2020,Outgrowers_Baseline!Y412,IF(G412=2021,Outgrowers_Baseline!AD412,IF(G412=2022,Outgrowers_Baseline!AI412,IF(G412=2023,Outgrowers_Baseline!AN412,IF(G412=2024,Outgrowers_Baseline!AS412,0)))))))))+(IF(G412=2017,Outgrowers_Baseline!K412,IF(G412=2018,Outgrowers_Baseline!P412,IF(G412=2019,Outgrowers_Baseline!U412,IF(G412=2020,Outgrowers_Baseline!Z412,IF(G412=2021,Outgrowers_Baseline!AE412,IF(G412=2022,Outgrowers_Baseline!AJ412,IF(G412=2023,Outgrowers_Baseline!AO412,IF(G412=2024,Outgrowers_Baseline!AT412,0)))))))))+(IF(G412=2017,Outgrowers_Baseline!L412,IF(G412=2018,Outgrowers_Baseline!Q412,IF(G412=2019,Outgrowers_Baseline!V412,IF(G412=2020,Outgrowers_Baseline!AA412,IF(G412=2021,Outgrowers_Baseline!AF412,IF(G412=2022,Outgrowers_Baseline!AK412,IF(G412=2023,Outgrowers_Baseline!AP412,IF(G412=2024,Outgrowers_Baseline!AU412,0))))))))))</f>
        <v>5400</v>
      </c>
      <c r="I412" s="11">
        <f t="shared" si="109"/>
        <v>2017</v>
      </c>
      <c r="J412" s="11">
        <f>IF(I412=2017,Outgrowers_Baseline!I412,IF(I412=2018,Outgrowers_Baseline!N412,IF(I412=2019,Outgrowers_Baseline!S412,IF(I412=2020,Outgrowers_Baseline!X412,IF(I412=2021,Outgrowers_Baseline!AC412,IF(I412=2022,Outgrowers_Baseline!AH412,IF(I412=2023,Outgrowers_Baseline!AM412,IF(I412=2024,Outgrowers_Baseline!AR412,0))))))))</f>
        <v>1800</v>
      </c>
      <c r="K412" s="11">
        <f>IF(I412=2017,Outgrowers_Baseline!L412,IF(I412=2018,Outgrowers_Baseline!Q412,IF(I412=2019,Outgrowers_Baseline!V412,IF(I412=2020,Outgrowers_Baseline!AA412,IF(I412=2021,Outgrowers_Baseline!AF412,IF(I412=2022,Outgrowers_Baseline!AK412,IF(I412=2023,Outgrowers_Baseline!AP412,IF(I412=2024,Outgrowers_Baseline!AU412,0))))))))</f>
        <v>0</v>
      </c>
      <c r="L412" s="11">
        <f>IF(I412=2017,Outgrowers_Baseline!K412,IF(I412=2018,Outgrowers_Baseline!P412,IF(I412=2019,Outgrowers_Baseline!U412,IF(I412=2020,Outgrowers_Baseline!Z412,IF(I412=2021,Outgrowers_Baseline!AE412,IF(I412=2022,Outgrowers_Baseline!AJ412,IF(I412=2023,Outgrowers_Baseline!AO412,IF(I412=2024,Outgrowers_Baseline!AT412,0))))))))</f>
        <v>500</v>
      </c>
      <c r="M412" s="11">
        <f>IF(I412=2017,Outgrowers_Baseline!J412,IF(I412=2018,Outgrowers_Baseline!O412,IF(I412=2019,Outgrowers_Baseline!T412,IF(I412=2020,Outgrowers_Baseline!Y412,IF(I412=2021,Outgrowers_Baseline!AD412,IF(I412=2022,Outgrowers_Baseline!AI412,IF(I412=2023,Outgrowers_Baseline!AN412,IF(I412=2024,Outgrowers_Baseline!AS412,0))))))))</f>
        <v>3100</v>
      </c>
      <c r="N412" s="11">
        <f t="shared" si="110"/>
        <v>5400</v>
      </c>
      <c r="O412" s="30">
        <f>IFERROR(VLOOKUP(A412,Outgrower_Areas!$C:$J,8,0),0)</f>
        <v>0.56654099999999996</v>
      </c>
      <c r="P412" s="33">
        <f t="shared" si="111"/>
        <v>0</v>
      </c>
      <c r="Q412" s="113">
        <f t="shared" si="112"/>
        <v>0</v>
      </c>
      <c r="R412" s="32">
        <f t="shared" si="113"/>
        <v>9.2592592592592587E-2</v>
      </c>
      <c r="S412" s="30">
        <f t="shared" si="114"/>
        <v>5.245749999999999E-2</v>
      </c>
      <c r="T412" s="32">
        <f t="shared" si="115"/>
        <v>0.66666666666666663</v>
      </c>
      <c r="U412" s="30">
        <f t="shared" si="116"/>
        <v>0.37769399999999997</v>
      </c>
      <c r="V412" s="113" t="str">
        <f t="shared" si="117"/>
        <v>Non-Cropland</v>
      </c>
      <c r="W412" s="33">
        <f t="shared" si="118"/>
        <v>0</v>
      </c>
      <c r="X412" s="114">
        <f t="shared" si="119"/>
        <v>0</v>
      </c>
      <c r="Y412" s="33">
        <f t="shared" si="120"/>
        <v>0.15</v>
      </c>
      <c r="Z412" s="113">
        <f t="shared" si="121"/>
        <v>7.8686249999999989E-3</v>
      </c>
      <c r="AA412" s="113" t="str">
        <f t="shared" si="122"/>
        <v>High Cropland (≥50%)</v>
      </c>
      <c r="AB412" s="11">
        <f t="shared" si="123"/>
        <v>0.4</v>
      </c>
      <c r="AC412" s="11">
        <f t="shared" si="124"/>
        <v>0.15107760000000001</v>
      </c>
      <c r="AD412" s="30">
        <f t="shared" si="125"/>
        <v>0.37769399999999997</v>
      </c>
    </row>
    <row r="413" spans="1:30" x14ac:dyDescent="0.4">
      <c r="A413" s="11" t="str">
        <f>Outgrowers_Baseline!A413</f>
        <v>51241a</v>
      </c>
      <c r="B413" s="11">
        <f>Outgrowers_Baseline!B413</f>
        <v>508</v>
      </c>
      <c r="C413" s="11" t="str">
        <f>Outgrowers_Baseline!C413</f>
        <v>51241a</v>
      </c>
      <c r="D413" s="11">
        <f>Outgrowers_Baseline!D413</f>
        <v>19045</v>
      </c>
      <c r="E413" s="11" t="str">
        <f>Outgrowers_Baseline!G413</f>
        <v>Euc</v>
      </c>
      <c r="F413" s="11">
        <f>Outgrowers_Baseline!H413</f>
        <v>2023</v>
      </c>
      <c r="G413" s="11">
        <f t="shared" si="108"/>
        <v>2022</v>
      </c>
      <c r="H413" s="11">
        <f>IF(G413&lt;2017,0,(IF(G413=2017,Outgrowers_Baseline!I413,IF(G413=2018,Outgrowers_Baseline!N413,IF(G413=2019,Outgrowers_Baseline!S413,IF(G413=2020,Outgrowers_Baseline!X413,IF(G413=2021,Outgrowers_Baseline!AC413,IF(G413=2022,Outgrowers_Baseline!AH413,IF(G413=2023,Outgrowers_Baseline!AM413,IF(G413=2024,Outgrowers_Baseline!AR413,0)))))))))+(IF(G413=2017,Outgrowers_Baseline!J413,IF(G413=2018,Outgrowers_Baseline!O413,IF(G413=2019,Outgrowers_Baseline!T413,IF(G413=2020,Outgrowers_Baseline!Y413,IF(G413=2021,Outgrowers_Baseline!AD413,IF(G413=2022,Outgrowers_Baseline!AI413,IF(G413=2023,Outgrowers_Baseline!AN413,IF(G413=2024,Outgrowers_Baseline!AS413,0)))))))))+(IF(G413=2017,Outgrowers_Baseline!K413,IF(G413=2018,Outgrowers_Baseline!P413,IF(G413=2019,Outgrowers_Baseline!U413,IF(G413=2020,Outgrowers_Baseline!Z413,IF(G413=2021,Outgrowers_Baseline!AE413,IF(G413=2022,Outgrowers_Baseline!AJ413,IF(G413=2023,Outgrowers_Baseline!AO413,IF(G413=2024,Outgrowers_Baseline!AT413,0)))))))))+(IF(G413=2017,Outgrowers_Baseline!L413,IF(G413=2018,Outgrowers_Baseline!Q413,IF(G413=2019,Outgrowers_Baseline!V413,IF(G413=2020,Outgrowers_Baseline!AA413,IF(G413=2021,Outgrowers_Baseline!AF413,IF(G413=2022,Outgrowers_Baseline!AK413,IF(G413=2023,Outgrowers_Baseline!AP413,IF(G413=2024,Outgrowers_Baseline!AU413,0))))))))))</f>
        <v>7300</v>
      </c>
      <c r="I413" s="11">
        <f t="shared" si="109"/>
        <v>2022</v>
      </c>
      <c r="J413" s="11">
        <f>IF(I413=2017,Outgrowers_Baseline!I413,IF(I413=2018,Outgrowers_Baseline!N413,IF(I413=2019,Outgrowers_Baseline!S413,IF(I413=2020,Outgrowers_Baseline!X413,IF(I413=2021,Outgrowers_Baseline!AC413,IF(I413=2022,Outgrowers_Baseline!AH413,IF(I413=2023,Outgrowers_Baseline!AM413,IF(I413=2024,Outgrowers_Baseline!AR413,0))))))))</f>
        <v>6800</v>
      </c>
      <c r="K413" s="11">
        <f>IF(I413=2017,Outgrowers_Baseline!L413,IF(I413=2018,Outgrowers_Baseline!Q413,IF(I413=2019,Outgrowers_Baseline!V413,IF(I413=2020,Outgrowers_Baseline!AA413,IF(I413=2021,Outgrowers_Baseline!AF413,IF(I413=2022,Outgrowers_Baseline!AK413,IF(I413=2023,Outgrowers_Baseline!AP413,IF(I413=2024,Outgrowers_Baseline!AU413,0))))))))</f>
        <v>0</v>
      </c>
      <c r="L413" s="11">
        <f>IF(I413=2017,Outgrowers_Baseline!K413,IF(I413=2018,Outgrowers_Baseline!P413,IF(I413=2019,Outgrowers_Baseline!U413,IF(I413=2020,Outgrowers_Baseline!Z413,IF(I413=2021,Outgrowers_Baseline!AE413,IF(I413=2022,Outgrowers_Baseline!AJ413,IF(I413=2023,Outgrowers_Baseline!AO413,IF(I413=2024,Outgrowers_Baseline!AT413,0))))))))</f>
        <v>100</v>
      </c>
      <c r="M413" s="11">
        <f>IF(I413=2017,Outgrowers_Baseline!J413,IF(I413=2018,Outgrowers_Baseline!O413,IF(I413=2019,Outgrowers_Baseline!T413,IF(I413=2020,Outgrowers_Baseline!Y413,IF(I413=2021,Outgrowers_Baseline!AD413,IF(I413=2022,Outgrowers_Baseline!AI413,IF(I413=2023,Outgrowers_Baseline!AN413,IF(I413=2024,Outgrowers_Baseline!AS413,0))))))))</f>
        <v>400</v>
      </c>
      <c r="N413" s="11">
        <f t="shared" si="110"/>
        <v>7300</v>
      </c>
      <c r="O413" s="30">
        <f>IFERROR(VLOOKUP(A413,Outgrower_Areas!$C:$J,8,0),0)</f>
        <v>0.74315200000000003</v>
      </c>
      <c r="P413" s="33">
        <f t="shared" si="111"/>
        <v>0</v>
      </c>
      <c r="Q413" s="113">
        <f t="shared" si="112"/>
        <v>0</v>
      </c>
      <c r="R413" s="32">
        <f t="shared" si="113"/>
        <v>1.3698630136986301E-2</v>
      </c>
      <c r="S413" s="30">
        <f t="shared" si="114"/>
        <v>1.0180164383561644E-2</v>
      </c>
      <c r="T413" s="32">
        <f t="shared" si="115"/>
        <v>6.8493150684931503E-2</v>
      </c>
      <c r="U413" s="30">
        <f t="shared" si="116"/>
        <v>5.0900821917808217E-2</v>
      </c>
      <c r="V413" s="113" t="str">
        <f t="shared" si="117"/>
        <v>Non-Cropland</v>
      </c>
      <c r="W413" s="33">
        <f t="shared" si="118"/>
        <v>0</v>
      </c>
      <c r="X413" s="114">
        <f t="shared" si="119"/>
        <v>0</v>
      </c>
      <c r="Y413" s="33">
        <f t="shared" si="120"/>
        <v>0.15</v>
      </c>
      <c r="Z413" s="113">
        <f t="shared" si="121"/>
        <v>1.5270246575342465E-3</v>
      </c>
      <c r="AA413" s="113" t="str">
        <f t="shared" si="122"/>
        <v>Very Low Cropland (&lt;10%)</v>
      </c>
      <c r="AB413" s="11">
        <f t="shared" si="123"/>
        <v>0.15</v>
      </c>
      <c r="AC413" s="11">
        <f t="shared" si="124"/>
        <v>7.6351232876712321E-3</v>
      </c>
      <c r="AD413" s="30">
        <f t="shared" si="125"/>
        <v>5.0900821917808217E-2</v>
      </c>
    </row>
    <row r="414" spans="1:30" x14ac:dyDescent="0.4">
      <c r="A414" s="11" t="str">
        <f>Outgrowers_Baseline!A414</f>
        <v>52001a</v>
      </c>
      <c r="B414" s="11">
        <f>Outgrowers_Baseline!B414</f>
        <v>502</v>
      </c>
      <c r="C414" s="11" t="str">
        <f>Outgrowers_Baseline!C414</f>
        <v>52001a</v>
      </c>
      <c r="D414" s="11">
        <f>Outgrowers_Baseline!D414</f>
        <v>14638</v>
      </c>
      <c r="E414" s="11" t="str">
        <f>Outgrowers_Baseline!G414</f>
        <v>Euc</v>
      </c>
      <c r="F414" s="11">
        <f>Outgrowers_Baseline!H414</f>
        <v>2019</v>
      </c>
      <c r="G414" s="11">
        <f t="shared" si="108"/>
        <v>2018</v>
      </c>
      <c r="H414" s="11">
        <f>IF(G414&lt;2017,0,(IF(G414=2017,Outgrowers_Baseline!I414,IF(G414=2018,Outgrowers_Baseline!N414,IF(G414=2019,Outgrowers_Baseline!S414,IF(G414=2020,Outgrowers_Baseline!X414,IF(G414=2021,Outgrowers_Baseline!AC414,IF(G414=2022,Outgrowers_Baseline!AH414,IF(G414=2023,Outgrowers_Baseline!AM414,IF(G414=2024,Outgrowers_Baseline!AR414,0)))))))))+(IF(G414=2017,Outgrowers_Baseline!J414,IF(G414=2018,Outgrowers_Baseline!O414,IF(G414=2019,Outgrowers_Baseline!T414,IF(G414=2020,Outgrowers_Baseline!Y414,IF(G414=2021,Outgrowers_Baseline!AD414,IF(G414=2022,Outgrowers_Baseline!AI414,IF(G414=2023,Outgrowers_Baseline!AN414,IF(G414=2024,Outgrowers_Baseline!AS414,0)))))))))+(IF(G414=2017,Outgrowers_Baseline!K414,IF(G414=2018,Outgrowers_Baseline!P414,IF(G414=2019,Outgrowers_Baseline!U414,IF(G414=2020,Outgrowers_Baseline!Z414,IF(G414=2021,Outgrowers_Baseline!AE414,IF(G414=2022,Outgrowers_Baseline!AJ414,IF(G414=2023,Outgrowers_Baseline!AO414,IF(G414=2024,Outgrowers_Baseline!AT414,0)))))))))+(IF(G414=2017,Outgrowers_Baseline!L414,IF(G414=2018,Outgrowers_Baseline!Q414,IF(G414=2019,Outgrowers_Baseline!V414,IF(G414=2020,Outgrowers_Baseline!AA414,IF(G414=2021,Outgrowers_Baseline!AF414,IF(G414=2022,Outgrowers_Baseline!AK414,IF(G414=2023,Outgrowers_Baseline!AP414,IF(G414=2024,Outgrowers_Baseline!AU414,0))))))))))</f>
        <v>42900</v>
      </c>
      <c r="I414" s="11">
        <f t="shared" si="109"/>
        <v>2018</v>
      </c>
      <c r="J414" s="11">
        <f>IF(I414=2017,Outgrowers_Baseline!I414,IF(I414=2018,Outgrowers_Baseline!N414,IF(I414=2019,Outgrowers_Baseline!S414,IF(I414=2020,Outgrowers_Baseline!X414,IF(I414=2021,Outgrowers_Baseline!AC414,IF(I414=2022,Outgrowers_Baseline!AH414,IF(I414=2023,Outgrowers_Baseline!AM414,IF(I414=2024,Outgrowers_Baseline!AR414,0))))))))</f>
        <v>34100</v>
      </c>
      <c r="K414" s="11">
        <f>IF(I414=2017,Outgrowers_Baseline!L414,IF(I414=2018,Outgrowers_Baseline!Q414,IF(I414=2019,Outgrowers_Baseline!V414,IF(I414=2020,Outgrowers_Baseline!AA414,IF(I414=2021,Outgrowers_Baseline!AF414,IF(I414=2022,Outgrowers_Baseline!AK414,IF(I414=2023,Outgrowers_Baseline!AP414,IF(I414=2024,Outgrowers_Baseline!AU414,0))))))))</f>
        <v>0</v>
      </c>
      <c r="L414" s="11">
        <f>IF(I414=2017,Outgrowers_Baseline!K414,IF(I414=2018,Outgrowers_Baseline!P414,IF(I414=2019,Outgrowers_Baseline!U414,IF(I414=2020,Outgrowers_Baseline!Z414,IF(I414=2021,Outgrowers_Baseline!AE414,IF(I414=2022,Outgrowers_Baseline!AJ414,IF(I414=2023,Outgrowers_Baseline!AO414,IF(I414=2024,Outgrowers_Baseline!AT414,0))))))))</f>
        <v>400</v>
      </c>
      <c r="M414" s="11">
        <f>IF(I414=2017,Outgrowers_Baseline!J414,IF(I414=2018,Outgrowers_Baseline!O414,IF(I414=2019,Outgrowers_Baseline!T414,IF(I414=2020,Outgrowers_Baseline!Y414,IF(I414=2021,Outgrowers_Baseline!AD414,IF(I414=2022,Outgrowers_Baseline!AI414,IF(I414=2023,Outgrowers_Baseline!AN414,IF(I414=2024,Outgrowers_Baseline!AS414,0))))))))</f>
        <v>8400</v>
      </c>
      <c r="N414" s="11">
        <f t="shared" si="110"/>
        <v>42900</v>
      </c>
      <c r="O414" s="30">
        <f>IFERROR(VLOOKUP(A414,Outgrower_Areas!$C:$J,8,0),0)</f>
        <v>4.3054459999999999</v>
      </c>
      <c r="P414" s="33">
        <f t="shared" si="111"/>
        <v>0</v>
      </c>
      <c r="Q414" s="113">
        <f t="shared" si="112"/>
        <v>0</v>
      </c>
      <c r="R414" s="32">
        <f t="shared" si="113"/>
        <v>9.324009324009324E-3</v>
      </c>
      <c r="S414" s="30">
        <f t="shared" si="114"/>
        <v>4.0144018648018649E-2</v>
      </c>
      <c r="T414" s="32">
        <f t="shared" si="115"/>
        <v>0.20512820512820512</v>
      </c>
      <c r="U414" s="30">
        <f t="shared" si="116"/>
        <v>0.88316841025641024</v>
      </c>
      <c r="V414" s="113" t="str">
        <f t="shared" si="117"/>
        <v>Non-Cropland</v>
      </c>
      <c r="W414" s="33">
        <f t="shared" si="118"/>
        <v>0</v>
      </c>
      <c r="X414" s="114">
        <f t="shared" si="119"/>
        <v>0</v>
      </c>
      <c r="Y414" s="33">
        <f t="shared" si="120"/>
        <v>0.15</v>
      </c>
      <c r="Z414" s="113">
        <f t="shared" si="121"/>
        <v>6.0216027972027969E-3</v>
      </c>
      <c r="AA414" s="113" t="str">
        <f t="shared" si="122"/>
        <v>Low Cropland (10-30%)</v>
      </c>
      <c r="AB414" s="11">
        <f t="shared" si="123"/>
        <v>0.2</v>
      </c>
      <c r="AC414" s="11">
        <f t="shared" si="124"/>
        <v>0.17663368205128205</v>
      </c>
      <c r="AD414" s="30">
        <f t="shared" si="125"/>
        <v>0.88316841025641024</v>
      </c>
    </row>
    <row r="415" spans="1:30" x14ac:dyDescent="0.4">
      <c r="A415" s="11" t="str">
        <f>Outgrowers_Baseline!A415</f>
        <v>53002a</v>
      </c>
      <c r="B415" s="11">
        <f>Outgrowers_Baseline!B415</f>
        <v>502</v>
      </c>
      <c r="C415" s="11" t="str">
        <f>Outgrowers_Baseline!C415</f>
        <v>53002a</v>
      </c>
      <c r="D415" s="11">
        <f>Outgrowers_Baseline!D415</f>
        <v>17013</v>
      </c>
      <c r="E415" s="11" t="str">
        <f>Outgrowers_Baseline!G415</f>
        <v>Euc</v>
      </c>
      <c r="F415" s="11">
        <f>Outgrowers_Baseline!H415</f>
        <v>2021</v>
      </c>
      <c r="G415" s="11">
        <f t="shared" si="108"/>
        <v>2020</v>
      </c>
      <c r="H415" s="11">
        <f>IF(G415&lt;2017,0,(IF(G415=2017,Outgrowers_Baseline!I415,IF(G415=2018,Outgrowers_Baseline!N415,IF(G415=2019,Outgrowers_Baseline!S415,IF(G415=2020,Outgrowers_Baseline!X415,IF(G415=2021,Outgrowers_Baseline!AC415,IF(G415=2022,Outgrowers_Baseline!AH415,IF(G415=2023,Outgrowers_Baseline!AM415,IF(G415=2024,Outgrowers_Baseline!AR415,0)))))))))+(IF(G415=2017,Outgrowers_Baseline!J415,IF(G415=2018,Outgrowers_Baseline!O415,IF(G415=2019,Outgrowers_Baseline!T415,IF(G415=2020,Outgrowers_Baseline!Y415,IF(G415=2021,Outgrowers_Baseline!AD415,IF(G415=2022,Outgrowers_Baseline!AI415,IF(G415=2023,Outgrowers_Baseline!AN415,IF(G415=2024,Outgrowers_Baseline!AS415,0)))))))))+(IF(G415=2017,Outgrowers_Baseline!K415,IF(G415=2018,Outgrowers_Baseline!P415,IF(G415=2019,Outgrowers_Baseline!U415,IF(G415=2020,Outgrowers_Baseline!Z415,IF(G415=2021,Outgrowers_Baseline!AE415,IF(G415=2022,Outgrowers_Baseline!AJ415,IF(G415=2023,Outgrowers_Baseline!AO415,IF(G415=2024,Outgrowers_Baseline!AT415,0)))))))))+(IF(G415=2017,Outgrowers_Baseline!L415,IF(G415=2018,Outgrowers_Baseline!Q415,IF(G415=2019,Outgrowers_Baseline!V415,IF(G415=2020,Outgrowers_Baseline!AA415,IF(G415=2021,Outgrowers_Baseline!AF415,IF(G415=2022,Outgrowers_Baseline!AK415,IF(G415=2023,Outgrowers_Baseline!AP415,IF(G415=2024,Outgrowers_Baseline!AU415,0))))))))))</f>
        <v>6900</v>
      </c>
      <c r="I415" s="11">
        <f t="shared" si="109"/>
        <v>2020</v>
      </c>
      <c r="J415" s="11">
        <f>IF(I415=2017,Outgrowers_Baseline!I415,IF(I415=2018,Outgrowers_Baseline!N415,IF(I415=2019,Outgrowers_Baseline!S415,IF(I415=2020,Outgrowers_Baseline!X415,IF(I415=2021,Outgrowers_Baseline!AC415,IF(I415=2022,Outgrowers_Baseline!AH415,IF(I415=2023,Outgrowers_Baseline!AM415,IF(I415=2024,Outgrowers_Baseline!AR415,0))))))))</f>
        <v>2500</v>
      </c>
      <c r="K415" s="11">
        <f>IF(I415=2017,Outgrowers_Baseline!L415,IF(I415=2018,Outgrowers_Baseline!Q415,IF(I415=2019,Outgrowers_Baseline!V415,IF(I415=2020,Outgrowers_Baseline!AA415,IF(I415=2021,Outgrowers_Baseline!AF415,IF(I415=2022,Outgrowers_Baseline!AK415,IF(I415=2023,Outgrowers_Baseline!AP415,IF(I415=2024,Outgrowers_Baseline!AU415,0))))))))</f>
        <v>0</v>
      </c>
      <c r="L415" s="11">
        <f>IF(I415=2017,Outgrowers_Baseline!K415,IF(I415=2018,Outgrowers_Baseline!P415,IF(I415=2019,Outgrowers_Baseline!U415,IF(I415=2020,Outgrowers_Baseline!Z415,IF(I415=2021,Outgrowers_Baseline!AE415,IF(I415=2022,Outgrowers_Baseline!AJ415,IF(I415=2023,Outgrowers_Baseline!AO415,IF(I415=2024,Outgrowers_Baseline!AT415,0))))))))</f>
        <v>2400</v>
      </c>
      <c r="M415" s="11">
        <f>IF(I415=2017,Outgrowers_Baseline!J415,IF(I415=2018,Outgrowers_Baseline!O415,IF(I415=2019,Outgrowers_Baseline!T415,IF(I415=2020,Outgrowers_Baseline!Y415,IF(I415=2021,Outgrowers_Baseline!AD415,IF(I415=2022,Outgrowers_Baseline!AI415,IF(I415=2023,Outgrowers_Baseline!AN415,IF(I415=2024,Outgrowers_Baseline!AS415,0))))))))</f>
        <v>2000</v>
      </c>
      <c r="N415" s="11">
        <f t="shared" si="110"/>
        <v>6900</v>
      </c>
      <c r="O415" s="30">
        <f>IFERROR(VLOOKUP(A415,Outgrower_Areas!$C:$J,8,0),0)</f>
        <v>0.69332400000000005</v>
      </c>
      <c r="P415" s="33">
        <f t="shared" si="111"/>
        <v>0</v>
      </c>
      <c r="Q415" s="113">
        <f t="shared" si="112"/>
        <v>0</v>
      </c>
      <c r="R415" s="32">
        <f t="shared" si="113"/>
        <v>0.34782608695652173</v>
      </c>
      <c r="S415" s="30">
        <f t="shared" si="114"/>
        <v>0.24115617391304348</v>
      </c>
      <c r="T415" s="32">
        <f t="shared" si="115"/>
        <v>0.6376811594202898</v>
      </c>
      <c r="U415" s="30">
        <f t="shared" si="116"/>
        <v>0.44211965217391302</v>
      </c>
      <c r="V415" s="113" t="str">
        <f t="shared" si="117"/>
        <v>Non-Cropland</v>
      </c>
      <c r="W415" s="33">
        <f t="shared" si="118"/>
        <v>0</v>
      </c>
      <c r="X415" s="114">
        <f t="shared" si="119"/>
        <v>0</v>
      </c>
      <c r="Y415" s="33">
        <f t="shared" si="120"/>
        <v>0.3</v>
      </c>
      <c r="Z415" s="113">
        <f t="shared" si="121"/>
        <v>7.234685217391304E-2</v>
      </c>
      <c r="AA415" s="113" t="str">
        <f t="shared" si="122"/>
        <v>High Cropland (≥50%)</v>
      </c>
      <c r="AB415" s="11">
        <f t="shared" si="123"/>
        <v>0.4</v>
      </c>
      <c r="AC415" s="11">
        <f t="shared" si="124"/>
        <v>0.17684786086956522</v>
      </c>
      <c r="AD415" s="30">
        <f t="shared" si="125"/>
        <v>0.44211965217391302</v>
      </c>
    </row>
    <row r="416" spans="1:30" x14ac:dyDescent="0.4">
      <c r="A416" s="11" t="str">
        <f>Outgrowers_Baseline!A416</f>
        <v>53003a</v>
      </c>
      <c r="B416" s="11">
        <f>Outgrowers_Baseline!B416</f>
        <v>502</v>
      </c>
      <c r="C416" s="11" t="str">
        <f>Outgrowers_Baseline!C416</f>
        <v>53003a</v>
      </c>
      <c r="D416" s="11">
        <f>Outgrowers_Baseline!D416</f>
        <v>17014</v>
      </c>
      <c r="E416" s="11" t="str">
        <f>Outgrowers_Baseline!G416</f>
        <v>Euc</v>
      </c>
      <c r="F416" s="11">
        <f>Outgrowers_Baseline!H416</f>
        <v>2020</v>
      </c>
      <c r="G416" s="11">
        <f t="shared" si="108"/>
        <v>2019</v>
      </c>
      <c r="H416" s="11">
        <f>IF(G416&lt;2017,0,(IF(G416=2017,Outgrowers_Baseline!I416,IF(G416=2018,Outgrowers_Baseline!N416,IF(G416=2019,Outgrowers_Baseline!S416,IF(G416=2020,Outgrowers_Baseline!X416,IF(G416=2021,Outgrowers_Baseline!AC416,IF(G416=2022,Outgrowers_Baseline!AH416,IF(G416=2023,Outgrowers_Baseline!AM416,IF(G416=2024,Outgrowers_Baseline!AR416,0)))))))))+(IF(G416=2017,Outgrowers_Baseline!J416,IF(G416=2018,Outgrowers_Baseline!O416,IF(G416=2019,Outgrowers_Baseline!T416,IF(G416=2020,Outgrowers_Baseline!Y416,IF(G416=2021,Outgrowers_Baseline!AD416,IF(G416=2022,Outgrowers_Baseline!AI416,IF(G416=2023,Outgrowers_Baseline!AN416,IF(G416=2024,Outgrowers_Baseline!AS416,0)))))))))+(IF(G416=2017,Outgrowers_Baseline!K416,IF(G416=2018,Outgrowers_Baseline!P416,IF(G416=2019,Outgrowers_Baseline!U416,IF(G416=2020,Outgrowers_Baseline!Z416,IF(G416=2021,Outgrowers_Baseline!AE416,IF(G416=2022,Outgrowers_Baseline!AJ416,IF(G416=2023,Outgrowers_Baseline!AO416,IF(G416=2024,Outgrowers_Baseline!AT416,0)))))))))+(IF(G416=2017,Outgrowers_Baseline!L416,IF(G416=2018,Outgrowers_Baseline!Q416,IF(G416=2019,Outgrowers_Baseline!V416,IF(G416=2020,Outgrowers_Baseline!AA416,IF(G416=2021,Outgrowers_Baseline!AF416,IF(G416=2022,Outgrowers_Baseline!AK416,IF(G416=2023,Outgrowers_Baseline!AP416,IF(G416=2024,Outgrowers_Baseline!AU416,0))))))))))</f>
        <v>8100</v>
      </c>
      <c r="I416" s="11">
        <f t="shared" si="109"/>
        <v>2019</v>
      </c>
      <c r="J416" s="11">
        <f>IF(I416=2017,Outgrowers_Baseline!I416,IF(I416=2018,Outgrowers_Baseline!N416,IF(I416=2019,Outgrowers_Baseline!S416,IF(I416=2020,Outgrowers_Baseline!X416,IF(I416=2021,Outgrowers_Baseline!AC416,IF(I416=2022,Outgrowers_Baseline!AH416,IF(I416=2023,Outgrowers_Baseline!AM416,IF(I416=2024,Outgrowers_Baseline!AR416,0))))))))</f>
        <v>2200</v>
      </c>
      <c r="K416" s="11">
        <f>IF(I416=2017,Outgrowers_Baseline!L416,IF(I416=2018,Outgrowers_Baseline!Q416,IF(I416=2019,Outgrowers_Baseline!V416,IF(I416=2020,Outgrowers_Baseline!AA416,IF(I416=2021,Outgrowers_Baseline!AF416,IF(I416=2022,Outgrowers_Baseline!AK416,IF(I416=2023,Outgrowers_Baseline!AP416,IF(I416=2024,Outgrowers_Baseline!AU416,0))))))))</f>
        <v>0</v>
      </c>
      <c r="L416" s="11">
        <f>IF(I416=2017,Outgrowers_Baseline!K416,IF(I416=2018,Outgrowers_Baseline!P416,IF(I416=2019,Outgrowers_Baseline!U416,IF(I416=2020,Outgrowers_Baseline!Z416,IF(I416=2021,Outgrowers_Baseline!AE416,IF(I416=2022,Outgrowers_Baseline!AJ416,IF(I416=2023,Outgrowers_Baseline!AO416,IF(I416=2024,Outgrowers_Baseline!AT416,0))))))))</f>
        <v>700</v>
      </c>
      <c r="M416" s="11">
        <f>IF(I416=2017,Outgrowers_Baseline!J416,IF(I416=2018,Outgrowers_Baseline!O416,IF(I416=2019,Outgrowers_Baseline!T416,IF(I416=2020,Outgrowers_Baseline!Y416,IF(I416=2021,Outgrowers_Baseline!AD416,IF(I416=2022,Outgrowers_Baseline!AI416,IF(I416=2023,Outgrowers_Baseline!AN416,IF(I416=2024,Outgrowers_Baseline!AS416,0))))))))</f>
        <v>5200</v>
      </c>
      <c r="N416" s="11">
        <f t="shared" si="110"/>
        <v>8100</v>
      </c>
      <c r="O416" s="30">
        <f>IFERROR(VLOOKUP(A416,Outgrower_Areas!$C:$J,8,0),0)</f>
        <v>0.84740700000000002</v>
      </c>
      <c r="P416" s="33">
        <f t="shared" si="111"/>
        <v>0</v>
      </c>
      <c r="Q416" s="113">
        <f t="shared" si="112"/>
        <v>0</v>
      </c>
      <c r="R416" s="32">
        <f t="shared" si="113"/>
        <v>8.6419753086419748E-2</v>
      </c>
      <c r="S416" s="30">
        <f t="shared" si="114"/>
        <v>7.3232703703703703E-2</v>
      </c>
      <c r="T416" s="32">
        <f t="shared" si="115"/>
        <v>0.72839506172839508</v>
      </c>
      <c r="U416" s="30">
        <f t="shared" si="116"/>
        <v>0.61724707407407409</v>
      </c>
      <c r="V416" s="113" t="str">
        <f t="shared" si="117"/>
        <v>Non-Cropland</v>
      </c>
      <c r="W416" s="33">
        <f t="shared" si="118"/>
        <v>0</v>
      </c>
      <c r="X416" s="114">
        <f t="shared" si="119"/>
        <v>0</v>
      </c>
      <c r="Y416" s="33">
        <f t="shared" si="120"/>
        <v>0.15</v>
      </c>
      <c r="Z416" s="113">
        <f t="shared" si="121"/>
        <v>1.0984905555555554E-2</v>
      </c>
      <c r="AA416" s="113" t="str">
        <f t="shared" si="122"/>
        <v>High Cropland (≥50%)</v>
      </c>
      <c r="AB416" s="11">
        <f t="shared" si="123"/>
        <v>0.4</v>
      </c>
      <c r="AC416" s="11">
        <f t="shared" si="124"/>
        <v>0.24689882962962964</v>
      </c>
      <c r="AD416" s="30">
        <f t="shared" si="125"/>
        <v>0.61724707407407409</v>
      </c>
    </row>
    <row r="417" spans="1:30" x14ac:dyDescent="0.4">
      <c r="A417" s="11" t="str">
        <f>Outgrowers_Baseline!A417</f>
        <v>53226a</v>
      </c>
      <c r="B417" s="11">
        <f>Outgrowers_Baseline!B417</f>
        <v>508</v>
      </c>
      <c r="C417" s="11" t="str">
        <f>Outgrowers_Baseline!C417</f>
        <v>53226a</v>
      </c>
      <c r="D417" s="11">
        <f>Outgrowers_Baseline!D417</f>
        <v>19046</v>
      </c>
      <c r="E417" s="11" t="str">
        <f>Outgrowers_Baseline!G417</f>
        <v>Euc</v>
      </c>
      <c r="F417" s="11">
        <f>Outgrowers_Baseline!H417</f>
        <v>2024</v>
      </c>
      <c r="G417" s="11">
        <f t="shared" si="108"/>
        <v>2023</v>
      </c>
      <c r="H417" s="11">
        <f>IF(G417&lt;2017,0,(IF(G417=2017,Outgrowers_Baseline!I417,IF(G417=2018,Outgrowers_Baseline!N417,IF(G417=2019,Outgrowers_Baseline!S417,IF(G417=2020,Outgrowers_Baseline!X417,IF(G417=2021,Outgrowers_Baseline!AC417,IF(G417=2022,Outgrowers_Baseline!AH417,IF(G417=2023,Outgrowers_Baseline!AM417,IF(G417=2024,Outgrowers_Baseline!AR417,0)))))))))+(IF(G417=2017,Outgrowers_Baseline!J417,IF(G417=2018,Outgrowers_Baseline!O417,IF(G417=2019,Outgrowers_Baseline!T417,IF(G417=2020,Outgrowers_Baseline!Y417,IF(G417=2021,Outgrowers_Baseline!AD417,IF(G417=2022,Outgrowers_Baseline!AI417,IF(G417=2023,Outgrowers_Baseline!AN417,IF(G417=2024,Outgrowers_Baseline!AS417,0)))))))))+(IF(G417=2017,Outgrowers_Baseline!K417,IF(G417=2018,Outgrowers_Baseline!P417,IF(G417=2019,Outgrowers_Baseline!U417,IF(G417=2020,Outgrowers_Baseline!Z417,IF(G417=2021,Outgrowers_Baseline!AE417,IF(G417=2022,Outgrowers_Baseline!AJ417,IF(G417=2023,Outgrowers_Baseline!AO417,IF(G417=2024,Outgrowers_Baseline!AT417,0)))))))))+(IF(G417=2017,Outgrowers_Baseline!L417,IF(G417=2018,Outgrowers_Baseline!Q417,IF(G417=2019,Outgrowers_Baseline!V417,IF(G417=2020,Outgrowers_Baseline!AA417,IF(G417=2021,Outgrowers_Baseline!AF417,IF(G417=2022,Outgrowers_Baseline!AK417,IF(G417=2023,Outgrowers_Baseline!AP417,IF(G417=2024,Outgrowers_Baseline!AU417,0))))))))))</f>
        <v>400</v>
      </c>
      <c r="I417" s="11">
        <f t="shared" si="109"/>
        <v>2023</v>
      </c>
      <c r="J417" s="11">
        <f>IF(I417=2017,Outgrowers_Baseline!I417,IF(I417=2018,Outgrowers_Baseline!N417,IF(I417=2019,Outgrowers_Baseline!S417,IF(I417=2020,Outgrowers_Baseline!X417,IF(I417=2021,Outgrowers_Baseline!AC417,IF(I417=2022,Outgrowers_Baseline!AH417,IF(I417=2023,Outgrowers_Baseline!AM417,IF(I417=2024,Outgrowers_Baseline!AR417,0))))))))</f>
        <v>300</v>
      </c>
      <c r="K417" s="11">
        <f>IF(I417=2017,Outgrowers_Baseline!L417,IF(I417=2018,Outgrowers_Baseline!Q417,IF(I417=2019,Outgrowers_Baseline!V417,IF(I417=2020,Outgrowers_Baseline!AA417,IF(I417=2021,Outgrowers_Baseline!AF417,IF(I417=2022,Outgrowers_Baseline!AK417,IF(I417=2023,Outgrowers_Baseline!AP417,IF(I417=2024,Outgrowers_Baseline!AU417,0))))))))</f>
        <v>0</v>
      </c>
      <c r="L417" s="11">
        <f>IF(I417=2017,Outgrowers_Baseline!K417,IF(I417=2018,Outgrowers_Baseline!P417,IF(I417=2019,Outgrowers_Baseline!U417,IF(I417=2020,Outgrowers_Baseline!Z417,IF(I417=2021,Outgrowers_Baseline!AE417,IF(I417=2022,Outgrowers_Baseline!AJ417,IF(I417=2023,Outgrowers_Baseline!AO417,IF(I417=2024,Outgrowers_Baseline!AT417,0))))))))</f>
        <v>0</v>
      </c>
      <c r="M417" s="11">
        <f>IF(I417=2017,Outgrowers_Baseline!J417,IF(I417=2018,Outgrowers_Baseline!O417,IF(I417=2019,Outgrowers_Baseline!T417,IF(I417=2020,Outgrowers_Baseline!Y417,IF(I417=2021,Outgrowers_Baseline!AD417,IF(I417=2022,Outgrowers_Baseline!AI417,IF(I417=2023,Outgrowers_Baseline!AN417,IF(I417=2024,Outgrowers_Baseline!AS417,0))))))))</f>
        <v>100</v>
      </c>
      <c r="N417" s="11">
        <f t="shared" si="110"/>
        <v>400</v>
      </c>
      <c r="O417" s="30">
        <f>IFERROR(VLOOKUP(A417,Outgrower_Areas!$C:$J,8,0),0)</f>
        <v>3.0688E-2</v>
      </c>
      <c r="P417" s="33">
        <f t="shared" si="111"/>
        <v>0</v>
      </c>
      <c r="Q417" s="113">
        <f t="shared" si="112"/>
        <v>0</v>
      </c>
      <c r="R417" s="32">
        <f t="shared" si="113"/>
        <v>0</v>
      </c>
      <c r="S417" s="30">
        <f t="shared" si="114"/>
        <v>0</v>
      </c>
      <c r="T417" s="32">
        <f t="shared" si="115"/>
        <v>0.25</v>
      </c>
      <c r="U417" s="30">
        <f t="shared" si="116"/>
        <v>7.672E-3</v>
      </c>
      <c r="V417" s="113" t="str">
        <f t="shared" si="117"/>
        <v>Non-Cropland</v>
      </c>
      <c r="W417" s="33">
        <f t="shared" si="118"/>
        <v>0</v>
      </c>
      <c r="X417" s="114">
        <f t="shared" si="119"/>
        <v>0</v>
      </c>
      <c r="Y417" s="33">
        <f t="shared" si="120"/>
        <v>0</v>
      </c>
      <c r="Z417" s="113">
        <f t="shared" si="121"/>
        <v>0</v>
      </c>
      <c r="AA417" s="113" t="str">
        <f t="shared" si="122"/>
        <v>Low Cropland (10-30%)</v>
      </c>
      <c r="AB417" s="11">
        <f t="shared" si="123"/>
        <v>0.2</v>
      </c>
      <c r="AC417" s="11">
        <f t="shared" si="124"/>
        <v>1.5344E-3</v>
      </c>
      <c r="AD417" s="30">
        <f t="shared" si="125"/>
        <v>7.672E-3</v>
      </c>
    </row>
    <row r="418" spans="1:30" x14ac:dyDescent="0.4">
      <c r="A418" s="11" t="str">
        <f>Outgrowers_Baseline!A418</f>
        <v>53228a</v>
      </c>
      <c r="B418" s="11">
        <f>Outgrowers_Baseline!B418</f>
        <v>508</v>
      </c>
      <c r="C418" s="11" t="str">
        <f>Outgrowers_Baseline!C418</f>
        <v>53228a</v>
      </c>
      <c r="D418" s="11">
        <f>Outgrowers_Baseline!D418</f>
        <v>19215</v>
      </c>
      <c r="E418" s="11" t="str">
        <f>Outgrowers_Baseline!G418</f>
        <v>Euc</v>
      </c>
      <c r="F418" s="11">
        <f>Outgrowers_Baseline!H418</f>
        <v>2023</v>
      </c>
      <c r="G418" s="11">
        <f t="shared" si="108"/>
        <v>2022</v>
      </c>
      <c r="H418" s="11">
        <f>IF(G418&lt;2017,0,(IF(G418=2017,Outgrowers_Baseline!I418,IF(G418=2018,Outgrowers_Baseline!N418,IF(G418=2019,Outgrowers_Baseline!S418,IF(G418=2020,Outgrowers_Baseline!X418,IF(G418=2021,Outgrowers_Baseline!AC418,IF(G418=2022,Outgrowers_Baseline!AH418,IF(G418=2023,Outgrowers_Baseline!AM418,IF(G418=2024,Outgrowers_Baseline!AR418,0)))))))))+(IF(G418=2017,Outgrowers_Baseline!J418,IF(G418=2018,Outgrowers_Baseline!O418,IF(G418=2019,Outgrowers_Baseline!T418,IF(G418=2020,Outgrowers_Baseline!Y418,IF(G418=2021,Outgrowers_Baseline!AD418,IF(G418=2022,Outgrowers_Baseline!AI418,IF(G418=2023,Outgrowers_Baseline!AN418,IF(G418=2024,Outgrowers_Baseline!AS418,0)))))))))+(IF(G418=2017,Outgrowers_Baseline!K418,IF(G418=2018,Outgrowers_Baseline!P418,IF(G418=2019,Outgrowers_Baseline!U418,IF(G418=2020,Outgrowers_Baseline!Z418,IF(G418=2021,Outgrowers_Baseline!AE418,IF(G418=2022,Outgrowers_Baseline!AJ418,IF(G418=2023,Outgrowers_Baseline!AO418,IF(G418=2024,Outgrowers_Baseline!AT418,0)))))))))+(IF(G418=2017,Outgrowers_Baseline!L418,IF(G418=2018,Outgrowers_Baseline!Q418,IF(G418=2019,Outgrowers_Baseline!V418,IF(G418=2020,Outgrowers_Baseline!AA418,IF(G418=2021,Outgrowers_Baseline!AF418,IF(G418=2022,Outgrowers_Baseline!AK418,IF(G418=2023,Outgrowers_Baseline!AP418,IF(G418=2024,Outgrowers_Baseline!AU418,0))))))))))</f>
        <v>800</v>
      </c>
      <c r="I418" s="11">
        <f t="shared" si="109"/>
        <v>2022</v>
      </c>
      <c r="J418" s="11">
        <f>IF(I418=2017,Outgrowers_Baseline!I418,IF(I418=2018,Outgrowers_Baseline!N418,IF(I418=2019,Outgrowers_Baseline!S418,IF(I418=2020,Outgrowers_Baseline!X418,IF(I418=2021,Outgrowers_Baseline!AC418,IF(I418=2022,Outgrowers_Baseline!AH418,IF(I418=2023,Outgrowers_Baseline!AM418,IF(I418=2024,Outgrowers_Baseline!AR418,0))))))))</f>
        <v>600</v>
      </c>
      <c r="K418" s="11">
        <f>IF(I418=2017,Outgrowers_Baseline!L418,IF(I418=2018,Outgrowers_Baseline!Q418,IF(I418=2019,Outgrowers_Baseline!V418,IF(I418=2020,Outgrowers_Baseline!AA418,IF(I418=2021,Outgrowers_Baseline!AF418,IF(I418=2022,Outgrowers_Baseline!AK418,IF(I418=2023,Outgrowers_Baseline!AP418,IF(I418=2024,Outgrowers_Baseline!AU418,0))))))))</f>
        <v>0</v>
      </c>
      <c r="L418" s="11">
        <f>IF(I418=2017,Outgrowers_Baseline!K418,IF(I418=2018,Outgrowers_Baseline!P418,IF(I418=2019,Outgrowers_Baseline!U418,IF(I418=2020,Outgrowers_Baseline!Z418,IF(I418=2021,Outgrowers_Baseline!AE418,IF(I418=2022,Outgrowers_Baseline!AJ418,IF(I418=2023,Outgrowers_Baseline!AO418,IF(I418=2024,Outgrowers_Baseline!AT418,0))))))))</f>
        <v>200</v>
      </c>
      <c r="M418" s="11">
        <f>IF(I418=2017,Outgrowers_Baseline!J418,IF(I418=2018,Outgrowers_Baseline!O418,IF(I418=2019,Outgrowers_Baseline!T418,IF(I418=2020,Outgrowers_Baseline!Y418,IF(I418=2021,Outgrowers_Baseline!AD418,IF(I418=2022,Outgrowers_Baseline!AI418,IF(I418=2023,Outgrowers_Baseline!AN418,IF(I418=2024,Outgrowers_Baseline!AS418,0))))))))</f>
        <v>0</v>
      </c>
      <c r="N418" s="11">
        <f t="shared" si="110"/>
        <v>800</v>
      </c>
      <c r="O418" s="30">
        <f>IFERROR(VLOOKUP(A418,Outgrower_Areas!$C:$J,8,0),0)</f>
        <v>8.7746000000000005E-2</v>
      </c>
      <c r="P418" s="33">
        <f t="shared" si="111"/>
        <v>0</v>
      </c>
      <c r="Q418" s="113">
        <f t="shared" si="112"/>
        <v>0</v>
      </c>
      <c r="R418" s="32">
        <f t="shared" si="113"/>
        <v>0.25</v>
      </c>
      <c r="S418" s="30">
        <f t="shared" si="114"/>
        <v>2.1936500000000001E-2</v>
      </c>
      <c r="T418" s="32">
        <f t="shared" si="115"/>
        <v>0.25</v>
      </c>
      <c r="U418" s="30">
        <f t="shared" si="116"/>
        <v>2.1936500000000001E-2</v>
      </c>
      <c r="V418" s="113" t="str">
        <f t="shared" si="117"/>
        <v>Non-Cropland</v>
      </c>
      <c r="W418" s="33">
        <f t="shared" si="118"/>
        <v>0</v>
      </c>
      <c r="X418" s="114">
        <f t="shared" si="119"/>
        <v>0</v>
      </c>
      <c r="Y418" s="33">
        <f t="shared" si="120"/>
        <v>0.2</v>
      </c>
      <c r="Z418" s="113">
        <f t="shared" si="121"/>
        <v>4.3873000000000002E-3</v>
      </c>
      <c r="AA418" s="113" t="str">
        <f t="shared" si="122"/>
        <v>Low Cropland (10-30%)</v>
      </c>
      <c r="AB418" s="11">
        <f t="shared" si="123"/>
        <v>0.2</v>
      </c>
      <c r="AC418" s="11">
        <f t="shared" si="124"/>
        <v>4.3873000000000002E-3</v>
      </c>
      <c r="AD418" s="30">
        <f t="shared" si="125"/>
        <v>2.1936500000000001E-2</v>
      </c>
    </row>
    <row r="419" spans="1:30" x14ac:dyDescent="0.4">
      <c r="A419" s="11" t="str">
        <f>Outgrowers_Baseline!A419</f>
        <v>53229a</v>
      </c>
      <c r="B419" s="11">
        <f>Outgrowers_Baseline!B419</f>
        <v>508</v>
      </c>
      <c r="C419" s="11" t="str">
        <f>Outgrowers_Baseline!C419</f>
        <v>53229a</v>
      </c>
      <c r="D419" s="11">
        <f>Outgrowers_Baseline!D419</f>
        <v>19047</v>
      </c>
      <c r="E419" s="11" t="str">
        <f>Outgrowers_Baseline!G419</f>
        <v>Euc</v>
      </c>
      <c r="F419" s="11">
        <f>Outgrowers_Baseline!H419</f>
        <v>2024</v>
      </c>
      <c r="G419" s="11">
        <f t="shared" si="108"/>
        <v>2023</v>
      </c>
      <c r="H419" s="11">
        <f>IF(G419&lt;2017,0,(IF(G419=2017,Outgrowers_Baseline!I419,IF(G419=2018,Outgrowers_Baseline!N419,IF(G419=2019,Outgrowers_Baseline!S419,IF(G419=2020,Outgrowers_Baseline!X419,IF(G419=2021,Outgrowers_Baseline!AC419,IF(G419=2022,Outgrowers_Baseline!AH419,IF(G419=2023,Outgrowers_Baseline!AM419,IF(G419=2024,Outgrowers_Baseline!AR419,0)))))))))+(IF(G419=2017,Outgrowers_Baseline!J419,IF(G419=2018,Outgrowers_Baseline!O419,IF(G419=2019,Outgrowers_Baseline!T419,IF(G419=2020,Outgrowers_Baseline!Y419,IF(G419=2021,Outgrowers_Baseline!AD419,IF(G419=2022,Outgrowers_Baseline!AI419,IF(G419=2023,Outgrowers_Baseline!AN419,IF(G419=2024,Outgrowers_Baseline!AS419,0)))))))))+(IF(G419=2017,Outgrowers_Baseline!K419,IF(G419=2018,Outgrowers_Baseline!P419,IF(G419=2019,Outgrowers_Baseline!U419,IF(G419=2020,Outgrowers_Baseline!Z419,IF(G419=2021,Outgrowers_Baseline!AE419,IF(G419=2022,Outgrowers_Baseline!AJ419,IF(G419=2023,Outgrowers_Baseline!AO419,IF(G419=2024,Outgrowers_Baseline!AT419,0)))))))))+(IF(G419=2017,Outgrowers_Baseline!L419,IF(G419=2018,Outgrowers_Baseline!Q419,IF(G419=2019,Outgrowers_Baseline!V419,IF(G419=2020,Outgrowers_Baseline!AA419,IF(G419=2021,Outgrowers_Baseline!AF419,IF(G419=2022,Outgrowers_Baseline!AK419,IF(G419=2023,Outgrowers_Baseline!AP419,IF(G419=2024,Outgrowers_Baseline!AU419,0))))))))))</f>
        <v>2500</v>
      </c>
      <c r="I419" s="11">
        <f t="shared" si="109"/>
        <v>2023</v>
      </c>
      <c r="J419" s="11">
        <f>IF(I419=2017,Outgrowers_Baseline!I419,IF(I419=2018,Outgrowers_Baseline!N419,IF(I419=2019,Outgrowers_Baseline!S419,IF(I419=2020,Outgrowers_Baseline!X419,IF(I419=2021,Outgrowers_Baseline!AC419,IF(I419=2022,Outgrowers_Baseline!AH419,IF(I419=2023,Outgrowers_Baseline!AM419,IF(I419=2024,Outgrowers_Baseline!AR419,0))))))))</f>
        <v>2100</v>
      </c>
      <c r="K419" s="11">
        <f>IF(I419=2017,Outgrowers_Baseline!L419,IF(I419=2018,Outgrowers_Baseline!Q419,IF(I419=2019,Outgrowers_Baseline!V419,IF(I419=2020,Outgrowers_Baseline!AA419,IF(I419=2021,Outgrowers_Baseline!AF419,IF(I419=2022,Outgrowers_Baseline!AK419,IF(I419=2023,Outgrowers_Baseline!AP419,IF(I419=2024,Outgrowers_Baseline!AU419,0))))))))</f>
        <v>0</v>
      </c>
      <c r="L419" s="11">
        <f>IF(I419=2017,Outgrowers_Baseline!K419,IF(I419=2018,Outgrowers_Baseline!P419,IF(I419=2019,Outgrowers_Baseline!U419,IF(I419=2020,Outgrowers_Baseline!Z419,IF(I419=2021,Outgrowers_Baseline!AE419,IF(I419=2022,Outgrowers_Baseline!AJ419,IF(I419=2023,Outgrowers_Baseline!AO419,IF(I419=2024,Outgrowers_Baseline!AT419,0))))))))</f>
        <v>0</v>
      </c>
      <c r="M419" s="11">
        <f>IF(I419=2017,Outgrowers_Baseline!J419,IF(I419=2018,Outgrowers_Baseline!O419,IF(I419=2019,Outgrowers_Baseline!T419,IF(I419=2020,Outgrowers_Baseline!Y419,IF(I419=2021,Outgrowers_Baseline!AD419,IF(I419=2022,Outgrowers_Baseline!AI419,IF(I419=2023,Outgrowers_Baseline!AN419,IF(I419=2024,Outgrowers_Baseline!AS419,0))))))))</f>
        <v>400</v>
      </c>
      <c r="N419" s="11">
        <f t="shared" si="110"/>
        <v>2500</v>
      </c>
      <c r="O419" s="30">
        <f>IFERROR(VLOOKUP(A419,Outgrower_Areas!$C:$J,8,0),0)</f>
        <v>0.24915100000000001</v>
      </c>
      <c r="P419" s="33">
        <f t="shared" si="111"/>
        <v>0</v>
      </c>
      <c r="Q419" s="113">
        <f t="shared" si="112"/>
        <v>0</v>
      </c>
      <c r="R419" s="32">
        <f t="shared" si="113"/>
        <v>0</v>
      </c>
      <c r="S419" s="30">
        <f t="shared" si="114"/>
        <v>0</v>
      </c>
      <c r="T419" s="32">
        <f t="shared" si="115"/>
        <v>0.16</v>
      </c>
      <c r="U419" s="30">
        <f t="shared" si="116"/>
        <v>3.9864160000000003E-2</v>
      </c>
      <c r="V419" s="113" t="str">
        <f t="shared" si="117"/>
        <v>Non-Cropland</v>
      </c>
      <c r="W419" s="33">
        <f t="shared" si="118"/>
        <v>0</v>
      </c>
      <c r="X419" s="114">
        <f t="shared" si="119"/>
        <v>0</v>
      </c>
      <c r="Y419" s="33">
        <f t="shared" si="120"/>
        <v>0</v>
      </c>
      <c r="Z419" s="113">
        <f t="shared" si="121"/>
        <v>0</v>
      </c>
      <c r="AA419" s="113" t="str">
        <f t="shared" si="122"/>
        <v>Low Cropland (10-30%)</v>
      </c>
      <c r="AB419" s="11">
        <f t="shared" si="123"/>
        <v>0.2</v>
      </c>
      <c r="AC419" s="11">
        <f t="shared" si="124"/>
        <v>7.9728320000000009E-3</v>
      </c>
      <c r="AD419" s="30">
        <f t="shared" si="125"/>
        <v>3.9864160000000003E-2</v>
      </c>
    </row>
    <row r="420" spans="1:30" x14ac:dyDescent="0.4">
      <c r="A420" s="11" t="str">
        <f>Outgrowers_Baseline!A420</f>
        <v>53230b</v>
      </c>
      <c r="B420" s="11">
        <f>Outgrowers_Baseline!B420</f>
        <v>508</v>
      </c>
      <c r="C420" s="11" t="str">
        <f>Outgrowers_Baseline!C420</f>
        <v>53230b</v>
      </c>
      <c r="D420" s="11">
        <f>Outgrowers_Baseline!D420</f>
        <v>19048</v>
      </c>
      <c r="E420" s="11" t="str">
        <f>Outgrowers_Baseline!G420</f>
        <v>Euc</v>
      </c>
      <c r="F420" s="11">
        <f>Outgrowers_Baseline!H420</f>
        <v>2024</v>
      </c>
      <c r="G420" s="11">
        <f t="shared" si="108"/>
        <v>2023</v>
      </c>
      <c r="H420" s="11">
        <f>IF(G420&lt;2017,0,(IF(G420=2017,Outgrowers_Baseline!I420,IF(G420=2018,Outgrowers_Baseline!N420,IF(G420=2019,Outgrowers_Baseline!S420,IF(G420=2020,Outgrowers_Baseline!X420,IF(G420=2021,Outgrowers_Baseline!AC420,IF(G420=2022,Outgrowers_Baseline!AH420,IF(G420=2023,Outgrowers_Baseline!AM420,IF(G420=2024,Outgrowers_Baseline!AR420,0)))))))))+(IF(G420=2017,Outgrowers_Baseline!J420,IF(G420=2018,Outgrowers_Baseline!O420,IF(G420=2019,Outgrowers_Baseline!T420,IF(G420=2020,Outgrowers_Baseline!Y420,IF(G420=2021,Outgrowers_Baseline!AD420,IF(G420=2022,Outgrowers_Baseline!AI420,IF(G420=2023,Outgrowers_Baseline!AN420,IF(G420=2024,Outgrowers_Baseline!AS420,0)))))))))+(IF(G420=2017,Outgrowers_Baseline!K420,IF(G420=2018,Outgrowers_Baseline!P420,IF(G420=2019,Outgrowers_Baseline!U420,IF(G420=2020,Outgrowers_Baseline!Z420,IF(G420=2021,Outgrowers_Baseline!AE420,IF(G420=2022,Outgrowers_Baseline!AJ420,IF(G420=2023,Outgrowers_Baseline!AO420,IF(G420=2024,Outgrowers_Baseline!AT420,0)))))))))+(IF(G420=2017,Outgrowers_Baseline!L420,IF(G420=2018,Outgrowers_Baseline!Q420,IF(G420=2019,Outgrowers_Baseline!V420,IF(G420=2020,Outgrowers_Baseline!AA420,IF(G420=2021,Outgrowers_Baseline!AF420,IF(G420=2022,Outgrowers_Baseline!AK420,IF(G420=2023,Outgrowers_Baseline!AP420,IF(G420=2024,Outgrowers_Baseline!AU420,0))))))))))</f>
        <v>2000</v>
      </c>
      <c r="I420" s="11">
        <f t="shared" si="109"/>
        <v>2023</v>
      </c>
      <c r="J420" s="11">
        <f>IF(I420=2017,Outgrowers_Baseline!I420,IF(I420=2018,Outgrowers_Baseline!N420,IF(I420=2019,Outgrowers_Baseline!S420,IF(I420=2020,Outgrowers_Baseline!X420,IF(I420=2021,Outgrowers_Baseline!AC420,IF(I420=2022,Outgrowers_Baseline!AH420,IF(I420=2023,Outgrowers_Baseline!AM420,IF(I420=2024,Outgrowers_Baseline!AR420,0))))))))</f>
        <v>800</v>
      </c>
      <c r="K420" s="11">
        <f>IF(I420=2017,Outgrowers_Baseline!L420,IF(I420=2018,Outgrowers_Baseline!Q420,IF(I420=2019,Outgrowers_Baseline!V420,IF(I420=2020,Outgrowers_Baseline!AA420,IF(I420=2021,Outgrowers_Baseline!AF420,IF(I420=2022,Outgrowers_Baseline!AK420,IF(I420=2023,Outgrowers_Baseline!AP420,IF(I420=2024,Outgrowers_Baseline!AU420,0))))))))</f>
        <v>0</v>
      </c>
      <c r="L420" s="11">
        <f>IF(I420=2017,Outgrowers_Baseline!K420,IF(I420=2018,Outgrowers_Baseline!P420,IF(I420=2019,Outgrowers_Baseline!U420,IF(I420=2020,Outgrowers_Baseline!Z420,IF(I420=2021,Outgrowers_Baseline!AE420,IF(I420=2022,Outgrowers_Baseline!AJ420,IF(I420=2023,Outgrowers_Baseline!AO420,IF(I420=2024,Outgrowers_Baseline!AT420,0))))))))</f>
        <v>0</v>
      </c>
      <c r="M420" s="11">
        <f>IF(I420=2017,Outgrowers_Baseline!J420,IF(I420=2018,Outgrowers_Baseline!O420,IF(I420=2019,Outgrowers_Baseline!T420,IF(I420=2020,Outgrowers_Baseline!Y420,IF(I420=2021,Outgrowers_Baseline!AD420,IF(I420=2022,Outgrowers_Baseline!AI420,IF(I420=2023,Outgrowers_Baseline!AN420,IF(I420=2024,Outgrowers_Baseline!AS420,0))))))))</f>
        <v>1200</v>
      </c>
      <c r="N420" s="11">
        <f t="shared" si="110"/>
        <v>2000</v>
      </c>
      <c r="O420" s="30">
        <f>IFERROR(VLOOKUP(A420,Outgrower_Areas!$C:$J,8,0),0)</f>
        <v>0.207598</v>
      </c>
      <c r="P420" s="33">
        <f t="shared" si="111"/>
        <v>0</v>
      </c>
      <c r="Q420" s="113">
        <f t="shared" si="112"/>
        <v>0</v>
      </c>
      <c r="R420" s="32">
        <f t="shared" si="113"/>
        <v>0</v>
      </c>
      <c r="S420" s="30">
        <f t="shared" si="114"/>
        <v>0</v>
      </c>
      <c r="T420" s="32">
        <f t="shared" si="115"/>
        <v>0.6</v>
      </c>
      <c r="U420" s="30">
        <f t="shared" si="116"/>
        <v>0.1245588</v>
      </c>
      <c r="V420" s="113" t="str">
        <f t="shared" si="117"/>
        <v>Non-Cropland</v>
      </c>
      <c r="W420" s="33">
        <f t="shared" si="118"/>
        <v>0</v>
      </c>
      <c r="X420" s="114">
        <f t="shared" si="119"/>
        <v>0</v>
      </c>
      <c r="Y420" s="33">
        <f t="shared" si="120"/>
        <v>0</v>
      </c>
      <c r="Z420" s="113">
        <f t="shared" si="121"/>
        <v>0</v>
      </c>
      <c r="AA420" s="113" t="str">
        <f t="shared" si="122"/>
        <v>High Cropland (≥50%)</v>
      </c>
      <c r="AB420" s="11">
        <f t="shared" si="123"/>
        <v>0.4</v>
      </c>
      <c r="AC420" s="11">
        <f t="shared" si="124"/>
        <v>4.9823520000000003E-2</v>
      </c>
      <c r="AD420" s="30">
        <f t="shared" si="125"/>
        <v>0.1245588</v>
      </c>
    </row>
    <row r="421" spans="1:30" x14ac:dyDescent="0.4">
      <c r="A421" s="11" t="str">
        <f>Outgrowers_Baseline!A421</f>
        <v>53231a</v>
      </c>
      <c r="B421" s="11">
        <f>Outgrowers_Baseline!B421</f>
        <v>508</v>
      </c>
      <c r="C421" s="11" t="str">
        <f>Outgrowers_Baseline!C421</f>
        <v>53231a</v>
      </c>
      <c r="D421" s="11">
        <f>Outgrowers_Baseline!D421</f>
        <v>19049</v>
      </c>
      <c r="E421" s="11" t="str">
        <f>Outgrowers_Baseline!G421</f>
        <v>Euc</v>
      </c>
      <c r="F421" s="11">
        <f>Outgrowers_Baseline!H421</f>
        <v>2024</v>
      </c>
      <c r="G421" s="11">
        <f t="shared" si="108"/>
        <v>2023</v>
      </c>
      <c r="H421" s="11">
        <f>IF(G421&lt;2017,0,(IF(G421=2017,Outgrowers_Baseline!I421,IF(G421=2018,Outgrowers_Baseline!N421,IF(G421=2019,Outgrowers_Baseline!S421,IF(G421=2020,Outgrowers_Baseline!X421,IF(G421=2021,Outgrowers_Baseline!AC421,IF(G421=2022,Outgrowers_Baseline!AH421,IF(G421=2023,Outgrowers_Baseline!AM421,IF(G421=2024,Outgrowers_Baseline!AR421,0)))))))))+(IF(G421=2017,Outgrowers_Baseline!J421,IF(G421=2018,Outgrowers_Baseline!O421,IF(G421=2019,Outgrowers_Baseline!T421,IF(G421=2020,Outgrowers_Baseline!Y421,IF(G421=2021,Outgrowers_Baseline!AD421,IF(G421=2022,Outgrowers_Baseline!AI421,IF(G421=2023,Outgrowers_Baseline!AN421,IF(G421=2024,Outgrowers_Baseline!AS421,0)))))))))+(IF(G421=2017,Outgrowers_Baseline!K421,IF(G421=2018,Outgrowers_Baseline!P421,IF(G421=2019,Outgrowers_Baseline!U421,IF(G421=2020,Outgrowers_Baseline!Z421,IF(G421=2021,Outgrowers_Baseline!AE421,IF(G421=2022,Outgrowers_Baseline!AJ421,IF(G421=2023,Outgrowers_Baseline!AO421,IF(G421=2024,Outgrowers_Baseline!AT421,0)))))))))+(IF(G421=2017,Outgrowers_Baseline!L421,IF(G421=2018,Outgrowers_Baseline!Q421,IF(G421=2019,Outgrowers_Baseline!V421,IF(G421=2020,Outgrowers_Baseline!AA421,IF(G421=2021,Outgrowers_Baseline!AF421,IF(G421=2022,Outgrowers_Baseline!AK421,IF(G421=2023,Outgrowers_Baseline!AP421,IF(G421=2024,Outgrowers_Baseline!AU421,0))))))))))</f>
        <v>3600</v>
      </c>
      <c r="I421" s="11">
        <f t="shared" si="109"/>
        <v>2023</v>
      </c>
      <c r="J421" s="11">
        <f>IF(I421=2017,Outgrowers_Baseline!I421,IF(I421=2018,Outgrowers_Baseline!N421,IF(I421=2019,Outgrowers_Baseline!S421,IF(I421=2020,Outgrowers_Baseline!X421,IF(I421=2021,Outgrowers_Baseline!AC421,IF(I421=2022,Outgrowers_Baseline!AH421,IF(I421=2023,Outgrowers_Baseline!AM421,IF(I421=2024,Outgrowers_Baseline!AR421,0))))))))</f>
        <v>2200</v>
      </c>
      <c r="K421" s="11">
        <f>IF(I421=2017,Outgrowers_Baseline!L421,IF(I421=2018,Outgrowers_Baseline!Q421,IF(I421=2019,Outgrowers_Baseline!V421,IF(I421=2020,Outgrowers_Baseline!AA421,IF(I421=2021,Outgrowers_Baseline!AF421,IF(I421=2022,Outgrowers_Baseline!AK421,IF(I421=2023,Outgrowers_Baseline!AP421,IF(I421=2024,Outgrowers_Baseline!AU421,0))))))))</f>
        <v>0</v>
      </c>
      <c r="L421" s="11">
        <f>IF(I421=2017,Outgrowers_Baseline!K421,IF(I421=2018,Outgrowers_Baseline!P421,IF(I421=2019,Outgrowers_Baseline!U421,IF(I421=2020,Outgrowers_Baseline!Z421,IF(I421=2021,Outgrowers_Baseline!AE421,IF(I421=2022,Outgrowers_Baseline!AJ421,IF(I421=2023,Outgrowers_Baseline!AO421,IF(I421=2024,Outgrowers_Baseline!AT421,0))))))))</f>
        <v>0</v>
      </c>
      <c r="M421" s="11">
        <f>IF(I421=2017,Outgrowers_Baseline!J421,IF(I421=2018,Outgrowers_Baseline!O421,IF(I421=2019,Outgrowers_Baseline!T421,IF(I421=2020,Outgrowers_Baseline!Y421,IF(I421=2021,Outgrowers_Baseline!AD421,IF(I421=2022,Outgrowers_Baseline!AI421,IF(I421=2023,Outgrowers_Baseline!AN421,IF(I421=2024,Outgrowers_Baseline!AS421,0))))))))</f>
        <v>1400</v>
      </c>
      <c r="N421" s="11">
        <f t="shared" si="110"/>
        <v>3600</v>
      </c>
      <c r="O421" s="30">
        <f>IFERROR(VLOOKUP(A421,Outgrower_Areas!$C:$J,8,0),0)</f>
        <v>0.35279700000000003</v>
      </c>
      <c r="P421" s="33">
        <f t="shared" si="111"/>
        <v>0</v>
      </c>
      <c r="Q421" s="113">
        <f t="shared" si="112"/>
        <v>0</v>
      </c>
      <c r="R421" s="32">
        <f t="shared" si="113"/>
        <v>0</v>
      </c>
      <c r="S421" s="30">
        <f t="shared" si="114"/>
        <v>0</v>
      </c>
      <c r="T421" s="32">
        <f t="shared" si="115"/>
        <v>0.3888888888888889</v>
      </c>
      <c r="U421" s="30">
        <f t="shared" si="116"/>
        <v>0.13719883333333335</v>
      </c>
      <c r="V421" s="113" t="str">
        <f t="shared" si="117"/>
        <v>Non-Cropland</v>
      </c>
      <c r="W421" s="33">
        <f t="shared" si="118"/>
        <v>0</v>
      </c>
      <c r="X421" s="114">
        <f t="shared" si="119"/>
        <v>0</v>
      </c>
      <c r="Y421" s="33">
        <f t="shared" si="120"/>
        <v>0</v>
      </c>
      <c r="Z421" s="113">
        <f t="shared" si="121"/>
        <v>0</v>
      </c>
      <c r="AA421" s="113" t="str">
        <f t="shared" si="122"/>
        <v>Medium Cropland (30-50%)</v>
      </c>
      <c r="AB421" s="11">
        <f t="shared" si="123"/>
        <v>0.3</v>
      </c>
      <c r="AC421" s="11">
        <f t="shared" si="124"/>
        <v>4.1159650000000006E-2</v>
      </c>
      <c r="AD421" s="30">
        <f t="shared" si="125"/>
        <v>0.13719883333333335</v>
      </c>
    </row>
    <row r="422" spans="1:30" x14ac:dyDescent="0.4">
      <c r="A422" s="11" t="str">
        <f>Outgrowers_Baseline!A422</f>
        <v>53256a</v>
      </c>
      <c r="B422" s="11">
        <f>Outgrowers_Baseline!B422</f>
        <v>508</v>
      </c>
      <c r="C422" s="11" t="str">
        <f>Outgrowers_Baseline!C422</f>
        <v>53256a</v>
      </c>
      <c r="D422" s="11">
        <f>Outgrowers_Baseline!D422</f>
        <v>19364</v>
      </c>
      <c r="E422" s="11" t="str">
        <f>Outgrowers_Baseline!G422</f>
        <v>Euc</v>
      </c>
      <c r="F422" s="11">
        <f>Outgrowers_Baseline!H422</f>
        <v>2024</v>
      </c>
      <c r="G422" s="11">
        <f t="shared" si="108"/>
        <v>2023</v>
      </c>
      <c r="H422" s="11">
        <f>IF(G422&lt;2017,0,(IF(G422=2017,Outgrowers_Baseline!I422,IF(G422=2018,Outgrowers_Baseline!N422,IF(G422=2019,Outgrowers_Baseline!S422,IF(G422=2020,Outgrowers_Baseline!X422,IF(G422=2021,Outgrowers_Baseline!AC422,IF(G422=2022,Outgrowers_Baseline!AH422,IF(G422=2023,Outgrowers_Baseline!AM422,IF(G422=2024,Outgrowers_Baseline!AR422,0)))))))))+(IF(G422=2017,Outgrowers_Baseline!J422,IF(G422=2018,Outgrowers_Baseline!O422,IF(G422=2019,Outgrowers_Baseline!T422,IF(G422=2020,Outgrowers_Baseline!Y422,IF(G422=2021,Outgrowers_Baseline!AD422,IF(G422=2022,Outgrowers_Baseline!AI422,IF(G422=2023,Outgrowers_Baseline!AN422,IF(G422=2024,Outgrowers_Baseline!AS422,0)))))))))+(IF(G422=2017,Outgrowers_Baseline!K422,IF(G422=2018,Outgrowers_Baseline!P422,IF(G422=2019,Outgrowers_Baseline!U422,IF(G422=2020,Outgrowers_Baseline!Z422,IF(G422=2021,Outgrowers_Baseline!AE422,IF(G422=2022,Outgrowers_Baseline!AJ422,IF(G422=2023,Outgrowers_Baseline!AO422,IF(G422=2024,Outgrowers_Baseline!AT422,0)))))))))+(IF(G422=2017,Outgrowers_Baseline!L422,IF(G422=2018,Outgrowers_Baseline!Q422,IF(G422=2019,Outgrowers_Baseline!V422,IF(G422=2020,Outgrowers_Baseline!AA422,IF(G422=2021,Outgrowers_Baseline!AF422,IF(G422=2022,Outgrowers_Baseline!AK422,IF(G422=2023,Outgrowers_Baseline!AP422,IF(G422=2024,Outgrowers_Baseline!AU422,0))))))))))</f>
        <v>11500</v>
      </c>
      <c r="I422" s="11">
        <f t="shared" si="109"/>
        <v>2023</v>
      </c>
      <c r="J422" s="11">
        <f>IF(I422=2017,Outgrowers_Baseline!I422,IF(I422=2018,Outgrowers_Baseline!N422,IF(I422=2019,Outgrowers_Baseline!S422,IF(I422=2020,Outgrowers_Baseline!X422,IF(I422=2021,Outgrowers_Baseline!AC422,IF(I422=2022,Outgrowers_Baseline!AH422,IF(I422=2023,Outgrowers_Baseline!AM422,IF(I422=2024,Outgrowers_Baseline!AR422,0))))))))</f>
        <v>4000</v>
      </c>
      <c r="K422" s="11">
        <f>IF(I422=2017,Outgrowers_Baseline!L422,IF(I422=2018,Outgrowers_Baseline!Q422,IF(I422=2019,Outgrowers_Baseline!V422,IF(I422=2020,Outgrowers_Baseline!AA422,IF(I422=2021,Outgrowers_Baseline!AF422,IF(I422=2022,Outgrowers_Baseline!AK422,IF(I422=2023,Outgrowers_Baseline!AP422,IF(I422=2024,Outgrowers_Baseline!AU422,0))))))))</f>
        <v>3200</v>
      </c>
      <c r="L422" s="11">
        <f>IF(I422=2017,Outgrowers_Baseline!K422,IF(I422=2018,Outgrowers_Baseline!P422,IF(I422=2019,Outgrowers_Baseline!U422,IF(I422=2020,Outgrowers_Baseline!Z422,IF(I422=2021,Outgrowers_Baseline!AE422,IF(I422=2022,Outgrowers_Baseline!AJ422,IF(I422=2023,Outgrowers_Baseline!AO422,IF(I422=2024,Outgrowers_Baseline!AT422,0))))))))</f>
        <v>4000</v>
      </c>
      <c r="M422" s="11">
        <f>IF(I422=2017,Outgrowers_Baseline!J422,IF(I422=2018,Outgrowers_Baseline!O422,IF(I422=2019,Outgrowers_Baseline!T422,IF(I422=2020,Outgrowers_Baseline!Y422,IF(I422=2021,Outgrowers_Baseline!AD422,IF(I422=2022,Outgrowers_Baseline!AI422,IF(I422=2023,Outgrowers_Baseline!AN422,IF(I422=2024,Outgrowers_Baseline!AS422,0))))))))</f>
        <v>300</v>
      </c>
      <c r="N422" s="11">
        <f t="shared" si="110"/>
        <v>11500</v>
      </c>
      <c r="O422" s="30">
        <f>IFERROR(VLOOKUP(A422,Outgrower_Areas!$C:$J,8,0),0)</f>
        <v>1.1406959999999999</v>
      </c>
      <c r="P422" s="33">
        <f t="shared" si="111"/>
        <v>0.27826086956521739</v>
      </c>
      <c r="Q422" s="113">
        <f t="shared" si="112"/>
        <v>0.31741106086956522</v>
      </c>
      <c r="R422" s="32">
        <f t="shared" si="113"/>
        <v>0.62608695652173918</v>
      </c>
      <c r="S422" s="30">
        <f t="shared" si="114"/>
        <v>0.71417488695652176</v>
      </c>
      <c r="T422" s="32">
        <f t="shared" si="115"/>
        <v>0.65217391304347827</v>
      </c>
      <c r="U422" s="30">
        <f t="shared" si="116"/>
        <v>0.74393217391304345</v>
      </c>
      <c r="V422" s="113" t="str">
        <f t="shared" si="117"/>
        <v>Low Cropland (10-30%)</v>
      </c>
      <c r="W422" s="33">
        <f t="shared" si="118"/>
        <v>0.2</v>
      </c>
      <c r="X422" s="114">
        <f t="shared" si="119"/>
        <v>6.3482212173913047E-2</v>
      </c>
      <c r="Y422" s="33">
        <f t="shared" si="120"/>
        <v>0.4</v>
      </c>
      <c r="Z422" s="113">
        <f t="shared" si="121"/>
        <v>0.2856699547826087</v>
      </c>
      <c r="AA422" s="113" t="str">
        <f t="shared" si="122"/>
        <v>High Cropland (≥50%)</v>
      </c>
      <c r="AB422" s="11">
        <f t="shared" si="123"/>
        <v>0.4</v>
      </c>
      <c r="AC422" s="11">
        <f t="shared" si="124"/>
        <v>0.29757286956521739</v>
      </c>
      <c r="AD422" s="30">
        <f t="shared" si="125"/>
        <v>0.74393217391304345</v>
      </c>
    </row>
    <row r="423" spans="1:30" x14ac:dyDescent="0.4">
      <c r="A423" s="11" t="str">
        <f>Outgrowers_Baseline!A423</f>
        <v>54001a</v>
      </c>
      <c r="B423" s="11">
        <f>Outgrowers_Baseline!B423</f>
        <v>502</v>
      </c>
      <c r="C423" s="11" t="str">
        <f>Outgrowers_Baseline!C423</f>
        <v>54001a</v>
      </c>
      <c r="D423" s="11">
        <f>Outgrowers_Baseline!D423</f>
        <v>14593</v>
      </c>
      <c r="E423" s="11" t="str">
        <f>Outgrowers_Baseline!G423</f>
        <v>Euc</v>
      </c>
      <c r="F423" s="11">
        <f>Outgrowers_Baseline!H423</f>
        <v>2018</v>
      </c>
      <c r="G423" s="11">
        <f t="shared" si="108"/>
        <v>2017</v>
      </c>
      <c r="H423" s="11">
        <f>IF(G423&lt;2017,0,(IF(G423=2017,Outgrowers_Baseline!I423,IF(G423=2018,Outgrowers_Baseline!N423,IF(G423=2019,Outgrowers_Baseline!S423,IF(G423=2020,Outgrowers_Baseline!X423,IF(G423=2021,Outgrowers_Baseline!AC423,IF(G423=2022,Outgrowers_Baseline!AH423,IF(G423=2023,Outgrowers_Baseline!AM423,IF(G423=2024,Outgrowers_Baseline!AR423,0)))))))))+(IF(G423=2017,Outgrowers_Baseline!J423,IF(G423=2018,Outgrowers_Baseline!O423,IF(G423=2019,Outgrowers_Baseline!T423,IF(G423=2020,Outgrowers_Baseline!Y423,IF(G423=2021,Outgrowers_Baseline!AD423,IF(G423=2022,Outgrowers_Baseline!AI423,IF(G423=2023,Outgrowers_Baseline!AN423,IF(G423=2024,Outgrowers_Baseline!AS423,0)))))))))+(IF(G423=2017,Outgrowers_Baseline!K423,IF(G423=2018,Outgrowers_Baseline!P423,IF(G423=2019,Outgrowers_Baseline!U423,IF(G423=2020,Outgrowers_Baseline!Z423,IF(G423=2021,Outgrowers_Baseline!AE423,IF(G423=2022,Outgrowers_Baseline!AJ423,IF(G423=2023,Outgrowers_Baseline!AO423,IF(G423=2024,Outgrowers_Baseline!AT423,0)))))))))+(IF(G423=2017,Outgrowers_Baseline!L423,IF(G423=2018,Outgrowers_Baseline!Q423,IF(G423=2019,Outgrowers_Baseline!V423,IF(G423=2020,Outgrowers_Baseline!AA423,IF(G423=2021,Outgrowers_Baseline!AF423,IF(G423=2022,Outgrowers_Baseline!AK423,IF(G423=2023,Outgrowers_Baseline!AP423,IF(G423=2024,Outgrowers_Baseline!AU423,0))))))))))</f>
        <v>22100</v>
      </c>
      <c r="I423" s="11">
        <f t="shared" si="109"/>
        <v>2017</v>
      </c>
      <c r="J423" s="11">
        <f>IF(I423=2017,Outgrowers_Baseline!I423,IF(I423=2018,Outgrowers_Baseline!N423,IF(I423=2019,Outgrowers_Baseline!S423,IF(I423=2020,Outgrowers_Baseline!X423,IF(I423=2021,Outgrowers_Baseline!AC423,IF(I423=2022,Outgrowers_Baseline!AH423,IF(I423=2023,Outgrowers_Baseline!AM423,IF(I423=2024,Outgrowers_Baseline!AR423,0))))))))</f>
        <v>22100</v>
      </c>
      <c r="K423" s="11">
        <f>IF(I423=2017,Outgrowers_Baseline!L423,IF(I423=2018,Outgrowers_Baseline!Q423,IF(I423=2019,Outgrowers_Baseline!V423,IF(I423=2020,Outgrowers_Baseline!AA423,IF(I423=2021,Outgrowers_Baseline!AF423,IF(I423=2022,Outgrowers_Baseline!AK423,IF(I423=2023,Outgrowers_Baseline!AP423,IF(I423=2024,Outgrowers_Baseline!AU423,0))))))))</f>
        <v>0</v>
      </c>
      <c r="L423" s="11">
        <f>IF(I423=2017,Outgrowers_Baseline!K423,IF(I423=2018,Outgrowers_Baseline!P423,IF(I423=2019,Outgrowers_Baseline!U423,IF(I423=2020,Outgrowers_Baseline!Z423,IF(I423=2021,Outgrowers_Baseline!AE423,IF(I423=2022,Outgrowers_Baseline!AJ423,IF(I423=2023,Outgrowers_Baseline!AO423,IF(I423=2024,Outgrowers_Baseline!AT423,0))))))))</f>
        <v>0</v>
      </c>
      <c r="M423" s="11">
        <f>IF(I423=2017,Outgrowers_Baseline!J423,IF(I423=2018,Outgrowers_Baseline!O423,IF(I423=2019,Outgrowers_Baseline!T423,IF(I423=2020,Outgrowers_Baseline!Y423,IF(I423=2021,Outgrowers_Baseline!AD423,IF(I423=2022,Outgrowers_Baseline!AI423,IF(I423=2023,Outgrowers_Baseline!AN423,IF(I423=2024,Outgrowers_Baseline!AS423,0))))))))</f>
        <v>0</v>
      </c>
      <c r="N423" s="11">
        <f t="shared" si="110"/>
        <v>22100</v>
      </c>
      <c r="O423" s="30">
        <f>IFERROR(VLOOKUP(A423,Outgrower_Areas!$C:$J,8,0),0)</f>
        <v>2.184294</v>
      </c>
      <c r="P423" s="33">
        <f t="shared" si="111"/>
        <v>0</v>
      </c>
      <c r="Q423" s="113">
        <f t="shared" si="112"/>
        <v>0</v>
      </c>
      <c r="R423" s="32">
        <f t="shared" si="113"/>
        <v>0</v>
      </c>
      <c r="S423" s="30">
        <f t="shared" si="114"/>
        <v>0</v>
      </c>
      <c r="T423" s="32">
        <f t="shared" si="115"/>
        <v>0</v>
      </c>
      <c r="U423" s="30">
        <f t="shared" si="116"/>
        <v>0</v>
      </c>
      <c r="V423" s="113" t="str">
        <f t="shared" si="117"/>
        <v>Non-Cropland</v>
      </c>
      <c r="W423" s="33">
        <f t="shared" si="118"/>
        <v>0</v>
      </c>
      <c r="X423" s="114">
        <f t="shared" si="119"/>
        <v>0</v>
      </c>
      <c r="Y423" s="33">
        <f t="shared" si="120"/>
        <v>0</v>
      </c>
      <c r="Z423" s="113">
        <f t="shared" si="121"/>
        <v>0</v>
      </c>
      <c r="AA423" s="113" t="str">
        <f t="shared" si="122"/>
        <v>Non-Cropland</v>
      </c>
      <c r="AB423" s="11">
        <f t="shared" si="123"/>
        <v>0</v>
      </c>
      <c r="AC423" s="11">
        <f t="shared" si="124"/>
        <v>0</v>
      </c>
      <c r="AD423" s="30">
        <f t="shared" si="125"/>
        <v>0</v>
      </c>
    </row>
    <row r="424" spans="1:30" x14ac:dyDescent="0.4">
      <c r="A424" s="11" t="str">
        <f>Outgrowers_Baseline!A424</f>
        <v>54002a</v>
      </c>
      <c r="B424" s="11">
        <f>Outgrowers_Baseline!B424</f>
        <v>502</v>
      </c>
      <c r="C424" s="11" t="str">
        <f>Outgrowers_Baseline!C424</f>
        <v>54002a</v>
      </c>
      <c r="D424" s="11">
        <f>Outgrowers_Baseline!D424</f>
        <v>14639</v>
      </c>
      <c r="E424" s="11" t="str">
        <f>Outgrowers_Baseline!G424</f>
        <v>Euc</v>
      </c>
      <c r="F424" s="11">
        <f>Outgrowers_Baseline!H424</f>
        <v>2018</v>
      </c>
      <c r="G424" s="11">
        <f t="shared" si="108"/>
        <v>2017</v>
      </c>
      <c r="H424" s="11">
        <f>IF(G424&lt;2017,0,(IF(G424=2017,Outgrowers_Baseline!I424,IF(G424=2018,Outgrowers_Baseline!N424,IF(G424=2019,Outgrowers_Baseline!S424,IF(G424=2020,Outgrowers_Baseline!X424,IF(G424=2021,Outgrowers_Baseline!AC424,IF(G424=2022,Outgrowers_Baseline!AH424,IF(G424=2023,Outgrowers_Baseline!AM424,IF(G424=2024,Outgrowers_Baseline!AR424,0)))))))))+(IF(G424=2017,Outgrowers_Baseline!J424,IF(G424=2018,Outgrowers_Baseline!O424,IF(G424=2019,Outgrowers_Baseline!T424,IF(G424=2020,Outgrowers_Baseline!Y424,IF(G424=2021,Outgrowers_Baseline!AD424,IF(G424=2022,Outgrowers_Baseline!AI424,IF(G424=2023,Outgrowers_Baseline!AN424,IF(G424=2024,Outgrowers_Baseline!AS424,0)))))))))+(IF(G424=2017,Outgrowers_Baseline!K424,IF(G424=2018,Outgrowers_Baseline!P424,IF(G424=2019,Outgrowers_Baseline!U424,IF(G424=2020,Outgrowers_Baseline!Z424,IF(G424=2021,Outgrowers_Baseline!AE424,IF(G424=2022,Outgrowers_Baseline!AJ424,IF(G424=2023,Outgrowers_Baseline!AO424,IF(G424=2024,Outgrowers_Baseline!AT424,0)))))))))+(IF(G424=2017,Outgrowers_Baseline!L424,IF(G424=2018,Outgrowers_Baseline!Q424,IF(G424=2019,Outgrowers_Baseline!V424,IF(G424=2020,Outgrowers_Baseline!AA424,IF(G424=2021,Outgrowers_Baseline!AF424,IF(G424=2022,Outgrowers_Baseline!AK424,IF(G424=2023,Outgrowers_Baseline!AP424,IF(G424=2024,Outgrowers_Baseline!AU424,0))))))))))</f>
        <v>19100</v>
      </c>
      <c r="I424" s="11">
        <f t="shared" si="109"/>
        <v>2017</v>
      </c>
      <c r="J424" s="11">
        <f>IF(I424=2017,Outgrowers_Baseline!I424,IF(I424=2018,Outgrowers_Baseline!N424,IF(I424=2019,Outgrowers_Baseline!S424,IF(I424=2020,Outgrowers_Baseline!X424,IF(I424=2021,Outgrowers_Baseline!AC424,IF(I424=2022,Outgrowers_Baseline!AH424,IF(I424=2023,Outgrowers_Baseline!AM424,IF(I424=2024,Outgrowers_Baseline!AR424,0))))))))</f>
        <v>8400</v>
      </c>
      <c r="K424" s="11">
        <f>IF(I424=2017,Outgrowers_Baseline!L424,IF(I424=2018,Outgrowers_Baseline!Q424,IF(I424=2019,Outgrowers_Baseline!V424,IF(I424=2020,Outgrowers_Baseline!AA424,IF(I424=2021,Outgrowers_Baseline!AF424,IF(I424=2022,Outgrowers_Baseline!AK424,IF(I424=2023,Outgrowers_Baseline!AP424,IF(I424=2024,Outgrowers_Baseline!AU424,0))))))))</f>
        <v>900</v>
      </c>
      <c r="L424" s="11">
        <f>IF(I424=2017,Outgrowers_Baseline!K424,IF(I424=2018,Outgrowers_Baseline!P424,IF(I424=2019,Outgrowers_Baseline!U424,IF(I424=2020,Outgrowers_Baseline!Z424,IF(I424=2021,Outgrowers_Baseline!AE424,IF(I424=2022,Outgrowers_Baseline!AJ424,IF(I424=2023,Outgrowers_Baseline!AO424,IF(I424=2024,Outgrowers_Baseline!AT424,0))))))))</f>
        <v>3100</v>
      </c>
      <c r="M424" s="11">
        <f>IF(I424=2017,Outgrowers_Baseline!J424,IF(I424=2018,Outgrowers_Baseline!O424,IF(I424=2019,Outgrowers_Baseline!T424,IF(I424=2020,Outgrowers_Baseline!Y424,IF(I424=2021,Outgrowers_Baseline!AD424,IF(I424=2022,Outgrowers_Baseline!AI424,IF(I424=2023,Outgrowers_Baseline!AN424,IF(I424=2024,Outgrowers_Baseline!AS424,0))))))))</f>
        <v>6700</v>
      </c>
      <c r="N424" s="11">
        <f t="shared" si="110"/>
        <v>19100</v>
      </c>
      <c r="O424" s="30">
        <f>IFERROR(VLOOKUP(A424,Outgrower_Areas!$C:$J,8,0),0)</f>
        <v>1.897103</v>
      </c>
      <c r="P424" s="33">
        <f t="shared" si="111"/>
        <v>4.712041884816754E-2</v>
      </c>
      <c r="Q424" s="113">
        <f t="shared" si="112"/>
        <v>8.9392287958115185E-2</v>
      </c>
      <c r="R424" s="32">
        <f t="shared" si="113"/>
        <v>0.20942408376963351</v>
      </c>
      <c r="S424" s="30">
        <f t="shared" si="114"/>
        <v>0.39729905759162304</v>
      </c>
      <c r="T424" s="32">
        <f t="shared" si="115"/>
        <v>0.56020942408376961</v>
      </c>
      <c r="U424" s="30">
        <f t="shared" si="116"/>
        <v>1.0627749790575916</v>
      </c>
      <c r="V424" s="113" t="str">
        <f t="shared" si="117"/>
        <v>Very Low Cropland (&lt;10%)</v>
      </c>
      <c r="W424" s="33">
        <f t="shared" si="118"/>
        <v>0.15</v>
      </c>
      <c r="X424" s="114">
        <f t="shared" si="119"/>
        <v>1.3408843193717277E-2</v>
      </c>
      <c r="Y424" s="33">
        <f t="shared" si="120"/>
        <v>0.2</v>
      </c>
      <c r="Z424" s="113">
        <f t="shared" si="121"/>
        <v>7.9459811518324611E-2</v>
      </c>
      <c r="AA424" s="113" t="str">
        <f t="shared" si="122"/>
        <v>High Cropland (≥50%)</v>
      </c>
      <c r="AB424" s="11">
        <f t="shared" si="123"/>
        <v>0.4</v>
      </c>
      <c r="AC424" s="11">
        <f t="shared" si="124"/>
        <v>0.42510999162303664</v>
      </c>
      <c r="AD424" s="30">
        <f t="shared" si="125"/>
        <v>1.0627749790575916</v>
      </c>
    </row>
    <row r="425" spans="1:30" x14ac:dyDescent="0.4">
      <c r="A425" s="11" t="str">
        <f>Outgrowers_Baseline!A425</f>
        <v>54003a</v>
      </c>
      <c r="B425" s="11">
        <f>Outgrowers_Baseline!B425</f>
        <v>502</v>
      </c>
      <c r="C425" s="11" t="str">
        <f>Outgrowers_Baseline!C425</f>
        <v>54003a</v>
      </c>
      <c r="D425" s="11">
        <f>Outgrowers_Baseline!D425</f>
        <v>14640</v>
      </c>
      <c r="E425" s="11" t="str">
        <f>Outgrowers_Baseline!G425</f>
        <v>Euc</v>
      </c>
      <c r="F425" s="11">
        <f>Outgrowers_Baseline!H425</f>
        <v>2018</v>
      </c>
      <c r="G425" s="11">
        <f t="shared" si="108"/>
        <v>2017</v>
      </c>
      <c r="H425" s="11">
        <f>IF(G425&lt;2017,0,(IF(G425=2017,Outgrowers_Baseline!I425,IF(G425=2018,Outgrowers_Baseline!N425,IF(G425=2019,Outgrowers_Baseline!S425,IF(G425=2020,Outgrowers_Baseline!X425,IF(G425=2021,Outgrowers_Baseline!AC425,IF(G425=2022,Outgrowers_Baseline!AH425,IF(G425=2023,Outgrowers_Baseline!AM425,IF(G425=2024,Outgrowers_Baseline!AR425,0)))))))))+(IF(G425=2017,Outgrowers_Baseline!J425,IF(G425=2018,Outgrowers_Baseline!O425,IF(G425=2019,Outgrowers_Baseline!T425,IF(G425=2020,Outgrowers_Baseline!Y425,IF(G425=2021,Outgrowers_Baseline!AD425,IF(G425=2022,Outgrowers_Baseline!AI425,IF(G425=2023,Outgrowers_Baseline!AN425,IF(G425=2024,Outgrowers_Baseline!AS425,0)))))))))+(IF(G425=2017,Outgrowers_Baseline!K425,IF(G425=2018,Outgrowers_Baseline!P425,IF(G425=2019,Outgrowers_Baseline!U425,IF(G425=2020,Outgrowers_Baseline!Z425,IF(G425=2021,Outgrowers_Baseline!AE425,IF(G425=2022,Outgrowers_Baseline!AJ425,IF(G425=2023,Outgrowers_Baseline!AO425,IF(G425=2024,Outgrowers_Baseline!AT425,0)))))))))+(IF(G425=2017,Outgrowers_Baseline!L425,IF(G425=2018,Outgrowers_Baseline!Q425,IF(G425=2019,Outgrowers_Baseline!V425,IF(G425=2020,Outgrowers_Baseline!AA425,IF(G425=2021,Outgrowers_Baseline!AF425,IF(G425=2022,Outgrowers_Baseline!AK425,IF(G425=2023,Outgrowers_Baseline!AP425,IF(G425=2024,Outgrowers_Baseline!AU425,0))))))))))</f>
        <v>25400</v>
      </c>
      <c r="I425" s="11">
        <f t="shared" si="109"/>
        <v>2017</v>
      </c>
      <c r="J425" s="11">
        <f>IF(I425=2017,Outgrowers_Baseline!I425,IF(I425=2018,Outgrowers_Baseline!N425,IF(I425=2019,Outgrowers_Baseline!S425,IF(I425=2020,Outgrowers_Baseline!X425,IF(I425=2021,Outgrowers_Baseline!AC425,IF(I425=2022,Outgrowers_Baseline!AH425,IF(I425=2023,Outgrowers_Baseline!AM425,IF(I425=2024,Outgrowers_Baseline!AR425,0))))))))</f>
        <v>17900</v>
      </c>
      <c r="K425" s="11">
        <f>IF(I425=2017,Outgrowers_Baseline!L425,IF(I425=2018,Outgrowers_Baseline!Q425,IF(I425=2019,Outgrowers_Baseline!V425,IF(I425=2020,Outgrowers_Baseline!AA425,IF(I425=2021,Outgrowers_Baseline!AF425,IF(I425=2022,Outgrowers_Baseline!AK425,IF(I425=2023,Outgrowers_Baseline!AP425,IF(I425=2024,Outgrowers_Baseline!AU425,0))))))))</f>
        <v>100</v>
      </c>
      <c r="L425" s="11">
        <f>IF(I425=2017,Outgrowers_Baseline!K425,IF(I425=2018,Outgrowers_Baseline!P425,IF(I425=2019,Outgrowers_Baseline!U425,IF(I425=2020,Outgrowers_Baseline!Z425,IF(I425=2021,Outgrowers_Baseline!AE425,IF(I425=2022,Outgrowers_Baseline!AJ425,IF(I425=2023,Outgrowers_Baseline!AO425,IF(I425=2024,Outgrowers_Baseline!AT425,0))))))))</f>
        <v>2300</v>
      </c>
      <c r="M425" s="11">
        <f>IF(I425=2017,Outgrowers_Baseline!J425,IF(I425=2018,Outgrowers_Baseline!O425,IF(I425=2019,Outgrowers_Baseline!T425,IF(I425=2020,Outgrowers_Baseline!Y425,IF(I425=2021,Outgrowers_Baseline!AD425,IF(I425=2022,Outgrowers_Baseline!AI425,IF(I425=2023,Outgrowers_Baseline!AN425,IF(I425=2024,Outgrowers_Baseline!AS425,0))))))))</f>
        <v>5100</v>
      </c>
      <c r="N425" s="11">
        <f t="shared" si="110"/>
        <v>25400</v>
      </c>
      <c r="O425" s="30">
        <f>IFERROR(VLOOKUP(A425,Outgrower_Areas!$C:$J,8,0),0)</f>
        <v>2.5258050000000001</v>
      </c>
      <c r="P425" s="33">
        <f t="shared" si="111"/>
        <v>3.937007874015748E-3</v>
      </c>
      <c r="Q425" s="113">
        <f t="shared" si="112"/>
        <v>9.944114173228347E-3</v>
      </c>
      <c r="R425" s="32">
        <f t="shared" si="113"/>
        <v>9.4488188976377951E-2</v>
      </c>
      <c r="S425" s="30">
        <f t="shared" si="114"/>
        <v>0.23865874015748031</v>
      </c>
      <c r="T425" s="32">
        <f t="shared" si="115"/>
        <v>0.29527559055118108</v>
      </c>
      <c r="U425" s="30">
        <f t="shared" si="116"/>
        <v>0.74580856299212595</v>
      </c>
      <c r="V425" s="113" t="str">
        <f t="shared" si="117"/>
        <v>Very Low Cropland (&lt;10%)</v>
      </c>
      <c r="W425" s="33">
        <f t="shared" si="118"/>
        <v>0.15</v>
      </c>
      <c r="X425" s="114">
        <f t="shared" si="119"/>
        <v>1.4916171259842521E-3</v>
      </c>
      <c r="Y425" s="33">
        <f t="shared" si="120"/>
        <v>0.15</v>
      </c>
      <c r="Z425" s="113">
        <f t="shared" si="121"/>
        <v>3.5798811023622049E-2</v>
      </c>
      <c r="AA425" s="113" t="str">
        <f t="shared" si="122"/>
        <v>Low Cropland (10-30%)</v>
      </c>
      <c r="AB425" s="11">
        <f t="shared" si="123"/>
        <v>0.2</v>
      </c>
      <c r="AC425" s="11">
        <f t="shared" si="124"/>
        <v>0.1491617125984252</v>
      </c>
      <c r="AD425" s="30">
        <f t="shared" si="125"/>
        <v>0.74580856299212595</v>
      </c>
    </row>
    <row r="426" spans="1:30" x14ac:dyDescent="0.4">
      <c r="A426" s="11" t="str">
        <f>Outgrowers_Baseline!A426</f>
        <v>55008a</v>
      </c>
      <c r="B426" s="11">
        <f>Outgrowers_Baseline!B426</f>
        <v>500</v>
      </c>
      <c r="C426" s="11" t="str">
        <f>Outgrowers_Baseline!C426</f>
        <v>55008a</v>
      </c>
      <c r="D426" s="11">
        <f>Outgrowers_Baseline!D426</f>
        <v>16451</v>
      </c>
      <c r="E426" s="11" t="str">
        <f>Outgrowers_Baseline!G426</f>
        <v>Euc</v>
      </c>
      <c r="F426" s="11">
        <f>Outgrowers_Baseline!H426</f>
        <v>2020</v>
      </c>
      <c r="G426" s="11">
        <f t="shared" si="108"/>
        <v>2019</v>
      </c>
      <c r="H426" s="11">
        <f>IF(G426&lt;2017,0,(IF(G426=2017,Outgrowers_Baseline!I426,IF(G426=2018,Outgrowers_Baseline!N426,IF(G426=2019,Outgrowers_Baseline!S426,IF(G426=2020,Outgrowers_Baseline!X426,IF(G426=2021,Outgrowers_Baseline!AC426,IF(G426=2022,Outgrowers_Baseline!AH426,IF(G426=2023,Outgrowers_Baseline!AM426,IF(G426=2024,Outgrowers_Baseline!AR426,0)))))))))+(IF(G426=2017,Outgrowers_Baseline!J426,IF(G426=2018,Outgrowers_Baseline!O426,IF(G426=2019,Outgrowers_Baseline!T426,IF(G426=2020,Outgrowers_Baseline!Y426,IF(G426=2021,Outgrowers_Baseline!AD426,IF(G426=2022,Outgrowers_Baseline!AI426,IF(G426=2023,Outgrowers_Baseline!AN426,IF(G426=2024,Outgrowers_Baseline!AS426,0)))))))))+(IF(G426=2017,Outgrowers_Baseline!K426,IF(G426=2018,Outgrowers_Baseline!P426,IF(G426=2019,Outgrowers_Baseline!U426,IF(G426=2020,Outgrowers_Baseline!Z426,IF(G426=2021,Outgrowers_Baseline!AE426,IF(G426=2022,Outgrowers_Baseline!AJ426,IF(G426=2023,Outgrowers_Baseline!AO426,IF(G426=2024,Outgrowers_Baseline!AT426,0)))))))))+(IF(G426=2017,Outgrowers_Baseline!L426,IF(G426=2018,Outgrowers_Baseline!Q426,IF(G426=2019,Outgrowers_Baseline!V426,IF(G426=2020,Outgrowers_Baseline!AA426,IF(G426=2021,Outgrowers_Baseline!AF426,IF(G426=2022,Outgrowers_Baseline!AK426,IF(G426=2023,Outgrowers_Baseline!AP426,IF(G426=2024,Outgrowers_Baseline!AU426,0))))))))))</f>
        <v>128300</v>
      </c>
      <c r="I426" s="11">
        <f t="shared" si="109"/>
        <v>2019</v>
      </c>
      <c r="J426" s="11">
        <f>IF(I426=2017,Outgrowers_Baseline!I426,IF(I426=2018,Outgrowers_Baseline!N426,IF(I426=2019,Outgrowers_Baseline!S426,IF(I426=2020,Outgrowers_Baseline!X426,IF(I426=2021,Outgrowers_Baseline!AC426,IF(I426=2022,Outgrowers_Baseline!AH426,IF(I426=2023,Outgrowers_Baseline!AM426,IF(I426=2024,Outgrowers_Baseline!AR426,0))))))))</f>
        <v>13000</v>
      </c>
      <c r="K426" s="11">
        <f>IF(I426=2017,Outgrowers_Baseline!L426,IF(I426=2018,Outgrowers_Baseline!Q426,IF(I426=2019,Outgrowers_Baseline!V426,IF(I426=2020,Outgrowers_Baseline!AA426,IF(I426=2021,Outgrowers_Baseline!AF426,IF(I426=2022,Outgrowers_Baseline!AK426,IF(I426=2023,Outgrowers_Baseline!AP426,IF(I426=2024,Outgrowers_Baseline!AU426,0))))))))</f>
        <v>37000</v>
      </c>
      <c r="L426" s="11">
        <f>IF(I426=2017,Outgrowers_Baseline!K426,IF(I426=2018,Outgrowers_Baseline!P426,IF(I426=2019,Outgrowers_Baseline!U426,IF(I426=2020,Outgrowers_Baseline!Z426,IF(I426=2021,Outgrowers_Baseline!AE426,IF(I426=2022,Outgrowers_Baseline!AJ426,IF(I426=2023,Outgrowers_Baseline!AO426,IF(I426=2024,Outgrowers_Baseline!AT426,0))))))))</f>
        <v>60000</v>
      </c>
      <c r="M426" s="11">
        <f>IF(I426=2017,Outgrowers_Baseline!J426,IF(I426=2018,Outgrowers_Baseline!O426,IF(I426=2019,Outgrowers_Baseline!T426,IF(I426=2020,Outgrowers_Baseline!Y426,IF(I426=2021,Outgrowers_Baseline!AD426,IF(I426=2022,Outgrowers_Baseline!AI426,IF(I426=2023,Outgrowers_Baseline!AN426,IF(I426=2024,Outgrowers_Baseline!AS426,0))))))))</f>
        <v>18300</v>
      </c>
      <c r="N426" s="11">
        <f t="shared" si="110"/>
        <v>128300</v>
      </c>
      <c r="O426" s="30">
        <f>IFERROR(VLOOKUP(A426,Outgrower_Areas!$C:$J,8,0),0)</f>
        <v>12.835781000000001</v>
      </c>
      <c r="P426" s="33">
        <f t="shared" si="111"/>
        <v>0.28838659392049881</v>
      </c>
      <c r="Q426" s="113">
        <f t="shared" si="112"/>
        <v>3.7016671628994544</v>
      </c>
      <c r="R426" s="32">
        <f t="shared" si="113"/>
        <v>0.75604053000779425</v>
      </c>
      <c r="S426" s="30">
        <f t="shared" si="114"/>
        <v>9.7043706703039767</v>
      </c>
      <c r="T426" s="32">
        <f t="shared" si="115"/>
        <v>0.8986749805144193</v>
      </c>
      <c r="U426" s="30">
        <f t="shared" si="116"/>
        <v>11.535195240062354</v>
      </c>
      <c r="V426" s="113" t="str">
        <f t="shared" si="117"/>
        <v>Low Cropland (10-30%)</v>
      </c>
      <c r="W426" s="33">
        <f t="shared" si="118"/>
        <v>0.2</v>
      </c>
      <c r="X426" s="114">
        <f t="shared" si="119"/>
        <v>0.74033343257989093</v>
      </c>
      <c r="Y426" s="33">
        <f t="shared" si="120"/>
        <v>0.4</v>
      </c>
      <c r="Z426" s="113">
        <f t="shared" si="121"/>
        <v>3.8817482681215907</v>
      </c>
      <c r="AA426" s="113" t="str">
        <f t="shared" si="122"/>
        <v>High Cropland (≥50%)</v>
      </c>
      <c r="AB426" s="11">
        <f t="shared" si="123"/>
        <v>0.4</v>
      </c>
      <c r="AC426" s="11">
        <f t="shared" si="124"/>
        <v>4.6140780960249419</v>
      </c>
      <c r="AD426" s="30">
        <f t="shared" si="125"/>
        <v>11.535195240062354</v>
      </c>
    </row>
    <row r="427" spans="1:30" x14ac:dyDescent="0.4">
      <c r="A427" s="11" t="str">
        <f>Outgrowers_Baseline!A427</f>
        <v>56225a</v>
      </c>
      <c r="B427" s="11">
        <f>Outgrowers_Baseline!B427</f>
        <v>508</v>
      </c>
      <c r="C427" s="11" t="str">
        <f>Outgrowers_Baseline!C427</f>
        <v>56225a</v>
      </c>
      <c r="D427" s="11">
        <f>Outgrowers_Baseline!D427</f>
        <v>19051</v>
      </c>
      <c r="E427" s="11" t="str">
        <f>Outgrowers_Baseline!G427</f>
        <v>Euc</v>
      </c>
      <c r="F427" s="11">
        <f>Outgrowers_Baseline!H427</f>
        <v>2024</v>
      </c>
      <c r="G427" s="11">
        <f t="shared" si="108"/>
        <v>2023</v>
      </c>
      <c r="H427" s="11">
        <f>IF(G427&lt;2017,0,(IF(G427=2017,Outgrowers_Baseline!I427,IF(G427=2018,Outgrowers_Baseline!N427,IF(G427=2019,Outgrowers_Baseline!S427,IF(G427=2020,Outgrowers_Baseline!X427,IF(G427=2021,Outgrowers_Baseline!AC427,IF(G427=2022,Outgrowers_Baseline!AH427,IF(G427=2023,Outgrowers_Baseline!AM427,IF(G427=2024,Outgrowers_Baseline!AR427,0)))))))))+(IF(G427=2017,Outgrowers_Baseline!J427,IF(G427=2018,Outgrowers_Baseline!O427,IF(G427=2019,Outgrowers_Baseline!T427,IF(G427=2020,Outgrowers_Baseline!Y427,IF(G427=2021,Outgrowers_Baseline!AD427,IF(G427=2022,Outgrowers_Baseline!AI427,IF(G427=2023,Outgrowers_Baseline!AN427,IF(G427=2024,Outgrowers_Baseline!AS427,0)))))))))+(IF(G427=2017,Outgrowers_Baseline!K427,IF(G427=2018,Outgrowers_Baseline!P427,IF(G427=2019,Outgrowers_Baseline!U427,IF(G427=2020,Outgrowers_Baseline!Z427,IF(G427=2021,Outgrowers_Baseline!AE427,IF(G427=2022,Outgrowers_Baseline!AJ427,IF(G427=2023,Outgrowers_Baseline!AO427,IF(G427=2024,Outgrowers_Baseline!AT427,0)))))))))+(IF(G427=2017,Outgrowers_Baseline!L427,IF(G427=2018,Outgrowers_Baseline!Q427,IF(G427=2019,Outgrowers_Baseline!V427,IF(G427=2020,Outgrowers_Baseline!AA427,IF(G427=2021,Outgrowers_Baseline!AF427,IF(G427=2022,Outgrowers_Baseline!AK427,IF(G427=2023,Outgrowers_Baseline!AP427,IF(G427=2024,Outgrowers_Baseline!AU427,0))))))))))</f>
        <v>3100</v>
      </c>
      <c r="I427" s="11">
        <f t="shared" si="109"/>
        <v>2023</v>
      </c>
      <c r="J427" s="11">
        <f>IF(I427=2017,Outgrowers_Baseline!I427,IF(I427=2018,Outgrowers_Baseline!N427,IF(I427=2019,Outgrowers_Baseline!S427,IF(I427=2020,Outgrowers_Baseline!X427,IF(I427=2021,Outgrowers_Baseline!AC427,IF(I427=2022,Outgrowers_Baseline!AH427,IF(I427=2023,Outgrowers_Baseline!AM427,IF(I427=2024,Outgrowers_Baseline!AR427,0))))))))</f>
        <v>2700</v>
      </c>
      <c r="K427" s="11">
        <f>IF(I427=2017,Outgrowers_Baseline!L427,IF(I427=2018,Outgrowers_Baseline!Q427,IF(I427=2019,Outgrowers_Baseline!V427,IF(I427=2020,Outgrowers_Baseline!AA427,IF(I427=2021,Outgrowers_Baseline!AF427,IF(I427=2022,Outgrowers_Baseline!AK427,IF(I427=2023,Outgrowers_Baseline!AP427,IF(I427=2024,Outgrowers_Baseline!AU427,0))))))))</f>
        <v>0</v>
      </c>
      <c r="L427" s="11">
        <f>IF(I427=2017,Outgrowers_Baseline!K427,IF(I427=2018,Outgrowers_Baseline!P427,IF(I427=2019,Outgrowers_Baseline!U427,IF(I427=2020,Outgrowers_Baseline!Z427,IF(I427=2021,Outgrowers_Baseline!AE427,IF(I427=2022,Outgrowers_Baseline!AJ427,IF(I427=2023,Outgrowers_Baseline!AO427,IF(I427=2024,Outgrowers_Baseline!AT427,0))))))))</f>
        <v>0</v>
      </c>
      <c r="M427" s="11">
        <f>IF(I427=2017,Outgrowers_Baseline!J427,IF(I427=2018,Outgrowers_Baseline!O427,IF(I427=2019,Outgrowers_Baseline!T427,IF(I427=2020,Outgrowers_Baseline!Y427,IF(I427=2021,Outgrowers_Baseline!AD427,IF(I427=2022,Outgrowers_Baseline!AI427,IF(I427=2023,Outgrowers_Baseline!AN427,IF(I427=2024,Outgrowers_Baseline!AS427,0))))))))</f>
        <v>400</v>
      </c>
      <c r="N427" s="11">
        <f t="shared" si="110"/>
        <v>3100</v>
      </c>
      <c r="O427" s="30">
        <f>IFERROR(VLOOKUP(A427,Outgrower_Areas!$C:$J,8,0),0)</f>
        <v>0.31289800000000001</v>
      </c>
      <c r="P427" s="33">
        <f t="shared" si="111"/>
        <v>0</v>
      </c>
      <c r="Q427" s="113">
        <f t="shared" si="112"/>
        <v>0</v>
      </c>
      <c r="R427" s="32">
        <f t="shared" si="113"/>
        <v>0</v>
      </c>
      <c r="S427" s="30">
        <f t="shared" si="114"/>
        <v>0</v>
      </c>
      <c r="T427" s="32">
        <f t="shared" si="115"/>
        <v>0.12903225806451613</v>
      </c>
      <c r="U427" s="30">
        <f t="shared" si="116"/>
        <v>4.0373935483870971E-2</v>
      </c>
      <c r="V427" s="113" t="str">
        <f t="shared" si="117"/>
        <v>Non-Cropland</v>
      </c>
      <c r="W427" s="33">
        <f t="shared" si="118"/>
        <v>0</v>
      </c>
      <c r="X427" s="114">
        <f t="shared" si="119"/>
        <v>0</v>
      </c>
      <c r="Y427" s="33">
        <f t="shared" si="120"/>
        <v>0</v>
      </c>
      <c r="Z427" s="113">
        <f t="shared" si="121"/>
        <v>0</v>
      </c>
      <c r="AA427" s="113" t="str">
        <f t="shared" si="122"/>
        <v>Low Cropland (10-30%)</v>
      </c>
      <c r="AB427" s="11">
        <f t="shared" si="123"/>
        <v>0.2</v>
      </c>
      <c r="AC427" s="11">
        <f t="shared" si="124"/>
        <v>8.0747870967741945E-3</v>
      </c>
      <c r="AD427" s="30">
        <f t="shared" si="125"/>
        <v>4.0373935483870971E-2</v>
      </c>
    </row>
    <row r="428" spans="1:30" x14ac:dyDescent="0.4">
      <c r="A428" s="11" t="str">
        <f>Outgrowers_Baseline!A428</f>
        <v>56230a</v>
      </c>
      <c r="B428" s="11">
        <f>Outgrowers_Baseline!B428</f>
        <v>508</v>
      </c>
      <c r="C428" s="11" t="str">
        <f>Outgrowers_Baseline!C428</f>
        <v>56230a</v>
      </c>
      <c r="D428" s="11">
        <f>Outgrowers_Baseline!D428</f>
        <v>19052</v>
      </c>
      <c r="E428" s="11" t="str">
        <f>Outgrowers_Baseline!G428</f>
        <v>Euc</v>
      </c>
      <c r="F428" s="11">
        <f>Outgrowers_Baseline!H428</f>
        <v>2024</v>
      </c>
      <c r="G428" s="11">
        <f t="shared" si="108"/>
        <v>2023</v>
      </c>
      <c r="H428" s="11">
        <f>IF(G428&lt;2017,0,(IF(G428=2017,Outgrowers_Baseline!I428,IF(G428=2018,Outgrowers_Baseline!N428,IF(G428=2019,Outgrowers_Baseline!S428,IF(G428=2020,Outgrowers_Baseline!X428,IF(G428=2021,Outgrowers_Baseline!AC428,IF(G428=2022,Outgrowers_Baseline!AH428,IF(G428=2023,Outgrowers_Baseline!AM428,IF(G428=2024,Outgrowers_Baseline!AR428,0)))))))))+(IF(G428=2017,Outgrowers_Baseline!J428,IF(G428=2018,Outgrowers_Baseline!O428,IF(G428=2019,Outgrowers_Baseline!T428,IF(G428=2020,Outgrowers_Baseline!Y428,IF(G428=2021,Outgrowers_Baseline!AD428,IF(G428=2022,Outgrowers_Baseline!AI428,IF(G428=2023,Outgrowers_Baseline!AN428,IF(G428=2024,Outgrowers_Baseline!AS428,0)))))))))+(IF(G428=2017,Outgrowers_Baseline!K428,IF(G428=2018,Outgrowers_Baseline!P428,IF(G428=2019,Outgrowers_Baseline!U428,IF(G428=2020,Outgrowers_Baseline!Z428,IF(G428=2021,Outgrowers_Baseline!AE428,IF(G428=2022,Outgrowers_Baseline!AJ428,IF(G428=2023,Outgrowers_Baseline!AO428,IF(G428=2024,Outgrowers_Baseline!AT428,0)))))))))+(IF(G428=2017,Outgrowers_Baseline!L428,IF(G428=2018,Outgrowers_Baseline!Q428,IF(G428=2019,Outgrowers_Baseline!V428,IF(G428=2020,Outgrowers_Baseline!AA428,IF(G428=2021,Outgrowers_Baseline!AF428,IF(G428=2022,Outgrowers_Baseline!AK428,IF(G428=2023,Outgrowers_Baseline!AP428,IF(G428=2024,Outgrowers_Baseline!AU428,0))))))))))</f>
        <v>700</v>
      </c>
      <c r="I428" s="11">
        <f t="shared" si="109"/>
        <v>2023</v>
      </c>
      <c r="J428" s="11">
        <f>IF(I428=2017,Outgrowers_Baseline!I428,IF(I428=2018,Outgrowers_Baseline!N428,IF(I428=2019,Outgrowers_Baseline!S428,IF(I428=2020,Outgrowers_Baseline!X428,IF(I428=2021,Outgrowers_Baseline!AC428,IF(I428=2022,Outgrowers_Baseline!AH428,IF(I428=2023,Outgrowers_Baseline!AM428,IF(I428=2024,Outgrowers_Baseline!AR428,0))))))))</f>
        <v>0</v>
      </c>
      <c r="K428" s="11">
        <f>IF(I428=2017,Outgrowers_Baseline!L428,IF(I428=2018,Outgrowers_Baseline!Q428,IF(I428=2019,Outgrowers_Baseline!V428,IF(I428=2020,Outgrowers_Baseline!AA428,IF(I428=2021,Outgrowers_Baseline!AF428,IF(I428=2022,Outgrowers_Baseline!AK428,IF(I428=2023,Outgrowers_Baseline!AP428,IF(I428=2024,Outgrowers_Baseline!AU428,0))))))))</f>
        <v>0</v>
      </c>
      <c r="L428" s="11">
        <f>IF(I428=2017,Outgrowers_Baseline!K428,IF(I428=2018,Outgrowers_Baseline!P428,IF(I428=2019,Outgrowers_Baseline!U428,IF(I428=2020,Outgrowers_Baseline!Z428,IF(I428=2021,Outgrowers_Baseline!AE428,IF(I428=2022,Outgrowers_Baseline!AJ428,IF(I428=2023,Outgrowers_Baseline!AO428,IF(I428=2024,Outgrowers_Baseline!AT428,0))))))))</f>
        <v>600</v>
      </c>
      <c r="M428" s="11">
        <f>IF(I428=2017,Outgrowers_Baseline!J428,IF(I428=2018,Outgrowers_Baseline!O428,IF(I428=2019,Outgrowers_Baseline!T428,IF(I428=2020,Outgrowers_Baseline!Y428,IF(I428=2021,Outgrowers_Baseline!AD428,IF(I428=2022,Outgrowers_Baseline!AI428,IF(I428=2023,Outgrowers_Baseline!AN428,IF(I428=2024,Outgrowers_Baseline!AS428,0))))))))</f>
        <v>100</v>
      </c>
      <c r="N428" s="11">
        <f t="shared" si="110"/>
        <v>700</v>
      </c>
      <c r="O428" s="30">
        <f>IFERROR(VLOOKUP(A428,Outgrower_Areas!$C:$J,8,0),0)</f>
        <v>7.2208999999999995E-2</v>
      </c>
      <c r="P428" s="33">
        <f t="shared" si="111"/>
        <v>0</v>
      </c>
      <c r="Q428" s="113">
        <f t="shared" si="112"/>
        <v>0</v>
      </c>
      <c r="R428" s="32">
        <f t="shared" si="113"/>
        <v>0.8571428571428571</v>
      </c>
      <c r="S428" s="30">
        <f t="shared" si="114"/>
        <v>6.1893428571428565E-2</v>
      </c>
      <c r="T428" s="32">
        <f t="shared" si="115"/>
        <v>1</v>
      </c>
      <c r="U428" s="30">
        <f t="shared" si="116"/>
        <v>7.2208999999999995E-2</v>
      </c>
      <c r="V428" s="113" t="str">
        <f t="shared" si="117"/>
        <v>Non-Cropland</v>
      </c>
      <c r="W428" s="33">
        <f t="shared" si="118"/>
        <v>0</v>
      </c>
      <c r="X428" s="114">
        <f t="shared" si="119"/>
        <v>0</v>
      </c>
      <c r="Y428" s="33">
        <f t="shared" si="120"/>
        <v>0.4</v>
      </c>
      <c r="Z428" s="113">
        <f t="shared" si="121"/>
        <v>2.4757371428571429E-2</v>
      </c>
      <c r="AA428" s="113" t="str">
        <f t="shared" si="122"/>
        <v>High Cropland (≥50%)</v>
      </c>
      <c r="AB428" s="11">
        <f t="shared" si="123"/>
        <v>0.4</v>
      </c>
      <c r="AC428" s="11">
        <f t="shared" si="124"/>
        <v>2.8883599999999999E-2</v>
      </c>
      <c r="AD428" s="30">
        <f t="shared" si="125"/>
        <v>7.2208999999999995E-2</v>
      </c>
    </row>
    <row r="429" spans="1:30" x14ac:dyDescent="0.4">
      <c r="A429" s="11" t="str">
        <f>Outgrowers_Baseline!A429</f>
        <v>57005a</v>
      </c>
      <c r="B429" s="11">
        <f>Outgrowers_Baseline!B429</f>
        <v>502</v>
      </c>
      <c r="C429" s="11" t="str">
        <f>Outgrowers_Baseline!C429</f>
        <v>57005a</v>
      </c>
      <c r="D429" s="11">
        <f>Outgrowers_Baseline!D429</f>
        <v>17019</v>
      </c>
      <c r="E429" s="11" t="str">
        <f>Outgrowers_Baseline!G429</f>
        <v>Euc</v>
      </c>
      <c r="F429" s="11">
        <f>Outgrowers_Baseline!H429</f>
        <v>2021</v>
      </c>
      <c r="G429" s="11">
        <f t="shared" si="108"/>
        <v>2020</v>
      </c>
      <c r="H429" s="11">
        <f>IF(G429&lt;2017,0,(IF(G429=2017,Outgrowers_Baseline!I429,IF(G429=2018,Outgrowers_Baseline!N429,IF(G429=2019,Outgrowers_Baseline!S429,IF(G429=2020,Outgrowers_Baseline!X429,IF(G429=2021,Outgrowers_Baseline!AC429,IF(G429=2022,Outgrowers_Baseline!AH429,IF(G429=2023,Outgrowers_Baseline!AM429,IF(G429=2024,Outgrowers_Baseline!AR429,0)))))))))+(IF(G429=2017,Outgrowers_Baseline!J429,IF(G429=2018,Outgrowers_Baseline!O429,IF(G429=2019,Outgrowers_Baseline!T429,IF(G429=2020,Outgrowers_Baseline!Y429,IF(G429=2021,Outgrowers_Baseline!AD429,IF(G429=2022,Outgrowers_Baseline!AI429,IF(G429=2023,Outgrowers_Baseline!AN429,IF(G429=2024,Outgrowers_Baseline!AS429,0)))))))))+(IF(G429=2017,Outgrowers_Baseline!K429,IF(G429=2018,Outgrowers_Baseline!P429,IF(G429=2019,Outgrowers_Baseline!U429,IF(G429=2020,Outgrowers_Baseline!Z429,IF(G429=2021,Outgrowers_Baseline!AE429,IF(G429=2022,Outgrowers_Baseline!AJ429,IF(G429=2023,Outgrowers_Baseline!AO429,IF(G429=2024,Outgrowers_Baseline!AT429,0)))))))))+(IF(G429=2017,Outgrowers_Baseline!L429,IF(G429=2018,Outgrowers_Baseline!Q429,IF(G429=2019,Outgrowers_Baseline!V429,IF(G429=2020,Outgrowers_Baseline!AA429,IF(G429=2021,Outgrowers_Baseline!AF429,IF(G429=2022,Outgrowers_Baseline!AK429,IF(G429=2023,Outgrowers_Baseline!AP429,IF(G429=2024,Outgrowers_Baseline!AU429,0))))))))))</f>
        <v>45100</v>
      </c>
      <c r="I429" s="11">
        <f t="shared" si="109"/>
        <v>2020</v>
      </c>
      <c r="J429" s="11">
        <f>IF(I429=2017,Outgrowers_Baseline!I429,IF(I429=2018,Outgrowers_Baseline!N429,IF(I429=2019,Outgrowers_Baseline!S429,IF(I429=2020,Outgrowers_Baseline!X429,IF(I429=2021,Outgrowers_Baseline!AC429,IF(I429=2022,Outgrowers_Baseline!AH429,IF(I429=2023,Outgrowers_Baseline!AM429,IF(I429=2024,Outgrowers_Baseline!AR429,0))))))))</f>
        <v>44800</v>
      </c>
      <c r="K429" s="11">
        <f>IF(I429=2017,Outgrowers_Baseline!L429,IF(I429=2018,Outgrowers_Baseline!Q429,IF(I429=2019,Outgrowers_Baseline!V429,IF(I429=2020,Outgrowers_Baseline!AA429,IF(I429=2021,Outgrowers_Baseline!AF429,IF(I429=2022,Outgrowers_Baseline!AK429,IF(I429=2023,Outgrowers_Baseline!AP429,IF(I429=2024,Outgrowers_Baseline!AU429,0))))))))</f>
        <v>0</v>
      </c>
      <c r="L429" s="11">
        <f>IF(I429=2017,Outgrowers_Baseline!K429,IF(I429=2018,Outgrowers_Baseline!P429,IF(I429=2019,Outgrowers_Baseline!U429,IF(I429=2020,Outgrowers_Baseline!Z429,IF(I429=2021,Outgrowers_Baseline!AE429,IF(I429=2022,Outgrowers_Baseline!AJ429,IF(I429=2023,Outgrowers_Baseline!AO429,IF(I429=2024,Outgrowers_Baseline!AT429,0))))))))</f>
        <v>0</v>
      </c>
      <c r="M429" s="11">
        <f>IF(I429=2017,Outgrowers_Baseline!J429,IF(I429=2018,Outgrowers_Baseline!O429,IF(I429=2019,Outgrowers_Baseline!T429,IF(I429=2020,Outgrowers_Baseline!Y429,IF(I429=2021,Outgrowers_Baseline!AD429,IF(I429=2022,Outgrowers_Baseline!AI429,IF(I429=2023,Outgrowers_Baseline!AN429,IF(I429=2024,Outgrowers_Baseline!AS429,0))))))))</f>
        <v>300</v>
      </c>
      <c r="N429" s="11">
        <f t="shared" si="110"/>
        <v>45100</v>
      </c>
      <c r="O429" s="30">
        <f>IFERROR(VLOOKUP(A429,Outgrower_Areas!$C:$J,8,0),0)</f>
        <v>4.4755419999999999</v>
      </c>
      <c r="P429" s="33">
        <f t="shared" si="111"/>
        <v>0</v>
      </c>
      <c r="Q429" s="113">
        <f t="shared" si="112"/>
        <v>0</v>
      </c>
      <c r="R429" s="32">
        <f t="shared" si="113"/>
        <v>0</v>
      </c>
      <c r="S429" s="30">
        <f t="shared" si="114"/>
        <v>0</v>
      </c>
      <c r="T429" s="32">
        <f t="shared" si="115"/>
        <v>6.6518847006651885E-3</v>
      </c>
      <c r="U429" s="30">
        <f t="shared" si="116"/>
        <v>2.9770789356984479E-2</v>
      </c>
      <c r="V429" s="113" t="str">
        <f t="shared" si="117"/>
        <v>Non-Cropland</v>
      </c>
      <c r="W429" s="33">
        <f t="shared" si="118"/>
        <v>0</v>
      </c>
      <c r="X429" s="114">
        <f t="shared" si="119"/>
        <v>0</v>
      </c>
      <c r="Y429" s="33">
        <f t="shared" si="120"/>
        <v>0</v>
      </c>
      <c r="Z429" s="113">
        <f t="shared" si="121"/>
        <v>0</v>
      </c>
      <c r="AA429" s="113" t="str">
        <f t="shared" si="122"/>
        <v>Very Low Cropland (&lt;10%)</v>
      </c>
      <c r="AB429" s="11">
        <f t="shared" si="123"/>
        <v>0.15</v>
      </c>
      <c r="AC429" s="11">
        <f t="shared" si="124"/>
        <v>4.465618403547672E-3</v>
      </c>
      <c r="AD429" s="30">
        <f t="shared" si="125"/>
        <v>2.9770789356984479E-2</v>
      </c>
    </row>
    <row r="430" spans="1:30" x14ac:dyDescent="0.4">
      <c r="A430" s="11" t="str">
        <f>Outgrowers_Baseline!A430</f>
        <v>57006a</v>
      </c>
      <c r="B430" s="11">
        <f>Outgrowers_Baseline!B430</f>
        <v>502</v>
      </c>
      <c r="C430" s="11" t="str">
        <f>Outgrowers_Baseline!C430</f>
        <v>57006a</v>
      </c>
      <c r="D430" s="11">
        <f>Outgrowers_Baseline!D430</f>
        <v>17020</v>
      </c>
      <c r="E430" s="11" t="str">
        <f>Outgrowers_Baseline!G430</f>
        <v>Euc</v>
      </c>
      <c r="F430" s="11">
        <f>Outgrowers_Baseline!H430</f>
        <v>2021</v>
      </c>
      <c r="G430" s="11">
        <f t="shared" si="108"/>
        <v>2020</v>
      </c>
      <c r="H430" s="11">
        <f>IF(G430&lt;2017,0,(IF(G430=2017,Outgrowers_Baseline!I430,IF(G430=2018,Outgrowers_Baseline!N430,IF(G430=2019,Outgrowers_Baseline!S430,IF(G430=2020,Outgrowers_Baseline!X430,IF(G430=2021,Outgrowers_Baseline!AC430,IF(G430=2022,Outgrowers_Baseline!AH430,IF(G430=2023,Outgrowers_Baseline!AM430,IF(G430=2024,Outgrowers_Baseline!AR430,0)))))))))+(IF(G430=2017,Outgrowers_Baseline!J430,IF(G430=2018,Outgrowers_Baseline!O430,IF(G430=2019,Outgrowers_Baseline!T430,IF(G430=2020,Outgrowers_Baseline!Y430,IF(G430=2021,Outgrowers_Baseline!AD430,IF(G430=2022,Outgrowers_Baseline!AI430,IF(G430=2023,Outgrowers_Baseline!AN430,IF(G430=2024,Outgrowers_Baseline!AS430,0)))))))))+(IF(G430=2017,Outgrowers_Baseline!K430,IF(G430=2018,Outgrowers_Baseline!P430,IF(G430=2019,Outgrowers_Baseline!U430,IF(G430=2020,Outgrowers_Baseline!Z430,IF(G430=2021,Outgrowers_Baseline!AE430,IF(G430=2022,Outgrowers_Baseline!AJ430,IF(G430=2023,Outgrowers_Baseline!AO430,IF(G430=2024,Outgrowers_Baseline!AT430,0)))))))))+(IF(G430=2017,Outgrowers_Baseline!L430,IF(G430=2018,Outgrowers_Baseline!Q430,IF(G430=2019,Outgrowers_Baseline!V430,IF(G430=2020,Outgrowers_Baseline!AA430,IF(G430=2021,Outgrowers_Baseline!AF430,IF(G430=2022,Outgrowers_Baseline!AK430,IF(G430=2023,Outgrowers_Baseline!AP430,IF(G430=2024,Outgrowers_Baseline!AU430,0))))))))))</f>
        <v>6300</v>
      </c>
      <c r="I430" s="11">
        <f t="shared" si="109"/>
        <v>2020</v>
      </c>
      <c r="J430" s="11">
        <f>IF(I430=2017,Outgrowers_Baseline!I430,IF(I430=2018,Outgrowers_Baseline!N430,IF(I430=2019,Outgrowers_Baseline!S430,IF(I430=2020,Outgrowers_Baseline!X430,IF(I430=2021,Outgrowers_Baseline!AC430,IF(I430=2022,Outgrowers_Baseline!AH430,IF(I430=2023,Outgrowers_Baseline!AM430,IF(I430=2024,Outgrowers_Baseline!AR430,0))))))))</f>
        <v>3500</v>
      </c>
      <c r="K430" s="11">
        <f>IF(I430=2017,Outgrowers_Baseline!L430,IF(I430=2018,Outgrowers_Baseline!Q430,IF(I430=2019,Outgrowers_Baseline!V430,IF(I430=2020,Outgrowers_Baseline!AA430,IF(I430=2021,Outgrowers_Baseline!AF430,IF(I430=2022,Outgrowers_Baseline!AK430,IF(I430=2023,Outgrowers_Baseline!AP430,IF(I430=2024,Outgrowers_Baseline!AU430,0))))))))</f>
        <v>0</v>
      </c>
      <c r="L430" s="11">
        <f>IF(I430=2017,Outgrowers_Baseline!K430,IF(I430=2018,Outgrowers_Baseline!P430,IF(I430=2019,Outgrowers_Baseline!U430,IF(I430=2020,Outgrowers_Baseline!Z430,IF(I430=2021,Outgrowers_Baseline!AE430,IF(I430=2022,Outgrowers_Baseline!AJ430,IF(I430=2023,Outgrowers_Baseline!AO430,IF(I430=2024,Outgrowers_Baseline!AT430,0))))))))</f>
        <v>400</v>
      </c>
      <c r="M430" s="11">
        <f>IF(I430=2017,Outgrowers_Baseline!J430,IF(I430=2018,Outgrowers_Baseline!O430,IF(I430=2019,Outgrowers_Baseline!T430,IF(I430=2020,Outgrowers_Baseline!Y430,IF(I430=2021,Outgrowers_Baseline!AD430,IF(I430=2022,Outgrowers_Baseline!AI430,IF(I430=2023,Outgrowers_Baseline!AN430,IF(I430=2024,Outgrowers_Baseline!AS430,0))))))))</f>
        <v>2400</v>
      </c>
      <c r="N430" s="11">
        <f t="shared" si="110"/>
        <v>6300</v>
      </c>
      <c r="O430" s="30">
        <f>IFERROR(VLOOKUP(A430,Outgrower_Areas!$C:$J,8,0),0)</f>
        <v>0.66726399999999997</v>
      </c>
      <c r="P430" s="33">
        <f t="shared" si="111"/>
        <v>0</v>
      </c>
      <c r="Q430" s="113">
        <f t="shared" si="112"/>
        <v>0</v>
      </c>
      <c r="R430" s="32">
        <f t="shared" si="113"/>
        <v>6.3492063492063489E-2</v>
      </c>
      <c r="S430" s="30">
        <f t="shared" si="114"/>
        <v>4.2365968253968253E-2</v>
      </c>
      <c r="T430" s="32">
        <f t="shared" si="115"/>
        <v>0.44444444444444442</v>
      </c>
      <c r="U430" s="30">
        <f t="shared" si="116"/>
        <v>0.29656177777777776</v>
      </c>
      <c r="V430" s="113" t="str">
        <f t="shared" si="117"/>
        <v>Non-Cropland</v>
      </c>
      <c r="W430" s="33">
        <f t="shared" si="118"/>
        <v>0</v>
      </c>
      <c r="X430" s="114">
        <f t="shared" si="119"/>
        <v>0</v>
      </c>
      <c r="Y430" s="33">
        <f t="shared" si="120"/>
        <v>0.15</v>
      </c>
      <c r="Z430" s="113">
        <f t="shared" si="121"/>
        <v>6.3548952380952381E-3</v>
      </c>
      <c r="AA430" s="113" t="str">
        <f t="shared" si="122"/>
        <v>Medium Cropland (30-50%)</v>
      </c>
      <c r="AB430" s="11">
        <f t="shared" si="123"/>
        <v>0.3</v>
      </c>
      <c r="AC430" s="11">
        <f t="shared" si="124"/>
        <v>8.8968533333333322E-2</v>
      </c>
      <c r="AD430" s="30">
        <f t="shared" si="125"/>
        <v>0.29656177777777776</v>
      </c>
    </row>
    <row r="431" spans="1:30" x14ac:dyDescent="0.4">
      <c r="A431" s="11" t="str">
        <f>Outgrowers_Baseline!A431</f>
        <v>57007a</v>
      </c>
      <c r="B431" s="11">
        <f>Outgrowers_Baseline!B431</f>
        <v>502</v>
      </c>
      <c r="C431" s="11" t="str">
        <f>Outgrowers_Baseline!C431</f>
        <v>57007a</v>
      </c>
      <c r="D431" s="11">
        <f>Outgrowers_Baseline!D431</f>
        <v>17021</v>
      </c>
      <c r="E431" s="11" t="str">
        <f>Outgrowers_Baseline!G431</f>
        <v>Euc</v>
      </c>
      <c r="F431" s="11">
        <f>Outgrowers_Baseline!H431</f>
        <v>2019</v>
      </c>
      <c r="G431" s="11">
        <f t="shared" si="108"/>
        <v>2018</v>
      </c>
      <c r="H431" s="11">
        <f>IF(G431&lt;2017,0,(IF(G431=2017,Outgrowers_Baseline!I431,IF(G431=2018,Outgrowers_Baseline!N431,IF(G431=2019,Outgrowers_Baseline!S431,IF(G431=2020,Outgrowers_Baseline!X431,IF(G431=2021,Outgrowers_Baseline!AC431,IF(G431=2022,Outgrowers_Baseline!AH431,IF(G431=2023,Outgrowers_Baseline!AM431,IF(G431=2024,Outgrowers_Baseline!AR431,0)))))))))+(IF(G431=2017,Outgrowers_Baseline!J431,IF(G431=2018,Outgrowers_Baseline!O431,IF(G431=2019,Outgrowers_Baseline!T431,IF(G431=2020,Outgrowers_Baseline!Y431,IF(G431=2021,Outgrowers_Baseline!AD431,IF(G431=2022,Outgrowers_Baseline!AI431,IF(G431=2023,Outgrowers_Baseline!AN431,IF(G431=2024,Outgrowers_Baseline!AS431,0)))))))))+(IF(G431=2017,Outgrowers_Baseline!K431,IF(G431=2018,Outgrowers_Baseline!P431,IF(G431=2019,Outgrowers_Baseline!U431,IF(G431=2020,Outgrowers_Baseline!Z431,IF(G431=2021,Outgrowers_Baseline!AE431,IF(G431=2022,Outgrowers_Baseline!AJ431,IF(G431=2023,Outgrowers_Baseline!AO431,IF(G431=2024,Outgrowers_Baseline!AT431,0)))))))))+(IF(G431=2017,Outgrowers_Baseline!L431,IF(G431=2018,Outgrowers_Baseline!Q431,IF(G431=2019,Outgrowers_Baseline!V431,IF(G431=2020,Outgrowers_Baseline!AA431,IF(G431=2021,Outgrowers_Baseline!AF431,IF(G431=2022,Outgrowers_Baseline!AK431,IF(G431=2023,Outgrowers_Baseline!AP431,IF(G431=2024,Outgrowers_Baseline!AU431,0))))))))))</f>
        <v>11900</v>
      </c>
      <c r="I431" s="11">
        <f t="shared" si="109"/>
        <v>2018</v>
      </c>
      <c r="J431" s="11">
        <f>IF(I431=2017,Outgrowers_Baseline!I431,IF(I431=2018,Outgrowers_Baseline!N431,IF(I431=2019,Outgrowers_Baseline!S431,IF(I431=2020,Outgrowers_Baseline!X431,IF(I431=2021,Outgrowers_Baseline!AC431,IF(I431=2022,Outgrowers_Baseline!AH431,IF(I431=2023,Outgrowers_Baseline!AM431,IF(I431=2024,Outgrowers_Baseline!AR431,0))))))))</f>
        <v>2300</v>
      </c>
      <c r="K431" s="11">
        <f>IF(I431=2017,Outgrowers_Baseline!L431,IF(I431=2018,Outgrowers_Baseline!Q431,IF(I431=2019,Outgrowers_Baseline!V431,IF(I431=2020,Outgrowers_Baseline!AA431,IF(I431=2021,Outgrowers_Baseline!AF431,IF(I431=2022,Outgrowers_Baseline!AK431,IF(I431=2023,Outgrowers_Baseline!AP431,IF(I431=2024,Outgrowers_Baseline!AU431,0))))))))</f>
        <v>0</v>
      </c>
      <c r="L431" s="11">
        <f>IF(I431=2017,Outgrowers_Baseline!K431,IF(I431=2018,Outgrowers_Baseline!P431,IF(I431=2019,Outgrowers_Baseline!U431,IF(I431=2020,Outgrowers_Baseline!Z431,IF(I431=2021,Outgrowers_Baseline!AE431,IF(I431=2022,Outgrowers_Baseline!AJ431,IF(I431=2023,Outgrowers_Baseline!AO431,IF(I431=2024,Outgrowers_Baseline!AT431,0))))))))</f>
        <v>1000</v>
      </c>
      <c r="M431" s="11">
        <f>IF(I431=2017,Outgrowers_Baseline!J431,IF(I431=2018,Outgrowers_Baseline!O431,IF(I431=2019,Outgrowers_Baseline!T431,IF(I431=2020,Outgrowers_Baseline!Y431,IF(I431=2021,Outgrowers_Baseline!AD431,IF(I431=2022,Outgrowers_Baseline!AI431,IF(I431=2023,Outgrowers_Baseline!AN431,IF(I431=2024,Outgrowers_Baseline!AS431,0))))))))</f>
        <v>8600</v>
      </c>
      <c r="N431" s="11">
        <f t="shared" si="110"/>
        <v>11900</v>
      </c>
      <c r="O431" s="30">
        <f>IFERROR(VLOOKUP(A431,Outgrower_Areas!$C:$J,8,0),0)</f>
        <v>1.14943</v>
      </c>
      <c r="P431" s="33">
        <f t="shared" si="111"/>
        <v>0</v>
      </c>
      <c r="Q431" s="113">
        <f t="shared" si="112"/>
        <v>0</v>
      </c>
      <c r="R431" s="32">
        <f t="shared" si="113"/>
        <v>8.4033613445378158E-2</v>
      </c>
      <c r="S431" s="30">
        <f t="shared" si="114"/>
        <v>9.6590756302521008E-2</v>
      </c>
      <c r="T431" s="32">
        <f t="shared" si="115"/>
        <v>0.80672268907563027</v>
      </c>
      <c r="U431" s="30">
        <f t="shared" si="116"/>
        <v>0.92727126050420161</v>
      </c>
      <c r="V431" s="113" t="str">
        <f t="shared" si="117"/>
        <v>Non-Cropland</v>
      </c>
      <c r="W431" s="33">
        <f t="shared" si="118"/>
        <v>0</v>
      </c>
      <c r="X431" s="114">
        <f t="shared" si="119"/>
        <v>0</v>
      </c>
      <c r="Y431" s="33">
        <f t="shared" si="120"/>
        <v>0.15</v>
      </c>
      <c r="Z431" s="113">
        <f t="shared" si="121"/>
        <v>1.448861344537815E-2</v>
      </c>
      <c r="AA431" s="113" t="str">
        <f t="shared" si="122"/>
        <v>High Cropland (≥50%)</v>
      </c>
      <c r="AB431" s="11">
        <f t="shared" si="123"/>
        <v>0.4</v>
      </c>
      <c r="AC431" s="11">
        <f t="shared" si="124"/>
        <v>0.37090850420168064</v>
      </c>
      <c r="AD431" s="30">
        <f t="shared" si="125"/>
        <v>0.92727126050420161</v>
      </c>
    </row>
    <row r="432" spans="1:30" x14ac:dyDescent="0.4">
      <c r="A432" s="11" t="str">
        <f>Outgrowers_Baseline!A432</f>
        <v>57202b</v>
      </c>
      <c r="B432" s="11">
        <f>Outgrowers_Baseline!B432</f>
        <v>508</v>
      </c>
      <c r="C432" s="11" t="str">
        <f>Outgrowers_Baseline!C432</f>
        <v>57202b</v>
      </c>
      <c r="D432" s="11">
        <f>Outgrowers_Baseline!D432</f>
        <v>19390</v>
      </c>
      <c r="E432" s="11" t="str">
        <f>Outgrowers_Baseline!G432</f>
        <v>Euc</v>
      </c>
      <c r="F432" s="11">
        <f>Outgrowers_Baseline!H432</f>
        <v>2023</v>
      </c>
      <c r="G432" s="11">
        <f t="shared" si="108"/>
        <v>2022</v>
      </c>
      <c r="H432" s="11">
        <f>IF(G432&lt;2017,0,(IF(G432=2017,Outgrowers_Baseline!I432,IF(G432=2018,Outgrowers_Baseline!N432,IF(G432=2019,Outgrowers_Baseline!S432,IF(G432=2020,Outgrowers_Baseline!X432,IF(G432=2021,Outgrowers_Baseline!AC432,IF(G432=2022,Outgrowers_Baseline!AH432,IF(G432=2023,Outgrowers_Baseline!AM432,IF(G432=2024,Outgrowers_Baseline!AR432,0)))))))))+(IF(G432=2017,Outgrowers_Baseline!J432,IF(G432=2018,Outgrowers_Baseline!O432,IF(G432=2019,Outgrowers_Baseline!T432,IF(G432=2020,Outgrowers_Baseline!Y432,IF(G432=2021,Outgrowers_Baseline!AD432,IF(G432=2022,Outgrowers_Baseline!AI432,IF(G432=2023,Outgrowers_Baseline!AN432,IF(G432=2024,Outgrowers_Baseline!AS432,0)))))))))+(IF(G432=2017,Outgrowers_Baseline!K432,IF(G432=2018,Outgrowers_Baseline!P432,IF(G432=2019,Outgrowers_Baseline!U432,IF(G432=2020,Outgrowers_Baseline!Z432,IF(G432=2021,Outgrowers_Baseline!AE432,IF(G432=2022,Outgrowers_Baseline!AJ432,IF(G432=2023,Outgrowers_Baseline!AO432,IF(G432=2024,Outgrowers_Baseline!AT432,0)))))))))+(IF(G432=2017,Outgrowers_Baseline!L432,IF(G432=2018,Outgrowers_Baseline!Q432,IF(G432=2019,Outgrowers_Baseline!V432,IF(G432=2020,Outgrowers_Baseline!AA432,IF(G432=2021,Outgrowers_Baseline!AF432,IF(G432=2022,Outgrowers_Baseline!AK432,IF(G432=2023,Outgrowers_Baseline!AP432,IF(G432=2024,Outgrowers_Baseline!AU432,0))))))))))</f>
        <v>3100</v>
      </c>
      <c r="I432" s="11">
        <f t="shared" si="109"/>
        <v>2022</v>
      </c>
      <c r="J432" s="11">
        <f>IF(I432=2017,Outgrowers_Baseline!I432,IF(I432=2018,Outgrowers_Baseline!N432,IF(I432=2019,Outgrowers_Baseline!S432,IF(I432=2020,Outgrowers_Baseline!X432,IF(I432=2021,Outgrowers_Baseline!AC432,IF(I432=2022,Outgrowers_Baseline!AH432,IF(I432=2023,Outgrowers_Baseline!AM432,IF(I432=2024,Outgrowers_Baseline!AR432,0))))))))</f>
        <v>3100</v>
      </c>
      <c r="K432" s="11">
        <f>IF(I432=2017,Outgrowers_Baseline!L432,IF(I432=2018,Outgrowers_Baseline!Q432,IF(I432=2019,Outgrowers_Baseline!V432,IF(I432=2020,Outgrowers_Baseline!AA432,IF(I432=2021,Outgrowers_Baseline!AF432,IF(I432=2022,Outgrowers_Baseline!AK432,IF(I432=2023,Outgrowers_Baseline!AP432,IF(I432=2024,Outgrowers_Baseline!AU432,0))))))))</f>
        <v>0</v>
      </c>
      <c r="L432" s="11">
        <f>IF(I432=2017,Outgrowers_Baseline!K432,IF(I432=2018,Outgrowers_Baseline!P432,IF(I432=2019,Outgrowers_Baseline!U432,IF(I432=2020,Outgrowers_Baseline!Z432,IF(I432=2021,Outgrowers_Baseline!AE432,IF(I432=2022,Outgrowers_Baseline!AJ432,IF(I432=2023,Outgrowers_Baseline!AO432,IF(I432=2024,Outgrowers_Baseline!AT432,0))))))))</f>
        <v>0</v>
      </c>
      <c r="M432" s="11">
        <f>IF(I432=2017,Outgrowers_Baseline!J432,IF(I432=2018,Outgrowers_Baseline!O432,IF(I432=2019,Outgrowers_Baseline!T432,IF(I432=2020,Outgrowers_Baseline!Y432,IF(I432=2021,Outgrowers_Baseline!AD432,IF(I432=2022,Outgrowers_Baseline!AI432,IF(I432=2023,Outgrowers_Baseline!AN432,IF(I432=2024,Outgrowers_Baseline!AS432,0))))))))</f>
        <v>0</v>
      </c>
      <c r="N432" s="11">
        <f t="shared" si="110"/>
        <v>3100</v>
      </c>
      <c r="O432" s="30">
        <f>IFERROR(VLOOKUP(A432,Outgrower_Areas!$C:$J,8,0),0)</f>
        <v>0.307199</v>
      </c>
      <c r="P432" s="33">
        <f t="shared" si="111"/>
        <v>0</v>
      </c>
      <c r="Q432" s="113">
        <f t="shared" si="112"/>
        <v>0</v>
      </c>
      <c r="R432" s="32">
        <f t="shared" si="113"/>
        <v>0</v>
      </c>
      <c r="S432" s="30">
        <f t="shared" si="114"/>
        <v>0</v>
      </c>
      <c r="T432" s="32">
        <f t="shared" si="115"/>
        <v>0</v>
      </c>
      <c r="U432" s="30">
        <f t="shared" si="116"/>
        <v>0</v>
      </c>
      <c r="V432" s="113" t="str">
        <f t="shared" si="117"/>
        <v>Non-Cropland</v>
      </c>
      <c r="W432" s="33">
        <f t="shared" si="118"/>
        <v>0</v>
      </c>
      <c r="X432" s="114">
        <f t="shared" si="119"/>
        <v>0</v>
      </c>
      <c r="Y432" s="33">
        <f t="shared" si="120"/>
        <v>0</v>
      </c>
      <c r="Z432" s="113">
        <f t="shared" si="121"/>
        <v>0</v>
      </c>
      <c r="AA432" s="113" t="str">
        <f t="shared" si="122"/>
        <v>Non-Cropland</v>
      </c>
      <c r="AB432" s="11">
        <f t="shared" si="123"/>
        <v>0</v>
      </c>
      <c r="AC432" s="11">
        <f t="shared" si="124"/>
        <v>0</v>
      </c>
      <c r="AD432" s="30">
        <f t="shared" si="125"/>
        <v>0</v>
      </c>
    </row>
    <row r="433" spans="1:30" x14ac:dyDescent="0.4">
      <c r="A433" s="11" t="str">
        <f>Outgrowers_Baseline!A433</f>
        <v>57202c</v>
      </c>
      <c r="B433" s="11">
        <f>Outgrowers_Baseline!B433</f>
        <v>508</v>
      </c>
      <c r="C433" s="11" t="str">
        <f>Outgrowers_Baseline!C433</f>
        <v>57202c</v>
      </c>
      <c r="D433" s="11">
        <f>Outgrowers_Baseline!D433</f>
        <v>19365</v>
      </c>
      <c r="E433" s="11" t="str">
        <f>Outgrowers_Baseline!G433</f>
        <v>Pine</v>
      </c>
      <c r="F433" s="11">
        <f>Outgrowers_Baseline!H433</f>
        <v>2024</v>
      </c>
      <c r="G433" s="11">
        <f t="shared" si="108"/>
        <v>2023</v>
      </c>
      <c r="H433" s="11">
        <f>IF(G433&lt;2017,0,(IF(G433=2017,Outgrowers_Baseline!I433,IF(G433=2018,Outgrowers_Baseline!N433,IF(G433=2019,Outgrowers_Baseline!S433,IF(G433=2020,Outgrowers_Baseline!X433,IF(G433=2021,Outgrowers_Baseline!AC433,IF(G433=2022,Outgrowers_Baseline!AH433,IF(G433=2023,Outgrowers_Baseline!AM433,IF(G433=2024,Outgrowers_Baseline!AR433,0)))))))))+(IF(G433=2017,Outgrowers_Baseline!J433,IF(G433=2018,Outgrowers_Baseline!O433,IF(G433=2019,Outgrowers_Baseline!T433,IF(G433=2020,Outgrowers_Baseline!Y433,IF(G433=2021,Outgrowers_Baseline!AD433,IF(G433=2022,Outgrowers_Baseline!AI433,IF(G433=2023,Outgrowers_Baseline!AN433,IF(G433=2024,Outgrowers_Baseline!AS433,0)))))))))+(IF(G433=2017,Outgrowers_Baseline!K433,IF(G433=2018,Outgrowers_Baseline!P433,IF(G433=2019,Outgrowers_Baseline!U433,IF(G433=2020,Outgrowers_Baseline!Z433,IF(G433=2021,Outgrowers_Baseline!AE433,IF(G433=2022,Outgrowers_Baseline!AJ433,IF(G433=2023,Outgrowers_Baseline!AO433,IF(G433=2024,Outgrowers_Baseline!AT433,0)))))))))+(IF(G433=2017,Outgrowers_Baseline!L433,IF(G433=2018,Outgrowers_Baseline!Q433,IF(G433=2019,Outgrowers_Baseline!V433,IF(G433=2020,Outgrowers_Baseline!AA433,IF(G433=2021,Outgrowers_Baseline!AF433,IF(G433=2022,Outgrowers_Baseline!AK433,IF(G433=2023,Outgrowers_Baseline!AP433,IF(G433=2024,Outgrowers_Baseline!AU433,0))))))))))</f>
        <v>5500</v>
      </c>
      <c r="I433" s="11">
        <f t="shared" si="109"/>
        <v>2023</v>
      </c>
      <c r="J433" s="11">
        <f>IF(I433=2017,Outgrowers_Baseline!I433,IF(I433=2018,Outgrowers_Baseline!N433,IF(I433=2019,Outgrowers_Baseline!S433,IF(I433=2020,Outgrowers_Baseline!X433,IF(I433=2021,Outgrowers_Baseline!AC433,IF(I433=2022,Outgrowers_Baseline!AH433,IF(I433=2023,Outgrowers_Baseline!AM433,IF(I433=2024,Outgrowers_Baseline!AR433,0))))))))</f>
        <v>100</v>
      </c>
      <c r="K433" s="11">
        <f>IF(I433=2017,Outgrowers_Baseline!L433,IF(I433=2018,Outgrowers_Baseline!Q433,IF(I433=2019,Outgrowers_Baseline!V433,IF(I433=2020,Outgrowers_Baseline!AA433,IF(I433=2021,Outgrowers_Baseline!AF433,IF(I433=2022,Outgrowers_Baseline!AK433,IF(I433=2023,Outgrowers_Baseline!AP433,IF(I433=2024,Outgrowers_Baseline!AU433,0))))))))</f>
        <v>0</v>
      </c>
      <c r="L433" s="11">
        <f>IF(I433=2017,Outgrowers_Baseline!K433,IF(I433=2018,Outgrowers_Baseline!P433,IF(I433=2019,Outgrowers_Baseline!U433,IF(I433=2020,Outgrowers_Baseline!Z433,IF(I433=2021,Outgrowers_Baseline!AE433,IF(I433=2022,Outgrowers_Baseline!AJ433,IF(I433=2023,Outgrowers_Baseline!AO433,IF(I433=2024,Outgrowers_Baseline!AT433,0))))))))</f>
        <v>1300</v>
      </c>
      <c r="M433" s="11">
        <f>IF(I433=2017,Outgrowers_Baseline!J433,IF(I433=2018,Outgrowers_Baseline!O433,IF(I433=2019,Outgrowers_Baseline!T433,IF(I433=2020,Outgrowers_Baseline!Y433,IF(I433=2021,Outgrowers_Baseline!AD433,IF(I433=2022,Outgrowers_Baseline!AI433,IF(I433=2023,Outgrowers_Baseline!AN433,IF(I433=2024,Outgrowers_Baseline!AS433,0))))))))</f>
        <v>4100</v>
      </c>
      <c r="N433" s="11">
        <f t="shared" si="110"/>
        <v>5500</v>
      </c>
      <c r="O433" s="30">
        <f>IFERROR(VLOOKUP(A433,Outgrower_Areas!$C:$J,8,0),0)</f>
        <v>0.53981900000000005</v>
      </c>
      <c r="P433" s="33">
        <f t="shared" si="111"/>
        <v>0</v>
      </c>
      <c r="Q433" s="113">
        <f t="shared" si="112"/>
        <v>0</v>
      </c>
      <c r="R433" s="32">
        <f t="shared" si="113"/>
        <v>0.23636363636363636</v>
      </c>
      <c r="S433" s="30">
        <f t="shared" si="114"/>
        <v>0.12759358181818184</v>
      </c>
      <c r="T433" s="32">
        <f t="shared" si="115"/>
        <v>0.98181818181818181</v>
      </c>
      <c r="U433" s="30">
        <f t="shared" si="116"/>
        <v>0.53000410909090911</v>
      </c>
      <c r="V433" s="113" t="str">
        <f t="shared" si="117"/>
        <v>Non-Cropland</v>
      </c>
      <c r="W433" s="33">
        <f t="shared" si="118"/>
        <v>0</v>
      </c>
      <c r="X433" s="114">
        <f t="shared" si="119"/>
        <v>0</v>
      </c>
      <c r="Y433" s="33">
        <f t="shared" si="120"/>
        <v>0.2</v>
      </c>
      <c r="Z433" s="113">
        <f t="shared" si="121"/>
        <v>2.5518716363636368E-2</v>
      </c>
      <c r="AA433" s="113" t="str">
        <f t="shared" si="122"/>
        <v>High Cropland (≥50%)</v>
      </c>
      <c r="AB433" s="11">
        <f t="shared" si="123"/>
        <v>0.4</v>
      </c>
      <c r="AC433" s="11">
        <f t="shared" si="124"/>
        <v>0.21200164363636365</v>
      </c>
      <c r="AD433" s="30">
        <f t="shared" si="125"/>
        <v>0.53000410909090911</v>
      </c>
    </row>
    <row r="434" spans="1:30" x14ac:dyDescent="0.4">
      <c r="A434" s="11" t="str">
        <f>Outgrowers_Baseline!A434</f>
        <v>57239b</v>
      </c>
      <c r="B434" s="11">
        <f>Outgrowers_Baseline!B434</f>
        <v>508</v>
      </c>
      <c r="C434" s="11" t="str">
        <f>Outgrowers_Baseline!C434</f>
        <v>57239b</v>
      </c>
      <c r="D434" s="11">
        <f>Outgrowers_Baseline!D434</f>
        <v>22941</v>
      </c>
      <c r="E434" s="11" t="str">
        <f>Outgrowers_Baseline!G434</f>
        <v>Euc</v>
      </c>
      <c r="F434" s="11">
        <f>Outgrowers_Baseline!H434</f>
        <v>2025</v>
      </c>
      <c r="G434" s="11">
        <f t="shared" si="108"/>
        <v>2024</v>
      </c>
      <c r="H434" s="11">
        <f>IF(G434&lt;2017,0,(IF(G434=2017,Outgrowers_Baseline!I434,IF(G434=2018,Outgrowers_Baseline!N434,IF(G434=2019,Outgrowers_Baseline!S434,IF(G434=2020,Outgrowers_Baseline!X434,IF(G434=2021,Outgrowers_Baseline!AC434,IF(G434=2022,Outgrowers_Baseline!AH434,IF(G434=2023,Outgrowers_Baseline!AM434,IF(G434=2024,Outgrowers_Baseline!AR434,0)))))))))+(IF(G434=2017,Outgrowers_Baseline!J434,IF(G434=2018,Outgrowers_Baseline!O434,IF(G434=2019,Outgrowers_Baseline!T434,IF(G434=2020,Outgrowers_Baseline!Y434,IF(G434=2021,Outgrowers_Baseline!AD434,IF(G434=2022,Outgrowers_Baseline!AI434,IF(G434=2023,Outgrowers_Baseline!AN434,IF(G434=2024,Outgrowers_Baseline!AS434,0)))))))))+(IF(G434=2017,Outgrowers_Baseline!K434,IF(G434=2018,Outgrowers_Baseline!P434,IF(G434=2019,Outgrowers_Baseline!U434,IF(G434=2020,Outgrowers_Baseline!Z434,IF(G434=2021,Outgrowers_Baseline!AE434,IF(G434=2022,Outgrowers_Baseline!AJ434,IF(G434=2023,Outgrowers_Baseline!AO434,IF(G434=2024,Outgrowers_Baseline!AT434,0)))))))))+(IF(G434=2017,Outgrowers_Baseline!L434,IF(G434=2018,Outgrowers_Baseline!Q434,IF(G434=2019,Outgrowers_Baseline!V434,IF(G434=2020,Outgrowers_Baseline!AA434,IF(G434=2021,Outgrowers_Baseline!AF434,IF(G434=2022,Outgrowers_Baseline!AK434,IF(G434=2023,Outgrowers_Baseline!AP434,IF(G434=2024,Outgrowers_Baseline!AU434,0))))))))))</f>
        <v>2800</v>
      </c>
      <c r="I434" s="11">
        <f t="shared" si="109"/>
        <v>2024</v>
      </c>
      <c r="J434" s="11">
        <f>IF(I434=2017,Outgrowers_Baseline!I434,IF(I434=2018,Outgrowers_Baseline!N434,IF(I434=2019,Outgrowers_Baseline!S434,IF(I434=2020,Outgrowers_Baseline!X434,IF(I434=2021,Outgrowers_Baseline!AC434,IF(I434=2022,Outgrowers_Baseline!AH434,IF(I434=2023,Outgrowers_Baseline!AM434,IF(I434=2024,Outgrowers_Baseline!AR434,0))))))))</f>
        <v>0</v>
      </c>
      <c r="K434" s="11">
        <f>IF(I434=2017,Outgrowers_Baseline!L434,IF(I434=2018,Outgrowers_Baseline!Q434,IF(I434=2019,Outgrowers_Baseline!V434,IF(I434=2020,Outgrowers_Baseline!AA434,IF(I434=2021,Outgrowers_Baseline!AF434,IF(I434=2022,Outgrowers_Baseline!AK434,IF(I434=2023,Outgrowers_Baseline!AP434,IF(I434=2024,Outgrowers_Baseline!AU434,0))))))))</f>
        <v>0</v>
      </c>
      <c r="L434" s="11">
        <f>IF(I434=2017,Outgrowers_Baseline!K434,IF(I434=2018,Outgrowers_Baseline!P434,IF(I434=2019,Outgrowers_Baseline!U434,IF(I434=2020,Outgrowers_Baseline!Z434,IF(I434=2021,Outgrowers_Baseline!AE434,IF(I434=2022,Outgrowers_Baseline!AJ434,IF(I434=2023,Outgrowers_Baseline!AO434,IF(I434=2024,Outgrowers_Baseline!AT434,0))))))))</f>
        <v>1100</v>
      </c>
      <c r="M434" s="11">
        <f>IF(I434=2017,Outgrowers_Baseline!J434,IF(I434=2018,Outgrowers_Baseline!O434,IF(I434=2019,Outgrowers_Baseline!T434,IF(I434=2020,Outgrowers_Baseline!Y434,IF(I434=2021,Outgrowers_Baseline!AD434,IF(I434=2022,Outgrowers_Baseline!AI434,IF(I434=2023,Outgrowers_Baseline!AN434,IF(I434=2024,Outgrowers_Baseline!AS434,0))))))))</f>
        <v>1700</v>
      </c>
      <c r="N434" s="11">
        <f t="shared" si="110"/>
        <v>2800</v>
      </c>
      <c r="O434" s="30">
        <f>IFERROR(VLOOKUP(A434,Outgrower_Areas!$C:$J,8,0),0)</f>
        <v>0.46809000000000001</v>
      </c>
      <c r="P434" s="33">
        <f t="shared" si="111"/>
        <v>0</v>
      </c>
      <c r="Q434" s="113">
        <f t="shared" si="112"/>
        <v>0</v>
      </c>
      <c r="R434" s="32">
        <f t="shared" si="113"/>
        <v>0.39285714285714285</v>
      </c>
      <c r="S434" s="30">
        <f t="shared" si="114"/>
        <v>0.18389249999999999</v>
      </c>
      <c r="T434" s="32">
        <f t="shared" si="115"/>
        <v>1</v>
      </c>
      <c r="U434" s="30">
        <f t="shared" si="116"/>
        <v>0.46809000000000001</v>
      </c>
      <c r="V434" s="113" t="str">
        <f t="shared" si="117"/>
        <v>Non-Cropland</v>
      </c>
      <c r="W434" s="33">
        <f t="shared" si="118"/>
        <v>0</v>
      </c>
      <c r="X434" s="114">
        <f t="shared" si="119"/>
        <v>0</v>
      </c>
      <c r="Y434" s="33">
        <f t="shared" si="120"/>
        <v>0.3</v>
      </c>
      <c r="Z434" s="113">
        <f t="shared" si="121"/>
        <v>5.5167749999999995E-2</v>
      </c>
      <c r="AA434" s="113" t="str">
        <f t="shared" si="122"/>
        <v>High Cropland (≥50%)</v>
      </c>
      <c r="AB434" s="11">
        <f t="shared" si="123"/>
        <v>0.4</v>
      </c>
      <c r="AC434" s="11">
        <f t="shared" si="124"/>
        <v>0.18723600000000001</v>
      </c>
      <c r="AD434" s="30">
        <f t="shared" si="125"/>
        <v>0.46809000000000001</v>
      </c>
    </row>
    <row r="435" spans="1:30" x14ac:dyDescent="0.4">
      <c r="A435" s="11" t="str">
        <f>Outgrowers_Baseline!A435</f>
        <v>57246a</v>
      </c>
      <c r="B435" s="11">
        <f>Outgrowers_Baseline!B435</f>
        <v>508</v>
      </c>
      <c r="C435" s="11" t="str">
        <f>Outgrowers_Baseline!C435</f>
        <v>57246a</v>
      </c>
      <c r="D435" s="11">
        <f>Outgrowers_Baseline!D435</f>
        <v>19053</v>
      </c>
      <c r="E435" s="11" t="str">
        <f>Outgrowers_Baseline!G435</f>
        <v>Euc</v>
      </c>
      <c r="F435" s="11">
        <f>Outgrowers_Baseline!H435</f>
        <v>2024</v>
      </c>
      <c r="G435" s="11">
        <f t="shared" si="108"/>
        <v>2023</v>
      </c>
      <c r="H435" s="11">
        <f>IF(G435&lt;2017,0,(IF(G435=2017,Outgrowers_Baseline!I435,IF(G435=2018,Outgrowers_Baseline!N435,IF(G435=2019,Outgrowers_Baseline!S435,IF(G435=2020,Outgrowers_Baseline!X435,IF(G435=2021,Outgrowers_Baseline!AC435,IF(G435=2022,Outgrowers_Baseline!AH435,IF(G435=2023,Outgrowers_Baseline!AM435,IF(G435=2024,Outgrowers_Baseline!AR435,0)))))))))+(IF(G435=2017,Outgrowers_Baseline!J435,IF(G435=2018,Outgrowers_Baseline!O435,IF(G435=2019,Outgrowers_Baseline!T435,IF(G435=2020,Outgrowers_Baseline!Y435,IF(G435=2021,Outgrowers_Baseline!AD435,IF(G435=2022,Outgrowers_Baseline!AI435,IF(G435=2023,Outgrowers_Baseline!AN435,IF(G435=2024,Outgrowers_Baseline!AS435,0)))))))))+(IF(G435=2017,Outgrowers_Baseline!K435,IF(G435=2018,Outgrowers_Baseline!P435,IF(G435=2019,Outgrowers_Baseline!U435,IF(G435=2020,Outgrowers_Baseline!Z435,IF(G435=2021,Outgrowers_Baseline!AE435,IF(G435=2022,Outgrowers_Baseline!AJ435,IF(G435=2023,Outgrowers_Baseline!AO435,IF(G435=2024,Outgrowers_Baseline!AT435,0)))))))))+(IF(G435=2017,Outgrowers_Baseline!L435,IF(G435=2018,Outgrowers_Baseline!Q435,IF(G435=2019,Outgrowers_Baseline!V435,IF(G435=2020,Outgrowers_Baseline!AA435,IF(G435=2021,Outgrowers_Baseline!AF435,IF(G435=2022,Outgrowers_Baseline!AK435,IF(G435=2023,Outgrowers_Baseline!AP435,IF(G435=2024,Outgrowers_Baseline!AU435,0))))))))))</f>
        <v>7500</v>
      </c>
      <c r="I435" s="11">
        <f t="shared" si="109"/>
        <v>2023</v>
      </c>
      <c r="J435" s="11">
        <f>IF(I435=2017,Outgrowers_Baseline!I435,IF(I435=2018,Outgrowers_Baseline!N435,IF(I435=2019,Outgrowers_Baseline!S435,IF(I435=2020,Outgrowers_Baseline!X435,IF(I435=2021,Outgrowers_Baseline!AC435,IF(I435=2022,Outgrowers_Baseline!AH435,IF(I435=2023,Outgrowers_Baseline!AM435,IF(I435=2024,Outgrowers_Baseline!AR435,0))))))))</f>
        <v>3900</v>
      </c>
      <c r="K435" s="11">
        <f>IF(I435=2017,Outgrowers_Baseline!L435,IF(I435=2018,Outgrowers_Baseline!Q435,IF(I435=2019,Outgrowers_Baseline!V435,IF(I435=2020,Outgrowers_Baseline!AA435,IF(I435=2021,Outgrowers_Baseline!AF435,IF(I435=2022,Outgrowers_Baseline!AK435,IF(I435=2023,Outgrowers_Baseline!AP435,IF(I435=2024,Outgrowers_Baseline!AU435,0))))))))</f>
        <v>1200</v>
      </c>
      <c r="L435" s="11">
        <f>IF(I435=2017,Outgrowers_Baseline!K435,IF(I435=2018,Outgrowers_Baseline!P435,IF(I435=2019,Outgrowers_Baseline!U435,IF(I435=2020,Outgrowers_Baseline!Z435,IF(I435=2021,Outgrowers_Baseline!AE435,IF(I435=2022,Outgrowers_Baseline!AJ435,IF(I435=2023,Outgrowers_Baseline!AO435,IF(I435=2024,Outgrowers_Baseline!AT435,0))))))))</f>
        <v>1600</v>
      </c>
      <c r="M435" s="11">
        <f>IF(I435=2017,Outgrowers_Baseline!J435,IF(I435=2018,Outgrowers_Baseline!O435,IF(I435=2019,Outgrowers_Baseline!T435,IF(I435=2020,Outgrowers_Baseline!Y435,IF(I435=2021,Outgrowers_Baseline!AD435,IF(I435=2022,Outgrowers_Baseline!AI435,IF(I435=2023,Outgrowers_Baseline!AN435,IF(I435=2024,Outgrowers_Baseline!AS435,0))))))))</f>
        <v>800</v>
      </c>
      <c r="N435" s="11">
        <f t="shared" si="110"/>
        <v>7500</v>
      </c>
      <c r="O435" s="30">
        <f>IFERROR(VLOOKUP(A435,Outgrower_Areas!$C:$J,8,0),0)</f>
        <v>0.74287400000000003</v>
      </c>
      <c r="P435" s="33">
        <f t="shared" si="111"/>
        <v>0.16</v>
      </c>
      <c r="Q435" s="113">
        <f t="shared" si="112"/>
        <v>0.11885984000000001</v>
      </c>
      <c r="R435" s="32">
        <f t="shared" si="113"/>
        <v>0.37333333333333335</v>
      </c>
      <c r="S435" s="30">
        <f t="shared" si="114"/>
        <v>0.27733962666666667</v>
      </c>
      <c r="T435" s="32">
        <f t="shared" si="115"/>
        <v>0.48</v>
      </c>
      <c r="U435" s="30">
        <f t="shared" si="116"/>
        <v>0.35657951999999998</v>
      </c>
      <c r="V435" s="113" t="str">
        <f t="shared" si="117"/>
        <v>Low Cropland (10-30%)</v>
      </c>
      <c r="W435" s="33">
        <f t="shared" si="118"/>
        <v>0.2</v>
      </c>
      <c r="X435" s="114">
        <f t="shared" si="119"/>
        <v>2.3771968000000004E-2</v>
      </c>
      <c r="Y435" s="33">
        <f t="shared" si="120"/>
        <v>0.3</v>
      </c>
      <c r="Z435" s="113">
        <f t="shared" si="121"/>
        <v>8.3201888000000002E-2</v>
      </c>
      <c r="AA435" s="113" t="str">
        <f t="shared" si="122"/>
        <v>Medium Cropland (30-50%)</v>
      </c>
      <c r="AB435" s="11">
        <f t="shared" si="123"/>
        <v>0.3</v>
      </c>
      <c r="AC435" s="11">
        <f t="shared" si="124"/>
        <v>0.10697385599999999</v>
      </c>
      <c r="AD435" s="30">
        <f t="shared" si="125"/>
        <v>0.35657951999999998</v>
      </c>
    </row>
    <row r="436" spans="1:30" x14ac:dyDescent="0.4">
      <c r="A436" s="11" t="str">
        <f>Outgrowers_Baseline!A436</f>
        <v>57256a</v>
      </c>
      <c r="B436" s="11">
        <f>Outgrowers_Baseline!B436</f>
        <v>508</v>
      </c>
      <c r="C436" s="11" t="str">
        <f>Outgrowers_Baseline!C436</f>
        <v>57256a</v>
      </c>
      <c r="D436" s="11">
        <f>Outgrowers_Baseline!D436</f>
        <v>19366</v>
      </c>
      <c r="E436" s="11" t="str">
        <f>Outgrowers_Baseline!G436</f>
        <v>Euc</v>
      </c>
      <c r="F436" s="11">
        <f>Outgrowers_Baseline!H436</f>
        <v>2024</v>
      </c>
      <c r="G436" s="11">
        <f t="shared" si="108"/>
        <v>2023</v>
      </c>
      <c r="H436" s="11">
        <f>IF(G436&lt;2017,0,(IF(G436=2017,Outgrowers_Baseline!I436,IF(G436=2018,Outgrowers_Baseline!N436,IF(G436=2019,Outgrowers_Baseline!S436,IF(G436=2020,Outgrowers_Baseline!X436,IF(G436=2021,Outgrowers_Baseline!AC436,IF(G436=2022,Outgrowers_Baseline!AH436,IF(G436=2023,Outgrowers_Baseline!AM436,IF(G436=2024,Outgrowers_Baseline!AR436,0)))))))))+(IF(G436=2017,Outgrowers_Baseline!J436,IF(G436=2018,Outgrowers_Baseline!O436,IF(G436=2019,Outgrowers_Baseline!T436,IF(G436=2020,Outgrowers_Baseline!Y436,IF(G436=2021,Outgrowers_Baseline!AD436,IF(G436=2022,Outgrowers_Baseline!AI436,IF(G436=2023,Outgrowers_Baseline!AN436,IF(G436=2024,Outgrowers_Baseline!AS436,0)))))))))+(IF(G436=2017,Outgrowers_Baseline!K436,IF(G436=2018,Outgrowers_Baseline!P436,IF(G436=2019,Outgrowers_Baseline!U436,IF(G436=2020,Outgrowers_Baseline!Z436,IF(G436=2021,Outgrowers_Baseline!AE436,IF(G436=2022,Outgrowers_Baseline!AJ436,IF(G436=2023,Outgrowers_Baseline!AO436,IF(G436=2024,Outgrowers_Baseline!AT436,0)))))))))+(IF(G436=2017,Outgrowers_Baseline!L436,IF(G436=2018,Outgrowers_Baseline!Q436,IF(G436=2019,Outgrowers_Baseline!V436,IF(G436=2020,Outgrowers_Baseline!AA436,IF(G436=2021,Outgrowers_Baseline!AF436,IF(G436=2022,Outgrowers_Baseline!AK436,IF(G436=2023,Outgrowers_Baseline!AP436,IF(G436=2024,Outgrowers_Baseline!AU436,0))))))))))</f>
        <v>2400</v>
      </c>
      <c r="I436" s="11">
        <f t="shared" si="109"/>
        <v>2023</v>
      </c>
      <c r="J436" s="11">
        <f>IF(I436=2017,Outgrowers_Baseline!I436,IF(I436=2018,Outgrowers_Baseline!N436,IF(I436=2019,Outgrowers_Baseline!S436,IF(I436=2020,Outgrowers_Baseline!X436,IF(I436=2021,Outgrowers_Baseline!AC436,IF(I436=2022,Outgrowers_Baseline!AH436,IF(I436=2023,Outgrowers_Baseline!AM436,IF(I436=2024,Outgrowers_Baseline!AR436,0))))))))</f>
        <v>700</v>
      </c>
      <c r="K436" s="11">
        <f>IF(I436=2017,Outgrowers_Baseline!L436,IF(I436=2018,Outgrowers_Baseline!Q436,IF(I436=2019,Outgrowers_Baseline!V436,IF(I436=2020,Outgrowers_Baseline!AA436,IF(I436=2021,Outgrowers_Baseline!AF436,IF(I436=2022,Outgrowers_Baseline!AK436,IF(I436=2023,Outgrowers_Baseline!AP436,IF(I436=2024,Outgrowers_Baseline!AU436,0))))))))</f>
        <v>0</v>
      </c>
      <c r="L436" s="11">
        <f>IF(I436=2017,Outgrowers_Baseline!K436,IF(I436=2018,Outgrowers_Baseline!P436,IF(I436=2019,Outgrowers_Baseline!U436,IF(I436=2020,Outgrowers_Baseline!Z436,IF(I436=2021,Outgrowers_Baseline!AE436,IF(I436=2022,Outgrowers_Baseline!AJ436,IF(I436=2023,Outgrowers_Baseline!AO436,IF(I436=2024,Outgrowers_Baseline!AT436,0))))))))</f>
        <v>300</v>
      </c>
      <c r="M436" s="11">
        <f>IF(I436=2017,Outgrowers_Baseline!J436,IF(I436=2018,Outgrowers_Baseline!O436,IF(I436=2019,Outgrowers_Baseline!T436,IF(I436=2020,Outgrowers_Baseline!Y436,IF(I436=2021,Outgrowers_Baseline!AD436,IF(I436=2022,Outgrowers_Baseline!AI436,IF(I436=2023,Outgrowers_Baseline!AN436,IF(I436=2024,Outgrowers_Baseline!AS436,0))))))))</f>
        <v>1400</v>
      </c>
      <c r="N436" s="11">
        <f t="shared" si="110"/>
        <v>2400</v>
      </c>
      <c r="O436" s="30">
        <f>IFERROR(VLOOKUP(A436,Outgrower_Areas!$C:$J,8,0),0)</f>
        <v>0.23814299999999999</v>
      </c>
      <c r="P436" s="33">
        <f t="shared" si="111"/>
        <v>0</v>
      </c>
      <c r="Q436" s="113">
        <f t="shared" si="112"/>
        <v>0</v>
      </c>
      <c r="R436" s="32">
        <f t="shared" si="113"/>
        <v>0.125</v>
      </c>
      <c r="S436" s="30">
        <f t="shared" si="114"/>
        <v>2.9767874999999999E-2</v>
      </c>
      <c r="T436" s="32">
        <f t="shared" si="115"/>
        <v>0.70833333333333337</v>
      </c>
      <c r="U436" s="30">
        <f t="shared" si="116"/>
        <v>0.168684625</v>
      </c>
      <c r="V436" s="113" t="str">
        <f t="shared" si="117"/>
        <v>Non-Cropland</v>
      </c>
      <c r="W436" s="33">
        <f t="shared" si="118"/>
        <v>0</v>
      </c>
      <c r="X436" s="114">
        <f t="shared" si="119"/>
        <v>0</v>
      </c>
      <c r="Y436" s="33">
        <f t="shared" si="120"/>
        <v>0.2</v>
      </c>
      <c r="Z436" s="113">
        <f t="shared" si="121"/>
        <v>5.953575E-3</v>
      </c>
      <c r="AA436" s="113" t="str">
        <f t="shared" si="122"/>
        <v>High Cropland (≥50%)</v>
      </c>
      <c r="AB436" s="11">
        <f t="shared" si="123"/>
        <v>0.4</v>
      </c>
      <c r="AC436" s="11">
        <f t="shared" si="124"/>
        <v>6.7473850000000002E-2</v>
      </c>
      <c r="AD436" s="30">
        <f t="shared" si="125"/>
        <v>0.168684625</v>
      </c>
    </row>
    <row r="437" spans="1:30" x14ac:dyDescent="0.4">
      <c r="A437" s="11" t="str">
        <f>Outgrowers_Baseline!A437</f>
        <v>58005a</v>
      </c>
      <c r="B437" s="11">
        <f>Outgrowers_Baseline!B437</f>
        <v>502</v>
      </c>
      <c r="C437" s="11" t="str">
        <f>Outgrowers_Baseline!C437</f>
        <v>58005a</v>
      </c>
      <c r="D437" s="11">
        <f>Outgrowers_Baseline!D437</f>
        <v>17025</v>
      </c>
      <c r="E437" s="11" t="str">
        <f>Outgrowers_Baseline!G437</f>
        <v>Euc</v>
      </c>
      <c r="F437" s="11">
        <f>Outgrowers_Baseline!H437</f>
        <v>2021</v>
      </c>
      <c r="G437" s="11">
        <f t="shared" si="108"/>
        <v>2020</v>
      </c>
      <c r="H437" s="11">
        <f>IF(G437&lt;2017,0,(IF(G437=2017,Outgrowers_Baseline!I437,IF(G437=2018,Outgrowers_Baseline!N437,IF(G437=2019,Outgrowers_Baseline!S437,IF(G437=2020,Outgrowers_Baseline!X437,IF(G437=2021,Outgrowers_Baseline!AC437,IF(G437=2022,Outgrowers_Baseline!AH437,IF(G437=2023,Outgrowers_Baseline!AM437,IF(G437=2024,Outgrowers_Baseline!AR437,0)))))))))+(IF(G437=2017,Outgrowers_Baseline!J437,IF(G437=2018,Outgrowers_Baseline!O437,IF(G437=2019,Outgrowers_Baseline!T437,IF(G437=2020,Outgrowers_Baseline!Y437,IF(G437=2021,Outgrowers_Baseline!AD437,IF(G437=2022,Outgrowers_Baseline!AI437,IF(G437=2023,Outgrowers_Baseline!AN437,IF(G437=2024,Outgrowers_Baseline!AS437,0)))))))))+(IF(G437=2017,Outgrowers_Baseline!K437,IF(G437=2018,Outgrowers_Baseline!P437,IF(G437=2019,Outgrowers_Baseline!U437,IF(G437=2020,Outgrowers_Baseline!Z437,IF(G437=2021,Outgrowers_Baseline!AE437,IF(G437=2022,Outgrowers_Baseline!AJ437,IF(G437=2023,Outgrowers_Baseline!AO437,IF(G437=2024,Outgrowers_Baseline!AT437,0)))))))))+(IF(G437=2017,Outgrowers_Baseline!L437,IF(G437=2018,Outgrowers_Baseline!Q437,IF(G437=2019,Outgrowers_Baseline!V437,IF(G437=2020,Outgrowers_Baseline!AA437,IF(G437=2021,Outgrowers_Baseline!AF437,IF(G437=2022,Outgrowers_Baseline!AK437,IF(G437=2023,Outgrowers_Baseline!AP437,IF(G437=2024,Outgrowers_Baseline!AU437,0))))))))))</f>
        <v>3800</v>
      </c>
      <c r="I437" s="11">
        <f t="shared" si="109"/>
        <v>2020</v>
      </c>
      <c r="J437" s="11">
        <f>IF(I437=2017,Outgrowers_Baseline!I437,IF(I437=2018,Outgrowers_Baseline!N437,IF(I437=2019,Outgrowers_Baseline!S437,IF(I437=2020,Outgrowers_Baseline!X437,IF(I437=2021,Outgrowers_Baseline!AC437,IF(I437=2022,Outgrowers_Baseline!AH437,IF(I437=2023,Outgrowers_Baseline!AM437,IF(I437=2024,Outgrowers_Baseline!AR437,0))))))))</f>
        <v>3700</v>
      </c>
      <c r="K437" s="11">
        <f>IF(I437=2017,Outgrowers_Baseline!L437,IF(I437=2018,Outgrowers_Baseline!Q437,IF(I437=2019,Outgrowers_Baseline!V437,IF(I437=2020,Outgrowers_Baseline!AA437,IF(I437=2021,Outgrowers_Baseline!AF437,IF(I437=2022,Outgrowers_Baseline!AK437,IF(I437=2023,Outgrowers_Baseline!AP437,IF(I437=2024,Outgrowers_Baseline!AU437,0))))))))</f>
        <v>0</v>
      </c>
      <c r="L437" s="11">
        <f>IF(I437=2017,Outgrowers_Baseline!K437,IF(I437=2018,Outgrowers_Baseline!P437,IF(I437=2019,Outgrowers_Baseline!U437,IF(I437=2020,Outgrowers_Baseline!Z437,IF(I437=2021,Outgrowers_Baseline!AE437,IF(I437=2022,Outgrowers_Baseline!AJ437,IF(I437=2023,Outgrowers_Baseline!AO437,IF(I437=2024,Outgrowers_Baseline!AT437,0))))))))</f>
        <v>0</v>
      </c>
      <c r="M437" s="11">
        <f>IF(I437=2017,Outgrowers_Baseline!J437,IF(I437=2018,Outgrowers_Baseline!O437,IF(I437=2019,Outgrowers_Baseline!T437,IF(I437=2020,Outgrowers_Baseline!Y437,IF(I437=2021,Outgrowers_Baseline!AD437,IF(I437=2022,Outgrowers_Baseline!AI437,IF(I437=2023,Outgrowers_Baseline!AN437,IF(I437=2024,Outgrowers_Baseline!AS437,0))))))))</f>
        <v>100</v>
      </c>
      <c r="N437" s="11">
        <f t="shared" si="110"/>
        <v>3800</v>
      </c>
      <c r="O437" s="30">
        <f>IFERROR(VLOOKUP(A437,Outgrower_Areas!$C:$J,8,0),0)</f>
        <v>0.392509</v>
      </c>
      <c r="P437" s="33">
        <f t="shared" si="111"/>
        <v>0</v>
      </c>
      <c r="Q437" s="113">
        <f t="shared" si="112"/>
        <v>0</v>
      </c>
      <c r="R437" s="32">
        <f t="shared" si="113"/>
        <v>0</v>
      </c>
      <c r="S437" s="30">
        <f t="shared" si="114"/>
        <v>0</v>
      </c>
      <c r="T437" s="32">
        <f t="shared" si="115"/>
        <v>2.6315789473684209E-2</v>
      </c>
      <c r="U437" s="30">
        <f t="shared" si="116"/>
        <v>1.0329184210526315E-2</v>
      </c>
      <c r="V437" s="113" t="str">
        <f t="shared" si="117"/>
        <v>Non-Cropland</v>
      </c>
      <c r="W437" s="33">
        <f t="shared" si="118"/>
        <v>0</v>
      </c>
      <c r="X437" s="114">
        <f t="shared" si="119"/>
        <v>0</v>
      </c>
      <c r="Y437" s="33">
        <f t="shared" si="120"/>
        <v>0</v>
      </c>
      <c r="Z437" s="113">
        <f t="shared" si="121"/>
        <v>0</v>
      </c>
      <c r="AA437" s="113" t="str">
        <f t="shared" si="122"/>
        <v>Very Low Cropland (&lt;10%)</v>
      </c>
      <c r="AB437" s="11">
        <f t="shared" si="123"/>
        <v>0.15</v>
      </c>
      <c r="AC437" s="11">
        <f t="shared" si="124"/>
        <v>1.5493776315789471E-3</v>
      </c>
      <c r="AD437" s="30">
        <f t="shared" si="125"/>
        <v>1.0329184210526315E-2</v>
      </c>
    </row>
    <row r="438" spans="1:30" x14ac:dyDescent="0.4">
      <c r="A438" s="11" t="str">
        <f>Outgrowers_Baseline!A438</f>
        <v>58250a</v>
      </c>
      <c r="B438" s="11">
        <f>Outgrowers_Baseline!B438</f>
        <v>508</v>
      </c>
      <c r="C438" s="11" t="str">
        <f>Outgrowers_Baseline!C438</f>
        <v>58250a</v>
      </c>
      <c r="D438" s="11">
        <f>Outgrowers_Baseline!D438</f>
        <v>19054</v>
      </c>
      <c r="E438" s="11" t="str">
        <f>Outgrowers_Baseline!G438</f>
        <v>Euc</v>
      </c>
      <c r="F438" s="11">
        <f>Outgrowers_Baseline!H438</f>
        <v>2024</v>
      </c>
      <c r="G438" s="11">
        <f t="shared" si="108"/>
        <v>2023</v>
      </c>
      <c r="H438" s="11">
        <f>IF(G438&lt;2017,0,(IF(G438=2017,Outgrowers_Baseline!I438,IF(G438=2018,Outgrowers_Baseline!N438,IF(G438=2019,Outgrowers_Baseline!S438,IF(G438=2020,Outgrowers_Baseline!X438,IF(G438=2021,Outgrowers_Baseline!AC438,IF(G438=2022,Outgrowers_Baseline!AH438,IF(G438=2023,Outgrowers_Baseline!AM438,IF(G438=2024,Outgrowers_Baseline!AR438,0)))))))))+(IF(G438=2017,Outgrowers_Baseline!J438,IF(G438=2018,Outgrowers_Baseline!O438,IF(G438=2019,Outgrowers_Baseline!T438,IF(G438=2020,Outgrowers_Baseline!Y438,IF(G438=2021,Outgrowers_Baseline!AD438,IF(G438=2022,Outgrowers_Baseline!AI438,IF(G438=2023,Outgrowers_Baseline!AN438,IF(G438=2024,Outgrowers_Baseline!AS438,0)))))))))+(IF(G438=2017,Outgrowers_Baseline!K438,IF(G438=2018,Outgrowers_Baseline!P438,IF(G438=2019,Outgrowers_Baseline!U438,IF(G438=2020,Outgrowers_Baseline!Z438,IF(G438=2021,Outgrowers_Baseline!AE438,IF(G438=2022,Outgrowers_Baseline!AJ438,IF(G438=2023,Outgrowers_Baseline!AO438,IF(G438=2024,Outgrowers_Baseline!AT438,0)))))))))+(IF(G438=2017,Outgrowers_Baseline!L438,IF(G438=2018,Outgrowers_Baseline!Q438,IF(G438=2019,Outgrowers_Baseline!V438,IF(G438=2020,Outgrowers_Baseline!AA438,IF(G438=2021,Outgrowers_Baseline!AF438,IF(G438=2022,Outgrowers_Baseline!AK438,IF(G438=2023,Outgrowers_Baseline!AP438,IF(G438=2024,Outgrowers_Baseline!AU438,0))))))))))</f>
        <v>5200</v>
      </c>
      <c r="I438" s="11">
        <f t="shared" si="109"/>
        <v>2023</v>
      </c>
      <c r="J438" s="11">
        <f>IF(I438=2017,Outgrowers_Baseline!I438,IF(I438=2018,Outgrowers_Baseline!N438,IF(I438=2019,Outgrowers_Baseline!S438,IF(I438=2020,Outgrowers_Baseline!X438,IF(I438=2021,Outgrowers_Baseline!AC438,IF(I438=2022,Outgrowers_Baseline!AH438,IF(I438=2023,Outgrowers_Baseline!AM438,IF(I438=2024,Outgrowers_Baseline!AR438,0))))))))</f>
        <v>500</v>
      </c>
      <c r="K438" s="11">
        <f>IF(I438=2017,Outgrowers_Baseline!L438,IF(I438=2018,Outgrowers_Baseline!Q438,IF(I438=2019,Outgrowers_Baseline!V438,IF(I438=2020,Outgrowers_Baseline!AA438,IF(I438=2021,Outgrowers_Baseline!AF438,IF(I438=2022,Outgrowers_Baseline!AK438,IF(I438=2023,Outgrowers_Baseline!AP438,IF(I438=2024,Outgrowers_Baseline!AU438,0))))))))</f>
        <v>0</v>
      </c>
      <c r="L438" s="11">
        <f>IF(I438=2017,Outgrowers_Baseline!K438,IF(I438=2018,Outgrowers_Baseline!P438,IF(I438=2019,Outgrowers_Baseline!U438,IF(I438=2020,Outgrowers_Baseline!Z438,IF(I438=2021,Outgrowers_Baseline!AE438,IF(I438=2022,Outgrowers_Baseline!AJ438,IF(I438=2023,Outgrowers_Baseline!AO438,IF(I438=2024,Outgrowers_Baseline!AT438,0))))))))</f>
        <v>1700</v>
      </c>
      <c r="M438" s="11">
        <f>IF(I438=2017,Outgrowers_Baseline!J438,IF(I438=2018,Outgrowers_Baseline!O438,IF(I438=2019,Outgrowers_Baseline!T438,IF(I438=2020,Outgrowers_Baseline!Y438,IF(I438=2021,Outgrowers_Baseline!AD438,IF(I438=2022,Outgrowers_Baseline!AI438,IF(I438=2023,Outgrowers_Baseline!AN438,IF(I438=2024,Outgrowers_Baseline!AS438,0))))))))</f>
        <v>3000</v>
      </c>
      <c r="N438" s="11">
        <f t="shared" si="110"/>
        <v>5200</v>
      </c>
      <c r="O438" s="30">
        <f>IFERROR(VLOOKUP(A438,Outgrower_Areas!$C:$J,8,0),0)</f>
        <v>0.50859500000000002</v>
      </c>
      <c r="P438" s="33">
        <f t="shared" si="111"/>
        <v>0</v>
      </c>
      <c r="Q438" s="113">
        <f t="shared" si="112"/>
        <v>0</v>
      </c>
      <c r="R438" s="32">
        <f t="shared" si="113"/>
        <v>0.32692307692307693</v>
      </c>
      <c r="S438" s="30">
        <f t="shared" si="114"/>
        <v>0.16627144230769231</v>
      </c>
      <c r="T438" s="32">
        <f t="shared" si="115"/>
        <v>0.90384615384615385</v>
      </c>
      <c r="U438" s="30">
        <f t="shared" si="116"/>
        <v>0.45969163461538465</v>
      </c>
      <c r="V438" s="113" t="str">
        <f t="shared" si="117"/>
        <v>Non-Cropland</v>
      </c>
      <c r="W438" s="33">
        <f t="shared" si="118"/>
        <v>0</v>
      </c>
      <c r="X438" s="114">
        <f t="shared" si="119"/>
        <v>0</v>
      </c>
      <c r="Y438" s="33">
        <f t="shared" si="120"/>
        <v>0.3</v>
      </c>
      <c r="Z438" s="113">
        <f t="shared" si="121"/>
        <v>4.9881432692307694E-2</v>
      </c>
      <c r="AA438" s="113" t="str">
        <f t="shared" si="122"/>
        <v>High Cropland (≥50%)</v>
      </c>
      <c r="AB438" s="11">
        <f t="shared" si="123"/>
        <v>0.4</v>
      </c>
      <c r="AC438" s="11">
        <f t="shared" si="124"/>
        <v>0.18387665384615387</v>
      </c>
      <c r="AD438" s="30">
        <f t="shared" si="125"/>
        <v>0.45969163461538465</v>
      </c>
    </row>
    <row r="439" spans="1:30" x14ac:dyDescent="0.4">
      <c r="A439" s="11" t="str">
        <f>Outgrowers_Baseline!A439</f>
        <v>59001a</v>
      </c>
      <c r="B439" s="11">
        <f>Outgrowers_Baseline!B439</f>
        <v>502</v>
      </c>
      <c r="C439" s="11" t="str">
        <f>Outgrowers_Baseline!C439</f>
        <v>59001a</v>
      </c>
      <c r="D439" s="11">
        <f>Outgrowers_Baseline!D439</f>
        <v>14644</v>
      </c>
      <c r="E439" s="11" t="str">
        <f>Outgrowers_Baseline!G439</f>
        <v>Euc</v>
      </c>
      <c r="F439" s="11">
        <f>Outgrowers_Baseline!H439</f>
        <v>2017</v>
      </c>
      <c r="G439" s="11">
        <f t="shared" si="108"/>
        <v>2016</v>
      </c>
      <c r="H439" s="11">
        <f>IF(G439&lt;2017,0,(IF(G439=2017,Outgrowers_Baseline!I439,IF(G439=2018,Outgrowers_Baseline!N439,IF(G439=2019,Outgrowers_Baseline!S439,IF(G439=2020,Outgrowers_Baseline!X439,IF(G439=2021,Outgrowers_Baseline!AC439,IF(G439=2022,Outgrowers_Baseline!AH439,IF(G439=2023,Outgrowers_Baseline!AM439,IF(G439=2024,Outgrowers_Baseline!AR439,0)))))))))+(IF(G439=2017,Outgrowers_Baseline!J439,IF(G439=2018,Outgrowers_Baseline!O439,IF(G439=2019,Outgrowers_Baseline!T439,IF(G439=2020,Outgrowers_Baseline!Y439,IF(G439=2021,Outgrowers_Baseline!AD439,IF(G439=2022,Outgrowers_Baseline!AI439,IF(G439=2023,Outgrowers_Baseline!AN439,IF(G439=2024,Outgrowers_Baseline!AS439,0)))))))))+(IF(G439=2017,Outgrowers_Baseline!K439,IF(G439=2018,Outgrowers_Baseline!P439,IF(G439=2019,Outgrowers_Baseline!U439,IF(G439=2020,Outgrowers_Baseline!Z439,IF(G439=2021,Outgrowers_Baseline!AE439,IF(G439=2022,Outgrowers_Baseline!AJ439,IF(G439=2023,Outgrowers_Baseline!AO439,IF(G439=2024,Outgrowers_Baseline!AT439,0)))))))))+(IF(G439=2017,Outgrowers_Baseline!L439,IF(G439=2018,Outgrowers_Baseline!Q439,IF(G439=2019,Outgrowers_Baseline!V439,IF(G439=2020,Outgrowers_Baseline!AA439,IF(G439=2021,Outgrowers_Baseline!AF439,IF(G439=2022,Outgrowers_Baseline!AK439,IF(G439=2023,Outgrowers_Baseline!AP439,IF(G439=2024,Outgrowers_Baseline!AU439,0))))))))))</f>
        <v>0</v>
      </c>
      <c r="I439" s="11">
        <f t="shared" si="109"/>
        <v>2017</v>
      </c>
      <c r="J439" s="11">
        <f>IF(I439=2017,Outgrowers_Baseline!I439,IF(I439=2018,Outgrowers_Baseline!N439,IF(I439=2019,Outgrowers_Baseline!S439,IF(I439=2020,Outgrowers_Baseline!X439,IF(I439=2021,Outgrowers_Baseline!AC439,IF(I439=2022,Outgrowers_Baseline!AH439,IF(I439=2023,Outgrowers_Baseline!AM439,IF(I439=2024,Outgrowers_Baseline!AR439,0))))))))</f>
        <v>3000</v>
      </c>
      <c r="K439" s="11">
        <f>IF(I439=2017,Outgrowers_Baseline!L439,IF(I439=2018,Outgrowers_Baseline!Q439,IF(I439=2019,Outgrowers_Baseline!V439,IF(I439=2020,Outgrowers_Baseline!AA439,IF(I439=2021,Outgrowers_Baseline!AF439,IF(I439=2022,Outgrowers_Baseline!AK439,IF(I439=2023,Outgrowers_Baseline!AP439,IF(I439=2024,Outgrowers_Baseline!AU439,0))))))))</f>
        <v>0</v>
      </c>
      <c r="L439" s="11">
        <f>IF(I439=2017,Outgrowers_Baseline!K439,IF(I439=2018,Outgrowers_Baseline!P439,IF(I439=2019,Outgrowers_Baseline!U439,IF(I439=2020,Outgrowers_Baseline!Z439,IF(I439=2021,Outgrowers_Baseline!AE439,IF(I439=2022,Outgrowers_Baseline!AJ439,IF(I439=2023,Outgrowers_Baseline!AO439,IF(I439=2024,Outgrowers_Baseline!AT439,0))))))))</f>
        <v>900</v>
      </c>
      <c r="M439" s="11">
        <f>IF(I439=2017,Outgrowers_Baseline!J439,IF(I439=2018,Outgrowers_Baseline!O439,IF(I439=2019,Outgrowers_Baseline!T439,IF(I439=2020,Outgrowers_Baseline!Y439,IF(I439=2021,Outgrowers_Baseline!AD439,IF(I439=2022,Outgrowers_Baseline!AI439,IF(I439=2023,Outgrowers_Baseline!AN439,IF(I439=2024,Outgrowers_Baseline!AS439,0))))))))</f>
        <v>0</v>
      </c>
      <c r="N439" s="11">
        <f t="shared" si="110"/>
        <v>3900</v>
      </c>
      <c r="O439" s="30">
        <f>IFERROR(VLOOKUP(A439,Outgrower_Areas!$C:$J,8,0),0)</f>
        <v>0.38543699999999997</v>
      </c>
      <c r="P439" s="33">
        <f t="shared" si="111"/>
        <v>0</v>
      </c>
      <c r="Q439" s="113">
        <f t="shared" si="112"/>
        <v>0</v>
      </c>
      <c r="R439" s="32">
        <f t="shared" si="113"/>
        <v>0.23076923076923078</v>
      </c>
      <c r="S439" s="30">
        <f t="shared" si="114"/>
        <v>8.8946999999999998E-2</v>
      </c>
      <c r="T439" s="32">
        <f t="shared" si="115"/>
        <v>0.23076923076923078</v>
      </c>
      <c r="U439" s="30">
        <f t="shared" si="116"/>
        <v>8.8946999999999998E-2</v>
      </c>
      <c r="V439" s="113" t="str">
        <f t="shared" si="117"/>
        <v>Non-Cropland</v>
      </c>
      <c r="W439" s="33">
        <f t="shared" si="118"/>
        <v>0</v>
      </c>
      <c r="X439" s="114">
        <f t="shared" si="119"/>
        <v>0</v>
      </c>
      <c r="Y439" s="33">
        <f t="shared" si="120"/>
        <v>0.2</v>
      </c>
      <c r="Z439" s="113">
        <f t="shared" si="121"/>
        <v>1.77894E-2</v>
      </c>
      <c r="AA439" s="113" t="str">
        <f t="shared" si="122"/>
        <v>Low Cropland (10-30%)</v>
      </c>
      <c r="AB439" s="11">
        <f t="shared" si="123"/>
        <v>0.2</v>
      </c>
      <c r="AC439" s="11">
        <f t="shared" si="124"/>
        <v>1.77894E-2</v>
      </c>
      <c r="AD439" s="30">
        <f t="shared" si="125"/>
        <v>8.8946999999999998E-2</v>
      </c>
    </row>
    <row r="440" spans="1:30" x14ac:dyDescent="0.4">
      <c r="A440" s="11" t="str">
        <f>Outgrowers_Baseline!A440</f>
        <v>61001b</v>
      </c>
      <c r="B440" s="11">
        <f>Outgrowers_Baseline!B440</f>
        <v>500</v>
      </c>
      <c r="C440" s="11" t="str">
        <f>Outgrowers_Baseline!C440</f>
        <v>61001b</v>
      </c>
      <c r="D440" s="11">
        <f>Outgrowers_Baseline!D440</f>
        <v>14974</v>
      </c>
      <c r="E440" s="11" t="str">
        <f>Outgrowers_Baseline!G440</f>
        <v>Euc</v>
      </c>
      <c r="F440" s="11">
        <f>Outgrowers_Baseline!H440</f>
        <v>2017</v>
      </c>
      <c r="G440" s="11">
        <f t="shared" si="108"/>
        <v>2016</v>
      </c>
      <c r="H440" s="11">
        <f>IF(G440&lt;2017,0,(IF(G440=2017,Outgrowers_Baseline!I440,IF(G440=2018,Outgrowers_Baseline!N440,IF(G440=2019,Outgrowers_Baseline!S440,IF(G440=2020,Outgrowers_Baseline!X440,IF(G440=2021,Outgrowers_Baseline!AC440,IF(G440=2022,Outgrowers_Baseline!AH440,IF(G440=2023,Outgrowers_Baseline!AM440,IF(G440=2024,Outgrowers_Baseline!AR440,0)))))))))+(IF(G440=2017,Outgrowers_Baseline!J440,IF(G440=2018,Outgrowers_Baseline!O440,IF(G440=2019,Outgrowers_Baseline!T440,IF(G440=2020,Outgrowers_Baseline!Y440,IF(G440=2021,Outgrowers_Baseline!AD440,IF(G440=2022,Outgrowers_Baseline!AI440,IF(G440=2023,Outgrowers_Baseline!AN440,IF(G440=2024,Outgrowers_Baseline!AS440,0)))))))))+(IF(G440=2017,Outgrowers_Baseline!K440,IF(G440=2018,Outgrowers_Baseline!P440,IF(G440=2019,Outgrowers_Baseline!U440,IF(G440=2020,Outgrowers_Baseline!Z440,IF(G440=2021,Outgrowers_Baseline!AE440,IF(G440=2022,Outgrowers_Baseline!AJ440,IF(G440=2023,Outgrowers_Baseline!AO440,IF(G440=2024,Outgrowers_Baseline!AT440,0)))))))))+(IF(G440=2017,Outgrowers_Baseline!L440,IF(G440=2018,Outgrowers_Baseline!Q440,IF(G440=2019,Outgrowers_Baseline!V440,IF(G440=2020,Outgrowers_Baseline!AA440,IF(G440=2021,Outgrowers_Baseline!AF440,IF(G440=2022,Outgrowers_Baseline!AK440,IF(G440=2023,Outgrowers_Baseline!AP440,IF(G440=2024,Outgrowers_Baseline!AU440,0))))))))))</f>
        <v>0</v>
      </c>
      <c r="I440" s="11">
        <f t="shared" si="109"/>
        <v>2017</v>
      </c>
      <c r="J440" s="11">
        <f>IF(I440=2017,Outgrowers_Baseline!I440,IF(I440=2018,Outgrowers_Baseline!N440,IF(I440=2019,Outgrowers_Baseline!S440,IF(I440=2020,Outgrowers_Baseline!X440,IF(I440=2021,Outgrowers_Baseline!AC440,IF(I440=2022,Outgrowers_Baseline!AH440,IF(I440=2023,Outgrowers_Baseline!AM440,IF(I440=2024,Outgrowers_Baseline!AR440,0))))))))</f>
        <v>8000</v>
      </c>
      <c r="K440" s="11">
        <f>IF(I440=2017,Outgrowers_Baseline!L440,IF(I440=2018,Outgrowers_Baseline!Q440,IF(I440=2019,Outgrowers_Baseline!V440,IF(I440=2020,Outgrowers_Baseline!AA440,IF(I440=2021,Outgrowers_Baseline!AF440,IF(I440=2022,Outgrowers_Baseline!AK440,IF(I440=2023,Outgrowers_Baseline!AP440,IF(I440=2024,Outgrowers_Baseline!AU440,0))))))))</f>
        <v>0</v>
      </c>
      <c r="L440" s="11">
        <f>IF(I440=2017,Outgrowers_Baseline!K440,IF(I440=2018,Outgrowers_Baseline!P440,IF(I440=2019,Outgrowers_Baseline!U440,IF(I440=2020,Outgrowers_Baseline!Z440,IF(I440=2021,Outgrowers_Baseline!AE440,IF(I440=2022,Outgrowers_Baseline!AJ440,IF(I440=2023,Outgrowers_Baseline!AO440,IF(I440=2024,Outgrowers_Baseline!AT440,0))))))))</f>
        <v>0</v>
      </c>
      <c r="M440" s="11">
        <f>IF(I440=2017,Outgrowers_Baseline!J440,IF(I440=2018,Outgrowers_Baseline!O440,IF(I440=2019,Outgrowers_Baseline!T440,IF(I440=2020,Outgrowers_Baseline!Y440,IF(I440=2021,Outgrowers_Baseline!AD440,IF(I440=2022,Outgrowers_Baseline!AI440,IF(I440=2023,Outgrowers_Baseline!AN440,IF(I440=2024,Outgrowers_Baseline!AS440,0))))))))</f>
        <v>0</v>
      </c>
      <c r="N440" s="11">
        <f t="shared" si="110"/>
        <v>8000</v>
      </c>
      <c r="O440" s="30">
        <f>IFERROR(VLOOKUP(A440,Outgrower_Areas!$C:$J,8,0),0)</f>
        <v>0.77710900000000005</v>
      </c>
      <c r="P440" s="33">
        <f t="shared" si="111"/>
        <v>0</v>
      </c>
      <c r="Q440" s="113">
        <f t="shared" si="112"/>
        <v>0</v>
      </c>
      <c r="R440" s="32">
        <f t="shared" si="113"/>
        <v>0</v>
      </c>
      <c r="S440" s="30">
        <f t="shared" si="114"/>
        <v>0</v>
      </c>
      <c r="T440" s="32">
        <f t="shared" si="115"/>
        <v>0</v>
      </c>
      <c r="U440" s="30">
        <f t="shared" si="116"/>
        <v>0</v>
      </c>
      <c r="V440" s="113" t="str">
        <f t="shared" si="117"/>
        <v>Non-Cropland</v>
      </c>
      <c r="W440" s="33">
        <f t="shared" si="118"/>
        <v>0</v>
      </c>
      <c r="X440" s="114">
        <f t="shared" si="119"/>
        <v>0</v>
      </c>
      <c r="Y440" s="33">
        <f t="shared" si="120"/>
        <v>0</v>
      </c>
      <c r="Z440" s="113">
        <f t="shared" si="121"/>
        <v>0</v>
      </c>
      <c r="AA440" s="113" t="str">
        <f t="shared" si="122"/>
        <v>Non-Cropland</v>
      </c>
      <c r="AB440" s="11">
        <f t="shared" si="123"/>
        <v>0</v>
      </c>
      <c r="AC440" s="11">
        <f t="shared" si="124"/>
        <v>0</v>
      </c>
      <c r="AD440" s="30">
        <f t="shared" si="125"/>
        <v>0</v>
      </c>
    </row>
    <row r="441" spans="1:30" x14ac:dyDescent="0.4">
      <c r="A441" s="11" t="str">
        <f>Outgrowers_Baseline!A441</f>
        <v>61007a</v>
      </c>
      <c r="B441" s="11">
        <f>Outgrowers_Baseline!B441</f>
        <v>500</v>
      </c>
      <c r="C441" s="11" t="str">
        <f>Outgrowers_Baseline!C441</f>
        <v>61007a</v>
      </c>
      <c r="D441" s="11">
        <f>Outgrowers_Baseline!D441</f>
        <v>16845</v>
      </c>
      <c r="E441" s="11" t="str">
        <f>Outgrowers_Baseline!G441</f>
        <v>Euc</v>
      </c>
      <c r="F441" s="11">
        <f>Outgrowers_Baseline!H441</f>
        <v>2020</v>
      </c>
      <c r="G441" s="11">
        <f t="shared" si="108"/>
        <v>2019</v>
      </c>
      <c r="H441" s="11">
        <f>IF(G441&lt;2017,0,(IF(G441=2017,Outgrowers_Baseline!I441,IF(G441=2018,Outgrowers_Baseline!N441,IF(G441=2019,Outgrowers_Baseline!S441,IF(G441=2020,Outgrowers_Baseline!X441,IF(G441=2021,Outgrowers_Baseline!AC441,IF(G441=2022,Outgrowers_Baseline!AH441,IF(G441=2023,Outgrowers_Baseline!AM441,IF(G441=2024,Outgrowers_Baseline!AR441,0)))))))))+(IF(G441=2017,Outgrowers_Baseline!J441,IF(G441=2018,Outgrowers_Baseline!O441,IF(G441=2019,Outgrowers_Baseline!T441,IF(G441=2020,Outgrowers_Baseline!Y441,IF(G441=2021,Outgrowers_Baseline!AD441,IF(G441=2022,Outgrowers_Baseline!AI441,IF(G441=2023,Outgrowers_Baseline!AN441,IF(G441=2024,Outgrowers_Baseline!AS441,0)))))))))+(IF(G441=2017,Outgrowers_Baseline!K441,IF(G441=2018,Outgrowers_Baseline!P441,IF(G441=2019,Outgrowers_Baseline!U441,IF(G441=2020,Outgrowers_Baseline!Z441,IF(G441=2021,Outgrowers_Baseline!AE441,IF(G441=2022,Outgrowers_Baseline!AJ441,IF(G441=2023,Outgrowers_Baseline!AO441,IF(G441=2024,Outgrowers_Baseline!AT441,0)))))))))+(IF(G441=2017,Outgrowers_Baseline!L441,IF(G441=2018,Outgrowers_Baseline!Q441,IF(G441=2019,Outgrowers_Baseline!V441,IF(G441=2020,Outgrowers_Baseline!AA441,IF(G441=2021,Outgrowers_Baseline!AF441,IF(G441=2022,Outgrowers_Baseline!AK441,IF(G441=2023,Outgrowers_Baseline!AP441,IF(G441=2024,Outgrowers_Baseline!AU441,0))))))))))</f>
        <v>23300</v>
      </c>
      <c r="I441" s="11">
        <f t="shared" si="109"/>
        <v>2019</v>
      </c>
      <c r="J441" s="11">
        <f>IF(I441=2017,Outgrowers_Baseline!I441,IF(I441=2018,Outgrowers_Baseline!N441,IF(I441=2019,Outgrowers_Baseline!S441,IF(I441=2020,Outgrowers_Baseline!X441,IF(I441=2021,Outgrowers_Baseline!AC441,IF(I441=2022,Outgrowers_Baseline!AH441,IF(I441=2023,Outgrowers_Baseline!AM441,IF(I441=2024,Outgrowers_Baseline!AR441,0))))))))</f>
        <v>23200</v>
      </c>
      <c r="K441" s="11">
        <f>IF(I441=2017,Outgrowers_Baseline!L441,IF(I441=2018,Outgrowers_Baseline!Q441,IF(I441=2019,Outgrowers_Baseline!V441,IF(I441=2020,Outgrowers_Baseline!AA441,IF(I441=2021,Outgrowers_Baseline!AF441,IF(I441=2022,Outgrowers_Baseline!AK441,IF(I441=2023,Outgrowers_Baseline!AP441,IF(I441=2024,Outgrowers_Baseline!AU441,0))))))))</f>
        <v>0</v>
      </c>
      <c r="L441" s="11">
        <f>IF(I441=2017,Outgrowers_Baseline!K441,IF(I441=2018,Outgrowers_Baseline!P441,IF(I441=2019,Outgrowers_Baseline!U441,IF(I441=2020,Outgrowers_Baseline!Z441,IF(I441=2021,Outgrowers_Baseline!AE441,IF(I441=2022,Outgrowers_Baseline!AJ441,IF(I441=2023,Outgrowers_Baseline!AO441,IF(I441=2024,Outgrowers_Baseline!AT441,0))))))))</f>
        <v>0</v>
      </c>
      <c r="M441" s="11">
        <f>IF(I441=2017,Outgrowers_Baseline!J441,IF(I441=2018,Outgrowers_Baseline!O441,IF(I441=2019,Outgrowers_Baseline!T441,IF(I441=2020,Outgrowers_Baseline!Y441,IF(I441=2021,Outgrowers_Baseline!AD441,IF(I441=2022,Outgrowers_Baseline!AI441,IF(I441=2023,Outgrowers_Baseline!AN441,IF(I441=2024,Outgrowers_Baseline!AS441,0))))))))</f>
        <v>100</v>
      </c>
      <c r="N441" s="11">
        <f t="shared" si="110"/>
        <v>23300</v>
      </c>
      <c r="O441" s="30">
        <f>IFERROR(VLOOKUP(A441,Outgrower_Areas!$C:$J,8,0),0)</f>
        <v>2.3064469999999999</v>
      </c>
      <c r="P441" s="33">
        <f t="shared" si="111"/>
        <v>0</v>
      </c>
      <c r="Q441" s="113">
        <f t="shared" si="112"/>
        <v>0</v>
      </c>
      <c r="R441" s="32">
        <f t="shared" si="113"/>
        <v>0</v>
      </c>
      <c r="S441" s="30">
        <f t="shared" si="114"/>
        <v>0</v>
      </c>
      <c r="T441" s="32">
        <f t="shared" si="115"/>
        <v>4.2918454935622317E-3</v>
      </c>
      <c r="U441" s="30">
        <f t="shared" si="116"/>
        <v>9.8989141630901282E-3</v>
      </c>
      <c r="V441" s="113" t="str">
        <f t="shared" si="117"/>
        <v>Non-Cropland</v>
      </c>
      <c r="W441" s="33">
        <f t="shared" si="118"/>
        <v>0</v>
      </c>
      <c r="X441" s="114">
        <f t="shared" si="119"/>
        <v>0</v>
      </c>
      <c r="Y441" s="33">
        <f t="shared" si="120"/>
        <v>0</v>
      </c>
      <c r="Z441" s="113">
        <f t="shared" si="121"/>
        <v>0</v>
      </c>
      <c r="AA441" s="113" t="str">
        <f t="shared" si="122"/>
        <v>Very Low Cropland (&lt;10%)</v>
      </c>
      <c r="AB441" s="11">
        <f t="shared" si="123"/>
        <v>0.15</v>
      </c>
      <c r="AC441" s="11">
        <f t="shared" si="124"/>
        <v>1.4848371244635193E-3</v>
      </c>
      <c r="AD441" s="30">
        <f t="shared" si="125"/>
        <v>9.8989141630901282E-3</v>
      </c>
    </row>
    <row r="442" spans="1:30" x14ac:dyDescent="0.4">
      <c r="A442" s="11" t="str">
        <f>Outgrowers_Baseline!A442</f>
        <v>61008a</v>
      </c>
      <c r="B442" s="11">
        <f>Outgrowers_Baseline!B442</f>
        <v>503</v>
      </c>
      <c r="C442" s="11" t="str">
        <f>Outgrowers_Baseline!C442</f>
        <v>61008a</v>
      </c>
      <c r="D442" s="11">
        <f>Outgrowers_Baseline!D442</f>
        <v>16846</v>
      </c>
      <c r="E442" s="11" t="str">
        <f>Outgrowers_Baseline!G442</f>
        <v>Euc</v>
      </c>
      <c r="F442" s="11">
        <f>Outgrowers_Baseline!H442</f>
        <v>2017</v>
      </c>
      <c r="G442" s="11">
        <f t="shared" si="108"/>
        <v>2016</v>
      </c>
      <c r="H442" s="11">
        <f>IF(G442&lt;2017,0,(IF(G442=2017,Outgrowers_Baseline!I442,IF(G442=2018,Outgrowers_Baseline!N442,IF(G442=2019,Outgrowers_Baseline!S442,IF(G442=2020,Outgrowers_Baseline!X442,IF(G442=2021,Outgrowers_Baseline!AC442,IF(G442=2022,Outgrowers_Baseline!AH442,IF(G442=2023,Outgrowers_Baseline!AM442,IF(G442=2024,Outgrowers_Baseline!AR442,0)))))))))+(IF(G442=2017,Outgrowers_Baseline!J442,IF(G442=2018,Outgrowers_Baseline!O442,IF(G442=2019,Outgrowers_Baseline!T442,IF(G442=2020,Outgrowers_Baseline!Y442,IF(G442=2021,Outgrowers_Baseline!AD442,IF(G442=2022,Outgrowers_Baseline!AI442,IF(G442=2023,Outgrowers_Baseline!AN442,IF(G442=2024,Outgrowers_Baseline!AS442,0)))))))))+(IF(G442=2017,Outgrowers_Baseline!K442,IF(G442=2018,Outgrowers_Baseline!P442,IF(G442=2019,Outgrowers_Baseline!U442,IF(G442=2020,Outgrowers_Baseline!Z442,IF(G442=2021,Outgrowers_Baseline!AE442,IF(G442=2022,Outgrowers_Baseline!AJ442,IF(G442=2023,Outgrowers_Baseline!AO442,IF(G442=2024,Outgrowers_Baseline!AT442,0)))))))))+(IF(G442=2017,Outgrowers_Baseline!L442,IF(G442=2018,Outgrowers_Baseline!Q442,IF(G442=2019,Outgrowers_Baseline!V442,IF(G442=2020,Outgrowers_Baseline!AA442,IF(G442=2021,Outgrowers_Baseline!AF442,IF(G442=2022,Outgrowers_Baseline!AK442,IF(G442=2023,Outgrowers_Baseline!AP442,IF(G442=2024,Outgrowers_Baseline!AU442,0))))))))))</f>
        <v>0</v>
      </c>
      <c r="I442" s="11">
        <f t="shared" si="109"/>
        <v>2017</v>
      </c>
      <c r="J442" s="11">
        <f>IF(I442=2017,Outgrowers_Baseline!I442,IF(I442=2018,Outgrowers_Baseline!N442,IF(I442=2019,Outgrowers_Baseline!S442,IF(I442=2020,Outgrowers_Baseline!X442,IF(I442=2021,Outgrowers_Baseline!AC442,IF(I442=2022,Outgrowers_Baseline!AH442,IF(I442=2023,Outgrowers_Baseline!AM442,IF(I442=2024,Outgrowers_Baseline!AR442,0))))))))</f>
        <v>175100</v>
      </c>
      <c r="K442" s="11">
        <f>IF(I442=2017,Outgrowers_Baseline!L442,IF(I442=2018,Outgrowers_Baseline!Q442,IF(I442=2019,Outgrowers_Baseline!V442,IF(I442=2020,Outgrowers_Baseline!AA442,IF(I442=2021,Outgrowers_Baseline!AF442,IF(I442=2022,Outgrowers_Baseline!AK442,IF(I442=2023,Outgrowers_Baseline!AP442,IF(I442=2024,Outgrowers_Baseline!AU442,0))))))))</f>
        <v>0</v>
      </c>
      <c r="L442" s="11">
        <f>IF(I442=2017,Outgrowers_Baseline!K442,IF(I442=2018,Outgrowers_Baseline!P442,IF(I442=2019,Outgrowers_Baseline!U442,IF(I442=2020,Outgrowers_Baseline!Z442,IF(I442=2021,Outgrowers_Baseline!AE442,IF(I442=2022,Outgrowers_Baseline!AJ442,IF(I442=2023,Outgrowers_Baseline!AO442,IF(I442=2024,Outgrowers_Baseline!AT442,0))))))))</f>
        <v>0</v>
      </c>
      <c r="M442" s="11">
        <f>IF(I442=2017,Outgrowers_Baseline!J442,IF(I442=2018,Outgrowers_Baseline!O442,IF(I442=2019,Outgrowers_Baseline!T442,IF(I442=2020,Outgrowers_Baseline!Y442,IF(I442=2021,Outgrowers_Baseline!AD442,IF(I442=2022,Outgrowers_Baseline!AI442,IF(I442=2023,Outgrowers_Baseline!AN442,IF(I442=2024,Outgrowers_Baseline!AS442,0))))))))</f>
        <v>30200</v>
      </c>
      <c r="N442" s="11">
        <f t="shared" si="110"/>
        <v>205300</v>
      </c>
      <c r="O442" s="30">
        <f>IFERROR(VLOOKUP(A442,Outgrower_Areas!$C:$J,8,0),0)</f>
        <v>20.460405999999999</v>
      </c>
      <c r="P442" s="33">
        <f t="shared" si="111"/>
        <v>0</v>
      </c>
      <c r="Q442" s="113">
        <f t="shared" si="112"/>
        <v>0</v>
      </c>
      <c r="R442" s="32">
        <f t="shared" si="113"/>
        <v>0</v>
      </c>
      <c r="S442" s="30">
        <f t="shared" si="114"/>
        <v>0</v>
      </c>
      <c r="T442" s="32">
        <f t="shared" si="115"/>
        <v>0.14710180224062347</v>
      </c>
      <c r="U442" s="30">
        <f t="shared" si="116"/>
        <v>3.0097625971748658</v>
      </c>
      <c r="V442" s="113" t="str">
        <f t="shared" si="117"/>
        <v>Non-Cropland</v>
      </c>
      <c r="W442" s="33">
        <f t="shared" si="118"/>
        <v>0</v>
      </c>
      <c r="X442" s="114">
        <f t="shared" si="119"/>
        <v>0</v>
      </c>
      <c r="Y442" s="33">
        <f t="shared" si="120"/>
        <v>0</v>
      </c>
      <c r="Z442" s="113">
        <f t="shared" si="121"/>
        <v>0</v>
      </c>
      <c r="AA442" s="113" t="str">
        <f t="shared" si="122"/>
        <v>Low Cropland (10-30%)</v>
      </c>
      <c r="AB442" s="11">
        <f t="shared" si="123"/>
        <v>0.2</v>
      </c>
      <c r="AC442" s="11">
        <f t="shared" si="124"/>
        <v>0.60195251943497319</v>
      </c>
      <c r="AD442" s="30">
        <f t="shared" si="125"/>
        <v>3.0097625971748658</v>
      </c>
    </row>
    <row r="443" spans="1:30" x14ac:dyDescent="0.4">
      <c r="A443" s="11" t="str">
        <f>Outgrowers_Baseline!A443</f>
        <v>63180a</v>
      </c>
      <c r="B443" s="11">
        <f>Outgrowers_Baseline!B443</f>
        <v>503</v>
      </c>
      <c r="C443" s="11" t="str">
        <f>Outgrowers_Baseline!C443</f>
        <v>63180a</v>
      </c>
      <c r="D443" s="11">
        <f>Outgrowers_Baseline!D443</f>
        <v>19216</v>
      </c>
      <c r="E443" s="11" t="str">
        <f>Outgrowers_Baseline!G443</f>
        <v>Euc</v>
      </c>
      <c r="F443" s="11">
        <f>Outgrowers_Baseline!H443</f>
        <v>2021</v>
      </c>
      <c r="G443" s="11">
        <f t="shared" si="108"/>
        <v>2020</v>
      </c>
      <c r="H443" s="11">
        <f>IF(G443&lt;2017,0,(IF(G443=2017,Outgrowers_Baseline!I443,IF(G443=2018,Outgrowers_Baseline!N443,IF(G443=2019,Outgrowers_Baseline!S443,IF(G443=2020,Outgrowers_Baseline!X443,IF(G443=2021,Outgrowers_Baseline!AC443,IF(G443=2022,Outgrowers_Baseline!AH443,IF(G443=2023,Outgrowers_Baseline!AM443,IF(G443=2024,Outgrowers_Baseline!AR443,0)))))))))+(IF(G443=2017,Outgrowers_Baseline!J443,IF(G443=2018,Outgrowers_Baseline!O443,IF(G443=2019,Outgrowers_Baseline!T443,IF(G443=2020,Outgrowers_Baseline!Y443,IF(G443=2021,Outgrowers_Baseline!AD443,IF(G443=2022,Outgrowers_Baseline!AI443,IF(G443=2023,Outgrowers_Baseline!AN443,IF(G443=2024,Outgrowers_Baseline!AS443,0)))))))))+(IF(G443=2017,Outgrowers_Baseline!K443,IF(G443=2018,Outgrowers_Baseline!P443,IF(G443=2019,Outgrowers_Baseline!U443,IF(G443=2020,Outgrowers_Baseline!Z443,IF(G443=2021,Outgrowers_Baseline!AE443,IF(G443=2022,Outgrowers_Baseline!AJ443,IF(G443=2023,Outgrowers_Baseline!AO443,IF(G443=2024,Outgrowers_Baseline!AT443,0)))))))))+(IF(G443=2017,Outgrowers_Baseline!L443,IF(G443=2018,Outgrowers_Baseline!Q443,IF(G443=2019,Outgrowers_Baseline!V443,IF(G443=2020,Outgrowers_Baseline!AA443,IF(G443=2021,Outgrowers_Baseline!AF443,IF(G443=2022,Outgrowers_Baseline!AK443,IF(G443=2023,Outgrowers_Baseline!AP443,IF(G443=2024,Outgrowers_Baseline!AU443,0))))))))))</f>
        <v>8200</v>
      </c>
      <c r="I443" s="11">
        <f t="shared" si="109"/>
        <v>2020</v>
      </c>
      <c r="J443" s="11">
        <f>IF(I443=2017,Outgrowers_Baseline!I443,IF(I443=2018,Outgrowers_Baseline!N443,IF(I443=2019,Outgrowers_Baseline!S443,IF(I443=2020,Outgrowers_Baseline!X443,IF(I443=2021,Outgrowers_Baseline!AC443,IF(I443=2022,Outgrowers_Baseline!AH443,IF(I443=2023,Outgrowers_Baseline!AM443,IF(I443=2024,Outgrowers_Baseline!AR443,0))))))))</f>
        <v>3100</v>
      </c>
      <c r="K443" s="11">
        <f>IF(I443=2017,Outgrowers_Baseline!L443,IF(I443=2018,Outgrowers_Baseline!Q443,IF(I443=2019,Outgrowers_Baseline!V443,IF(I443=2020,Outgrowers_Baseline!AA443,IF(I443=2021,Outgrowers_Baseline!AF443,IF(I443=2022,Outgrowers_Baseline!AK443,IF(I443=2023,Outgrowers_Baseline!AP443,IF(I443=2024,Outgrowers_Baseline!AU443,0))))))))</f>
        <v>0</v>
      </c>
      <c r="L443" s="11">
        <f>IF(I443=2017,Outgrowers_Baseline!K443,IF(I443=2018,Outgrowers_Baseline!P443,IF(I443=2019,Outgrowers_Baseline!U443,IF(I443=2020,Outgrowers_Baseline!Z443,IF(I443=2021,Outgrowers_Baseline!AE443,IF(I443=2022,Outgrowers_Baseline!AJ443,IF(I443=2023,Outgrowers_Baseline!AO443,IF(I443=2024,Outgrowers_Baseline!AT443,0))))))))</f>
        <v>0</v>
      </c>
      <c r="M443" s="11">
        <f>IF(I443=2017,Outgrowers_Baseline!J443,IF(I443=2018,Outgrowers_Baseline!O443,IF(I443=2019,Outgrowers_Baseline!T443,IF(I443=2020,Outgrowers_Baseline!Y443,IF(I443=2021,Outgrowers_Baseline!AD443,IF(I443=2022,Outgrowers_Baseline!AI443,IF(I443=2023,Outgrowers_Baseline!AN443,IF(I443=2024,Outgrowers_Baseline!AS443,0))))))))</f>
        <v>5100</v>
      </c>
      <c r="N443" s="11">
        <f t="shared" si="110"/>
        <v>8200</v>
      </c>
      <c r="O443" s="30">
        <f>IFERROR(VLOOKUP(A443,Outgrower_Areas!$C:$J,8,0),0)</f>
        <v>0.80577200000000004</v>
      </c>
      <c r="P443" s="33">
        <f t="shared" si="111"/>
        <v>0</v>
      </c>
      <c r="Q443" s="113">
        <f t="shared" si="112"/>
        <v>0</v>
      </c>
      <c r="R443" s="32">
        <f t="shared" si="113"/>
        <v>0</v>
      </c>
      <c r="S443" s="30">
        <f t="shared" si="114"/>
        <v>0</v>
      </c>
      <c r="T443" s="32">
        <f t="shared" si="115"/>
        <v>0.62195121951219512</v>
      </c>
      <c r="U443" s="30">
        <f t="shared" si="116"/>
        <v>0.50115087804878056</v>
      </c>
      <c r="V443" s="113" t="str">
        <f t="shared" si="117"/>
        <v>Non-Cropland</v>
      </c>
      <c r="W443" s="33">
        <f t="shared" si="118"/>
        <v>0</v>
      </c>
      <c r="X443" s="114">
        <f t="shared" si="119"/>
        <v>0</v>
      </c>
      <c r="Y443" s="33">
        <f t="shared" si="120"/>
        <v>0</v>
      </c>
      <c r="Z443" s="113">
        <f t="shared" si="121"/>
        <v>0</v>
      </c>
      <c r="AA443" s="113" t="str">
        <f t="shared" si="122"/>
        <v>High Cropland (≥50%)</v>
      </c>
      <c r="AB443" s="11">
        <f t="shared" si="123"/>
        <v>0.4</v>
      </c>
      <c r="AC443" s="11">
        <f t="shared" si="124"/>
        <v>0.20046035121951222</v>
      </c>
      <c r="AD443" s="30">
        <f t="shared" si="125"/>
        <v>0.50115087804878056</v>
      </c>
    </row>
    <row r="444" spans="1:30" x14ac:dyDescent="0.4">
      <c r="A444" s="11" t="str">
        <f>Outgrowers_Baseline!A444</f>
        <v>65003a</v>
      </c>
      <c r="B444" s="11">
        <f>Outgrowers_Baseline!B444</f>
        <v>500</v>
      </c>
      <c r="C444" s="11" t="str">
        <f>Outgrowers_Baseline!C444</f>
        <v>65003a</v>
      </c>
      <c r="D444" s="11">
        <f>Outgrowers_Baseline!D444</f>
        <v>15034</v>
      </c>
      <c r="E444" s="11" t="str">
        <f>Outgrowers_Baseline!G444</f>
        <v>Euc</v>
      </c>
      <c r="F444" s="11">
        <f>Outgrowers_Baseline!H444</f>
        <v>2018</v>
      </c>
      <c r="G444" s="11">
        <f t="shared" si="108"/>
        <v>2017</v>
      </c>
      <c r="H444" s="11">
        <f>IF(G444&lt;2017,0,(IF(G444=2017,Outgrowers_Baseline!I444,IF(G444=2018,Outgrowers_Baseline!N444,IF(G444=2019,Outgrowers_Baseline!S444,IF(G444=2020,Outgrowers_Baseline!X444,IF(G444=2021,Outgrowers_Baseline!AC444,IF(G444=2022,Outgrowers_Baseline!AH444,IF(G444=2023,Outgrowers_Baseline!AM444,IF(G444=2024,Outgrowers_Baseline!AR444,0)))))))))+(IF(G444=2017,Outgrowers_Baseline!J444,IF(G444=2018,Outgrowers_Baseline!O444,IF(G444=2019,Outgrowers_Baseline!T444,IF(G444=2020,Outgrowers_Baseline!Y444,IF(G444=2021,Outgrowers_Baseline!AD444,IF(G444=2022,Outgrowers_Baseline!AI444,IF(G444=2023,Outgrowers_Baseline!AN444,IF(G444=2024,Outgrowers_Baseline!AS444,0)))))))))+(IF(G444=2017,Outgrowers_Baseline!K444,IF(G444=2018,Outgrowers_Baseline!P444,IF(G444=2019,Outgrowers_Baseline!U444,IF(G444=2020,Outgrowers_Baseline!Z444,IF(G444=2021,Outgrowers_Baseline!AE444,IF(G444=2022,Outgrowers_Baseline!AJ444,IF(G444=2023,Outgrowers_Baseline!AO444,IF(G444=2024,Outgrowers_Baseline!AT444,0)))))))))+(IF(G444=2017,Outgrowers_Baseline!L444,IF(G444=2018,Outgrowers_Baseline!Q444,IF(G444=2019,Outgrowers_Baseline!V444,IF(G444=2020,Outgrowers_Baseline!AA444,IF(G444=2021,Outgrowers_Baseline!AF444,IF(G444=2022,Outgrowers_Baseline!AK444,IF(G444=2023,Outgrowers_Baseline!AP444,IF(G444=2024,Outgrowers_Baseline!AU444,0))))))))))</f>
        <v>16900</v>
      </c>
      <c r="I444" s="11">
        <f t="shared" si="109"/>
        <v>2017</v>
      </c>
      <c r="J444" s="11">
        <f>IF(I444=2017,Outgrowers_Baseline!I444,IF(I444=2018,Outgrowers_Baseline!N444,IF(I444=2019,Outgrowers_Baseline!S444,IF(I444=2020,Outgrowers_Baseline!X444,IF(I444=2021,Outgrowers_Baseline!AC444,IF(I444=2022,Outgrowers_Baseline!AH444,IF(I444=2023,Outgrowers_Baseline!AM444,IF(I444=2024,Outgrowers_Baseline!AR444,0))))))))</f>
        <v>16900</v>
      </c>
      <c r="K444" s="11">
        <f>IF(I444=2017,Outgrowers_Baseline!L444,IF(I444=2018,Outgrowers_Baseline!Q444,IF(I444=2019,Outgrowers_Baseline!V444,IF(I444=2020,Outgrowers_Baseline!AA444,IF(I444=2021,Outgrowers_Baseline!AF444,IF(I444=2022,Outgrowers_Baseline!AK444,IF(I444=2023,Outgrowers_Baseline!AP444,IF(I444=2024,Outgrowers_Baseline!AU444,0))))))))</f>
        <v>0</v>
      </c>
      <c r="L444" s="11">
        <f>IF(I444=2017,Outgrowers_Baseline!K444,IF(I444=2018,Outgrowers_Baseline!P444,IF(I444=2019,Outgrowers_Baseline!U444,IF(I444=2020,Outgrowers_Baseline!Z444,IF(I444=2021,Outgrowers_Baseline!AE444,IF(I444=2022,Outgrowers_Baseline!AJ444,IF(I444=2023,Outgrowers_Baseline!AO444,IF(I444=2024,Outgrowers_Baseline!AT444,0))))))))</f>
        <v>0</v>
      </c>
      <c r="M444" s="11">
        <f>IF(I444=2017,Outgrowers_Baseline!J444,IF(I444=2018,Outgrowers_Baseline!O444,IF(I444=2019,Outgrowers_Baseline!T444,IF(I444=2020,Outgrowers_Baseline!Y444,IF(I444=2021,Outgrowers_Baseline!AD444,IF(I444=2022,Outgrowers_Baseline!AI444,IF(I444=2023,Outgrowers_Baseline!AN444,IF(I444=2024,Outgrowers_Baseline!AS444,0))))))))</f>
        <v>0</v>
      </c>
      <c r="N444" s="11">
        <f t="shared" si="110"/>
        <v>16900</v>
      </c>
      <c r="O444" s="30">
        <f>IFERROR(VLOOKUP(A444,Outgrower_Areas!$C:$J,8,0),0)</f>
        <v>1.693492</v>
      </c>
      <c r="P444" s="33">
        <f t="shared" si="111"/>
        <v>0</v>
      </c>
      <c r="Q444" s="113">
        <f t="shared" si="112"/>
        <v>0</v>
      </c>
      <c r="R444" s="32">
        <f t="shared" si="113"/>
        <v>0</v>
      </c>
      <c r="S444" s="30">
        <f t="shared" si="114"/>
        <v>0</v>
      </c>
      <c r="T444" s="32">
        <f t="shared" si="115"/>
        <v>0</v>
      </c>
      <c r="U444" s="30">
        <f t="shared" si="116"/>
        <v>0</v>
      </c>
      <c r="V444" s="113" t="str">
        <f t="shared" si="117"/>
        <v>Non-Cropland</v>
      </c>
      <c r="W444" s="33">
        <f t="shared" si="118"/>
        <v>0</v>
      </c>
      <c r="X444" s="114">
        <f t="shared" si="119"/>
        <v>0</v>
      </c>
      <c r="Y444" s="33">
        <f t="shared" si="120"/>
        <v>0</v>
      </c>
      <c r="Z444" s="113">
        <f t="shared" si="121"/>
        <v>0</v>
      </c>
      <c r="AA444" s="113" t="str">
        <f t="shared" si="122"/>
        <v>Non-Cropland</v>
      </c>
      <c r="AB444" s="11">
        <f t="shared" si="123"/>
        <v>0</v>
      </c>
      <c r="AC444" s="11">
        <f t="shared" si="124"/>
        <v>0</v>
      </c>
      <c r="AD444" s="30">
        <f t="shared" si="125"/>
        <v>0</v>
      </c>
    </row>
    <row r="445" spans="1:30" x14ac:dyDescent="0.4">
      <c r="A445" s="11" t="str">
        <f>Outgrowers_Baseline!A445</f>
        <v>65007b</v>
      </c>
      <c r="B445" s="11">
        <f>Outgrowers_Baseline!B445</f>
        <v>500</v>
      </c>
      <c r="C445" s="11" t="str">
        <f>Outgrowers_Baseline!C445</f>
        <v>65007b</v>
      </c>
      <c r="D445" s="11">
        <f>Outgrowers_Baseline!D445</f>
        <v>15464</v>
      </c>
      <c r="E445" s="11" t="str">
        <f>Outgrowers_Baseline!G445</f>
        <v>Euc</v>
      </c>
      <c r="F445" s="11">
        <f>Outgrowers_Baseline!H445</f>
        <v>2018</v>
      </c>
      <c r="G445" s="11">
        <f t="shared" si="108"/>
        <v>2017</v>
      </c>
      <c r="H445" s="11">
        <f>IF(G445&lt;2017,0,(IF(G445=2017,Outgrowers_Baseline!I445,IF(G445=2018,Outgrowers_Baseline!N445,IF(G445=2019,Outgrowers_Baseline!S445,IF(G445=2020,Outgrowers_Baseline!X445,IF(G445=2021,Outgrowers_Baseline!AC445,IF(G445=2022,Outgrowers_Baseline!AH445,IF(G445=2023,Outgrowers_Baseline!AM445,IF(G445=2024,Outgrowers_Baseline!AR445,0)))))))))+(IF(G445=2017,Outgrowers_Baseline!J445,IF(G445=2018,Outgrowers_Baseline!O445,IF(G445=2019,Outgrowers_Baseline!T445,IF(G445=2020,Outgrowers_Baseline!Y445,IF(G445=2021,Outgrowers_Baseline!AD445,IF(G445=2022,Outgrowers_Baseline!AI445,IF(G445=2023,Outgrowers_Baseline!AN445,IF(G445=2024,Outgrowers_Baseline!AS445,0)))))))))+(IF(G445=2017,Outgrowers_Baseline!K445,IF(G445=2018,Outgrowers_Baseline!P445,IF(G445=2019,Outgrowers_Baseline!U445,IF(G445=2020,Outgrowers_Baseline!Z445,IF(G445=2021,Outgrowers_Baseline!AE445,IF(G445=2022,Outgrowers_Baseline!AJ445,IF(G445=2023,Outgrowers_Baseline!AO445,IF(G445=2024,Outgrowers_Baseline!AT445,0)))))))))+(IF(G445=2017,Outgrowers_Baseline!L445,IF(G445=2018,Outgrowers_Baseline!Q445,IF(G445=2019,Outgrowers_Baseline!V445,IF(G445=2020,Outgrowers_Baseline!AA445,IF(G445=2021,Outgrowers_Baseline!AF445,IF(G445=2022,Outgrowers_Baseline!AK445,IF(G445=2023,Outgrowers_Baseline!AP445,IF(G445=2024,Outgrowers_Baseline!AU445,0))))))))))</f>
        <v>14600</v>
      </c>
      <c r="I445" s="11">
        <f t="shared" si="109"/>
        <v>2017</v>
      </c>
      <c r="J445" s="11">
        <f>IF(I445=2017,Outgrowers_Baseline!I445,IF(I445=2018,Outgrowers_Baseline!N445,IF(I445=2019,Outgrowers_Baseline!S445,IF(I445=2020,Outgrowers_Baseline!X445,IF(I445=2021,Outgrowers_Baseline!AC445,IF(I445=2022,Outgrowers_Baseline!AH445,IF(I445=2023,Outgrowers_Baseline!AM445,IF(I445=2024,Outgrowers_Baseline!AR445,0))))))))</f>
        <v>13700</v>
      </c>
      <c r="K445" s="11">
        <f>IF(I445=2017,Outgrowers_Baseline!L445,IF(I445=2018,Outgrowers_Baseline!Q445,IF(I445=2019,Outgrowers_Baseline!V445,IF(I445=2020,Outgrowers_Baseline!AA445,IF(I445=2021,Outgrowers_Baseline!AF445,IF(I445=2022,Outgrowers_Baseline!AK445,IF(I445=2023,Outgrowers_Baseline!AP445,IF(I445=2024,Outgrowers_Baseline!AU445,0))))))))</f>
        <v>0</v>
      </c>
      <c r="L445" s="11">
        <f>IF(I445=2017,Outgrowers_Baseline!K445,IF(I445=2018,Outgrowers_Baseline!P445,IF(I445=2019,Outgrowers_Baseline!U445,IF(I445=2020,Outgrowers_Baseline!Z445,IF(I445=2021,Outgrowers_Baseline!AE445,IF(I445=2022,Outgrowers_Baseline!AJ445,IF(I445=2023,Outgrowers_Baseline!AO445,IF(I445=2024,Outgrowers_Baseline!AT445,0))))))))</f>
        <v>0</v>
      </c>
      <c r="M445" s="11">
        <f>IF(I445=2017,Outgrowers_Baseline!J445,IF(I445=2018,Outgrowers_Baseline!O445,IF(I445=2019,Outgrowers_Baseline!T445,IF(I445=2020,Outgrowers_Baseline!Y445,IF(I445=2021,Outgrowers_Baseline!AD445,IF(I445=2022,Outgrowers_Baseline!AI445,IF(I445=2023,Outgrowers_Baseline!AN445,IF(I445=2024,Outgrowers_Baseline!AS445,0))))))))</f>
        <v>900</v>
      </c>
      <c r="N445" s="11">
        <f t="shared" si="110"/>
        <v>14600</v>
      </c>
      <c r="O445" s="30">
        <f>IFERROR(VLOOKUP(A445,Outgrower_Areas!$C:$J,8,0),0)</f>
        <v>1.417862</v>
      </c>
      <c r="P445" s="33">
        <f t="shared" si="111"/>
        <v>0</v>
      </c>
      <c r="Q445" s="113">
        <f t="shared" si="112"/>
        <v>0</v>
      </c>
      <c r="R445" s="32">
        <f t="shared" si="113"/>
        <v>0</v>
      </c>
      <c r="S445" s="30">
        <f t="shared" si="114"/>
        <v>0</v>
      </c>
      <c r="T445" s="32">
        <f t="shared" si="115"/>
        <v>6.1643835616438353E-2</v>
      </c>
      <c r="U445" s="30">
        <f t="shared" si="116"/>
        <v>8.7402452054794508E-2</v>
      </c>
      <c r="V445" s="113" t="str">
        <f t="shared" si="117"/>
        <v>Non-Cropland</v>
      </c>
      <c r="W445" s="33">
        <f t="shared" si="118"/>
        <v>0</v>
      </c>
      <c r="X445" s="114">
        <f t="shared" si="119"/>
        <v>0</v>
      </c>
      <c r="Y445" s="33">
        <f t="shared" si="120"/>
        <v>0</v>
      </c>
      <c r="Z445" s="113">
        <f t="shared" si="121"/>
        <v>0</v>
      </c>
      <c r="AA445" s="113" t="str">
        <f t="shared" si="122"/>
        <v>Very Low Cropland (&lt;10%)</v>
      </c>
      <c r="AB445" s="11">
        <f t="shared" si="123"/>
        <v>0.15</v>
      </c>
      <c r="AC445" s="11">
        <f t="shared" si="124"/>
        <v>1.3110367808219175E-2</v>
      </c>
      <c r="AD445" s="30">
        <f t="shared" si="125"/>
        <v>8.7402452054794508E-2</v>
      </c>
    </row>
    <row r="446" spans="1:30" x14ac:dyDescent="0.4">
      <c r="A446" s="11" t="str">
        <f>Outgrowers_Baseline!A446</f>
        <v>67001a</v>
      </c>
      <c r="B446" s="11">
        <f>Outgrowers_Baseline!B446</f>
        <v>500</v>
      </c>
      <c r="C446" s="11" t="str">
        <f>Outgrowers_Baseline!C446</f>
        <v>67001a</v>
      </c>
      <c r="D446" s="11">
        <f>Outgrowers_Baseline!D446</f>
        <v>15038</v>
      </c>
      <c r="E446" s="11" t="str">
        <f>Outgrowers_Baseline!G446</f>
        <v>Euc</v>
      </c>
      <c r="F446" s="11">
        <f>Outgrowers_Baseline!H446</f>
        <v>2019</v>
      </c>
      <c r="G446" s="11">
        <f t="shared" si="108"/>
        <v>2018</v>
      </c>
      <c r="H446" s="11">
        <f>IF(G446&lt;2017,0,(IF(G446=2017,Outgrowers_Baseline!I446,IF(G446=2018,Outgrowers_Baseline!N446,IF(G446=2019,Outgrowers_Baseline!S446,IF(G446=2020,Outgrowers_Baseline!X446,IF(G446=2021,Outgrowers_Baseline!AC446,IF(G446=2022,Outgrowers_Baseline!AH446,IF(G446=2023,Outgrowers_Baseline!AM446,IF(G446=2024,Outgrowers_Baseline!AR446,0)))))))))+(IF(G446=2017,Outgrowers_Baseline!J446,IF(G446=2018,Outgrowers_Baseline!O446,IF(G446=2019,Outgrowers_Baseline!T446,IF(G446=2020,Outgrowers_Baseline!Y446,IF(G446=2021,Outgrowers_Baseline!AD446,IF(G446=2022,Outgrowers_Baseline!AI446,IF(G446=2023,Outgrowers_Baseline!AN446,IF(G446=2024,Outgrowers_Baseline!AS446,0)))))))))+(IF(G446=2017,Outgrowers_Baseline!K446,IF(G446=2018,Outgrowers_Baseline!P446,IF(G446=2019,Outgrowers_Baseline!U446,IF(G446=2020,Outgrowers_Baseline!Z446,IF(G446=2021,Outgrowers_Baseline!AE446,IF(G446=2022,Outgrowers_Baseline!AJ446,IF(G446=2023,Outgrowers_Baseline!AO446,IF(G446=2024,Outgrowers_Baseline!AT446,0)))))))))+(IF(G446=2017,Outgrowers_Baseline!L446,IF(G446=2018,Outgrowers_Baseline!Q446,IF(G446=2019,Outgrowers_Baseline!V446,IF(G446=2020,Outgrowers_Baseline!AA446,IF(G446=2021,Outgrowers_Baseline!AF446,IF(G446=2022,Outgrowers_Baseline!AK446,IF(G446=2023,Outgrowers_Baseline!AP446,IF(G446=2024,Outgrowers_Baseline!AU446,0))))))))))</f>
        <v>37000</v>
      </c>
      <c r="I446" s="11">
        <f t="shared" si="109"/>
        <v>2018</v>
      </c>
      <c r="J446" s="11">
        <f>IF(I446=2017,Outgrowers_Baseline!I446,IF(I446=2018,Outgrowers_Baseline!N446,IF(I446=2019,Outgrowers_Baseline!S446,IF(I446=2020,Outgrowers_Baseline!X446,IF(I446=2021,Outgrowers_Baseline!AC446,IF(I446=2022,Outgrowers_Baseline!AH446,IF(I446=2023,Outgrowers_Baseline!AM446,IF(I446=2024,Outgrowers_Baseline!AR446,0))))))))</f>
        <v>37000</v>
      </c>
      <c r="K446" s="11">
        <f>IF(I446=2017,Outgrowers_Baseline!L446,IF(I446=2018,Outgrowers_Baseline!Q446,IF(I446=2019,Outgrowers_Baseline!V446,IF(I446=2020,Outgrowers_Baseline!AA446,IF(I446=2021,Outgrowers_Baseline!AF446,IF(I446=2022,Outgrowers_Baseline!AK446,IF(I446=2023,Outgrowers_Baseline!AP446,IF(I446=2024,Outgrowers_Baseline!AU446,0))))))))</f>
        <v>0</v>
      </c>
      <c r="L446" s="11">
        <f>IF(I446=2017,Outgrowers_Baseline!K446,IF(I446=2018,Outgrowers_Baseline!P446,IF(I446=2019,Outgrowers_Baseline!U446,IF(I446=2020,Outgrowers_Baseline!Z446,IF(I446=2021,Outgrowers_Baseline!AE446,IF(I446=2022,Outgrowers_Baseline!AJ446,IF(I446=2023,Outgrowers_Baseline!AO446,IF(I446=2024,Outgrowers_Baseline!AT446,0))))))))</f>
        <v>0</v>
      </c>
      <c r="M446" s="11">
        <f>IF(I446=2017,Outgrowers_Baseline!J446,IF(I446=2018,Outgrowers_Baseline!O446,IF(I446=2019,Outgrowers_Baseline!T446,IF(I446=2020,Outgrowers_Baseline!Y446,IF(I446=2021,Outgrowers_Baseline!AD446,IF(I446=2022,Outgrowers_Baseline!AI446,IF(I446=2023,Outgrowers_Baseline!AN446,IF(I446=2024,Outgrowers_Baseline!AS446,0))))))))</f>
        <v>0</v>
      </c>
      <c r="N446" s="11">
        <f t="shared" si="110"/>
        <v>37000</v>
      </c>
      <c r="O446" s="30">
        <f>IFERROR(VLOOKUP(A446,Outgrower_Areas!$C:$J,8,0),0)</f>
        <v>3.7180520000000001</v>
      </c>
      <c r="P446" s="33">
        <f t="shared" si="111"/>
        <v>0</v>
      </c>
      <c r="Q446" s="113">
        <f t="shared" si="112"/>
        <v>0</v>
      </c>
      <c r="R446" s="32">
        <f t="shared" si="113"/>
        <v>0</v>
      </c>
      <c r="S446" s="30">
        <f t="shared" si="114"/>
        <v>0</v>
      </c>
      <c r="T446" s="32">
        <f t="shared" si="115"/>
        <v>0</v>
      </c>
      <c r="U446" s="30">
        <f t="shared" si="116"/>
        <v>0</v>
      </c>
      <c r="V446" s="113" t="str">
        <f t="shared" si="117"/>
        <v>Non-Cropland</v>
      </c>
      <c r="W446" s="33">
        <f t="shared" si="118"/>
        <v>0</v>
      </c>
      <c r="X446" s="114">
        <f t="shared" si="119"/>
        <v>0</v>
      </c>
      <c r="Y446" s="33">
        <f t="shared" si="120"/>
        <v>0</v>
      </c>
      <c r="Z446" s="113">
        <f t="shared" si="121"/>
        <v>0</v>
      </c>
      <c r="AA446" s="113" t="str">
        <f t="shared" si="122"/>
        <v>Non-Cropland</v>
      </c>
      <c r="AB446" s="11">
        <f t="shared" si="123"/>
        <v>0</v>
      </c>
      <c r="AC446" s="11">
        <f t="shared" si="124"/>
        <v>0</v>
      </c>
      <c r="AD446" s="30">
        <f t="shared" si="125"/>
        <v>0</v>
      </c>
    </row>
    <row r="447" spans="1:30" x14ac:dyDescent="0.4">
      <c r="A447" s="11" t="str">
        <f>Outgrowers_Baseline!A447</f>
        <v>67002a</v>
      </c>
      <c r="B447" s="11">
        <f>Outgrowers_Baseline!B447</f>
        <v>500</v>
      </c>
      <c r="C447" s="11" t="str">
        <f>Outgrowers_Baseline!C447</f>
        <v>67002a</v>
      </c>
      <c r="D447" s="11">
        <f>Outgrowers_Baseline!D447</f>
        <v>15039</v>
      </c>
      <c r="E447" s="11" t="str">
        <f>Outgrowers_Baseline!G447</f>
        <v>Euc</v>
      </c>
      <c r="F447" s="11">
        <f>Outgrowers_Baseline!H447</f>
        <v>2017</v>
      </c>
      <c r="G447" s="11">
        <f t="shared" si="108"/>
        <v>2016</v>
      </c>
      <c r="H447" s="11">
        <f>IF(G447&lt;2017,0,(IF(G447=2017,Outgrowers_Baseline!I447,IF(G447=2018,Outgrowers_Baseline!N447,IF(G447=2019,Outgrowers_Baseline!S447,IF(G447=2020,Outgrowers_Baseline!X447,IF(G447=2021,Outgrowers_Baseline!AC447,IF(G447=2022,Outgrowers_Baseline!AH447,IF(G447=2023,Outgrowers_Baseline!AM447,IF(G447=2024,Outgrowers_Baseline!AR447,0)))))))))+(IF(G447=2017,Outgrowers_Baseline!J447,IF(G447=2018,Outgrowers_Baseline!O447,IF(G447=2019,Outgrowers_Baseline!T447,IF(G447=2020,Outgrowers_Baseline!Y447,IF(G447=2021,Outgrowers_Baseline!AD447,IF(G447=2022,Outgrowers_Baseline!AI447,IF(G447=2023,Outgrowers_Baseline!AN447,IF(G447=2024,Outgrowers_Baseline!AS447,0)))))))))+(IF(G447=2017,Outgrowers_Baseline!K447,IF(G447=2018,Outgrowers_Baseline!P447,IF(G447=2019,Outgrowers_Baseline!U447,IF(G447=2020,Outgrowers_Baseline!Z447,IF(G447=2021,Outgrowers_Baseline!AE447,IF(G447=2022,Outgrowers_Baseline!AJ447,IF(G447=2023,Outgrowers_Baseline!AO447,IF(G447=2024,Outgrowers_Baseline!AT447,0)))))))))+(IF(G447=2017,Outgrowers_Baseline!L447,IF(G447=2018,Outgrowers_Baseline!Q447,IF(G447=2019,Outgrowers_Baseline!V447,IF(G447=2020,Outgrowers_Baseline!AA447,IF(G447=2021,Outgrowers_Baseline!AF447,IF(G447=2022,Outgrowers_Baseline!AK447,IF(G447=2023,Outgrowers_Baseline!AP447,IF(G447=2024,Outgrowers_Baseline!AU447,0))))))))))</f>
        <v>0</v>
      </c>
      <c r="I447" s="11">
        <f t="shared" si="109"/>
        <v>2017</v>
      </c>
      <c r="J447" s="11">
        <f>IF(I447=2017,Outgrowers_Baseline!I447,IF(I447=2018,Outgrowers_Baseline!N447,IF(I447=2019,Outgrowers_Baseline!S447,IF(I447=2020,Outgrowers_Baseline!X447,IF(I447=2021,Outgrowers_Baseline!AC447,IF(I447=2022,Outgrowers_Baseline!AH447,IF(I447=2023,Outgrowers_Baseline!AM447,IF(I447=2024,Outgrowers_Baseline!AR447,0))))))))</f>
        <v>12100</v>
      </c>
      <c r="K447" s="11">
        <f>IF(I447=2017,Outgrowers_Baseline!L447,IF(I447=2018,Outgrowers_Baseline!Q447,IF(I447=2019,Outgrowers_Baseline!V447,IF(I447=2020,Outgrowers_Baseline!AA447,IF(I447=2021,Outgrowers_Baseline!AF447,IF(I447=2022,Outgrowers_Baseline!AK447,IF(I447=2023,Outgrowers_Baseline!AP447,IF(I447=2024,Outgrowers_Baseline!AU447,0))))))))</f>
        <v>0</v>
      </c>
      <c r="L447" s="11">
        <f>IF(I447=2017,Outgrowers_Baseline!K447,IF(I447=2018,Outgrowers_Baseline!P447,IF(I447=2019,Outgrowers_Baseline!U447,IF(I447=2020,Outgrowers_Baseline!Z447,IF(I447=2021,Outgrowers_Baseline!AE447,IF(I447=2022,Outgrowers_Baseline!AJ447,IF(I447=2023,Outgrowers_Baseline!AO447,IF(I447=2024,Outgrowers_Baseline!AT447,0))))))))</f>
        <v>0</v>
      </c>
      <c r="M447" s="11">
        <f>IF(I447=2017,Outgrowers_Baseline!J447,IF(I447=2018,Outgrowers_Baseline!O447,IF(I447=2019,Outgrowers_Baseline!T447,IF(I447=2020,Outgrowers_Baseline!Y447,IF(I447=2021,Outgrowers_Baseline!AD447,IF(I447=2022,Outgrowers_Baseline!AI447,IF(I447=2023,Outgrowers_Baseline!AN447,IF(I447=2024,Outgrowers_Baseline!AS447,0))))))))</f>
        <v>600</v>
      </c>
      <c r="N447" s="11">
        <f t="shared" si="110"/>
        <v>12700</v>
      </c>
      <c r="O447" s="30">
        <f>IFERROR(VLOOKUP(A447,Outgrower_Areas!$C:$J,8,0),0)</f>
        <v>1.266945</v>
      </c>
      <c r="P447" s="33">
        <f t="shared" si="111"/>
        <v>0</v>
      </c>
      <c r="Q447" s="113">
        <f t="shared" si="112"/>
        <v>0</v>
      </c>
      <c r="R447" s="32">
        <f t="shared" si="113"/>
        <v>0</v>
      </c>
      <c r="S447" s="30">
        <f t="shared" si="114"/>
        <v>0</v>
      </c>
      <c r="T447" s="32">
        <f t="shared" si="115"/>
        <v>4.7244094488188976E-2</v>
      </c>
      <c r="U447" s="30">
        <f t="shared" si="116"/>
        <v>5.9855669291338578E-2</v>
      </c>
      <c r="V447" s="113" t="str">
        <f t="shared" si="117"/>
        <v>Non-Cropland</v>
      </c>
      <c r="W447" s="33">
        <f t="shared" si="118"/>
        <v>0</v>
      </c>
      <c r="X447" s="114">
        <f t="shared" si="119"/>
        <v>0</v>
      </c>
      <c r="Y447" s="33">
        <f t="shared" si="120"/>
        <v>0</v>
      </c>
      <c r="Z447" s="113">
        <f t="shared" si="121"/>
        <v>0</v>
      </c>
      <c r="AA447" s="113" t="str">
        <f t="shared" si="122"/>
        <v>Very Low Cropland (&lt;10%)</v>
      </c>
      <c r="AB447" s="11">
        <f t="shared" si="123"/>
        <v>0.15</v>
      </c>
      <c r="AC447" s="11">
        <f t="shared" si="124"/>
        <v>8.9783503937007868E-3</v>
      </c>
      <c r="AD447" s="30">
        <f t="shared" si="125"/>
        <v>5.9855669291338578E-2</v>
      </c>
    </row>
    <row r="448" spans="1:30" x14ac:dyDescent="0.4">
      <c r="A448" s="11" t="str">
        <f>Outgrowers_Baseline!A448</f>
        <v>67005a</v>
      </c>
      <c r="B448" s="11">
        <f>Outgrowers_Baseline!B448</f>
        <v>500</v>
      </c>
      <c r="C448" s="11" t="str">
        <f>Outgrowers_Baseline!C448</f>
        <v>67005a</v>
      </c>
      <c r="D448" s="11">
        <f>Outgrowers_Baseline!D448</f>
        <v>15122</v>
      </c>
      <c r="E448" s="11" t="str">
        <f>Outgrowers_Baseline!G448</f>
        <v>Euc</v>
      </c>
      <c r="F448" s="11">
        <f>Outgrowers_Baseline!H448</f>
        <v>2021</v>
      </c>
      <c r="G448" s="11">
        <f t="shared" si="108"/>
        <v>2020</v>
      </c>
      <c r="H448" s="11">
        <f>IF(G448&lt;2017,0,(IF(G448=2017,Outgrowers_Baseline!I448,IF(G448=2018,Outgrowers_Baseline!N448,IF(G448=2019,Outgrowers_Baseline!S448,IF(G448=2020,Outgrowers_Baseline!X448,IF(G448=2021,Outgrowers_Baseline!AC448,IF(G448=2022,Outgrowers_Baseline!AH448,IF(G448=2023,Outgrowers_Baseline!AM448,IF(G448=2024,Outgrowers_Baseline!AR448,0)))))))))+(IF(G448=2017,Outgrowers_Baseline!J448,IF(G448=2018,Outgrowers_Baseline!O448,IF(G448=2019,Outgrowers_Baseline!T448,IF(G448=2020,Outgrowers_Baseline!Y448,IF(G448=2021,Outgrowers_Baseline!AD448,IF(G448=2022,Outgrowers_Baseline!AI448,IF(G448=2023,Outgrowers_Baseline!AN448,IF(G448=2024,Outgrowers_Baseline!AS448,0)))))))))+(IF(G448=2017,Outgrowers_Baseline!K448,IF(G448=2018,Outgrowers_Baseline!P448,IF(G448=2019,Outgrowers_Baseline!U448,IF(G448=2020,Outgrowers_Baseline!Z448,IF(G448=2021,Outgrowers_Baseline!AE448,IF(G448=2022,Outgrowers_Baseline!AJ448,IF(G448=2023,Outgrowers_Baseline!AO448,IF(G448=2024,Outgrowers_Baseline!AT448,0)))))))))+(IF(G448=2017,Outgrowers_Baseline!L448,IF(G448=2018,Outgrowers_Baseline!Q448,IF(G448=2019,Outgrowers_Baseline!V448,IF(G448=2020,Outgrowers_Baseline!AA448,IF(G448=2021,Outgrowers_Baseline!AF448,IF(G448=2022,Outgrowers_Baseline!AK448,IF(G448=2023,Outgrowers_Baseline!AP448,IF(G448=2024,Outgrowers_Baseline!AU448,0))))))))))</f>
        <v>2400</v>
      </c>
      <c r="I448" s="11">
        <f t="shared" si="109"/>
        <v>2020</v>
      </c>
      <c r="J448" s="11">
        <f>IF(I448=2017,Outgrowers_Baseline!I448,IF(I448=2018,Outgrowers_Baseline!N448,IF(I448=2019,Outgrowers_Baseline!S448,IF(I448=2020,Outgrowers_Baseline!X448,IF(I448=2021,Outgrowers_Baseline!AC448,IF(I448=2022,Outgrowers_Baseline!AH448,IF(I448=2023,Outgrowers_Baseline!AM448,IF(I448=2024,Outgrowers_Baseline!AR448,0))))))))</f>
        <v>2400</v>
      </c>
      <c r="K448" s="11">
        <f>IF(I448=2017,Outgrowers_Baseline!L448,IF(I448=2018,Outgrowers_Baseline!Q448,IF(I448=2019,Outgrowers_Baseline!V448,IF(I448=2020,Outgrowers_Baseline!AA448,IF(I448=2021,Outgrowers_Baseline!AF448,IF(I448=2022,Outgrowers_Baseline!AK448,IF(I448=2023,Outgrowers_Baseline!AP448,IF(I448=2024,Outgrowers_Baseline!AU448,0))))))))</f>
        <v>0</v>
      </c>
      <c r="L448" s="11">
        <f>IF(I448=2017,Outgrowers_Baseline!K448,IF(I448=2018,Outgrowers_Baseline!P448,IF(I448=2019,Outgrowers_Baseline!U448,IF(I448=2020,Outgrowers_Baseline!Z448,IF(I448=2021,Outgrowers_Baseline!AE448,IF(I448=2022,Outgrowers_Baseline!AJ448,IF(I448=2023,Outgrowers_Baseline!AO448,IF(I448=2024,Outgrowers_Baseline!AT448,0))))))))</f>
        <v>0</v>
      </c>
      <c r="M448" s="11">
        <f>IF(I448=2017,Outgrowers_Baseline!J448,IF(I448=2018,Outgrowers_Baseline!O448,IF(I448=2019,Outgrowers_Baseline!T448,IF(I448=2020,Outgrowers_Baseline!Y448,IF(I448=2021,Outgrowers_Baseline!AD448,IF(I448=2022,Outgrowers_Baseline!AI448,IF(I448=2023,Outgrowers_Baseline!AN448,IF(I448=2024,Outgrowers_Baseline!AS448,0))))))))</f>
        <v>0</v>
      </c>
      <c r="N448" s="11">
        <f t="shared" si="110"/>
        <v>2400</v>
      </c>
      <c r="O448" s="30">
        <f>IFERROR(VLOOKUP(A448,Outgrower_Areas!$C:$J,8,0),0)</f>
        <v>0.23752799999999999</v>
      </c>
      <c r="P448" s="33">
        <f t="shared" si="111"/>
        <v>0</v>
      </c>
      <c r="Q448" s="113">
        <f t="shared" si="112"/>
        <v>0</v>
      </c>
      <c r="R448" s="32">
        <f t="shared" si="113"/>
        <v>0</v>
      </c>
      <c r="S448" s="30">
        <f t="shared" si="114"/>
        <v>0</v>
      </c>
      <c r="T448" s="32">
        <f t="shared" si="115"/>
        <v>0</v>
      </c>
      <c r="U448" s="30">
        <f t="shared" si="116"/>
        <v>0</v>
      </c>
      <c r="V448" s="113" t="str">
        <f t="shared" si="117"/>
        <v>Non-Cropland</v>
      </c>
      <c r="W448" s="33">
        <f t="shared" si="118"/>
        <v>0</v>
      </c>
      <c r="X448" s="114">
        <f t="shared" si="119"/>
        <v>0</v>
      </c>
      <c r="Y448" s="33">
        <f t="shared" si="120"/>
        <v>0</v>
      </c>
      <c r="Z448" s="113">
        <f t="shared" si="121"/>
        <v>0</v>
      </c>
      <c r="AA448" s="113" t="str">
        <f t="shared" si="122"/>
        <v>Non-Cropland</v>
      </c>
      <c r="AB448" s="11">
        <f t="shared" si="123"/>
        <v>0</v>
      </c>
      <c r="AC448" s="11">
        <f t="shared" si="124"/>
        <v>0</v>
      </c>
      <c r="AD448" s="30">
        <f t="shared" si="125"/>
        <v>0</v>
      </c>
    </row>
    <row r="449" spans="1:30" x14ac:dyDescent="0.4">
      <c r="A449" s="11" t="str">
        <f>Outgrowers_Baseline!A449</f>
        <v>67007a</v>
      </c>
      <c r="B449" s="11">
        <f>Outgrowers_Baseline!B449</f>
        <v>500</v>
      </c>
      <c r="C449" s="11" t="str">
        <f>Outgrowers_Baseline!C449</f>
        <v>67007a</v>
      </c>
      <c r="D449" s="11">
        <f>Outgrowers_Baseline!D449</f>
        <v>16940</v>
      </c>
      <c r="E449" s="11" t="str">
        <f>Outgrowers_Baseline!G449</f>
        <v>Euc</v>
      </c>
      <c r="F449" s="11">
        <f>Outgrowers_Baseline!H449</f>
        <v>2020</v>
      </c>
      <c r="G449" s="11">
        <f t="shared" si="108"/>
        <v>2019</v>
      </c>
      <c r="H449" s="11">
        <f>IF(G449&lt;2017,0,(IF(G449=2017,Outgrowers_Baseline!I449,IF(G449=2018,Outgrowers_Baseline!N449,IF(G449=2019,Outgrowers_Baseline!S449,IF(G449=2020,Outgrowers_Baseline!X449,IF(G449=2021,Outgrowers_Baseline!AC449,IF(G449=2022,Outgrowers_Baseline!AH449,IF(G449=2023,Outgrowers_Baseline!AM449,IF(G449=2024,Outgrowers_Baseline!AR449,0)))))))))+(IF(G449=2017,Outgrowers_Baseline!J449,IF(G449=2018,Outgrowers_Baseline!O449,IF(G449=2019,Outgrowers_Baseline!T449,IF(G449=2020,Outgrowers_Baseline!Y449,IF(G449=2021,Outgrowers_Baseline!AD449,IF(G449=2022,Outgrowers_Baseline!AI449,IF(G449=2023,Outgrowers_Baseline!AN449,IF(G449=2024,Outgrowers_Baseline!AS449,0)))))))))+(IF(G449=2017,Outgrowers_Baseline!K449,IF(G449=2018,Outgrowers_Baseline!P449,IF(G449=2019,Outgrowers_Baseline!U449,IF(G449=2020,Outgrowers_Baseline!Z449,IF(G449=2021,Outgrowers_Baseline!AE449,IF(G449=2022,Outgrowers_Baseline!AJ449,IF(G449=2023,Outgrowers_Baseline!AO449,IF(G449=2024,Outgrowers_Baseline!AT449,0)))))))))+(IF(G449=2017,Outgrowers_Baseline!L449,IF(G449=2018,Outgrowers_Baseline!Q449,IF(G449=2019,Outgrowers_Baseline!V449,IF(G449=2020,Outgrowers_Baseline!AA449,IF(G449=2021,Outgrowers_Baseline!AF449,IF(G449=2022,Outgrowers_Baseline!AK449,IF(G449=2023,Outgrowers_Baseline!AP449,IF(G449=2024,Outgrowers_Baseline!AU449,0))))))))))</f>
        <v>6200</v>
      </c>
      <c r="I449" s="11">
        <f t="shared" si="109"/>
        <v>2019</v>
      </c>
      <c r="J449" s="11">
        <f>IF(I449=2017,Outgrowers_Baseline!I449,IF(I449=2018,Outgrowers_Baseline!N449,IF(I449=2019,Outgrowers_Baseline!S449,IF(I449=2020,Outgrowers_Baseline!X449,IF(I449=2021,Outgrowers_Baseline!AC449,IF(I449=2022,Outgrowers_Baseline!AH449,IF(I449=2023,Outgrowers_Baseline!AM449,IF(I449=2024,Outgrowers_Baseline!AR449,0))))))))</f>
        <v>5800</v>
      </c>
      <c r="K449" s="11">
        <f>IF(I449=2017,Outgrowers_Baseline!L449,IF(I449=2018,Outgrowers_Baseline!Q449,IF(I449=2019,Outgrowers_Baseline!V449,IF(I449=2020,Outgrowers_Baseline!AA449,IF(I449=2021,Outgrowers_Baseline!AF449,IF(I449=2022,Outgrowers_Baseline!AK449,IF(I449=2023,Outgrowers_Baseline!AP449,IF(I449=2024,Outgrowers_Baseline!AU449,0))))))))</f>
        <v>0</v>
      </c>
      <c r="L449" s="11">
        <f>IF(I449=2017,Outgrowers_Baseline!K449,IF(I449=2018,Outgrowers_Baseline!P449,IF(I449=2019,Outgrowers_Baseline!U449,IF(I449=2020,Outgrowers_Baseline!Z449,IF(I449=2021,Outgrowers_Baseline!AE449,IF(I449=2022,Outgrowers_Baseline!AJ449,IF(I449=2023,Outgrowers_Baseline!AO449,IF(I449=2024,Outgrowers_Baseline!AT449,0))))))))</f>
        <v>0</v>
      </c>
      <c r="M449" s="11">
        <f>IF(I449=2017,Outgrowers_Baseline!J449,IF(I449=2018,Outgrowers_Baseline!O449,IF(I449=2019,Outgrowers_Baseline!T449,IF(I449=2020,Outgrowers_Baseline!Y449,IF(I449=2021,Outgrowers_Baseline!AD449,IF(I449=2022,Outgrowers_Baseline!AI449,IF(I449=2023,Outgrowers_Baseline!AN449,IF(I449=2024,Outgrowers_Baseline!AS449,0))))))))</f>
        <v>400</v>
      </c>
      <c r="N449" s="11">
        <f t="shared" si="110"/>
        <v>6200</v>
      </c>
      <c r="O449" s="30">
        <f>IFERROR(VLOOKUP(A449,Outgrower_Areas!$C:$J,8,0),0)</f>
        <v>0.58530300000000002</v>
      </c>
      <c r="P449" s="33">
        <f t="shared" si="111"/>
        <v>0</v>
      </c>
      <c r="Q449" s="113">
        <f t="shared" si="112"/>
        <v>0</v>
      </c>
      <c r="R449" s="32">
        <f t="shared" si="113"/>
        <v>0</v>
      </c>
      <c r="S449" s="30">
        <f t="shared" si="114"/>
        <v>0</v>
      </c>
      <c r="T449" s="32">
        <f t="shared" si="115"/>
        <v>6.4516129032258063E-2</v>
      </c>
      <c r="U449" s="30">
        <f t="shared" si="116"/>
        <v>3.7761483870967741E-2</v>
      </c>
      <c r="V449" s="113" t="str">
        <f t="shared" si="117"/>
        <v>Non-Cropland</v>
      </c>
      <c r="W449" s="33">
        <f t="shared" si="118"/>
        <v>0</v>
      </c>
      <c r="X449" s="114">
        <f t="shared" si="119"/>
        <v>0</v>
      </c>
      <c r="Y449" s="33">
        <f t="shared" si="120"/>
        <v>0</v>
      </c>
      <c r="Z449" s="113">
        <f t="shared" si="121"/>
        <v>0</v>
      </c>
      <c r="AA449" s="113" t="str">
        <f t="shared" si="122"/>
        <v>Very Low Cropland (&lt;10%)</v>
      </c>
      <c r="AB449" s="11">
        <f t="shared" si="123"/>
        <v>0.15</v>
      </c>
      <c r="AC449" s="11">
        <f t="shared" si="124"/>
        <v>5.6642225806451613E-3</v>
      </c>
      <c r="AD449" s="30">
        <f t="shared" si="125"/>
        <v>3.7761483870967741E-2</v>
      </c>
    </row>
    <row r="450" spans="1:30" x14ac:dyDescent="0.4">
      <c r="A450" s="11" t="str">
        <f>Outgrowers_Baseline!A450</f>
        <v>67008a</v>
      </c>
      <c r="B450" s="11">
        <f>Outgrowers_Baseline!B450</f>
        <v>500</v>
      </c>
      <c r="C450" s="11" t="str">
        <f>Outgrowers_Baseline!C450</f>
        <v>67008a</v>
      </c>
      <c r="D450" s="11">
        <f>Outgrowers_Baseline!D450</f>
        <v>16941</v>
      </c>
      <c r="E450" s="11" t="str">
        <f>Outgrowers_Baseline!G450</f>
        <v>Euc</v>
      </c>
      <c r="F450" s="11">
        <f>Outgrowers_Baseline!H450</f>
        <v>2020</v>
      </c>
      <c r="G450" s="11">
        <f t="shared" si="108"/>
        <v>2019</v>
      </c>
      <c r="H450" s="11">
        <f>IF(G450&lt;2017,0,(IF(G450=2017,Outgrowers_Baseline!I450,IF(G450=2018,Outgrowers_Baseline!N450,IF(G450=2019,Outgrowers_Baseline!S450,IF(G450=2020,Outgrowers_Baseline!X450,IF(G450=2021,Outgrowers_Baseline!AC450,IF(G450=2022,Outgrowers_Baseline!AH450,IF(G450=2023,Outgrowers_Baseline!AM450,IF(G450=2024,Outgrowers_Baseline!AR450,0)))))))))+(IF(G450=2017,Outgrowers_Baseline!J450,IF(G450=2018,Outgrowers_Baseline!O450,IF(G450=2019,Outgrowers_Baseline!T450,IF(G450=2020,Outgrowers_Baseline!Y450,IF(G450=2021,Outgrowers_Baseline!AD450,IF(G450=2022,Outgrowers_Baseline!AI450,IF(G450=2023,Outgrowers_Baseline!AN450,IF(G450=2024,Outgrowers_Baseline!AS450,0)))))))))+(IF(G450=2017,Outgrowers_Baseline!K450,IF(G450=2018,Outgrowers_Baseline!P450,IF(G450=2019,Outgrowers_Baseline!U450,IF(G450=2020,Outgrowers_Baseline!Z450,IF(G450=2021,Outgrowers_Baseline!AE450,IF(G450=2022,Outgrowers_Baseline!AJ450,IF(G450=2023,Outgrowers_Baseline!AO450,IF(G450=2024,Outgrowers_Baseline!AT450,0)))))))))+(IF(G450=2017,Outgrowers_Baseline!L450,IF(G450=2018,Outgrowers_Baseline!Q450,IF(G450=2019,Outgrowers_Baseline!V450,IF(G450=2020,Outgrowers_Baseline!AA450,IF(G450=2021,Outgrowers_Baseline!AF450,IF(G450=2022,Outgrowers_Baseline!AK450,IF(G450=2023,Outgrowers_Baseline!AP450,IF(G450=2024,Outgrowers_Baseline!AU450,0))))))))))</f>
        <v>2400</v>
      </c>
      <c r="I450" s="11">
        <f t="shared" si="109"/>
        <v>2019</v>
      </c>
      <c r="J450" s="11">
        <f>IF(I450=2017,Outgrowers_Baseline!I450,IF(I450=2018,Outgrowers_Baseline!N450,IF(I450=2019,Outgrowers_Baseline!S450,IF(I450=2020,Outgrowers_Baseline!X450,IF(I450=2021,Outgrowers_Baseline!AC450,IF(I450=2022,Outgrowers_Baseline!AH450,IF(I450=2023,Outgrowers_Baseline!AM450,IF(I450=2024,Outgrowers_Baseline!AR450,0))))))))</f>
        <v>2400</v>
      </c>
      <c r="K450" s="11">
        <f>IF(I450=2017,Outgrowers_Baseline!L450,IF(I450=2018,Outgrowers_Baseline!Q450,IF(I450=2019,Outgrowers_Baseline!V450,IF(I450=2020,Outgrowers_Baseline!AA450,IF(I450=2021,Outgrowers_Baseline!AF450,IF(I450=2022,Outgrowers_Baseline!AK450,IF(I450=2023,Outgrowers_Baseline!AP450,IF(I450=2024,Outgrowers_Baseline!AU450,0))))))))</f>
        <v>0</v>
      </c>
      <c r="L450" s="11">
        <f>IF(I450=2017,Outgrowers_Baseline!K450,IF(I450=2018,Outgrowers_Baseline!P450,IF(I450=2019,Outgrowers_Baseline!U450,IF(I450=2020,Outgrowers_Baseline!Z450,IF(I450=2021,Outgrowers_Baseline!AE450,IF(I450=2022,Outgrowers_Baseline!AJ450,IF(I450=2023,Outgrowers_Baseline!AO450,IF(I450=2024,Outgrowers_Baseline!AT450,0))))))))</f>
        <v>0</v>
      </c>
      <c r="M450" s="11">
        <f>IF(I450=2017,Outgrowers_Baseline!J450,IF(I450=2018,Outgrowers_Baseline!O450,IF(I450=2019,Outgrowers_Baseline!T450,IF(I450=2020,Outgrowers_Baseline!Y450,IF(I450=2021,Outgrowers_Baseline!AD450,IF(I450=2022,Outgrowers_Baseline!AI450,IF(I450=2023,Outgrowers_Baseline!AN450,IF(I450=2024,Outgrowers_Baseline!AS450,0))))))))</f>
        <v>0</v>
      </c>
      <c r="N450" s="11">
        <f t="shared" si="110"/>
        <v>2400</v>
      </c>
      <c r="O450" s="30">
        <f>IFERROR(VLOOKUP(A450,Outgrower_Areas!$C:$J,8,0),0)</f>
        <v>0.24130399999999999</v>
      </c>
      <c r="P450" s="33">
        <f t="shared" si="111"/>
        <v>0</v>
      </c>
      <c r="Q450" s="113">
        <f t="shared" si="112"/>
        <v>0</v>
      </c>
      <c r="R450" s="32">
        <f t="shared" si="113"/>
        <v>0</v>
      </c>
      <c r="S450" s="30">
        <f t="shared" si="114"/>
        <v>0</v>
      </c>
      <c r="T450" s="32">
        <f t="shared" si="115"/>
        <v>0</v>
      </c>
      <c r="U450" s="30">
        <f t="shared" si="116"/>
        <v>0</v>
      </c>
      <c r="V450" s="113" t="str">
        <f t="shared" si="117"/>
        <v>Non-Cropland</v>
      </c>
      <c r="W450" s="33">
        <f t="shared" si="118"/>
        <v>0</v>
      </c>
      <c r="X450" s="114">
        <f t="shared" si="119"/>
        <v>0</v>
      </c>
      <c r="Y450" s="33">
        <f t="shared" si="120"/>
        <v>0</v>
      </c>
      <c r="Z450" s="113">
        <f t="shared" si="121"/>
        <v>0</v>
      </c>
      <c r="AA450" s="113" t="str">
        <f t="shared" si="122"/>
        <v>Non-Cropland</v>
      </c>
      <c r="AB450" s="11">
        <f t="shared" si="123"/>
        <v>0</v>
      </c>
      <c r="AC450" s="11">
        <f t="shared" si="124"/>
        <v>0</v>
      </c>
      <c r="AD450" s="30">
        <f t="shared" si="125"/>
        <v>0</v>
      </c>
    </row>
    <row r="451" spans="1:30" x14ac:dyDescent="0.4">
      <c r="A451" s="11" t="str">
        <f>Outgrowers_Baseline!A451</f>
        <v>67009a</v>
      </c>
      <c r="B451" s="11">
        <f>Outgrowers_Baseline!B451</f>
        <v>500</v>
      </c>
      <c r="C451" s="11" t="str">
        <f>Outgrowers_Baseline!C451</f>
        <v>67009a</v>
      </c>
      <c r="D451" s="11">
        <f>Outgrowers_Baseline!D451</f>
        <v>16942</v>
      </c>
      <c r="E451" s="11" t="str">
        <f>Outgrowers_Baseline!G451</f>
        <v>Euc</v>
      </c>
      <c r="F451" s="11">
        <f>Outgrowers_Baseline!H451</f>
        <v>2020</v>
      </c>
      <c r="G451" s="11">
        <f t="shared" ref="G451:G514" si="126">F451-1</f>
        <v>2019</v>
      </c>
      <c r="H451" s="11">
        <f>IF(G451&lt;2017,0,(IF(G451=2017,Outgrowers_Baseline!I451,IF(G451=2018,Outgrowers_Baseline!N451,IF(G451=2019,Outgrowers_Baseline!S451,IF(G451=2020,Outgrowers_Baseline!X451,IF(G451=2021,Outgrowers_Baseline!AC451,IF(G451=2022,Outgrowers_Baseline!AH451,IF(G451=2023,Outgrowers_Baseline!AM451,IF(G451=2024,Outgrowers_Baseline!AR451,0)))))))))+(IF(G451=2017,Outgrowers_Baseline!J451,IF(G451=2018,Outgrowers_Baseline!O451,IF(G451=2019,Outgrowers_Baseline!T451,IF(G451=2020,Outgrowers_Baseline!Y451,IF(G451=2021,Outgrowers_Baseline!AD451,IF(G451=2022,Outgrowers_Baseline!AI451,IF(G451=2023,Outgrowers_Baseline!AN451,IF(G451=2024,Outgrowers_Baseline!AS451,0)))))))))+(IF(G451=2017,Outgrowers_Baseline!K451,IF(G451=2018,Outgrowers_Baseline!P451,IF(G451=2019,Outgrowers_Baseline!U451,IF(G451=2020,Outgrowers_Baseline!Z451,IF(G451=2021,Outgrowers_Baseline!AE451,IF(G451=2022,Outgrowers_Baseline!AJ451,IF(G451=2023,Outgrowers_Baseline!AO451,IF(G451=2024,Outgrowers_Baseline!AT451,0)))))))))+(IF(G451=2017,Outgrowers_Baseline!L451,IF(G451=2018,Outgrowers_Baseline!Q451,IF(G451=2019,Outgrowers_Baseline!V451,IF(G451=2020,Outgrowers_Baseline!AA451,IF(G451=2021,Outgrowers_Baseline!AF451,IF(G451=2022,Outgrowers_Baseline!AK451,IF(G451=2023,Outgrowers_Baseline!AP451,IF(G451=2024,Outgrowers_Baseline!AU451,0))))))))))</f>
        <v>3900</v>
      </c>
      <c r="I451" s="11">
        <f t="shared" ref="I451:I514" si="127">IF(H451&gt;0,G451,F451)</f>
        <v>2019</v>
      </c>
      <c r="J451" s="11">
        <f>IF(I451=2017,Outgrowers_Baseline!I451,IF(I451=2018,Outgrowers_Baseline!N451,IF(I451=2019,Outgrowers_Baseline!S451,IF(I451=2020,Outgrowers_Baseline!X451,IF(I451=2021,Outgrowers_Baseline!AC451,IF(I451=2022,Outgrowers_Baseline!AH451,IF(I451=2023,Outgrowers_Baseline!AM451,IF(I451=2024,Outgrowers_Baseline!AR451,0))))))))</f>
        <v>3900</v>
      </c>
      <c r="K451" s="11">
        <f>IF(I451=2017,Outgrowers_Baseline!L451,IF(I451=2018,Outgrowers_Baseline!Q451,IF(I451=2019,Outgrowers_Baseline!V451,IF(I451=2020,Outgrowers_Baseline!AA451,IF(I451=2021,Outgrowers_Baseline!AF451,IF(I451=2022,Outgrowers_Baseline!AK451,IF(I451=2023,Outgrowers_Baseline!AP451,IF(I451=2024,Outgrowers_Baseline!AU451,0))))))))</f>
        <v>0</v>
      </c>
      <c r="L451" s="11">
        <f>IF(I451=2017,Outgrowers_Baseline!K451,IF(I451=2018,Outgrowers_Baseline!P451,IF(I451=2019,Outgrowers_Baseline!U451,IF(I451=2020,Outgrowers_Baseline!Z451,IF(I451=2021,Outgrowers_Baseline!AE451,IF(I451=2022,Outgrowers_Baseline!AJ451,IF(I451=2023,Outgrowers_Baseline!AO451,IF(I451=2024,Outgrowers_Baseline!AT451,0))))))))</f>
        <v>0</v>
      </c>
      <c r="M451" s="11">
        <f>IF(I451=2017,Outgrowers_Baseline!J451,IF(I451=2018,Outgrowers_Baseline!O451,IF(I451=2019,Outgrowers_Baseline!T451,IF(I451=2020,Outgrowers_Baseline!Y451,IF(I451=2021,Outgrowers_Baseline!AD451,IF(I451=2022,Outgrowers_Baseline!AI451,IF(I451=2023,Outgrowers_Baseline!AN451,IF(I451=2024,Outgrowers_Baseline!AS451,0))))))))</f>
        <v>0</v>
      </c>
      <c r="N451" s="11">
        <f t="shared" ref="N451:N514" si="128">J451+K451+L451+M451</f>
        <v>3900</v>
      </c>
      <c r="O451" s="30">
        <f>IFERROR(VLOOKUP(A451,Outgrower_Areas!$C:$J,8,0),0)</f>
        <v>0.38872600000000002</v>
      </c>
      <c r="P451" s="33">
        <f t="shared" ref="P451:P514" si="129">K451/N451</f>
        <v>0</v>
      </c>
      <c r="Q451" s="113">
        <f t="shared" ref="Q451:Q514" si="130">O451*P451</f>
        <v>0</v>
      </c>
      <c r="R451" s="32">
        <f t="shared" ref="R451:R514" si="131">IF(N451&gt;0,(K451+L451)/N451,0)</f>
        <v>0</v>
      </c>
      <c r="S451" s="30">
        <f t="shared" ref="S451:S514" si="132">O451*R451</f>
        <v>0</v>
      </c>
      <c r="T451" s="32">
        <f t="shared" ref="T451:T514" si="133">IF(N451&gt;0,(K451+L451+M451)/N451,0)</f>
        <v>0</v>
      </c>
      <c r="U451" s="30">
        <f t="shared" ref="U451:U514" si="134">O451*T451</f>
        <v>0</v>
      </c>
      <c r="V451" s="113" t="str">
        <f t="shared" ref="V451:V514" si="135">IF(P451&gt;=0.5,"High Cropland (≥50%)",IF(P451&gt;=0.3,"Medium Cropland (30-50%)",IF(P451&gt;=0.1,"Low Cropland (10-30%)",IF(P451&gt;0,"Very Low Cropland (&lt;10%)","Non-Cropland"))))</f>
        <v>Non-Cropland</v>
      </c>
      <c r="W451" s="33">
        <f t="shared" ref="W451:W514" si="136">IF(P451&gt;=0.5,0.4,IF(P451&gt;=0.3,0.3,IF(P451&gt;=0.1,0.2,IF(P451&gt;0,0.15,0))))</f>
        <v>0</v>
      </c>
      <c r="X451" s="114">
        <f t="shared" ref="X451:X514" si="137">Q451*W451</f>
        <v>0</v>
      </c>
      <c r="Y451" s="33">
        <f t="shared" ref="Y451:Y514" si="138">IF(R451&gt;=0.5,0.4,IF(R451&gt;=0.3,0.3,IF(R451&gt;=0.1,0.2,IF(R451&gt;0,0.15,0))))</f>
        <v>0</v>
      </c>
      <c r="Z451" s="113">
        <f t="shared" ref="Z451:Z514" si="139">S451*Y451</f>
        <v>0</v>
      </c>
      <c r="AA451" s="113" t="str">
        <f t="shared" ref="AA451:AA514" si="140">IF(T451&gt;=0.5,"High Cropland (≥50%)",IF(T451&gt;=0.3,"Medium Cropland (30-50%)",IF(T451&gt;=0.1,"Low Cropland (10-30%)",IF(T451&gt;0,"Very Low Cropland (&lt;10%)","Non-Cropland"))))</f>
        <v>Non-Cropland</v>
      </c>
      <c r="AB451" s="11">
        <f t="shared" ref="AB451:AB514" si="141">IF(T451&gt;=0.5,0.4,IF(T451&gt;=0.3,0.3,IF(T451&gt;=0.1,0.2,IF(T451&gt;0,0.15,0))))</f>
        <v>0</v>
      </c>
      <c r="AC451" s="11">
        <f t="shared" ref="AC451:AC514" si="142">U451*AB451</f>
        <v>0</v>
      </c>
      <c r="AD451" s="30">
        <f t="shared" ref="AD451:AD514" si="143">U451</f>
        <v>0</v>
      </c>
    </row>
    <row r="452" spans="1:30" x14ac:dyDescent="0.4">
      <c r="A452" s="11" t="str">
        <f>Outgrowers_Baseline!A452</f>
        <v>67010a</v>
      </c>
      <c r="B452" s="11">
        <f>Outgrowers_Baseline!B452</f>
        <v>500</v>
      </c>
      <c r="C452" s="11" t="str">
        <f>Outgrowers_Baseline!C452</f>
        <v>67010a</v>
      </c>
      <c r="D452" s="11">
        <f>Outgrowers_Baseline!D452</f>
        <v>16943</v>
      </c>
      <c r="E452" s="11" t="str">
        <f>Outgrowers_Baseline!G452</f>
        <v>Euc</v>
      </c>
      <c r="F452" s="11">
        <f>Outgrowers_Baseline!H452</f>
        <v>2020</v>
      </c>
      <c r="G452" s="11">
        <f t="shared" si="126"/>
        <v>2019</v>
      </c>
      <c r="H452" s="11">
        <f>IF(G452&lt;2017,0,(IF(G452=2017,Outgrowers_Baseline!I452,IF(G452=2018,Outgrowers_Baseline!N452,IF(G452=2019,Outgrowers_Baseline!S452,IF(G452=2020,Outgrowers_Baseline!X452,IF(G452=2021,Outgrowers_Baseline!AC452,IF(G452=2022,Outgrowers_Baseline!AH452,IF(G452=2023,Outgrowers_Baseline!AM452,IF(G452=2024,Outgrowers_Baseline!AR452,0)))))))))+(IF(G452=2017,Outgrowers_Baseline!J452,IF(G452=2018,Outgrowers_Baseline!O452,IF(G452=2019,Outgrowers_Baseline!T452,IF(G452=2020,Outgrowers_Baseline!Y452,IF(G452=2021,Outgrowers_Baseline!AD452,IF(G452=2022,Outgrowers_Baseline!AI452,IF(G452=2023,Outgrowers_Baseline!AN452,IF(G452=2024,Outgrowers_Baseline!AS452,0)))))))))+(IF(G452=2017,Outgrowers_Baseline!K452,IF(G452=2018,Outgrowers_Baseline!P452,IF(G452=2019,Outgrowers_Baseline!U452,IF(G452=2020,Outgrowers_Baseline!Z452,IF(G452=2021,Outgrowers_Baseline!AE452,IF(G452=2022,Outgrowers_Baseline!AJ452,IF(G452=2023,Outgrowers_Baseline!AO452,IF(G452=2024,Outgrowers_Baseline!AT452,0)))))))))+(IF(G452=2017,Outgrowers_Baseline!L452,IF(G452=2018,Outgrowers_Baseline!Q452,IF(G452=2019,Outgrowers_Baseline!V452,IF(G452=2020,Outgrowers_Baseline!AA452,IF(G452=2021,Outgrowers_Baseline!AF452,IF(G452=2022,Outgrowers_Baseline!AK452,IF(G452=2023,Outgrowers_Baseline!AP452,IF(G452=2024,Outgrowers_Baseline!AU452,0))))))))))</f>
        <v>3300</v>
      </c>
      <c r="I452" s="11">
        <f t="shared" si="127"/>
        <v>2019</v>
      </c>
      <c r="J452" s="11">
        <f>IF(I452=2017,Outgrowers_Baseline!I452,IF(I452=2018,Outgrowers_Baseline!N452,IF(I452=2019,Outgrowers_Baseline!S452,IF(I452=2020,Outgrowers_Baseline!X452,IF(I452=2021,Outgrowers_Baseline!AC452,IF(I452=2022,Outgrowers_Baseline!AH452,IF(I452=2023,Outgrowers_Baseline!AM452,IF(I452=2024,Outgrowers_Baseline!AR452,0))))))))</f>
        <v>3200</v>
      </c>
      <c r="K452" s="11">
        <f>IF(I452=2017,Outgrowers_Baseline!L452,IF(I452=2018,Outgrowers_Baseline!Q452,IF(I452=2019,Outgrowers_Baseline!V452,IF(I452=2020,Outgrowers_Baseline!AA452,IF(I452=2021,Outgrowers_Baseline!AF452,IF(I452=2022,Outgrowers_Baseline!AK452,IF(I452=2023,Outgrowers_Baseline!AP452,IF(I452=2024,Outgrowers_Baseline!AU452,0))))))))</f>
        <v>0</v>
      </c>
      <c r="L452" s="11">
        <f>IF(I452=2017,Outgrowers_Baseline!K452,IF(I452=2018,Outgrowers_Baseline!P452,IF(I452=2019,Outgrowers_Baseline!U452,IF(I452=2020,Outgrowers_Baseline!Z452,IF(I452=2021,Outgrowers_Baseline!AE452,IF(I452=2022,Outgrowers_Baseline!AJ452,IF(I452=2023,Outgrowers_Baseline!AO452,IF(I452=2024,Outgrowers_Baseline!AT452,0))))))))</f>
        <v>0</v>
      </c>
      <c r="M452" s="11">
        <f>IF(I452=2017,Outgrowers_Baseline!J452,IF(I452=2018,Outgrowers_Baseline!O452,IF(I452=2019,Outgrowers_Baseline!T452,IF(I452=2020,Outgrowers_Baseline!Y452,IF(I452=2021,Outgrowers_Baseline!AD452,IF(I452=2022,Outgrowers_Baseline!AI452,IF(I452=2023,Outgrowers_Baseline!AN452,IF(I452=2024,Outgrowers_Baseline!AS452,0))))))))</f>
        <v>100</v>
      </c>
      <c r="N452" s="11">
        <f t="shared" si="128"/>
        <v>3300</v>
      </c>
      <c r="O452" s="30">
        <f>IFERROR(VLOOKUP(A452,Outgrower_Areas!$C:$J,8,0),0)</f>
        <v>0.32528099999999999</v>
      </c>
      <c r="P452" s="33">
        <f t="shared" si="129"/>
        <v>0</v>
      </c>
      <c r="Q452" s="113">
        <f t="shared" si="130"/>
        <v>0</v>
      </c>
      <c r="R452" s="32">
        <f t="shared" si="131"/>
        <v>0</v>
      </c>
      <c r="S452" s="30">
        <f t="shared" si="132"/>
        <v>0</v>
      </c>
      <c r="T452" s="32">
        <f t="shared" si="133"/>
        <v>3.0303030303030304E-2</v>
      </c>
      <c r="U452" s="30">
        <f t="shared" si="134"/>
        <v>9.8569999999999994E-3</v>
      </c>
      <c r="V452" s="113" t="str">
        <f t="shared" si="135"/>
        <v>Non-Cropland</v>
      </c>
      <c r="W452" s="33">
        <f t="shared" si="136"/>
        <v>0</v>
      </c>
      <c r="X452" s="114">
        <f t="shared" si="137"/>
        <v>0</v>
      </c>
      <c r="Y452" s="33">
        <f t="shared" si="138"/>
        <v>0</v>
      </c>
      <c r="Z452" s="113">
        <f t="shared" si="139"/>
        <v>0</v>
      </c>
      <c r="AA452" s="113" t="str">
        <f t="shared" si="140"/>
        <v>Very Low Cropland (&lt;10%)</v>
      </c>
      <c r="AB452" s="11">
        <f t="shared" si="141"/>
        <v>0.15</v>
      </c>
      <c r="AC452" s="11">
        <f t="shared" si="142"/>
        <v>1.4785499999999999E-3</v>
      </c>
      <c r="AD452" s="30">
        <f t="shared" si="143"/>
        <v>9.8569999999999994E-3</v>
      </c>
    </row>
    <row r="453" spans="1:30" x14ac:dyDescent="0.4">
      <c r="A453" s="11" t="str">
        <f>Outgrowers_Baseline!A453</f>
        <v>67011a</v>
      </c>
      <c r="B453" s="11">
        <f>Outgrowers_Baseline!B453</f>
        <v>500</v>
      </c>
      <c r="C453" s="11" t="str">
        <f>Outgrowers_Baseline!C453</f>
        <v>67011a</v>
      </c>
      <c r="D453" s="11">
        <f>Outgrowers_Baseline!D453</f>
        <v>16944</v>
      </c>
      <c r="E453" s="11" t="str">
        <f>Outgrowers_Baseline!G453</f>
        <v>Euc</v>
      </c>
      <c r="F453" s="11">
        <f>Outgrowers_Baseline!H453</f>
        <v>2021</v>
      </c>
      <c r="G453" s="11">
        <f t="shared" si="126"/>
        <v>2020</v>
      </c>
      <c r="H453" s="11">
        <f>IF(G453&lt;2017,0,(IF(G453=2017,Outgrowers_Baseline!I453,IF(G453=2018,Outgrowers_Baseline!N453,IF(G453=2019,Outgrowers_Baseline!S453,IF(G453=2020,Outgrowers_Baseline!X453,IF(G453=2021,Outgrowers_Baseline!AC453,IF(G453=2022,Outgrowers_Baseline!AH453,IF(G453=2023,Outgrowers_Baseline!AM453,IF(G453=2024,Outgrowers_Baseline!AR453,0)))))))))+(IF(G453=2017,Outgrowers_Baseline!J453,IF(G453=2018,Outgrowers_Baseline!O453,IF(G453=2019,Outgrowers_Baseline!T453,IF(G453=2020,Outgrowers_Baseline!Y453,IF(G453=2021,Outgrowers_Baseline!AD453,IF(G453=2022,Outgrowers_Baseline!AI453,IF(G453=2023,Outgrowers_Baseline!AN453,IF(G453=2024,Outgrowers_Baseline!AS453,0)))))))))+(IF(G453=2017,Outgrowers_Baseline!K453,IF(G453=2018,Outgrowers_Baseline!P453,IF(G453=2019,Outgrowers_Baseline!U453,IF(G453=2020,Outgrowers_Baseline!Z453,IF(G453=2021,Outgrowers_Baseline!AE453,IF(G453=2022,Outgrowers_Baseline!AJ453,IF(G453=2023,Outgrowers_Baseline!AO453,IF(G453=2024,Outgrowers_Baseline!AT453,0)))))))))+(IF(G453=2017,Outgrowers_Baseline!L453,IF(G453=2018,Outgrowers_Baseline!Q453,IF(G453=2019,Outgrowers_Baseline!V453,IF(G453=2020,Outgrowers_Baseline!AA453,IF(G453=2021,Outgrowers_Baseline!AF453,IF(G453=2022,Outgrowers_Baseline!AK453,IF(G453=2023,Outgrowers_Baseline!AP453,IF(G453=2024,Outgrowers_Baseline!AU453,0))))))))))</f>
        <v>4500</v>
      </c>
      <c r="I453" s="11">
        <f t="shared" si="127"/>
        <v>2020</v>
      </c>
      <c r="J453" s="11">
        <f>IF(I453=2017,Outgrowers_Baseline!I453,IF(I453=2018,Outgrowers_Baseline!N453,IF(I453=2019,Outgrowers_Baseline!S453,IF(I453=2020,Outgrowers_Baseline!X453,IF(I453=2021,Outgrowers_Baseline!AC453,IF(I453=2022,Outgrowers_Baseline!AH453,IF(I453=2023,Outgrowers_Baseline!AM453,IF(I453=2024,Outgrowers_Baseline!AR453,0))))))))</f>
        <v>500</v>
      </c>
      <c r="K453" s="11">
        <f>IF(I453=2017,Outgrowers_Baseline!L453,IF(I453=2018,Outgrowers_Baseline!Q453,IF(I453=2019,Outgrowers_Baseline!V453,IF(I453=2020,Outgrowers_Baseline!AA453,IF(I453=2021,Outgrowers_Baseline!AF453,IF(I453=2022,Outgrowers_Baseline!AK453,IF(I453=2023,Outgrowers_Baseline!AP453,IF(I453=2024,Outgrowers_Baseline!AU453,0))))))))</f>
        <v>0</v>
      </c>
      <c r="L453" s="11">
        <f>IF(I453=2017,Outgrowers_Baseline!K453,IF(I453=2018,Outgrowers_Baseline!P453,IF(I453=2019,Outgrowers_Baseline!U453,IF(I453=2020,Outgrowers_Baseline!Z453,IF(I453=2021,Outgrowers_Baseline!AE453,IF(I453=2022,Outgrowers_Baseline!AJ453,IF(I453=2023,Outgrowers_Baseline!AO453,IF(I453=2024,Outgrowers_Baseline!AT453,0))))))))</f>
        <v>2000</v>
      </c>
      <c r="M453" s="11">
        <f>IF(I453=2017,Outgrowers_Baseline!J453,IF(I453=2018,Outgrowers_Baseline!O453,IF(I453=2019,Outgrowers_Baseline!T453,IF(I453=2020,Outgrowers_Baseline!Y453,IF(I453=2021,Outgrowers_Baseline!AD453,IF(I453=2022,Outgrowers_Baseline!AI453,IF(I453=2023,Outgrowers_Baseline!AN453,IF(I453=2024,Outgrowers_Baseline!AS453,0))))))))</f>
        <v>2000</v>
      </c>
      <c r="N453" s="11">
        <f t="shared" si="128"/>
        <v>4500</v>
      </c>
      <c r="O453" s="30">
        <f>IFERROR(VLOOKUP(A453,Outgrower_Areas!$C:$J,8,0),0)</f>
        <v>0.43934200000000001</v>
      </c>
      <c r="P453" s="33">
        <f t="shared" si="129"/>
        <v>0</v>
      </c>
      <c r="Q453" s="113">
        <f t="shared" si="130"/>
        <v>0</v>
      </c>
      <c r="R453" s="32">
        <f t="shared" si="131"/>
        <v>0.44444444444444442</v>
      </c>
      <c r="S453" s="30">
        <f t="shared" si="132"/>
        <v>0.19526311111111111</v>
      </c>
      <c r="T453" s="32">
        <f t="shared" si="133"/>
        <v>0.88888888888888884</v>
      </c>
      <c r="U453" s="30">
        <f t="shared" si="134"/>
        <v>0.39052622222222222</v>
      </c>
      <c r="V453" s="113" t="str">
        <f t="shared" si="135"/>
        <v>Non-Cropland</v>
      </c>
      <c r="W453" s="33">
        <f t="shared" si="136"/>
        <v>0</v>
      </c>
      <c r="X453" s="114">
        <f t="shared" si="137"/>
        <v>0</v>
      </c>
      <c r="Y453" s="33">
        <f t="shared" si="138"/>
        <v>0.3</v>
      </c>
      <c r="Z453" s="113">
        <f t="shared" si="139"/>
        <v>5.8578933333333333E-2</v>
      </c>
      <c r="AA453" s="113" t="str">
        <f t="shared" si="140"/>
        <v>High Cropland (≥50%)</v>
      </c>
      <c r="AB453" s="11">
        <f t="shared" si="141"/>
        <v>0.4</v>
      </c>
      <c r="AC453" s="11">
        <f t="shared" si="142"/>
        <v>0.15621048888888889</v>
      </c>
      <c r="AD453" s="30">
        <f t="shared" si="143"/>
        <v>0.39052622222222222</v>
      </c>
    </row>
    <row r="454" spans="1:30" x14ac:dyDescent="0.4">
      <c r="A454" s="11" t="str">
        <f>Outgrowers_Baseline!A454</f>
        <v>67012a</v>
      </c>
      <c r="B454" s="11">
        <f>Outgrowers_Baseline!B454</f>
        <v>500</v>
      </c>
      <c r="C454" s="11" t="str">
        <f>Outgrowers_Baseline!C454</f>
        <v>67012a</v>
      </c>
      <c r="D454" s="11">
        <f>Outgrowers_Baseline!D454</f>
        <v>16945</v>
      </c>
      <c r="E454" s="11" t="str">
        <f>Outgrowers_Baseline!G454</f>
        <v>Euc</v>
      </c>
      <c r="F454" s="11">
        <f>Outgrowers_Baseline!H454</f>
        <v>2021</v>
      </c>
      <c r="G454" s="11">
        <f t="shared" si="126"/>
        <v>2020</v>
      </c>
      <c r="H454" s="11">
        <f>IF(G454&lt;2017,0,(IF(G454=2017,Outgrowers_Baseline!I454,IF(G454=2018,Outgrowers_Baseline!N454,IF(G454=2019,Outgrowers_Baseline!S454,IF(G454=2020,Outgrowers_Baseline!X454,IF(G454=2021,Outgrowers_Baseline!AC454,IF(G454=2022,Outgrowers_Baseline!AH454,IF(G454=2023,Outgrowers_Baseline!AM454,IF(G454=2024,Outgrowers_Baseline!AR454,0)))))))))+(IF(G454=2017,Outgrowers_Baseline!J454,IF(G454=2018,Outgrowers_Baseline!O454,IF(G454=2019,Outgrowers_Baseline!T454,IF(G454=2020,Outgrowers_Baseline!Y454,IF(G454=2021,Outgrowers_Baseline!AD454,IF(G454=2022,Outgrowers_Baseline!AI454,IF(G454=2023,Outgrowers_Baseline!AN454,IF(G454=2024,Outgrowers_Baseline!AS454,0)))))))))+(IF(G454=2017,Outgrowers_Baseline!K454,IF(G454=2018,Outgrowers_Baseline!P454,IF(G454=2019,Outgrowers_Baseline!U454,IF(G454=2020,Outgrowers_Baseline!Z454,IF(G454=2021,Outgrowers_Baseline!AE454,IF(G454=2022,Outgrowers_Baseline!AJ454,IF(G454=2023,Outgrowers_Baseline!AO454,IF(G454=2024,Outgrowers_Baseline!AT454,0)))))))))+(IF(G454=2017,Outgrowers_Baseline!L454,IF(G454=2018,Outgrowers_Baseline!Q454,IF(G454=2019,Outgrowers_Baseline!V454,IF(G454=2020,Outgrowers_Baseline!AA454,IF(G454=2021,Outgrowers_Baseline!AF454,IF(G454=2022,Outgrowers_Baseline!AK454,IF(G454=2023,Outgrowers_Baseline!AP454,IF(G454=2024,Outgrowers_Baseline!AU454,0))))))))))</f>
        <v>4900</v>
      </c>
      <c r="I454" s="11">
        <f t="shared" si="127"/>
        <v>2020</v>
      </c>
      <c r="J454" s="11">
        <f>IF(I454=2017,Outgrowers_Baseline!I454,IF(I454=2018,Outgrowers_Baseline!N454,IF(I454=2019,Outgrowers_Baseline!S454,IF(I454=2020,Outgrowers_Baseline!X454,IF(I454=2021,Outgrowers_Baseline!AC454,IF(I454=2022,Outgrowers_Baseline!AH454,IF(I454=2023,Outgrowers_Baseline!AM454,IF(I454=2024,Outgrowers_Baseline!AR454,0))))))))</f>
        <v>4600</v>
      </c>
      <c r="K454" s="11">
        <f>IF(I454=2017,Outgrowers_Baseline!L454,IF(I454=2018,Outgrowers_Baseline!Q454,IF(I454=2019,Outgrowers_Baseline!V454,IF(I454=2020,Outgrowers_Baseline!AA454,IF(I454=2021,Outgrowers_Baseline!AF454,IF(I454=2022,Outgrowers_Baseline!AK454,IF(I454=2023,Outgrowers_Baseline!AP454,IF(I454=2024,Outgrowers_Baseline!AU454,0))))))))</f>
        <v>0</v>
      </c>
      <c r="L454" s="11">
        <f>IF(I454=2017,Outgrowers_Baseline!K454,IF(I454=2018,Outgrowers_Baseline!P454,IF(I454=2019,Outgrowers_Baseline!U454,IF(I454=2020,Outgrowers_Baseline!Z454,IF(I454=2021,Outgrowers_Baseline!AE454,IF(I454=2022,Outgrowers_Baseline!AJ454,IF(I454=2023,Outgrowers_Baseline!AO454,IF(I454=2024,Outgrowers_Baseline!AT454,0))))))))</f>
        <v>0</v>
      </c>
      <c r="M454" s="11">
        <f>IF(I454=2017,Outgrowers_Baseline!J454,IF(I454=2018,Outgrowers_Baseline!O454,IF(I454=2019,Outgrowers_Baseline!T454,IF(I454=2020,Outgrowers_Baseline!Y454,IF(I454=2021,Outgrowers_Baseline!AD454,IF(I454=2022,Outgrowers_Baseline!AI454,IF(I454=2023,Outgrowers_Baseline!AN454,IF(I454=2024,Outgrowers_Baseline!AS454,0))))))))</f>
        <v>300</v>
      </c>
      <c r="N454" s="11">
        <f t="shared" si="128"/>
        <v>4900</v>
      </c>
      <c r="O454" s="30">
        <f>IFERROR(VLOOKUP(A454,Outgrower_Areas!$C:$J,8,0),0)</f>
        <v>0.49947200000000003</v>
      </c>
      <c r="P454" s="33">
        <f t="shared" si="129"/>
        <v>0</v>
      </c>
      <c r="Q454" s="113">
        <f t="shared" si="130"/>
        <v>0</v>
      </c>
      <c r="R454" s="32">
        <f t="shared" si="131"/>
        <v>0</v>
      </c>
      <c r="S454" s="30">
        <f t="shared" si="132"/>
        <v>0</v>
      </c>
      <c r="T454" s="32">
        <f t="shared" si="133"/>
        <v>6.1224489795918366E-2</v>
      </c>
      <c r="U454" s="30">
        <f t="shared" si="134"/>
        <v>3.0579918367346939E-2</v>
      </c>
      <c r="V454" s="113" t="str">
        <f t="shared" si="135"/>
        <v>Non-Cropland</v>
      </c>
      <c r="W454" s="33">
        <f t="shared" si="136"/>
        <v>0</v>
      </c>
      <c r="X454" s="114">
        <f t="shared" si="137"/>
        <v>0</v>
      </c>
      <c r="Y454" s="33">
        <f t="shared" si="138"/>
        <v>0</v>
      </c>
      <c r="Z454" s="113">
        <f t="shared" si="139"/>
        <v>0</v>
      </c>
      <c r="AA454" s="113" t="str">
        <f t="shared" si="140"/>
        <v>Very Low Cropland (&lt;10%)</v>
      </c>
      <c r="AB454" s="11">
        <f t="shared" si="141"/>
        <v>0.15</v>
      </c>
      <c r="AC454" s="11">
        <f t="shared" si="142"/>
        <v>4.5869877551020406E-3</v>
      </c>
      <c r="AD454" s="30">
        <f t="shared" si="143"/>
        <v>3.0579918367346939E-2</v>
      </c>
    </row>
    <row r="455" spans="1:30" x14ac:dyDescent="0.4">
      <c r="A455" s="11" t="str">
        <f>Outgrowers_Baseline!A455</f>
        <v>67013a</v>
      </c>
      <c r="B455" s="11">
        <f>Outgrowers_Baseline!B455</f>
        <v>500</v>
      </c>
      <c r="C455" s="11" t="str">
        <f>Outgrowers_Baseline!C455</f>
        <v>67013a</v>
      </c>
      <c r="D455" s="11">
        <f>Outgrowers_Baseline!D455</f>
        <v>16946</v>
      </c>
      <c r="E455" s="11" t="str">
        <f>Outgrowers_Baseline!G455</f>
        <v>Euc</v>
      </c>
      <c r="F455" s="11">
        <f>Outgrowers_Baseline!H455</f>
        <v>2021</v>
      </c>
      <c r="G455" s="11">
        <f t="shared" si="126"/>
        <v>2020</v>
      </c>
      <c r="H455" s="11">
        <f>IF(G455&lt;2017,0,(IF(G455=2017,Outgrowers_Baseline!I455,IF(G455=2018,Outgrowers_Baseline!N455,IF(G455=2019,Outgrowers_Baseline!S455,IF(G455=2020,Outgrowers_Baseline!X455,IF(G455=2021,Outgrowers_Baseline!AC455,IF(G455=2022,Outgrowers_Baseline!AH455,IF(G455=2023,Outgrowers_Baseline!AM455,IF(G455=2024,Outgrowers_Baseline!AR455,0)))))))))+(IF(G455=2017,Outgrowers_Baseline!J455,IF(G455=2018,Outgrowers_Baseline!O455,IF(G455=2019,Outgrowers_Baseline!T455,IF(G455=2020,Outgrowers_Baseline!Y455,IF(G455=2021,Outgrowers_Baseline!AD455,IF(G455=2022,Outgrowers_Baseline!AI455,IF(G455=2023,Outgrowers_Baseline!AN455,IF(G455=2024,Outgrowers_Baseline!AS455,0)))))))))+(IF(G455=2017,Outgrowers_Baseline!K455,IF(G455=2018,Outgrowers_Baseline!P455,IF(G455=2019,Outgrowers_Baseline!U455,IF(G455=2020,Outgrowers_Baseline!Z455,IF(G455=2021,Outgrowers_Baseline!AE455,IF(G455=2022,Outgrowers_Baseline!AJ455,IF(G455=2023,Outgrowers_Baseline!AO455,IF(G455=2024,Outgrowers_Baseline!AT455,0)))))))))+(IF(G455=2017,Outgrowers_Baseline!L455,IF(G455=2018,Outgrowers_Baseline!Q455,IF(G455=2019,Outgrowers_Baseline!V455,IF(G455=2020,Outgrowers_Baseline!AA455,IF(G455=2021,Outgrowers_Baseline!AF455,IF(G455=2022,Outgrowers_Baseline!AK455,IF(G455=2023,Outgrowers_Baseline!AP455,IF(G455=2024,Outgrowers_Baseline!AU455,0))))))))))</f>
        <v>2600</v>
      </c>
      <c r="I455" s="11">
        <f t="shared" si="127"/>
        <v>2020</v>
      </c>
      <c r="J455" s="11">
        <f>IF(I455=2017,Outgrowers_Baseline!I455,IF(I455=2018,Outgrowers_Baseline!N455,IF(I455=2019,Outgrowers_Baseline!S455,IF(I455=2020,Outgrowers_Baseline!X455,IF(I455=2021,Outgrowers_Baseline!AC455,IF(I455=2022,Outgrowers_Baseline!AH455,IF(I455=2023,Outgrowers_Baseline!AM455,IF(I455=2024,Outgrowers_Baseline!AR455,0))))))))</f>
        <v>2600</v>
      </c>
      <c r="K455" s="11">
        <f>IF(I455=2017,Outgrowers_Baseline!L455,IF(I455=2018,Outgrowers_Baseline!Q455,IF(I455=2019,Outgrowers_Baseline!V455,IF(I455=2020,Outgrowers_Baseline!AA455,IF(I455=2021,Outgrowers_Baseline!AF455,IF(I455=2022,Outgrowers_Baseline!AK455,IF(I455=2023,Outgrowers_Baseline!AP455,IF(I455=2024,Outgrowers_Baseline!AU455,0))))))))</f>
        <v>0</v>
      </c>
      <c r="L455" s="11">
        <f>IF(I455=2017,Outgrowers_Baseline!K455,IF(I455=2018,Outgrowers_Baseline!P455,IF(I455=2019,Outgrowers_Baseline!U455,IF(I455=2020,Outgrowers_Baseline!Z455,IF(I455=2021,Outgrowers_Baseline!AE455,IF(I455=2022,Outgrowers_Baseline!AJ455,IF(I455=2023,Outgrowers_Baseline!AO455,IF(I455=2024,Outgrowers_Baseline!AT455,0))))))))</f>
        <v>0</v>
      </c>
      <c r="M455" s="11">
        <f>IF(I455=2017,Outgrowers_Baseline!J455,IF(I455=2018,Outgrowers_Baseline!O455,IF(I455=2019,Outgrowers_Baseline!T455,IF(I455=2020,Outgrowers_Baseline!Y455,IF(I455=2021,Outgrowers_Baseline!AD455,IF(I455=2022,Outgrowers_Baseline!AI455,IF(I455=2023,Outgrowers_Baseline!AN455,IF(I455=2024,Outgrowers_Baseline!AS455,0))))))))</f>
        <v>0</v>
      </c>
      <c r="N455" s="11">
        <f t="shared" si="128"/>
        <v>2600</v>
      </c>
      <c r="O455" s="30">
        <f>IFERROR(VLOOKUP(A455,Outgrower_Areas!$C:$J,8,0),0)</f>
        <v>0.28179399999999999</v>
      </c>
      <c r="P455" s="33">
        <f t="shared" si="129"/>
        <v>0</v>
      </c>
      <c r="Q455" s="113">
        <f t="shared" si="130"/>
        <v>0</v>
      </c>
      <c r="R455" s="32">
        <f t="shared" si="131"/>
        <v>0</v>
      </c>
      <c r="S455" s="30">
        <f t="shared" si="132"/>
        <v>0</v>
      </c>
      <c r="T455" s="32">
        <f t="shared" si="133"/>
        <v>0</v>
      </c>
      <c r="U455" s="30">
        <f t="shared" si="134"/>
        <v>0</v>
      </c>
      <c r="V455" s="113" t="str">
        <f t="shared" si="135"/>
        <v>Non-Cropland</v>
      </c>
      <c r="W455" s="33">
        <f t="shared" si="136"/>
        <v>0</v>
      </c>
      <c r="X455" s="114">
        <f t="shared" si="137"/>
        <v>0</v>
      </c>
      <c r="Y455" s="33">
        <f t="shared" si="138"/>
        <v>0</v>
      </c>
      <c r="Z455" s="113">
        <f t="shared" si="139"/>
        <v>0</v>
      </c>
      <c r="AA455" s="113" t="str">
        <f t="shared" si="140"/>
        <v>Non-Cropland</v>
      </c>
      <c r="AB455" s="11">
        <f t="shared" si="141"/>
        <v>0</v>
      </c>
      <c r="AC455" s="11">
        <f t="shared" si="142"/>
        <v>0</v>
      </c>
      <c r="AD455" s="30">
        <f t="shared" si="143"/>
        <v>0</v>
      </c>
    </row>
    <row r="456" spans="1:30" x14ac:dyDescent="0.4">
      <c r="A456" s="11" t="str">
        <f>Outgrowers_Baseline!A456</f>
        <v>67014a</v>
      </c>
      <c r="B456" s="11">
        <f>Outgrowers_Baseline!B456</f>
        <v>500</v>
      </c>
      <c r="C456" s="11" t="str">
        <f>Outgrowers_Baseline!C456</f>
        <v>67014a</v>
      </c>
      <c r="D456" s="11">
        <f>Outgrowers_Baseline!D456</f>
        <v>16947</v>
      </c>
      <c r="E456" s="11" t="str">
        <f>Outgrowers_Baseline!G456</f>
        <v>Euc</v>
      </c>
      <c r="F456" s="11">
        <f>Outgrowers_Baseline!H456</f>
        <v>2020</v>
      </c>
      <c r="G456" s="11">
        <f t="shared" si="126"/>
        <v>2019</v>
      </c>
      <c r="H456" s="11">
        <f>IF(G456&lt;2017,0,(IF(G456=2017,Outgrowers_Baseline!I456,IF(G456=2018,Outgrowers_Baseline!N456,IF(G456=2019,Outgrowers_Baseline!S456,IF(G456=2020,Outgrowers_Baseline!X456,IF(G456=2021,Outgrowers_Baseline!AC456,IF(G456=2022,Outgrowers_Baseline!AH456,IF(G456=2023,Outgrowers_Baseline!AM456,IF(G456=2024,Outgrowers_Baseline!AR456,0)))))))))+(IF(G456=2017,Outgrowers_Baseline!J456,IF(G456=2018,Outgrowers_Baseline!O456,IF(G456=2019,Outgrowers_Baseline!T456,IF(G456=2020,Outgrowers_Baseline!Y456,IF(G456=2021,Outgrowers_Baseline!AD456,IF(G456=2022,Outgrowers_Baseline!AI456,IF(G456=2023,Outgrowers_Baseline!AN456,IF(G456=2024,Outgrowers_Baseline!AS456,0)))))))))+(IF(G456=2017,Outgrowers_Baseline!K456,IF(G456=2018,Outgrowers_Baseline!P456,IF(G456=2019,Outgrowers_Baseline!U456,IF(G456=2020,Outgrowers_Baseline!Z456,IF(G456=2021,Outgrowers_Baseline!AE456,IF(G456=2022,Outgrowers_Baseline!AJ456,IF(G456=2023,Outgrowers_Baseline!AO456,IF(G456=2024,Outgrowers_Baseline!AT456,0)))))))))+(IF(G456=2017,Outgrowers_Baseline!L456,IF(G456=2018,Outgrowers_Baseline!Q456,IF(G456=2019,Outgrowers_Baseline!V456,IF(G456=2020,Outgrowers_Baseline!AA456,IF(G456=2021,Outgrowers_Baseline!AF456,IF(G456=2022,Outgrowers_Baseline!AK456,IF(G456=2023,Outgrowers_Baseline!AP456,IF(G456=2024,Outgrowers_Baseline!AU456,0))))))))))</f>
        <v>2600</v>
      </c>
      <c r="I456" s="11">
        <f t="shared" si="127"/>
        <v>2019</v>
      </c>
      <c r="J456" s="11">
        <f>IF(I456=2017,Outgrowers_Baseline!I456,IF(I456=2018,Outgrowers_Baseline!N456,IF(I456=2019,Outgrowers_Baseline!S456,IF(I456=2020,Outgrowers_Baseline!X456,IF(I456=2021,Outgrowers_Baseline!AC456,IF(I456=2022,Outgrowers_Baseline!AH456,IF(I456=2023,Outgrowers_Baseline!AM456,IF(I456=2024,Outgrowers_Baseline!AR456,0))))))))</f>
        <v>2600</v>
      </c>
      <c r="K456" s="11">
        <f>IF(I456=2017,Outgrowers_Baseline!L456,IF(I456=2018,Outgrowers_Baseline!Q456,IF(I456=2019,Outgrowers_Baseline!V456,IF(I456=2020,Outgrowers_Baseline!AA456,IF(I456=2021,Outgrowers_Baseline!AF456,IF(I456=2022,Outgrowers_Baseline!AK456,IF(I456=2023,Outgrowers_Baseline!AP456,IF(I456=2024,Outgrowers_Baseline!AU456,0))))))))</f>
        <v>0</v>
      </c>
      <c r="L456" s="11">
        <f>IF(I456=2017,Outgrowers_Baseline!K456,IF(I456=2018,Outgrowers_Baseline!P456,IF(I456=2019,Outgrowers_Baseline!U456,IF(I456=2020,Outgrowers_Baseline!Z456,IF(I456=2021,Outgrowers_Baseline!AE456,IF(I456=2022,Outgrowers_Baseline!AJ456,IF(I456=2023,Outgrowers_Baseline!AO456,IF(I456=2024,Outgrowers_Baseline!AT456,0))))))))</f>
        <v>0</v>
      </c>
      <c r="M456" s="11">
        <f>IF(I456=2017,Outgrowers_Baseline!J456,IF(I456=2018,Outgrowers_Baseline!O456,IF(I456=2019,Outgrowers_Baseline!T456,IF(I456=2020,Outgrowers_Baseline!Y456,IF(I456=2021,Outgrowers_Baseline!AD456,IF(I456=2022,Outgrowers_Baseline!AI456,IF(I456=2023,Outgrowers_Baseline!AN456,IF(I456=2024,Outgrowers_Baseline!AS456,0))))))))</f>
        <v>0</v>
      </c>
      <c r="N456" s="11">
        <f t="shared" si="128"/>
        <v>2600</v>
      </c>
      <c r="O456" s="30">
        <f>IFERROR(VLOOKUP(A456,Outgrower_Areas!$C:$J,8,0),0)</f>
        <v>0.27189400000000002</v>
      </c>
      <c r="P456" s="33">
        <f t="shared" si="129"/>
        <v>0</v>
      </c>
      <c r="Q456" s="113">
        <f t="shared" si="130"/>
        <v>0</v>
      </c>
      <c r="R456" s="32">
        <f t="shared" si="131"/>
        <v>0</v>
      </c>
      <c r="S456" s="30">
        <f t="shared" si="132"/>
        <v>0</v>
      </c>
      <c r="T456" s="32">
        <f t="shared" si="133"/>
        <v>0</v>
      </c>
      <c r="U456" s="30">
        <f t="shared" si="134"/>
        <v>0</v>
      </c>
      <c r="V456" s="113" t="str">
        <f t="shared" si="135"/>
        <v>Non-Cropland</v>
      </c>
      <c r="W456" s="33">
        <f t="shared" si="136"/>
        <v>0</v>
      </c>
      <c r="X456" s="114">
        <f t="shared" si="137"/>
        <v>0</v>
      </c>
      <c r="Y456" s="33">
        <f t="shared" si="138"/>
        <v>0</v>
      </c>
      <c r="Z456" s="113">
        <f t="shared" si="139"/>
        <v>0</v>
      </c>
      <c r="AA456" s="113" t="str">
        <f t="shared" si="140"/>
        <v>Non-Cropland</v>
      </c>
      <c r="AB456" s="11">
        <f t="shared" si="141"/>
        <v>0</v>
      </c>
      <c r="AC456" s="11">
        <f t="shared" si="142"/>
        <v>0</v>
      </c>
      <c r="AD456" s="30">
        <f t="shared" si="143"/>
        <v>0</v>
      </c>
    </row>
    <row r="457" spans="1:30" x14ac:dyDescent="0.4">
      <c r="A457" s="11" t="str">
        <f>Outgrowers_Baseline!A457</f>
        <v>67015a</v>
      </c>
      <c r="B457" s="11">
        <f>Outgrowers_Baseline!B457</f>
        <v>500</v>
      </c>
      <c r="C457" s="11" t="str">
        <f>Outgrowers_Baseline!C457</f>
        <v>67015a</v>
      </c>
      <c r="D457" s="11">
        <f>Outgrowers_Baseline!D457</f>
        <v>16948</v>
      </c>
      <c r="E457" s="11" t="str">
        <f>Outgrowers_Baseline!G457</f>
        <v>Euc</v>
      </c>
      <c r="F457" s="11">
        <f>Outgrowers_Baseline!H457</f>
        <v>2021</v>
      </c>
      <c r="G457" s="11">
        <f t="shared" si="126"/>
        <v>2020</v>
      </c>
      <c r="H457" s="11">
        <f>IF(G457&lt;2017,0,(IF(G457=2017,Outgrowers_Baseline!I457,IF(G457=2018,Outgrowers_Baseline!N457,IF(G457=2019,Outgrowers_Baseline!S457,IF(G457=2020,Outgrowers_Baseline!X457,IF(G457=2021,Outgrowers_Baseline!AC457,IF(G457=2022,Outgrowers_Baseline!AH457,IF(G457=2023,Outgrowers_Baseline!AM457,IF(G457=2024,Outgrowers_Baseline!AR457,0)))))))))+(IF(G457=2017,Outgrowers_Baseline!J457,IF(G457=2018,Outgrowers_Baseline!O457,IF(G457=2019,Outgrowers_Baseline!T457,IF(G457=2020,Outgrowers_Baseline!Y457,IF(G457=2021,Outgrowers_Baseline!AD457,IF(G457=2022,Outgrowers_Baseline!AI457,IF(G457=2023,Outgrowers_Baseline!AN457,IF(G457=2024,Outgrowers_Baseline!AS457,0)))))))))+(IF(G457=2017,Outgrowers_Baseline!K457,IF(G457=2018,Outgrowers_Baseline!P457,IF(G457=2019,Outgrowers_Baseline!U457,IF(G457=2020,Outgrowers_Baseline!Z457,IF(G457=2021,Outgrowers_Baseline!AE457,IF(G457=2022,Outgrowers_Baseline!AJ457,IF(G457=2023,Outgrowers_Baseline!AO457,IF(G457=2024,Outgrowers_Baseline!AT457,0)))))))))+(IF(G457=2017,Outgrowers_Baseline!L457,IF(G457=2018,Outgrowers_Baseline!Q457,IF(G457=2019,Outgrowers_Baseline!V457,IF(G457=2020,Outgrowers_Baseline!AA457,IF(G457=2021,Outgrowers_Baseline!AF457,IF(G457=2022,Outgrowers_Baseline!AK457,IF(G457=2023,Outgrowers_Baseline!AP457,IF(G457=2024,Outgrowers_Baseline!AU457,0))))))))))</f>
        <v>3400</v>
      </c>
      <c r="I457" s="11">
        <f t="shared" si="127"/>
        <v>2020</v>
      </c>
      <c r="J457" s="11">
        <f>IF(I457=2017,Outgrowers_Baseline!I457,IF(I457=2018,Outgrowers_Baseline!N457,IF(I457=2019,Outgrowers_Baseline!S457,IF(I457=2020,Outgrowers_Baseline!X457,IF(I457=2021,Outgrowers_Baseline!AC457,IF(I457=2022,Outgrowers_Baseline!AH457,IF(I457=2023,Outgrowers_Baseline!AM457,IF(I457=2024,Outgrowers_Baseline!AR457,0))))))))</f>
        <v>3400</v>
      </c>
      <c r="K457" s="11">
        <f>IF(I457=2017,Outgrowers_Baseline!L457,IF(I457=2018,Outgrowers_Baseline!Q457,IF(I457=2019,Outgrowers_Baseline!V457,IF(I457=2020,Outgrowers_Baseline!AA457,IF(I457=2021,Outgrowers_Baseline!AF457,IF(I457=2022,Outgrowers_Baseline!AK457,IF(I457=2023,Outgrowers_Baseline!AP457,IF(I457=2024,Outgrowers_Baseline!AU457,0))))))))</f>
        <v>0</v>
      </c>
      <c r="L457" s="11">
        <f>IF(I457=2017,Outgrowers_Baseline!K457,IF(I457=2018,Outgrowers_Baseline!P457,IF(I457=2019,Outgrowers_Baseline!U457,IF(I457=2020,Outgrowers_Baseline!Z457,IF(I457=2021,Outgrowers_Baseline!AE457,IF(I457=2022,Outgrowers_Baseline!AJ457,IF(I457=2023,Outgrowers_Baseline!AO457,IF(I457=2024,Outgrowers_Baseline!AT457,0))))))))</f>
        <v>0</v>
      </c>
      <c r="M457" s="11">
        <f>IF(I457=2017,Outgrowers_Baseline!J457,IF(I457=2018,Outgrowers_Baseline!O457,IF(I457=2019,Outgrowers_Baseline!T457,IF(I457=2020,Outgrowers_Baseline!Y457,IF(I457=2021,Outgrowers_Baseline!AD457,IF(I457=2022,Outgrowers_Baseline!AI457,IF(I457=2023,Outgrowers_Baseline!AN457,IF(I457=2024,Outgrowers_Baseline!AS457,0))))))))</f>
        <v>0</v>
      </c>
      <c r="N457" s="11">
        <f t="shared" si="128"/>
        <v>3400</v>
      </c>
      <c r="O457" s="30">
        <f>IFERROR(VLOOKUP(A457,Outgrower_Areas!$C:$J,8,0),0)</f>
        <v>0.333783</v>
      </c>
      <c r="P457" s="33">
        <f t="shared" si="129"/>
        <v>0</v>
      </c>
      <c r="Q457" s="113">
        <f t="shared" si="130"/>
        <v>0</v>
      </c>
      <c r="R457" s="32">
        <f t="shared" si="131"/>
        <v>0</v>
      </c>
      <c r="S457" s="30">
        <f t="shared" si="132"/>
        <v>0</v>
      </c>
      <c r="T457" s="32">
        <f t="shared" si="133"/>
        <v>0</v>
      </c>
      <c r="U457" s="30">
        <f t="shared" si="134"/>
        <v>0</v>
      </c>
      <c r="V457" s="113" t="str">
        <f t="shared" si="135"/>
        <v>Non-Cropland</v>
      </c>
      <c r="W457" s="33">
        <f t="shared" si="136"/>
        <v>0</v>
      </c>
      <c r="X457" s="114">
        <f t="shared" si="137"/>
        <v>0</v>
      </c>
      <c r="Y457" s="33">
        <f t="shared" si="138"/>
        <v>0</v>
      </c>
      <c r="Z457" s="113">
        <f t="shared" si="139"/>
        <v>0</v>
      </c>
      <c r="AA457" s="113" t="str">
        <f t="shared" si="140"/>
        <v>Non-Cropland</v>
      </c>
      <c r="AB457" s="11">
        <f t="shared" si="141"/>
        <v>0</v>
      </c>
      <c r="AC457" s="11">
        <f t="shared" si="142"/>
        <v>0</v>
      </c>
      <c r="AD457" s="30">
        <f t="shared" si="143"/>
        <v>0</v>
      </c>
    </row>
    <row r="458" spans="1:30" x14ac:dyDescent="0.4">
      <c r="A458" s="11" t="str">
        <f>Outgrowers_Baseline!A458</f>
        <v>67017a</v>
      </c>
      <c r="B458" s="11">
        <f>Outgrowers_Baseline!B458</f>
        <v>500</v>
      </c>
      <c r="C458" s="11" t="str">
        <f>Outgrowers_Baseline!C458</f>
        <v>67017a</v>
      </c>
      <c r="D458" s="11">
        <f>Outgrowers_Baseline!D458</f>
        <v>16950</v>
      </c>
      <c r="E458" s="11" t="str">
        <f>Outgrowers_Baseline!G458</f>
        <v>Euc</v>
      </c>
      <c r="F458" s="11">
        <f>Outgrowers_Baseline!H458</f>
        <v>2021</v>
      </c>
      <c r="G458" s="11">
        <f t="shared" si="126"/>
        <v>2020</v>
      </c>
      <c r="H458" s="11">
        <f>IF(G458&lt;2017,0,(IF(G458=2017,Outgrowers_Baseline!I458,IF(G458=2018,Outgrowers_Baseline!N458,IF(G458=2019,Outgrowers_Baseline!S458,IF(G458=2020,Outgrowers_Baseline!X458,IF(G458=2021,Outgrowers_Baseline!AC458,IF(G458=2022,Outgrowers_Baseline!AH458,IF(G458=2023,Outgrowers_Baseline!AM458,IF(G458=2024,Outgrowers_Baseline!AR458,0)))))))))+(IF(G458=2017,Outgrowers_Baseline!J458,IF(G458=2018,Outgrowers_Baseline!O458,IF(G458=2019,Outgrowers_Baseline!T458,IF(G458=2020,Outgrowers_Baseline!Y458,IF(G458=2021,Outgrowers_Baseline!AD458,IF(G458=2022,Outgrowers_Baseline!AI458,IF(G458=2023,Outgrowers_Baseline!AN458,IF(G458=2024,Outgrowers_Baseline!AS458,0)))))))))+(IF(G458=2017,Outgrowers_Baseline!K458,IF(G458=2018,Outgrowers_Baseline!P458,IF(G458=2019,Outgrowers_Baseline!U458,IF(G458=2020,Outgrowers_Baseline!Z458,IF(G458=2021,Outgrowers_Baseline!AE458,IF(G458=2022,Outgrowers_Baseline!AJ458,IF(G458=2023,Outgrowers_Baseline!AO458,IF(G458=2024,Outgrowers_Baseline!AT458,0)))))))))+(IF(G458=2017,Outgrowers_Baseline!L458,IF(G458=2018,Outgrowers_Baseline!Q458,IF(G458=2019,Outgrowers_Baseline!V458,IF(G458=2020,Outgrowers_Baseline!AA458,IF(G458=2021,Outgrowers_Baseline!AF458,IF(G458=2022,Outgrowers_Baseline!AK458,IF(G458=2023,Outgrowers_Baseline!AP458,IF(G458=2024,Outgrowers_Baseline!AU458,0))))))))))</f>
        <v>5600</v>
      </c>
      <c r="I458" s="11">
        <f t="shared" si="127"/>
        <v>2020</v>
      </c>
      <c r="J458" s="11">
        <f>IF(I458=2017,Outgrowers_Baseline!I458,IF(I458=2018,Outgrowers_Baseline!N458,IF(I458=2019,Outgrowers_Baseline!S458,IF(I458=2020,Outgrowers_Baseline!X458,IF(I458=2021,Outgrowers_Baseline!AC458,IF(I458=2022,Outgrowers_Baseline!AH458,IF(I458=2023,Outgrowers_Baseline!AM458,IF(I458=2024,Outgrowers_Baseline!AR458,0))))))))</f>
        <v>5600</v>
      </c>
      <c r="K458" s="11">
        <f>IF(I458=2017,Outgrowers_Baseline!L458,IF(I458=2018,Outgrowers_Baseline!Q458,IF(I458=2019,Outgrowers_Baseline!V458,IF(I458=2020,Outgrowers_Baseline!AA458,IF(I458=2021,Outgrowers_Baseline!AF458,IF(I458=2022,Outgrowers_Baseline!AK458,IF(I458=2023,Outgrowers_Baseline!AP458,IF(I458=2024,Outgrowers_Baseline!AU458,0))))))))</f>
        <v>0</v>
      </c>
      <c r="L458" s="11">
        <f>IF(I458=2017,Outgrowers_Baseline!K458,IF(I458=2018,Outgrowers_Baseline!P458,IF(I458=2019,Outgrowers_Baseline!U458,IF(I458=2020,Outgrowers_Baseline!Z458,IF(I458=2021,Outgrowers_Baseline!AE458,IF(I458=2022,Outgrowers_Baseline!AJ458,IF(I458=2023,Outgrowers_Baseline!AO458,IF(I458=2024,Outgrowers_Baseline!AT458,0))))))))</f>
        <v>0</v>
      </c>
      <c r="M458" s="11">
        <f>IF(I458=2017,Outgrowers_Baseline!J458,IF(I458=2018,Outgrowers_Baseline!O458,IF(I458=2019,Outgrowers_Baseline!T458,IF(I458=2020,Outgrowers_Baseline!Y458,IF(I458=2021,Outgrowers_Baseline!AD458,IF(I458=2022,Outgrowers_Baseline!AI458,IF(I458=2023,Outgrowers_Baseline!AN458,IF(I458=2024,Outgrowers_Baseline!AS458,0))))))))</f>
        <v>0</v>
      </c>
      <c r="N458" s="11">
        <f t="shared" si="128"/>
        <v>5600</v>
      </c>
      <c r="O458" s="30">
        <f>IFERROR(VLOOKUP(A458,Outgrower_Areas!$C:$J,8,0),0)</f>
        <v>0.56455100000000003</v>
      </c>
      <c r="P458" s="33">
        <f t="shared" si="129"/>
        <v>0</v>
      </c>
      <c r="Q458" s="113">
        <f t="shared" si="130"/>
        <v>0</v>
      </c>
      <c r="R458" s="32">
        <f t="shared" si="131"/>
        <v>0</v>
      </c>
      <c r="S458" s="30">
        <f t="shared" si="132"/>
        <v>0</v>
      </c>
      <c r="T458" s="32">
        <f t="shared" si="133"/>
        <v>0</v>
      </c>
      <c r="U458" s="30">
        <f t="shared" si="134"/>
        <v>0</v>
      </c>
      <c r="V458" s="113" t="str">
        <f t="shared" si="135"/>
        <v>Non-Cropland</v>
      </c>
      <c r="W458" s="33">
        <f t="shared" si="136"/>
        <v>0</v>
      </c>
      <c r="X458" s="114">
        <f t="shared" si="137"/>
        <v>0</v>
      </c>
      <c r="Y458" s="33">
        <f t="shared" si="138"/>
        <v>0</v>
      </c>
      <c r="Z458" s="113">
        <f t="shared" si="139"/>
        <v>0</v>
      </c>
      <c r="AA458" s="113" t="str">
        <f t="shared" si="140"/>
        <v>Non-Cropland</v>
      </c>
      <c r="AB458" s="11">
        <f t="shared" si="141"/>
        <v>0</v>
      </c>
      <c r="AC458" s="11">
        <f t="shared" si="142"/>
        <v>0</v>
      </c>
      <c r="AD458" s="30">
        <f t="shared" si="143"/>
        <v>0</v>
      </c>
    </row>
    <row r="459" spans="1:30" x14ac:dyDescent="0.4">
      <c r="A459" s="11" t="str">
        <f>Outgrowers_Baseline!A459</f>
        <v>67018a</v>
      </c>
      <c r="B459" s="11">
        <f>Outgrowers_Baseline!B459</f>
        <v>500</v>
      </c>
      <c r="C459" s="11" t="str">
        <f>Outgrowers_Baseline!C459</f>
        <v>67018a</v>
      </c>
      <c r="D459" s="11">
        <f>Outgrowers_Baseline!D459</f>
        <v>16951</v>
      </c>
      <c r="E459" s="11" t="str">
        <f>Outgrowers_Baseline!G459</f>
        <v>Euc</v>
      </c>
      <c r="F459" s="11">
        <f>Outgrowers_Baseline!H459</f>
        <v>2021</v>
      </c>
      <c r="G459" s="11">
        <f t="shared" si="126"/>
        <v>2020</v>
      </c>
      <c r="H459" s="11">
        <f>IF(G459&lt;2017,0,(IF(G459=2017,Outgrowers_Baseline!I459,IF(G459=2018,Outgrowers_Baseline!N459,IF(G459=2019,Outgrowers_Baseline!S459,IF(G459=2020,Outgrowers_Baseline!X459,IF(G459=2021,Outgrowers_Baseline!AC459,IF(G459=2022,Outgrowers_Baseline!AH459,IF(G459=2023,Outgrowers_Baseline!AM459,IF(G459=2024,Outgrowers_Baseline!AR459,0)))))))))+(IF(G459=2017,Outgrowers_Baseline!J459,IF(G459=2018,Outgrowers_Baseline!O459,IF(G459=2019,Outgrowers_Baseline!T459,IF(G459=2020,Outgrowers_Baseline!Y459,IF(G459=2021,Outgrowers_Baseline!AD459,IF(G459=2022,Outgrowers_Baseline!AI459,IF(G459=2023,Outgrowers_Baseline!AN459,IF(G459=2024,Outgrowers_Baseline!AS459,0)))))))))+(IF(G459=2017,Outgrowers_Baseline!K459,IF(G459=2018,Outgrowers_Baseline!P459,IF(G459=2019,Outgrowers_Baseline!U459,IF(G459=2020,Outgrowers_Baseline!Z459,IF(G459=2021,Outgrowers_Baseline!AE459,IF(G459=2022,Outgrowers_Baseline!AJ459,IF(G459=2023,Outgrowers_Baseline!AO459,IF(G459=2024,Outgrowers_Baseline!AT459,0)))))))))+(IF(G459=2017,Outgrowers_Baseline!L459,IF(G459=2018,Outgrowers_Baseline!Q459,IF(G459=2019,Outgrowers_Baseline!V459,IF(G459=2020,Outgrowers_Baseline!AA459,IF(G459=2021,Outgrowers_Baseline!AF459,IF(G459=2022,Outgrowers_Baseline!AK459,IF(G459=2023,Outgrowers_Baseline!AP459,IF(G459=2024,Outgrowers_Baseline!AU459,0))))))))))</f>
        <v>13400</v>
      </c>
      <c r="I459" s="11">
        <f t="shared" si="127"/>
        <v>2020</v>
      </c>
      <c r="J459" s="11">
        <f>IF(I459=2017,Outgrowers_Baseline!I459,IF(I459=2018,Outgrowers_Baseline!N459,IF(I459=2019,Outgrowers_Baseline!S459,IF(I459=2020,Outgrowers_Baseline!X459,IF(I459=2021,Outgrowers_Baseline!AC459,IF(I459=2022,Outgrowers_Baseline!AH459,IF(I459=2023,Outgrowers_Baseline!AM459,IF(I459=2024,Outgrowers_Baseline!AR459,0))))))))</f>
        <v>13400</v>
      </c>
      <c r="K459" s="11">
        <f>IF(I459=2017,Outgrowers_Baseline!L459,IF(I459=2018,Outgrowers_Baseline!Q459,IF(I459=2019,Outgrowers_Baseline!V459,IF(I459=2020,Outgrowers_Baseline!AA459,IF(I459=2021,Outgrowers_Baseline!AF459,IF(I459=2022,Outgrowers_Baseline!AK459,IF(I459=2023,Outgrowers_Baseline!AP459,IF(I459=2024,Outgrowers_Baseline!AU459,0))))))))</f>
        <v>0</v>
      </c>
      <c r="L459" s="11">
        <f>IF(I459=2017,Outgrowers_Baseline!K459,IF(I459=2018,Outgrowers_Baseline!P459,IF(I459=2019,Outgrowers_Baseline!U459,IF(I459=2020,Outgrowers_Baseline!Z459,IF(I459=2021,Outgrowers_Baseline!AE459,IF(I459=2022,Outgrowers_Baseline!AJ459,IF(I459=2023,Outgrowers_Baseline!AO459,IF(I459=2024,Outgrowers_Baseline!AT459,0))))))))</f>
        <v>0</v>
      </c>
      <c r="M459" s="11">
        <f>IF(I459=2017,Outgrowers_Baseline!J459,IF(I459=2018,Outgrowers_Baseline!O459,IF(I459=2019,Outgrowers_Baseline!T459,IF(I459=2020,Outgrowers_Baseline!Y459,IF(I459=2021,Outgrowers_Baseline!AD459,IF(I459=2022,Outgrowers_Baseline!AI459,IF(I459=2023,Outgrowers_Baseline!AN459,IF(I459=2024,Outgrowers_Baseline!AS459,0))))))))</f>
        <v>0</v>
      </c>
      <c r="N459" s="11">
        <f t="shared" si="128"/>
        <v>13400</v>
      </c>
      <c r="O459" s="30">
        <f>IFERROR(VLOOKUP(A459,Outgrower_Areas!$C:$J,8,0),0)</f>
        <v>1.361453</v>
      </c>
      <c r="P459" s="33">
        <f t="shared" si="129"/>
        <v>0</v>
      </c>
      <c r="Q459" s="113">
        <f t="shared" si="130"/>
        <v>0</v>
      </c>
      <c r="R459" s="32">
        <f t="shared" si="131"/>
        <v>0</v>
      </c>
      <c r="S459" s="30">
        <f t="shared" si="132"/>
        <v>0</v>
      </c>
      <c r="T459" s="32">
        <f t="shared" si="133"/>
        <v>0</v>
      </c>
      <c r="U459" s="30">
        <f t="shared" si="134"/>
        <v>0</v>
      </c>
      <c r="V459" s="113" t="str">
        <f t="shared" si="135"/>
        <v>Non-Cropland</v>
      </c>
      <c r="W459" s="33">
        <f t="shared" si="136"/>
        <v>0</v>
      </c>
      <c r="X459" s="114">
        <f t="shared" si="137"/>
        <v>0</v>
      </c>
      <c r="Y459" s="33">
        <f t="shared" si="138"/>
        <v>0</v>
      </c>
      <c r="Z459" s="113">
        <f t="shared" si="139"/>
        <v>0</v>
      </c>
      <c r="AA459" s="113" t="str">
        <f t="shared" si="140"/>
        <v>Non-Cropland</v>
      </c>
      <c r="AB459" s="11">
        <f t="shared" si="141"/>
        <v>0</v>
      </c>
      <c r="AC459" s="11">
        <f t="shared" si="142"/>
        <v>0</v>
      </c>
      <c r="AD459" s="30">
        <f t="shared" si="143"/>
        <v>0</v>
      </c>
    </row>
    <row r="460" spans="1:30" x14ac:dyDescent="0.4">
      <c r="A460" s="11" t="str">
        <f>Outgrowers_Baseline!A460</f>
        <v>67019a</v>
      </c>
      <c r="B460" s="11">
        <f>Outgrowers_Baseline!B460</f>
        <v>500</v>
      </c>
      <c r="C460" s="11" t="str">
        <f>Outgrowers_Baseline!C460</f>
        <v>67019a</v>
      </c>
      <c r="D460" s="11">
        <f>Outgrowers_Baseline!D460</f>
        <v>16952</v>
      </c>
      <c r="E460" s="11" t="str">
        <f>Outgrowers_Baseline!G460</f>
        <v>Euc</v>
      </c>
      <c r="F460" s="11">
        <f>Outgrowers_Baseline!H460</f>
        <v>2021</v>
      </c>
      <c r="G460" s="11">
        <f t="shared" si="126"/>
        <v>2020</v>
      </c>
      <c r="H460" s="11">
        <f>IF(G460&lt;2017,0,(IF(G460=2017,Outgrowers_Baseline!I460,IF(G460=2018,Outgrowers_Baseline!N460,IF(G460=2019,Outgrowers_Baseline!S460,IF(G460=2020,Outgrowers_Baseline!X460,IF(G460=2021,Outgrowers_Baseline!AC460,IF(G460=2022,Outgrowers_Baseline!AH460,IF(G460=2023,Outgrowers_Baseline!AM460,IF(G460=2024,Outgrowers_Baseline!AR460,0)))))))))+(IF(G460=2017,Outgrowers_Baseline!J460,IF(G460=2018,Outgrowers_Baseline!O460,IF(G460=2019,Outgrowers_Baseline!T460,IF(G460=2020,Outgrowers_Baseline!Y460,IF(G460=2021,Outgrowers_Baseline!AD460,IF(G460=2022,Outgrowers_Baseline!AI460,IF(G460=2023,Outgrowers_Baseline!AN460,IF(G460=2024,Outgrowers_Baseline!AS460,0)))))))))+(IF(G460=2017,Outgrowers_Baseline!K460,IF(G460=2018,Outgrowers_Baseline!P460,IF(G460=2019,Outgrowers_Baseline!U460,IF(G460=2020,Outgrowers_Baseline!Z460,IF(G460=2021,Outgrowers_Baseline!AE460,IF(G460=2022,Outgrowers_Baseline!AJ460,IF(G460=2023,Outgrowers_Baseline!AO460,IF(G460=2024,Outgrowers_Baseline!AT460,0)))))))))+(IF(G460=2017,Outgrowers_Baseline!L460,IF(G460=2018,Outgrowers_Baseline!Q460,IF(G460=2019,Outgrowers_Baseline!V460,IF(G460=2020,Outgrowers_Baseline!AA460,IF(G460=2021,Outgrowers_Baseline!AF460,IF(G460=2022,Outgrowers_Baseline!AK460,IF(G460=2023,Outgrowers_Baseline!AP460,IF(G460=2024,Outgrowers_Baseline!AU460,0))))))))))</f>
        <v>3200</v>
      </c>
      <c r="I460" s="11">
        <f t="shared" si="127"/>
        <v>2020</v>
      </c>
      <c r="J460" s="11">
        <f>IF(I460=2017,Outgrowers_Baseline!I460,IF(I460=2018,Outgrowers_Baseline!N460,IF(I460=2019,Outgrowers_Baseline!S460,IF(I460=2020,Outgrowers_Baseline!X460,IF(I460=2021,Outgrowers_Baseline!AC460,IF(I460=2022,Outgrowers_Baseline!AH460,IF(I460=2023,Outgrowers_Baseline!AM460,IF(I460=2024,Outgrowers_Baseline!AR460,0))))))))</f>
        <v>3100</v>
      </c>
      <c r="K460" s="11">
        <f>IF(I460=2017,Outgrowers_Baseline!L460,IF(I460=2018,Outgrowers_Baseline!Q460,IF(I460=2019,Outgrowers_Baseline!V460,IF(I460=2020,Outgrowers_Baseline!AA460,IF(I460=2021,Outgrowers_Baseline!AF460,IF(I460=2022,Outgrowers_Baseline!AK460,IF(I460=2023,Outgrowers_Baseline!AP460,IF(I460=2024,Outgrowers_Baseline!AU460,0))))))))</f>
        <v>0</v>
      </c>
      <c r="L460" s="11">
        <f>IF(I460=2017,Outgrowers_Baseline!K460,IF(I460=2018,Outgrowers_Baseline!P460,IF(I460=2019,Outgrowers_Baseline!U460,IF(I460=2020,Outgrowers_Baseline!Z460,IF(I460=2021,Outgrowers_Baseline!AE460,IF(I460=2022,Outgrowers_Baseline!AJ460,IF(I460=2023,Outgrowers_Baseline!AO460,IF(I460=2024,Outgrowers_Baseline!AT460,0))))))))</f>
        <v>0</v>
      </c>
      <c r="M460" s="11">
        <f>IF(I460=2017,Outgrowers_Baseline!J460,IF(I460=2018,Outgrowers_Baseline!O460,IF(I460=2019,Outgrowers_Baseline!T460,IF(I460=2020,Outgrowers_Baseline!Y460,IF(I460=2021,Outgrowers_Baseline!AD460,IF(I460=2022,Outgrowers_Baseline!AI460,IF(I460=2023,Outgrowers_Baseline!AN460,IF(I460=2024,Outgrowers_Baseline!AS460,0))))))))</f>
        <v>100</v>
      </c>
      <c r="N460" s="11">
        <f t="shared" si="128"/>
        <v>3200</v>
      </c>
      <c r="O460" s="30">
        <f>IFERROR(VLOOKUP(A460,Outgrower_Areas!$C:$J,8,0),0)</f>
        <v>0.31353799999999998</v>
      </c>
      <c r="P460" s="33">
        <f t="shared" si="129"/>
        <v>0</v>
      </c>
      <c r="Q460" s="113">
        <f t="shared" si="130"/>
        <v>0</v>
      </c>
      <c r="R460" s="32">
        <f t="shared" si="131"/>
        <v>0</v>
      </c>
      <c r="S460" s="30">
        <f t="shared" si="132"/>
        <v>0</v>
      </c>
      <c r="T460" s="32">
        <f t="shared" si="133"/>
        <v>3.125E-2</v>
      </c>
      <c r="U460" s="30">
        <f t="shared" si="134"/>
        <v>9.7980624999999995E-3</v>
      </c>
      <c r="V460" s="113" t="str">
        <f t="shared" si="135"/>
        <v>Non-Cropland</v>
      </c>
      <c r="W460" s="33">
        <f t="shared" si="136"/>
        <v>0</v>
      </c>
      <c r="X460" s="114">
        <f t="shared" si="137"/>
        <v>0</v>
      </c>
      <c r="Y460" s="33">
        <f t="shared" si="138"/>
        <v>0</v>
      </c>
      <c r="Z460" s="113">
        <f t="shared" si="139"/>
        <v>0</v>
      </c>
      <c r="AA460" s="113" t="str">
        <f t="shared" si="140"/>
        <v>Very Low Cropland (&lt;10%)</v>
      </c>
      <c r="AB460" s="11">
        <f t="shared" si="141"/>
        <v>0.15</v>
      </c>
      <c r="AC460" s="11">
        <f t="shared" si="142"/>
        <v>1.4697093749999998E-3</v>
      </c>
      <c r="AD460" s="30">
        <f t="shared" si="143"/>
        <v>9.7980624999999995E-3</v>
      </c>
    </row>
    <row r="461" spans="1:30" x14ac:dyDescent="0.4">
      <c r="A461" s="11" t="str">
        <f>Outgrowers_Baseline!A461</f>
        <v>69001a</v>
      </c>
      <c r="B461" s="11">
        <f>Outgrowers_Baseline!B461</f>
        <v>500</v>
      </c>
      <c r="C461" s="11" t="str">
        <f>Outgrowers_Baseline!C461</f>
        <v>69001a</v>
      </c>
      <c r="D461" s="11">
        <f>Outgrowers_Baseline!D461</f>
        <v>15127</v>
      </c>
      <c r="E461" s="11" t="str">
        <f>Outgrowers_Baseline!G461</f>
        <v>Euc</v>
      </c>
      <c r="F461" s="11">
        <f>Outgrowers_Baseline!H461</f>
        <v>2021</v>
      </c>
      <c r="G461" s="11">
        <f t="shared" si="126"/>
        <v>2020</v>
      </c>
      <c r="H461" s="11">
        <f>IF(G461&lt;2017,0,(IF(G461=2017,Outgrowers_Baseline!I461,IF(G461=2018,Outgrowers_Baseline!N461,IF(G461=2019,Outgrowers_Baseline!S461,IF(G461=2020,Outgrowers_Baseline!X461,IF(G461=2021,Outgrowers_Baseline!AC461,IF(G461=2022,Outgrowers_Baseline!AH461,IF(G461=2023,Outgrowers_Baseline!AM461,IF(G461=2024,Outgrowers_Baseline!AR461,0)))))))))+(IF(G461=2017,Outgrowers_Baseline!J461,IF(G461=2018,Outgrowers_Baseline!O461,IF(G461=2019,Outgrowers_Baseline!T461,IF(G461=2020,Outgrowers_Baseline!Y461,IF(G461=2021,Outgrowers_Baseline!AD461,IF(G461=2022,Outgrowers_Baseline!AI461,IF(G461=2023,Outgrowers_Baseline!AN461,IF(G461=2024,Outgrowers_Baseline!AS461,0)))))))))+(IF(G461=2017,Outgrowers_Baseline!K461,IF(G461=2018,Outgrowers_Baseline!P461,IF(G461=2019,Outgrowers_Baseline!U461,IF(G461=2020,Outgrowers_Baseline!Z461,IF(G461=2021,Outgrowers_Baseline!AE461,IF(G461=2022,Outgrowers_Baseline!AJ461,IF(G461=2023,Outgrowers_Baseline!AO461,IF(G461=2024,Outgrowers_Baseline!AT461,0)))))))))+(IF(G461=2017,Outgrowers_Baseline!L461,IF(G461=2018,Outgrowers_Baseline!Q461,IF(G461=2019,Outgrowers_Baseline!V461,IF(G461=2020,Outgrowers_Baseline!AA461,IF(G461=2021,Outgrowers_Baseline!AF461,IF(G461=2022,Outgrowers_Baseline!AK461,IF(G461=2023,Outgrowers_Baseline!AP461,IF(G461=2024,Outgrowers_Baseline!AU461,0))))))))))</f>
        <v>10900</v>
      </c>
      <c r="I461" s="11">
        <f t="shared" si="127"/>
        <v>2020</v>
      </c>
      <c r="J461" s="11">
        <f>IF(I461=2017,Outgrowers_Baseline!I461,IF(I461=2018,Outgrowers_Baseline!N461,IF(I461=2019,Outgrowers_Baseline!S461,IF(I461=2020,Outgrowers_Baseline!X461,IF(I461=2021,Outgrowers_Baseline!AC461,IF(I461=2022,Outgrowers_Baseline!AH461,IF(I461=2023,Outgrowers_Baseline!AM461,IF(I461=2024,Outgrowers_Baseline!AR461,0))))))))</f>
        <v>10900</v>
      </c>
      <c r="K461" s="11">
        <f>IF(I461=2017,Outgrowers_Baseline!L461,IF(I461=2018,Outgrowers_Baseline!Q461,IF(I461=2019,Outgrowers_Baseline!V461,IF(I461=2020,Outgrowers_Baseline!AA461,IF(I461=2021,Outgrowers_Baseline!AF461,IF(I461=2022,Outgrowers_Baseline!AK461,IF(I461=2023,Outgrowers_Baseline!AP461,IF(I461=2024,Outgrowers_Baseline!AU461,0))))))))</f>
        <v>0</v>
      </c>
      <c r="L461" s="11">
        <f>IF(I461=2017,Outgrowers_Baseline!K461,IF(I461=2018,Outgrowers_Baseline!P461,IF(I461=2019,Outgrowers_Baseline!U461,IF(I461=2020,Outgrowers_Baseline!Z461,IF(I461=2021,Outgrowers_Baseline!AE461,IF(I461=2022,Outgrowers_Baseline!AJ461,IF(I461=2023,Outgrowers_Baseline!AO461,IF(I461=2024,Outgrowers_Baseline!AT461,0))))))))</f>
        <v>0</v>
      </c>
      <c r="M461" s="11">
        <f>IF(I461=2017,Outgrowers_Baseline!J461,IF(I461=2018,Outgrowers_Baseline!O461,IF(I461=2019,Outgrowers_Baseline!T461,IF(I461=2020,Outgrowers_Baseline!Y461,IF(I461=2021,Outgrowers_Baseline!AD461,IF(I461=2022,Outgrowers_Baseline!AI461,IF(I461=2023,Outgrowers_Baseline!AN461,IF(I461=2024,Outgrowers_Baseline!AS461,0))))))))</f>
        <v>0</v>
      </c>
      <c r="N461" s="11">
        <f t="shared" si="128"/>
        <v>10900</v>
      </c>
      <c r="O461" s="30">
        <f>IFERROR(VLOOKUP(A461,Outgrower_Areas!$C:$J,8,0),0)</f>
        <v>1.1166780000000001</v>
      </c>
      <c r="P461" s="33">
        <f t="shared" si="129"/>
        <v>0</v>
      </c>
      <c r="Q461" s="113">
        <f t="shared" si="130"/>
        <v>0</v>
      </c>
      <c r="R461" s="32">
        <f t="shared" si="131"/>
        <v>0</v>
      </c>
      <c r="S461" s="30">
        <f t="shared" si="132"/>
        <v>0</v>
      </c>
      <c r="T461" s="32">
        <f t="shared" si="133"/>
        <v>0</v>
      </c>
      <c r="U461" s="30">
        <f t="shared" si="134"/>
        <v>0</v>
      </c>
      <c r="V461" s="113" t="str">
        <f t="shared" si="135"/>
        <v>Non-Cropland</v>
      </c>
      <c r="W461" s="33">
        <f t="shared" si="136"/>
        <v>0</v>
      </c>
      <c r="X461" s="114">
        <f t="shared" si="137"/>
        <v>0</v>
      </c>
      <c r="Y461" s="33">
        <f t="shared" si="138"/>
        <v>0</v>
      </c>
      <c r="Z461" s="113">
        <f t="shared" si="139"/>
        <v>0</v>
      </c>
      <c r="AA461" s="113" t="str">
        <f t="shared" si="140"/>
        <v>Non-Cropland</v>
      </c>
      <c r="AB461" s="11">
        <f t="shared" si="141"/>
        <v>0</v>
      </c>
      <c r="AC461" s="11">
        <f t="shared" si="142"/>
        <v>0</v>
      </c>
      <c r="AD461" s="30">
        <f t="shared" si="143"/>
        <v>0</v>
      </c>
    </row>
    <row r="462" spans="1:30" x14ac:dyDescent="0.4">
      <c r="A462" s="11" t="str">
        <f>Outgrowers_Baseline!A462</f>
        <v>70112e</v>
      </c>
      <c r="B462" s="11">
        <f>Outgrowers_Baseline!B462</f>
        <v>503</v>
      </c>
      <c r="C462" s="11" t="str">
        <f>Outgrowers_Baseline!C462</f>
        <v>70112e</v>
      </c>
      <c r="D462" s="11">
        <f>Outgrowers_Baseline!D462</f>
        <v>19217</v>
      </c>
      <c r="E462" s="11" t="str">
        <f>Outgrowers_Baseline!G462</f>
        <v>Euc</v>
      </c>
      <c r="F462" s="11">
        <f>Outgrowers_Baseline!H462</f>
        <v>2022</v>
      </c>
      <c r="G462" s="11">
        <f t="shared" si="126"/>
        <v>2021</v>
      </c>
      <c r="H462" s="11">
        <f>IF(G462&lt;2017,0,(IF(G462=2017,Outgrowers_Baseline!I462,IF(G462=2018,Outgrowers_Baseline!N462,IF(G462=2019,Outgrowers_Baseline!S462,IF(G462=2020,Outgrowers_Baseline!X462,IF(G462=2021,Outgrowers_Baseline!AC462,IF(G462=2022,Outgrowers_Baseline!AH462,IF(G462=2023,Outgrowers_Baseline!AM462,IF(G462=2024,Outgrowers_Baseline!AR462,0)))))))))+(IF(G462=2017,Outgrowers_Baseline!J462,IF(G462=2018,Outgrowers_Baseline!O462,IF(G462=2019,Outgrowers_Baseline!T462,IF(G462=2020,Outgrowers_Baseline!Y462,IF(G462=2021,Outgrowers_Baseline!AD462,IF(G462=2022,Outgrowers_Baseline!AI462,IF(G462=2023,Outgrowers_Baseline!AN462,IF(G462=2024,Outgrowers_Baseline!AS462,0)))))))))+(IF(G462=2017,Outgrowers_Baseline!K462,IF(G462=2018,Outgrowers_Baseline!P462,IF(G462=2019,Outgrowers_Baseline!U462,IF(G462=2020,Outgrowers_Baseline!Z462,IF(G462=2021,Outgrowers_Baseline!AE462,IF(G462=2022,Outgrowers_Baseline!AJ462,IF(G462=2023,Outgrowers_Baseline!AO462,IF(G462=2024,Outgrowers_Baseline!AT462,0)))))))))+(IF(G462=2017,Outgrowers_Baseline!L462,IF(G462=2018,Outgrowers_Baseline!Q462,IF(G462=2019,Outgrowers_Baseline!V462,IF(G462=2020,Outgrowers_Baseline!AA462,IF(G462=2021,Outgrowers_Baseline!AF462,IF(G462=2022,Outgrowers_Baseline!AK462,IF(G462=2023,Outgrowers_Baseline!AP462,IF(G462=2024,Outgrowers_Baseline!AU462,0))))))))))</f>
        <v>19600</v>
      </c>
      <c r="I462" s="11">
        <f t="shared" si="127"/>
        <v>2021</v>
      </c>
      <c r="J462" s="11">
        <f>IF(I462=2017,Outgrowers_Baseline!I462,IF(I462=2018,Outgrowers_Baseline!N462,IF(I462=2019,Outgrowers_Baseline!S462,IF(I462=2020,Outgrowers_Baseline!X462,IF(I462=2021,Outgrowers_Baseline!AC462,IF(I462=2022,Outgrowers_Baseline!AH462,IF(I462=2023,Outgrowers_Baseline!AM462,IF(I462=2024,Outgrowers_Baseline!AR462,0))))))))</f>
        <v>19600</v>
      </c>
      <c r="K462" s="11">
        <f>IF(I462=2017,Outgrowers_Baseline!L462,IF(I462=2018,Outgrowers_Baseline!Q462,IF(I462=2019,Outgrowers_Baseline!V462,IF(I462=2020,Outgrowers_Baseline!AA462,IF(I462=2021,Outgrowers_Baseline!AF462,IF(I462=2022,Outgrowers_Baseline!AK462,IF(I462=2023,Outgrowers_Baseline!AP462,IF(I462=2024,Outgrowers_Baseline!AU462,0))))))))</f>
        <v>0</v>
      </c>
      <c r="L462" s="11">
        <f>IF(I462=2017,Outgrowers_Baseline!K462,IF(I462=2018,Outgrowers_Baseline!P462,IF(I462=2019,Outgrowers_Baseline!U462,IF(I462=2020,Outgrowers_Baseline!Z462,IF(I462=2021,Outgrowers_Baseline!AE462,IF(I462=2022,Outgrowers_Baseline!AJ462,IF(I462=2023,Outgrowers_Baseline!AO462,IF(I462=2024,Outgrowers_Baseline!AT462,0))))))))</f>
        <v>0</v>
      </c>
      <c r="M462" s="11">
        <f>IF(I462=2017,Outgrowers_Baseline!J462,IF(I462=2018,Outgrowers_Baseline!O462,IF(I462=2019,Outgrowers_Baseline!T462,IF(I462=2020,Outgrowers_Baseline!Y462,IF(I462=2021,Outgrowers_Baseline!AD462,IF(I462=2022,Outgrowers_Baseline!AI462,IF(I462=2023,Outgrowers_Baseline!AN462,IF(I462=2024,Outgrowers_Baseline!AS462,0))))))))</f>
        <v>0</v>
      </c>
      <c r="N462" s="11">
        <f t="shared" si="128"/>
        <v>19600</v>
      </c>
      <c r="O462" s="30">
        <f>IFERROR(VLOOKUP(A462,Outgrower_Areas!$C:$J,8,0),0)</f>
        <v>1.9663250000000001</v>
      </c>
      <c r="P462" s="33">
        <f t="shared" si="129"/>
        <v>0</v>
      </c>
      <c r="Q462" s="113">
        <f t="shared" si="130"/>
        <v>0</v>
      </c>
      <c r="R462" s="32">
        <f t="shared" si="131"/>
        <v>0</v>
      </c>
      <c r="S462" s="30">
        <f t="shared" si="132"/>
        <v>0</v>
      </c>
      <c r="T462" s="32">
        <f t="shared" si="133"/>
        <v>0</v>
      </c>
      <c r="U462" s="30">
        <f t="shared" si="134"/>
        <v>0</v>
      </c>
      <c r="V462" s="113" t="str">
        <f t="shared" si="135"/>
        <v>Non-Cropland</v>
      </c>
      <c r="W462" s="33">
        <f t="shared" si="136"/>
        <v>0</v>
      </c>
      <c r="X462" s="114">
        <f t="shared" si="137"/>
        <v>0</v>
      </c>
      <c r="Y462" s="33">
        <f t="shared" si="138"/>
        <v>0</v>
      </c>
      <c r="Z462" s="113">
        <f t="shared" si="139"/>
        <v>0</v>
      </c>
      <c r="AA462" s="113" t="str">
        <f t="shared" si="140"/>
        <v>Non-Cropland</v>
      </c>
      <c r="AB462" s="11">
        <f t="shared" si="141"/>
        <v>0</v>
      </c>
      <c r="AC462" s="11">
        <f t="shared" si="142"/>
        <v>0</v>
      </c>
      <c r="AD462" s="30">
        <f t="shared" si="143"/>
        <v>0</v>
      </c>
    </row>
    <row r="463" spans="1:30" x14ac:dyDescent="0.4">
      <c r="A463" s="11" t="str">
        <f>Outgrowers_Baseline!A463</f>
        <v>73004a</v>
      </c>
      <c r="B463" s="11">
        <f>Outgrowers_Baseline!B463</f>
        <v>502</v>
      </c>
      <c r="C463" s="11" t="str">
        <f>Outgrowers_Baseline!C463</f>
        <v>73004a</v>
      </c>
      <c r="D463" s="11">
        <f>Outgrowers_Baseline!D463</f>
        <v>16863</v>
      </c>
      <c r="E463" s="11" t="str">
        <f>Outgrowers_Baseline!G463</f>
        <v>Pine</v>
      </c>
      <c r="F463" s="11">
        <f>Outgrowers_Baseline!H463</f>
        <v>2020</v>
      </c>
      <c r="G463" s="11">
        <f t="shared" si="126"/>
        <v>2019</v>
      </c>
      <c r="H463" s="11">
        <f>IF(G463&lt;2017,0,(IF(G463=2017,Outgrowers_Baseline!I463,IF(G463=2018,Outgrowers_Baseline!N463,IF(G463=2019,Outgrowers_Baseline!S463,IF(G463=2020,Outgrowers_Baseline!X463,IF(G463=2021,Outgrowers_Baseline!AC463,IF(G463=2022,Outgrowers_Baseline!AH463,IF(G463=2023,Outgrowers_Baseline!AM463,IF(G463=2024,Outgrowers_Baseline!AR463,0)))))))))+(IF(G463=2017,Outgrowers_Baseline!J463,IF(G463=2018,Outgrowers_Baseline!O463,IF(G463=2019,Outgrowers_Baseline!T463,IF(G463=2020,Outgrowers_Baseline!Y463,IF(G463=2021,Outgrowers_Baseline!AD463,IF(G463=2022,Outgrowers_Baseline!AI463,IF(G463=2023,Outgrowers_Baseline!AN463,IF(G463=2024,Outgrowers_Baseline!AS463,0)))))))))+(IF(G463=2017,Outgrowers_Baseline!K463,IF(G463=2018,Outgrowers_Baseline!P463,IF(G463=2019,Outgrowers_Baseline!U463,IF(G463=2020,Outgrowers_Baseline!Z463,IF(G463=2021,Outgrowers_Baseline!AE463,IF(G463=2022,Outgrowers_Baseline!AJ463,IF(G463=2023,Outgrowers_Baseline!AO463,IF(G463=2024,Outgrowers_Baseline!AT463,0)))))))))+(IF(G463=2017,Outgrowers_Baseline!L463,IF(G463=2018,Outgrowers_Baseline!Q463,IF(G463=2019,Outgrowers_Baseline!V463,IF(G463=2020,Outgrowers_Baseline!AA463,IF(G463=2021,Outgrowers_Baseline!AF463,IF(G463=2022,Outgrowers_Baseline!AK463,IF(G463=2023,Outgrowers_Baseline!AP463,IF(G463=2024,Outgrowers_Baseline!AU463,0))))))))))</f>
        <v>380300</v>
      </c>
      <c r="I463" s="11">
        <f t="shared" si="127"/>
        <v>2019</v>
      </c>
      <c r="J463" s="11">
        <f>IF(I463=2017,Outgrowers_Baseline!I463,IF(I463=2018,Outgrowers_Baseline!N463,IF(I463=2019,Outgrowers_Baseline!S463,IF(I463=2020,Outgrowers_Baseline!X463,IF(I463=2021,Outgrowers_Baseline!AC463,IF(I463=2022,Outgrowers_Baseline!AH463,IF(I463=2023,Outgrowers_Baseline!AM463,IF(I463=2024,Outgrowers_Baseline!AR463,0))))))))</f>
        <v>167600</v>
      </c>
      <c r="K463" s="11">
        <f>IF(I463=2017,Outgrowers_Baseline!L463,IF(I463=2018,Outgrowers_Baseline!Q463,IF(I463=2019,Outgrowers_Baseline!V463,IF(I463=2020,Outgrowers_Baseline!AA463,IF(I463=2021,Outgrowers_Baseline!AF463,IF(I463=2022,Outgrowers_Baseline!AK463,IF(I463=2023,Outgrowers_Baseline!AP463,IF(I463=2024,Outgrowers_Baseline!AU463,0))))))))</f>
        <v>7500</v>
      </c>
      <c r="L463" s="11">
        <f>IF(I463=2017,Outgrowers_Baseline!K463,IF(I463=2018,Outgrowers_Baseline!P463,IF(I463=2019,Outgrowers_Baseline!U463,IF(I463=2020,Outgrowers_Baseline!Z463,IF(I463=2021,Outgrowers_Baseline!AE463,IF(I463=2022,Outgrowers_Baseline!AJ463,IF(I463=2023,Outgrowers_Baseline!AO463,IF(I463=2024,Outgrowers_Baseline!AT463,0))))))))</f>
        <v>57300</v>
      </c>
      <c r="M463" s="11">
        <f>IF(I463=2017,Outgrowers_Baseline!J463,IF(I463=2018,Outgrowers_Baseline!O463,IF(I463=2019,Outgrowers_Baseline!T463,IF(I463=2020,Outgrowers_Baseline!Y463,IF(I463=2021,Outgrowers_Baseline!AD463,IF(I463=2022,Outgrowers_Baseline!AI463,IF(I463=2023,Outgrowers_Baseline!AN463,IF(I463=2024,Outgrowers_Baseline!AS463,0))))))))</f>
        <v>147900</v>
      </c>
      <c r="N463" s="11">
        <f t="shared" si="128"/>
        <v>380300</v>
      </c>
      <c r="O463" s="30">
        <f>IFERROR(VLOOKUP(A463,Outgrower_Areas!$C:$J,8,0),0)</f>
        <v>38.027437999999997</v>
      </c>
      <c r="P463" s="33">
        <f t="shared" si="129"/>
        <v>1.9721272679463581E-2</v>
      </c>
      <c r="Q463" s="113">
        <f t="shared" si="130"/>
        <v>0.74994947409939516</v>
      </c>
      <c r="R463" s="32">
        <f t="shared" si="131"/>
        <v>0.17039179595056533</v>
      </c>
      <c r="S463" s="30">
        <f t="shared" si="132"/>
        <v>6.4795634562187736</v>
      </c>
      <c r="T463" s="32">
        <f t="shared" si="133"/>
        <v>0.55929529318958715</v>
      </c>
      <c r="U463" s="30">
        <f t="shared" si="134"/>
        <v>21.268567085458844</v>
      </c>
      <c r="V463" s="113" t="str">
        <f t="shared" si="135"/>
        <v>Very Low Cropland (&lt;10%)</v>
      </c>
      <c r="W463" s="33">
        <f t="shared" si="136"/>
        <v>0.15</v>
      </c>
      <c r="X463" s="114">
        <f t="shared" si="137"/>
        <v>0.11249242111490927</v>
      </c>
      <c r="Y463" s="33">
        <f t="shared" si="138"/>
        <v>0.2</v>
      </c>
      <c r="Z463" s="113">
        <f t="shared" si="139"/>
        <v>1.2959126912437549</v>
      </c>
      <c r="AA463" s="113" t="str">
        <f t="shared" si="140"/>
        <v>High Cropland (≥50%)</v>
      </c>
      <c r="AB463" s="11">
        <f t="shared" si="141"/>
        <v>0.4</v>
      </c>
      <c r="AC463" s="11">
        <f t="shared" si="142"/>
        <v>8.5074268341835388</v>
      </c>
      <c r="AD463" s="30">
        <f t="shared" si="143"/>
        <v>21.268567085458844</v>
      </c>
    </row>
    <row r="464" spans="1:30" x14ac:dyDescent="0.4">
      <c r="A464" s="11" t="str">
        <f>Outgrowers_Baseline!A464</f>
        <v>741101a</v>
      </c>
      <c r="B464" s="11">
        <f>Outgrowers_Baseline!B464</f>
        <v>503</v>
      </c>
      <c r="C464" s="11" t="str">
        <f>Outgrowers_Baseline!C464</f>
        <v>741101a</v>
      </c>
      <c r="D464" s="11">
        <f>Outgrowers_Baseline!D464</f>
        <v>19347</v>
      </c>
      <c r="E464" s="11" t="str">
        <f>Outgrowers_Baseline!G464</f>
        <v>Pine</v>
      </c>
      <c r="F464" s="11">
        <f>Outgrowers_Baseline!H464</f>
        <v>2024</v>
      </c>
      <c r="G464" s="11">
        <f t="shared" si="126"/>
        <v>2023</v>
      </c>
      <c r="H464" s="11">
        <f>IF(G464&lt;2017,0,(IF(G464=2017,Outgrowers_Baseline!I464,IF(G464=2018,Outgrowers_Baseline!N464,IF(G464=2019,Outgrowers_Baseline!S464,IF(G464=2020,Outgrowers_Baseline!X464,IF(G464=2021,Outgrowers_Baseline!AC464,IF(G464=2022,Outgrowers_Baseline!AH464,IF(G464=2023,Outgrowers_Baseline!AM464,IF(G464=2024,Outgrowers_Baseline!AR464,0)))))))))+(IF(G464=2017,Outgrowers_Baseline!J464,IF(G464=2018,Outgrowers_Baseline!O464,IF(G464=2019,Outgrowers_Baseline!T464,IF(G464=2020,Outgrowers_Baseline!Y464,IF(G464=2021,Outgrowers_Baseline!AD464,IF(G464=2022,Outgrowers_Baseline!AI464,IF(G464=2023,Outgrowers_Baseline!AN464,IF(G464=2024,Outgrowers_Baseline!AS464,0)))))))))+(IF(G464=2017,Outgrowers_Baseline!K464,IF(G464=2018,Outgrowers_Baseline!P464,IF(G464=2019,Outgrowers_Baseline!U464,IF(G464=2020,Outgrowers_Baseline!Z464,IF(G464=2021,Outgrowers_Baseline!AE464,IF(G464=2022,Outgrowers_Baseline!AJ464,IF(G464=2023,Outgrowers_Baseline!AO464,IF(G464=2024,Outgrowers_Baseline!AT464,0)))))))))+(IF(G464=2017,Outgrowers_Baseline!L464,IF(G464=2018,Outgrowers_Baseline!Q464,IF(G464=2019,Outgrowers_Baseline!V464,IF(G464=2020,Outgrowers_Baseline!AA464,IF(G464=2021,Outgrowers_Baseline!AF464,IF(G464=2022,Outgrowers_Baseline!AK464,IF(G464=2023,Outgrowers_Baseline!AP464,IF(G464=2024,Outgrowers_Baseline!AU464,0))))))))))</f>
        <v>3000</v>
      </c>
      <c r="I464" s="11">
        <f t="shared" si="127"/>
        <v>2023</v>
      </c>
      <c r="J464" s="11">
        <f>IF(I464=2017,Outgrowers_Baseline!I464,IF(I464=2018,Outgrowers_Baseline!N464,IF(I464=2019,Outgrowers_Baseline!S464,IF(I464=2020,Outgrowers_Baseline!X464,IF(I464=2021,Outgrowers_Baseline!AC464,IF(I464=2022,Outgrowers_Baseline!AH464,IF(I464=2023,Outgrowers_Baseline!AM464,IF(I464=2024,Outgrowers_Baseline!AR464,0))))))))</f>
        <v>3000</v>
      </c>
      <c r="K464" s="11">
        <f>IF(I464=2017,Outgrowers_Baseline!L464,IF(I464=2018,Outgrowers_Baseline!Q464,IF(I464=2019,Outgrowers_Baseline!V464,IF(I464=2020,Outgrowers_Baseline!AA464,IF(I464=2021,Outgrowers_Baseline!AF464,IF(I464=2022,Outgrowers_Baseline!AK464,IF(I464=2023,Outgrowers_Baseline!AP464,IF(I464=2024,Outgrowers_Baseline!AU464,0))))))))</f>
        <v>0</v>
      </c>
      <c r="L464" s="11">
        <f>IF(I464=2017,Outgrowers_Baseline!K464,IF(I464=2018,Outgrowers_Baseline!P464,IF(I464=2019,Outgrowers_Baseline!U464,IF(I464=2020,Outgrowers_Baseline!Z464,IF(I464=2021,Outgrowers_Baseline!AE464,IF(I464=2022,Outgrowers_Baseline!AJ464,IF(I464=2023,Outgrowers_Baseline!AO464,IF(I464=2024,Outgrowers_Baseline!AT464,0))))))))</f>
        <v>0</v>
      </c>
      <c r="M464" s="11">
        <f>IF(I464=2017,Outgrowers_Baseline!J464,IF(I464=2018,Outgrowers_Baseline!O464,IF(I464=2019,Outgrowers_Baseline!T464,IF(I464=2020,Outgrowers_Baseline!Y464,IF(I464=2021,Outgrowers_Baseline!AD464,IF(I464=2022,Outgrowers_Baseline!AI464,IF(I464=2023,Outgrowers_Baseline!AN464,IF(I464=2024,Outgrowers_Baseline!AS464,0))))))))</f>
        <v>0</v>
      </c>
      <c r="N464" s="11">
        <f t="shared" si="128"/>
        <v>3000</v>
      </c>
      <c r="O464" s="30">
        <f>IFERROR(VLOOKUP(A464,Outgrower_Areas!$C:$J,8,0),0)</f>
        <v>0.29093400000000003</v>
      </c>
      <c r="P464" s="33">
        <f t="shared" si="129"/>
        <v>0</v>
      </c>
      <c r="Q464" s="113">
        <f t="shared" si="130"/>
        <v>0</v>
      </c>
      <c r="R464" s="32">
        <f t="shared" si="131"/>
        <v>0</v>
      </c>
      <c r="S464" s="30">
        <f t="shared" si="132"/>
        <v>0</v>
      </c>
      <c r="T464" s="32">
        <f t="shared" si="133"/>
        <v>0</v>
      </c>
      <c r="U464" s="30">
        <f t="shared" si="134"/>
        <v>0</v>
      </c>
      <c r="V464" s="113" t="str">
        <f t="shared" si="135"/>
        <v>Non-Cropland</v>
      </c>
      <c r="W464" s="33">
        <f t="shared" si="136"/>
        <v>0</v>
      </c>
      <c r="X464" s="114">
        <f t="shared" si="137"/>
        <v>0</v>
      </c>
      <c r="Y464" s="33">
        <f t="shared" si="138"/>
        <v>0</v>
      </c>
      <c r="Z464" s="113">
        <f t="shared" si="139"/>
        <v>0</v>
      </c>
      <c r="AA464" s="113" t="str">
        <f t="shared" si="140"/>
        <v>Non-Cropland</v>
      </c>
      <c r="AB464" s="11">
        <f t="shared" si="141"/>
        <v>0</v>
      </c>
      <c r="AC464" s="11">
        <f t="shared" si="142"/>
        <v>0</v>
      </c>
      <c r="AD464" s="30">
        <f t="shared" si="143"/>
        <v>0</v>
      </c>
    </row>
    <row r="465" spans="1:30" x14ac:dyDescent="0.4">
      <c r="A465" s="11" t="str">
        <f>Outgrowers_Baseline!A465</f>
        <v>74129a</v>
      </c>
      <c r="B465" s="11">
        <f>Outgrowers_Baseline!B465</f>
        <v>503</v>
      </c>
      <c r="C465" s="11" t="str">
        <f>Outgrowers_Baseline!C465</f>
        <v>74129a</v>
      </c>
      <c r="D465" s="11">
        <f>Outgrowers_Baseline!D465</f>
        <v>19055</v>
      </c>
      <c r="E465" s="11" t="str">
        <f>Outgrowers_Baseline!G465</f>
        <v>Euc</v>
      </c>
      <c r="F465" s="11">
        <f>Outgrowers_Baseline!H465</f>
        <v>2023</v>
      </c>
      <c r="G465" s="11">
        <f t="shared" si="126"/>
        <v>2022</v>
      </c>
      <c r="H465" s="11">
        <f>IF(G465&lt;2017,0,(IF(G465=2017,Outgrowers_Baseline!I465,IF(G465=2018,Outgrowers_Baseline!N465,IF(G465=2019,Outgrowers_Baseline!S465,IF(G465=2020,Outgrowers_Baseline!X465,IF(G465=2021,Outgrowers_Baseline!AC465,IF(G465=2022,Outgrowers_Baseline!AH465,IF(G465=2023,Outgrowers_Baseline!AM465,IF(G465=2024,Outgrowers_Baseline!AR465,0)))))))))+(IF(G465=2017,Outgrowers_Baseline!J465,IF(G465=2018,Outgrowers_Baseline!O465,IF(G465=2019,Outgrowers_Baseline!T465,IF(G465=2020,Outgrowers_Baseline!Y465,IF(G465=2021,Outgrowers_Baseline!AD465,IF(G465=2022,Outgrowers_Baseline!AI465,IF(G465=2023,Outgrowers_Baseline!AN465,IF(G465=2024,Outgrowers_Baseline!AS465,0)))))))))+(IF(G465=2017,Outgrowers_Baseline!K465,IF(G465=2018,Outgrowers_Baseline!P465,IF(G465=2019,Outgrowers_Baseline!U465,IF(G465=2020,Outgrowers_Baseline!Z465,IF(G465=2021,Outgrowers_Baseline!AE465,IF(G465=2022,Outgrowers_Baseline!AJ465,IF(G465=2023,Outgrowers_Baseline!AO465,IF(G465=2024,Outgrowers_Baseline!AT465,0)))))))))+(IF(G465=2017,Outgrowers_Baseline!L465,IF(G465=2018,Outgrowers_Baseline!Q465,IF(G465=2019,Outgrowers_Baseline!V465,IF(G465=2020,Outgrowers_Baseline!AA465,IF(G465=2021,Outgrowers_Baseline!AF465,IF(G465=2022,Outgrowers_Baseline!AK465,IF(G465=2023,Outgrowers_Baseline!AP465,IF(G465=2024,Outgrowers_Baseline!AU465,0))))))))))</f>
        <v>2800</v>
      </c>
      <c r="I465" s="11">
        <f t="shared" si="127"/>
        <v>2022</v>
      </c>
      <c r="J465" s="11">
        <f>IF(I465=2017,Outgrowers_Baseline!I465,IF(I465=2018,Outgrowers_Baseline!N465,IF(I465=2019,Outgrowers_Baseline!S465,IF(I465=2020,Outgrowers_Baseline!X465,IF(I465=2021,Outgrowers_Baseline!AC465,IF(I465=2022,Outgrowers_Baseline!AH465,IF(I465=2023,Outgrowers_Baseline!AM465,IF(I465=2024,Outgrowers_Baseline!AR465,0))))))))</f>
        <v>1400</v>
      </c>
      <c r="K465" s="11">
        <f>IF(I465=2017,Outgrowers_Baseline!L465,IF(I465=2018,Outgrowers_Baseline!Q465,IF(I465=2019,Outgrowers_Baseline!V465,IF(I465=2020,Outgrowers_Baseline!AA465,IF(I465=2021,Outgrowers_Baseline!AF465,IF(I465=2022,Outgrowers_Baseline!AK465,IF(I465=2023,Outgrowers_Baseline!AP465,IF(I465=2024,Outgrowers_Baseline!AU465,0))))))))</f>
        <v>0</v>
      </c>
      <c r="L465" s="11">
        <f>IF(I465=2017,Outgrowers_Baseline!K465,IF(I465=2018,Outgrowers_Baseline!P465,IF(I465=2019,Outgrowers_Baseline!U465,IF(I465=2020,Outgrowers_Baseline!Z465,IF(I465=2021,Outgrowers_Baseline!AE465,IF(I465=2022,Outgrowers_Baseline!AJ465,IF(I465=2023,Outgrowers_Baseline!AO465,IF(I465=2024,Outgrowers_Baseline!AT465,0))))))))</f>
        <v>100</v>
      </c>
      <c r="M465" s="11">
        <f>IF(I465=2017,Outgrowers_Baseline!J465,IF(I465=2018,Outgrowers_Baseline!O465,IF(I465=2019,Outgrowers_Baseline!T465,IF(I465=2020,Outgrowers_Baseline!Y465,IF(I465=2021,Outgrowers_Baseline!AD465,IF(I465=2022,Outgrowers_Baseline!AI465,IF(I465=2023,Outgrowers_Baseline!AN465,IF(I465=2024,Outgrowers_Baseline!AS465,0))))))))</f>
        <v>1300</v>
      </c>
      <c r="N465" s="11">
        <f t="shared" si="128"/>
        <v>2800</v>
      </c>
      <c r="O465" s="30">
        <f>IFERROR(VLOOKUP(A465,Outgrower_Areas!$C:$J,8,0),0)</f>
        <v>0.27004699999999998</v>
      </c>
      <c r="P465" s="33">
        <f t="shared" si="129"/>
        <v>0</v>
      </c>
      <c r="Q465" s="113">
        <f t="shared" si="130"/>
        <v>0</v>
      </c>
      <c r="R465" s="32">
        <f t="shared" si="131"/>
        <v>3.5714285714285712E-2</v>
      </c>
      <c r="S465" s="30">
        <f t="shared" si="132"/>
        <v>9.6445357142857131E-3</v>
      </c>
      <c r="T465" s="32">
        <f t="shared" si="133"/>
        <v>0.5</v>
      </c>
      <c r="U465" s="30">
        <f t="shared" si="134"/>
        <v>0.13502349999999999</v>
      </c>
      <c r="V465" s="113" t="str">
        <f t="shared" si="135"/>
        <v>Non-Cropland</v>
      </c>
      <c r="W465" s="33">
        <f t="shared" si="136"/>
        <v>0</v>
      </c>
      <c r="X465" s="114">
        <f t="shared" si="137"/>
        <v>0</v>
      </c>
      <c r="Y465" s="33">
        <f t="shared" si="138"/>
        <v>0.15</v>
      </c>
      <c r="Z465" s="113">
        <f t="shared" si="139"/>
        <v>1.4466803571428568E-3</v>
      </c>
      <c r="AA465" s="113" t="str">
        <f t="shared" si="140"/>
        <v>High Cropland (≥50%)</v>
      </c>
      <c r="AB465" s="11">
        <f t="shared" si="141"/>
        <v>0.4</v>
      </c>
      <c r="AC465" s="11">
        <f t="shared" si="142"/>
        <v>5.4009399999999999E-2</v>
      </c>
      <c r="AD465" s="30">
        <f t="shared" si="143"/>
        <v>0.13502349999999999</v>
      </c>
    </row>
    <row r="466" spans="1:30" x14ac:dyDescent="0.4">
      <c r="A466" s="11" t="str">
        <f>Outgrowers_Baseline!A466</f>
        <v>74130a</v>
      </c>
      <c r="B466" s="11">
        <f>Outgrowers_Baseline!B466</f>
        <v>503</v>
      </c>
      <c r="C466" s="11" t="str">
        <f>Outgrowers_Baseline!C466</f>
        <v>74130a</v>
      </c>
      <c r="D466" s="11">
        <f>Outgrowers_Baseline!D466</f>
        <v>19056</v>
      </c>
      <c r="E466" s="11" t="str">
        <f>Outgrowers_Baseline!G466</f>
        <v>Euc</v>
      </c>
      <c r="F466" s="11">
        <f>Outgrowers_Baseline!H466</f>
        <v>2023</v>
      </c>
      <c r="G466" s="11">
        <f t="shared" si="126"/>
        <v>2022</v>
      </c>
      <c r="H466" s="11">
        <f>IF(G466&lt;2017,0,(IF(G466=2017,Outgrowers_Baseline!I466,IF(G466=2018,Outgrowers_Baseline!N466,IF(G466=2019,Outgrowers_Baseline!S466,IF(G466=2020,Outgrowers_Baseline!X466,IF(G466=2021,Outgrowers_Baseline!AC466,IF(G466=2022,Outgrowers_Baseline!AH466,IF(G466=2023,Outgrowers_Baseline!AM466,IF(G466=2024,Outgrowers_Baseline!AR466,0)))))))))+(IF(G466=2017,Outgrowers_Baseline!J466,IF(G466=2018,Outgrowers_Baseline!O466,IF(G466=2019,Outgrowers_Baseline!T466,IF(G466=2020,Outgrowers_Baseline!Y466,IF(G466=2021,Outgrowers_Baseline!AD466,IF(G466=2022,Outgrowers_Baseline!AI466,IF(G466=2023,Outgrowers_Baseline!AN466,IF(G466=2024,Outgrowers_Baseline!AS466,0)))))))))+(IF(G466=2017,Outgrowers_Baseline!K466,IF(G466=2018,Outgrowers_Baseline!P466,IF(G466=2019,Outgrowers_Baseline!U466,IF(G466=2020,Outgrowers_Baseline!Z466,IF(G466=2021,Outgrowers_Baseline!AE466,IF(G466=2022,Outgrowers_Baseline!AJ466,IF(G466=2023,Outgrowers_Baseline!AO466,IF(G466=2024,Outgrowers_Baseline!AT466,0)))))))))+(IF(G466=2017,Outgrowers_Baseline!L466,IF(G466=2018,Outgrowers_Baseline!Q466,IF(G466=2019,Outgrowers_Baseline!V466,IF(G466=2020,Outgrowers_Baseline!AA466,IF(G466=2021,Outgrowers_Baseline!AF466,IF(G466=2022,Outgrowers_Baseline!AK466,IF(G466=2023,Outgrowers_Baseline!AP466,IF(G466=2024,Outgrowers_Baseline!AU466,0))))))))))</f>
        <v>3600</v>
      </c>
      <c r="I466" s="11">
        <f t="shared" si="127"/>
        <v>2022</v>
      </c>
      <c r="J466" s="11">
        <f>IF(I466=2017,Outgrowers_Baseline!I466,IF(I466=2018,Outgrowers_Baseline!N466,IF(I466=2019,Outgrowers_Baseline!S466,IF(I466=2020,Outgrowers_Baseline!X466,IF(I466=2021,Outgrowers_Baseline!AC466,IF(I466=2022,Outgrowers_Baseline!AH466,IF(I466=2023,Outgrowers_Baseline!AM466,IF(I466=2024,Outgrowers_Baseline!AR466,0))))))))</f>
        <v>0</v>
      </c>
      <c r="K466" s="11">
        <f>IF(I466=2017,Outgrowers_Baseline!L466,IF(I466=2018,Outgrowers_Baseline!Q466,IF(I466=2019,Outgrowers_Baseline!V466,IF(I466=2020,Outgrowers_Baseline!AA466,IF(I466=2021,Outgrowers_Baseline!AF466,IF(I466=2022,Outgrowers_Baseline!AK466,IF(I466=2023,Outgrowers_Baseline!AP466,IF(I466=2024,Outgrowers_Baseline!AU466,0))))))))</f>
        <v>200</v>
      </c>
      <c r="L466" s="11">
        <f>IF(I466=2017,Outgrowers_Baseline!K466,IF(I466=2018,Outgrowers_Baseline!P466,IF(I466=2019,Outgrowers_Baseline!U466,IF(I466=2020,Outgrowers_Baseline!Z466,IF(I466=2021,Outgrowers_Baseline!AE466,IF(I466=2022,Outgrowers_Baseline!AJ466,IF(I466=2023,Outgrowers_Baseline!AO466,IF(I466=2024,Outgrowers_Baseline!AT466,0))))))))</f>
        <v>2700</v>
      </c>
      <c r="M466" s="11">
        <f>IF(I466=2017,Outgrowers_Baseline!J466,IF(I466=2018,Outgrowers_Baseline!O466,IF(I466=2019,Outgrowers_Baseline!T466,IF(I466=2020,Outgrowers_Baseline!Y466,IF(I466=2021,Outgrowers_Baseline!AD466,IF(I466=2022,Outgrowers_Baseline!AI466,IF(I466=2023,Outgrowers_Baseline!AN466,IF(I466=2024,Outgrowers_Baseline!AS466,0))))))))</f>
        <v>700</v>
      </c>
      <c r="N466" s="11">
        <f t="shared" si="128"/>
        <v>3600</v>
      </c>
      <c r="O466" s="30">
        <f>IFERROR(VLOOKUP(A466,Outgrower_Areas!$C:$J,8,0),0)</f>
        <v>0.36823</v>
      </c>
      <c r="P466" s="33">
        <f t="shared" si="129"/>
        <v>5.5555555555555552E-2</v>
      </c>
      <c r="Q466" s="113">
        <f t="shared" si="130"/>
        <v>2.045722222222222E-2</v>
      </c>
      <c r="R466" s="32">
        <f t="shared" si="131"/>
        <v>0.80555555555555558</v>
      </c>
      <c r="S466" s="30">
        <f t="shared" si="132"/>
        <v>0.29662972222222223</v>
      </c>
      <c r="T466" s="32">
        <f t="shared" si="133"/>
        <v>1</v>
      </c>
      <c r="U466" s="30">
        <f t="shared" si="134"/>
        <v>0.36823</v>
      </c>
      <c r="V466" s="113" t="str">
        <f t="shared" si="135"/>
        <v>Very Low Cropland (&lt;10%)</v>
      </c>
      <c r="W466" s="33">
        <f t="shared" si="136"/>
        <v>0.15</v>
      </c>
      <c r="X466" s="114">
        <f t="shared" si="137"/>
        <v>3.0685833333333329E-3</v>
      </c>
      <c r="Y466" s="33">
        <f t="shared" si="138"/>
        <v>0.4</v>
      </c>
      <c r="Z466" s="113">
        <f t="shared" si="139"/>
        <v>0.11865188888888889</v>
      </c>
      <c r="AA466" s="113" t="str">
        <f t="shared" si="140"/>
        <v>High Cropland (≥50%)</v>
      </c>
      <c r="AB466" s="11">
        <f t="shared" si="141"/>
        <v>0.4</v>
      </c>
      <c r="AC466" s="11">
        <f t="shared" si="142"/>
        <v>0.14729200000000001</v>
      </c>
      <c r="AD466" s="30">
        <f t="shared" si="143"/>
        <v>0.36823</v>
      </c>
    </row>
    <row r="467" spans="1:30" x14ac:dyDescent="0.4">
      <c r="A467" s="11" t="str">
        <f>Outgrowers_Baseline!A467</f>
        <v>74131c</v>
      </c>
      <c r="B467" s="11">
        <f>Outgrowers_Baseline!B467</f>
        <v>503</v>
      </c>
      <c r="C467" s="11" t="str">
        <f>Outgrowers_Baseline!C467</f>
        <v>74131c</v>
      </c>
      <c r="D467" s="11">
        <f>Outgrowers_Baseline!D467</f>
        <v>19057</v>
      </c>
      <c r="E467" s="11" t="str">
        <f>Outgrowers_Baseline!G467</f>
        <v>Euc</v>
      </c>
      <c r="F467" s="11">
        <f>Outgrowers_Baseline!H467</f>
        <v>2021</v>
      </c>
      <c r="G467" s="11">
        <f t="shared" si="126"/>
        <v>2020</v>
      </c>
      <c r="H467" s="11">
        <f>IF(G467&lt;2017,0,(IF(G467=2017,Outgrowers_Baseline!I467,IF(G467=2018,Outgrowers_Baseline!N467,IF(G467=2019,Outgrowers_Baseline!S467,IF(G467=2020,Outgrowers_Baseline!X467,IF(G467=2021,Outgrowers_Baseline!AC467,IF(G467=2022,Outgrowers_Baseline!AH467,IF(G467=2023,Outgrowers_Baseline!AM467,IF(G467=2024,Outgrowers_Baseline!AR467,0)))))))))+(IF(G467=2017,Outgrowers_Baseline!J467,IF(G467=2018,Outgrowers_Baseline!O467,IF(G467=2019,Outgrowers_Baseline!T467,IF(G467=2020,Outgrowers_Baseline!Y467,IF(G467=2021,Outgrowers_Baseline!AD467,IF(G467=2022,Outgrowers_Baseline!AI467,IF(G467=2023,Outgrowers_Baseline!AN467,IF(G467=2024,Outgrowers_Baseline!AS467,0)))))))))+(IF(G467=2017,Outgrowers_Baseline!K467,IF(G467=2018,Outgrowers_Baseline!P467,IF(G467=2019,Outgrowers_Baseline!U467,IF(G467=2020,Outgrowers_Baseline!Z467,IF(G467=2021,Outgrowers_Baseline!AE467,IF(G467=2022,Outgrowers_Baseline!AJ467,IF(G467=2023,Outgrowers_Baseline!AO467,IF(G467=2024,Outgrowers_Baseline!AT467,0)))))))))+(IF(G467=2017,Outgrowers_Baseline!L467,IF(G467=2018,Outgrowers_Baseline!Q467,IF(G467=2019,Outgrowers_Baseline!V467,IF(G467=2020,Outgrowers_Baseline!AA467,IF(G467=2021,Outgrowers_Baseline!AF467,IF(G467=2022,Outgrowers_Baseline!AK467,IF(G467=2023,Outgrowers_Baseline!AP467,IF(G467=2024,Outgrowers_Baseline!AU467,0))))))))))</f>
        <v>4200</v>
      </c>
      <c r="I467" s="11">
        <f t="shared" si="127"/>
        <v>2020</v>
      </c>
      <c r="J467" s="11">
        <f>IF(I467=2017,Outgrowers_Baseline!I467,IF(I467=2018,Outgrowers_Baseline!N467,IF(I467=2019,Outgrowers_Baseline!S467,IF(I467=2020,Outgrowers_Baseline!X467,IF(I467=2021,Outgrowers_Baseline!AC467,IF(I467=2022,Outgrowers_Baseline!AH467,IF(I467=2023,Outgrowers_Baseline!AM467,IF(I467=2024,Outgrowers_Baseline!AR467,0))))))))</f>
        <v>0</v>
      </c>
      <c r="K467" s="11">
        <f>IF(I467=2017,Outgrowers_Baseline!L467,IF(I467=2018,Outgrowers_Baseline!Q467,IF(I467=2019,Outgrowers_Baseline!V467,IF(I467=2020,Outgrowers_Baseline!AA467,IF(I467=2021,Outgrowers_Baseline!AF467,IF(I467=2022,Outgrowers_Baseline!AK467,IF(I467=2023,Outgrowers_Baseline!AP467,IF(I467=2024,Outgrowers_Baseline!AU467,0))))))))</f>
        <v>0</v>
      </c>
      <c r="L467" s="11">
        <f>IF(I467=2017,Outgrowers_Baseline!K467,IF(I467=2018,Outgrowers_Baseline!P467,IF(I467=2019,Outgrowers_Baseline!U467,IF(I467=2020,Outgrowers_Baseline!Z467,IF(I467=2021,Outgrowers_Baseline!AE467,IF(I467=2022,Outgrowers_Baseline!AJ467,IF(I467=2023,Outgrowers_Baseline!AO467,IF(I467=2024,Outgrowers_Baseline!AT467,0))))))))</f>
        <v>0</v>
      </c>
      <c r="M467" s="11">
        <f>IF(I467=2017,Outgrowers_Baseline!J467,IF(I467=2018,Outgrowers_Baseline!O467,IF(I467=2019,Outgrowers_Baseline!T467,IF(I467=2020,Outgrowers_Baseline!Y467,IF(I467=2021,Outgrowers_Baseline!AD467,IF(I467=2022,Outgrowers_Baseline!AI467,IF(I467=2023,Outgrowers_Baseline!AN467,IF(I467=2024,Outgrowers_Baseline!AS467,0))))))))</f>
        <v>4200</v>
      </c>
      <c r="N467" s="11">
        <f t="shared" si="128"/>
        <v>4200</v>
      </c>
      <c r="O467" s="30">
        <f>IFERROR(VLOOKUP(A467,Outgrower_Areas!$C:$J,8,0),0)</f>
        <v>0.40186699999999997</v>
      </c>
      <c r="P467" s="33">
        <f t="shared" si="129"/>
        <v>0</v>
      </c>
      <c r="Q467" s="113">
        <f t="shared" si="130"/>
        <v>0</v>
      </c>
      <c r="R467" s="32">
        <f t="shared" si="131"/>
        <v>0</v>
      </c>
      <c r="S467" s="30">
        <f t="shared" si="132"/>
        <v>0</v>
      </c>
      <c r="T467" s="32">
        <f t="shared" si="133"/>
        <v>1</v>
      </c>
      <c r="U467" s="30">
        <f t="shared" si="134"/>
        <v>0.40186699999999997</v>
      </c>
      <c r="V467" s="113" t="str">
        <f t="shared" si="135"/>
        <v>Non-Cropland</v>
      </c>
      <c r="W467" s="33">
        <f t="shared" si="136"/>
        <v>0</v>
      </c>
      <c r="X467" s="114">
        <f t="shared" si="137"/>
        <v>0</v>
      </c>
      <c r="Y467" s="33">
        <f t="shared" si="138"/>
        <v>0</v>
      </c>
      <c r="Z467" s="113">
        <f t="shared" si="139"/>
        <v>0</v>
      </c>
      <c r="AA467" s="113" t="str">
        <f t="shared" si="140"/>
        <v>High Cropland (≥50%)</v>
      </c>
      <c r="AB467" s="11">
        <f t="shared" si="141"/>
        <v>0.4</v>
      </c>
      <c r="AC467" s="11">
        <f t="shared" si="142"/>
        <v>0.1607468</v>
      </c>
      <c r="AD467" s="30">
        <f t="shared" si="143"/>
        <v>0.40186699999999997</v>
      </c>
    </row>
    <row r="468" spans="1:30" x14ac:dyDescent="0.4">
      <c r="A468" s="11" t="str">
        <f>Outgrowers_Baseline!A468</f>
        <v>74133a</v>
      </c>
      <c r="B468" s="11">
        <f>Outgrowers_Baseline!B468</f>
        <v>503</v>
      </c>
      <c r="C468" s="11" t="str">
        <f>Outgrowers_Baseline!C468</f>
        <v>74133a</v>
      </c>
      <c r="D468" s="11">
        <f>Outgrowers_Baseline!D468</f>
        <v>19218</v>
      </c>
      <c r="E468" s="11" t="str">
        <f>Outgrowers_Baseline!G468</f>
        <v>Euc</v>
      </c>
      <c r="F468" s="11">
        <f>Outgrowers_Baseline!H468</f>
        <v>2023</v>
      </c>
      <c r="G468" s="11">
        <f t="shared" si="126"/>
        <v>2022</v>
      </c>
      <c r="H468" s="11">
        <f>IF(G468&lt;2017,0,(IF(G468=2017,Outgrowers_Baseline!I468,IF(G468=2018,Outgrowers_Baseline!N468,IF(G468=2019,Outgrowers_Baseline!S468,IF(G468=2020,Outgrowers_Baseline!X468,IF(G468=2021,Outgrowers_Baseline!AC468,IF(G468=2022,Outgrowers_Baseline!AH468,IF(G468=2023,Outgrowers_Baseline!AM468,IF(G468=2024,Outgrowers_Baseline!AR468,0)))))))))+(IF(G468=2017,Outgrowers_Baseline!J468,IF(G468=2018,Outgrowers_Baseline!O468,IF(G468=2019,Outgrowers_Baseline!T468,IF(G468=2020,Outgrowers_Baseline!Y468,IF(G468=2021,Outgrowers_Baseline!AD468,IF(G468=2022,Outgrowers_Baseline!AI468,IF(G468=2023,Outgrowers_Baseline!AN468,IF(G468=2024,Outgrowers_Baseline!AS468,0)))))))))+(IF(G468=2017,Outgrowers_Baseline!K468,IF(G468=2018,Outgrowers_Baseline!P468,IF(G468=2019,Outgrowers_Baseline!U468,IF(G468=2020,Outgrowers_Baseline!Z468,IF(G468=2021,Outgrowers_Baseline!AE468,IF(G468=2022,Outgrowers_Baseline!AJ468,IF(G468=2023,Outgrowers_Baseline!AO468,IF(G468=2024,Outgrowers_Baseline!AT468,0)))))))))+(IF(G468=2017,Outgrowers_Baseline!L468,IF(G468=2018,Outgrowers_Baseline!Q468,IF(G468=2019,Outgrowers_Baseline!V468,IF(G468=2020,Outgrowers_Baseline!AA468,IF(G468=2021,Outgrowers_Baseline!AF468,IF(G468=2022,Outgrowers_Baseline!AK468,IF(G468=2023,Outgrowers_Baseline!AP468,IF(G468=2024,Outgrowers_Baseline!AU468,0))))))))))</f>
        <v>1100</v>
      </c>
      <c r="I468" s="11">
        <f t="shared" si="127"/>
        <v>2022</v>
      </c>
      <c r="J468" s="11">
        <f>IF(I468=2017,Outgrowers_Baseline!I468,IF(I468=2018,Outgrowers_Baseline!N468,IF(I468=2019,Outgrowers_Baseline!S468,IF(I468=2020,Outgrowers_Baseline!X468,IF(I468=2021,Outgrowers_Baseline!AC468,IF(I468=2022,Outgrowers_Baseline!AH468,IF(I468=2023,Outgrowers_Baseline!AM468,IF(I468=2024,Outgrowers_Baseline!AR468,0))))))))</f>
        <v>1100</v>
      </c>
      <c r="K468" s="11">
        <f>IF(I468=2017,Outgrowers_Baseline!L468,IF(I468=2018,Outgrowers_Baseline!Q468,IF(I468=2019,Outgrowers_Baseline!V468,IF(I468=2020,Outgrowers_Baseline!AA468,IF(I468=2021,Outgrowers_Baseline!AF468,IF(I468=2022,Outgrowers_Baseline!AK468,IF(I468=2023,Outgrowers_Baseline!AP468,IF(I468=2024,Outgrowers_Baseline!AU468,0))))))))</f>
        <v>0</v>
      </c>
      <c r="L468" s="11">
        <f>IF(I468=2017,Outgrowers_Baseline!K468,IF(I468=2018,Outgrowers_Baseline!P468,IF(I468=2019,Outgrowers_Baseline!U468,IF(I468=2020,Outgrowers_Baseline!Z468,IF(I468=2021,Outgrowers_Baseline!AE468,IF(I468=2022,Outgrowers_Baseline!AJ468,IF(I468=2023,Outgrowers_Baseline!AO468,IF(I468=2024,Outgrowers_Baseline!AT468,0))))))))</f>
        <v>0</v>
      </c>
      <c r="M468" s="11">
        <f>IF(I468=2017,Outgrowers_Baseline!J468,IF(I468=2018,Outgrowers_Baseline!O468,IF(I468=2019,Outgrowers_Baseline!T468,IF(I468=2020,Outgrowers_Baseline!Y468,IF(I468=2021,Outgrowers_Baseline!AD468,IF(I468=2022,Outgrowers_Baseline!AI468,IF(I468=2023,Outgrowers_Baseline!AN468,IF(I468=2024,Outgrowers_Baseline!AS468,0))))))))</f>
        <v>0</v>
      </c>
      <c r="N468" s="11">
        <f t="shared" si="128"/>
        <v>1100</v>
      </c>
      <c r="O468" s="30">
        <f>IFERROR(VLOOKUP(A468,Outgrower_Areas!$C:$J,8,0),0)</f>
        <v>0.111123</v>
      </c>
      <c r="P468" s="33">
        <f t="shared" si="129"/>
        <v>0</v>
      </c>
      <c r="Q468" s="113">
        <f t="shared" si="130"/>
        <v>0</v>
      </c>
      <c r="R468" s="32">
        <f t="shared" si="131"/>
        <v>0</v>
      </c>
      <c r="S468" s="30">
        <f t="shared" si="132"/>
        <v>0</v>
      </c>
      <c r="T468" s="32">
        <f t="shared" si="133"/>
        <v>0</v>
      </c>
      <c r="U468" s="30">
        <f t="shared" si="134"/>
        <v>0</v>
      </c>
      <c r="V468" s="113" t="str">
        <f t="shared" si="135"/>
        <v>Non-Cropland</v>
      </c>
      <c r="W468" s="33">
        <f t="shared" si="136"/>
        <v>0</v>
      </c>
      <c r="X468" s="114">
        <f t="shared" si="137"/>
        <v>0</v>
      </c>
      <c r="Y468" s="33">
        <f t="shared" si="138"/>
        <v>0</v>
      </c>
      <c r="Z468" s="113">
        <f t="shared" si="139"/>
        <v>0</v>
      </c>
      <c r="AA468" s="113" t="str">
        <f t="shared" si="140"/>
        <v>Non-Cropland</v>
      </c>
      <c r="AB468" s="11">
        <f t="shared" si="141"/>
        <v>0</v>
      </c>
      <c r="AC468" s="11">
        <f t="shared" si="142"/>
        <v>0</v>
      </c>
      <c r="AD468" s="30">
        <f t="shared" si="143"/>
        <v>0</v>
      </c>
    </row>
    <row r="469" spans="1:30" x14ac:dyDescent="0.4">
      <c r="A469" s="11" t="str">
        <f>Outgrowers_Baseline!A469</f>
        <v>74134a</v>
      </c>
      <c r="B469" s="11">
        <f>Outgrowers_Baseline!B469</f>
        <v>503</v>
      </c>
      <c r="C469" s="11" t="str">
        <f>Outgrowers_Baseline!C469</f>
        <v>74134a</v>
      </c>
      <c r="D469" s="11">
        <f>Outgrowers_Baseline!D469</f>
        <v>19219</v>
      </c>
      <c r="E469" s="11" t="str">
        <f>Outgrowers_Baseline!G469</f>
        <v>Pine</v>
      </c>
      <c r="F469" s="11">
        <f>Outgrowers_Baseline!H469</f>
        <v>2023</v>
      </c>
      <c r="G469" s="11">
        <f t="shared" si="126"/>
        <v>2022</v>
      </c>
      <c r="H469" s="11">
        <f>IF(G469&lt;2017,0,(IF(G469=2017,Outgrowers_Baseline!I469,IF(G469=2018,Outgrowers_Baseline!N469,IF(G469=2019,Outgrowers_Baseline!S469,IF(G469=2020,Outgrowers_Baseline!X469,IF(G469=2021,Outgrowers_Baseline!AC469,IF(G469=2022,Outgrowers_Baseline!AH469,IF(G469=2023,Outgrowers_Baseline!AM469,IF(G469=2024,Outgrowers_Baseline!AR469,0)))))))))+(IF(G469=2017,Outgrowers_Baseline!J469,IF(G469=2018,Outgrowers_Baseline!O469,IF(G469=2019,Outgrowers_Baseline!T469,IF(G469=2020,Outgrowers_Baseline!Y469,IF(G469=2021,Outgrowers_Baseline!AD469,IF(G469=2022,Outgrowers_Baseline!AI469,IF(G469=2023,Outgrowers_Baseline!AN469,IF(G469=2024,Outgrowers_Baseline!AS469,0)))))))))+(IF(G469=2017,Outgrowers_Baseline!K469,IF(G469=2018,Outgrowers_Baseline!P469,IF(G469=2019,Outgrowers_Baseline!U469,IF(G469=2020,Outgrowers_Baseline!Z469,IF(G469=2021,Outgrowers_Baseline!AE469,IF(G469=2022,Outgrowers_Baseline!AJ469,IF(G469=2023,Outgrowers_Baseline!AO469,IF(G469=2024,Outgrowers_Baseline!AT469,0)))))))))+(IF(G469=2017,Outgrowers_Baseline!L469,IF(G469=2018,Outgrowers_Baseline!Q469,IF(G469=2019,Outgrowers_Baseline!V469,IF(G469=2020,Outgrowers_Baseline!AA469,IF(G469=2021,Outgrowers_Baseline!AF469,IF(G469=2022,Outgrowers_Baseline!AK469,IF(G469=2023,Outgrowers_Baseline!AP469,IF(G469=2024,Outgrowers_Baseline!AU469,0))))))))))</f>
        <v>900</v>
      </c>
      <c r="I469" s="11">
        <f t="shared" si="127"/>
        <v>2022</v>
      </c>
      <c r="J469" s="11">
        <f>IF(I469=2017,Outgrowers_Baseline!I469,IF(I469=2018,Outgrowers_Baseline!N469,IF(I469=2019,Outgrowers_Baseline!S469,IF(I469=2020,Outgrowers_Baseline!X469,IF(I469=2021,Outgrowers_Baseline!AC469,IF(I469=2022,Outgrowers_Baseline!AH469,IF(I469=2023,Outgrowers_Baseline!AM469,IF(I469=2024,Outgrowers_Baseline!AR469,0))))))))</f>
        <v>900</v>
      </c>
      <c r="K469" s="11">
        <f>IF(I469=2017,Outgrowers_Baseline!L469,IF(I469=2018,Outgrowers_Baseline!Q469,IF(I469=2019,Outgrowers_Baseline!V469,IF(I469=2020,Outgrowers_Baseline!AA469,IF(I469=2021,Outgrowers_Baseline!AF469,IF(I469=2022,Outgrowers_Baseline!AK469,IF(I469=2023,Outgrowers_Baseline!AP469,IF(I469=2024,Outgrowers_Baseline!AU469,0))))))))</f>
        <v>0</v>
      </c>
      <c r="L469" s="11">
        <f>IF(I469=2017,Outgrowers_Baseline!K469,IF(I469=2018,Outgrowers_Baseline!P469,IF(I469=2019,Outgrowers_Baseline!U469,IF(I469=2020,Outgrowers_Baseline!Z469,IF(I469=2021,Outgrowers_Baseline!AE469,IF(I469=2022,Outgrowers_Baseline!AJ469,IF(I469=2023,Outgrowers_Baseline!AO469,IF(I469=2024,Outgrowers_Baseline!AT469,0))))))))</f>
        <v>0</v>
      </c>
      <c r="M469" s="11">
        <f>IF(I469=2017,Outgrowers_Baseline!J469,IF(I469=2018,Outgrowers_Baseline!O469,IF(I469=2019,Outgrowers_Baseline!T469,IF(I469=2020,Outgrowers_Baseline!Y469,IF(I469=2021,Outgrowers_Baseline!AD469,IF(I469=2022,Outgrowers_Baseline!AI469,IF(I469=2023,Outgrowers_Baseline!AN469,IF(I469=2024,Outgrowers_Baseline!AS469,0))))))))</f>
        <v>0</v>
      </c>
      <c r="N469" s="11">
        <f t="shared" si="128"/>
        <v>900</v>
      </c>
      <c r="O469" s="30">
        <f>IFERROR(VLOOKUP(A469,Outgrower_Areas!$C:$J,8,0),0)</f>
        <v>8.8944999999999996E-2</v>
      </c>
      <c r="P469" s="33">
        <f t="shared" si="129"/>
        <v>0</v>
      </c>
      <c r="Q469" s="113">
        <f t="shared" si="130"/>
        <v>0</v>
      </c>
      <c r="R469" s="32">
        <f t="shared" si="131"/>
        <v>0</v>
      </c>
      <c r="S469" s="30">
        <f t="shared" si="132"/>
        <v>0</v>
      </c>
      <c r="T469" s="32">
        <f t="shared" si="133"/>
        <v>0</v>
      </c>
      <c r="U469" s="30">
        <f t="shared" si="134"/>
        <v>0</v>
      </c>
      <c r="V469" s="113" t="str">
        <f t="shared" si="135"/>
        <v>Non-Cropland</v>
      </c>
      <c r="W469" s="33">
        <f t="shared" si="136"/>
        <v>0</v>
      </c>
      <c r="X469" s="114">
        <f t="shared" si="137"/>
        <v>0</v>
      </c>
      <c r="Y469" s="33">
        <f t="shared" si="138"/>
        <v>0</v>
      </c>
      <c r="Z469" s="113">
        <f t="shared" si="139"/>
        <v>0</v>
      </c>
      <c r="AA469" s="113" t="str">
        <f t="shared" si="140"/>
        <v>Non-Cropland</v>
      </c>
      <c r="AB469" s="11">
        <f t="shared" si="141"/>
        <v>0</v>
      </c>
      <c r="AC469" s="11">
        <f t="shared" si="142"/>
        <v>0</v>
      </c>
      <c r="AD469" s="30">
        <f t="shared" si="143"/>
        <v>0</v>
      </c>
    </row>
    <row r="470" spans="1:30" x14ac:dyDescent="0.4">
      <c r="A470" s="11" t="str">
        <f>Outgrowers_Baseline!A470</f>
        <v>74134b</v>
      </c>
      <c r="B470" s="11">
        <f>Outgrowers_Baseline!B470</f>
        <v>503</v>
      </c>
      <c r="C470" s="11" t="str">
        <f>Outgrowers_Baseline!C470</f>
        <v>74134b</v>
      </c>
      <c r="D470" s="11">
        <f>Outgrowers_Baseline!D470</f>
        <v>19220</v>
      </c>
      <c r="E470" s="11" t="str">
        <f>Outgrowers_Baseline!G470</f>
        <v>Pine</v>
      </c>
      <c r="F470" s="11">
        <f>Outgrowers_Baseline!H470</f>
        <v>2023</v>
      </c>
      <c r="G470" s="11">
        <f t="shared" si="126"/>
        <v>2022</v>
      </c>
      <c r="H470" s="11">
        <f>IF(G470&lt;2017,0,(IF(G470=2017,Outgrowers_Baseline!I470,IF(G470=2018,Outgrowers_Baseline!N470,IF(G470=2019,Outgrowers_Baseline!S470,IF(G470=2020,Outgrowers_Baseline!X470,IF(G470=2021,Outgrowers_Baseline!AC470,IF(G470=2022,Outgrowers_Baseline!AH470,IF(G470=2023,Outgrowers_Baseline!AM470,IF(G470=2024,Outgrowers_Baseline!AR470,0)))))))))+(IF(G470=2017,Outgrowers_Baseline!J470,IF(G470=2018,Outgrowers_Baseline!O470,IF(G470=2019,Outgrowers_Baseline!T470,IF(G470=2020,Outgrowers_Baseline!Y470,IF(G470=2021,Outgrowers_Baseline!AD470,IF(G470=2022,Outgrowers_Baseline!AI470,IF(G470=2023,Outgrowers_Baseline!AN470,IF(G470=2024,Outgrowers_Baseline!AS470,0)))))))))+(IF(G470=2017,Outgrowers_Baseline!K470,IF(G470=2018,Outgrowers_Baseline!P470,IF(G470=2019,Outgrowers_Baseline!U470,IF(G470=2020,Outgrowers_Baseline!Z470,IF(G470=2021,Outgrowers_Baseline!AE470,IF(G470=2022,Outgrowers_Baseline!AJ470,IF(G470=2023,Outgrowers_Baseline!AO470,IF(G470=2024,Outgrowers_Baseline!AT470,0)))))))))+(IF(G470=2017,Outgrowers_Baseline!L470,IF(G470=2018,Outgrowers_Baseline!Q470,IF(G470=2019,Outgrowers_Baseline!V470,IF(G470=2020,Outgrowers_Baseline!AA470,IF(G470=2021,Outgrowers_Baseline!AF470,IF(G470=2022,Outgrowers_Baseline!AK470,IF(G470=2023,Outgrowers_Baseline!AP470,IF(G470=2024,Outgrowers_Baseline!AU470,0))))))))))</f>
        <v>2100</v>
      </c>
      <c r="I470" s="11">
        <f t="shared" si="127"/>
        <v>2022</v>
      </c>
      <c r="J470" s="11">
        <f>IF(I470=2017,Outgrowers_Baseline!I470,IF(I470=2018,Outgrowers_Baseline!N470,IF(I470=2019,Outgrowers_Baseline!S470,IF(I470=2020,Outgrowers_Baseline!X470,IF(I470=2021,Outgrowers_Baseline!AC470,IF(I470=2022,Outgrowers_Baseline!AH470,IF(I470=2023,Outgrowers_Baseline!AM470,IF(I470=2024,Outgrowers_Baseline!AR470,0))))))))</f>
        <v>1900</v>
      </c>
      <c r="K470" s="11">
        <f>IF(I470=2017,Outgrowers_Baseline!L470,IF(I470=2018,Outgrowers_Baseline!Q470,IF(I470=2019,Outgrowers_Baseline!V470,IF(I470=2020,Outgrowers_Baseline!AA470,IF(I470=2021,Outgrowers_Baseline!AF470,IF(I470=2022,Outgrowers_Baseline!AK470,IF(I470=2023,Outgrowers_Baseline!AP470,IF(I470=2024,Outgrowers_Baseline!AU470,0))))))))</f>
        <v>0</v>
      </c>
      <c r="L470" s="11">
        <f>IF(I470=2017,Outgrowers_Baseline!K470,IF(I470=2018,Outgrowers_Baseline!P470,IF(I470=2019,Outgrowers_Baseline!U470,IF(I470=2020,Outgrowers_Baseline!Z470,IF(I470=2021,Outgrowers_Baseline!AE470,IF(I470=2022,Outgrowers_Baseline!AJ470,IF(I470=2023,Outgrowers_Baseline!AO470,IF(I470=2024,Outgrowers_Baseline!AT470,0))))))))</f>
        <v>0</v>
      </c>
      <c r="M470" s="11">
        <f>IF(I470=2017,Outgrowers_Baseline!J470,IF(I470=2018,Outgrowers_Baseline!O470,IF(I470=2019,Outgrowers_Baseline!T470,IF(I470=2020,Outgrowers_Baseline!Y470,IF(I470=2021,Outgrowers_Baseline!AD470,IF(I470=2022,Outgrowers_Baseline!AI470,IF(I470=2023,Outgrowers_Baseline!AN470,IF(I470=2024,Outgrowers_Baseline!AS470,0))))))))</f>
        <v>200</v>
      </c>
      <c r="N470" s="11">
        <f t="shared" si="128"/>
        <v>2100</v>
      </c>
      <c r="O470" s="30">
        <f>IFERROR(VLOOKUP(A470,Outgrower_Areas!$C:$J,8,0),0)</f>
        <v>0.21666299999999999</v>
      </c>
      <c r="P470" s="33">
        <f t="shared" si="129"/>
        <v>0</v>
      </c>
      <c r="Q470" s="113">
        <f t="shared" si="130"/>
        <v>0</v>
      </c>
      <c r="R470" s="32">
        <f t="shared" si="131"/>
        <v>0</v>
      </c>
      <c r="S470" s="30">
        <f t="shared" si="132"/>
        <v>0</v>
      </c>
      <c r="T470" s="32">
        <f t="shared" si="133"/>
        <v>9.5238095238095233E-2</v>
      </c>
      <c r="U470" s="30">
        <f t="shared" si="134"/>
        <v>2.0634571428571426E-2</v>
      </c>
      <c r="V470" s="113" t="str">
        <f t="shared" si="135"/>
        <v>Non-Cropland</v>
      </c>
      <c r="W470" s="33">
        <f t="shared" si="136"/>
        <v>0</v>
      </c>
      <c r="X470" s="114">
        <f t="shared" si="137"/>
        <v>0</v>
      </c>
      <c r="Y470" s="33">
        <f t="shared" si="138"/>
        <v>0</v>
      </c>
      <c r="Z470" s="113">
        <f t="shared" si="139"/>
        <v>0</v>
      </c>
      <c r="AA470" s="113" t="str">
        <f t="shared" si="140"/>
        <v>Very Low Cropland (&lt;10%)</v>
      </c>
      <c r="AB470" s="11">
        <f t="shared" si="141"/>
        <v>0.15</v>
      </c>
      <c r="AC470" s="11">
        <f t="shared" si="142"/>
        <v>3.0951857142857138E-3</v>
      </c>
      <c r="AD470" s="30">
        <f t="shared" si="143"/>
        <v>2.0634571428571426E-2</v>
      </c>
    </row>
    <row r="471" spans="1:30" x14ac:dyDescent="0.4">
      <c r="A471" s="11" t="str">
        <f>Outgrowers_Baseline!A471</f>
        <v>74134c</v>
      </c>
      <c r="B471" s="11">
        <f>Outgrowers_Baseline!B471</f>
        <v>503</v>
      </c>
      <c r="C471" s="11" t="str">
        <f>Outgrowers_Baseline!C471</f>
        <v>74134c</v>
      </c>
      <c r="D471" s="11">
        <f>Outgrowers_Baseline!D471</f>
        <v>19221</v>
      </c>
      <c r="E471" s="11" t="str">
        <f>Outgrowers_Baseline!G471</f>
        <v>Pine</v>
      </c>
      <c r="F471" s="11">
        <f>Outgrowers_Baseline!H471</f>
        <v>2023</v>
      </c>
      <c r="G471" s="11">
        <f t="shared" si="126"/>
        <v>2022</v>
      </c>
      <c r="H471" s="11">
        <f>IF(G471&lt;2017,0,(IF(G471=2017,Outgrowers_Baseline!I471,IF(G471=2018,Outgrowers_Baseline!N471,IF(G471=2019,Outgrowers_Baseline!S471,IF(G471=2020,Outgrowers_Baseline!X471,IF(G471=2021,Outgrowers_Baseline!AC471,IF(G471=2022,Outgrowers_Baseline!AH471,IF(G471=2023,Outgrowers_Baseline!AM471,IF(G471=2024,Outgrowers_Baseline!AR471,0)))))))))+(IF(G471=2017,Outgrowers_Baseline!J471,IF(G471=2018,Outgrowers_Baseline!O471,IF(G471=2019,Outgrowers_Baseline!T471,IF(G471=2020,Outgrowers_Baseline!Y471,IF(G471=2021,Outgrowers_Baseline!AD471,IF(G471=2022,Outgrowers_Baseline!AI471,IF(G471=2023,Outgrowers_Baseline!AN471,IF(G471=2024,Outgrowers_Baseline!AS471,0)))))))))+(IF(G471=2017,Outgrowers_Baseline!K471,IF(G471=2018,Outgrowers_Baseline!P471,IF(G471=2019,Outgrowers_Baseline!U471,IF(G471=2020,Outgrowers_Baseline!Z471,IF(G471=2021,Outgrowers_Baseline!AE471,IF(G471=2022,Outgrowers_Baseline!AJ471,IF(G471=2023,Outgrowers_Baseline!AO471,IF(G471=2024,Outgrowers_Baseline!AT471,0)))))))))+(IF(G471=2017,Outgrowers_Baseline!L471,IF(G471=2018,Outgrowers_Baseline!Q471,IF(G471=2019,Outgrowers_Baseline!V471,IF(G471=2020,Outgrowers_Baseline!AA471,IF(G471=2021,Outgrowers_Baseline!AF471,IF(G471=2022,Outgrowers_Baseline!AK471,IF(G471=2023,Outgrowers_Baseline!AP471,IF(G471=2024,Outgrowers_Baseline!AU471,0))))))))))</f>
        <v>1200</v>
      </c>
      <c r="I471" s="11">
        <f t="shared" si="127"/>
        <v>2022</v>
      </c>
      <c r="J471" s="11">
        <f>IF(I471=2017,Outgrowers_Baseline!I471,IF(I471=2018,Outgrowers_Baseline!N471,IF(I471=2019,Outgrowers_Baseline!S471,IF(I471=2020,Outgrowers_Baseline!X471,IF(I471=2021,Outgrowers_Baseline!AC471,IF(I471=2022,Outgrowers_Baseline!AH471,IF(I471=2023,Outgrowers_Baseline!AM471,IF(I471=2024,Outgrowers_Baseline!AR471,0))))))))</f>
        <v>300</v>
      </c>
      <c r="K471" s="11">
        <f>IF(I471=2017,Outgrowers_Baseline!L471,IF(I471=2018,Outgrowers_Baseline!Q471,IF(I471=2019,Outgrowers_Baseline!V471,IF(I471=2020,Outgrowers_Baseline!AA471,IF(I471=2021,Outgrowers_Baseline!AF471,IF(I471=2022,Outgrowers_Baseline!AK471,IF(I471=2023,Outgrowers_Baseline!AP471,IF(I471=2024,Outgrowers_Baseline!AU471,0))))))))</f>
        <v>0</v>
      </c>
      <c r="L471" s="11">
        <f>IF(I471=2017,Outgrowers_Baseline!K471,IF(I471=2018,Outgrowers_Baseline!P471,IF(I471=2019,Outgrowers_Baseline!U471,IF(I471=2020,Outgrowers_Baseline!Z471,IF(I471=2021,Outgrowers_Baseline!AE471,IF(I471=2022,Outgrowers_Baseline!AJ471,IF(I471=2023,Outgrowers_Baseline!AO471,IF(I471=2024,Outgrowers_Baseline!AT471,0))))))))</f>
        <v>0</v>
      </c>
      <c r="M471" s="11">
        <f>IF(I471=2017,Outgrowers_Baseline!J471,IF(I471=2018,Outgrowers_Baseline!O471,IF(I471=2019,Outgrowers_Baseline!T471,IF(I471=2020,Outgrowers_Baseline!Y471,IF(I471=2021,Outgrowers_Baseline!AD471,IF(I471=2022,Outgrowers_Baseline!AI471,IF(I471=2023,Outgrowers_Baseline!AN471,IF(I471=2024,Outgrowers_Baseline!AS471,0))))))))</f>
        <v>900</v>
      </c>
      <c r="N471" s="11">
        <f t="shared" si="128"/>
        <v>1200</v>
      </c>
      <c r="O471" s="30">
        <f>IFERROR(VLOOKUP(A471,Outgrower_Areas!$C:$J,8,0),0)</f>
        <v>0.13667899999999999</v>
      </c>
      <c r="P471" s="33">
        <f t="shared" si="129"/>
        <v>0</v>
      </c>
      <c r="Q471" s="113">
        <f t="shared" si="130"/>
        <v>0</v>
      </c>
      <c r="R471" s="32">
        <f t="shared" si="131"/>
        <v>0</v>
      </c>
      <c r="S471" s="30">
        <f t="shared" si="132"/>
        <v>0</v>
      </c>
      <c r="T471" s="32">
        <f t="shared" si="133"/>
        <v>0.75</v>
      </c>
      <c r="U471" s="30">
        <f t="shared" si="134"/>
        <v>0.10250925</v>
      </c>
      <c r="V471" s="113" t="str">
        <f t="shared" si="135"/>
        <v>Non-Cropland</v>
      </c>
      <c r="W471" s="33">
        <f t="shared" si="136"/>
        <v>0</v>
      </c>
      <c r="X471" s="114">
        <f t="shared" si="137"/>
        <v>0</v>
      </c>
      <c r="Y471" s="33">
        <f t="shared" si="138"/>
        <v>0</v>
      </c>
      <c r="Z471" s="113">
        <f t="shared" si="139"/>
        <v>0</v>
      </c>
      <c r="AA471" s="113" t="str">
        <f t="shared" si="140"/>
        <v>High Cropland (≥50%)</v>
      </c>
      <c r="AB471" s="11">
        <f t="shared" si="141"/>
        <v>0.4</v>
      </c>
      <c r="AC471" s="11">
        <f t="shared" si="142"/>
        <v>4.1003700000000004E-2</v>
      </c>
      <c r="AD471" s="30">
        <f t="shared" si="143"/>
        <v>0.10250925</v>
      </c>
    </row>
    <row r="472" spans="1:30" x14ac:dyDescent="0.4">
      <c r="A472" s="11" t="str">
        <f>Outgrowers_Baseline!A472</f>
        <v>74135a</v>
      </c>
      <c r="B472" s="11">
        <f>Outgrowers_Baseline!B472</f>
        <v>503</v>
      </c>
      <c r="C472" s="11" t="str">
        <f>Outgrowers_Baseline!C472</f>
        <v>74135a</v>
      </c>
      <c r="D472" s="11">
        <f>Outgrowers_Baseline!D472</f>
        <v>19222</v>
      </c>
      <c r="E472" s="11" t="str">
        <f>Outgrowers_Baseline!G472</f>
        <v>Euc</v>
      </c>
      <c r="F472" s="11">
        <f>Outgrowers_Baseline!H472</f>
        <v>2021</v>
      </c>
      <c r="G472" s="11">
        <f t="shared" si="126"/>
        <v>2020</v>
      </c>
      <c r="H472" s="11">
        <f>IF(G472&lt;2017,0,(IF(G472=2017,Outgrowers_Baseline!I472,IF(G472=2018,Outgrowers_Baseline!N472,IF(G472=2019,Outgrowers_Baseline!S472,IF(G472=2020,Outgrowers_Baseline!X472,IF(G472=2021,Outgrowers_Baseline!AC472,IF(G472=2022,Outgrowers_Baseline!AH472,IF(G472=2023,Outgrowers_Baseline!AM472,IF(G472=2024,Outgrowers_Baseline!AR472,0)))))))))+(IF(G472=2017,Outgrowers_Baseline!J472,IF(G472=2018,Outgrowers_Baseline!O472,IF(G472=2019,Outgrowers_Baseline!T472,IF(G472=2020,Outgrowers_Baseline!Y472,IF(G472=2021,Outgrowers_Baseline!AD472,IF(G472=2022,Outgrowers_Baseline!AI472,IF(G472=2023,Outgrowers_Baseline!AN472,IF(G472=2024,Outgrowers_Baseline!AS472,0)))))))))+(IF(G472=2017,Outgrowers_Baseline!K472,IF(G472=2018,Outgrowers_Baseline!P472,IF(G472=2019,Outgrowers_Baseline!U472,IF(G472=2020,Outgrowers_Baseline!Z472,IF(G472=2021,Outgrowers_Baseline!AE472,IF(G472=2022,Outgrowers_Baseline!AJ472,IF(G472=2023,Outgrowers_Baseline!AO472,IF(G472=2024,Outgrowers_Baseline!AT472,0)))))))))+(IF(G472=2017,Outgrowers_Baseline!L472,IF(G472=2018,Outgrowers_Baseline!Q472,IF(G472=2019,Outgrowers_Baseline!V472,IF(G472=2020,Outgrowers_Baseline!AA472,IF(G472=2021,Outgrowers_Baseline!AF472,IF(G472=2022,Outgrowers_Baseline!AK472,IF(G472=2023,Outgrowers_Baseline!AP472,IF(G472=2024,Outgrowers_Baseline!AU472,0))))))))))</f>
        <v>1200</v>
      </c>
      <c r="I472" s="11">
        <f t="shared" si="127"/>
        <v>2020</v>
      </c>
      <c r="J472" s="11">
        <f>IF(I472=2017,Outgrowers_Baseline!I472,IF(I472=2018,Outgrowers_Baseline!N472,IF(I472=2019,Outgrowers_Baseline!S472,IF(I472=2020,Outgrowers_Baseline!X472,IF(I472=2021,Outgrowers_Baseline!AC472,IF(I472=2022,Outgrowers_Baseline!AH472,IF(I472=2023,Outgrowers_Baseline!AM472,IF(I472=2024,Outgrowers_Baseline!AR472,0))))))))</f>
        <v>1200</v>
      </c>
      <c r="K472" s="11">
        <f>IF(I472=2017,Outgrowers_Baseline!L472,IF(I472=2018,Outgrowers_Baseline!Q472,IF(I472=2019,Outgrowers_Baseline!V472,IF(I472=2020,Outgrowers_Baseline!AA472,IF(I472=2021,Outgrowers_Baseline!AF472,IF(I472=2022,Outgrowers_Baseline!AK472,IF(I472=2023,Outgrowers_Baseline!AP472,IF(I472=2024,Outgrowers_Baseline!AU472,0))))))))</f>
        <v>0</v>
      </c>
      <c r="L472" s="11">
        <f>IF(I472=2017,Outgrowers_Baseline!K472,IF(I472=2018,Outgrowers_Baseline!P472,IF(I472=2019,Outgrowers_Baseline!U472,IF(I472=2020,Outgrowers_Baseline!Z472,IF(I472=2021,Outgrowers_Baseline!AE472,IF(I472=2022,Outgrowers_Baseline!AJ472,IF(I472=2023,Outgrowers_Baseline!AO472,IF(I472=2024,Outgrowers_Baseline!AT472,0))))))))</f>
        <v>0</v>
      </c>
      <c r="M472" s="11">
        <f>IF(I472=2017,Outgrowers_Baseline!J472,IF(I472=2018,Outgrowers_Baseline!O472,IF(I472=2019,Outgrowers_Baseline!T472,IF(I472=2020,Outgrowers_Baseline!Y472,IF(I472=2021,Outgrowers_Baseline!AD472,IF(I472=2022,Outgrowers_Baseline!AI472,IF(I472=2023,Outgrowers_Baseline!AN472,IF(I472=2024,Outgrowers_Baseline!AS472,0))))))))</f>
        <v>0</v>
      </c>
      <c r="N472" s="11">
        <f t="shared" si="128"/>
        <v>1200</v>
      </c>
      <c r="O472" s="30">
        <f>IFERROR(VLOOKUP(A472,Outgrower_Areas!$C:$J,8,0),0)</f>
        <v>0.13320899999999999</v>
      </c>
      <c r="P472" s="33">
        <f t="shared" si="129"/>
        <v>0</v>
      </c>
      <c r="Q472" s="113">
        <f t="shared" si="130"/>
        <v>0</v>
      </c>
      <c r="R472" s="32">
        <f t="shared" si="131"/>
        <v>0</v>
      </c>
      <c r="S472" s="30">
        <f t="shared" si="132"/>
        <v>0</v>
      </c>
      <c r="T472" s="32">
        <f t="shared" si="133"/>
        <v>0</v>
      </c>
      <c r="U472" s="30">
        <f t="shared" si="134"/>
        <v>0</v>
      </c>
      <c r="V472" s="113" t="str">
        <f t="shared" si="135"/>
        <v>Non-Cropland</v>
      </c>
      <c r="W472" s="33">
        <f t="shared" si="136"/>
        <v>0</v>
      </c>
      <c r="X472" s="114">
        <f t="shared" si="137"/>
        <v>0</v>
      </c>
      <c r="Y472" s="33">
        <f t="shared" si="138"/>
        <v>0</v>
      </c>
      <c r="Z472" s="113">
        <f t="shared" si="139"/>
        <v>0</v>
      </c>
      <c r="AA472" s="113" t="str">
        <f t="shared" si="140"/>
        <v>Non-Cropland</v>
      </c>
      <c r="AB472" s="11">
        <f t="shared" si="141"/>
        <v>0</v>
      </c>
      <c r="AC472" s="11">
        <f t="shared" si="142"/>
        <v>0</v>
      </c>
      <c r="AD472" s="30">
        <f t="shared" si="143"/>
        <v>0</v>
      </c>
    </row>
    <row r="473" spans="1:30" x14ac:dyDescent="0.4">
      <c r="A473" s="11" t="str">
        <f>Outgrowers_Baseline!A473</f>
        <v>74135b</v>
      </c>
      <c r="B473" s="11">
        <f>Outgrowers_Baseline!B473</f>
        <v>503</v>
      </c>
      <c r="C473" s="11" t="str">
        <f>Outgrowers_Baseline!C473</f>
        <v>74135b</v>
      </c>
      <c r="D473" s="11">
        <f>Outgrowers_Baseline!D473</f>
        <v>19223</v>
      </c>
      <c r="E473" s="11" t="str">
        <f>Outgrowers_Baseline!G473</f>
        <v>Pine</v>
      </c>
      <c r="F473" s="11">
        <f>Outgrowers_Baseline!H473</f>
        <v>2022</v>
      </c>
      <c r="G473" s="11">
        <f t="shared" si="126"/>
        <v>2021</v>
      </c>
      <c r="H473" s="11">
        <f>IF(G473&lt;2017,0,(IF(G473=2017,Outgrowers_Baseline!I473,IF(G473=2018,Outgrowers_Baseline!N473,IF(G473=2019,Outgrowers_Baseline!S473,IF(G473=2020,Outgrowers_Baseline!X473,IF(G473=2021,Outgrowers_Baseline!AC473,IF(G473=2022,Outgrowers_Baseline!AH473,IF(G473=2023,Outgrowers_Baseline!AM473,IF(G473=2024,Outgrowers_Baseline!AR473,0)))))))))+(IF(G473=2017,Outgrowers_Baseline!J473,IF(G473=2018,Outgrowers_Baseline!O473,IF(G473=2019,Outgrowers_Baseline!T473,IF(G473=2020,Outgrowers_Baseline!Y473,IF(G473=2021,Outgrowers_Baseline!AD473,IF(G473=2022,Outgrowers_Baseline!AI473,IF(G473=2023,Outgrowers_Baseline!AN473,IF(G473=2024,Outgrowers_Baseline!AS473,0)))))))))+(IF(G473=2017,Outgrowers_Baseline!K473,IF(G473=2018,Outgrowers_Baseline!P473,IF(G473=2019,Outgrowers_Baseline!U473,IF(G473=2020,Outgrowers_Baseline!Z473,IF(G473=2021,Outgrowers_Baseline!AE473,IF(G473=2022,Outgrowers_Baseline!AJ473,IF(G473=2023,Outgrowers_Baseline!AO473,IF(G473=2024,Outgrowers_Baseline!AT473,0)))))))))+(IF(G473=2017,Outgrowers_Baseline!L473,IF(G473=2018,Outgrowers_Baseline!Q473,IF(G473=2019,Outgrowers_Baseline!V473,IF(G473=2020,Outgrowers_Baseline!AA473,IF(G473=2021,Outgrowers_Baseline!AF473,IF(G473=2022,Outgrowers_Baseline!AK473,IF(G473=2023,Outgrowers_Baseline!AP473,IF(G473=2024,Outgrowers_Baseline!AU473,0))))))))))</f>
        <v>4200</v>
      </c>
      <c r="I473" s="11">
        <f t="shared" si="127"/>
        <v>2021</v>
      </c>
      <c r="J473" s="11">
        <f>IF(I473=2017,Outgrowers_Baseline!I473,IF(I473=2018,Outgrowers_Baseline!N473,IF(I473=2019,Outgrowers_Baseline!S473,IF(I473=2020,Outgrowers_Baseline!X473,IF(I473=2021,Outgrowers_Baseline!AC473,IF(I473=2022,Outgrowers_Baseline!AH473,IF(I473=2023,Outgrowers_Baseline!AM473,IF(I473=2024,Outgrowers_Baseline!AR473,0))))))))</f>
        <v>4000</v>
      </c>
      <c r="K473" s="11">
        <f>IF(I473=2017,Outgrowers_Baseline!L473,IF(I473=2018,Outgrowers_Baseline!Q473,IF(I473=2019,Outgrowers_Baseline!V473,IF(I473=2020,Outgrowers_Baseline!AA473,IF(I473=2021,Outgrowers_Baseline!AF473,IF(I473=2022,Outgrowers_Baseline!AK473,IF(I473=2023,Outgrowers_Baseline!AP473,IF(I473=2024,Outgrowers_Baseline!AU473,0))))))))</f>
        <v>0</v>
      </c>
      <c r="L473" s="11">
        <f>IF(I473=2017,Outgrowers_Baseline!K473,IF(I473=2018,Outgrowers_Baseline!P473,IF(I473=2019,Outgrowers_Baseline!U473,IF(I473=2020,Outgrowers_Baseline!Z473,IF(I473=2021,Outgrowers_Baseline!AE473,IF(I473=2022,Outgrowers_Baseline!AJ473,IF(I473=2023,Outgrowers_Baseline!AO473,IF(I473=2024,Outgrowers_Baseline!AT473,0))))))))</f>
        <v>0</v>
      </c>
      <c r="M473" s="11">
        <f>IF(I473=2017,Outgrowers_Baseline!J473,IF(I473=2018,Outgrowers_Baseline!O473,IF(I473=2019,Outgrowers_Baseline!T473,IF(I473=2020,Outgrowers_Baseline!Y473,IF(I473=2021,Outgrowers_Baseline!AD473,IF(I473=2022,Outgrowers_Baseline!AI473,IF(I473=2023,Outgrowers_Baseline!AN473,IF(I473=2024,Outgrowers_Baseline!AS473,0))))))))</f>
        <v>200</v>
      </c>
      <c r="N473" s="11">
        <f t="shared" si="128"/>
        <v>4200</v>
      </c>
      <c r="O473" s="30">
        <f>IFERROR(VLOOKUP(A473,Outgrower_Areas!$C:$J,8,0),0)</f>
        <v>0.420962</v>
      </c>
      <c r="P473" s="33">
        <f t="shared" si="129"/>
        <v>0</v>
      </c>
      <c r="Q473" s="113">
        <f t="shared" si="130"/>
        <v>0</v>
      </c>
      <c r="R473" s="32">
        <f t="shared" si="131"/>
        <v>0</v>
      </c>
      <c r="S473" s="30">
        <f t="shared" si="132"/>
        <v>0</v>
      </c>
      <c r="T473" s="32">
        <f t="shared" si="133"/>
        <v>4.7619047619047616E-2</v>
      </c>
      <c r="U473" s="30">
        <f t="shared" si="134"/>
        <v>2.0045809523809521E-2</v>
      </c>
      <c r="V473" s="113" t="str">
        <f t="shared" si="135"/>
        <v>Non-Cropland</v>
      </c>
      <c r="W473" s="33">
        <f t="shared" si="136"/>
        <v>0</v>
      </c>
      <c r="X473" s="114">
        <f t="shared" si="137"/>
        <v>0</v>
      </c>
      <c r="Y473" s="33">
        <f t="shared" si="138"/>
        <v>0</v>
      </c>
      <c r="Z473" s="113">
        <f t="shared" si="139"/>
        <v>0</v>
      </c>
      <c r="AA473" s="113" t="str">
        <f t="shared" si="140"/>
        <v>Very Low Cropland (&lt;10%)</v>
      </c>
      <c r="AB473" s="11">
        <f t="shared" si="141"/>
        <v>0.15</v>
      </c>
      <c r="AC473" s="11">
        <f t="shared" si="142"/>
        <v>3.0068714285714283E-3</v>
      </c>
      <c r="AD473" s="30">
        <f t="shared" si="143"/>
        <v>2.0045809523809521E-2</v>
      </c>
    </row>
    <row r="474" spans="1:30" x14ac:dyDescent="0.4">
      <c r="A474" s="11" t="str">
        <f>Outgrowers_Baseline!A474</f>
        <v>75002a</v>
      </c>
      <c r="B474" s="11">
        <f>Outgrowers_Baseline!B474</f>
        <v>500</v>
      </c>
      <c r="C474" s="11" t="str">
        <f>Outgrowers_Baseline!C474</f>
        <v>75002a</v>
      </c>
      <c r="D474" s="11">
        <f>Outgrowers_Baseline!D474</f>
        <v>15239</v>
      </c>
      <c r="E474" s="11" t="str">
        <f>Outgrowers_Baseline!G474</f>
        <v>Euc</v>
      </c>
      <c r="F474" s="11">
        <f>Outgrowers_Baseline!H474</f>
        <v>2019</v>
      </c>
      <c r="G474" s="11">
        <f t="shared" si="126"/>
        <v>2018</v>
      </c>
      <c r="H474" s="11">
        <f>IF(G474&lt;2017,0,(IF(G474=2017,Outgrowers_Baseline!I474,IF(G474=2018,Outgrowers_Baseline!N474,IF(G474=2019,Outgrowers_Baseline!S474,IF(G474=2020,Outgrowers_Baseline!X474,IF(G474=2021,Outgrowers_Baseline!AC474,IF(G474=2022,Outgrowers_Baseline!AH474,IF(G474=2023,Outgrowers_Baseline!AM474,IF(G474=2024,Outgrowers_Baseline!AR474,0)))))))))+(IF(G474=2017,Outgrowers_Baseline!J474,IF(G474=2018,Outgrowers_Baseline!O474,IF(G474=2019,Outgrowers_Baseline!T474,IF(G474=2020,Outgrowers_Baseline!Y474,IF(G474=2021,Outgrowers_Baseline!AD474,IF(G474=2022,Outgrowers_Baseline!AI474,IF(G474=2023,Outgrowers_Baseline!AN474,IF(G474=2024,Outgrowers_Baseline!AS474,0)))))))))+(IF(G474=2017,Outgrowers_Baseline!K474,IF(G474=2018,Outgrowers_Baseline!P474,IF(G474=2019,Outgrowers_Baseline!U474,IF(G474=2020,Outgrowers_Baseline!Z474,IF(G474=2021,Outgrowers_Baseline!AE474,IF(G474=2022,Outgrowers_Baseline!AJ474,IF(G474=2023,Outgrowers_Baseline!AO474,IF(G474=2024,Outgrowers_Baseline!AT474,0)))))))))+(IF(G474=2017,Outgrowers_Baseline!L474,IF(G474=2018,Outgrowers_Baseline!Q474,IF(G474=2019,Outgrowers_Baseline!V474,IF(G474=2020,Outgrowers_Baseline!AA474,IF(G474=2021,Outgrowers_Baseline!AF474,IF(G474=2022,Outgrowers_Baseline!AK474,IF(G474=2023,Outgrowers_Baseline!AP474,IF(G474=2024,Outgrowers_Baseline!AU474,0))))))))))</f>
        <v>6200</v>
      </c>
      <c r="I474" s="11">
        <f t="shared" si="127"/>
        <v>2018</v>
      </c>
      <c r="J474" s="11">
        <f>IF(I474=2017,Outgrowers_Baseline!I474,IF(I474=2018,Outgrowers_Baseline!N474,IF(I474=2019,Outgrowers_Baseline!S474,IF(I474=2020,Outgrowers_Baseline!X474,IF(I474=2021,Outgrowers_Baseline!AC474,IF(I474=2022,Outgrowers_Baseline!AH474,IF(I474=2023,Outgrowers_Baseline!AM474,IF(I474=2024,Outgrowers_Baseline!AR474,0))))))))</f>
        <v>6200</v>
      </c>
      <c r="K474" s="11">
        <f>IF(I474=2017,Outgrowers_Baseline!L474,IF(I474=2018,Outgrowers_Baseline!Q474,IF(I474=2019,Outgrowers_Baseline!V474,IF(I474=2020,Outgrowers_Baseline!AA474,IF(I474=2021,Outgrowers_Baseline!AF474,IF(I474=2022,Outgrowers_Baseline!AK474,IF(I474=2023,Outgrowers_Baseline!AP474,IF(I474=2024,Outgrowers_Baseline!AU474,0))))))))</f>
        <v>0</v>
      </c>
      <c r="L474" s="11">
        <f>IF(I474=2017,Outgrowers_Baseline!K474,IF(I474=2018,Outgrowers_Baseline!P474,IF(I474=2019,Outgrowers_Baseline!U474,IF(I474=2020,Outgrowers_Baseline!Z474,IF(I474=2021,Outgrowers_Baseline!AE474,IF(I474=2022,Outgrowers_Baseline!AJ474,IF(I474=2023,Outgrowers_Baseline!AO474,IF(I474=2024,Outgrowers_Baseline!AT474,0))))))))</f>
        <v>0</v>
      </c>
      <c r="M474" s="11">
        <f>IF(I474=2017,Outgrowers_Baseline!J474,IF(I474=2018,Outgrowers_Baseline!O474,IF(I474=2019,Outgrowers_Baseline!T474,IF(I474=2020,Outgrowers_Baseline!Y474,IF(I474=2021,Outgrowers_Baseline!AD474,IF(I474=2022,Outgrowers_Baseline!AI474,IF(I474=2023,Outgrowers_Baseline!AN474,IF(I474=2024,Outgrowers_Baseline!AS474,0))))))))</f>
        <v>0</v>
      </c>
      <c r="N474" s="11">
        <f t="shared" si="128"/>
        <v>6200</v>
      </c>
      <c r="O474" s="30">
        <f>IFERROR(VLOOKUP(A474,Outgrower_Areas!$C:$J,8,0),0)</f>
        <v>0.62033899999999997</v>
      </c>
      <c r="P474" s="33">
        <f t="shared" si="129"/>
        <v>0</v>
      </c>
      <c r="Q474" s="113">
        <f t="shared" si="130"/>
        <v>0</v>
      </c>
      <c r="R474" s="32">
        <f t="shared" si="131"/>
        <v>0</v>
      </c>
      <c r="S474" s="30">
        <f t="shared" si="132"/>
        <v>0</v>
      </c>
      <c r="T474" s="32">
        <f t="shared" si="133"/>
        <v>0</v>
      </c>
      <c r="U474" s="30">
        <f t="shared" si="134"/>
        <v>0</v>
      </c>
      <c r="V474" s="113" t="str">
        <f t="shared" si="135"/>
        <v>Non-Cropland</v>
      </c>
      <c r="W474" s="33">
        <f t="shared" si="136"/>
        <v>0</v>
      </c>
      <c r="X474" s="114">
        <f t="shared" si="137"/>
        <v>0</v>
      </c>
      <c r="Y474" s="33">
        <f t="shared" si="138"/>
        <v>0</v>
      </c>
      <c r="Z474" s="113">
        <f t="shared" si="139"/>
        <v>0</v>
      </c>
      <c r="AA474" s="113" t="str">
        <f t="shared" si="140"/>
        <v>Non-Cropland</v>
      </c>
      <c r="AB474" s="11">
        <f t="shared" si="141"/>
        <v>0</v>
      </c>
      <c r="AC474" s="11">
        <f t="shared" si="142"/>
        <v>0</v>
      </c>
      <c r="AD474" s="30">
        <f t="shared" si="143"/>
        <v>0</v>
      </c>
    </row>
    <row r="475" spans="1:30" x14ac:dyDescent="0.4">
      <c r="A475" s="11" t="str">
        <f>Outgrowers_Baseline!A475</f>
        <v>77139b</v>
      </c>
      <c r="B475" s="11">
        <f>Outgrowers_Baseline!B475</f>
        <v>503</v>
      </c>
      <c r="C475" s="11" t="str">
        <f>Outgrowers_Baseline!C475</f>
        <v>77139b</v>
      </c>
      <c r="D475" s="11">
        <f>Outgrowers_Baseline!D475</f>
        <v>19224</v>
      </c>
      <c r="E475" s="11" t="str">
        <f>Outgrowers_Baseline!G475</f>
        <v>Euc</v>
      </c>
      <c r="F475" s="11">
        <f>Outgrowers_Baseline!H475</f>
        <v>2023</v>
      </c>
      <c r="G475" s="11">
        <f t="shared" si="126"/>
        <v>2022</v>
      </c>
      <c r="H475" s="11">
        <f>IF(G475&lt;2017,0,(IF(G475=2017,Outgrowers_Baseline!I475,IF(G475=2018,Outgrowers_Baseline!N475,IF(G475=2019,Outgrowers_Baseline!S475,IF(G475=2020,Outgrowers_Baseline!X475,IF(G475=2021,Outgrowers_Baseline!AC475,IF(G475=2022,Outgrowers_Baseline!AH475,IF(G475=2023,Outgrowers_Baseline!AM475,IF(G475=2024,Outgrowers_Baseline!AR475,0)))))))))+(IF(G475=2017,Outgrowers_Baseline!J475,IF(G475=2018,Outgrowers_Baseline!O475,IF(G475=2019,Outgrowers_Baseline!T475,IF(G475=2020,Outgrowers_Baseline!Y475,IF(G475=2021,Outgrowers_Baseline!AD475,IF(G475=2022,Outgrowers_Baseline!AI475,IF(G475=2023,Outgrowers_Baseline!AN475,IF(G475=2024,Outgrowers_Baseline!AS475,0)))))))))+(IF(G475=2017,Outgrowers_Baseline!K475,IF(G475=2018,Outgrowers_Baseline!P475,IF(G475=2019,Outgrowers_Baseline!U475,IF(G475=2020,Outgrowers_Baseline!Z475,IF(G475=2021,Outgrowers_Baseline!AE475,IF(G475=2022,Outgrowers_Baseline!AJ475,IF(G475=2023,Outgrowers_Baseline!AO475,IF(G475=2024,Outgrowers_Baseline!AT475,0)))))))))+(IF(G475=2017,Outgrowers_Baseline!L475,IF(G475=2018,Outgrowers_Baseline!Q475,IF(G475=2019,Outgrowers_Baseline!V475,IF(G475=2020,Outgrowers_Baseline!AA475,IF(G475=2021,Outgrowers_Baseline!AF475,IF(G475=2022,Outgrowers_Baseline!AK475,IF(G475=2023,Outgrowers_Baseline!AP475,IF(G475=2024,Outgrowers_Baseline!AU475,0))))))))))</f>
        <v>5900</v>
      </c>
      <c r="I475" s="11">
        <f t="shared" si="127"/>
        <v>2022</v>
      </c>
      <c r="J475" s="11">
        <f>IF(I475=2017,Outgrowers_Baseline!I475,IF(I475=2018,Outgrowers_Baseline!N475,IF(I475=2019,Outgrowers_Baseline!S475,IF(I475=2020,Outgrowers_Baseline!X475,IF(I475=2021,Outgrowers_Baseline!AC475,IF(I475=2022,Outgrowers_Baseline!AH475,IF(I475=2023,Outgrowers_Baseline!AM475,IF(I475=2024,Outgrowers_Baseline!AR475,0))))))))</f>
        <v>5700</v>
      </c>
      <c r="K475" s="11">
        <f>IF(I475=2017,Outgrowers_Baseline!L475,IF(I475=2018,Outgrowers_Baseline!Q475,IF(I475=2019,Outgrowers_Baseline!V475,IF(I475=2020,Outgrowers_Baseline!AA475,IF(I475=2021,Outgrowers_Baseline!AF475,IF(I475=2022,Outgrowers_Baseline!AK475,IF(I475=2023,Outgrowers_Baseline!AP475,IF(I475=2024,Outgrowers_Baseline!AU475,0))))))))</f>
        <v>0</v>
      </c>
      <c r="L475" s="11">
        <f>IF(I475=2017,Outgrowers_Baseline!K475,IF(I475=2018,Outgrowers_Baseline!P475,IF(I475=2019,Outgrowers_Baseline!U475,IF(I475=2020,Outgrowers_Baseline!Z475,IF(I475=2021,Outgrowers_Baseline!AE475,IF(I475=2022,Outgrowers_Baseline!AJ475,IF(I475=2023,Outgrowers_Baseline!AO475,IF(I475=2024,Outgrowers_Baseline!AT475,0))))))))</f>
        <v>0</v>
      </c>
      <c r="M475" s="11">
        <f>IF(I475=2017,Outgrowers_Baseline!J475,IF(I475=2018,Outgrowers_Baseline!O475,IF(I475=2019,Outgrowers_Baseline!T475,IF(I475=2020,Outgrowers_Baseline!Y475,IF(I475=2021,Outgrowers_Baseline!AD475,IF(I475=2022,Outgrowers_Baseline!AI475,IF(I475=2023,Outgrowers_Baseline!AN475,IF(I475=2024,Outgrowers_Baseline!AS475,0))))))))</f>
        <v>200</v>
      </c>
      <c r="N475" s="11">
        <f t="shared" si="128"/>
        <v>5900</v>
      </c>
      <c r="O475" s="30">
        <f>IFERROR(VLOOKUP(A475,Outgrower_Areas!$C:$J,8,0),0)</f>
        <v>0.59925200000000001</v>
      </c>
      <c r="P475" s="33">
        <f t="shared" si="129"/>
        <v>0</v>
      </c>
      <c r="Q475" s="113">
        <f t="shared" si="130"/>
        <v>0</v>
      </c>
      <c r="R475" s="32">
        <f t="shared" si="131"/>
        <v>0</v>
      </c>
      <c r="S475" s="30">
        <f t="shared" si="132"/>
        <v>0</v>
      </c>
      <c r="T475" s="32">
        <f t="shared" si="133"/>
        <v>3.3898305084745763E-2</v>
      </c>
      <c r="U475" s="30">
        <f t="shared" si="134"/>
        <v>2.0313627118644068E-2</v>
      </c>
      <c r="V475" s="113" t="str">
        <f t="shared" si="135"/>
        <v>Non-Cropland</v>
      </c>
      <c r="W475" s="33">
        <f t="shared" si="136"/>
        <v>0</v>
      </c>
      <c r="X475" s="114">
        <f t="shared" si="137"/>
        <v>0</v>
      </c>
      <c r="Y475" s="33">
        <f t="shared" si="138"/>
        <v>0</v>
      </c>
      <c r="Z475" s="113">
        <f t="shared" si="139"/>
        <v>0</v>
      </c>
      <c r="AA475" s="113" t="str">
        <f t="shared" si="140"/>
        <v>Very Low Cropland (&lt;10%)</v>
      </c>
      <c r="AB475" s="11">
        <f t="shared" si="141"/>
        <v>0.15</v>
      </c>
      <c r="AC475" s="11">
        <f t="shared" si="142"/>
        <v>3.04704406779661E-3</v>
      </c>
      <c r="AD475" s="30">
        <f t="shared" si="143"/>
        <v>2.0313627118644068E-2</v>
      </c>
    </row>
    <row r="476" spans="1:30" x14ac:dyDescent="0.4">
      <c r="A476" s="11" t="str">
        <f>Outgrowers_Baseline!A476</f>
        <v>781124a</v>
      </c>
      <c r="B476" s="11">
        <f>Outgrowers_Baseline!B476</f>
        <v>503</v>
      </c>
      <c r="C476" s="11" t="str">
        <f>Outgrowers_Baseline!C476</f>
        <v>781124a</v>
      </c>
      <c r="D476" s="11">
        <f>Outgrowers_Baseline!D476</f>
        <v>19422</v>
      </c>
      <c r="E476" s="11" t="str">
        <f>Outgrowers_Baseline!G476</f>
        <v>Euc</v>
      </c>
      <c r="F476" s="11">
        <f>Outgrowers_Baseline!H476</f>
        <v>2024</v>
      </c>
      <c r="G476" s="11">
        <f t="shared" si="126"/>
        <v>2023</v>
      </c>
      <c r="H476" s="11">
        <f>IF(G476&lt;2017,0,(IF(G476=2017,Outgrowers_Baseline!I476,IF(G476=2018,Outgrowers_Baseline!N476,IF(G476=2019,Outgrowers_Baseline!S476,IF(G476=2020,Outgrowers_Baseline!X476,IF(G476=2021,Outgrowers_Baseline!AC476,IF(G476=2022,Outgrowers_Baseline!AH476,IF(G476=2023,Outgrowers_Baseline!AM476,IF(G476=2024,Outgrowers_Baseline!AR476,0)))))))))+(IF(G476=2017,Outgrowers_Baseline!J476,IF(G476=2018,Outgrowers_Baseline!O476,IF(G476=2019,Outgrowers_Baseline!T476,IF(G476=2020,Outgrowers_Baseline!Y476,IF(G476=2021,Outgrowers_Baseline!AD476,IF(G476=2022,Outgrowers_Baseline!AI476,IF(G476=2023,Outgrowers_Baseline!AN476,IF(G476=2024,Outgrowers_Baseline!AS476,0)))))))))+(IF(G476=2017,Outgrowers_Baseline!K476,IF(G476=2018,Outgrowers_Baseline!P476,IF(G476=2019,Outgrowers_Baseline!U476,IF(G476=2020,Outgrowers_Baseline!Z476,IF(G476=2021,Outgrowers_Baseline!AE476,IF(G476=2022,Outgrowers_Baseline!AJ476,IF(G476=2023,Outgrowers_Baseline!AO476,IF(G476=2024,Outgrowers_Baseline!AT476,0)))))))))+(IF(G476=2017,Outgrowers_Baseline!L476,IF(G476=2018,Outgrowers_Baseline!Q476,IF(G476=2019,Outgrowers_Baseline!V476,IF(G476=2020,Outgrowers_Baseline!AA476,IF(G476=2021,Outgrowers_Baseline!AF476,IF(G476=2022,Outgrowers_Baseline!AK476,IF(G476=2023,Outgrowers_Baseline!AP476,IF(G476=2024,Outgrowers_Baseline!AU476,0))))))))))</f>
        <v>1300</v>
      </c>
      <c r="I476" s="11">
        <f t="shared" si="127"/>
        <v>2023</v>
      </c>
      <c r="J476" s="11">
        <f>IF(I476=2017,Outgrowers_Baseline!I476,IF(I476=2018,Outgrowers_Baseline!N476,IF(I476=2019,Outgrowers_Baseline!S476,IF(I476=2020,Outgrowers_Baseline!X476,IF(I476=2021,Outgrowers_Baseline!AC476,IF(I476=2022,Outgrowers_Baseline!AH476,IF(I476=2023,Outgrowers_Baseline!AM476,IF(I476=2024,Outgrowers_Baseline!AR476,0))))))))</f>
        <v>1300</v>
      </c>
      <c r="K476" s="11">
        <f>IF(I476=2017,Outgrowers_Baseline!L476,IF(I476=2018,Outgrowers_Baseline!Q476,IF(I476=2019,Outgrowers_Baseline!V476,IF(I476=2020,Outgrowers_Baseline!AA476,IF(I476=2021,Outgrowers_Baseline!AF476,IF(I476=2022,Outgrowers_Baseline!AK476,IF(I476=2023,Outgrowers_Baseline!AP476,IF(I476=2024,Outgrowers_Baseline!AU476,0))))))))</f>
        <v>0</v>
      </c>
      <c r="L476" s="11">
        <f>IF(I476=2017,Outgrowers_Baseline!K476,IF(I476=2018,Outgrowers_Baseline!P476,IF(I476=2019,Outgrowers_Baseline!U476,IF(I476=2020,Outgrowers_Baseline!Z476,IF(I476=2021,Outgrowers_Baseline!AE476,IF(I476=2022,Outgrowers_Baseline!AJ476,IF(I476=2023,Outgrowers_Baseline!AO476,IF(I476=2024,Outgrowers_Baseline!AT476,0))))))))</f>
        <v>0</v>
      </c>
      <c r="M476" s="11">
        <f>IF(I476=2017,Outgrowers_Baseline!J476,IF(I476=2018,Outgrowers_Baseline!O476,IF(I476=2019,Outgrowers_Baseline!T476,IF(I476=2020,Outgrowers_Baseline!Y476,IF(I476=2021,Outgrowers_Baseline!AD476,IF(I476=2022,Outgrowers_Baseline!AI476,IF(I476=2023,Outgrowers_Baseline!AN476,IF(I476=2024,Outgrowers_Baseline!AS476,0))))))))</f>
        <v>0</v>
      </c>
      <c r="N476" s="11">
        <f t="shared" si="128"/>
        <v>1300</v>
      </c>
      <c r="O476" s="30">
        <f>IFERROR(VLOOKUP(A476,Outgrower_Areas!$C:$J,8,0),0)</f>
        <v>0.132933</v>
      </c>
      <c r="P476" s="33">
        <f t="shared" si="129"/>
        <v>0</v>
      </c>
      <c r="Q476" s="113">
        <f t="shared" si="130"/>
        <v>0</v>
      </c>
      <c r="R476" s="32">
        <f t="shared" si="131"/>
        <v>0</v>
      </c>
      <c r="S476" s="30">
        <f t="shared" si="132"/>
        <v>0</v>
      </c>
      <c r="T476" s="32">
        <f t="shared" si="133"/>
        <v>0</v>
      </c>
      <c r="U476" s="30">
        <f t="shared" si="134"/>
        <v>0</v>
      </c>
      <c r="V476" s="113" t="str">
        <f t="shared" si="135"/>
        <v>Non-Cropland</v>
      </c>
      <c r="W476" s="33">
        <f t="shared" si="136"/>
        <v>0</v>
      </c>
      <c r="X476" s="114">
        <f t="shared" si="137"/>
        <v>0</v>
      </c>
      <c r="Y476" s="33">
        <f t="shared" si="138"/>
        <v>0</v>
      </c>
      <c r="Z476" s="113">
        <f t="shared" si="139"/>
        <v>0</v>
      </c>
      <c r="AA476" s="113" t="str">
        <f t="shared" si="140"/>
        <v>Non-Cropland</v>
      </c>
      <c r="AB476" s="11">
        <f t="shared" si="141"/>
        <v>0</v>
      </c>
      <c r="AC476" s="11">
        <f t="shared" si="142"/>
        <v>0</v>
      </c>
      <c r="AD476" s="30">
        <f t="shared" si="143"/>
        <v>0</v>
      </c>
    </row>
    <row r="477" spans="1:30" x14ac:dyDescent="0.4">
      <c r="A477" s="11" t="str">
        <f>Outgrowers_Baseline!A477</f>
        <v>781127a</v>
      </c>
      <c r="B477" s="11">
        <f>Outgrowers_Baseline!B477</f>
        <v>503</v>
      </c>
      <c r="C477" s="11" t="str">
        <f>Outgrowers_Baseline!C477</f>
        <v>781127a</v>
      </c>
      <c r="D477" s="11">
        <f>Outgrowers_Baseline!D477</f>
        <v>19348</v>
      </c>
      <c r="E477" s="11" t="str">
        <f>Outgrowers_Baseline!G477</f>
        <v>Euc</v>
      </c>
      <c r="F477" s="11">
        <f>Outgrowers_Baseline!H477</f>
        <v>2024</v>
      </c>
      <c r="G477" s="11">
        <f t="shared" si="126"/>
        <v>2023</v>
      </c>
      <c r="H477" s="11">
        <f>IF(G477&lt;2017,0,(IF(G477=2017,Outgrowers_Baseline!I477,IF(G477=2018,Outgrowers_Baseline!N477,IF(G477=2019,Outgrowers_Baseline!S477,IF(G477=2020,Outgrowers_Baseline!X477,IF(G477=2021,Outgrowers_Baseline!AC477,IF(G477=2022,Outgrowers_Baseline!AH477,IF(G477=2023,Outgrowers_Baseline!AM477,IF(G477=2024,Outgrowers_Baseline!AR477,0)))))))))+(IF(G477=2017,Outgrowers_Baseline!J477,IF(G477=2018,Outgrowers_Baseline!O477,IF(G477=2019,Outgrowers_Baseline!T477,IF(G477=2020,Outgrowers_Baseline!Y477,IF(G477=2021,Outgrowers_Baseline!AD477,IF(G477=2022,Outgrowers_Baseline!AI477,IF(G477=2023,Outgrowers_Baseline!AN477,IF(G477=2024,Outgrowers_Baseline!AS477,0)))))))))+(IF(G477=2017,Outgrowers_Baseline!K477,IF(G477=2018,Outgrowers_Baseline!P477,IF(G477=2019,Outgrowers_Baseline!U477,IF(G477=2020,Outgrowers_Baseline!Z477,IF(G477=2021,Outgrowers_Baseline!AE477,IF(G477=2022,Outgrowers_Baseline!AJ477,IF(G477=2023,Outgrowers_Baseline!AO477,IF(G477=2024,Outgrowers_Baseline!AT477,0)))))))))+(IF(G477=2017,Outgrowers_Baseline!L477,IF(G477=2018,Outgrowers_Baseline!Q477,IF(G477=2019,Outgrowers_Baseline!V477,IF(G477=2020,Outgrowers_Baseline!AA477,IF(G477=2021,Outgrowers_Baseline!AF477,IF(G477=2022,Outgrowers_Baseline!AK477,IF(G477=2023,Outgrowers_Baseline!AP477,IF(G477=2024,Outgrowers_Baseline!AU477,0))))))))))</f>
        <v>5100</v>
      </c>
      <c r="I477" s="11">
        <f t="shared" si="127"/>
        <v>2023</v>
      </c>
      <c r="J477" s="11">
        <f>IF(I477=2017,Outgrowers_Baseline!I477,IF(I477=2018,Outgrowers_Baseline!N477,IF(I477=2019,Outgrowers_Baseline!S477,IF(I477=2020,Outgrowers_Baseline!X477,IF(I477=2021,Outgrowers_Baseline!AC477,IF(I477=2022,Outgrowers_Baseline!AH477,IF(I477=2023,Outgrowers_Baseline!AM477,IF(I477=2024,Outgrowers_Baseline!AR477,0))))))))</f>
        <v>5100</v>
      </c>
      <c r="K477" s="11">
        <f>IF(I477=2017,Outgrowers_Baseline!L477,IF(I477=2018,Outgrowers_Baseline!Q477,IF(I477=2019,Outgrowers_Baseline!V477,IF(I477=2020,Outgrowers_Baseline!AA477,IF(I477=2021,Outgrowers_Baseline!AF477,IF(I477=2022,Outgrowers_Baseline!AK477,IF(I477=2023,Outgrowers_Baseline!AP477,IF(I477=2024,Outgrowers_Baseline!AU477,0))))))))</f>
        <v>0</v>
      </c>
      <c r="L477" s="11">
        <f>IF(I477=2017,Outgrowers_Baseline!K477,IF(I477=2018,Outgrowers_Baseline!P477,IF(I477=2019,Outgrowers_Baseline!U477,IF(I477=2020,Outgrowers_Baseline!Z477,IF(I477=2021,Outgrowers_Baseline!AE477,IF(I477=2022,Outgrowers_Baseline!AJ477,IF(I477=2023,Outgrowers_Baseline!AO477,IF(I477=2024,Outgrowers_Baseline!AT477,0))))))))</f>
        <v>0</v>
      </c>
      <c r="M477" s="11">
        <f>IF(I477=2017,Outgrowers_Baseline!J477,IF(I477=2018,Outgrowers_Baseline!O477,IF(I477=2019,Outgrowers_Baseline!T477,IF(I477=2020,Outgrowers_Baseline!Y477,IF(I477=2021,Outgrowers_Baseline!AD477,IF(I477=2022,Outgrowers_Baseline!AI477,IF(I477=2023,Outgrowers_Baseline!AN477,IF(I477=2024,Outgrowers_Baseline!AS477,0))))))))</f>
        <v>0</v>
      </c>
      <c r="N477" s="11">
        <f t="shared" si="128"/>
        <v>5100</v>
      </c>
      <c r="O477" s="30">
        <f>IFERROR(VLOOKUP(A477,Outgrower_Areas!$C:$J,8,0),0)</f>
        <v>0.52968099999999996</v>
      </c>
      <c r="P477" s="33">
        <f t="shared" si="129"/>
        <v>0</v>
      </c>
      <c r="Q477" s="113">
        <f t="shared" si="130"/>
        <v>0</v>
      </c>
      <c r="R477" s="32">
        <f t="shared" si="131"/>
        <v>0</v>
      </c>
      <c r="S477" s="30">
        <f t="shared" si="132"/>
        <v>0</v>
      </c>
      <c r="T477" s="32">
        <f t="shared" si="133"/>
        <v>0</v>
      </c>
      <c r="U477" s="30">
        <f t="shared" si="134"/>
        <v>0</v>
      </c>
      <c r="V477" s="113" t="str">
        <f t="shared" si="135"/>
        <v>Non-Cropland</v>
      </c>
      <c r="W477" s="33">
        <f t="shared" si="136"/>
        <v>0</v>
      </c>
      <c r="X477" s="114">
        <f t="shared" si="137"/>
        <v>0</v>
      </c>
      <c r="Y477" s="33">
        <f t="shared" si="138"/>
        <v>0</v>
      </c>
      <c r="Z477" s="113">
        <f t="shared" si="139"/>
        <v>0</v>
      </c>
      <c r="AA477" s="113" t="str">
        <f t="shared" si="140"/>
        <v>Non-Cropland</v>
      </c>
      <c r="AB477" s="11">
        <f t="shared" si="141"/>
        <v>0</v>
      </c>
      <c r="AC477" s="11">
        <f t="shared" si="142"/>
        <v>0</v>
      </c>
      <c r="AD477" s="30">
        <f t="shared" si="143"/>
        <v>0</v>
      </c>
    </row>
    <row r="478" spans="1:30" x14ac:dyDescent="0.4">
      <c r="A478" s="11" t="str">
        <f>Outgrowers_Baseline!A478</f>
        <v>79144a</v>
      </c>
      <c r="B478" s="11">
        <f>Outgrowers_Baseline!B478</f>
        <v>503</v>
      </c>
      <c r="C478" s="11" t="str">
        <f>Outgrowers_Baseline!C478</f>
        <v>79144a</v>
      </c>
      <c r="D478" s="11">
        <f>Outgrowers_Baseline!D478</f>
        <v>19225</v>
      </c>
      <c r="E478" s="11" t="str">
        <f>Outgrowers_Baseline!G478</f>
        <v>Pine</v>
      </c>
      <c r="F478" s="11">
        <f>Outgrowers_Baseline!H478</f>
        <v>2023</v>
      </c>
      <c r="G478" s="11">
        <f t="shared" si="126"/>
        <v>2022</v>
      </c>
      <c r="H478" s="11">
        <f>IF(G478&lt;2017,0,(IF(G478=2017,Outgrowers_Baseline!I478,IF(G478=2018,Outgrowers_Baseline!N478,IF(G478=2019,Outgrowers_Baseline!S478,IF(G478=2020,Outgrowers_Baseline!X478,IF(G478=2021,Outgrowers_Baseline!AC478,IF(G478=2022,Outgrowers_Baseline!AH478,IF(G478=2023,Outgrowers_Baseline!AM478,IF(G478=2024,Outgrowers_Baseline!AR478,0)))))))))+(IF(G478=2017,Outgrowers_Baseline!J478,IF(G478=2018,Outgrowers_Baseline!O478,IF(G478=2019,Outgrowers_Baseline!T478,IF(G478=2020,Outgrowers_Baseline!Y478,IF(G478=2021,Outgrowers_Baseline!AD478,IF(G478=2022,Outgrowers_Baseline!AI478,IF(G478=2023,Outgrowers_Baseline!AN478,IF(G478=2024,Outgrowers_Baseline!AS478,0)))))))))+(IF(G478=2017,Outgrowers_Baseline!K478,IF(G478=2018,Outgrowers_Baseline!P478,IF(G478=2019,Outgrowers_Baseline!U478,IF(G478=2020,Outgrowers_Baseline!Z478,IF(G478=2021,Outgrowers_Baseline!AE478,IF(G478=2022,Outgrowers_Baseline!AJ478,IF(G478=2023,Outgrowers_Baseline!AO478,IF(G478=2024,Outgrowers_Baseline!AT478,0)))))))))+(IF(G478=2017,Outgrowers_Baseline!L478,IF(G478=2018,Outgrowers_Baseline!Q478,IF(G478=2019,Outgrowers_Baseline!V478,IF(G478=2020,Outgrowers_Baseline!AA478,IF(G478=2021,Outgrowers_Baseline!AF478,IF(G478=2022,Outgrowers_Baseline!AK478,IF(G478=2023,Outgrowers_Baseline!AP478,IF(G478=2024,Outgrowers_Baseline!AU478,0))))))))))</f>
        <v>16200</v>
      </c>
      <c r="I478" s="11">
        <f t="shared" si="127"/>
        <v>2022</v>
      </c>
      <c r="J478" s="11">
        <f>IF(I478=2017,Outgrowers_Baseline!I478,IF(I478=2018,Outgrowers_Baseline!N478,IF(I478=2019,Outgrowers_Baseline!S478,IF(I478=2020,Outgrowers_Baseline!X478,IF(I478=2021,Outgrowers_Baseline!AC478,IF(I478=2022,Outgrowers_Baseline!AH478,IF(I478=2023,Outgrowers_Baseline!AM478,IF(I478=2024,Outgrowers_Baseline!AR478,0))))))))</f>
        <v>8600</v>
      </c>
      <c r="K478" s="11">
        <f>IF(I478=2017,Outgrowers_Baseline!L478,IF(I478=2018,Outgrowers_Baseline!Q478,IF(I478=2019,Outgrowers_Baseline!V478,IF(I478=2020,Outgrowers_Baseline!AA478,IF(I478=2021,Outgrowers_Baseline!AF478,IF(I478=2022,Outgrowers_Baseline!AK478,IF(I478=2023,Outgrowers_Baseline!AP478,IF(I478=2024,Outgrowers_Baseline!AU478,0))))))))</f>
        <v>0</v>
      </c>
      <c r="L478" s="11">
        <f>IF(I478=2017,Outgrowers_Baseline!K478,IF(I478=2018,Outgrowers_Baseline!P478,IF(I478=2019,Outgrowers_Baseline!U478,IF(I478=2020,Outgrowers_Baseline!Z478,IF(I478=2021,Outgrowers_Baseline!AE478,IF(I478=2022,Outgrowers_Baseline!AJ478,IF(I478=2023,Outgrowers_Baseline!AO478,IF(I478=2024,Outgrowers_Baseline!AT478,0))))))))</f>
        <v>2500</v>
      </c>
      <c r="M478" s="11">
        <f>IF(I478=2017,Outgrowers_Baseline!J478,IF(I478=2018,Outgrowers_Baseline!O478,IF(I478=2019,Outgrowers_Baseline!T478,IF(I478=2020,Outgrowers_Baseline!Y478,IF(I478=2021,Outgrowers_Baseline!AD478,IF(I478=2022,Outgrowers_Baseline!AI478,IF(I478=2023,Outgrowers_Baseline!AN478,IF(I478=2024,Outgrowers_Baseline!AS478,0))))))))</f>
        <v>5100</v>
      </c>
      <c r="N478" s="11">
        <f t="shared" si="128"/>
        <v>16200</v>
      </c>
      <c r="O478" s="30">
        <f>IFERROR(VLOOKUP(A478,Outgrower_Areas!$C:$J,8,0),0)</f>
        <v>1.654695</v>
      </c>
      <c r="P478" s="33">
        <f t="shared" si="129"/>
        <v>0</v>
      </c>
      <c r="Q478" s="113">
        <f t="shared" si="130"/>
        <v>0</v>
      </c>
      <c r="R478" s="32">
        <f t="shared" si="131"/>
        <v>0.15432098765432098</v>
      </c>
      <c r="S478" s="30">
        <f t="shared" si="132"/>
        <v>0.25535416666666666</v>
      </c>
      <c r="T478" s="32">
        <f t="shared" si="133"/>
        <v>0.46913580246913578</v>
      </c>
      <c r="U478" s="30">
        <f t="shared" si="134"/>
        <v>0.77627666666666661</v>
      </c>
      <c r="V478" s="113" t="str">
        <f t="shared" si="135"/>
        <v>Non-Cropland</v>
      </c>
      <c r="W478" s="33">
        <f t="shared" si="136"/>
        <v>0</v>
      </c>
      <c r="X478" s="114">
        <f t="shared" si="137"/>
        <v>0</v>
      </c>
      <c r="Y478" s="33">
        <f t="shared" si="138"/>
        <v>0.2</v>
      </c>
      <c r="Z478" s="113">
        <f t="shared" si="139"/>
        <v>5.1070833333333336E-2</v>
      </c>
      <c r="AA478" s="113" t="str">
        <f t="shared" si="140"/>
        <v>Medium Cropland (30-50%)</v>
      </c>
      <c r="AB478" s="11">
        <f t="shared" si="141"/>
        <v>0.3</v>
      </c>
      <c r="AC478" s="11">
        <f t="shared" si="142"/>
        <v>0.23288299999999998</v>
      </c>
      <c r="AD478" s="30">
        <f t="shared" si="143"/>
        <v>0.77627666666666661</v>
      </c>
    </row>
    <row r="479" spans="1:30" x14ac:dyDescent="0.4">
      <c r="A479" s="11" t="str">
        <f>Outgrowers_Baseline!A479</f>
        <v>79145b</v>
      </c>
      <c r="B479" s="11">
        <f>Outgrowers_Baseline!B479</f>
        <v>503</v>
      </c>
      <c r="C479" s="11" t="str">
        <f>Outgrowers_Baseline!C479</f>
        <v>79145b</v>
      </c>
      <c r="D479" s="11">
        <f>Outgrowers_Baseline!D479</f>
        <v>19226</v>
      </c>
      <c r="E479" s="11" t="str">
        <f>Outgrowers_Baseline!G479</f>
        <v>Pine</v>
      </c>
      <c r="F479" s="11">
        <f>Outgrowers_Baseline!H479</f>
        <v>2023</v>
      </c>
      <c r="G479" s="11">
        <f t="shared" si="126"/>
        <v>2022</v>
      </c>
      <c r="H479" s="11">
        <f>IF(G479&lt;2017,0,(IF(G479=2017,Outgrowers_Baseline!I479,IF(G479=2018,Outgrowers_Baseline!N479,IF(G479=2019,Outgrowers_Baseline!S479,IF(G479=2020,Outgrowers_Baseline!X479,IF(G479=2021,Outgrowers_Baseline!AC479,IF(G479=2022,Outgrowers_Baseline!AH479,IF(G479=2023,Outgrowers_Baseline!AM479,IF(G479=2024,Outgrowers_Baseline!AR479,0)))))))))+(IF(G479=2017,Outgrowers_Baseline!J479,IF(G479=2018,Outgrowers_Baseline!O479,IF(G479=2019,Outgrowers_Baseline!T479,IF(G479=2020,Outgrowers_Baseline!Y479,IF(G479=2021,Outgrowers_Baseline!AD479,IF(G479=2022,Outgrowers_Baseline!AI479,IF(G479=2023,Outgrowers_Baseline!AN479,IF(G479=2024,Outgrowers_Baseline!AS479,0)))))))))+(IF(G479=2017,Outgrowers_Baseline!K479,IF(G479=2018,Outgrowers_Baseline!P479,IF(G479=2019,Outgrowers_Baseline!U479,IF(G479=2020,Outgrowers_Baseline!Z479,IF(G479=2021,Outgrowers_Baseline!AE479,IF(G479=2022,Outgrowers_Baseline!AJ479,IF(G479=2023,Outgrowers_Baseline!AO479,IF(G479=2024,Outgrowers_Baseline!AT479,0)))))))))+(IF(G479=2017,Outgrowers_Baseline!L479,IF(G479=2018,Outgrowers_Baseline!Q479,IF(G479=2019,Outgrowers_Baseline!V479,IF(G479=2020,Outgrowers_Baseline!AA479,IF(G479=2021,Outgrowers_Baseline!AF479,IF(G479=2022,Outgrowers_Baseline!AK479,IF(G479=2023,Outgrowers_Baseline!AP479,IF(G479=2024,Outgrowers_Baseline!AU479,0))))))))))</f>
        <v>1500</v>
      </c>
      <c r="I479" s="11">
        <f t="shared" si="127"/>
        <v>2022</v>
      </c>
      <c r="J479" s="11">
        <f>IF(I479=2017,Outgrowers_Baseline!I479,IF(I479=2018,Outgrowers_Baseline!N479,IF(I479=2019,Outgrowers_Baseline!S479,IF(I479=2020,Outgrowers_Baseline!X479,IF(I479=2021,Outgrowers_Baseline!AC479,IF(I479=2022,Outgrowers_Baseline!AH479,IF(I479=2023,Outgrowers_Baseline!AM479,IF(I479=2024,Outgrowers_Baseline!AR479,0))))))))</f>
        <v>1500</v>
      </c>
      <c r="K479" s="11">
        <f>IF(I479=2017,Outgrowers_Baseline!L479,IF(I479=2018,Outgrowers_Baseline!Q479,IF(I479=2019,Outgrowers_Baseline!V479,IF(I479=2020,Outgrowers_Baseline!AA479,IF(I479=2021,Outgrowers_Baseline!AF479,IF(I479=2022,Outgrowers_Baseline!AK479,IF(I479=2023,Outgrowers_Baseline!AP479,IF(I479=2024,Outgrowers_Baseline!AU479,0))))))))</f>
        <v>0</v>
      </c>
      <c r="L479" s="11">
        <f>IF(I479=2017,Outgrowers_Baseline!K479,IF(I479=2018,Outgrowers_Baseline!P479,IF(I479=2019,Outgrowers_Baseline!U479,IF(I479=2020,Outgrowers_Baseline!Z479,IF(I479=2021,Outgrowers_Baseline!AE479,IF(I479=2022,Outgrowers_Baseline!AJ479,IF(I479=2023,Outgrowers_Baseline!AO479,IF(I479=2024,Outgrowers_Baseline!AT479,0))))))))</f>
        <v>0</v>
      </c>
      <c r="M479" s="11">
        <f>IF(I479=2017,Outgrowers_Baseline!J479,IF(I479=2018,Outgrowers_Baseline!O479,IF(I479=2019,Outgrowers_Baseline!T479,IF(I479=2020,Outgrowers_Baseline!Y479,IF(I479=2021,Outgrowers_Baseline!AD479,IF(I479=2022,Outgrowers_Baseline!AI479,IF(I479=2023,Outgrowers_Baseline!AN479,IF(I479=2024,Outgrowers_Baseline!AS479,0))))))))</f>
        <v>0</v>
      </c>
      <c r="N479" s="11">
        <f t="shared" si="128"/>
        <v>1500</v>
      </c>
      <c r="O479" s="30">
        <f>IFERROR(VLOOKUP(A479,Outgrower_Areas!$C:$J,8,0),0)</f>
        <v>0.13192100000000001</v>
      </c>
      <c r="P479" s="33">
        <f t="shared" si="129"/>
        <v>0</v>
      </c>
      <c r="Q479" s="113">
        <f t="shared" si="130"/>
        <v>0</v>
      </c>
      <c r="R479" s="32">
        <f t="shared" si="131"/>
        <v>0</v>
      </c>
      <c r="S479" s="30">
        <f t="shared" si="132"/>
        <v>0</v>
      </c>
      <c r="T479" s="32">
        <f t="shared" si="133"/>
        <v>0</v>
      </c>
      <c r="U479" s="30">
        <f t="shared" si="134"/>
        <v>0</v>
      </c>
      <c r="V479" s="113" t="str">
        <f t="shared" si="135"/>
        <v>Non-Cropland</v>
      </c>
      <c r="W479" s="33">
        <f t="shared" si="136"/>
        <v>0</v>
      </c>
      <c r="X479" s="114">
        <f t="shared" si="137"/>
        <v>0</v>
      </c>
      <c r="Y479" s="33">
        <f t="shared" si="138"/>
        <v>0</v>
      </c>
      <c r="Z479" s="113">
        <f t="shared" si="139"/>
        <v>0</v>
      </c>
      <c r="AA479" s="113" t="str">
        <f t="shared" si="140"/>
        <v>Non-Cropland</v>
      </c>
      <c r="AB479" s="11">
        <f t="shared" si="141"/>
        <v>0</v>
      </c>
      <c r="AC479" s="11">
        <f t="shared" si="142"/>
        <v>0</v>
      </c>
      <c r="AD479" s="30">
        <f t="shared" si="143"/>
        <v>0</v>
      </c>
    </row>
    <row r="480" spans="1:30" x14ac:dyDescent="0.4">
      <c r="A480" s="11" t="str">
        <f>Outgrowers_Baseline!A480</f>
        <v>811123a</v>
      </c>
      <c r="B480" s="11">
        <f>Outgrowers_Baseline!B480</f>
        <v>503</v>
      </c>
      <c r="C480" s="11" t="str">
        <f>Outgrowers_Baseline!C480</f>
        <v>811123a</v>
      </c>
      <c r="D480" s="11">
        <f>Outgrowers_Baseline!D480</f>
        <v>19349</v>
      </c>
      <c r="E480" s="11" t="str">
        <f>Outgrowers_Baseline!G480</f>
        <v>Pine</v>
      </c>
      <c r="F480" s="11">
        <f>Outgrowers_Baseline!H480</f>
        <v>2024</v>
      </c>
      <c r="G480" s="11">
        <f t="shared" si="126"/>
        <v>2023</v>
      </c>
      <c r="H480" s="11">
        <f>IF(G480&lt;2017,0,(IF(G480=2017,Outgrowers_Baseline!I480,IF(G480=2018,Outgrowers_Baseline!N480,IF(G480=2019,Outgrowers_Baseline!S480,IF(G480=2020,Outgrowers_Baseline!X480,IF(G480=2021,Outgrowers_Baseline!AC480,IF(G480=2022,Outgrowers_Baseline!AH480,IF(G480=2023,Outgrowers_Baseline!AM480,IF(G480=2024,Outgrowers_Baseline!AR480,0)))))))))+(IF(G480=2017,Outgrowers_Baseline!J480,IF(G480=2018,Outgrowers_Baseline!O480,IF(G480=2019,Outgrowers_Baseline!T480,IF(G480=2020,Outgrowers_Baseline!Y480,IF(G480=2021,Outgrowers_Baseline!AD480,IF(G480=2022,Outgrowers_Baseline!AI480,IF(G480=2023,Outgrowers_Baseline!AN480,IF(G480=2024,Outgrowers_Baseline!AS480,0)))))))))+(IF(G480=2017,Outgrowers_Baseline!K480,IF(G480=2018,Outgrowers_Baseline!P480,IF(G480=2019,Outgrowers_Baseline!U480,IF(G480=2020,Outgrowers_Baseline!Z480,IF(G480=2021,Outgrowers_Baseline!AE480,IF(G480=2022,Outgrowers_Baseline!AJ480,IF(G480=2023,Outgrowers_Baseline!AO480,IF(G480=2024,Outgrowers_Baseline!AT480,0)))))))))+(IF(G480=2017,Outgrowers_Baseline!L480,IF(G480=2018,Outgrowers_Baseline!Q480,IF(G480=2019,Outgrowers_Baseline!V480,IF(G480=2020,Outgrowers_Baseline!AA480,IF(G480=2021,Outgrowers_Baseline!AF480,IF(G480=2022,Outgrowers_Baseline!AK480,IF(G480=2023,Outgrowers_Baseline!AP480,IF(G480=2024,Outgrowers_Baseline!AU480,0))))))))))</f>
        <v>2800</v>
      </c>
      <c r="I480" s="11">
        <f t="shared" si="127"/>
        <v>2023</v>
      </c>
      <c r="J480" s="11">
        <f>IF(I480=2017,Outgrowers_Baseline!I480,IF(I480=2018,Outgrowers_Baseline!N480,IF(I480=2019,Outgrowers_Baseline!S480,IF(I480=2020,Outgrowers_Baseline!X480,IF(I480=2021,Outgrowers_Baseline!AC480,IF(I480=2022,Outgrowers_Baseline!AH480,IF(I480=2023,Outgrowers_Baseline!AM480,IF(I480=2024,Outgrowers_Baseline!AR480,0))))))))</f>
        <v>2800</v>
      </c>
      <c r="K480" s="11">
        <f>IF(I480=2017,Outgrowers_Baseline!L480,IF(I480=2018,Outgrowers_Baseline!Q480,IF(I480=2019,Outgrowers_Baseline!V480,IF(I480=2020,Outgrowers_Baseline!AA480,IF(I480=2021,Outgrowers_Baseline!AF480,IF(I480=2022,Outgrowers_Baseline!AK480,IF(I480=2023,Outgrowers_Baseline!AP480,IF(I480=2024,Outgrowers_Baseline!AU480,0))))))))</f>
        <v>0</v>
      </c>
      <c r="L480" s="11">
        <f>IF(I480=2017,Outgrowers_Baseline!K480,IF(I480=2018,Outgrowers_Baseline!P480,IF(I480=2019,Outgrowers_Baseline!U480,IF(I480=2020,Outgrowers_Baseline!Z480,IF(I480=2021,Outgrowers_Baseline!AE480,IF(I480=2022,Outgrowers_Baseline!AJ480,IF(I480=2023,Outgrowers_Baseline!AO480,IF(I480=2024,Outgrowers_Baseline!AT480,0))))))))</f>
        <v>0</v>
      </c>
      <c r="M480" s="11">
        <f>IF(I480=2017,Outgrowers_Baseline!J480,IF(I480=2018,Outgrowers_Baseline!O480,IF(I480=2019,Outgrowers_Baseline!T480,IF(I480=2020,Outgrowers_Baseline!Y480,IF(I480=2021,Outgrowers_Baseline!AD480,IF(I480=2022,Outgrowers_Baseline!AI480,IF(I480=2023,Outgrowers_Baseline!AN480,IF(I480=2024,Outgrowers_Baseline!AS480,0))))))))</f>
        <v>0</v>
      </c>
      <c r="N480" s="11">
        <f t="shared" si="128"/>
        <v>2800</v>
      </c>
      <c r="O480" s="30">
        <f>IFERROR(VLOOKUP(A480,Outgrower_Areas!$C:$J,8,0),0)</f>
        <v>0.258164</v>
      </c>
      <c r="P480" s="33">
        <f t="shared" si="129"/>
        <v>0</v>
      </c>
      <c r="Q480" s="113">
        <f t="shared" si="130"/>
        <v>0</v>
      </c>
      <c r="R480" s="32">
        <f t="shared" si="131"/>
        <v>0</v>
      </c>
      <c r="S480" s="30">
        <f t="shared" si="132"/>
        <v>0</v>
      </c>
      <c r="T480" s="32">
        <f t="shared" si="133"/>
        <v>0</v>
      </c>
      <c r="U480" s="30">
        <f t="shared" si="134"/>
        <v>0</v>
      </c>
      <c r="V480" s="113" t="str">
        <f t="shared" si="135"/>
        <v>Non-Cropland</v>
      </c>
      <c r="W480" s="33">
        <f t="shared" si="136"/>
        <v>0</v>
      </c>
      <c r="X480" s="114">
        <f t="shared" si="137"/>
        <v>0</v>
      </c>
      <c r="Y480" s="33">
        <f t="shared" si="138"/>
        <v>0</v>
      </c>
      <c r="Z480" s="113">
        <f t="shared" si="139"/>
        <v>0</v>
      </c>
      <c r="AA480" s="113" t="str">
        <f t="shared" si="140"/>
        <v>Non-Cropland</v>
      </c>
      <c r="AB480" s="11">
        <f t="shared" si="141"/>
        <v>0</v>
      </c>
      <c r="AC480" s="11">
        <f t="shared" si="142"/>
        <v>0</v>
      </c>
      <c r="AD480" s="30">
        <f t="shared" si="143"/>
        <v>0</v>
      </c>
    </row>
    <row r="481" spans="1:30" x14ac:dyDescent="0.4">
      <c r="A481" s="11" t="str">
        <f>Outgrowers_Baseline!A481</f>
        <v>811123b</v>
      </c>
      <c r="B481" s="11">
        <f>Outgrowers_Baseline!B481</f>
        <v>503</v>
      </c>
      <c r="C481" s="11" t="str">
        <f>Outgrowers_Baseline!C481</f>
        <v>811123b</v>
      </c>
      <c r="D481" s="11">
        <f>Outgrowers_Baseline!D481</f>
        <v>19350</v>
      </c>
      <c r="E481" s="11" t="str">
        <f>Outgrowers_Baseline!G481</f>
        <v>Pine</v>
      </c>
      <c r="F481" s="11">
        <f>Outgrowers_Baseline!H481</f>
        <v>2017</v>
      </c>
      <c r="G481" s="11">
        <f t="shared" si="126"/>
        <v>2016</v>
      </c>
      <c r="H481" s="11">
        <f>IF(G481&lt;2017,0,(IF(G481=2017,Outgrowers_Baseline!I481,IF(G481=2018,Outgrowers_Baseline!N481,IF(G481=2019,Outgrowers_Baseline!S481,IF(G481=2020,Outgrowers_Baseline!X481,IF(G481=2021,Outgrowers_Baseline!AC481,IF(G481=2022,Outgrowers_Baseline!AH481,IF(G481=2023,Outgrowers_Baseline!AM481,IF(G481=2024,Outgrowers_Baseline!AR481,0)))))))))+(IF(G481=2017,Outgrowers_Baseline!J481,IF(G481=2018,Outgrowers_Baseline!O481,IF(G481=2019,Outgrowers_Baseline!T481,IF(G481=2020,Outgrowers_Baseline!Y481,IF(G481=2021,Outgrowers_Baseline!AD481,IF(G481=2022,Outgrowers_Baseline!AI481,IF(G481=2023,Outgrowers_Baseline!AN481,IF(G481=2024,Outgrowers_Baseline!AS481,0)))))))))+(IF(G481=2017,Outgrowers_Baseline!K481,IF(G481=2018,Outgrowers_Baseline!P481,IF(G481=2019,Outgrowers_Baseline!U481,IF(G481=2020,Outgrowers_Baseline!Z481,IF(G481=2021,Outgrowers_Baseline!AE481,IF(G481=2022,Outgrowers_Baseline!AJ481,IF(G481=2023,Outgrowers_Baseline!AO481,IF(G481=2024,Outgrowers_Baseline!AT481,0)))))))))+(IF(G481=2017,Outgrowers_Baseline!L481,IF(G481=2018,Outgrowers_Baseline!Q481,IF(G481=2019,Outgrowers_Baseline!V481,IF(G481=2020,Outgrowers_Baseline!AA481,IF(G481=2021,Outgrowers_Baseline!AF481,IF(G481=2022,Outgrowers_Baseline!AK481,IF(G481=2023,Outgrowers_Baseline!AP481,IF(G481=2024,Outgrowers_Baseline!AU481,0))))))))))</f>
        <v>0</v>
      </c>
      <c r="I481" s="11">
        <f t="shared" si="127"/>
        <v>2017</v>
      </c>
      <c r="J481" s="11">
        <f>IF(I481=2017,Outgrowers_Baseline!I481,IF(I481=2018,Outgrowers_Baseline!N481,IF(I481=2019,Outgrowers_Baseline!S481,IF(I481=2020,Outgrowers_Baseline!X481,IF(I481=2021,Outgrowers_Baseline!AC481,IF(I481=2022,Outgrowers_Baseline!AH481,IF(I481=2023,Outgrowers_Baseline!AM481,IF(I481=2024,Outgrowers_Baseline!AR481,0))))))))</f>
        <v>0</v>
      </c>
      <c r="K481" s="11">
        <f>IF(I481=2017,Outgrowers_Baseline!L481,IF(I481=2018,Outgrowers_Baseline!Q481,IF(I481=2019,Outgrowers_Baseline!V481,IF(I481=2020,Outgrowers_Baseline!AA481,IF(I481=2021,Outgrowers_Baseline!AF481,IF(I481=2022,Outgrowers_Baseline!AK481,IF(I481=2023,Outgrowers_Baseline!AP481,IF(I481=2024,Outgrowers_Baseline!AU481,0))))))))</f>
        <v>0</v>
      </c>
      <c r="L481" s="11">
        <f>IF(I481=2017,Outgrowers_Baseline!K481,IF(I481=2018,Outgrowers_Baseline!P481,IF(I481=2019,Outgrowers_Baseline!U481,IF(I481=2020,Outgrowers_Baseline!Z481,IF(I481=2021,Outgrowers_Baseline!AE481,IF(I481=2022,Outgrowers_Baseline!AJ481,IF(I481=2023,Outgrowers_Baseline!AO481,IF(I481=2024,Outgrowers_Baseline!AT481,0))))))))</f>
        <v>0</v>
      </c>
      <c r="M481" s="11">
        <f>IF(I481=2017,Outgrowers_Baseline!J481,IF(I481=2018,Outgrowers_Baseline!O481,IF(I481=2019,Outgrowers_Baseline!T481,IF(I481=2020,Outgrowers_Baseline!Y481,IF(I481=2021,Outgrowers_Baseline!AD481,IF(I481=2022,Outgrowers_Baseline!AI481,IF(I481=2023,Outgrowers_Baseline!AN481,IF(I481=2024,Outgrowers_Baseline!AS481,0))))))))</f>
        <v>1800</v>
      </c>
      <c r="N481" s="11">
        <f t="shared" si="128"/>
        <v>1800</v>
      </c>
      <c r="O481" s="30">
        <f>IFERROR(VLOOKUP(A481,Outgrower_Areas!$C:$J,8,0),0)</f>
        <v>0.183728</v>
      </c>
      <c r="P481" s="33">
        <f t="shared" si="129"/>
        <v>0</v>
      </c>
      <c r="Q481" s="113">
        <f t="shared" si="130"/>
        <v>0</v>
      </c>
      <c r="R481" s="32">
        <f t="shared" si="131"/>
        <v>0</v>
      </c>
      <c r="S481" s="30">
        <f t="shared" si="132"/>
        <v>0</v>
      </c>
      <c r="T481" s="32">
        <f t="shared" si="133"/>
        <v>1</v>
      </c>
      <c r="U481" s="30">
        <f t="shared" si="134"/>
        <v>0.183728</v>
      </c>
      <c r="V481" s="113" t="str">
        <f t="shared" si="135"/>
        <v>Non-Cropland</v>
      </c>
      <c r="W481" s="33">
        <f t="shared" si="136"/>
        <v>0</v>
      </c>
      <c r="X481" s="114">
        <f t="shared" si="137"/>
        <v>0</v>
      </c>
      <c r="Y481" s="33">
        <f t="shared" si="138"/>
        <v>0</v>
      </c>
      <c r="Z481" s="113">
        <f t="shared" si="139"/>
        <v>0</v>
      </c>
      <c r="AA481" s="113" t="str">
        <f t="shared" si="140"/>
        <v>High Cropland (≥50%)</v>
      </c>
      <c r="AB481" s="11">
        <f t="shared" si="141"/>
        <v>0.4</v>
      </c>
      <c r="AC481" s="11">
        <f t="shared" si="142"/>
        <v>7.3491200000000007E-2</v>
      </c>
      <c r="AD481" s="30">
        <f t="shared" si="143"/>
        <v>0.183728</v>
      </c>
    </row>
    <row r="482" spans="1:30" x14ac:dyDescent="0.4">
      <c r="A482" s="11" t="str">
        <f>Outgrowers_Baseline!A482</f>
        <v>811141a</v>
      </c>
      <c r="B482" s="11">
        <f>Outgrowers_Baseline!B482</f>
        <v>503</v>
      </c>
      <c r="C482" s="11" t="str">
        <f>Outgrowers_Baseline!C482</f>
        <v>811141a</v>
      </c>
      <c r="D482" s="11">
        <f>Outgrowers_Baseline!D482</f>
        <v>22968</v>
      </c>
      <c r="E482" s="11" t="str">
        <f>Outgrowers_Baseline!G482</f>
        <v>Euc</v>
      </c>
      <c r="F482" s="11">
        <f>Outgrowers_Baseline!H482</f>
        <v>2025</v>
      </c>
      <c r="G482" s="11">
        <f t="shared" si="126"/>
        <v>2024</v>
      </c>
      <c r="H482" s="11">
        <f>IF(G482&lt;2017,0,(IF(G482=2017,Outgrowers_Baseline!I482,IF(G482=2018,Outgrowers_Baseline!N482,IF(G482=2019,Outgrowers_Baseline!S482,IF(G482=2020,Outgrowers_Baseline!X482,IF(G482=2021,Outgrowers_Baseline!AC482,IF(G482=2022,Outgrowers_Baseline!AH482,IF(G482=2023,Outgrowers_Baseline!AM482,IF(G482=2024,Outgrowers_Baseline!AR482,0)))))))))+(IF(G482=2017,Outgrowers_Baseline!J482,IF(G482=2018,Outgrowers_Baseline!O482,IF(G482=2019,Outgrowers_Baseline!T482,IF(G482=2020,Outgrowers_Baseline!Y482,IF(G482=2021,Outgrowers_Baseline!AD482,IF(G482=2022,Outgrowers_Baseline!AI482,IF(G482=2023,Outgrowers_Baseline!AN482,IF(G482=2024,Outgrowers_Baseline!AS482,0)))))))))+(IF(G482=2017,Outgrowers_Baseline!K482,IF(G482=2018,Outgrowers_Baseline!P482,IF(G482=2019,Outgrowers_Baseline!U482,IF(G482=2020,Outgrowers_Baseline!Z482,IF(G482=2021,Outgrowers_Baseline!AE482,IF(G482=2022,Outgrowers_Baseline!AJ482,IF(G482=2023,Outgrowers_Baseline!AO482,IF(G482=2024,Outgrowers_Baseline!AT482,0)))))))))+(IF(G482=2017,Outgrowers_Baseline!L482,IF(G482=2018,Outgrowers_Baseline!Q482,IF(G482=2019,Outgrowers_Baseline!V482,IF(G482=2020,Outgrowers_Baseline!AA482,IF(G482=2021,Outgrowers_Baseline!AF482,IF(G482=2022,Outgrowers_Baseline!AK482,IF(G482=2023,Outgrowers_Baseline!AP482,IF(G482=2024,Outgrowers_Baseline!AU482,0))))))))))</f>
        <v>23800</v>
      </c>
      <c r="I482" s="11">
        <f t="shared" si="127"/>
        <v>2024</v>
      </c>
      <c r="J482" s="11">
        <f>IF(I482=2017,Outgrowers_Baseline!I482,IF(I482=2018,Outgrowers_Baseline!N482,IF(I482=2019,Outgrowers_Baseline!S482,IF(I482=2020,Outgrowers_Baseline!X482,IF(I482=2021,Outgrowers_Baseline!AC482,IF(I482=2022,Outgrowers_Baseline!AH482,IF(I482=2023,Outgrowers_Baseline!AM482,IF(I482=2024,Outgrowers_Baseline!AR482,0))))))))</f>
        <v>13900</v>
      </c>
      <c r="K482" s="11">
        <f>IF(I482=2017,Outgrowers_Baseline!L482,IF(I482=2018,Outgrowers_Baseline!Q482,IF(I482=2019,Outgrowers_Baseline!V482,IF(I482=2020,Outgrowers_Baseline!AA482,IF(I482=2021,Outgrowers_Baseline!AF482,IF(I482=2022,Outgrowers_Baseline!AK482,IF(I482=2023,Outgrowers_Baseline!AP482,IF(I482=2024,Outgrowers_Baseline!AU482,0))))))))</f>
        <v>0</v>
      </c>
      <c r="L482" s="11">
        <f>IF(I482=2017,Outgrowers_Baseline!K482,IF(I482=2018,Outgrowers_Baseline!P482,IF(I482=2019,Outgrowers_Baseline!U482,IF(I482=2020,Outgrowers_Baseline!Z482,IF(I482=2021,Outgrowers_Baseline!AE482,IF(I482=2022,Outgrowers_Baseline!AJ482,IF(I482=2023,Outgrowers_Baseline!AO482,IF(I482=2024,Outgrowers_Baseline!AT482,0))))))))</f>
        <v>900</v>
      </c>
      <c r="M482" s="11">
        <f>IF(I482=2017,Outgrowers_Baseline!J482,IF(I482=2018,Outgrowers_Baseline!O482,IF(I482=2019,Outgrowers_Baseline!T482,IF(I482=2020,Outgrowers_Baseline!Y482,IF(I482=2021,Outgrowers_Baseline!AD482,IF(I482=2022,Outgrowers_Baseline!AI482,IF(I482=2023,Outgrowers_Baseline!AN482,IF(I482=2024,Outgrowers_Baseline!AS482,0))))))))</f>
        <v>9000</v>
      </c>
      <c r="N482" s="11">
        <f t="shared" si="128"/>
        <v>23800</v>
      </c>
      <c r="O482" s="30">
        <f>IFERROR(VLOOKUP(A482,Outgrower_Areas!$C:$J,8,0),0)</f>
        <v>0.113831</v>
      </c>
      <c r="P482" s="33">
        <f t="shared" si="129"/>
        <v>0</v>
      </c>
      <c r="Q482" s="113">
        <f t="shared" si="130"/>
        <v>0</v>
      </c>
      <c r="R482" s="32">
        <f t="shared" si="131"/>
        <v>3.7815126050420166E-2</v>
      </c>
      <c r="S482" s="30">
        <f t="shared" si="132"/>
        <v>4.304533613445378E-3</v>
      </c>
      <c r="T482" s="32">
        <f t="shared" si="133"/>
        <v>0.41596638655462187</v>
      </c>
      <c r="U482" s="30">
        <f t="shared" si="134"/>
        <v>4.7349869747899162E-2</v>
      </c>
      <c r="V482" s="113" t="str">
        <f t="shared" si="135"/>
        <v>Non-Cropland</v>
      </c>
      <c r="W482" s="33">
        <f t="shared" si="136"/>
        <v>0</v>
      </c>
      <c r="X482" s="114">
        <f t="shared" si="137"/>
        <v>0</v>
      </c>
      <c r="Y482" s="33">
        <f t="shared" si="138"/>
        <v>0.15</v>
      </c>
      <c r="Z482" s="113">
        <f t="shared" si="139"/>
        <v>6.4568004201680663E-4</v>
      </c>
      <c r="AA482" s="113" t="str">
        <f t="shared" si="140"/>
        <v>Medium Cropland (30-50%)</v>
      </c>
      <c r="AB482" s="11">
        <f t="shared" si="141"/>
        <v>0.3</v>
      </c>
      <c r="AC482" s="11">
        <f t="shared" si="142"/>
        <v>1.4204960924369748E-2</v>
      </c>
      <c r="AD482" s="30">
        <f t="shared" si="143"/>
        <v>4.7349869747899162E-2</v>
      </c>
    </row>
    <row r="483" spans="1:30" x14ac:dyDescent="0.4">
      <c r="A483" s="11" t="str">
        <f>Outgrowers_Baseline!A483</f>
        <v>81136a</v>
      </c>
      <c r="B483" s="11">
        <f>Outgrowers_Baseline!B483</f>
        <v>503</v>
      </c>
      <c r="C483" s="11" t="str">
        <f>Outgrowers_Baseline!C483</f>
        <v>81136a</v>
      </c>
      <c r="D483" s="11">
        <f>Outgrowers_Baseline!D483</f>
        <v>19227</v>
      </c>
      <c r="E483" s="11" t="str">
        <f>Outgrowers_Baseline!G483</f>
        <v>Euc</v>
      </c>
      <c r="F483" s="11">
        <f>Outgrowers_Baseline!H483</f>
        <v>2023</v>
      </c>
      <c r="G483" s="11">
        <f t="shared" si="126"/>
        <v>2022</v>
      </c>
      <c r="H483" s="11">
        <f>IF(G483&lt;2017,0,(IF(G483=2017,Outgrowers_Baseline!I483,IF(G483=2018,Outgrowers_Baseline!N483,IF(G483=2019,Outgrowers_Baseline!S483,IF(G483=2020,Outgrowers_Baseline!X483,IF(G483=2021,Outgrowers_Baseline!AC483,IF(G483=2022,Outgrowers_Baseline!AH483,IF(G483=2023,Outgrowers_Baseline!AM483,IF(G483=2024,Outgrowers_Baseline!AR483,0)))))))))+(IF(G483=2017,Outgrowers_Baseline!J483,IF(G483=2018,Outgrowers_Baseline!O483,IF(G483=2019,Outgrowers_Baseline!T483,IF(G483=2020,Outgrowers_Baseline!Y483,IF(G483=2021,Outgrowers_Baseline!AD483,IF(G483=2022,Outgrowers_Baseline!AI483,IF(G483=2023,Outgrowers_Baseline!AN483,IF(G483=2024,Outgrowers_Baseline!AS483,0)))))))))+(IF(G483=2017,Outgrowers_Baseline!K483,IF(G483=2018,Outgrowers_Baseline!P483,IF(G483=2019,Outgrowers_Baseline!U483,IF(G483=2020,Outgrowers_Baseline!Z483,IF(G483=2021,Outgrowers_Baseline!AE483,IF(G483=2022,Outgrowers_Baseline!AJ483,IF(G483=2023,Outgrowers_Baseline!AO483,IF(G483=2024,Outgrowers_Baseline!AT483,0)))))))))+(IF(G483=2017,Outgrowers_Baseline!L483,IF(G483=2018,Outgrowers_Baseline!Q483,IF(G483=2019,Outgrowers_Baseline!V483,IF(G483=2020,Outgrowers_Baseline!AA483,IF(G483=2021,Outgrowers_Baseline!AF483,IF(G483=2022,Outgrowers_Baseline!AK483,IF(G483=2023,Outgrowers_Baseline!AP483,IF(G483=2024,Outgrowers_Baseline!AU483,0))))))))))</f>
        <v>3100</v>
      </c>
      <c r="I483" s="11">
        <f t="shared" si="127"/>
        <v>2022</v>
      </c>
      <c r="J483" s="11">
        <f>IF(I483=2017,Outgrowers_Baseline!I483,IF(I483=2018,Outgrowers_Baseline!N483,IF(I483=2019,Outgrowers_Baseline!S483,IF(I483=2020,Outgrowers_Baseline!X483,IF(I483=2021,Outgrowers_Baseline!AC483,IF(I483=2022,Outgrowers_Baseline!AH483,IF(I483=2023,Outgrowers_Baseline!AM483,IF(I483=2024,Outgrowers_Baseline!AR483,0))))))))</f>
        <v>0</v>
      </c>
      <c r="K483" s="11">
        <f>IF(I483=2017,Outgrowers_Baseline!L483,IF(I483=2018,Outgrowers_Baseline!Q483,IF(I483=2019,Outgrowers_Baseline!V483,IF(I483=2020,Outgrowers_Baseline!AA483,IF(I483=2021,Outgrowers_Baseline!AF483,IF(I483=2022,Outgrowers_Baseline!AK483,IF(I483=2023,Outgrowers_Baseline!AP483,IF(I483=2024,Outgrowers_Baseline!AU483,0))))))))</f>
        <v>700</v>
      </c>
      <c r="L483" s="11">
        <f>IF(I483=2017,Outgrowers_Baseline!K483,IF(I483=2018,Outgrowers_Baseline!P483,IF(I483=2019,Outgrowers_Baseline!U483,IF(I483=2020,Outgrowers_Baseline!Z483,IF(I483=2021,Outgrowers_Baseline!AE483,IF(I483=2022,Outgrowers_Baseline!AJ483,IF(I483=2023,Outgrowers_Baseline!AO483,IF(I483=2024,Outgrowers_Baseline!AT483,0))))))))</f>
        <v>2100</v>
      </c>
      <c r="M483" s="11">
        <f>IF(I483=2017,Outgrowers_Baseline!J483,IF(I483=2018,Outgrowers_Baseline!O483,IF(I483=2019,Outgrowers_Baseline!T483,IF(I483=2020,Outgrowers_Baseline!Y483,IF(I483=2021,Outgrowers_Baseline!AD483,IF(I483=2022,Outgrowers_Baseline!AI483,IF(I483=2023,Outgrowers_Baseline!AN483,IF(I483=2024,Outgrowers_Baseline!AS483,0))))))))</f>
        <v>300</v>
      </c>
      <c r="N483" s="11">
        <f t="shared" si="128"/>
        <v>3100</v>
      </c>
      <c r="O483" s="30">
        <f>IFERROR(VLOOKUP(A483,Outgrower_Areas!$C:$J,8,0),0)</f>
        <v>0.29730699999999999</v>
      </c>
      <c r="P483" s="33">
        <f t="shared" si="129"/>
        <v>0.22580645161290322</v>
      </c>
      <c r="Q483" s="113">
        <f t="shared" si="130"/>
        <v>6.7133838709677415E-2</v>
      </c>
      <c r="R483" s="32">
        <f t="shared" si="131"/>
        <v>0.90322580645161288</v>
      </c>
      <c r="S483" s="30">
        <f t="shared" si="132"/>
        <v>0.26853535483870966</v>
      </c>
      <c r="T483" s="32">
        <f t="shared" si="133"/>
        <v>1</v>
      </c>
      <c r="U483" s="30">
        <f t="shared" si="134"/>
        <v>0.29730699999999999</v>
      </c>
      <c r="V483" s="113" t="str">
        <f t="shared" si="135"/>
        <v>Low Cropland (10-30%)</v>
      </c>
      <c r="W483" s="33">
        <f t="shared" si="136"/>
        <v>0.2</v>
      </c>
      <c r="X483" s="114">
        <f t="shared" si="137"/>
        <v>1.3426767741935484E-2</v>
      </c>
      <c r="Y483" s="33">
        <f t="shared" si="138"/>
        <v>0.4</v>
      </c>
      <c r="Z483" s="113">
        <f t="shared" si="139"/>
        <v>0.10741414193548388</v>
      </c>
      <c r="AA483" s="113" t="str">
        <f t="shared" si="140"/>
        <v>High Cropland (≥50%)</v>
      </c>
      <c r="AB483" s="11">
        <f t="shared" si="141"/>
        <v>0.4</v>
      </c>
      <c r="AC483" s="11">
        <f t="shared" si="142"/>
        <v>0.1189228</v>
      </c>
      <c r="AD483" s="30">
        <f t="shared" si="143"/>
        <v>0.29730699999999999</v>
      </c>
    </row>
    <row r="484" spans="1:30" x14ac:dyDescent="0.4">
      <c r="A484" s="11" t="str">
        <f>Outgrowers_Baseline!A484</f>
        <v>81137a</v>
      </c>
      <c r="B484" s="11">
        <f>Outgrowers_Baseline!B484</f>
        <v>503</v>
      </c>
      <c r="C484" s="11" t="str">
        <f>Outgrowers_Baseline!C484</f>
        <v>81137a</v>
      </c>
      <c r="D484" s="11">
        <f>Outgrowers_Baseline!D484</f>
        <v>19228</v>
      </c>
      <c r="E484" s="11" t="str">
        <f>Outgrowers_Baseline!G484</f>
        <v>Pine</v>
      </c>
      <c r="F484" s="11">
        <f>Outgrowers_Baseline!H484</f>
        <v>2023</v>
      </c>
      <c r="G484" s="11">
        <f t="shared" si="126"/>
        <v>2022</v>
      </c>
      <c r="H484" s="11">
        <f>IF(G484&lt;2017,0,(IF(G484=2017,Outgrowers_Baseline!I484,IF(G484=2018,Outgrowers_Baseline!N484,IF(G484=2019,Outgrowers_Baseline!S484,IF(G484=2020,Outgrowers_Baseline!X484,IF(G484=2021,Outgrowers_Baseline!AC484,IF(G484=2022,Outgrowers_Baseline!AH484,IF(G484=2023,Outgrowers_Baseline!AM484,IF(G484=2024,Outgrowers_Baseline!AR484,0)))))))))+(IF(G484=2017,Outgrowers_Baseline!J484,IF(G484=2018,Outgrowers_Baseline!O484,IF(G484=2019,Outgrowers_Baseline!T484,IF(G484=2020,Outgrowers_Baseline!Y484,IF(G484=2021,Outgrowers_Baseline!AD484,IF(G484=2022,Outgrowers_Baseline!AI484,IF(G484=2023,Outgrowers_Baseline!AN484,IF(G484=2024,Outgrowers_Baseline!AS484,0)))))))))+(IF(G484=2017,Outgrowers_Baseline!K484,IF(G484=2018,Outgrowers_Baseline!P484,IF(G484=2019,Outgrowers_Baseline!U484,IF(G484=2020,Outgrowers_Baseline!Z484,IF(G484=2021,Outgrowers_Baseline!AE484,IF(G484=2022,Outgrowers_Baseline!AJ484,IF(G484=2023,Outgrowers_Baseline!AO484,IF(G484=2024,Outgrowers_Baseline!AT484,0)))))))))+(IF(G484=2017,Outgrowers_Baseline!L484,IF(G484=2018,Outgrowers_Baseline!Q484,IF(G484=2019,Outgrowers_Baseline!V484,IF(G484=2020,Outgrowers_Baseline!AA484,IF(G484=2021,Outgrowers_Baseline!AF484,IF(G484=2022,Outgrowers_Baseline!AK484,IF(G484=2023,Outgrowers_Baseline!AP484,IF(G484=2024,Outgrowers_Baseline!AU484,0))))))))))</f>
        <v>6200</v>
      </c>
      <c r="I484" s="11">
        <f t="shared" si="127"/>
        <v>2022</v>
      </c>
      <c r="J484" s="11">
        <f>IF(I484=2017,Outgrowers_Baseline!I484,IF(I484=2018,Outgrowers_Baseline!N484,IF(I484=2019,Outgrowers_Baseline!S484,IF(I484=2020,Outgrowers_Baseline!X484,IF(I484=2021,Outgrowers_Baseline!AC484,IF(I484=2022,Outgrowers_Baseline!AH484,IF(I484=2023,Outgrowers_Baseline!AM484,IF(I484=2024,Outgrowers_Baseline!AR484,0))))))))</f>
        <v>4200</v>
      </c>
      <c r="K484" s="11">
        <f>IF(I484=2017,Outgrowers_Baseline!L484,IF(I484=2018,Outgrowers_Baseline!Q484,IF(I484=2019,Outgrowers_Baseline!V484,IF(I484=2020,Outgrowers_Baseline!AA484,IF(I484=2021,Outgrowers_Baseline!AF484,IF(I484=2022,Outgrowers_Baseline!AK484,IF(I484=2023,Outgrowers_Baseline!AP484,IF(I484=2024,Outgrowers_Baseline!AU484,0))))))))</f>
        <v>0</v>
      </c>
      <c r="L484" s="11">
        <f>IF(I484=2017,Outgrowers_Baseline!K484,IF(I484=2018,Outgrowers_Baseline!P484,IF(I484=2019,Outgrowers_Baseline!U484,IF(I484=2020,Outgrowers_Baseline!Z484,IF(I484=2021,Outgrowers_Baseline!AE484,IF(I484=2022,Outgrowers_Baseline!AJ484,IF(I484=2023,Outgrowers_Baseline!AO484,IF(I484=2024,Outgrowers_Baseline!AT484,0))))))))</f>
        <v>600</v>
      </c>
      <c r="M484" s="11">
        <f>IF(I484=2017,Outgrowers_Baseline!J484,IF(I484=2018,Outgrowers_Baseline!O484,IF(I484=2019,Outgrowers_Baseline!T484,IF(I484=2020,Outgrowers_Baseline!Y484,IF(I484=2021,Outgrowers_Baseline!AD484,IF(I484=2022,Outgrowers_Baseline!AI484,IF(I484=2023,Outgrowers_Baseline!AN484,IF(I484=2024,Outgrowers_Baseline!AS484,0))))))))</f>
        <v>1400</v>
      </c>
      <c r="N484" s="11">
        <f t="shared" si="128"/>
        <v>6200</v>
      </c>
      <c r="O484" s="30">
        <f>IFERROR(VLOOKUP(A484,Outgrower_Areas!$C:$J,8,0),0)</f>
        <v>0.63411499999999998</v>
      </c>
      <c r="P484" s="33">
        <f t="shared" si="129"/>
        <v>0</v>
      </c>
      <c r="Q484" s="113">
        <f t="shared" si="130"/>
        <v>0</v>
      </c>
      <c r="R484" s="32">
        <f t="shared" si="131"/>
        <v>9.6774193548387094E-2</v>
      </c>
      <c r="S484" s="30">
        <f t="shared" si="132"/>
        <v>6.1365967741935479E-2</v>
      </c>
      <c r="T484" s="32">
        <f t="shared" si="133"/>
        <v>0.32258064516129031</v>
      </c>
      <c r="U484" s="30">
        <f t="shared" si="134"/>
        <v>0.20455322580645161</v>
      </c>
      <c r="V484" s="113" t="str">
        <f t="shared" si="135"/>
        <v>Non-Cropland</v>
      </c>
      <c r="W484" s="33">
        <f t="shared" si="136"/>
        <v>0</v>
      </c>
      <c r="X484" s="114">
        <f t="shared" si="137"/>
        <v>0</v>
      </c>
      <c r="Y484" s="33">
        <f t="shared" si="138"/>
        <v>0.15</v>
      </c>
      <c r="Z484" s="113">
        <f t="shared" si="139"/>
        <v>9.2048951612903208E-3</v>
      </c>
      <c r="AA484" s="113" t="str">
        <f t="shared" si="140"/>
        <v>Medium Cropland (30-50%)</v>
      </c>
      <c r="AB484" s="11">
        <f t="shared" si="141"/>
        <v>0.3</v>
      </c>
      <c r="AC484" s="11">
        <f t="shared" si="142"/>
        <v>6.1365967741935479E-2</v>
      </c>
      <c r="AD484" s="30">
        <f t="shared" si="143"/>
        <v>0.20455322580645161</v>
      </c>
    </row>
    <row r="485" spans="1:30" x14ac:dyDescent="0.4">
      <c r="A485" s="11" t="str">
        <f>Outgrowers_Baseline!A485</f>
        <v>81138a</v>
      </c>
      <c r="B485" s="11">
        <f>Outgrowers_Baseline!B485</f>
        <v>503</v>
      </c>
      <c r="C485" s="11" t="str">
        <f>Outgrowers_Baseline!C485</f>
        <v>81138a</v>
      </c>
      <c r="D485" s="11">
        <f>Outgrowers_Baseline!D485</f>
        <v>19229</v>
      </c>
      <c r="E485" s="11" t="str">
        <f>Outgrowers_Baseline!G485</f>
        <v>Pine</v>
      </c>
      <c r="F485" s="11">
        <f>Outgrowers_Baseline!H485</f>
        <v>2023</v>
      </c>
      <c r="G485" s="11">
        <f t="shared" si="126"/>
        <v>2022</v>
      </c>
      <c r="H485" s="11">
        <f>IF(G485&lt;2017,0,(IF(G485=2017,Outgrowers_Baseline!I485,IF(G485=2018,Outgrowers_Baseline!N485,IF(G485=2019,Outgrowers_Baseline!S485,IF(G485=2020,Outgrowers_Baseline!X485,IF(G485=2021,Outgrowers_Baseline!AC485,IF(G485=2022,Outgrowers_Baseline!AH485,IF(G485=2023,Outgrowers_Baseline!AM485,IF(G485=2024,Outgrowers_Baseline!AR485,0)))))))))+(IF(G485=2017,Outgrowers_Baseline!J485,IF(G485=2018,Outgrowers_Baseline!O485,IF(G485=2019,Outgrowers_Baseline!T485,IF(G485=2020,Outgrowers_Baseline!Y485,IF(G485=2021,Outgrowers_Baseline!AD485,IF(G485=2022,Outgrowers_Baseline!AI485,IF(G485=2023,Outgrowers_Baseline!AN485,IF(G485=2024,Outgrowers_Baseline!AS485,0)))))))))+(IF(G485=2017,Outgrowers_Baseline!K485,IF(G485=2018,Outgrowers_Baseline!P485,IF(G485=2019,Outgrowers_Baseline!U485,IF(G485=2020,Outgrowers_Baseline!Z485,IF(G485=2021,Outgrowers_Baseline!AE485,IF(G485=2022,Outgrowers_Baseline!AJ485,IF(G485=2023,Outgrowers_Baseline!AO485,IF(G485=2024,Outgrowers_Baseline!AT485,0)))))))))+(IF(G485=2017,Outgrowers_Baseline!L485,IF(G485=2018,Outgrowers_Baseline!Q485,IF(G485=2019,Outgrowers_Baseline!V485,IF(G485=2020,Outgrowers_Baseline!AA485,IF(G485=2021,Outgrowers_Baseline!AF485,IF(G485=2022,Outgrowers_Baseline!AK485,IF(G485=2023,Outgrowers_Baseline!AP485,IF(G485=2024,Outgrowers_Baseline!AU485,0))))))))))</f>
        <v>10200</v>
      </c>
      <c r="I485" s="11">
        <f t="shared" si="127"/>
        <v>2022</v>
      </c>
      <c r="J485" s="11">
        <f>IF(I485=2017,Outgrowers_Baseline!I485,IF(I485=2018,Outgrowers_Baseline!N485,IF(I485=2019,Outgrowers_Baseline!S485,IF(I485=2020,Outgrowers_Baseline!X485,IF(I485=2021,Outgrowers_Baseline!AC485,IF(I485=2022,Outgrowers_Baseline!AH485,IF(I485=2023,Outgrowers_Baseline!AM485,IF(I485=2024,Outgrowers_Baseline!AR485,0))))))))</f>
        <v>300</v>
      </c>
      <c r="K485" s="11">
        <f>IF(I485=2017,Outgrowers_Baseline!L485,IF(I485=2018,Outgrowers_Baseline!Q485,IF(I485=2019,Outgrowers_Baseline!V485,IF(I485=2020,Outgrowers_Baseline!AA485,IF(I485=2021,Outgrowers_Baseline!AF485,IF(I485=2022,Outgrowers_Baseline!AK485,IF(I485=2023,Outgrowers_Baseline!AP485,IF(I485=2024,Outgrowers_Baseline!AU485,0))))))))</f>
        <v>100</v>
      </c>
      <c r="L485" s="11">
        <f>IF(I485=2017,Outgrowers_Baseline!K485,IF(I485=2018,Outgrowers_Baseline!P485,IF(I485=2019,Outgrowers_Baseline!U485,IF(I485=2020,Outgrowers_Baseline!Z485,IF(I485=2021,Outgrowers_Baseline!AE485,IF(I485=2022,Outgrowers_Baseline!AJ485,IF(I485=2023,Outgrowers_Baseline!AO485,IF(I485=2024,Outgrowers_Baseline!AT485,0))))))))</f>
        <v>4200</v>
      </c>
      <c r="M485" s="11">
        <f>IF(I485=2017,Outgrowers_Baseline!J485,IF(I485=2018,Outgrowers_Baseline!O485,IF(I485=2019,Outgrowers_Baseline!T485,IF(I485=2020,Outgrowers_Baseline!Y485,IF(I485=2021,Outgrowers_Baseline!AD485,IF(I485=2022,Outgrowers_Baseline!AI485,IF(I485=2023,Outgrowers_Baseline!AN485,IF(I485=2024,Outgrowers_Baseline!AS485,0))))))))</f>
        <v>5600</v>
      </c>
      <c r="N485" s="11">
        <f t="shared" si="128"/>
        <v>10200</v>
      </c>
      <c r="O485" s="30">
        <f>IFERROR(VLOOKUP(A485,Outgrower_Areas!$C:$J,8,0),0)</f>
        <v>1.011441</v>
      </c>
      <c r="P485" s="33">
        <f t="shared" si="129"/>
        <v>9.8039215686274508E-3</v>
      </c>
      <c r="Q485" s="113">
        <f t="shared" si="130"/>
        <v>9.9160882352941175E-3</v>
      </c>
      <c r="R485" s="32">
        <f t="shared" si="131"/>
        <v>0.42156862745098039</v>
      </c>
      <c r="S485" s="30">
        <f t="shared" si="132"/>
        <v>0.42639179411764705</v>
      </c>
      <c r="T485" s="32">
        <f t="shared" si="133"/>
        <v>0.97058823529411764</v>
      </c>
      <c r="U485" s="30">
        <f t="shared" si="134"/>
        <v>0.98169273529411771</v>
      </c>
      <c r="V485" s="113" t="str">
        <f t="shared" si="135"/>
        <v>Very Low Cropland (&lt;10%)</v>
      </c>
      <c r="W485" s="33">
        <f t="shared" si="136"/>
        <v>0.15</v>
      </c>
      <c r="X485" s="114">
        <f t="shared" si="137"/>
        <v>1.4874132352941177E-3</v>
      </c>
      <c r="Y485" s="33">
        <f t="shared" si="138"/>
        <v>0.3</v>
      </c>
      <c r="Z485" s="113">
        <f t="shared" si="139"/>
        <v>0.12791753823529411</v>
      </c>
      <c r="AA485" s="113" t="str">
        <f t="shared" si="140"/>
        <v>High Cropland (≥50%)</v>
      </c>
      <c r="AB485" s="11">
        <f t="shared" si="141"/>
        <v>0.4</v>
      </c>
      <c r="AC485" s="11">
        <f t="shared" si="142"/>
        <v>0.39267709411764712</v>
      </c>
      <c r="AD485" s="30">
        <f t="shared" si="143"/>
        <v>0.98169273529411771</v>
      </c>
    </row>
    <row r="486" spans="1:30" x14ac:dyDescent="0.4">
      <c r="A486" s="11" t="str">
        <f>Outgrowers_Baseline!A486</f>
        <v>83003a</v>
      </c>
      <c r="B486" s="11">
        <f>Outgrowers_Baseline!B486</f>
        <v>500</v>
      </c>
      <c r="C486" s="11" t="str">
        <f>Outgrowers_Baseline!C486</f>
        <v>83003a</v>
      </c>
      <c r="D486" s="11">
        <f>Outgrowers_Baseline!D486</f>
        <v>16683</v>
      </c>
      <c r="E486" s="11" t="str">
        <f>Outgrowers_Baseline!G486</f>
        <v>Euc</v>
      </c>
      <c r="F486" s="11">
        <f>Outgrowers_Baseline!H486</f>
        <v>2020</v>
      </c>
      <c r="G486" s="11">
        <f t="shared" si="126"/>
        <v>2019</v>
      </c>
      <c r="H486" s="11">
        <f>IF(G486&lt;2017,0,(IF(G486=2017,Outgrowers_Baseline!I486,IF(G486=2018,Outgrowers_Baseline!N486,IF(G486=2019,Outgrowers_Baseline!S486,IF(G486=2020,Outgrowers_Baseline!X486,IF(G486=2021,Outgrowers_Baseline!AC486,IF(G486=2022,Outgrowers_Baseline!AH486,IF(G486=2023,Outgrowers_Baseline!AM486,IF(G486=2024,Outgrowers_Baseline!AR486,0)))))))))+(IF(G486=2017,Outgrowers_Baseline!J486,IF(G486=2018,Outgrowers_Baseline!O486,IF(G486=2019,Outgrowers_Baseline!T486,IF(G486=2020,Outgrowers_Baseline!Y486,IF(G486=2021,Outgrowers_Baseline!AD486,IF(G486=2022,Outgrowers_Baseline!AI486,IF(G486=2023,Outgrowers_Baseline!AN486,IF(G486=2024,Outgrowers_Baseline!AS486,0)))))))))+(IF(G486=2017,Outgrowers_Baseline!K486,IF(G486=2018,Outgrowers_Baseline!P486,IF(G486=2019,Outgrowers_Baseline!U486,IF(G486=2020,Outgrowers_Baseline!Z486,IF(G486=2021,Outgrowers_Baseline!AE486,IF(G486=2022,Outgrowers_Baseline!AJ486,IF(G486=2023,Outgrowers_Baseline!AO486,IF(G486=2024,Outgrowers_Baseline!AT486,0)))))))))+(IF(G486=2017,Outgrowers_Baseline!L486,IF(G486=2018,Outgrowers_Baseline!Q486,IF(G486=2019,Outgrowers_Baseline!V486,IF(G486=2020,Outgrowers_Baseline!AA486,IF(G486=2021,Outgrowers_Baseline!AF486,IF(G486=2022,Outgrowers_Baseline!AK486,IF(G486=2023,Outgrowers_Baseline!AP486,IF(G486=2024,Outgrowers_Baseline!AU486,0))))))))))</f>
        <v>5900</v>
      </c>
      <c r="I486" s="11">
        <f t="shared" si="127"/>
        <v>2019</v>
      </c>
      <c r="J486" s="11">
        <f>IF(I486=2017,Outgrowers_Baseline!I486,IF(I486=2018,Outgrowers_Baseline!N486,IF(I486=2019,Outgrowers_Baseline!S486,IF(I486=2020,Outgrowers_Baseline!X486,IF(I486=2021,Outgrowers_Baseline!AC486,IF(I486=2022,Outgrowers_Baseline!AH486,IF(I486=2023,Outgrowers_Baseline!AM486,IF(I486=2024,Outgrowers_Baseline!AR486,0))))))))</f>
        <v>4700</v>
      </c>
      <c r="K486" s="11">
        <f>IF(I486=2017,Outgrowers_Baseline!L486,IF(I486=2018,Outgrowers_Baseline!Q486,IF(I486=2019,Outgrowers_Baseline!V486,IF(I486=2020,Outgrowers_Baseline!AA486,IF(I486=2021,Outgrowers_Baseline!AF486,IF(I486=2022,Outgrowers_Baseline!AK486,IF(I486=2023,Outgrowers_Baseline!AP486,IF(I486=2024,Outgrowers_Baseline!AU486,0))))))))</f>
        <v>0</v>
      </c>
      <c r="L486" s="11">
        <f>IF(I486=2017,Outgrowers_Baseline!K486,IF(I486=2018,Outgrowers_Baseline!P486,IF(I486=2019,Outgrowers_Baseline!U486,IF(I486=2020,Outgrowers_Baseline!Z486,IF(I486=2021,Outgrowers_Baseline!AE486,IF(I486=2022,Outgrowers_Baseline!AJ486,IF(I486=2023,Outgrowers_Baseline!AO486,IF(I486=2024,Outgrowers_Baseline!AT486,0))))))))</f>
        <v>0</v>
      </c>
      <c r="M486" s="11">
        <f>IF(I486=2017,Outgrowers_Baseline!J486,IF(I486=2018,Outgrowers_Baseline!O486,IF(I486=2019,Outgrowers_Baseline!T486,IF(I486=2020,Outgrowers_Baseline!Y486,IF(I486=2021,Outgrowers_Baseline!AD486,IF(I486=2022,Outgrowers_Baseline!AI486,IF(I486=2023,Outgrowers_Baseline!AN486,IF(I486=2024,Outgrowers_Baseline!AS486,0))))))))</f>
        <v>1200</v>
      </c>
      <c r="N486" s="11">
        <f t="shared" si="128"/>
        <v>5900</v>
      </c>
      <c r="O486" s="30">
        <f>IFERROR(VLOOKUP(A486,Outgrower_Areas!$C:$J,8,0),0)</f>
        <v>0.61146100000000003</v>
      </c>
      <c r="P486" s="33">
        <f t="shared" si="129"/>
        <v>0</v>
      </c>
      <c r="Q486" s="113">
        <f t="shared" si="130"/>
        <v>0</v>
      </c>
      <c r="R486" s="32">
        <f t="shared" si="131"/>
        <v>0</v>
      </c>
      <c r="S486" s="30">
        <f t="shared" si="132"/>
        <v>0</v>
      </c>
      <c r="T486" s="32">
        <f t="shared" si="133"/>
        <v>0.20338983050847459</v>
      </c>
      <c r="U486" s="30">
        <f t="shared" si="134"/>
        <v>0.12436494915254238</v>
      </c>
      <c r="V486" s="113" t="str">
        <f t="shared" si="135"/>
        <v>Non-Cropland</v>
      </c>
      <c r="W486" s="33">
        <f t="shared" si="136"/>
        <v>0</v>
      </c>
      <c r="X486" s="114">
        <f t="shared" si="137"/>
        <v>0</v>
      </c>
      <c r="Y486" s="33">
        <f t="shared" si="138"/>
        <v>0</v>
      </c>
      <c r="Z486" s="113">
        <f t="shared" si="139"/>
        <v>0</v>
      </c>
      <c r="AA486" s="113" t="str">
        <f t="shared" si="140"/>
        <v>Low Cropland (10-30%)</v>
      </c>
      <c r="AB486" s="11">
        <f t="shared" si="141"/>
        <v>0.2</v>
      </c>
      <c r="AC486" s="11">
        <f t="shared" si="142"/>
        <v>2.487298983050848E-2</v>
      </c>
      <c r="AD486" s="30">
        <f t="shared" si="143"/>
        <v>0.12436494915254238</v>
      </c>
    </row>
    <row r="487" spans="1:30" x14ac:dyDescent="0.4">
      <c r="A487" s="11" t="str">
        <f>Outgrowers_Baseline!A487</f>
        <v>83005a</v>
      </c>
      <c r="B487" s="11">
        <f>Outgrowers_Baseline!B487</f>
        <v>500</v>
      </c>
      <c r="C487" s="11" t="str">
        <f>Outgrowers_Baseline!C487</f>
        <v>83005a</v>
      </c>
      <c r="D487" s="11">
        <f>Outgrowers_Baseline!D487</f>
        <v>16954</v>
      </c>
      <c r="E487" s="11" t="str">
        <f>Outgrowers_Baseline!G487</f>
        <v>Euc</v>
      </c>
      <c r="F487" s="11">
        <f>Outgrowers_Baseline!H487</f>
        <v>2021</v>
      </c>
      <c r="G487" s="11">
        <f t="shared" si="126"/>
        <v>2020</v>
      </c>
      <c r="H487" s="11">
        <f>IF(G487&lt;2017,0,(IF(G487=2017,Outgrowers_Baseline!I487,IF(G487=2018,Outgrowers_Baseline!N487,IF(G487=2019,Outgrowers_Baseline!S487,IF(G487=2020,Outgrowers_Baseline!X487,IF(G487=2021,Outgrowers_Baseline!AC487,IF(G487=2022,Outgrowers_Baseline!AH487,IF(G487=2023,Outgrowers_Baseline!AM487,IF(G487=2024,Outgrowers_Baseline!AR487,0)))))))))+(IF(G487=2017,Outgrowers_Baseline!J487,IF(G487=2018,Outgrowers_Baseline!O487,IF(G487=2019,Outgrowers_Baseline!T487,IF(G487=2020,Outgrowers_Baseline!Y487,IF(G487=2021,Outgrowers_Baseline!AD487,IF(G487=2022,Outgrowers_Baseline!AI487,IF(G487=2023,Outgrowers_Baseline!AN487,IF(G487=2024,Outgrowers_Baseline!AS487,0)))))))))+(IF(G487=2017,Outgrowers_Baseline!K487,IF(G487=2018,Outgrowers_Baseline!P487,IF(G487=2019,Outgrowers_Baseline!U487,IF(G487=2020,Outgrowers_Baseline!Z487,IF(G487=2021,Outgrowers_Baseline!AE487,IF(G487=2022,Outgrowers_Baseline!AJ487,IF(G487=2023,Outgrowers_Baseline!AO487,IF(G487=2024,Outgrowers_Baseline!AT487,0)))))))))+(IF(G487=2017,Outgrowers_Baseline!L487,IF(G487=2018,Outgrowers_Baseline!Q487,IF(G487=2019,Outgrowers_Baseline!V487,IF(G487=2020,Outgrowers_Baseline!AA487,IF(G487=2021,Outgrowers_Baseline!AF487,IF(G487=2022,Outgrowers_Baseline!AK487,IF(G487=2023,Outgrowers_Baseline!AP487,IF(G487=2024,Outgrowers_Baseline!AU487,0))))))))))</f>
        <v>5100</v>
      </c>
      <c r="I487" s="11">
        <f t="shared" si="127"/>
        <v>2020</v>
      </c>
      <c r="J487" s="11">
        <f>IF(I487=2017,Outgrowers_Baseline!I487,IF(I487=2018,Outgrowers_Baseline!N487,IF(I487=2019,Outgrowers_Baseline!S487,IF(I487=2020,Outgrowers_Baseline!X487,IF(I487=2021,Outgrowers_Baseline!AC487,IF(I487=2022,Outgrowers_Baseline!AH487,IF(I487=2023,Outgrowers_Baseline!AM487,IF(I487=2024,Outgrowers_Baseline!AR487,0))))))))</f>
        <v>0</v>
      </c>
      <c r="K487" s="11">
        <f>IF(I487=2017,Outgrowers_Baseline!L487,IF(I487=2018,Outgrowers_Baseline!Q487,IF(I487=2019,Outgrowers_Baseline!V487,IF(I487=2020,Outgrowers_Baseline!AA487,IF(I487=2021,Outgrowers_Baseline!AF487,IF(I487=2022,Outgrowers_Baseline!AK487,IF(I487=2023,Outgrowers_Baseline!AP487,IF(I487=2024,Outgrowers_Baseline!AU487,0))))))))</f>
        <v>0</v>
      </c>
      <c r="L487" s="11">
        <f>IF(I487=2017,Outgrowers_Baseline!K487,IF(I487=2018,Outgrowers_Baseline!P487,IF(I487=2019,Outgrowers_Baseline!U487,IF(I487=2020,Outgrowers_Baseline!Z487,IF(I487=2021,Outgrowers_Baseline!AE487,IF(I487=2022,Outgrowers_Baseline!AJ487,IF(I487=2023,Outgrowers_Baseline!AO487,IF(I487=2024,Outgrowers_Baseline!AT487,0))))))))</f>
        <v>2300</v>
      </c>
      <c r="M487" s="11">
        <f>IF(I487=2017,Outgrowers_Baseline!J487,IF(I487=2018,Outgrowers_Baseline!O487,IF(I487=2019,Outgrowers_Baseline!T487,IF(I487=2020,Outgrowers_Baseline!Y487,IF(I487=2021,Outgrowers_Baseline!AD487,IF(I487=2022,Outgrowers_Baseline!AI487,IF(I487=2023,Outgrowers_Baseline!AN487,IF(I487=2024,Outgrowers_Baseline!AS487,0))))))))</f>
        <v>2800</v>
      </c>
      <c r="N487" s="11">
        <f t="shared" si="128"/>
        <v>5100</v>
      </c>
      <c r="O487" s="30">
        <f>IFERROR(VLOOKUP(A487,Outgrower_Areas!$C:$J,8,0),0)</f>
        <v>0.50268000000000002</v>
      </c>
      <c r="P487" s="33">
        <f t="shared" si="129"/>
        <v>0</v>
      </c>
      <c r="Q487" s="113">
        <f t="shared" si="130"/>
        <v>0</v>
      </c>
      <c r="R487" s="32">
        <f t="shared" si="131"/>
        <v>0.45098039215686275</v>
      </c>
      <c r="S487" s="30">
        <f t="shared" si="132"/>
        <v>0.22669882352941179</v>
      </c>
      <c r="T487" s="32">
        <f t="shared" si="133"/>
        <v>1</v>
      </c>
      <c r="U487" s="30">
        <f t="shared" si="134"/>
        <v>0.50268000000000002</v>
      </c>
      <c r="V487" s="113" t="str">
        <f t="shared" si="135"/>
        <v>Non-Cropland</v>
      </c>
      <c r="W487" s="33">
        <f t="shared" si="136"/>
        <v>0</v>
      </c>
      <c r="X487" s="114">
        <f t="shared" si="137"/>
        <v>0</v>
      </c>
      <c r="Y487" s="33">
        <f t="shared" si="138"/>
        <v>0.3</v>
      </c>
      <c r="Z487" s="113">
        <f t="shared" si="139"/>
        <v>6.8009647058823536E-2</v>
      </c>
      <c r="AA487" s="113" t="str">
        <f t="shared" si="140"/>
        <v>High Cropland (≥50%)</v>
      </c>
      <c r="AB487" s="11">
        <f t="shared" si="141"/>
        <v>0.4</v>
      </c>
      <c r="AC487" s="11">
        <f t="shared" si="142"/>
        <v>0.20107200000000003</v>
      </c>
      <c r="AD487" s="30">
        <f t="shared" si="143"/>
        <v>0.50268000000000002</v>
      </c>
    </row>
    <row r="488" spans="1:30" x14ac:dyDescent="0.4">
      <c r="A488" s="11" t="str">
        <f>Outgrowers_Baseline!A488</f>
        <v>83005b</v>
      </c>
      <c r="B488" s="11">
        <f>Outgrowers_Baseline!B488</f>
        <v>500</v>
      </c>
      <c r="C488" s="11" t="str">
        <f>Outgrowers_Baseline!C488</f>
        <v>83005b</v>
      </c>
      <c r="D488" s="11">
        <f>Outgrowers_Baseline!D488</f>
        <v>16955</v>
      </c>
      <c r="E488" s="11" t="str">
        <f>Outgrowers_Baseline!G488</f>
        <v>Euc</v>
      </c>
      <c r="F488" s="11">
        <f>Outgrowers_Baseline!H488</f>
        <v>2021</v>
      </c>
      <c r="G488" s="11">
        <f t="shared" si="126"/>
        <v>2020</v>
      </c>
      <c r="H488" s="11">
        <f>IF(G488&lt;2017,0,(IF(G488=2017,Outgrowers_Baseline!I488,IF(G488=2018,Outgrowers_Baseline!N488,IF(G488=2019,Outgrowers_Baseline!S488,IF(G488=2020,Outgrowers_Baseline!X488,IF(G488=2021,Outgrowers_Baseline!AC488,IF(G488=2022,Outgrowers_Baseline!AH488,IF(G488=2023,Outgrowers_Baseline!AM488,IF(G488=2024,Outgrowers_Baseline!AR488,0)))))))))+(IF(G488=2017,Outgrowers_Baseline!J488,IF(G488=2018,Outgrowers_Baseline!O488,IF(G488=2019,Outgrowers_Baseline!T488,IF(G488=2020,Outgrowers_Baseline!Y488,IF(G488=2021,Outgrowers_Baseline!AD488,IF(G488=2022,Outgrowers_Baseline!AI488,IF(G488=2023,Outgrowers_Baseline!AN488,IF(G488=2024,Outgrowers_Baseline!AS488,0)))))))))+(IF(G488=2017,Outgrowers_Baseline!K488,IF(G488=2018,Outgrowers_Baseline!P488,IF(G488=2019,Outgrowers_Baseline!U488,IF(G488=2020,Outgrowers_Baseline!Z488,IF(G488=2021,Outgrowers_Baseline!AE488,IF(G488=2022,Outgrowers_Baseline!AJ488,IF(G488=2023,Outgrowers_Baseline!AO488,IF(G488=2024,Outgrowers_Baseline!AT488,0)))))))))+(IF(G488=2017,Outgrowers_Baseline!L488,IF(G488=2018,Outgrowers_Baseline!Q488,IF(G488=2019,Outgrowers_Baseline!V488,IF(G488=2020,Outgrowers_Baseline!AA488,IF(G488=2021,Outgrowers_Baseline!AF488,IF(G488=2022,Outgrowers_Baseline!AK488,IF(G488=2023,Outgrowers_Baseline!AP488,IF(G488=2024,Outgrowers_Baseline!AU488,0))))))))))</f>
        <v>3300</v>
      </c>
      <c r="I488" s="11">
        <f t="shared" si="127"/>
        <v>2020</v>
      </c>
      <c r="J488" s="11">
        <f>IF(I488=2017,Outgrowers_Baseline!I488,IF(I488=2018,Outgrowers_Baseline!N488,IF(I488=2019,Outgrowers_Baseline!S488,IF(I488=2020,Outgrowers_Baseline!X488,IF(I488=2021,Outgrowers_Baseline!AC488,IF(I488=2022,Outgrowers_Baseline!AH488,IF(I488=2023,Outgrowers_Baseline!AM488,IF(I488=2024,Outgrowers_Baseline!AR488,0))))))))</f>
        <v>2700</v>
      </c>
      <c r="K488" s="11">
        <f>IF(I488=2017,Outgrowers_Baseline!L488,IF(I488=2018,Outgrowers_Baseline!Q488,IF(I488=2019,Outgrowers_Baseline!V488,IF(I488=2020,Outgrowers_Baseline!AA488,IF(I488=2021,Outgrowers_Baseline!AF488,IF(I488=2022,Outgrowers_Baseline!AK488,IF(I488=2023,Outgrowers_Baseline!AP488,IF(I488=2024,Outgrowers_Baseline!AU488,0))))))))</f>
        <v>0</v>
      </c>
      <c r="L488" s="11">
        <f>IF(I488=2017,Outgrowers_Baseline!K488,IF(I488=2018,Outgrowers_Baseline!P488,IF(I488=2019,Outgrowers_Baseline!U488,IF(I488=2020,Outgrowers_Baseline!Z488,IF(I488=2021,Outgrowers_Baseline!AE488,IF(I488=2022,Outgrowers_Baseline!AJ488,IF(I488=2023,Outgrowers_Baseline!AO488,IF(I488=2024,Outgrowers_Baseline!AT488,0))))))))</f>
        <v>0</v>
      </c>
      <c r="M488" s="11">
        <f>IF(I488=2017,Outgrowers_Baseline!J488,IF(I488=2018,Outgrowers_Baseline!O488,IF(I488=2019,Outgrowers_Baseline!T488,IF(I488=2020,Outgrowers_Baseline!Y488,IF(I488=2021,Outgrowers_Baseline!AD488,IF(I488=2022,Outgrowers_Baseline!AI488,IF(I488=2023,Outgrowers_Baseline!AN488,IF(I488=2024,Outgrowers_Baseline!AS488,0))))))))</f>
        <v>600</v>
      </c>
      <c r="N488" s="11">
        <f t="shared" si="128"/>
        <v>3300</v>
      </c>
      <c r="O488" s="30">
        <f>IFERROR(VLOOKUP(A488,Outgrower_Areas!$C:$J,8,0),0)</f>
        <v>0.35158299999999998</v>
      </c>
      <c r="P488" s="33">
        <f t="shared" si="129"/>
        <v>0</v>
      </c>
      <c r="Q488" s="113">
        <f t="shared" si="130"/>
        <v>0</v>
      </c>
      <c r="R488" s="32">
        <f t="shared" si="131"/>
        <v>0</v>
      </c>
      <c r="S488" s="30">
        <f t="shared" si="132"/>
        <v>0</v>
      </c>
      <c r="T488" s="32">
        <f t="shared" si="133"/>
        <v>0.18181818181818182</v>
      </c>
      <c r="U488" s="30">
        <f t="shared" si="134"/>
        <v>6.3924181818181811E-2</v>
      </c>
      <c r="V488" s="113" t="str">
        <f t="shared" si="135"/>
        <v>Non-Cropland</v>
      </c>
      <c r="W488" s="33">
        <f t="shared" si="136"/>
        <v>0</v>
      </c>
      <c r="X488" s="114">
        <f t="shared" si="137"/>
        <v>0</v>
      </c>
      <c r="Y488" s="33">
        <f t="shared" si="138"/>
        <v>0</v>
      </c>
      <c r="Z488" s="113">
        <f t="shared" si="139"/>
        <v>0</v>
      </c>
      <c r="AA488" s="113" t="str">
        <f t="shared" si="140"/>
        <v>Low Cropland (10-30%)</v>
      </c>
      <c r="AB488" s="11">
        <f t="shared" si="141"/>
        <v>0.2</v>
      </c>
      <c r="AC488" s="11">
        <f t="shared" si="142"/>
        <v>1.2784836363636363E-2</v>
      </c>
      <c r="AD488" s="30">
        <f t="shared" si="143"/>
        <v>6.3924181818181811E-2</v>
      </c>
    </row>
    <row r="489" spans="1:30" x14ac:dyDescent="0.4">
      <c r="A489" s="11" t="str">
        <f>Outgrowers_Baseline!A489</f>
        <v>83102a</v>
      </c>
      <c r="B489" s="11">
        <f>Outgrowers_Baseline!B489</f>
        <v>503</v>
      </c>
      <c r="C489" s="11" t="str">
        <f>Outgrowers_Baseline!C489</f>
        <v>83102a</v>
      </c>
      <c r="D489" s="11">
        <f>Outgrowers_Baseline!D489</f>
        <v>19231</v>
      </c>
      <c r="E489" s="11" t="str">
        <f>Outgrowers_Baseline!G489</f>
        <v>Euc</v>
      </c>
      <c r="F489" s="11">
        <f>Outgrowers_Baseline!H489</f>
        <v>2023</v>
      </c>
      <c r="G489" s="11">
        <f t="shared" si="126"/>
        <v>2022</v>
      </c>
      <c r="H489" s="11">
        <f>IF(G489&lt;2017,0,(IF(G489=2017,Outgrowers_Baseline!I489,IF(G489=2018,Outgrowers_Baseline!N489,IF(G489=2019,Outgrowers_Baseline!S489,IF(G489=2020,Outgrowers_Baseline!X489,IF(G489=2021,Outgrowers_Baseline!AC489,IF(G489=2022,Outgrowers_Baseline!AH489,IF(G489=2023,Outgrowers_Baseline!AM489,IF(G489=2024,Outgrowers_Baseline!AR489,0)))))))))+(IF(G489=2017,Outgrowers_Baseline!J489,IF(G489=2018,Outgrowers_Baseline!O489,IF(G489=2019,Outgrowers_Baseline!T489,IF(G489=2020,Outgrowers_Baseline!Y489,IF(G489=2021,Outgrowers_Baseline!AD489,IF(G489=2022,Outgrowers_Baseline!AI489,IF(G489=2023,Outgrowers_Baseline!AN489,IF(G489=2024,Outgrowers_Baseline!AS489,0)))))))))+(IF(G489=2017,Outgrowers_Baseline!K489,IF(G489=2018,Outgrowers_Baseline!P489,IF(G489=2019,Outgrowers_Baseline!U489,IF(G489=2020,Outgrowers_Baseline!Z489,IF(G489=2021,Outgrowers_Baseline!AE489,IF(G489=2022,Outgrowers_Baseline!AJ489,IF(G489=2023,Outgrowers_Baseline!AO489,IF(G489=2024,Outgrowers_Baseline!AT489,0)))))))))+(IF(G489=2017,Outgrowers_Baseline!L489,IF(G489=2018,Outgrowers_Baseline!Q489,IF(G489=2019,Outgrowers_Baseline!V489,IF(G489=2020,Outgrowers_Baseline!AA489,IF(G489=2021,Outgrowers_Baseline!AF489,IF(G489=2022,Outgrowers_Baseline!AK489,IF(G489=2023,Outgrowers_Baseline!AP489,IF(G489=2024,Outgrowers_Baseline!AU489,0))))))))))</f>
        <v>4400</v>
      </c>
      <c r="I489" s="11">
        <f t="shared" si="127"/>
        <v>2022</v>
      </c>
      <c r="J489" s="11">
        <f>IF(I489=2017,Outgrowers_Baseline!I489,IF(I489=2018,Outgrowers_Baseline!N489,IF(I489=2019,Outgrowers_Baseline!S489,IF(I489=2020,Outgrowers_Baseline!X489,IF(I489=2021,Outgrowers_Baseline!AC489,IF(I489=2022,Outgrowers_Baseline!AH489,IF(I489=2023,Outgrowers_Baseline!AM489,IF(I489=2024,Outgrowers_Baseline!AR489,0))))))))</f>
        <v>2800</v>
      </c>
      <c r="K489" s="11">
        <f>IF(I489=2017,Outgrowers_Baseline!L489,IF(I489=2018,Outgrowers_Baseline!Q489,IF(I489=2019,Outgrowers_Baseline!V489,IF(I489=2020,Outgrowers_Baseline!AA489,IF(I489=2021,Outgrowers_Baseline!AF489,IF(I489=2022,Outgrowers_Baseline!AK489,IF(I489=2023,Outgrowers_Baseline!AP489,IF(I489=2024,Outgrowers_Baseline!AU489,0))))))))</f>
        <v>0</v>
      </c>
      <c r="L489" s="11">
        <f>IF(I489=2017,Outgrowers_Baseline!K489,IF(I489=2018,Outgrowers_Baseline!P489,IF(I489=2019,Outgrowers_Baseline!U489,IF(I489=2020,Outgrowers_Baseline!Z489,IF(I489=2021,Outgrowers_Baseline!AE489,IF(I489=2022,Outgrowers_Baseline!AJ489,IF(I489=2023,Outgrowers_Baseline!AO489,IF(I489=2024,Outgrowers_Baseline!AT489,0))))))))</f>
        <v>0</v>
      </c>
      <c r="M489" s="11">
        <f>IF(I489=2017,Outgrowers_Baseline!J489,IF(I489=2018,Outgrowers_Baseline!O489,IF(I489=2019,Outgrowers_Baseline!T489,IF(I489=2020,Outgrowers_Baseline!Y489,IF(I489=2021,Outgrowers_Baseline!AD489,IF(I489=2022,Outgrowers_Baseline!AI489,IF(I489=2023,Outgrowers_Baseline!AN489,IF(I489=2024,Outgrowers_Baseline!AS489,0))))))))</f>
        <v>1600</v>
      </c>
      <c r="N489" s="11">
        <f t="shared" si="128"/>
        <v>4400</v>
      </c>
      <c r="O489" s="30">
        <f>IFERROR(VLOOKUP(A489,Outgrower_Areas!$C:$J,8,0),0)</f>
        <v>0.43832199999999999</v>
      </c>
      <c r="P489" s="33">
        <f t="shared" si="129"/>
        <v>0</v>
      </c>
      <c r="Q489" s="113">
        <f t="shared" si="130"/>
        <v>0</v>
      </c>
      <c r="R489" s="32">
        <f t="shared" si="131"/>
        <v>0</v>
      </c>
      <c r="S489" s="30">
        <f t="shared" si="132"/>
        <v>0</v>
      </c>
      <c r="T489" s="32">
        <f t="shared" si="133"/>
        <v>0.36363636363636365</v>
      </c>
      <c r="U489" s="30">
        <f t="shared" si="134"/>
        <v>0.15938981818181819</v>
      </c>
      <c r="V489" s="113" t="str">
        <f t="shared" si="135"/>
        <v>Non-Cropland</v>
      </c>
      <c r="W489" s="33">
        <f t="shared" si="136"/>
        <v>0</v>
      </c>
      <c r="X489" s="114">
        <f t="shared" si="137"/>
        <v>0</v>
      </c>
      <c r="Y489" s="33">
        <f t="shared" si="138"/>
        <v>0</v>
      </c>
      <c r="Z489" s="113">
        <f t="shared" si="139"/>
        <v>0</v>
      </c>
      <c r="AA489" s="113" t="str">
        <f t="shared" si="140"/>
        <v>Medium Cropland (30-50%)</v>
      </c>
      <c r="AB489" s="11">
        <f t="shared" si="141"/>
        <v>0.3</v>
      </c>
      <c r="AC489" s="11">
        <f t="shared" si="142"/>
        <v>4.7816945454545456E-2</v>
      </c>
      <c r="AD489" s="30">
        <f t="shared" si="143"/>
        <v>0.15938981818181819</v>
      </c>
    </row>
    <row r="490" spans="1:30" x14ac:dyDescent="0.4">
      <c r="A490" s="11" t="str">
        <f>Outgrowers_Baseline!A490</f>
        <v>83125e</v>
      </c>
      <c r="B490" s="11">
        <f>Outgrowers_Baseline!B490</f>
        <v>503</v>
      </c>
      <c r="C490" s="11" t="str">
        <f>Outgrowers_Baseline!C490</f>
        <v>83125e</v>
      </c>
      <c r="D490" s="11">
        <f>Outgrowers_Baseline!D490</f>
        <v>22967</v>
      </c>
      <c r="E490" s="11" t="str">
        <f>Outgrowers_Baseline!G490</f>
        <v>Euc</v>
      </c>
      <c r="F490" s="11">
        <f>Outgrowers_Baseline!H490</f>
        <v>2025</v>
      </c>
      <c r="G490" s="11">
        <f t="shared" si="126"/>
        <v>2024</v>
      </c>
      <c r="H490" s="11">
        <f>IF(G490&lt;2017,0,(IF(G490=2017,Outgrowers_Baseline!I490,IF(G490=2018,Outgrowers_Baseline!N490,IF(G490=2019,Outgrowers_Baseline!S490,IF(G490=2020,Outgrowers_Baseline!X490,IF(G490=2021,Outgrowers_Baseline!AC490,IF(G490=2022,Outgrowers_Baseline!AH490,IF(G490=2023,Outgrowers_Baseline!AM490,IF(G490=2024,Outgrowers_Baseline!AR490,0)))))))))+(IF(G490=2017,Outgrowers_Baseline!J490,IF(G490=2018,Outgrowers_Baseline!O490,IF(G490=2019,Outgrowers_Baseline!T490,IF(G490=2020,Outgrowers_Baseline!Y490,IF(G490=2021,Outgrowers_Baseline!AD490,IF(G490=2022,Outgrowers_Baseline!AI490,IF(G490=2023,Outgrowers_Baseline!AN490,IF(G490=2024,Outgrowers_Baseline!AS490,0)))))))))+(IF(G490=2017,Outgrowers_Baseline!K490,IF(G490=2018,Outgrowers_Baseline!P490,IF(G490=2019,Outgrowers_Baseline!U490,IF(G490=2020,Outgrowers_Baseline!Z490,IF(G490=2021,Outgrowers_Baseline!AE490,IF(G490=2022,Outgrowers_Baseline!AJ490,IF(G490=2023,Outgrowers_Baseline!AO490,IF(G490=2024,Outgrowers_Baseline!AT490,0)))))))))+(IF(G490=2017,Outgrowers_Baseline!L490,IF(G490=2018,Outgrowers_Baseline!Q490,IF(G490=2019,Outgrowers_Baseline!V490,IF(G490=2020,Outgrowers_Baseline!AA490,IF(G490=2021,Outgrowers_Baseline!AF490,IF(G490=2022,Outgrowers_Baseline!AK490,IF(G490=2023,Outgrowers_Baseline!AP490,IF(G490=2024,Outgrowers_Baseline!AU490,0))))))))))</f>
        <v>11100</v>
      </c>
      <c r="I490" s="11">
        <f t="shared" si="127"/>
        <v>2024</v>
      </c>
      <c r="J490" s="11">
        <f>IF(I490=2017,Outgrowers_Baseline!I490,IF(I490=2018,Outgrowers_Baseline!N490,IF(I490=2019,Outgrowers_Baseline!S490,IF(I490=2020,Outgrowers_Baseline!X490,IF(I490=2021,Outgrowers_Baseline!AC490,IF(I490=2022,Outgrowers_Baseline!AH490,IF(I490=2023,Outgrowers_Baseline!AM490,IF(I490=2024,Outgrowers_Baseline!AR490,0))))))))</f>
        <v>7800</v>
      </c>
      <c r="K490" s="11">
        <f>IF(I490=2017,Outgrowers_Baseline!L490,IF(I490=2018,Outgrowers_Baseline!Q490,IF(I490=2019,Outgrowers_Baseline!V490,IF(I490=2020,Outgrowers_Baseline!AA490,IF(I490=2021,Outgrowers_Baseline!AF490,IF(I490=2022,Outgrowers_Baseline!AK490,IF(I490=2023,Outgrowers_Baseline!AP490,IF(I490=2024,Outgrowers_Baseline!AU490,0))))))))</f>
        <v>0</v>
      </c>
      <c r="L490" s="11">
        <f>IF(I490=2017,Outgrowers_Baseline!K490,IF(I490=2018,Outgrowers_Baseline!P490,IF(I490=2019,Outgrowers_Baseline!U490,IF(I490=2020,Outgrowers_Baseline!Z490,IF(I490=2021,Outgrowers_Baseline!AE490,IF(I490=2022,Outgrowers_Baseline!AJ490,IF(I490=2023,Outgrowers_Baseline!AO490,IF(I490=2024,Outgrowers_Baseline!AT490,0))))))))</f>
        <v>600</v>
      </c>
      <c r="M490" s="11">
        <f>IF(I490=2017,Outgrowers_Baseline!J490,IF(I490=2018,Outgrowers_Baseline!O490,IF(I490=2019,Outgrowers_Baseline!T490,IF(I490=2020,Outgrowers_Baseline!Y490,IF(I490=2021,Outgrowers_Baseline!AD490,IF(I490=2022,Outgrowers_Baseline!AI490,IF(I490=2023,Outgrowers_Baseline!AN490,IF(I490=2024,Outgrowers_Baseline!AS490,0))))))))</f>
        <v>2700</v>
      </c>
      <c r="N490" s="11">
        <f t="shared" si="128"/>
        <v>11100</v>
      </c>
      <c r="O490" s="30">
        <f>IFERROR(VLOOKUP(A490,Outgrower_Areas!$C:$J,8,0),0)</f>
        <v>2.5770140000000001</v>
      </c>
      <c r="P490" s="33">
        <f t="shared" si="129"/>
        <v>0</v>
      </c>
      <c r="Q490" s="113">
        <f t="shared" si="130"/>
        <v>0</v>
      </c>
      <c r="R490" s="32">
        <f t="shared" si="131"/>
        <v>5.4054054054054057E-2</v>
      </c>
      <c r="S490" s="30">
        <f t="shared" si="132"/>
        <v>0.13929805405405407</v>
      </c>
      <c r="T490" s="32">
        <f t="shared" si="133"/>
        <v>0.29729729729729731</v>
      </c>
      <c r="U490" s="30">
        <f t="shared" si="134"/>
        <v>0.76613929729729735</v>
      </c>
      <c r="V490" s="113" t="str">
        <f t="shared" si="135"/>
        <v>Non-Cropland</v>
      </c>
      <c r="W490" s="33">
        <f t="shared" si="136"/>
        <v>0</v>
      </c>
      <c r="X490" s="114">
        <f t="shared" si="137"/>
        <v>0</v>
      </c>
      <c r="Y490" s="33">
        <f t="shared" si="138"/>
        <v>0.15</v>
      </c>
      <c r="Z490" s="113">
        <f t="shared" si="139"/>
        <v>2.0894708108108111E-2</v>
      </c>
      <c r="AA490" s="113" t="str">
        <f t="shared" si="140"/>
        <v>Low Cropland (10-30%)</v>
      </c>
      <c r="AB490" s="11">
        <f t="shared" si="141"/>
        <v>0.2</v>
      </c>
      <c r="AC490" s="11">
        <f t="shared" si="142"/>
        <v>0.15322785945945949</v>
      </c>
      <c r="AD490" s="30">
        <f t="shared" si="143"/>
        <v>0.76613929729729735</v>
      </c>
    </row>
    <row r="491" spans="1:30" x14ac:dyDescent="0.4">
      <c r="A491" s="11" t="str">
        <f>Outgrowers_Baseline!A491</f>
        <v>83140a</v>
      </c>
      <c r="B491" s="11">
        <f>Outgrowers_Baseline!B491</f>
        <v>503</v>
      </c>
      <c r="C491" s="11" t="str">
        <f>Outgrowers_Baseline!C491</f>
        <v>83140a</v>
      </c>
      <c r="D491" s="11">
        <f>Outgrowers_Baseline!D491</f>
        <v>19339</v>
      </c>
      <c r="E491" s="11" t="str">
        <f>Outgrowers_Baseline!G491</f>
        <v>Euc</v>
      </c>
      <c r="F491" s="11">
        <f>Outgrowers_Baseline!H491</f>
        <v>2024</v>
      </c>
      <c r="G491" s="11">
        <f t="shared" si="126"/>
        <v>2023</v>
      </c>
      <c r="H491" s="11">
        <f>IF(G491&lt;2017,0,(IF(G491=2017,Outgrowers_Baseline!I491,IF(G491=2018,Outgrowers_Baseline!N491,IF(G491=2019,Outgrowers_Baseline!S491,IF(G491=2020,Outgrowers_Baseline!X491,IF(G491=2021,Outgrowers_Baseline!AC491,IF(G491=2022,Outgrowers_Baseline!AH491,IF(G491=2023,Outgrowers_Baseline!AM491,IF(G491=2024,Outgrowers_Baseline!AR491,0)))))))))+(IF(G491=2017,Outgrowers_Baseline!J491,IF(G491=2018,Outgrowers_Baseline!O491,IF(G491=2019,Outgrowers_Baseline!T491,IF(G491=2020,Outgrowers_Baseline!Y491,IF(G491=2021,Outgrowers_Baseline!AD491,IF(G491=2022,Outgrowers_Baseline!AI491,IF(G491=2023,Outgrowers_Baseline!AN491,IF(G491=2024,Outgrowers_Baseline!AS491,0)))))))))+(IF(G491=2017,Outgrowers_Baseline!K491,IF(G491=2018,Outgrowers_Baseline!P491,IF(G491=2019,Outgrowers_Baseline!U491,IF(G491=2020,Outgrowers_Baseline!Z491,IF(G491=2021,Outgrowers_Baseline!AE491,IF(G491=2022,Outgrowers_Baseline!AJ491,IF(G491=2023,Outgrowers_Baseline!AO491,IF(G491=2024,Outgrowers_Baseline!AT491,0)))))))))+(IF(G491=2017,Outgrowers_Baseline!L491,IF(G491=2018,Outgrowers_Baseline!Q491,IF(G491=2019,Outgrowers_Baseline!V491,IF(G491=2020,Outgrowers_Baseline!AA491,IF(G491=2021,Outgrowers_Baseline!AF491,IF(G491=2022,Outgrowers_Baseline!AK491,IF(G491=2023,Outgrowers_Baseline!AP491,IF(G491=2024,Outgrowers_Baseline!AU491,0))))))))))</f>
        <v>3300</v>
      </c>
      <c r="I491" s="11">
        <f t="shared" si="127"/>
        <v>2023</v>
      </c>
      <c r="J491" s="11">
        <f>IF(I491=2017,Outgrowers_Baseline!I491,IF(I491=2018,Outgrowers_Baseline!N491,IF(I491=2019,Outgrowers_Baseline!S491,IF(I491=2020,Outgrowers_Baseline!X491,IF(I491=2021,Outgrowers_Baseline!AC491,IF(I491=2022,Outgrowers_Baseline!AH491,IF(I491=2023,Outgrowers_Baseline!AM491,IF(I491=2024,Outgrowers_Baseline!AR491,0))))))))</f>
        <v>0</v>
      </c>
      <c r="K491" s="11">
        <f>IF(I491=2017,Outgrowers_Baseline!L491,IF(I491=2018,Outgrowers_Baseline!Q491,IF(I491=2019,Outgrowers_Baseline!V491,IF(I491=2020,Outgrowers_Baseline!AA491,IF(I491=2021,Outgrowers_Baseline!AF491,IF(I491=2022,Outgrowers_Baseline!AK491,IF(I491=2023,Outgrowers_Baseline!AP491,IF(I491=2024,Outgrowers_Baseline!AU491,0))))))))</f>
        <v>0</v>
      </c>
      <c r="L491" s="11">
        <f>IF(I491=2017,Outgrowers_Baseline!K491,IF(I491=2018,Outgrowers_Baseline!P491,IF(I491=2019,Outgrowers_Baseline!U491,IF(I491=2020,Outgrowers_Baseline!Z491,IF(I491=2021,Outgrowers_Baseline!AE491,IF(I491=2022,Outgrowers_Baseline!AJ491,IF(I491=2023,Outgrowers_Baseline!AO491,IF(I491=2024,Outgrowers_Baseline!AT491,0))))))))</f>
        <v>400</v>
      </c>
      <c r="M491" s="11">
        <f>IF(I491=2017,Outgrowers_Baseline!J491,IF(I491=2018,Outgrowers_Baseline!O491,IF(I491=2019,Outgrowers_Baseline!T491,IF(I491=2020,Outgrowers_Baseline!Y491,IF(I491=2021,Outgrowers_Baseline!AD491,IF(I491=2022,Outgrowers_Baseline!AI491,IF(I491=2023,Outgrowers_Baseline!AN491,IF(I491=2024,Outgrowers_Baseline!AS491,0))))))))</f>
        <v>2900</v>
      </c>
      <c r="N491" s="11">
        <f t="shared" si="128"/>
        <v>3300</v>
      </c>
      <c r="O491" s="30">
        <f>IFERROR(VLOOKUP(A491,Outgrower_Areas!$C:$J,8,0),0)</f>
        <v>0.31269400000000003</v>
      </c>
      <c r="P491" s="33">
        <f t="shared" si="129"/>
        <v>0</v>
      </c>
      <c r="Q491" s="113">
        <f t="shared" si="130"/>
        <v>0</v>
      </c>
      <c r="R491" s="32">
        <f t="shared" si="131"/>
        <v>0.12121212121212122</v>
      </c>
      <c r="S491" s="30">
        <f t="shared" si="132"/>
        <v>3.7902303030303036E-2</v>
      </c>
      <c r="T491" s="32">
        <f t="shared" si="133"/>
        <v>1</v>
      </c>
      <c r="U491" s="30">
        <f t="shared" si="134"/>
        <v>0.31269400000000003</v>
      </c>
      <c r="V491" s="113" t="str">
        <f t="shared" si="135"/>
        <v>Non-Cropland</v>
      </c>
      <c r="W491" s="33">
        <f t="shared" si="136"/>
        <v>0</v>
      </c>
      <c r="X491" s="114">
        <f t="shared" si="137"/>
        <v>0</v>
      </c>
      <c r="Y491" s="33">
        <f t="shared" si="138"/>
        <v>0.2</v>
      </c>
      <c r="Z491" s="113">
        <f t="shared" si="139"/>
        <v>7.5804606060606078E-3</v>
      </c>
      <c r="AA491" s="113" t="str">
        <f t="shared" si="140"/>
        <v>High Cropland (≥50%)</v>
      </c>
      <c r="AB491" s="11">
        <f t="shared" si="141"/>
        <v>0.4</v>
      </c>
      <c r="AC491" s="11">
        <f t="shared" si="142"/>
        <v>0.12507760000000001</v>
      </c>
      <c r="AD491" s="30">
        <f t="shared" si="143"/>
        <v>0.31269400000000003</v>
      </c>
    </row>
    <row r="492" spans="1:30" x14ac:dyDescent="0.4">
      <c r="A492" s="11" t="str">
        <f>Outgrowers_Baseline!A492</f>
        <v>83153a</v>
      </c>
      <c r="B492" s="11">
        <f>Outgrowers_Baseline!B492</f>
        <v>503</v>
      </c>
      <c r="C492" s="11" t="str">
        <f>Outgrowers_Baseline!C492</f>
        <v>83153a</v>
      </c>
      <c r="D492" s="11">
        <f>Outgrowers_Baseline!D492</f>
        <v>19232</v>
      </c>
      <c r="E492" s="11" t="str">
        <f>Outgrowers_Baseline!G492</f>
        <v>Euc</v>
      </c>
      <c r="F492" s="11">
        <f>Outgrowers_Baseline!H492</f>
        <v>2021</v>
      </c>
      <c r="G492" s="11">
        <f t="shared" si="126"/>
        <v>2020</v>
      </c>
      <c r="H492" s="11">
        <f>IF(G492&lt;2017,0,(IF(G492=2017,Outgrowers_Baseline!I492,IF(G492=2018,Outgrowers_Baseline!N492,IF(G492=2019,Outgrowers_Baseline!S492,IF(G492=2020,Outgrowers_Baseline!X492,IF(G492=2021,Outgrowers_Baseline!AC492,IF(G492=2022,Outgrowers_Baseline!AH492,IF(G492=2023,Outgrowers_Baseline!AM492,IF(G492=2024,Outgrowers_Baseline!AR492,0)))))))))+(IF(G492=2017,Outgrowers_Baseline!J492,IF(G492=2018,Outgrowers_Baseline!O492,IF(G492=2019,Outgrowers_Baseline!T492,IF(G492=2020,Outgrowers_Baseline!Y492,IF(G492=2021,Outgrowers_Baseline!AD492,IF(G492=2022,Outgrowers_Baseline!AI492,IF(G492=2023,Outgrowers_Baseline!AN492,IF(G492=2024,Outgrowers_Baseline!AS492,0)))))))))+(IF(G492=2017,Outgrowers_Baseline!K492,IF(G492=2018,Outgrowers_Baseline!P492,IF(G492=2019,Outgrowers_Baseline!U492,IF(G492=2020,Outgrowers_Baseline!Z492,IF(G492=2021,Outgrowers_Baseline!AE492,IF(G492=2022,Outgrowers_Baseline!AJ492,IF(G492=2023,Outgrowers_Baseline!AO492,IF(G492=2024,Outgrowers_Baseline!AT492,0)))))))))+(IF(G492=2017,Outgrowers_Baseline!L492,IF(G492=2018,Outgrowers_Baseline!Q492,IF(G492=2019,Outgrowers_Baseline!V492,IF(G492=2020,Outgrowers_Baseline!AA492,IF(G492=2021,Outgrowers_Baseline!AF492,IF(G492=2022,Outgrowers_Baseline!AK492,IF(G492=2023,Outgrowers_Baseline!AP492,IF(G492=2024,Outgrowers_Baseline!AU492,0))))))))))</f>
        <v>21000</v>
      </c>
      <c r="I492" s="11">
        <f t="shared" si="127"/>
        <v>2020</v>
      </c>
      <c r="J492" s="11">
        <f>IF(I492=2017,Outgrowers_Baseline!I492,IF(I492=2018,Outgrowers_Baseline!N492,IF(I492=2019,Outgrowers_Baseline!S492,IF(I492=2020,Outgrowers_Baseline!X492,IF(I492=2021,Outgrowers_Baseline!AC492,IF(I492=2022,Outgrowers_Baseline!AH492,IF(I492=2023,Outgrowers_Baseline!AM492,IF(I492=2024,Outgrowers_Baseline!AR492,0))))))))</f>
        <v>21000</v>
      </c>
      <c r="K492" s="11">
        <f>IF(I492=2017,Outgrowers_Baseline!L492,IF(I492=2018,Outgrowers_Baseline!Q492,IF(I492=2019,Outgrowers_Baseline!V492,IF(I492=2020,Outgrowers_Baseline!AA492,IF(I492=2021,Outgrowers_Baseline!AF492,IF(I492=2022,Outgrowers_Baseline!AK492,IF(I492=2023,Outgrowers_Baseline!AP492,IF(I492=2024,Outgrowers_Baseline!AU492,0))))))))</f>
        <v>0</v>
      </c>
      <c r="L492" s="11">
        <f>IF(I492=2017,Outgrowers_Baseline!K492,IF(I492=2018,Outgrowers_Baseline!P492,IF(I492=2019,Outgrowers_Baseline!U492,IF(I492=2020,Outgrowers_Baseline!Z492,IF(I492=2021,Outgrowers_Baseline!AE492,IF(I492=2022,Outgrowers_Baseline!AJ492,IF(I492=2023,Outgrowers_Baseline!AO492,IF(I492=2024,Outgrowers_Baseline!AT492,0))))))))</f>
        <v>0</v>
      </c>
      <c r="M492" s="11">
        <f>IF(I492=2017,Outgrowers_Baseline!J492,IF(I492=2018,Outgrowers_Baseline!O492,IF(I492=2019,Outgrowers_Baseline!T492,IF(I492=2020,Outgrowers_Baseline!Y492,IF(I492=2021,Outgrowers_Baseline!AD492,IF(I492=2022,Outgrowers_Baseline!AI492,IF(I492=2023,Outgrowers_Baseline!AN492,IF(I492=2024,Outgrowers_Baseline!AS492,0))))))))</f>
        <v>0</v>
      </c>
      <c r="N492" s="11">
        <f t="shared" si="128"/>
        <v>21000</v>
      </c>
      <c r="O492" s="30">
        <f>IFERROR(VLOOKUP(A492,Outgrower_Areas!$C:$J,8,0),0)</f>
        <v>2.1328290000000001</v>
      </c>
      <c r="P492" s="33">
        <f t="shared" si="129"/>
        <v>0</v>
      </c>
      <c r="Q492" s="113">
        <f t="shared" si="130"/>
        <v>0</v>
      </c>
      <c r="R492" s="32">
        <f t="shared" si="131"/>
        <v>0</v>
      </c>
      <c r="S492" s="30">
        <f t="shared" si="132"/>
        <v>0</v>
      </c>
      <c r="T492" s="32">
        <f t="shared" si="133"/>
        <v>0</v>
      </c>
      <c r="U492" s="30">
        <f t="shared" si="134"/>
        <v>0</v>
      </c>
      <c r="V492" s="113" t="str">
        <f t="shared" si="135"/>
        <v>Non-Cropland</v>
      </c>
      <c r="W492" s="33">
        <f t="shared" si="136"/>
        <v>0</v>
      </c>
      <c r="X492" s="114">
        <f t="shared" si="137"/>
        <v>0</v>
      </c>
      <c r="Y492" s="33">
        <f t="shared" si="138"/>
        <v>0</v>
      </c>
      <c r="Z492" s="113">
        <f t="shared" si="139"/>
        <v>0</v>
      </c>
      <c r="AA492" s="113" t="str">
        <f t="shared" si="140"/>
        <v>Non-Cropland</v>
      </c>
      <c r="AB492" s="11">
        <f t="shared" si="141"/>
        <v>0</v>
      </c>
      <c r="AC492" s="11">
        <f t="shared" si="142"/>
        <v>0</v>
      </c>
      <c r="AD492" s="30">
        <f t="shared" si="143"/>
        <v>0</v>
      </c>
    </row>
    <row r="493" spans="1:30" x14ac:dyDescent="0.4">
      <c r="A493" s="11" t="str">
        <f>Outgrowers_Baseline!A493</f>
        <v>83168a</v>
      </c>
      <c r="B493" s="11">
        <f>Outgrowers_Baseline!B493</f>
        <v>500</v>
      </c>
      <c r="C493" s="11" t="str">
        <f>Outgrowers_Baseline!C493</f>
        <v>83168a</v>
      </c>
      <c r="D493" s="11">
        <f>Outgrowers_Baseline!D493</f>
        <v>19233</v>
      </c>
      <c r="E493" s="11" t="str">
        <f>Outgrowers_Baseline!G493</f>
        <v>Euc</v>
      </c>
      <c r="F493" s="11">
        <f>Outgrowers_Baseline!H493</f>
        <v>2025</v>
      </c>
      <c r="G493" s="11">
        <f t="shared" si="126"/>
        <v>2024</v>
      </c>
      <c r="H493" s="11">
        <f>IF(G493&lt;2017,0,(IF(G493=2017,Outgrowers_Baseline!I493,IF(G493=2018,Outgrowers_Baseline!N493,IF(G493=2019,Outgrowers_Baseline!S493,IF(G493=2020,Outgrowers_Baseline!X493,IF(G493=2021,Outgrowers_Baseline!AC493,IF(G493=2022,Outgrowers_Baseline!AH493,IF(G493=2023,Outgrowers_Baseline!AM493,IF(G493=2024,Outgrowers_Baseline!AR493,0)))))))))+(IF(G493=2017,Outgrowers_Baseline!J493,IF(G493=2018,Outgrowers_Baseline!O493,IF(G493=2019,Outgrowers_Baseline!T493,IF(G493=2020,Outgrowers_Baseline!Y493,IF(G493=2021,Outgrowers_Baseline!AD493,IF(G493=2022,Outgrowers_Baseline!AI493,IF(G493=2023,Outgrowers_Baseline!AN493,IF(G493=2024,Outgrowers_Baseline!AS493,0)))))))))+(IF(G493=2017,Outgrowers_Baseline!K493,IF(G493=2018,Outgrowers_Baseline!P493,IF(G493=2019,Outgrowers_Baseline!U493,IF(G493=2020,Outgrowers_Baseline!Z493,IF(G493=2021,Outgrowers_Baseline!AE493,IF(G493=2022,Outgrowers_Baseline!AJ493,IF(G493=2023,Outgrowers_Baseline!AO493,IF(G493=2024,Outgrowers_Baseline!AT493,0)))))))))+(IF(G493=2017,Outgrowers_Baseline!L493,IF(G493=2018,Outgrowers_Baseline!Q493,IF(G493=2019,Outgrowers_Baseline!V493,IF(G493=2020,Outgrowers_Baseline!AA493,IF(G493=2021,Outgrowers_Baseline!AF493,IF(G493=2022,Outgrowers_Baseline!AK493,IF(G493=2023,Outgrowers_Baseline!AP493,IF(G493=2024,Outgrowers_Baseline!AU493,0))))))))))</f>
        <v>38900</v>
      </c>
      <c r="I493" s="11">
        <f t="shared" si="127"/>
        <v>2024</v>
      </c>
      <c r="J493" s="11">
        <f>IF(I493=2017,Outgrowers_Baseline!I493,IF(I493=2018,Outgrowers_Baseline!N493,IF(I493=2019,Outgrowers_Baseline!S493,IF(I493=2020,Outgrowers_Baseline!X493,IF(I493=2021,Outgrowers_Baseline!AC493,IF(I493=2022,Outgrowers_Baseline!AH493,IF(I493=2023,Outgrowers_Baseline!AM493,IF(I493=2024,Outgrowers_Baseline!AR493,0))))))))</f>
        <v>38400</v>
      </c>
      <c r="K493" s="11">
        <f>IF(I493=2017,Outgrowers_Baseline!L493,IF(I493=2018,Outgrowers_Baseline!Q493,IF(I493=2019,Outgrowers_Baseline!V493,IF(I493=2020,Outgrowers_Baseline!AA493,IF(I493=2021,Outgrowers_Baseline!AF493,IF(I493=2022,Outgrowers_Baseline!AK493,IF(I493=2023,Outgrowers_Baseline!AP493,IF(I493=2024,Outgrowers_Baseline!AU493,0))))))))</f>
        <v>0</v>
      </c>
      <c r="L493" s="11">
        <f>IF(I493=2017,Outgrowers_Baseline!K493,IF(I493=2018,Outgrowers_Baseline!P493,IF(I493=2019,Outgrowers_Baseline!U493,IF(I493=2020,Outgrowers_Baseline!Z493,IF(I493=2021,Outgrowers_Baseline!AE493,IF(I493=2022,Outgrowers_Baseline!AJ493,IF(I493=2023,Outgrowers_Baseline!AO493,IF(I493=2024,Outgrowers_Baseline!AT493,0))))))))</f>
        <v>0</v>
      </c>
      <c r="M493" s="11">
        <f>IF(I493=2017,Outgrowers_Baseline!J493,IF(I493=2018,Outgrowers_Baseline!O493,IF(I493=2019,Outgrowers_Baseline!T493,IF(I493=2020,Outgrowers_Baseline!Y493,IF(I493=2021,Outgrowers_Baseline!AD493,IF(I493=2022,Outgrowers_Baseline!AI493,IF(I493=2023,Outgrowers_Baseline!AN493,IF(I493=2024,Outgrowers_Baseline!AS493,0))))))))</f>
        <v>500</v>
      </c>
      <c r="N493" s="11">
        <f t="shared" si="128"/>
        <v>38900</v>
      </c>
      <c r="O493" s="30">
        <f>IFERROR(VLOOKUP(A493,Outgrower_Areas!$C:$J,8,0),0)</f>
        <v>3.8886750000000001</v>
      </c>
      <c r="P493" s="33">
        <f t="shared" si="129"/>
        <v>0</v>
      </c>
      <c r="Q493" s="113">
        <f t="shared" si="130"/>
        <v>0</v>
      </c>
      <c r="R493" s="32">
        <f t="shared" si="131"/>
        <v>0</v>
      </c>
      <c r="S493" s="30">
        <f t="shared" si="132"/>
        <v>0</v>
      </c>
      <c r="T493" s="32">
        <f t="shared" si="133"/>
        <v>1.2853470437017995E-2</v>
      </c>
      <c r="U493" s="30">
        <f t="shared" si="134"/>
        <v>4.9982969151670956E-2</v>
      </c>
      <c r="V493" s="113" t="str">
        <f t="shared" si="135"/>
        <v>Non-Cropland</v>
      </c>
      <c r="W493" s="33">
        <f t="shared" si="136"/>
        <v>0</v>
      </c>
      <c r="X493" s="114">
        <f t="shared" si="137"/>
        <v>0</v>
      </c>
      <c r="Y493" s="33">
        <f t="shared" si="138"/>
        <v>0</v>
      </c>
      <c r="Z493" s="113">
        <f t="shared" si="139"/>
        <v>0</v>
      </c>
      <c r="AA493" s="113" t="str">
        <f t="shared" si="140"/>
        <v>Very Low Cropland (&lt;10%)</v>
      </c>
      <c r="AB493" s="11">
        <f t="shared" si="141"/>
        <v>0.15</v>
      </c>
      <c r="AC493" s="11">
        <f t="shared" si="142"/>
        <v>7.497445372750643E-3</v>
      </c>
      <c r="AD493" s="30">
        <f t="shared" si="143"/>
        <v>4.9982969151670956E-2</v>
      </c>
    </row>
    <row r="494" spans="1:30" x14ac:dyDescent="0.4">
      <c r="A494" s="11" t="str">
        <f>Outgrowers_Baseline!A494</f>
        <v>83176a</v>
      </c>
      <c r="B494" s="11">
        <f>Outgrowers_Baseline!B494</f>
        <v>503</v>
      </c>
      <c r="C494" s="11" t="str">
        <f>Outgrowers_Baseline!C494</f>
        <v>83176a</v>
      </c>
      <c r="D494" s="11">
        <f>Outgrowers_Baseline!D494</f>
        <v>19234</v>
      </c>
      <c r="E494" s="11" t="str">
        <f>Outgrowers_Baseline!G494</f>
        <v>Euc</v>
      </c>
      <c r="F494" s="11">
        <f>Outgrowers_Baseline!H494</f>
        <v>2023</v>
      </c>
      <c r="G494" s="11">
        <f t="shared" si="126"/>
        <v>2022</v>
      </c>
      <c r="H494" s="11">
        <f>IF(G494&lt;2017,0,(IF(G494=2017,Outgrowers_Baseline!I494,IF(G494=2018,Outgrowers_Baseline!N494,IF(G494=2019,Outgrowers_Baseline!S494,IF(G494=2020,Outgrowers_Baseline!X494,IF(G494=2021,Outgrowers_Baseline!AC494,IF(G494=2022,Outgrowers_Baseline!AH494,IF(G494=2023,Outgrowers_Baseline!AM494,IF(G494=2024,Outgrowers_Baseline!AR494,0)))))))))+(IF(G494=2017,Outgrowers_Baseline!J494,IF(G494=2018,Outgrowers_Baseline!O494,IF(G494=2019,Outgrowers_Baseline!T494,IF(G494=2020,Outgrowers_Baseline!Y494,IF(G494=2021,Outgrowers_Baseline!AD494,IF(G494=2022,Outgrowers_Baseline!AI494,IF(G494=2023,Outgrowers_Baseline!AN494,IF(G494=2024,Outgrowers_Baseline!AS494,0)))))))))+(IF(G494=2017,Outgrowers_Baseline!K494,IF(G494=2018,Outgrowers_Baseline!P494,IF(G494=2019,Outgrowers_Baseline!U494,IF(G494=2020,Outgrowers_Baseline!Z494,IF(G494=2021,Outgrowers_Baseline!AE494,IF(G494=2022,Outgrowers_Baseline!AJ494,IF(G494=2023,Outgrowers_Baseline!AO494,IF(G494=2024,Outgrowers_Baseline!AT494,0)))))))))+(IF(G494=2017,Outgrowers_Baseline!L494,IF(G494=2018,Outgrowers_Baseline!Q494,IF(G494=2019,Outgrowers_Baseline!V494,IF(G494=2020,Outgrowers_Baseline!AA494,IF(G494=2021,Outgrowers_Baseline!AF494,IF(G494=2022,Outgrowers_Baseline!AK494,IF(G494=2023,Outgrowers_Baseline!AP494,IF(G494=2024,Outgrowers_Baseline!AU494,0))))))))))</f>
        <v>3700</v>
      </c>
      <c r="I494" s="11">
        <f t="shared" si="127"/>
        <v>2022</v>
      </c>
      <c r="J494" s="11">
        <f>IF(I494=2017,Outgrowers_Baseline!I494,IF(I494=2018,Outgrowers_Baseline!N494,IF(I494=2019,Outgrowers_Baseline!S494,IF(I494=2020,Outgrowers_Baseline!X494,IF(I494=2021,Outgrowers_Baseline!AC494,IF(I494=2022,Outgrowers_Baseline!AH494,IF(I494=2023,Outgrowers_Baseline!AM494,IF(I494=2024,Outgrowers_Baseline!AR494,0))))))))</f>
        <v>100</v>
      </c>
      <c r="K494" s="11">
        <f>IF(I494=2017,Outgrowers_Baseline!L494,IF(I494=2018,Outgrowers_Baseline!Q494,IF(I494=2019,Outgrowers_Baseline!V494,IF(I494=2020,Outgrowers_Baseline!AA494,IF(I494=2021,Outgrowers_Baseline!AF494,IF(I494=2022,Outgrowers_Baseline!AK494,IF(I494=2023,Outgrowers_Baseline!AP494,IF(I494=2024,Outgrowers_Baseline!AU494,0))))))))</f>
        <v>1700</v>
      </c>
      <c r="L494" s="11">
        <f>IF(I494=2017,Outgrowers_Baseline!K494,IF(I494=2018,Outgrowers_Baseline!P494,IF(I494=2019,Outgrowers_Baseline!U494,IF(I494=2020,Outgrowers_Baseline!Z494,IF(I494=2021,Outgrowers_Baseline!AE494,IF(I494=2022,Outgrowers_Baseline!AJ494,IF(I494=2023,Outgrowers_Baseline!AO494,IF(I494=2024,Outgrowers_Baseline!AT494,0))))))))</f>
        <v>1200</v>
      </c>
      <c r="M494" s="11">
        <f>IF(I494=2017,Outgrowers_Baseline!J494,IF(I494=2018,Outgrowers_Baseline!O494,IF(I494=2019,Outgrowers_Baseline!T494,IF(I494=2020,Outgrowers_Baseline!Y494,IF(I494=2021,Outgrowers_Baseline!AD494,IF(I494=2022,Outgrowers_Baseline!AI494,IF(I494=2023,Outgrowers_Baseline!AN494,IF(I494=2024,Outgrowers_Baseline!AS494,0))))))))</f>
        <v>700</v>
      </c>
      <c r="N494" s="11">
        <f t="shared" si="128"/>
        <v>3700</v>
      </c>
      <c r="O494" s="30">
        <f>IFERROR(VLOOKUP(A494,Outgrower_Areas!$C:$J,8,0),0)</f>
        <v>0.372226</v>
      </c>
      <c r="P494" s="33">
        <f t="shared" si="129"/>
        <v>0.45945945945945948</v>
      </c>
      <c r="Q494" s="113">
        <f t="shared" si="130"/>
        <v>0.17102275675675677</v>
      </c>
      <c r="R494" s="32">
        <f t="shared" si="131"/>
        <v>0.78378378378378377</v>
      </c>
      <c r="S494" s="30">
        <f t="shared" si="132"/>
        <v>0.2917447027027027</v>
      </c>
      <c r="T494" s="32">
        <f t="shared" si="133"/>
        <v>0.97297297297297303</v>
      </c>
      <c r="U494" s="30">
        <f t="shared" si="134"/>
        <v>0.36216583783783785</v>
      </c>
      <c r="V494" s="113" t="str">
        <f t="shared" si="135"/>
        <v>Medium Cropland (30-50%)</v>
      </c>
      <c r="W494" s="33">
        <f t="shared" si="136"/>
        <v>0.3</v>
      </c>
      <c r="X494" s="114">
        <f t="shared" si="137"/>
        <v>5.1306827027027026E-2</v>
      </c>
      <c r="Y494" s="33">
        <f t="shared" si="138"/>
        <v>0.4</v>
      </c>
      <c r="Z494" s="113">
        <f t="shared" si="139"/>
        <v>0.11669788108108109</v>
      </c>
      <c r="AA494" s="113" t="str">
        <f t="shared" si="140"/>
        <v>High Cropland (≥50%)</v>
      </c>
      <c r="AB494" s="11">
        <f t="shared" si="141"/>
        <v>0.4</v>
      </c>
      <c r="AC494" s="11">
        <f t="shared" si="142"/>
        <v>0.14486633513513514</v>
      </c>
      <c r="AD494" s="30">
        <f t="shared" si="143"/>
        <v>0.36216583783783785</v>
      </c>
    </row>
    <row r="495" spans="1:30" x14ac:dyDescent="0.4">
      <c r="A495" s="11" t="str">
        <f>Outgrowers_Baseline!A495</f>
        <v>83177a</v>
      </c>
      <c r="B495" s="11">
        <f>Outgrowers_Baseline!B495</f>
        <v>503</v>
      </c>
      <c r="C495" s="11" t="str">
        <f>Outgrowers_Baseline!C495</f>
        <v>83177a</v>
      </c>
      <c r="D495" s="11">
        <f>Outgrowers_Baseline!D495</f>
        <v>19235</v>
      </c>
      <c r="E495" s="11" t="str">
        <f>Outgrowers_Baseline!G495</f>
        <v>Euc</v>
      </c>
      <c r="F495" s="11">
        <f>Outgrowers_Baseline!H495</f>
        <v>2021</v>
      </c>
      <c r="G495" s="11">
        <f t="shared" si="126"/>
        <v>2020</v>
      </c>
      <c r="H495" s="11">
        <f>IF(G495&lt;2017,0,(IF(G495=2017,Outgrowers_Baseline!I495,IF(G495=2018,Outgrowers_Baseline!N495,IF(G495=2019,Outgrowers_Baseline!S495,IF(G495=2020,Outgrowers_Baseline!X495,IF(G495=2021,Outgrowers_Baseline!AC495,IF(G495=2022,Outgrowers_Baseline!AH495,IF(G495=2023,Outgrowers_Baseline!AM495,IF(G495=2024,Outgrowers_Baseline!AR495,0)))))))))+(IF(G495=2017,Outgrowers_Baseline!J495,IF(G495=2018,Outgrowers_Baseline!O495,IF(G495=2019,Outgrowers_Baseline!T495,IF(G495=2020,Outgrowers_Baseline!Y495,IF(G495=2021,Outgrowers_Baseline!AD495,IF(G495=2022,Outgrowers_Baseline!AI495,IF(G495=2023,Outgrowers_Baseline!AN495,IF(G495=2024,Outgrowers_Baseline!AS495,0)))))))))+(IF(G495=2017,Outgrowers_Baseline!K495,IF(G495=2018,Outgrowers_Baseline!P495,IF(G495=2019,Outgrowers_Baseline!U495,IF(G495=2020,Outgrowers_Baseline!Z495,IF(G495=2021,Outgrowers_Baseline!AE495,IF(G495=2022,Outgrowers_Baseline!AJ495,IF(G495=2023,Outgrowers_Baseline!AO495,IF(G495=2024,Outgrowers_Baseline!AT495,0)))))))))+(IF(G495=2017,Outgrowers_Baseline!L495,IF(G495=2018,Outgrowers_Baseline!Q495,IF(G495=2019,Outgrowers_Baseline!V495,IF(G495=2020,Outgrowers_Baseline!AA495,IF(G495=2021,Outgrowers_Baseline!AF495,IF(G495=2022,Outgrowers_Baseline!AK495,IF(G495=2023,Outgrowers_Baseline!AP495,IF(G495=2024,Outgrowers_Baseline!AU495,0))))))))))</f>
        <v>11600</v>
      </c>
      <c r="I495" s="11">
        <f t="shared" si="127"/>
        <v>2020</v>
      </c>
      <c r="J495" s="11">
        <f>IF(I495=2017,Outgrowers_Baseline!I495,IF(I495=2018,Outgrowers_Baseline!N495,IF(I495=2019,Outgrowers_Baseline!S495,IF(I495=2020,Outgrowers_Baseline!X495,IF(I495=2021,Outgrowers_Baseline!AC495,IF(I495=2022,Outgrowers_Baseline!AH495,IF(I495=2023,Outgrowers_Baseline!AM495,IF(I495=2024,Outgrowers_Baseline!AR495,0))))))))</f>
        <v>100</v>
      </c>
      <c r="K495" s="11">
        <f>IF(I495=2017,Outgrowers_Baseline!L495,IF(I495=2018,Outgrowers_Baseline!Q495,IF(I495=2019,Outgrowers_Baseline!V495,IF(I495=2020,Outgrowers_Baseline!AA495,IF(I495=2021,Outgrowers_Baseline!AF495,IF(I495=2022,Outgrowers_Baseline!AK495,IF(I495=2023,Outgrowers_Baseline!AP495,IF(I495=2024,Outgrowers_Baseline!AU495,0))))))))</f>
        <v>0</v>
      </c>
      <c r="L495" s="11">
        <f>IF(I495=2017,Outgrowers_Baseline!K495,IF(I495=2018,Outgrowers_Baseline!P495,IF(I495=2019,Outgrowers_Baseline!U495,IF(I495=2020,Outgrowers_Baseline!Z495,IF(I495=2021,Outgrowers_Baseline!AE495,IF(I495=2022,Outgrowers_Baseline!AJ495,IF(I495=2023,Outgrowers_Baseline!AO495,IF(I495=2024,Outgrowers_Baseline!AT495,0))))))))</f>
        <v>6500</v>
      </c>
      <c r="M495" s="11">
        <f>IF(I495=2017,Outgrowers_Baseline!J495,IF(I495=2018,Outgrowers_Baseline!O495,IF(I495=2019,Outgrowers_Baseline!T495,IF(I495=2020,Outgrowers_Baseline!Y495,IF(I495=2021,Outgrowers_Baseline!AD495,IF(I495=2022,Outgrowers_Baseline!AI495,IF(I495=2023,Outgrowers_Baseline!AN495,IF(I495=2024,Outgrowers_Baseline!AS495,0))))))))</f>
        <v>5000</v>
      </c>
      <c r="N495" s="11">
        <f t="shared" si="128"/>
        <v>11600</v>
      </c>
      <c r="O495" s="30">
        <f>IFERROR(VLOOKUP(A495,Outgrower_Areas!$C:$J,8,0),0)</f>
        <v>1.1638090000000001</v>
      </c>
      <c r="P495" s="33">
        <f t="shared" si="129"/>
        <v>0</v>
      </c>
      <c r="Q495" s="113">
        <f t="shared" si="130"/>
        <v>0</v>
      </c>
      <c r="R495" s="32">
        <f t="shared" si="131"/>
        <v>0.56034482758620685</v>
      </c>
      <c r="S495" s="30">
        <f t="shared" si="132"/>
        <v>0.65213435344827586</v>
      </c>
      <c r="T495" s="32">
        <f t="shared" si="133"/>
        <v>0.99137931034482762</v>
      </c>
      <c r="U495" s="30">
        <f t="shared" si="134"/>
        <v>1.1537761637931037</v>
      </c>
      <c r="V495" s="113" t="str">
        <f t="shared" si="135"/>
        <v>Non-Cropland</v>
      </c>
      <c r="W495" s="33">
        <f t="shared" si="136"/>
        <v>0</v>
      </c>
      <c r="X495" s="114">
        <f t="shared" si="137"/>
        <v>0</v>
      </c>
      <c r="Y495" s="33">
        <f t="shared" si="138"/>
        <v>0.4</v>
      </c>
      <c r="Z495" s="113">
        <f t="shared" si="139"/>
        <v>0.26085374137931033</v>
      </c>
      <c r="AA495" s="113" t="str">
        <f t="shared" si="140"/>
        <v>High Cropland (≥50%)</v>
      </c>
      <c r="AB495" s="11">
        <f t="shared" si="141"/>
        <v>0.4</v>
      </c>
      <c r="AC495" s="11">
        <f t="shared" si="142"/>
        <v>0.46151046551724151</v>
      </c>
      <c r="AD495" s="30">
        <f t="shared" si="143"/>
        <v>1.1537761637931037</v>
      </c>
    </row>
    <row r="496" spans="1:30" x14ac:dyDescent="0.4">
      <c r="A496" s="11" t="str">
        <f>Outgrowers_Baseline!A496</f>
        <v>83177b</v>
      </c>
      <c r="B496" s="11">
        <f>Outgrowers_Baseline!B496</f>
        <v>503</v>
      </c>
      <c r="C496" s="11" t="str">
        <f>Outgrowers_Baseline!C496</f>
        <v>83177b</v>
      </c>
      <c r="D496" s="11">
        <f>Outgrowers_Baseline!D496</f>
        <v>19340</v>
      </c>
      <c r="E496" s="11" t="str">
        <f>Outgrowers_Baseline!G496</f>
        <v>Euc</v>
      </c>
      <c r="F496" s="11">
        <f>Outgrowers_Baseline!H496</f>
        <v>2024</v>
      </c>
      <c r="G496" s="11">
        <f t="shared" si="126"/>
        <v>2023</v>
      </c>
      <c r="H496" s="11">
        <f>IF(G496&lt;2017,0,(IF(G496=2017,Outgrowers_Baseline!I496,IF(G496=2018,Outgrowers_Baseline!N496,IF(G496=2019,Outgrowers_Baseline!S496,IF(G496=2020,Outgrowers_Baseline!X496,IF(G496=2021,Outgrowers_Baseline!AC496,IF(G496=2022,Outgrowers_Baseline!AH496,IF(G496=2023,Outgrowers_Baseline!AM496,IF(G496=2024,Outgrowers_Baseline!AR496,0)))))))))+(IF(G496=2017,Outgrowers_Baseline!J496,IF(G496=2018,Outgrowers_Baseline!O496,IF(G496=2019,Outgrowers_Baseline!T496,IF(G496=2020,Outgrowers_Baseline!Y496,IF(G496=2021,Outgrowers_Baseline!AD496,IF(G496=2022,Outgrowers_Baseline!AI496,IF(G496=2023,Outgrowers_Baseline!AN496,IF(G496=2024,Outgrowers_Baseline!AS496,0)))))))))+(IF(G496=2017,Outgrowers_Baseline!K496,IF(G496=2018,Outgrowers_Baseline!P496,IF(G496=2019,Outgrowers_Baseline!U496,IF(G496=2020,Outgrowers_Baseline!Z496,IF(G496=2021,Outgrowers_Baseline!AE496,IF(G496=2022,Outgrowers_Baseline!AJ496,IF(G496=2023,Outgrowers_Baseline!AO496,IF(G496=2024,Outgrowers_Baseline!AT496,0)))))))))+(IF(G496=2017,Outgrowers_Baseline!L496,IF(G496=2018,Outgrowers_Baseline!Q496,IF(G496=2019,Outgrowers_Baseline!V496,IF(G496=2020,Outgrowers_Baseline!AA496,IF(G496=2021,Outgrowers_Baseline!AF496,IF(G496=2022,Outgrowers_Baseline!AK496,IF(G496=2023,Outgrowers_Baseline!AP496,IF(G496=2024,Outgrowers_Baseline!AU496,0))))))))))</f>
        <v>2900</v>
      </c>
      <c r="I496" s="11">
        <f t="shared" si="127"/>
        <v>2023</v>
      </c>
      <c r="J496" s="11">
        <f>IF(I496=2017,Outgrowers_Baseline!I496,IF(I496=2018,Outgrowers_Baseline!N496,IF(I496=2019,Outgrowers_Baseline!S496,IF(I496=2020,Outgrowers_Baseline!X496,IF(I496=2021,Outgrowers_Baseline!AC496,IF(I496=2022,Outgrowers_Baseline!AH496,IF(I496=2023,Outgrowers_Baseline!AM496,IF(I496=2024,Outgrowers_Baseline!AR496,0))))))))</f>
        <v>0</v>
      </c>
      <c r="K496" s="11">
        <f>IF(I496=2017,Outgrowers_Baseline!L496,IF(I496=2018,Outgrowers_Baseline!Q496,IF(I496=2019,Outgrowers_Baseline!V496,IF(I496=2020,Outgrowers_Baseline!AA496,IF(I496=2021,Outgrowers_Baseline!AF496,IF(I496=2022,Outgrowers_Baseline!AK496,IF(I496=2023,Outgrowers_Baseline!AP496,IF(I496=2024,Outgrowers_Baseline!AU496,0))))))))</f>
        <v>1700</v>
      </c>
      <c r="L496" s="11">
        <f>IF(I496=2017,Outgrowers_Baseline!K496,IF(I496=2018,Outgrowers_Baseline!P496,IF(I496=2019,Outgrowers_Baseline!U496,IF(I496=2020,Outgrowers_Baseline!Z496,IF(I496=2021,Outgrowers_Baseline!AE496,IF(I496=2022,Outgrowers_Baseline!AJ496,IF(I496=2023,Outgrowers_Baseline!AO496,IF(I496=2024,Outgrowers_Baseline!AT496,0))))))))</f>
        <v>900</v>
      </c>
      <c r="M496" s="11">
        <f>IF(I496=2017,Outgrowers_Baseline!J496,IF(I496=2018,Outgrowers_Baseline!O496,IF(I496=2019,Outgrowers_Baseline!T496,IF(I496=2020,Outgrowers_Baseline!Y496,IF(I496=2021,Outgrowers_Baseline!AD496,IF(I496=2022,Outgrowers_Baseline!AI496,IF(I496=2023,Outgrowers_Baseline!AN496,IF(I496=2024,Outgrowers_Baseline!AS496,0))))))))</f>
        <v>300</v>
      </c>
      <c r="N496" s="11">
        <f t="shared" si="128"/>
        <v>2900</v>
      </c>
      <c r="O496" s="30">
        <f>IFERROR(VLOOKUP(A496,Outgrower_Areas!$C:$J,8,0),0)</f>
        <v>0.30832399999999999</v>
      </c>
      <c r="P496" s="33">
        <f t="shared" si="129"/>
        <v>0.58620689655172409</v>
      </c>
      <c r="Q496" s="113">
        <f t="shared" si="130"/>
        <v>0.18074165517241378</v>
      </c>
      <c r="R496" s="32">
        <f t="shared" si="131"/>
        <v>0.89655172413793105</v>
      </c>
      <c r="S496" s="30">
        <f t="shared" si="132"/>
        <v>0.27642841379310346</v>
      </c>
      <c r="T496" s="32">
        <f t="shared" si="133"/>
        <v>1</v>
      </c>
      <c r="U496" s="30">
        <f t="shared" si="134"/>
        <v>0.30832399999999999</v>
      </c>
      <c r="V496" s="113" t="str">
        <f t="shared" si="135"/>
        <v>High Cropland (≥50%)</v>
      </c>
      <c r="W496" s="33">
        <f t="shared" si="136"/>
        <v>0.4</v>
      </c>
      <c r="X496" s="114">
        <f t="shared" si="137"/>
        <v>7.2296662068965512E-2</v>
      </c>
      <c r="Y496" s="33">
        <f t="shared" si="138"/>
        <v>0.4</v>
      </c>
      <c r="Z496" s="113">
        <f t="shared" si="139"/>
        <v>0.11057136551724139</v>
      </c>
      <c r="AA496" s="113" t="str">
        <f t="shared" si="140"/>
        <v>High Cropland (≥50%)</v>
      </c>
      <c r="AB496" s="11">
        <f t="shared" si="141"/>
        <v>0.4</v>
      </c>
      <c r="AC496" s="11">
        <f t="shared" si="142"/>
        <v>0.1233296</v>
      </c>
      <c r="AD496" s="30">
        <f t="shared" si="143"/>
        <v>0.30832399999999999</v>
      </c>
    </row>
    <row r="497" spans="1:30" x14ac:dyDescent="0.4">
      <c r="A497" s="11" t="str">
        <f>Outgrowers_Baseline!A497</f>
        <v>83197a</v>
      </c>
      <c r="B497" s="11">
        <f>Outgrowers_Baseline!B497</f>
        <v>503</v>
      </c>
      <c r="C497" s="11" t="str">
        <f>Outgrowers_Baseline!C497</f>
        <v>83197a</v>
      </c>
      <c r="D497" s="11">
        <f>Outgrowers_Baseline!D497</f>
        <v>19341</v>
      </c>
      <c r="E497" s="11" t="str">
        <f>Outgrowers_Baseline!G497</f>
        <v>Euc</v>
      </c>
      <c r="F497" s="11">
        <f>Outgrowers_Baseline!H497</f>
        <v>2023</v>
      </c>
      <c r="G497" s="11">
        <f t="shared" si="126"/>
        <v>2022</v>
      </c>
      <c r="H497" s="11">
        <f>IF(G497&lt;2017,0,(IF(G497=2017,Outgrowers_Baseline!I497,IF(G497=2018,Outgrowers_Baseline!N497,IF(G497=2019,Outgrowers_Baseline!S497,IF(G497=2020,Outgrowers_Baseline!X497,IF(G497=2021,Outgrowers_Baseline!AC497,IF(G497=2022,Outgrowers_Baseline!AH497,IF(G497=2023,Outgrowers_Baseline!AM497,IF(G497=2024,Outgrowers_Baseline!AR497,0)))))))))+(IF(G497=2017,Outgrowers_Baseline!J497,IF(G497=2018,Outgrowers_Baseline!O497,IF(G497=2019,Outgrowers_Baseline!T497,IF(G497=2020,Outgrowers_Baseline!Y497,IF(G497=2021,Outgrowers_Baseline!AD497,IF(G497=2022,Outgrowers_Baseline!AI497,IF(G497=2023,Outgrowers_Baseline!AN497,IF(G497=2024,Outgrowers_Baseline!AS497,0)))))))))+(IF(G497=2017,Outgrowers_Baseline!K497,IF(G497=2018,Outgrowers_Baseline!P497,IF(G497=2019,Outgrowers_Baseline!U497,IF(G497=2020,Outgrowers_Baseline!Z497,IF(G497=2021,Outgrowers_Baseline!AE497,IF(G497=2022,Outgrowers_Baseline!AJ497,IF(G497=2023,Outgrowers_Baseline!AO497,IF(G497=2024,Outgrowers_Baseline!AT497,0)))))))))+(IF(G497=2017,Outgrowers_Baseline!L497,IF(G497=2018,Outgrowers_Baseline!Q497,IF(G497=2019,Outgrowers_Baseline!V497,IF(G497=2020,Outgrowers_Baseline!AA497,IF(G497=2021,Outgrowers_Baseline!AF497,IF(G497=2022,Outgrowers_Baseline!AK497,IF(G497=2023,Outgrowers_Baseline!AP497,IF(G497=2024,Outgrowers_Baseline!AU497,0))))))))))</f>
        <v>52500</v>
      </c>
      <c r="I497" s="11">
        <f t="shared" si="127"/>
        <v>2022</v>
      </c>
      <c r="J497" s="11">
        <f>IF(I497=2017,Outgrowers_Baseline!I497,IF(I497=2018,Outgrowers_Baseline!N497,IF(I497=2019,Outgrowers_Baseline!S497,IF(I497=2020,Outgrowers_Baseline!X497,IF(I497=2021,Outgrowers_Baseline!AC497,IF(I497=2022,Outgrowers_Baseline!AH497,IF(I497=2023,Outgrowers_Baseline!AM497,IF(I497=2024,Outgrowers_Baseline!AR497,0))))))))</f>
        <v>15700</v>
      </c>
      <c r="K497" s="11">
        <f>IF(I497=2017,Outgrowers_Baseline!L497,IF(I497=2018,Outgrowers_Baseline!Q497,IF(I497=2019,Outgrowers_Baseline!V497,IF(I497=2020,Outgrowers_Baseline!AA497,IF(I497=2021,Outgrowers_Baseline!AF497,IF(I497=2022,Outgrowers_Baseline!AK497,IF(I497=2023,Outgrowers_Baseline!AP497,IF(I497=2024,Outgrowers_Baseline!AU497,0))))))))</f>
        <v>700</v>
      </c>
      <c r="L497" s="11">
        <f>IF(I497=2017,Outgrowers_Baseline!K497,IF(I497=2018,Outgrowers_Baseline!P497,IF(I497=2019,Outgrowers_Baseline!U497,IF(I497=2020,Outgrowers_Baseline!Z497,IF(I497=2021,Outgrowers_Baseline!AE497,IF(I497=2022,Outgrowers_Baseline!AJ497,IF(I497=2023,Outgrowers_Baseline!AO497,IF(I497=2024,Outgrowers_Baseline!AT497,0))))))))</f>
        <v>4300</v>
      </c>
      <c r="M497" s="11">
        <f>IF(I497=2017,Outgrowers_Baseline!J497,IF(I497=2018,Outgrowers_Baseline!O497,IF(I497=2019,Outgrowers_Baseline!T497,IF(I497=2020,Outgrowers_Baseline!Y497,IF(I497=2021,Outgrowers_Baseline!AD497,IF(I497=2022,Outgrowers_Baseline!AI497,IF(I497=2023,Outgrowers_Baseline!AN497,IF(I497=2024,Outgrowers_Baseline!AS497,0))))))))</f>
        <v>31800</v>
      </c>
      <c r="N497" s="11">
        <f t="shared" si="128"/>
        <v>52500</v>
      </c>
      <c r="O497" s="30">
        <f>IFERROR(VLOOKUP(A497,Outgrower_Areas!$C:$J,8,0),0)</f>
        <v>5.203176</v>
      </c>
      <c r="P497" s="33">
        <f t="shared" si="129"/>
        <v>1.3333333333333334E-2</v>
      </c>
      <c r="Q497" s="113">
        <f t="shared" si="130"/>
        <v>6.9375680000000009E-2</v>
      </c>
      <c r="R497" s="32">
        <f t="shared" si="131"/>
        <v>9.5238095238095233E-2</v>
      </c>
      <c r="S497" s="30">
        <f t="shared" si="132"/>
        <v>0.49554057142857139</v>
      </c>
      <c r="T497" s="32">
        <f t="shared" si="133"/>
        <v>0.70095238095238099</v>
      </c>
      <c r="U497" s="30">
        <f t="shared" si="134"/>
        <v>3.6471786057142861</v>
      </c>
      <c r="V497" s="113" t="str">
        <f t="shared" si="135"/>
        <v>Very Low Cropland (&lt;10%)</v>
      </c>
      <c r="W497" s="33">
        <f t="shared" si="136"/>
        <v>0.15</v>
      </c>
      <c r="X497" s="114">
        <f t="shared" si="137"/>
        <v>1.0406352000000001E-2</v>
      </c>
      <c r="Y497" s="33">
        <f t="shared" si="138"/>
        <v>0.15</v>
      </c>
      <c r="Z497" s="113">
        <f t="shared" si="139"/>
        <v>7.4331085714285705E-2</v>
      </c>
      <c r="AA497" s="113" t="str">
        <f t="shared" si="140"/>
        <v>High Cropland (≥50%)</v>
      </c>
      <c r="AB497" s="11">
        <f t="shared" si="141"/>
        <v>0.4</v>
      </c>
      <c r="AC497" s="11">
        <f t="shared" si="142"/>
        <v>1.4588714422857145</v>
      </c>
      <c r="AD497" s="30">
        <f t="shared" si="143"/>
        <v>3.6471786057142861</v>
      </c>
    </row>
    <row r="498" spans="1:30" x14ac:dyDescent="0.4">
      <c r="A498" s="11" t="str">
        <f>Outgrowers_Baseline!A498</f>
        <v>84160a</v>
      </c>
      <c r="B498" s="11">
        <f>Outgrowers_Baseline!B498</f>
        <v>503</v>
      </c>
      <c r="C498" s="11" t="str">
        <f>Outgrowers_Baseline!C498</f>
        <v>84160a</v>
      </c>
      <c r="D498" s="11">
        <f>Outgrowers_Baseline!D498</f>
        <v>19237</v>
      </c>
      <c r="E498" s="11" t="str">
        <f>Outgrowers_Baseline!G498</f>
        <v>Euc</v>
      </c>
      <c r="F498" s="11">
        <f>Outgrowers_Baseline!H498</f>
        <v>2023</v>
      </c>
      <c r="G498" s="11">
        <f t="shared" si="126"/>
        <v>2022</v>
      </c>
      <c r="H498" s="11">
        <f>IF(G498&lt;2017,0,(IF(G498=2017,Outgrowers_Baseline!I498,IF(G498=2018,Outgrowers_Baseline!N498,IF(G498=2019,Outgrowers_Baseline!S498,IF(G498=2020,Outgrowers_Baseline!X498,IF(G498=2021,Outgrowers_Baseline!AC498,IF(G498=2022,Outgrowers_Baseline!AH498,IF(G498=2023,Outgrowers_Baseline!AM498,IF(G498=2024,Outgrowers_Baseline!AR498,0)))))))))+(IF(G498=2017,Outgrowers_Baseline!J498,IF(G498=2018,Outgrowers_Baseline!O498,IF(G498=2019,Outgrowers_Baseline!T498,IF(G498=2020,Outgrowers_Baseline!Y498,IF(G498=2021,Outgrowers_Baseline!AD498,IF(G498=2022,Outgrowers_Baseline!AI498,IF(G498=2023,Outgrowers_Baseline!AN498,IF(G498=2024,Outgrowers_Baseline!AS498,0)))))))))+(IF(G498=2017,Outgrowers_Baseline!K498,IF(G498=2018,Outgrowers_Baseline!P498,IF(G498=2019,Outgrowers_Baseline!U498,IF(G498=2020,Outgrowers_Baseline!Z498,IF(G498=2021,Outgrowers_Baseline!AE498,IF(G498=2022,Outgrowers_Baseline!AJ498,IF(G498=2023,Outgrowers_Baseline!AO498,IF(G498=2024,Outgrowers_Baseline!AT498,0)))))))))+(IF(G498=2017,Outgrowers_Baseline!L498,IF(G498=2018,Outgrowers_Baseline!Q498,IF(G498=2019,Outgrowers_Baseline!V498,IF(G498=2020,Outgrowers_Baseline!AA498,IF(G498=2021,Outgrowers_Baseline!AF498,IF(G498=2022,Outgrowers_Baseline!AK498,IF(G498=2023,Outgrowers_Baseline!AP498,IF(G498=2024,Outgrowers_Baseline!AU498,0))))))))))</f>
        <v>3600</v>
      </c>
      <c r="I498" s="11">
        <f t="shared" si="127"/>
        <v>2022</v>
      </c>
      <c r="J498" s="11">
        <f>IF(I498=2017,Outgrowers_Baseline!I498,IF(I498=2018,Outgrowers_Baseline!N498,IF(I498=2019,Outgrowers_Baseline!S498,IF(I498=2020,Outgrowers_Baseline!X498,IF(I498=2021,Outgrowers_Baseline!AC498,IF(I498=2022,Outgrowers_Baseline!AH498,IF(I498=2023,Outgrowers_Baseline!AM498,IF(I498=2024,Outgrowers_Baseline!AR498,0))))))))</f>
        <v>1800</v>
      </c>
      <c r="K498" s="11">
        <f>IF(I498=2017,Outgrowers_Baseline!L498,IF(I498=2018,Outgrowers_Baseline!Q498,IF(I498=2019,Outgrowers_Baseline!V498,IF(I498=2020,Outgrowers_Baseline!AA498,IF(I498=2021,Outgrowers_Baseline!AF498,IF(I498=2022,Outgrowers_Baseline!AK498,IF(I498=2023,Outgrowers_Baseline!AP498,IF(I498=2024,Outgrowers_Baseline!AU498,0))))))))</f>
        <v>0</v>
      </c>
      <c r="L498" s="11">
        <f>IF(I498=2017,Outgrowers_Baseline!K498,IF(I498=2018,Outgrowers_Baseline!P498,IF(I498=2019,Outgrowers_Baseline!U498,IF(I498=2020,Outgrowers_Baseline!Z498,IF(I498=2021,Outgrowers_Baseline!AE498,IF(I498=2022,Outgrowers_Baseline!AJ498,IF(I498=2023,Outgrowers_Baseline!AO498,IF(I498=2024,Outgrowers_Baseline!AT498,0))))))))</f>
        <v>0</v>
      </c>
      <c r="M498" s="11">
        <f>IF(I498=2017,Outgrowers_Baseline!J498,IF(I498=2018,Outgrowers_Baseline!O498,IF(I498=2019,Outgrowers_Baseline!T498,IF(I498=2020,Outgrowers_Baseline!Y498,IF(I498=2021,Outgrowers_Baseline!AD498,IF(I498=2022,Outgrowers_Baseline!AI498,IF(I498=2023,Outgrowers_Baseline!AN498,IF(I498=2024,Outgrowers_Baseline!AS498,0))))))))</f>
        <v>1800</v>
      </c>
      <c r="N498" s="11">
        <f t="shared" si="128"/>
        <v>3600</v>
      </c>
      <c r="O498" s="30">
        <f>IFERROR(VLOOKUP(A498,Outgrower_Areas!$C:$J,8,0),0)</f>
        <v>0.355962</v>
      </c>
      <c r="P498" s="33">
        <f t="shared" si="129"/>
        <v>0</v>
      </c>
      <c r="Q498" s="113">
        <f t="shared" si="130"/>
        <v>0</v>
      </c>
      <c r="R498" s="32">
        <f t="shared" si="131"/>
        <v>0</v>
      </c>
      <c r="S498" s="30">
        <f t="shared" si="132"/>
        <v>0</v>
      </c>
      <c r="T498" s="32">
        <f t="shared" si="133"/>
        <v>0.5</v>
      </c>
      <c r="U498" s="30">
        <f t="shared" si="134"/>
        <v>0.177981</v>
      </c>
      <c r="V498" s="113" t="str">
        <f t="shared" si="135"/>
        <v>Non-Cropland</v>
      </c>
      <c r="W498" s="33">
        <f t="shared" si="136"/>
        <v>0</v>
      </c>
      <c r="X498" s="114">
        <f t="shared" si="137"/>
        <v>0</v>
      </c>
      <c r="Y498" s="33">
        <f t="shared" si="138"/>
        <v>0</v>
      </c>
      <c r="Z498" s="113">
        <f t="shared" si="139"/>
        <v>0</v>
      </c>
      <c r="AA498" s="113" t="str">
        <f t="shared" si="140"/>
        <v>High Cropland (≥50%)</v>
      </c>
      <c r="AB498" s="11">
        <f t="shared" si="141"/>
        <v>0.4</v>
      </c>
      <c r="AC498" s="11">
        <f t="shared" si="142"/>
        <v>7.1192400000000003E-2</v>
      </c>
      <c r="AD498" s="30">
        <f t="shared" si="143"/>
        <v>0.177981</v>
      </c>
    </row>
    <row r="499" spans="1:30" x14ac:dyDescent="0.4">
      <c r="A499" s="11" t="str">
        <f>Outgrowers_Baseline!A499</f>
        <v>851135a</v>
      </c>
      <c r="B499" s="11">
        <f>Outgrowers_Baseline!B499</f>
        <v>503</v>
      </c>
      <c r="C499" s="11" t="str">
        <f>Outgrowers_Baseline!C499</f>
        <v>851135a</v>
      </c>
      <c r="D499" s="11">
        <f>Outgrowers_Baseline!D499</f>
        <v>22972</v>
      </c>
      <c r="E499" s="11" t="str">
        <f>Outgrowers_Baseline!G499</f>
        <v>Euc</v>
      </c>
      <c r="F499" s="11">
        <f>Outgrowers_Baseline!H499</f>
        <v>2025</v>
      </c>
      <c r="G499" s="11">
        <f t="shared" si="126"/>
        <v>2024</v>
      </c>
      <c r="H499" s="11">
        <f>IF(G499&lt;2017,0,(IF(G499=2017,Outgrowers_Baseline!I499,IF(G499=2018,Outgrowers_Baseline!N499,IF(G499=2019,Outgrowers_Baseline!S499,IF(G499=2020,Outgrowers_Baseline!X499,IF(G499=2021,Outgrowers_Baseline!AC499,IF(G499=2022,Outgrowers_Baseline!AH499,IF(G499=2023,Outgrowers_Baseline!AM499,IF(G499=2024,Outgrowers_Baseline!AR499,0)))))))))+(IF(G499=2017,Outgrowers_Baseline!J499,IF(G499=2018,Outgrowers_Baseline!O499,IF(G499=2019,Outgrowers_Baseline!T499,IF(G499=2020,Outgrowers_Baseline!Y499,IF(G499=2021,Outgrowers_Baseline!AD499,IF(G499=2022,Outgrowers_Baseline!AI499,IF(G499=2023,Outgrowers_Baseline!AN499,IF(G499=2024,Outgrowers_Baseline!AS499,0)))))))))+(IF(G499=2017,Outgrowers_Baseline!K499,IF(G499=2018,Outgrowers_Baseline!P499,IF(G499=2019,Outgrowers_Baseline!U499,IF(G499=2020,Outgrowers_Baseline!Z499,IF(G499=2021,Outgrowers_Baseline!AE499,IF(G499=2022,Outgrowers_Baseline!AJ499,IF(G499=2023,Outgrowers_Baseline!AO499,IF(G499=2024,Outgrowers_Baseline!AT499,0)))))))))+(IF(G499=2017,Outgrowers_Baseline!L499,IF(G499=2018,Outgrowers_Baseline!Q499,IF(G499=2019,Outgrowers_Baseline!V499,IF(G499=2020,Outgrowers_Baseline!AA499,IF(G499=2021,Outgrowers_Baseline!AF499,IF(G499=2022,Outgrowers_Baseline!AK499,IF(G499=2023,Outgrowers_Baseline!AP499,IF(G499=2024,Outgrowers_Baseline!AU499,0))))))))))</f>
        <v>9500</v>
      </c>
      <c r="I499" s="11">
        <f t="shared" si="127"/>
        <v>2024</v>
      </c>
      <c r="J499" s="11">
        <f>IF(I499=2017,Outgrowers_Baseline!I499,IF(I499=2018,Outgrowers_Baseline!N499,IF(I499=2019,Outgrowers_Baseline!S499,IF(I499=2020,Outgrowers_Baseline!X499,IF(I499=2021,Outgrowers_Baseline!AC499,IF(I499=2022,Outgrowers_Baseline!AH499,IF(I499=2023,Outgrowers_Baseline!AM499,IF(I499=2024,Outgrowers_Baseline!AR499,0))))))))</f>
        <v>600</v>
      </c>
      <c r="K499" s="11">
        <f>IF(I499=2017,Outgrowers_Baseline!L499,IF(I499=2018,Outgrowers_Baseline!Q499,IF(I499=2019,Outgrowers_Baseline!V499,IF(I499=2020,Outgrowers_Baseline!AA499,IF(I499=2021,Outgrowers_Baseline!AF499,IF(I499=2022,Outgrowers_Baseline!AK499,IF(I499=2023,Outgrowers_Baseline!AP499,IF(I499=2024,Outgrowers_Baseline!AU499,0))))))))</f>
        <v>200</v>
      </c>
      <c r="L499" s="11">
        <f>IF(I499=2017,Outgrowers_Baseline!K499,IF(I499=2018,Outgrowers_Baseline!P499,IF(I499=2019,Outgrowers_Baseline!U499,IF(I499=2020,Outgrowers_Baseline!Z499,IF(I499=2021,Outgrowers_Baseline!AE499,IF(I499=2022,Outgrowers_Baseline!AJ499,IF(I499=2023,Outgrowers_Baseline!AO499,IF(I499=2024,Outgrowers_Baseline!AT499,0))))))))</f>
        <v>3200</v>
      </c>
      <c r="M499" s="11">
        <f>IF(I499=2017,Outgrowers_Baseline!J499,IF(I499=2018,Outgrowers_Baseline!O499,IF(I499=2019,Outgrowers_Baseline!T499,IF(I499=2020,Outgrowers_Baseline!Y499,IF(I499=2021,Outgrowers_Baseline!AD499,IF(I499=2022,Outgrowers_Baseline!AI499,IF(I499=2023,Outgrowers_Baseline!AN499,IF(I499=2024,Outgrowers_Baseline!AS499,0))))))))</f>
        <v>5500</v>
      </c>
      <c r="N499" s="11">
        <f t="shared" si="128"/>
        <v>9500</v>
      </c>
      <c r="O499" s="30">
        <f>IFERROR(VLOOKUP(A499,Outgrower_Areas!$C:$J,8,0),0)</f>
        <v>2.3504049999999999</v>
      </c>
      <c r="P499" s="33">
        <f t="shared" si="129"/>
        <v>2.1052631578947368E-2</v>
      </c>
      <c r="Q499" s="113">
        <f t="shared" si="130"/>
        <v>4.9482210526315788E-2</v>
      </c>
      <c r="R499" s="32">
        <f t="shared" si="131"/>
        <v>0.35789473684210527</v>
      </c>
      <c r="S499" s="30">
        <f t="shared" si="132"/>
        <v>0.84119757894736835</v>
      </c>
      <c r="T499" s="32">
        <f t="shared" si="133"/>
        <v>0.93684210526315792</v>
      </c>
      <c r="U499" s="30">
        <f t="shared" si="134"/>
        <v>2.2019583684210526</v>
      </c>
      <c r="V499" s="113" t="str">
        <f t="shared" si="135"/>
        <v>Very Low Cropland (&lt;10%)</v>
      </c>
      <c r="W499" s="33">
        <f t="shared" si="136"/>
        <v>0.15</v>
      </c>
      <c r="X499" s="114">
        <f t="shared" si="137"/>
        <v>7.4223315789473682E-3</v>
      </c>
      <c r="Y499" s="33">
        <f t="shared" si="138"/>
        <v>0.3</v>
      </c>
      <c r="Z499" s="113">
        <f t="shared" si="139"/>
        <v>0.25235927368421052</v>
      </c>
      <c r="AA499" s="113" t="str">
        <f t="shared" si="140"/>
        <v>High Cropland (≥50%)</v>
      </c>
      <c r="AB499" s="11">
        <f t="shared" si="141"/>
        <v>0.4</v>
      </c>
      <c r="AC499" s="11">
        <f t="shared" si="142"/>
        <v>0.88078334736842112</v>
      </c>
      <c r="AD499" s="30">
        <f t="shared" si="143"/>
        <v>2.2019583684210526</v>
      </c>
    </row>
    <row r="500" spans="1:30" x14ac:dyDescent="0.4">
      <c r="A500" s="11" t="str">
        <f>Outgrowers_Baseline!A500</f>
        <v>851135b</v>
      </c>
      <c r="B500" s="11">
        <f>Outgrowers_Baseline!B500</f>
        <v>503</v>
      </c>
      <c r="C500" s="11" t="str">
        <f>Outgrowers_Baseline!C500</f>
        <v>851135b</v>
      </c>
      <c r="D500" s="11">
        <f>Outgrowers_Baseline!D500</f>
        <v>22976</v>
      </c>
      <c r="E500" s="11" t="str">
        <f>Outgrowers_Baseline!G500</f>
        <v>Euc</v>
      </c>
      <c r="F500" s="11">
        <f>Outgrowers_Baseline!H500</f>
        <v>2025</v>
      </c>
      <c r="G500" s="11">
        <f t="shared" si="126"/>
        <v>2024</v>
      </c>
      <c r="H500" s="11">
        <f>IF(G500&lt;2017,0,(IF(G500=2017,Outgrowers_Baseline!I500,IF(G500=2018,Outgrowers_Baseline!N500,IF(G500=2019,Outgrowers_Baseline!S500,IF(G500=2020,Outgrowers_Baseline!X500,IF(G500=2021,Outgrowers_Baseline!AC500,IF(G500=2022,Outgrowers_Baseline!AH500,IF(G500=2023,Outgrowers_Baseline!AM500,IF(G500=2024,Outgrowers_Baseline!AR500,0)))))))))+(IF(G500=2017,Outgrowers_Baseline!J500,IF(G500=2018,Outgrowers_Baseline!O500,IF(G500=2019,Outgrowers_Baseline!T500,IF(G500=2020,Outgrowers_Baseline!Y500,IF(G500=2021,Outgrowers_Baseline!AD500,IF(G500=2022,Outgrowers_Baseline!AI500,IF(G500=2023,Outgrowers_Baseline!AN500,IF(G500=2024,Outgrowers_Baseline!AS500,0)))))))))+(IF(G500=2017,Outgrowers_Baseline!K500,IF(G500=2018,Outgrowers_Baseline!P500,IF(G500=2019,Outgrowers_Baseline!U500,IF(G500=2020,Outgrowers_Baseline!Z500,IF(G500=2021,Outgrowers_Baseline!AE500,IF(G500=2022,Outgrowers_Baseline!AJ500,IF(G500=2023,Outgrowers_Baseline!AO500,IF(G500=2024,Outgrowers_Baseline!AT500,0)))))))))+(IF(G500=2017,Outgrowers_Baseline!L500,IF(G500=2018,Outgrowers_Baseline!Q500,IF(G500=2019,Outgrowers_Baseline!V500,IF(G500=2020,Outgrowers_Baseline!AA500,IF(G500=2021,Outgrowers_Baseline!AF500,IF(G500=2022,Outgrowers_Baseline!AK500,IF(G500=2023,Outgrowers_Baseline!AP500,IF(G500=2024,Outgrowers_Baseline!AU500,0))))))))))</f>
        <v>2100</v>
      </c>
      <c r="I500" s="11">
        <f t="shared" si="127"/>
        <v>2024</v>
      </c>
      <c r="J500" s="11">
        <f>IF(I500=2017,Outgrowers_Baseline!I500,IF(I500=2018,Outgrowers_Baseline!N500,IF(I500=2019,Outgrowers_Baseline!S500,IF(I500=2020,Outgrowers_Baseline!X500,IF(I500=2021,Outgrowers_Baseline!AC500,IF(I500=2022,Outgrowers_Baseline!AH500,IF(I500=2023,Outgrowers_Baseline!AM500,IF(I500=2024,Outgrowers_Baseline!AR500,0))))))))</f>
        <v>1600</v>
      </c>
      <c r="K500" s="11">
        <f>IF(I500=2017,Outgrowers_Baseline!L500,IF(I500=2018,Outgrowers_Baseline!Q500,IF(I500=2019,Outgrowers_Baseline!V500,IF(I500=2020,Outgrowers_Baseline!AA500,IF(I500=2021,Outgrowers_Baseline!AF500,IF(I500=2022,Outgrowers_Baseline!AK500,IF(I500=2023,Outgrowers_Baseline!AP500,IF(I500=2024,Outgrowers_Baseline!AU500,0))))))))</f>
        <v>0</v>
      </c>
      <c r="L500" s="11">
        <f>IF(I500=2017,Outgrowers_Baseline!K500,IF(I500=2018,Outgrowers_Baseline!P500,IF(I500=2019,Outgrowers_Baseline!U500,IF(I500=2020,Outgrowers_Baseline!Z500,IF(I500=2021,Outgrowers_Baseline!AE500,IF(I500=2022,Outgrowers_Baseline!AJ500,IF(I500=2023,Outgrowers_Baseline!AO500,IF(I500=2024,Outgrowers_Baseline!AT500,0))))))))</f>
        <v>0</v>
      </c>
      <c r="M500" s="11">
        <f>IF(I500=2017,Outgrowers_Baseline!J500,IF(I500=2018,Outgrowers_Baseline!O500,IF(I500=2019,Outgrowers_Baseline!T500,IF(I500=2020,Outgrowers_Baseline!Y500,IF(I500=2021,Outgrowers_Baseline!AD500,IF(I500=2022,Outgrowers_Baseline!AI500,IF(I500=2023,Outgrowers_Baseline!AN500,IF(I500=2024,Outgrowers_Baseline!AS500,0))))))))</f>
        <v>500</v>
      </c>
      <c r="N500" s="11">
        <f t="shared" si="128"/>
        <v>2100</v>
      </c>
      <c r="O500" s="30">
        <f>IFERROR(VLOOKUP(A500,Outgrower_Areas!$C:$J,8,0),0)</f>
        <v>0.90507099999999996</v>
      </c>
      <c r="P500" s="33">
        <f t="shared" si="129"/>
        <v>0</v>
      </c>
      <c r="Q500" s="113">
        <f t="shared" si="130"/>
        <v>0</v>
      </c>
      <c r="R500" s="32">
        <f t="shared" si="131"/>
        <v>0</v>
      </c>
      <c r="S500" s="30">
        <f t="shared" si="132"/>
        <v>0</v>
      </c>
      <c r="T500" s="32">
        <f t="shared" si="133"/>
        <v>0.23809523809523808</v>
      </c>
      <c r="U500" s="30">
        <f t="shared" si="134"/>
        <v>0.21549309523809521</v>
      </c>
      <c r="V500" s="113" t="str">
        <f t="shared" si="135"/>
        <v>Non-Cropland</v>
      </c>
      <c r="W500" s="33">
        <f t="shared" si="136"/>
        <v>0</v>
      </c>
      <c r="X500" s="114">
        <f t="shared" si="137"/>
        <v>0</v>
      </c>
      <c r="Y500" s="33">
        <f t="shared" si="138"/>
        <v>0</v>
      </c>
      <c r="Z500" s="113">
        <f t="shared" si="139"/>
        <v>0</v>
      </c>
      <c r="AA500" s="113" t="str">
        <f t="shared" si="140"/>
        <v>Low Cropland (10-30%)</v>
      </c>
      <c r="AB500" s="11">
        <f t="shared" si="141"/>
        <v>0.2</v>
      </c>
      <c r="AC500" s="11">
        <f t="shared" si="142"/>
        <v>4.3098619047619045E-2</v>
      </c>
      <c r="AD500" s="30">
        <f t="shared" si="143"/>
        <v>0.21549309523809521</v>
      </c>
    </row>
    <row r="501" spans="1:30" x14ac:dyDescent="0.4">
      <c r="A501" s="11" t="str">
        <f>Outgrowers_Baseline!A501</f>
        <v>86001a</v>
      </c>
      <c r="B501" s="11">
        <f>Outgrowers_Baseline!B501</f>
        <v>500</v>
      </c>
      <c r="C501" s="11" t="str">
        <f>Outgrowers_Baseline!C501</f>
        <v>86001a</v>
      </c>
      <c r="D501" s="11">
        <f>Outgrowers_Baseline!D501</f>
        <v>15489</v>
      </c>
      <c r="E501" s="11" t="str">
        <f>Outgrowers_Baseline!G501</f>
        <v>Euc</v>
      </c>
      <c r="F501" s="11">
        <f>Outgrowers_Baseline!H501</f>
        <v>2017</v>
      </c>
      <c r="G501" s="11">
        <f t="shared" si="126"/>
        <v>2016</v>
      </c>
      <c r="H501" s="11">
        <f>IF(G501&lt;2017,0,(IF(G501=2017,Outgrowers_Baseline!I501,IF(G501=2018,Outgrowers_Baseline!N501,IF(G501=2019,Outgrowers_Baseline!S501,IF(G501=2020,Outgrowers_Baseline!X501,IF(G501=2021,Outgrowers_Baseline!AC501,IF(G501=2022,Outgrowers_Baseline!AH501,IF(G501=2023,Outgrowers_Baseline!AM501,IF(G501=2024,Outgrowers_Baseline!AR501,0)))))))))+(IF(G501=2017,Outgrowers_Baseline!J501,IF(G501=2018,Outgrowers_Baseline!O501,IF(G501=2019,Outgrowers_Baseline!T501,IF(G501=2020,Outgrowers_Baseline!Y501,IF(G501=2021,Outgrowers_Baseline!AD501,IF(G501=2022,Outgrowers_Baseline!AI501,IF(G501=2023,Outgrowers_Baseline!AN501,IF(G501=2024,Outgrowers_Baseline!AS501,0)))))))))+(IF(G501=2017,Outgrowers_Baseline!K501,IF(G501=2018,Outgrowers_Baseline!P501,IF(G501=2019,Outgrowers_Baseline!U501,IF(G501=2020,Outgrowers_Baseline!Z501,IF(G501=2021,Outgrowers_Baseline!AE501,IF(G501=2022,Outgrowers_Baseline!AJ501,IF(G501=2023,Outgrowers_Baseline!AO501,IF(G501=2024,Outgrowers_Baseline!AT501,0)))))))))+(IF(G501=2017,Outgrowers_Baseline!L501,IF(G501=2018,Outgrowers_Baseline!Q501,IF(G501=2019,Outgrowers_Baseline!V501,IF(G501=2020,Outgrowers_Baseline!AA501,IF(G501=2021,Outgrowers_Baseline!AF501,IF(G501=2022,Outgrowers_Baseline!AK501,IF(G501=2023,Outgrowers_Baseline!AP501,IF(G501=2024,Outgrowers_Baseline!AU501,0))))))))))</f>
        <v>0</v>
      </c>
      <c r="I501" s="11">
        <f t="shared" si="127"/>
        <v>2017</v>
      </c>
      <c r="J501" s="11">
        <f>IF(I501=2017,Outgrowers_Baseline!I501,IF(I501=2018,Outgrowers_Baseline!N501,IF(I501=2019,Outgrowers_Baseline!S501,IF(I501=2020,Outgrowers_Baseline!X501,IF(I501=2021,Outgrowers_Baseline!AC501,IF(I501=2022,Outgrowers_Baseline!AH501,IF(I501=2023,Outgrowers_Baseline!AM501,IF(I501=2024,Outgrowers_Baseline!AR501,0))))))))</f>
        <v>1500</v>
      </c>
      <c r="K501" s="11">
        <f>IF(I501=2017,Outgrowers_Baseline!L501,IF(I501=2018,Outgrowers_Baseline!Q501,IF(I501=2019,Outgrowers_Baseline!V501,IF(I501=2020,Outgrowers_Baseline!AA501,IF(I501=2021,Outgrowers_Baseline!AF501,IF(I501=2022,Outgrowers_Baseline!AK501,IF(I501=2023,Outgrowers_Baseline!AP501,IF(I501=2024,Outgrowers_Baseline!AU501,0))))))))</f>
        <v>0</v>
      </c>
      <c r="L501" s="11">
        <f>IF(I501=2017,Outgrowers_Baseline!K501,IF(I501=2018,Outgrowers_Baseline!P501,IF(I501=2019,Outgrowers_Baseline!U501,IF(I501=2020,Outgrowers_Baseline!Z501,IF(I501=2021,Outgrowers_Baseline!AE501,IF(I501=2022,Outgrowers_Baseline!AJ501,IF(I501=2023,Outgrowers_Baseline!AO501,IF(I501=2024,Outgrowers_Baseline!AT501,0))))))))</f>
        <v>0</v>
      </c>
      <c r="M501" s="11">
        <f>IF(I501=2017,Outgrowers_Baseline!J501,IF(I501=2018,Outgrowers_Baseline!O501,IF(I501=2019,Outgrowers_Baseline!T501,IF(I501=2020,Outgrowers_Baseline!Y501,IF(I501=2021,Outgrowers_Baseline!AD501,IF(I501=2022,Outgrowers_Baseline!AI501,IF(I501=2023,Outgrowers_Baseline!AN501,IF(I501=2024,Outgrowers_Baseline!AS501,0))))))))</f>
        <v>400</v>
      </c>
      <c r="N501" s="11">
        <f t="shared" si="128"/>
        <v>1900</v>
      </c>
      <c r="O501" s="30">
        <f>IFERROR(VLOOKUP(A501,Outgrower_Areas!$C:$J,8,0),0)</f>
        <v>0.17676800000000001</v>
      </c>
      <c r="P501" s="33">
        <f t="shared" si="129"/>
        <v>0</v>
      </c>
      <c r="Q501" s="113">
        <f t="shared" si="130"/>
        <v>0</v>
      </c>
      <c r="R501" s="32">
        <f t="shared" si="131"/>
        <v>0</v>
      </c>
      <c r="S501" s="30">
        <f t="shared" si="132"/>
        <v>0</v>
      </c>
      <c r="T501" s="32">
        <f t="shared" si="133"/>
        <v>0.21052631578947367</v>
      </c>
      <c r="U501" s="30">
        <f t="shared" si="134"/>
        <v>3.7214315789473686E-2</v>
      </c>
      <c r="V501" s="113" t="str">
        <f t="shared" si="135"/>
        <v>Non-Cropland</v>
      </c>
      <c r="W501" s="33">
        <f t="shared" si="136"/>
        <v>0</v>
      </c>
      <c r="X501" s="114">
        <f t="shared" si="137"/>
        <v>0</v>
      </c>
      <c r="Y501" s="33">
        <f t="shared" si="138"/>
        <v>0</v>
      </c>
      <c r="Z501" s="113">
        <f t="shared" si="139"/>
        <v>0</v>
      </c>
      <c r="AA501" s="113" t="str">
        <f t="shared" si="140"/>
        <v>Low Cropland (10-30%)</v>
      </c>
      <c r="AB501" s="11">
        <f t="shared" si="141"/>
        <v>0.2</v>
      </c>
      <c r="AC501" s="11">
        <f t="shared" si="142"/>
        <v>7.4428631578947373E-3</v>
      </c>
      <c r="AD501" s="30">
        <f t="shared" si="143"/>
        <v>3.7214315789473686E-2</v>
      </c>
    </row>
    <row r="502" spans="1:30" x14ac:dyDescent="0.4">
      <c r="A502" s="11" t="str">
        <f>Outgrowers_Baseline!A502</f>
        <v>88003a</v>
      </c>
      <c r="B502" s="11">
        <f>Outgrowers_Baseline!B502</f>
        <v>501</v>
      </c>
      <c r="C502" s="11" t="str">
        <f>Outgrowers_Baseline!C502</f>
        <v>88003a</v>
      </c>
      <c r="D502" s="11">
        <f>Outgrowers_Baseline!D502</f>
        <v>15716</v>
      </c>
      <c r="E502" s="11" t="str">
        <f>Outgrowers_Baseline!G502</f>
        <v>Euc</v>
      </c>
      <c r="F502" s="11">
        <f>Outgrowers_Baseline!H502</f>
        <v>2020</v>
      </c>
      <c r="G502" s="11">
        <f t="shared" si="126"/>
        <v>2019</v>
      </c>
      <c r="H502" s="11">
        <f>IF(G502&lt;2017,0,(IF(G502=2017,Outgrowers_Baseline!I502,IF(G502=2018,Outgrowers_Baseline!N502,IF(G502=2019,Outgrowers_Baseline!S502,IF(G502=2020,Outgrowers_Baseline!X502,IF(G502=2021,Outgrowers_Baseline!AC502,IF(G502=2022,Outgrowers_Baseline!AH502,IF(G502=2023,Outgrowers_Baseline!AM502,IF(G502=2024,Outgrowers_Baseline!AR502,0)))))))))+(IF(G502=2017,Outgrowers_Baseline!J502,IF(G502=2018,Outgrowers_Baseline!O502,IF(G502=2019,Outgrowers_Baseline!T502,IF(G502=2020,Outgrowers_Baseline!Y502,IF(G502=2021,Outgrowers_Baseline!AD502,IF(G502=2022,Outgrowers_Baseline!AI502,IF(G502=2023,Outgrowers_Baseline!AN502,IF(G502=2024,Outgrowers_Baseline!AS502,0)))))))))+(IF(G502=2017,Outgrowers_Baseline!K502,IF(G502=2018,Outgrowers_Baseline!P502,IF(G502=2019,Outgrowers_Baseline!U502,IF(G502=2020,Outgrowers_Baseline!Z502,IF(G502=2021,Outgrowers_Baseline!AE502,IF(G502=2022,Outgrowers_Baseline!AJ502,IF(G502=2023,Outgrowers_Baseline!AO502,IF(G502=2024,Outgrowers_Baseline!AT502,0)))))))))+(IF(G502=2017,Outgrowers_Baseline!L502,IF(G502=2018,Outgrowers_Baseline!Q502,IF(G502=2019,Outgrowers_Baseline!V502,IF(G502=2020,Outgrowers_Baseline!AA502,IF(G502=2021,Outgrowers_Baseline!AF502,IF(G502=2022,Outgrowers_Baseline!AK502,IF(G502=2023,Outgrowers_Baseline!AP502,IF(G502=2024,Outgrowers_Baseline!AU502,0))))))))))</f>
        <v>2700</v>
      </c>
      <c r="I502" s="11">
        <f t="shared" si="127"/>
        <v>2019</v>
      </c>
      <c r="J502" s="11">
        <f>IF(I502=2017,Outgrowers_Baseline!I502,IF(I502=2018,Outgrowers_Baseline!N502,IF(I502=2019,Outgrowers_Baseline!S502,IF(I502=2020,Outgrowers_Baseline!X502,IF(I502=2021,Outgrowers_Baseline!AC502,IF(I502=2022,Outgrowers_Baseline!AH502,IF(I502=2023,Outgrowers_Baseline!AM502,IF(I502=2024,Outgrowers_Baseline!AR502,0))))))))</f>
        <v>1700</v>
      </c>
      <c r="K502" s="11">
        <f>IF(I502=2017,Outgrowers_Baseline!L502,IF(I502=2018,Outgrowers_Baseline!Q502,IF(I502=2019,Outgrowers_Baseline!V502,IF(I502=2020,Outgrowers_Baseline!AA502,IF(I502=2021,Outgrowers_Baseline!AF502,IF(I502=2022,Outgrowers_Baseline!AK502,IF(I502=2023,Outgrowers_Baseline!AP502,IF(I502=2024,Outgrowers_Baseline!AU502,0))))))))</f>
        <v>0</v>
      </c>
      <c r="L502" s="11">
        <f>IF(I502=2017,Outgrowers_Baseline!K502,IF(I502=2018,Outgrowers_Baseline!P502,IF(I502=2019,Outgrowers_Baseline!U502,IF(I502=2020,Outgrowers_Baseline!Z502,IF(I502=2021,Outgrowers_Baseline!AE502,IF(I502=2022,Outgrowers_Baseline!AJ502,IF(I502=2023,Outgrowers_Baseline!AO502,IF(I502=2024,Outgrowers_Baseline!AT502,0))))))))</f>
        <v>1000</v>
      </c>
      <c r="M502" s="11">
        <f>IF(I502=2017,Outgrowers_Baseline!J502,IF(I502=2018,Outgrowers_Baseline!O502,IF(I502=2019,Outgrowers_Baseline!T502,IF(I502=2020,Outgrowers_Baseline!Y502,IF(I502=2021,Outgrowers_Baseline!AD502,IF(I502=2022,Outgrowers_Baseline!AI502,IF(I502=2023,Outgrowers_Baseline!AN502,IF(I502=2024,Outgrowers_Baseline!AS502,0))))))))</f>
        <v>0</v>
      </c>
      <c r="N502" s="11">
        <f t="shared" si="128"/>
        <v>2700</v>
      </c>
      <c r="O502" s="30">
        <f>IFERROR(VLOOKUP(A502,Outgrower_Areas!$C:$J,8,0),0)</f>
        <v>0.23069000000000001</v>
      </c>
      <c r="P502" s="33">
        <f t="shared" si="129"/>
        <v>0</v>
      </c>
      <c r="Q502" s="113">
        <f t="shared" si="130"/>
        <v>0</v>
      </c>
      <c r="R502" s="32">
        <f t="shared" si="131"/>
        <v>0.37037037037037035</v>
      </c>
      <c r="S502" s="30">
        <f t="shared" si="132"/>
        <v>8.5440740740740734E-2</v>
      </c>
      <c r="T502" s="32">
        <f t="shared" si="133"/>
        <v>0.37037037037037035</v>
      </c>
      <c r="U502" s="30">
        <f t="shared" si="134"/>
        <v>8.5440740740740734E-2</v>
      </c>
      <c r="V502" s="113" t="str">
        <f t="shared" si="135"/>
        <v>Non-Cropland</v>
      </c>
      <c r="W502" s="33">
        <f t="shared" si="136"/>
        <v>0</v>
      </c>
      <c r="X502" s="114">
        <f t="shared" si="137"/>
        <v>0</v>
      </c>
      <c r="Y502" s="33">
        <f t="shared" si="138"/>
        <v>0.3</v>
      </c>
      <c r="Z502" s="113">
        <f t="shared" si="139"/>
        <v>2.5632222222222219E-2</v>
      </c>
      <c r="AA502" s="113" t="str">
        <f t="shared" si="140"/>
        <v>Medium Cropland (30-50%)</v>
      </c>
      <c r="AB502" s="11">
        <f t="shared" si="141"/>
        <v>0.3</v>
      </c>
      <c r="AC502" s="11">
        <f t="shared" si="142"/>
        <v>2.5632222222222219E-2</v>
      </c>
      <c r="AD502" s="30">
        <f t="shared" si="143"/>
        <v>8.5440740740740734E-2</v>
      </c>
    </row>
    <row r="503" spans="1:30" x14ac:dyDescent="0.4">
      <c r="A503" s="11" t="str">
        <f>Outgrowers_Baseline!A503</f>
        <v>88004a</v>
      </c>
      <c r="B503" s="11">
        <f>Outgrowers_Baseline!B503</f>
        <v>501</v>
      </c>
      <c r="C503" s="11" t="str">
        <f>Outgrowers_Baseline!C503</f>
        <v>88004a</v>
      </c>
      <c r="D503" s="11">
        <f>Outgrowers_Baseline!D503</f>
        <v>15718</v>
      </c>
      <c r="E503" s="11" t="str">
        <f>Outgrowers_Baseline!G503</f>
        <v>Euc</v>
      </c>
      <c r="F503" s="11">
        <f>Outgrowers_Baseline!H503</f>
        <v>2020</v>
      </c>
      <c r="G503" s="11">
        <f t="shared" si="126"/>
        <v>2019</v>
      </c>
      <c r="H503" s="11">
        <f>IF(G503&lt;2017,0,(IF(G503=2017,Outgrowers_Baseline!I503,IF(G503=2018,Outgrowers_Baseline!N503,IF(G503=2019,Outgrowers_Baseline!S503,IF(G503=2020,Outgrowers_Baseline!X503,IF(G503=2021,Outgrowers_Baseline!AC503,IF(G503=2022,Outgrowers_Baseline!AH503,IF(G503=2023,Outgrowers_Baseline!AM503,IF(G503=2024,Outgrowers_Baseline!AR503,0)))))))))+(IF(G503=2017,Outgrowers_Baseline!J503,IF(G503=2018,Outgrowers_Baseline!O503,IF(G503=2019,Outgrowers_Baseline!T503,IF(G503=2020,Outgrowers_Baseline!Y503,IF(G503=2021,Outgrowers_Baseline!AD503,IF(G503=2022,Outgrowers_Baseline!AI503,IF(G503=2023,Outgrowers_Baseline!AN503,IF(G503=2024,Outgrowers_Baseline!AS503,0)))))))))+(IF(G503=2017,Outgrowers_Baseline!K503,IF(G503=2018,Outgrowers_Baseline!P503,IF(G503=2019,Outgrowers_Baseline!U503,IF(G503=2020,Outgrowers_Baseline!Z503,IF(G503=2021,Outgrowers_Baseline!AE503,IF(G503=2022,Outgrowers_Baseline!AJ503,IF(G503=2023,Outgrowers_Baseline!AO503,IF(G503=2024,Outgrowers_Baseline!AT503,0)))))))))+(IF(G503=2017,Outgrowers_Baseline!L503,IF(G503=2018,Outgrowers_Baseline!Q503,IF(G503=2019,Outgrowers_Baseline!V503,IF(G503=2020,Outgrowers_Baseline!AA503,IF(G503=2021,Outgrowers_Baseline!AF503,IF(G503=2022,Outgrowers_Baseline!AK503,IF(G503=2023,Outgrowers_Baseline!AP503,IF(G503=2024,Outgrowers_Baseline!AU503,0))))))))))</f>
        <v>3800</v>
      </c>
      <c r="I503" s="11">
        <f t="shared" si="127"/>
        <v>2019</v>
      </c>
      <c r="J503" s="11">
        <f>IF(I503=2017,Outgrowers_Baseline!I503,IF(I503=2018,Outgrowers_Baseline!N503,IF(I503=2019,Outgrowers_Baseline!S503,IF(I503=2020,Outgrowers_Baseline!X503,IF(I503=2021,Outgrowers_Baseline!AC503,IF(I503=2022,Outgrowers_Baseline!AH503,IF(I503=2023,Outgrowers_Baseline!AM503,IF(I503=2024,Outgrowers_Baseline!AR503,0))))))))</f>
        <v>1100</v>
      </c>
      <c r="K503" s="11">
        <f>IF(I503=2017,Outgrowers_Baseline!L503,IF(I503=2018,Outgrowers_Baseline!Q503,IF(I503=2019,Outgrowers_Baseline!V503,IF(I503=2020,Outgrowers_Baseline!AA503,IF(I503=2021,Outgrowers_Baseline!AF503,IF(I503=2022,Outgrowers_Baseline!AK503,IF(I503=2023,Outgrowers_Baseline!AP503,IF(I503=2024,Outgrowers_Baseline!AU503,0))))))))</f>
        <v>1700</v>
      </c>
      <c r="L503" s="11">
        <f>IF(I503=2017,Outgrowers_Baseline!K503,IF(I503=2018,Outgrowers_Baseline!P503,IF(I503=2019,Outgrowers_Baseline!U503,IF(I503=2020,Outgrowers_Baseline!Z503,IF(I503=2021,Outgrowers_Baseline!AE503,IF(I503=2022,Outgrowers_Baseline!AJ503,IF(I503=2023,Outgrowers_Baseline!AO503,IF(I503=2024,Outgrowers_Baseline!AT503,0))))))))</f>
        <v>800</v>
      </c>
      <c r="M503" s="11">
        <f>IF(I503=2017,Outgrowers_Baseline!J503,IF(I503=2018,Outgrowers_Baseline!O503,IF(I503=2019,Outgrowers_Baseline!T503,IF(I503=2020,Outgrowers_Baseline!Y503,IF(I503=2021,Outgrowers_Baseline!AD503,IF(I503=2022,Outgrowers_Baseline!AI503,IF(I503=2023,Outgrowers_Baseline!AN503,IF(I503=2024,Outgrowers_Baseline!AS503,0))))))))</f>
        <v>200</v>
      </c>
      <c r="N503" s="11">
        <f t="shared" si="128"/>
        <v>3800</v>
      </c>
      <c r="O503" s="30">
        <f>IFERROR(VLOOKUP(A503,Outgrower_Areas!$C:$J,8,0),0)</f>
        <v>0.37090899999999999</v>
      </c>
      <c r="P503" s="33">
        <f t="shared" si="129"/>
        <v>0.44736842105263158</v>
      </c>
      <c r="Q503" s="113">
        <f t="shared" si="130"/>
        <v>0.16593297368421053</v>
      </c>
      <c r="R503" s="32">
        <f t="shared" si="131"/>
        <v>0.65789473684210531</v>
      </c>
      <c r="S503" s="30">
        <f t="shared" si="132"/>
        <v>0.24401907894736843</v>
      </c>
      <c r="T503" s="32">
        <f t="shared" si="133"/>
        <v>0.71052631578947367</v>
      </c>
      <c r="U503" s="30">
        <f t="shared" si="134"/>
        <v>0.26354060526315787</v>
      </c>
      <c r="V503" s="113" t="str">
        <f t="shared" si="135"/>
        <v>Medium Cropland (30-50%)</v>
      </c>
      <c r="W503" s="33">
        <f t="shared" si="136"/>
        <v>0.3</v>
      </c>
      <c r="X503" s="114">
        <f t="shared" si="137"/>
        <v>4.9779892105263158E-2</v>
      </c>
      <c r="Y503" s="33">
        <f t="shared" si="138"/>
        <v>0.4</v>
      </c>
      <c r="Z503" s="113">
        <f t="shared" si="139"/>
        <v>9.7607631578947376E-2</v>
      </c>
      <c r="AA503" s="113" t="str">
        <f t="shared" si="140"/>
        <v>High Cropland (≥50%)</v>
      </c>
      <c r="AB503" s="11">
        <f t="shared" si="141"/>
        <v>0.4</v>
      </c>
      <c r="AC503" s="11">
        <f t="shared" si="142"/>
        <v>0.10541624210526315</v>
      </c>
      <c r="AD503" s="30">
        <f t="shared" si="143"/>
        <v>0.26354060526315787</v>
      </c>
    </row>
    <row r="504" spans="1:30" x14ac:dyDescent="0.4">
      <c r="A504" s="11" t="str">
        <f>Outgrowers_Baseline!A504</f>
        <v>88006a</v>
      </c>
      <c r="B504" s="11">
        <f>Outgrowers_Baseline!B504</f>
        <v>501</v>
      </c>
      <c r="C504" s="11" t="str">
        <f>Outgrowers_Baseline!C504</f>
        <v>88006a</v>
      </c>
      <c r="D504" s="11">
        <f>Outgrowers_Baseline!D504</f>
        <v>15720</v>
      </c>
      <c r="E504" s="11" t="str">
        <f>Outgrowers_Baseline!G504</f>
        <v>Euc</v>
      </c>
      <c r="F504" s="11">
        <f>Outgrowers_Baseline!H504</f>
        <v>2020</v>
      </c>
      <c r="G504" s="11">
        <f t="shared" si="126"/>
        <v>2019</v>
      </c>
      <c r="H504" s="11">
        <f>IF(G504&lt;2017,0,(IF(G504=2017,Outgrowers_Baseline!I504,IF(G504=2018,Outgrowers_Baseline!N504,IF(G504=2019,Outgrowers_Baseline!S504,IF(G504=2020,Outgrowers_Baseline!X504,IF(G504=2021,Outgrowers_Baseline!AC504,IF(G504=2022,Outgrowers_Baseline!AH504,IF(G504=2023,Outgrowers_Baseline!AM504,IF(G504=2024,Outgrowers_Baseline!AR504,0)))))))))+(IF(G504=2017,Outgrowers_Baseline!J504,IF(G504=2018,Outgrowers_Baseline!O504,IF(G504=2019,Outgrowers_Baseline!T504,IF(G504=2020,Outgrowers_Baseline!Y504,IF(G504=2021,Outgrowers_Baseline!AD504,IF(G504=2022,Outgrowers_Baseline!AI504,IF(G504=2023,Outgrowers_Baseline!AN504,IF(G504=2024,Outgrowers_Baseline!AS504,0)))))))))+(IF(G504=2017,Outgrowers_Baseline!K504,IF(G504=2018,Outgrowers_Baseline!P504,IF(G504=2019,Outgrowers_Baseline!U504,IF(G504=2020,Outgrowers_Baseline!Z504,IF(G504=2021,Outgrowers_Baseline!AE504,IF(G504=2022,Outgrowers_Baseline!AJ504,IF(G504=2023,Outgrowers_Baseline!AO504,IF(G504=2024,Outgrowers_Baseline!AT504,0)))))))))+(IF(G504=2017,Outgrowers_Baseline!L504,IF(G504=2018,Outgrowers_Baseline!Q504,IF(G504=2019,Outgrowers_Baseline!V504,IF(G504=2020,Outgrowers_Baseline!AA504,IF(G504=2021,Outgrowers_Baseline!AF504,IF(G504=2022,Outgrowers_Baseline!AK504,IF(G504=2023,Outgrowers_Baseline!AP504,IF(G504=2024,Outgrowers_Baseline!AU504,0))))))))))</f>
        <v>10800</v>
      </c>
      <c r="I504" s="11">
        <f t="shared" si="127"/>
        <v>2019</v>
      </c>
      <c r="J504" s="11">
        <f>IF(I504=2017,Outgrowers_Baseline!I504,IF(I504=2018,Outgrowers_Baseline!N504,IF(I504=2019,Outgrowers_Baseline!S504,IF(I504=2020,Outgrowers_Baseline!X504,IF(I504=2021,Outgrowers_Baseline!AC504,IF(I504=2022,Outgrowers_Baseline!AH504,IF(I504=2023,Outgrowers_Baseline!AM504,IF(I504=2024,Outgrowers_Baseline!AR504,0))))))))</f>
        <v>2900</v>
      </c>
      <c r="K504" s="11">
        <f>IF(I504=2017,Outgrowers_Baseline!L504,IF(I504=2018,Outgrowers_Baseline!Q504,IF(I504=2019,Outgrowers_Baseline!V504,IF(I504=2020,Outgrowers_Baseline!AA504,IF(I504=2021,Outgrowers_Baseline!AF504,IF(I504=2022,Outgrowers_Baseline!AK504,IF(I504=2023,Outgrowers_Baseline!AP504,IF(I504=2024,Outgrowers_Baseline!AU504,0))))))))</f>
        <v>2100</v>
      </c>
      <c r="L504" s="11">
        <f>IF(I504=2017,Outgrowers_Baseline!K504,IF(I504=2018,Outgrowers_Baseline!P504,IF(I504=2019,Outgrowers_Baseline!U504,IF(I504=2020,Outgrowers_Baseline!Z504,IF(I504=2021,Outgrowers_Baseline!AE504,IF(I504=2022,Outgrowers_Baseline!AJ504,IF(I504=2023,Outgrowers_Baseline!AO504,IF(I504=2024,Outgrowers_Baseline!AT504,0))))))))</f>
        <v>1700</v>
      </c>
      <c r="M504" s="11">
        <f>IF(I504=2017,Outgrowers_Baseline!J504,IF(I504=2018,Outgrowers_Baseline!O504,IF(I504=2019,Outgrowers_Baseline!T504,IF(I504=2020,Outgrowers_Baseline!Y504,IF(I504=2021,Outgrowers_Baseline!AD504,IF(I504=2022,Outgrowers_Baseline!AI504,IF(I504=2023,Outgrowers_Baseline!AN504,IF(I504=2024,Outgrowers_Baseline!AS504,0))))))))</f>
        <v>4100</v>
      </c>
      <c r="N504" s="11">
        <f t="shared" si="128"/>
        <v>10800</v>
      </c>
      <c r="O504" s="30">
        <f>IFERROR(VLOOKUP(A504,Outgrower_Areas!$C:$J,8,0),0)</f>
        <v>1.06009</v>
      </c>
      <c r="P504" s="33">
        <f t="shared" si="129"/>
        <v>0.19444444444444445</v>
      </c>
      <c r="Q504" s="113">
        <f t="shared" si="130"/>
        <v>0.20612861111111111</v>
      </c>
      <c r="R504" s="32">
        <f t="shared" si="131"/>
        <v>0.35185185185185186</v>
      </c>
      <c r="S504" s="30">
        <f t="shared" si="132"/>
        <v>0.37299462962962965</v>
      </c>
      <c r="T504" s="32">
        <f t="shared" si="133"/>
        <v>0.73148148148148151</v>
      </c>
      <c r="U504" s="30">
        <f t="shared" si="134"/>
        <v>0.7754362037037037</v>
      </c>
      <c r="V504" s="113" t="str">
        <f t="shared" si="135"/>
        <v>Low Cropland (10-30%)</v>
      </c>
      <c r="W504" s="33">
        <f t="shared" si="136"/>
        <v>0.2</v>
      </c>
      <c r="X504" s="114">
        <f t="shared" si="137"/>
        <v>4.1225722222222226E-2</v>
      </c>
      <c r="Y504" s="33">
        <f t="shared" si="138"/>
        <v>0.3</v>
      </c>
      <c r="Z504" s="113">
        <f t="shared" si="139"/>
        <v>0.11189838888888889</v>
      </c>
      <c r="AA504" s="113" t="str">
        <f t="shared" si="140"/>
        <v>High Cropland (≥50%)</v>
      </c>
      <c r="AB504" s="11">
        <f t="shared" si="141"/>
        <v>0.4</v>
      </c>
      <c r="AC504" s="11">
        <f t="shared" si="142"/>
        <v>0.31017448148148152</v>
      </c>
      <c r="AD504" s="30">
        <f t="shared" si="143"/>
        <v>0.7754362037037037</v>
      </c>
    </row>
    <row r="505" spans="1:30" x14ac:dyDescent="0.4">
      <c r="A505" s="11" t="str">
        <f>Outgrowers_Baseline!A505</f>
        <v>88012a</v>
      </c>
      <c r="B505" s="11">
        <f>Outgrowers_Baseline!B505</f>
        <v>501</v>
      </c>
      <c r="C505" s="11" t="str">
        <f>Outgrowers_Baseline!C505</f>
        <v>88012a</v>
      </c>
      <c r="D505" s="11">
        <f>Outgrowers_Baseline!D505</f>
        <v>16666</v>
      </c>
      <c r="E505" s="11" t="str">
        <f>Outgrowers_Baseline!G505</f>
        <v>Euc</v>
      </c>
      <c r="F505" s="11">
        <f>Outgrowers_Baseline!H505</f>
        <v>2017</v>
      </c>
      <c r="G505" s="11">
        <f t="shared" si="126"/>
        <v>2016</v>
      </c>
      <c r="H505" s="11">
        <f>IF(G505&lt;2017,0,(IF(G505=2017,Outgrowers_Baseline!I505,IF(G505=2018,Outgrowers_Baseline!N505,IF(G505=2019,Outgrowers_Baseline!S505,IF(G505=2020,Outgrowers_Baseline!X505,IF(G505=2021,Outgrowers_Baseline!AC505,IF(G505=2022,Outgrowers_Baseline!AH505,IF(G505=2023,Outgrowers_Baseline!AM505,IF(G505=2024,Outgrowers_Baseline!AR505,0)))))))))+(IF(G505=2017,Outgrowers_Baseline!J505,IF(G505=2018,Outgrowers_Baseline!O505,IF(G505=2019,Outgrowers_Baseline!T505,IF(G505=2020,Outgrowers_Baseline!Y505,IF(G505=2021,Outgrowers_Baseline!AD505,IF(G505=2022,Outgrowers_Baseline!AI505,IF(G505=2023,Outgrowers_Baseline!AN505,IF(G505=2024,Outgrowers_Baseline!AS505,0)))))))))+(IF(G505=2017,Outgrowers_Baseline!K505,IF(G505=2018,Outgrowers_Baseline!P505,IF(G505=2019,Outgrowers_Baseline!U505,IF(G505=2020,Outgrowers_Baseline!Z505,IF(G505=2021,Outgrowers_Baseline!AE505,IF(G505=2022,Outgrowers_Baseline!AJ505,IF(G505=2023,Outgrowers_Baseline!AO505,IF(G505=2024,Outgrowers_Baseline!AT505,0)))))))))+(IF(G505=2017,Outgrowers_Baseline!L505,IF(G505=2018,Outgrowers_Baseline!Q505,IF(G505=2019,Outgrowers_Baseline!V505,IF(G505=2020,Outgrowers_Baseline!AA505,IF(G505=2021,Outgrowers_Baseline!AF505,IF(G505=2022,Outgrowers_Baseline!AK505,IF(G505=2023,Outgrowers_Baseline!AP505,IF(G505=2024,Outgrowers_Baseline!AU505,0))))))))))</f>
        <v>0</v>
      </c>
      <c r="I505" s="11">
        <f t="shared" si="127"/>
        <v>2017</v>
      </c>
      <c r="J505" s="11">
        <f>IF(I505=2017,Outgrowers_Baseline!I505,IF(I505=2018,Outgrowers_Baseline!N505,IF(I505=2019,Outgrowers_Baseline!S505,IF(I505=2020,Outgrowers_Baseline!X505,IF(I505=2021,Outgrowers_Baseline!AC505,IF(I505=2022,Outgrowers_Baseline!AH505,IF(I505=2023,Outgrowers_Baseline!AM505,IF(I505=2024,Outgrowers_Baseline!AR505,0))))))))</f>
        <v>1300</v>
      </c>
      <c r="K505" s="11">
        <f>IF(I505=2017,Outgrowers_Baseline!L505,IF(I505=2018,Outgrowers_Baseline!Q505,IF(I505=2019,Outgrowers_Baseline!V505,IF(I505=2020,Outgrowers_Baseline!AA505,IF(I505=2021,Outgrowers_Baseline!AF505,IF(I505=2022,Outgrowers_Baseline!AK505,IF(I505=2023,Outgrowers_Baseline!AP505,IF(I505=2024,Outgrowers_Baseline!AU505,0))))))))</f>
        <v>0</v>
      </c>
      <c r="L505" s="11">
        <f>IF(I505=2017,Outgrowers_Baseline!K505,IF(I505=2018,Outgrowers_Baseline!P505,IF(I505=2019,Outgrowers_Baseline!U505,IF(I505=2020,Outgrowers_Baseline!Z505,IF(I505=2021,Outgrowers_Baseline!AE505,IF(I505=2022,Outgrowers_Baseline!AJ505,IF(I505=2023,Outgrowers_Baseline!AO505,IF(I505=2024,Outgrowers_Baseline!AT505,0))))))))</f>
        <v>0</v>
      </c>
      <c r="M505" s="11">
        <f>IF(I505=2017,Outgrowers_Baseline!J505,IF(I505=2018,Outgrowers_Baseline!O505,IF(I505=2019,Outgrowers_Baseline!T505,IF(I505=2020,Outgrowers_Baseline!Y505,IF(I505=2021,Outgrowers_Baseline!AD505,IF(I505=2022,Outgrowers_Baseline!AI505,IF(I505=2023,Outgrowers_Baseline!AN505,IF(I505=2024,Outgrowers_Baseline!AS505,0))))))))</f>
        <v>1000</v>
      </c>
      <c r="N505" s="11">
        <f t="shared" si="128"/>
        <v>2300</v>
      </c>
      <c r="O505" s="30">
        <f>IFERROR(VLOOKUP(A505,Outgrower_Areas!$C:$J,8,0),0)</f>
        <v>0.242539</v>
      </c>
      <c r="P505" s="33">
        <f t="shared" si="129"/>
        <v>0</v>
      </c>
      <c r="Q505" s="113">
        <f t="shared" si="130"/>
        <v>0</v>
      </c>
      <c r="R505" s="32">
        <f t="shared" si="131"/>
        <v>0</v>
      </c>
      <c r="S505" s="30">
        <f t="shared" si="132"/>
        <v>0</v>
      </c>
      <c r="T505" s="32">
        <f t="shared" si="133"/>
        <v>0.43478260869565216</v>
      </c>
      <c r="U505" s="30">
        <f t="shared" si="134"/>
        <v>0.10545173913043478</v>
      </c>
      <c r="V505" s="113" t="str">
        <f t="shared" si="135"/>
        <v>Non-Cropland</v>
      </c>
      <c r="W505" s="33">
        <f t="shared" si="136"/>
        <v>0</v>
      </c>
      <c r="X505" s="114">
        <f t="shared" si="137"/>
        <v>0</v>
      </c>
      <c r="Y505" s="33">
        <f t="shared" si="138"/>
        <v>0</v>
      </c>
      <c r="Z505" s="113">
        <f t="shared" si="139"/>
        <v>0</v>
      </c>
      <c r="AA505" s="113" t="str">
        <f t="shared" si="140"/>
        <v>Medium Cropland (30-50%)</v>
      </c>
      <c r="AB505" s="11">
        <f t="shared" si="141"/>
        <v>0.3</v>
      </c>
      <c r="AC505" s="11">
        <f t="shared" si="142"/>
        <v>3.163552173913043E-2</v>
      </c>
      <c r="AD505" s="30">
        <f t="shared" si="143"/>
        <v>0.10545173913043478</v>
      </c>
    </row>
    <row r="506" spans="1:30" x14ac:dyDescent="0.4">
      <c r="A506" s="11" t="str">
        <f>Outgrowers_Baseline!A506</f>
        <v>88012b</v>
      </c>
      <c r="B506" s="11">
        <f>Outgrowers_Baseline!B506</f>
        <v>501</v>
      </c>
      <c r="C506" s="11" t="str">
        <f>Outgrowers_Baseline!C506</f>
        <v>88012b</v>
      </c>
      <c r="D506" s="11">
        <f>Outgrowers_Baseline!D506</f>
        <v>16667</v>
      </c>
      <c r="E506" s="11" t="str">
        <f>Outgrowers_Baseline!G506</f>
        <v>Euc</v>
      </c>
      <c r="F506" s="11">
        <f>Outgrowers_Baseline!H506</f>
        <v>2017</v>
      </c>
      <c r="G506" s="11">
        <f t="shared" si="126"/>
        <v>2016</v>
      </c>
      <c r="H506" s="11">
        <f>IF(G506&lt;2017,0,(IF(G506=2017,Outgrowers_Baseline!I506,IF(G506=2018,Outgrowers_Baseline!N506,IF(G506=2019,Outgrowers_Baseline!S506,IF(G506=2020,Outgrowers_Baseline!X506,IF(G506=2021,Outgrowers_Baseline!AC506,IF(G506=2022,Outgrowers_Baseline!AH506,IF(G506=2023,Outgrowers_Baseline!AM506,IF(G506=2024,Outgrowers_Baseline!AR506,0)))))))))+(IF(G506=2017,Outgrowers_Baseline!J506,IF(G506=2018,Outgrowers_Baseline!O506,IF(G506=2019,Outgrowers_Baseline!T506,IF(G506=2020,Outgrowers_Baseline!Y506,IF(G506=2021,Outgrowers_Baseline!AD506,IF(G506=2022,Outgrowers_Baseline!AI506,IF(G506=2023,Outgrowers_Baseline!AN506,IF(G506=2024,Outgrowers_Baseline!AS506,0)))))))))+(IF(G506=2017,Outgrowers_Baseline!K506,IF(G506=2018,Outgrowers_Baseline!P506,IF(G506=2019,Outgrowers_Baseline!U506,IF(G506=2020,Outgrowers_Baseline!Z506,IF(G506=2021,Outgrowers_Baseline!AE506,IF(G506=2022,Outgrowers_Baseline!AJ506,IF(G506=2023,Outgrowers_Baseline!AO506,IF(G506=2024,Outgrowers_Baseline!AT506,0)))))))))+(IF(G506=2017,Outgrowers_Baseline!L506,IF(G506=2018,Outgrowers_Baseline!Q506,IF(G506=2019,Outgrowers_Baseline!V506,IF(G506=2020,Outgrowers_Baseline!AA506,IF(G506=2021,Outgrowers_Baseline!AF506,IF(G506=2022,Outgrowers_Baseline!AK506,IF(G506=2023,Outgrowers_Baseline!AP506,IF(G506=2024,Outgrowers_Baseline!AU506,0))))))))))</f>
        <v>0</v>
      </c>
      <c r="I506" s="11">
        <f t="shared" si="127"/>
        <v>2017</v>
      </c>
      <c r="J506" s="11">
        <f>IF(I506=2017,Outgrowers_Baseline!I506,IF(I506=2018,Outgrowers_Baseline!N506,IF(I506=2019,Outgrowers_Baseline!S506,IF(I506=2020,Outgrowers_Baseline!X506,IF(I506=2021,Outgrowers_Baseline!AC506,IF(I506=2022,Outgrowers_Baseline!AH506,IF(I506=2023,Outgrowers_Baseline!AM506,IF(I506=2024,Outgrowers_Baseline!AR506,0))))))))</f>
        <v>8200</v>
      </c>
      <c r="K506" s="11">
        <f>IF(I506=2017,Outgrowers_Baseline!L506,IF(I506=2018,Outgrowers_Baseline!Q506,IF(I506=2019,Outgrowers_Baseline!V506,IF(I506=2020,Outgrowers_Baseline!AA506,IF(I506=2021,Outgrowers_Baseline!AF506,IF(I506=2022,Outgrowers_Baseline!AK506,IF(I506=2023,Outgrowers_Baseline!AP506,IF(I506=2024,Outgrowers_Baseline!AU506,0))))))))</f>
        <v>0</v>
      </c>
      <c r="L506" s="11">
        <f>IF(I506=2017,Outgrowers_Baseline!K506,IF(I506=2018,Outgrowers_Baseline!P506,IF(I506=2019,Outgrowers_Baseline!U506,IF(I506=2020,Outgrowers_Baseline!Z506,IF(I506=2021,Outgrowers_Baseline!AE506,IF(I506=2022,Outgrowers_Baseline!AJ506,IF(I506=2023,Outgrowers_Baseline!AO506,IF(I506=2024,Outgrowers_Baseline!AT506,0))))))))</f>
        <v>0</v>
      </c>
      <c r="M506" s="11">
        <f>IF(I506=2017,Outgrowers_Baseline!J506,IF(I506=2018,Outgrowers_Baseline!O506,IF(I506=2019,Outgrowers_Baseline!T506,IF(I506=2020,Outgrowers_Baseline!Y506,IF(I506=2021,Outgrowers_Baseline!AD506,IF(I506=2022,Outgrowers_Baseline!AI506,IF(I506=2023,Outgrowers_Baseline!AN506,IF(I506=2024,Outgrowers_Baseline!AS506,0))))))))</f>
        <v>700</v>
      </c>
      <c r="N506" s="11">
        <f t="shared" si="128"/>
        <v>8900</v>
      </c>
      <c r="O506" s="30">
        <f>IFERROR(VLOOKUP(A506,Outgrower_Areas!$C:$J,8,0),0)</f>
        <v>0.88178199999999995</v>
      </c>
      <c r="P506" s="33">
        <f t="shared" si="129"/>
        <v>0</v>
      </c>
      <c r="Q506" s="113">
        <f t="shared" si="130"/>
        <v>0</v>
      </c>
      <c r="R506" s="32">
        <f t="shared" si="131"/>
        <v>0</v>
      </c>
      <c r="S506" s="30">
        <f t="shared" si="132"/>
        <v>0</v>
      </c>
      <c r="T506" s="32">
        <f t="shared" si="133"/>
        <v>7.8651685393258425E-2</v>
      </c>
      <c r="U506" s="30">
        <f t="shared" si="134"/>
        <v>6.9353640449438203E-2</v>
      </c>
      <c r="V506" s="113" t="str">
        <f t="shared" si="135"/>
        <v>Non-Cropland</v>
      </c>
      <c r="W506" s="33">
        <f t="shared" si="136"/>
        <v>0</v>
      </c>
      <c r="X506" s="114">
        <f t="shared" si="137"/>
        <v>0</v>
      </c>
      <c r="Y506" s="33">
        <f t="shared" si="138"/>
        <v>0</v>
      </c>
      <c r="Z506" s="113">
        <f t="shared" si="139"/>
        <v>0</v>
      </c>
      <c r="AA506" s="113" t="str">
        <f t="shared" si="140"/>
        <v>Very Low Cropland (&lt;10%)</v>
      </c>
      <c r="AB506" s="11">
        <f t="shared" si="141"/>
        <v>0.15</v>
      </c>
      <c r="AC506" s="11">
        <f t="shared" si="142"/>
        <v>1.040304606741573E-2</v>
      </c>
      <c r="AD506" s="30">
        <f t="shared" si="143"/>
        <v>6.9353640449438203E-2</v>
      </c>
    </row>
    <row r="507" spans="1:30" x14ac:dyDescent="0.4">
      <c r="A507" s="11" t="str">
        <f>Outgrowers_Baseline!A507</f>
        <v>88012c</v>
      </c>
      <c r="B507" s="11">
        <f>Outgrowers_Baseline!B507</f>
        <v>501</v>
      </c>
      <c r="C507" s="11" t="str">
        <f>Outgrowers_Baseline!C507</f>
        <v>88012c</v>
      </c>
      <c r="D507" s="11">
        <f>Outgrowers_Baseline!D507</f>
        <v>16668</v>
      </c>
      <c r="E507" s="11" t="str">
        <f>Outgrowers_Baseline!G507</f>
        <v>Euc</v>
      </c>
      <c r="F507" s="11">
        <f>Outgrowers_Baseline!H507</f>
        <v>2017</v>
      </c>
      <c r="G507" s="11">
        <f t="shared" si="126"/>
        <v>2016</v>
      </c>
      <c r="H507" s="11">
        <f>IF(G507&lt;2017,0,(IF(G507=2017,Outgrowers_Baseline!I507,IF(G507=2018,Outgrowers_Baseline!N507,IF(G507=2019,Outgrowers_Baseline!S507,IF(G507=2020,Outgrowers_Baseline!X507,IF(G507=2021,Outgrowers_Baseline!AC507,IF(G507=2022,Outgrowers_Baseline!AH507,IF(G507=2023,Outgrowers_Baseline!AM507,IF(G507=2024,Outgrowers_Baseline!AR507,0)))))))))+(IF(G507=2017,Outgrowers_Baseline!J507,IF(G507=2018,Outgrowers_Baseline!O507,IF(G507=2019,Outgrowers_Baseline!T507,IF(G507=2020,Outgrowers_Baseline!Y507,IF(G507=2021,Outgrowers_Baseline!AD507,IF(G507=2022,Outgrowers_Baseline!AI507,IF(G507=2023,Outgrowers_Baseline!AN507,IF(G507=2024,Outgrowers_Baseline!AS507,0)))))))))+(IF(G507=2017,Outgrowers_Baseline!K507,IF(G507=2018,Outgrowers_Baseline!P507,IF(G507=2019,Outgrowers_Baseline!U507,IF(G507=2020,Outgrowers_Baseline!Z507,IF(G507=2021,Outgrowers_Baseline!AE507,IF(G507=2022,Outgrowers_Baseline!AJ507,IF(G507=2023,Outgrowers_Baseline!AO507,IF(G507=2024,Outgrowers_Baseline!AT507,0)))))))))+(IF(G507=2017,Outgrowers_Baseline!L507,IF(G507=2018,Outgrowers_Baseline!Q507,IF(G507=2019,Outgrowers_Baseline!V507,IF(G507=2020,Outgrowers_Baseline!AA507,IF(G507=2021,Outgrowers_Baseline!AF507,IF(G507=2022,Outgrowers_Baseline!AK507,IF(G507=2023,Outgrowers_Baseline!AP507,IF(G507=2024,Outgrowers_Baseline!AU507,0))))))))))</f>
        <v>0</v>
      </c>
      <c r="I507" s="11">
        <f t="shared" si="127"/>
        <v>2017</v>
      </c>
      <c r="J507" s="11">
        <f>IF(I507=2017,Outgrowers_Baseline!I507,IF(I507=2018,Outgrowers_Baseline!N507,IF(I507=2019,Outgrowers_Baseline!S507,IF(I507=2020,Outgrowers_Baseline!X507,IF(I507=2021,Outgrowers_Baseline!AC507,IF(I507=2022,Outgrowers_Baseline!AH507,IF(I507=2023,Outgrowers_Baseline!AM507,IF(I507=2024,Outgrowers_Baseline!AR507,0))))))))</f>
        <v>3100</v>
      </c>
      <c r="K507" s="11">
        <f>IF(I507=2017,Outgrowers_Baseline!L507,IF(I507=2018,Outgrowers_Baseline!Q507,IF(I507=2019,Outgrowers_Baseline!V507,IF(I507=2020,Outgrowers_Baseline!AA507,IF(I507=2021,Outgrowers_Baseline!AF507,IF(I507=2022,Outgrowers_Baseline!AK507,IF(I507=2023,Outgrowers_Baseline!AP507,IF(I507=2024,Outgrowers_Baseline!AU507,0))))))))</f>
        <v>0</v>
      </c>
      <c r="L507" s="11">
        <f>IF(I507=2017,Outgrowers_Baseline!K507,IF(I507=2018,Outgrowers_Baseline!P507,IF(I507=2019,Outgrowers_Baseline!U507,IF(I507=2020,Outgrowers_Baseline!Z507,IF(I507=2021,Outgrowers_Baseline!AE507,IF(I507=2022,Outgrowers_Baseline!AJ507,IF(I507=2023,Outgrowers_Baseline!AO507,IF(I507=2024,Outgrowers_Baseline!AT507,0))))))))</f>
        <v>0</v>
      </c>
      <c r="M507" s="11">
        <f>IF(I507=2017,Outgrowers_Baseline!J507,IF(I507=2018,Outgrowers_Baseline!O507,IF(I507=2019,Outgrowers_Baseline!T507,IF(I507=2020,Outgrowers_Baseline!Y507,IF(I507=2021,Outgrowers_Baseline!AD507,IF(I507=2022,Outgrowers_Baseline!AI507,IF(I507=2023,Outgrowers_Baseline!AN507,IF(I507=2024,Outgrowers_Baseline!AS507,0))))))))</f>
        <v>0</v>
      </c>
      <c r="N507" s="11">
        <f t="shared" si="128"/>
        <v>3100</v>
      </c>
      <c r="O507" s="30">
        <f>IFERROR(VLOOKUP(A507,Outgrower_Areas!$C:$J,8,0),0)</f>
        <v>0.30463200000000001</v>
      </c>
      <c r="P507" s="33">
        <f t="shared" si="129"/>
        <v>0</v>
      </c>
      <c r="Q507" s="113">
        <f t="shared" si="130"/>
        <v>0</v>
      </c>
      <c r="R507" s="32">
        <f t="shared" si="131"/>
        <v>0</v>
      </c>
      <c r="S507" s="30">
        <f t="shared" si="132"/>
        <v>0</v>
      </c>
      <c r="T507" s="32">
        <f t="shared" si="133"/>
        <v>0</v>
      </c>
      <c r="U507" s="30">
        <f t="shared" si="134"/>
        <v>0</v>
      </c>
      <c r="V507" s="113" t="str">
        <f t="shared" si="135"/>
        <v>Non-Cropland</v>
      </c>
      <c r="W507" s="33">
        <f t="shared" si="136"/>
        <v>0</v>
      </c>
      <c r="X507" s="114">
        <f t="shared" si="137"/>
        <v>0</v>
      </c>
      <c r="Y507" s="33">
        <f t="shared" si="138"/>
        <v>0</v>
      </c>
      <c r="Z507" s="113">
        <f t="shared" si="139"/>
        <v>0</v>
      </c>
      <c r="AA507" s="113" t="str">
        <f t="shared" si="140"/>
        <v>Non-Cropland</v>
      </c>
      <c r="AB507" s="11">
        <f t="shared" si="141"/>
        <v>0</v>
      </c>
      <c r="AC507" s="11">
        <f t="shared" si="142"/>
        <v>0</v>
      </c>
      <c r="AD507" s="30">
        <f t="shared" si="143"/>
        <v>0</v>
      </c>
    </row>
    <row r="508" spans="1:30" x14ac:dyDescent="0.4">
      <c r="A508" s="11" t="str">
        <f>Outgrowers_Baseline!A508</f>
        <v>88012d</v>
      </c>
      <c r="B508" s="11">
        <f>Outgrowers_Baseline!B508</f>
        <v>501</v>
      </c>
      <c r="C508" s="11" t="str">
        <f>Outgrowers_Baseline!C508</f>
        <v>88012d</v>
      </c>
      <c r="D508" s="11">
        <f>Outgrowers_Baseline!D508</f>
        <v>16669</v>
      </c>
      <c r="E508" s="11" t="str">
        <f>Outgrowers_Baseline!G508</f>
        <v>Euc</v>
      </c>
      <c r="F508" s="11">
        <f>Outgrowers_Baseline!H508</f>
        <v>2017</v>
      </c>
      <c r="G508" s="11">
        <f t="shared" si="126"/>
        <v>2016</v>
      </c>
      <c r="H508" s="11">
        <f>IF(G508&lt;2017,0,(IF(G508=2017,Outgrowers_Baseline!I508,IF(G508=2018,Outgrowers_Baseline!N508,IF(G508=2019,Outgrowers_Baseline!S508,IF(G508=2020,Outgrowers_Baseline!X508,IF(G508=2021,Outgrowers_Baseline!AC508,IF(G508=2022,Outgrowers_Baseline!AH508,IF(G508=2023,Outgrowers_Baseline!AM508,IF(G508=2024,Outgrowers_Baseline!AR508,0)))))))))+(IF(G508=2017,Outgrowers_Baseline!J508,IF(G508=2018,Outgrowers_Baseline!O508,IF(G508=2019,Outgrowers_Baseline!T508,IF(G508=2020,Outgrowers_Baseline!Y508,IF(G508=2021,Outgrowers_Baseline!AD508,IF(G508=2022,Outgrowers_Baseline!AI508,IF(G508=2023,Outgrowers_Baseline!AN508,IF(G508=2024,Outgrowers_Baseline!AS508,0)))))))))+(IF(G508=2017,Outgrowers_Baseline!K508,IF(G508=2018,Outgrowers_Baseline!P508,IF(G508=2019,Outgrowers_Baseline!U508,IF(G508=2020,Outgrowers_Baseline!Z508,IF(G508=2021,Outgrowers_Baseline!AE508,IF(G508=2022,Outgrowers_Baseline!AJ508,IF(G508=2023,Outgrowers_Baseline!AO508,IF(G508=2024,Outgrowers_Baseline!AT508,0)))))))))+(IF(G508=2017,Outgrowers_Baseline!L508,IF(G508=2018,Outgrowers_Baseline!Q508,IF(G508=2019,Outgrowers_Baseline!V508,IF(G508=2020,Outgrowers_Baseline!AA508,IF(G508=2021,Outgrowers_Baseline!AF508,IF(G508=2022,Outgrowers_Baseline!AK508,IF(G508=2023,Outgrowers_Baseline!AP508,IF(G508=2024,Outgrowers_Baseline!AU508,0))))))))))</f>
        <v>0</v>
      </c>
      <c r="I508" s="11">
        <f t="shared" si="127"/>
        <v>2017</v>
      </c>
      <c r="J508" s="11">
        <f>IF(I508=2017,Outgrowers_Baseline!I508,IF(I508=2018,Outgrowers_Baseline!N508,IF(I508=2019,Outgrowers_Baseline!S508,IF(I508=2020,Outgrowers_Baseline!X508,IF(I508=2021,Outgrowers_Baseline!AC508,IF(I508=2022,Outgrowers_Baseline!AH508,IF(I508=2023,Outgrowers_Baseline!AM508,IF(I508=2024,Outgrowers_Baseline!AR508,0))))))))</f>
        <v>900</v>
      </c>
      <c r="K508" s="11">
        <f>IF(I508=2017,Outgrowers_Baseline!L508,IF(I508=2018,Outgrowers_Baseline!Q508,IF(I508=2019,Outgrowers_Baseline!V508,IF(I508=2020,Outgrowers_Baseline!AA508,IF(I508=2021,Outgrowers_Baseline!AF508,IF(I508=2022,Outgrowers_Baseline!AK508,IF(I508=2023,Outgrowers_Baseline!AP508,IF(I508=2024,Outgrowers_Baseline!AU508,0))))))))</f>
        <v>0</v>
      </c>
      <c r="L508" s="11">
        <f>IF(I508=2017,Outgrowers_Baseline!K508,IF(I508=2018,Outgrowers_Baseline!P508,IF(I508=2019,Outgrowers_Baseline!U508,IF(I508=2020,Outgrowers_Baseline!Z508,IF(I508=2021,Outgrowers_Baseline!AE508,IF(I508=2022,Outgrowers_Baseline!AJ508,IF(I508=2023,Outgrowers_Baseline!AO508,IF(I508=2024,Outgrowers_Baseline!AT508,0))))))))</f>
        <v>0</v>
      </c>
      <c r="M508" s="11">
        <f>IF(I508=2017,Outgrowers_Baseline!J508,IF(I508=2018,Outgrowers_Baseline!O508,IF(I508=2019,Outgrowers_Baseline!T508,IF(I508=2020,Outgrowers_Baseline!Y508,IF(I508=2021,Outgrowers_Baseline!AD508,IF(I508=2022,Outgrowers_Baseline!AI508,IF(I508=2023,Outgrowers_Baseline!AN508,IF(I508=2024,Outgrowers_Baseline!AS508,0))))))))</f>
        <v>900</v>
      </c>
      <c r="N508" s="11">
        <f t="shared" si="128"/>
        <v>1800</v>
      </c>
      <c r="O508" s="30">
        <f>IFERROR(VLOOKUP(A508,Outgrower_Areas!$C:$J,8,0),0)</f>
        <v>0.18648000000000001</v>
      </c>
      <c r="P508" s="33">
        <f t="shared" si="129"/>
        <v>0</v>
      </c>
      <c r="Q508" s="113">
        <f t="shared" si="130"/>
        <v>0</v>
      </c>
      <c r="R508" s="32">
        <f t="shared" si="131"/>
        <v>0</v>
      </c>
      <c r="S508" s="30">
        <f t="shared" si="132"/>
        <v>0</v>
      </c>
      <c r="T508" s="32">
        <f t="shared" si="133"/>
        <v>0.5</v>
      </c>
      <c r="U508" s="30">
        <f t="shared" si="134"/>
        <v>9.3240000000000003E-2</v>
      </c>
      <c r="V508" s="113" t="str">
        <f t="shared" si="135"/>
        <v>Non-Cropland</v>
      </c>
      <c r="W508" s="33">
        <f t="shared" si="136"/>
        <v>0</v>
      </c>
      <c r="X508" s="114">
        <f t="shared" si="137"/>
        <v>0</v>
      </c>
      <c r="Y508" s="33">
        <f t="shared" si="138"/>
        <v>0</v>
      </c>
      <c r="Z508" s="113">
        <f t="shared" si="139"/>
        <v>0</v>
      </c>
      <c r="AA508" s="113" t="str">
        <f t="shared" si="140"/>
        <v>High Cropland (≥50%)</v>
      </c>
      <c r="AB508" s="11">
        <f t="shared" si="141"/>
        <v>0.4</v>
      </c>
      <c r="AC508" s="11">
        <f t="shared" si="142"/>
        <v>3.7296000000000003E-2</v>
      </c>
      <c r="AD508" s="30">
        <f t="shared" si="143"/>
        <v>9.3240000000000003E-2</v>
      </c>
    </row>
    <row r="509" spans="1:30" x14ac:dyDescent="0.4">
      <c r="A509" s="11" t="str">
        <f>Outgrowers_Baseline!A509</f>
        <v>88026a</v>
      </c>
      <c r="B509" s="11">
        <f>Outgrowers_Baseline!B509</f>
        <v>501</v>
      </c>
      <c r="C509" s="11" t="str">
        <f>Outgrowers_Baseline!C509</f>
        <v>88026a</v>
      </c>
      <c r="D509" s="11">
        <f>Outgrowers_Baseline!D509</f>
        <v>16654</v>
      </c>
      <c r="E509" s="11" t="str">
        <f>Outgrowers_Baseline!G509</f>
        <v>Euc</v>
      </c>
      <c r="F509" s="11">
        <f>Outgrowers_Baseline!H509</f>
        <v>2018</v>
      </c>
      <c r="G509" s="11">
        <f t="shared" si="126"/>
        <v>2017</v>
      </c>
      <c r="H509" s="11">
        <f>IF(G509&lt;2017,0,(IF(G509=2017,Outgrowers_Baseline!I509,IF(G509=2018,Outgrowers_Baseline!N509,IF(G509=2019,Outgrowers_Baseline!S509,IF(G509=2020,Outgrowers_Baseline!X509,IF(G509=2021,Outgrowers_Baseline!AC509,IF(G509=2022,Outgrowers_Baseline!AH509,IF(G509=2023,Outgrowers_Baseline!AM509,IF(G509=2024,Outgrowers_Baseline!AR509,0)))))))))+(IF(G509=2017,Outgrowers_Baseline!J509,IF(G509=2018,Outgrowers_Baseline!O509,IF(G509=2019,Outgrowers_Baseline!T509,IF(G509=2020,Outgrowers_Baseline!Y509,IF(G509=2021,Outgrowers_Baseline!AD509,IF(G509=2022,Outgrowers_Baseline!AI509,IF(G509=2023,Outgrowers_Baseline!AN509,IF(G509=2024,Outgrowers_Baseline!AS509,0)))))))))+(IF(G509=2017,Outgrowers_Baseline!K509,IF(G509=2018,Outgrowers_Baseline!P509,IF(G509=2019,Outgrowers_Baseline!U509,IF(G509=2020,Outgrowers_Baseline!Z509,IF(G509=2021,Outgrowers_Baseline!AE509,IF(G509=2022,Outgrowers_Baseline!AJ509,IF(G509=2023,Outgrowers_Baseline!AO509,IF(G509=2024,Outgrowers_Baseline!AT509,0)))))))))+(IF(G509=2017,Outgrowers_Baseline!L509,IF(G509=2018,Outgrowers_Baseline!Q509,IF(G509=2019,Outgrowers_Baseline!V509,IF(G509=2020,Outgrowers_Baseline!AA509,IF(G509=2021,Outgrowers_Baseline!AF509,IF(G509=2022,Outgrowers_Baseline!AK509,IF(G509=2023,Outgrowers_Baseline!AP509,IF(G509=2024,Outgrowers_Baseline!AU509,0))))))))))</f>
        <v>1500</v>
      </c>
      <c r="I509" s="11">
        <f t="shared" si="127"/>
        <v>2017</v>
      </c>
      <c r="J509" s="11">
        <f>IF(I509=2017,Outgrowers_Baseline!I509,IF(I509=2018,Outgrowers_Baseline!N509,IF(I509=2019,Outgrowers_Baseline!S509,IF(I509=2020,Outgrowers_Baseline!X509,IF(I509=2021,Outgrowers_Baseline!AC509,IF(I509=2022,Outgrowers_Baseline!AH509,IF(I509=2023,Outgrowers_Baseline!AM509,IF(I509=2024,Outgrowers_Baseline!AR509,0))))))))</f>
        <v>1500</v>
      </c>
      <c r="K509" s="11">
        <f>IF(I509=2017,Outgrowers_Baseline!L509,IF(I509=2018,Outgrowers_Baseline!Q509,IF(I509=2019,Outgrowers_Baseline!V509,IF(I509=2020,Outgrowers_Baseline!AA509,IF(I509=2021,Outgrowers_Baseline!AF509,IF(I509=2022,Outgrowers_Baseline!AK509,IF(I509=2023,Outgrowers_Baseline!AP509,IF(I509=2024,Outgrowers_Baseline!AU509,0))))))))</f>
        <v>0</v>
      </c>
      <c r="L509" s="11">
        <f>IF(I509=2017,Outgrowers_Baseline!K509,IF(I509=2018,Outgrowers_Baseline!P509,IF(I509=2019,Outgrowers_Baseline!U509,IF(I509=2020,Outgrowers_Baseline!Z509,IF(I509=2021,Outgrowers_Baseline!AE509,IF(I509=2022,Outgrowers_Baseline!AJ509,IF(I509=2023,Outgrowers_Baseline!AO509,IF(I509=2024,Outgrowers_Baseline!AT509,0))))))))</f>
        <v>0</v>
      </c>
      <c r="M509" s="11">
        <f>IF(I509=2017,Outgrowers_Baseline!J509,IF(I509=2018,Outgrowers_Baseline!O509,IF(I509=2019,Outgrowers_Baseline!T509,IF(I509=2020,Outgrowers_Baseline!Y509,IF(I509=2021,Outgrowers_Baseline!AD509,IF(I509=2022,Outgrowers_Baseline!AI509,IF(I509=2023,Outgrowers_Baseline!AN509,IF(I509=2024,Outgrowers_Baseline!AS509,0))))))))</f>
        <v>0</v>
      </c>
      <c r="N509" s="11">
        <f t="shared" si="128"/>
        <v>1500</v>
      </c>
      <c r="O509" s="30">
        <f>IFERROR(VLOOKUP(A509,Outgrower_Areas!$C:$J,8,0),0)</f>
        <v>0.15205299999999999</v>
      </c>
      <c r="P509" s="33">
        <f t="shared" si="129"/>
        <v>0</v>
      </c>
      <c r="Q509" s="113">
        <f t="shared" si="130"/>
        <v>0</v>
      </c>
      <c r="R509" s="32">
        <f t="shared" si="131"/>
        <v>0</v>
      </c>
      <c r="S509" s="30">
        <f t="shared" si="132"/>
        <v>0</v>
      </c>
      <c r="T509" s="32">
        <f t="shared" si="133"/>
        <v>0</v>
      </c>
      <c r="U509" s="30">
        <f t="shared" si="134"/>
        <v>0</v>
      </c>
      <c r="V509" s="113" t="str">
        <f t="shared" si="135"/>
        <v>Non-Cropland</v>
      </c>
      <c r="W509" s="33">
        <f t="shared" si="136"/>
        <v>0</v>
      </c>
      <c r="X509" s="114">
        <f t="shared" si="137"/>
        <v>0</v>
      </c>
      <c r="Y509" s="33">
        <f t="shared" si="138"/>
        <v>0</v>
      </c>
      <c r="Z509" s="113">
        <f t="shared" si="139"/>
        <v>0</v>
      </c>
      <c r="AA509" s="113" t="str">
        <f t="shared" si="140"/>
        <v>Non-Cropland</v>
      </c>
      <c r="AB509" s="11">
        <f t="shared" si="141"/>
        <v>0</v>
      </c>
      <c r="AC509" s="11">
        <f t="shared" si="142"/>
        <v>0</v>
      </c>
      <c r="AD509" s="30">
        <f t="shared" si="143"/>
        <v>0</v>
      </c>
    </row>
    <row r="510" spans="1:30" x14ac:dyDescent="0.4">
      <c r="A510" s="11" t="str">
        <f>Outgrowers_Baseline!A510</f>
        <v>88026b</v>
      </c>
      <c r="B510" s="11">
        <f>Outgrowers_Baseline!B510</f>
        <v>501</v>
      </c>
      <c r="C510" s="11" t="str">
        <f>Outgrowers_Baseline!C510</f>
        <v>88026b</v>
      </c>
      <c r="D510" s="11">
        <f>Outgrowers_Baseline!D510</f>
        <v>16655</v>
      </c>
      <c r="E510" s="11" t="str">
        <f>Outgrowers_Baseline!G510</f>
        <v>Euc</v>
      </c>
      <c r="F510" s="11">
        <f>Outgrowers_Baseline!H510</f>
        <v>2019</v>
      </c>
      <c r="G510" s="11">
        <f t="shared" si="126"/>
        <v>2018</v>
      </c>
      <c r="H510" s="11">
        <f>IF(G510&lt;2017,0,(IF(G510=2017,Outgrowers_Baseline!I510,IF(G510=2018,Outgrowers_Baseline!N510,IF(G510=2019,Outgrowers_Baseline!S510,IF(G510=2020,Outgrowers_Baseline!X510,IF(G510=2021,Outgrowers_Baseline!AC510,IF(G510=2022,Outgrowers_Baseline!AH510,IF(G510=2023,Outgrowers_Baseline!AM510,IF(G510=2024,Outgrowers_Baseline!AR510,0)))))))))+(IF(G510=2017,Outgrowers_Baseline!J510,IF(G510=2018,Outgrowers_Baseline!O510,IF(G510=2019,Outgrowers_Baseline!T510,IF(G510=2020,Outgrowers_Baseline!Y510,IF(G510=2021,Outgrowers_Baseline!AD510,IF(G510=2022,Outgrowers_Baseline!AI510,IF(G510=2023,Outgrowers_Baseline!AN510,IF(G510=2024,Outgrowers_Baseline!AS510,0)))))))))+(IF(G510=2017,Outgrowers_Baseline!K510,IF(G510=2018,Outgrowers_Baseline!P510,IF(G510=2019,Outgrowers_Baseline!U510,IF(G510=2020,Outgrowers_Baseline!Z510,IF(G510=2021,Outgrowers_Baseline!AE510,IF(G510=2022,Outgrowers_Baseline!AJ510,IF(G510=2023,Outgrowers_Baseline!AO510,IF(G510=2024,Outgrowers_Baseline!AT510,0)))))))))+(IF(G510=2017,Outgrowers_Baseline!L510,IF(G510=2018,Outgrowers_Baseline!Q510,IF(G510=2019,Outgrowers_Baseline!V510,IF(G510=2020,Outgrowers_Baseline!AA510,IF(G510=2021,Outgrowers_Baseline!AF510,IF(G510=2022,Outgrowers_Baseline!AK510,IF(G510=2023,Outgrowers_Baseline!AP510,IF(G510=2024,Outgrowers_Baseline!AU510,0))))))))))</f>
        <v>2100</v>
      </c>
      <c r="I510" s="11">
        <f t="shared" si="127"/>
        <v>2018</v>
      </c>
      <c r="J510" s="11">
        <f>IF(I510=2017,Outgrowers_Baseline!I510,IF(I510=2018,Outgrowers_Baseline!N510,IF(I510=2019,Outgrowers_Baseline!S510,IF(I510=2020,Outgrowers_Baseline!X510,IF(I510=2021,Outgrowers_Baseline!AC510,IF(I510=2022,Outgrowers_Baseline!AH510,IF(I510=2023,Outgrowers_Baseline!AM510,IF(I510=2024,Outgrowers_Baseline!AR510,0))))))))</f>
        <v>2100</v>
      </c>
      <c r="K510" s="11">
        <f>IF(I510=2017,Outgrowers_Baseline!L510,IF(I510=2018,Outgrowers_Baseline!Q510,IF(I510=2019,Outgrowers_Baseline!V510,IF(I510=2020,Outgrowers_Baseline!AA510,IF(I510=2021,Outgrowers_Baseline!AF510,IF(I510=2022,Outgrowers_Baseline!AK510,IF(I510=2023,Outgrowers_Baseline!AP510,IF(I510=2024,Outgrowers_Baseline!AU510,0))))))))</f>
        <v>0</v>
      </c>
      <c r="L510" s="11">
        <f>IF(I510=2017,Outgrowers_Baseline!K510,IF(I510=2018,Outgrowers_Baseline!P510,IF(I510=2019,Outgrowers_Baseline!U510,IF(I510=2020,Outgrowers_Baseline!Z510,IF(I510=2021,Outgrowers_Baseline!AE510,IF(I510=2022,Outgrowers_Baseline!AJ510,IF(I510=2023,Outgrowers_Baseline!AO510,IF(I510=2024,Outgrowers_Baseline!AT510,0))))))))</f>
        <v>0</v>
      </c>
      <c r="M510" s="11">
        <f>IF(I510=2017,Outgrowers_Baseline!J510,IF(I510=2018,Outgrowers_Baseline!O510,IF(I510=2019,Outgrowers_Baseline!T510,IF(I510=2020,Outgrowers_Baseline!Y510,IF(I510=2021,Outgrowers_Baseline!AD510,IF(I510=2022,Outgrowers_Baseline!AI510,IF(I510=2023,Outgrowers_Baseline!AN510,IF(I510=2024,Outgrowers_Baseline!AS510,0))))))))</f>
        <v>0</v>
      </c>
      <c r="N510" s="11">
        <f t="shared" si="128"/>
        <v>2100</v>
      </c>
      <c r="O510" s="30">
        <f>IFERROR(VLOOKUP(A510,Outgrower_Areas!$C:$J,8,0),0)</f>
        <v>0.20871600000000001</v>
      </c>
      <c r="P510" s="33">
        <f t="shared" si="129"/>
        <v>0</v>
      </c>
      <c r="Q510" s="113">
        <f t="shared" si="130"/>
        <v>0</v>
      </c>
      <c r="R510" s="32">
        <f t="shared" si="131"/>
        <v>0</v>
      </c>
      <c r="S510" s="30">
        <f t="shared" si="132"/>
        <v>0</v>
      </c>
      <c r="T510" s="32">
        <f t="shared" si="133"/>
        <v>0</v>
      </c>
      <c r="U510" s="30">
        <f t="shared" si="134"/>
        <v>0</v>
      </c>
      <c r="V510" s="113" t="str">
        <f t="shared" si="135"/>
        <v>Non-Cropland</v>
      </c>
      <c r="W510" s="33">
        <f t="shared" si="136"/>
        <v>0</v>
      </c>
      <c r="X510" s="114">
        <f t="shared" si="137"/>
        <v>0</v>
      </c>
      <c r="Y510" s="33">
        <f t="shared" si="138"/>
        <v>0</v>
      </c>
      <c r="Z510" s="113">
        <f t="shared" si="139"/>
        <v>0</v>
      </c>
      <c r="AA510" s="113" t="str">
        <f t="shared" si="140"/>
        <v>Non-Cropland</v>
      </c>
      <c r="AB510" s="11">
        <f t="shared" si="141"/>
        <v>0</v>
      </c>
      <c r="AC510" s="11">
        <f t="shared" si="142"/>
        <v>0</v>
      </c>
      <c r="AD510" s="30">
        <f t="shared" si="143"/>
        <v>0</v>
      </c>
    </row>
    <row r="511" spans="1:30" x14ac:dyDescent="0.4">
      <c r="A511" s="11" t="str">
        <f>Outgrowers_Baseline!A511</f>
        <v>88323a</v>
      </c>
      <c r="B511" s="11">
        <f>Outgrowers_Baseline!B511</f>
        <v>507</v>
      </c>
      <c r="C511" s="11" t="str">
        <f>Outgrowers_Baseline!C511</f>
        <v>88323a</v>
      </c>
      <c r="D511" s="11">
        <f>Outgrowers_Baseline!D511</f>
        <v>19092</v>
      </c>
      <c r="E511" s="11" t="str">
        <f>Outgrowers_Baseline!G511</f>
        <v>Euc</v>
      </c>
      <c r="F511" s="11">
        <f>Outgrowers_Baseline!H511</f>
        <v>2023</v>
      </c>
      <c r="G511" s="11">
        <f t="shared" si="126"/>
        <v>2022</v>
      </c>
      <c r="H511" s="11">
        <f>IF(G511&lt;2017,0,(IF(G511=2017,Outgrowers_Baseline!I511,IF(G511=2018,Outgrowers_Baseline!N511,IF(G511=2019,Outgrowers_Baseline!S511,IF(G511=2020,Outgrowers_Baseline!X511,IF(G511=2021,Outgrowers_Baseline!AC511,IF(G511=2022,Outgrowers_Baseline!AH511,IF(G511=2023,Outgrowers_Baseline!AM511,IF(G511=2024,Outgrowers_Baseline!AR511,0)))))))))+(IF(G511=2017,Outgrowers_Baseline!J511,IF(G511=2018,Outgrowers_Baseline!O511,IF(G511=2019,Outgrowers_Baseline!T511,IF(G511=2020,Outgrowers_Baseline!Y511,IF(G511=2021,Outgrowers_Baseline!AD511,IF(G511=2022,Outgrowers_Baseline!AI511,IF(G511=2023,Outgrowers_Baseline!AN511,IF(G511=2024,Outgrowers_Baseline!AS511,0)))))))))+(IF(G511=2017,Outgrowers_Baseline!K511,IF(G511=2018,Outgrowers_Baseline!P511,IF(G511=2019,Outgrowers_Baseline!U511,IF(G511=2020,Outgrowers_Baseline!Z511,IF(G511=2021,Outgrowers_Baseline!AE511,IF(G511=2022,Outgrowers_Baseline!AJ511,IF(G511=2023,Outgrowers_Baseline!AO511,IF(G511=2024,Outgrowers_Baseline!AT511,0)))))))))+(IF(G511=2017,Outgrowers_Baseline!L511,IF(G511=2018,Outgrowers_Baseline!Q511,IF(G511=2019,Outgrowers_Baseline!V511,IF(G511=2020,Outgrowers_Baseline!AA511,IF(G511=2021,Outgrowers_Baseline!AF511,IF(G511=2022,Outgrowers_Baseline!AK511,IF(G511=2023,Outgrowers_Baseline!AP511,IF(G511=2024,Outgrowers_Baseline!AU511,0))))))))))</f>
        <v>3400</v>
      </c>
      <c r="I511" s="11">
        <f t="shared" si="127"/>
        <v>2022</v>
      </c>
      <c r="J511" s="11">
        <f>IF(I511=2017,Outgrowers_Baseline!I511,IF(I511=2018,Outgrowers_Baseline!N511,IF(I511=2019,Outgrowers_Baseline!S511,IF(I511=2020,Outgrowers_Baseline!X511,IF(I511=2021,Outgrowers_Baseline!AC511,IF(I511=2022,Outgrowers_Baseline!AH511,IF(I511=2023,Outgrowers_Baseline!AM511,IF(I511=2024,Outgrowers_Baseline!AR511,0))))))))</f>
        <v>0</v>
      </c>
      <c r="K511" s="11">
        <f>IF(I511=2017,Outgrowers_Baseline!L511,IF(I511=2018,Outgrowers_Baseline!Q511,IF(I511=2019,Outgrowers_Baseline!V511,IF(I511=2020,Outgrowers_Baseline!AA511,IF(I511=2021,Outgrowers_Baseline!AF511,IF(I511=2022,Outgrowers_Baseline!AK511,IF(I511=2023,Outgrowers_Baseline!AP511,IF(I511=2024,Outgrowers_Baseline!AU511,0))))))))</f>
        <v>1400</v>
      </c>
      <c r="L511" s="11">
        <f>IF(I511=2017,Outgrowers_Baseline!K511,IF(I511=2018,Outgrowers_Baseline!P511,IF(I511=2019,Outgrowers_Baseline!U511,IF(I511=2020,Outgrowers_Baseline!Z511,IF(I511=2021,Outgrowers_Baseline!AE511,IF(I511=2022,Outgrowers_Baseline!AJ511,IF(I511=2023,Outgrowers_Baseline!AO511,IF(I511=2024,Outgrowers_Baseline!AT511,0))))))))</f>
        <v>1700</v>
      </c>
      <c r="M511" s="11">
        <f>IF(I511=2017,Outgrowers_Baseline!J511,IF(I511=2018,Outgrowers_Baseline!O511,IF(I511=2019,Outgrowers_Baseline!T511,IF(I511=2020,Outgrowers_Baseline!Y511,IF(I511=2021,Outgrowers_Baseline!AD511,IF(I511=2022,Outgrowers_Baseline!AI511,IF(I511=2023,Outgrowers_Baseline!AN511,IF(I511=2024,Outgrowers_Baseline!AS511,0))))))))</f>
        <v>300</v>
      </c>
      <c r="N511" s="11">
        <f t="shared" si="128"/>
        <v>3400</v>
      </c>
      <c r="O511" s="30">
        <f>IFERROR(VLOOKUP(A511,Outgrower_Areas!$C:$J,8,0),0)</f>
        <v>0.34743800000000002</v>
      </c>
      <c r="P511" s="33">
        <f t="shared" si="129"/>
        <v>0.41176470588235292</v>
      </c>
      <c r="Q511" s="113">
        <f t="shared" si="130"/>
        <v>0.14306270588235295</v>
      </c>
      <c r="R511" s="32">
        <f t="shared" si="131"/>
        <v>0.91176470588235292</v>
      </c>
      <c r="S511" s="30">
        <f t="shared" si="132"/>
        <v>0.31678170588235294</v>
      </c>
      <c r="T511" s="32">
        <f t="shared" si="133"/>
        <v>1</v>
      </c>
      <c r="U511" s="30">
        <f t="shared" si="134"/>
        <v>0.34743800000000002</v>
      </c>
      <c r="V511" s="113" t="str">
        <f t="shared" si="135"/>
        <v>Medium Cropland (30-50%)</v>
      </c>
      <c r="W511" s="33">
        <f t="shared" si="136"/>
        <v>0.3</v>
      </c>
      <c r="X511" s="114">
        <f t="shared" si="137"/>
        <v>4.2918811764705883E-2</v>
      </c>
      <c r="Y511" s="33">
        <f t="shared" si="138"/>
        <v>0.4</v>
      </c>
      <c r="Z511" s="113">
        <f t="shared" si="139"/>
        <v>0.12671268235294117</v>
      </c>
      <c r="AA511" s="113" t="str">
        <f t="shared" si="140"/>
        <v>High Cropland (≥50%)</v>
      </c>
      <c r="AB511" s="11">
        <f t="shared" si="141"/>
        <v>0.4</v>
      </c>
      <c r="AC511" s="11">
        <f t="shared" si="142"/>
        <v>0.13897520000000002</v>
      </c>
      <c r="AD511" s="30">
        <f t="shared" si="143"/>
        <v>0.34743800000000002</v>
      </c>
    </row>
    <row r="512" spans="1:30" x14ac:dyDescent="0.4">
      <c r="A512" s="11" t="str">
        <f>Outgrowers_Baseline!A512</f>
        <v>88330a</v>
      </c>
      <c r="B512" s="11">
        <f>Outgrowers_Baseline!B512</f>
        <v>507</v>
      </c>
      <c r="C512" s="11" t="str">
        <f>Outgrowers_Baseline!C512</f>
        <v>88330a</v>
      </c>
      <c r="D512" s="11">
        <f>Outgrowers_Baseline!D512</f>
        <v>19093</v>
      </c>
      <c r="E512" s="11" t="str">
        <f>Outgrowers_Baseline!G512</f>
        <v>Pine</v>
      </c>
      <c r="F512" s="11">
        <f>Outgrowers_Baseline!H512</f>
        <v>2023</v>
      </c>
      <c r="G512" s="11">
        <f t="shared" si="126"/>
        <v>2022</v>
      </c>
      <c r="H512" s="11">
        <f>IF(G512&lt;2017,0,(IF(G512=2017,Outgrowers_Baseline!I512,IF(G512=2018,Outgrowers_Baseline!N512,IF(G512=2019,Outgrowers_Baseline!S512,IF(G512=2020,Outgrowers_Baseline!X512,IF(G512=2021,Outgrowers_Baseline!AC512,IF(G512=2022,Outgrowers_Baseline!AH512,IF(G512=2023,Outgrowers_Baseline!AM512,IF(G512=2024,Outgrowers_Baseline!AR512,0)))))))))+(IF(G512=2017,Outgrowers_Baseline!J512,IF(G512=2018,Outgrowers_Baseline!O512,IF(G512=2019,Outgrowers_Baseline!T512,IF(G512=2020,Outgrowers_Baseline!Y512,IF(G512=2021,Outgrowers_Baseline!AD512,IF(G512=2022,Outgrowers_Baseline!AI512,IF(G512=2023,Outgrowers_Baseline!AN512,IF(G512=2024,Outgrowers_Baseline!AS512,0)))))))))+(IF(G512=2017,Outgrowers_Baseline!K512,IF(G512=2018,Outgrowers_Baseline!P512,IF(G512=2019,Outgrowers_Baseline!U512,IF(G512=2020,Outgrowers_Baseline!Z512,IF(G512=2021,Outgrowers_Baseline!AE512,IF(G512=2022,Outgrowers_Baseline!AJ512,IF(G512=2023,Outgrowers_Baseline!AO512,IF(G512=2024,Outgrowers_Baseline!AT512,0)))))))))+(IF(G512=2017,Outgrowers_Baseline!L512,IF(G512=2018,Outgrowers_Baseline!Q512,IF(G512=2019,Outgrowers_Baseline!V512,IF(G512=2020,Outgrowers_Baseline!AA512,IF(G512=2021,Outgrowers_Baseline!AF512,IF(G512=2022,Outgrowers_Baseline!AK512,IF(G512=2023,Outgrowers_Baseline!AP512,IF(G512=2024,Outgrowers_Baseline!AU512,0))))))))))</f>
        <v>2900</v>
      </c>
      <c r="I512" s="11">
        <f t="shared" si="127"/>
        <v>2022</v>
      </c>
      <c r="J512" s="11">
        <f>IF(I512=2017,Outgrowers_Baseline!I512,IF(I512=2018,Outgrowers_Baseline!N512,IF(I512=2019,Outgrowers_Baseline!S512,IF(I512=2020,Outgrowers_Baseline!X512,IF(I512=2021,Outgrowers_Baseline!AC512,IF(I512=2022,Outgrowers_Baseline!AH512,IF(I512=2023,Outgrowers_Baseline!AM512,IF(I512=2024,Outgrowers_Baseline!AR512,0))))))))</f>
        <v>1300</v>
      </c>
      <c r="K512" s="11">
        <f>IF(I512=2017,Outgrowers_Baseline!L512,IF(I512=2018,Outgrowers_Baseline!Q512,IF(I512=2019,Outgrowers_Baseline!V512,IF(I512=2020,Outgrowers_Baseline!AA512,IF(I512=2021,Outgrowers_Baseline!AF512,IF(I512=2022,Outgrowers_Baseline!AK512,IF(I512=2023,Outgrowers_Baseline!AP512,IF(I512=2024,Outgrowers_Baseline!AU512,0))))))))</f>
        <v>0</v>
      </c>
      <c r="L512" s="11">
        <f>IF(I512=2017,Outgrowers_Baseline!K512,IF(I512=2018,Outgrowers_Baseline!P512,IF(I512=2019,Outgrowers_Baseline!U512,IF(I512=2020,Outgrowers_Baseline!Z512,IF(I512=2021,Outgrowers_Baseline!AE512,IF(I512=2022,Outgrowers_Baseline!AJ512,IF(I512=2023,Outgrowers_Baseline!AO512,IF(I512=2024,Outgrowers_Baseline!AT512,0))))))))</f>
        <v>400</v>
      </c>
      <c r="M512" s="11">
        <f>IF(I512=2017,Outgrowers_Baseline!J512,IF(I512=2018,Outgrowers_Baseline!O512,IF(I512=2019,Outgrowers_Baseline!T512,IF(I512=2020,Outgrowers_Baseline!Y512,IF(I512=2021,Outgrowers_Baseline!AD512,IF(I512=2022,Outgrowers_Baseline!AI512,IF(I512=2023,Outgrowers_Baseline!AN512,IF(I512=2024,Outgrowers_Baseline!AS512,0))))))))</f>
        <v>1200</v>
      </c>
      <c r="N512" s="11">
        <f t="shared" si="128"/>
        <v>2900</v>
      </c>
      <c r="O512" s="30">
        <f>IFERROR(VLOOKUP(A512,Outgrower_Areas!$C:$J,8,0),0)</f>
        <v>0.28781899999999999</v>
      </c>
      <c r="P512" s="33">
        <f t="shared" si="129"/>
        <v>0</v>
      </c>
      <c r="Q512" s="113">
        <f t="shared" si="130"/>
        <v>0</v>
      </c>
      <c r="R512" s="32">
        <f t="shared" si="131"/>
        <v>0.13793103448275862</v>
      </c>
      <c r="S512" s="30">
        <f t="shared" si="132"/>
        <v>3.9699172413793102E-2</v>
      </c>
      <c r="T512" s="32">
        <f t="shared" si="133"/>
        <v>0.55172413793103448</v>
      </c>
      <c r="U512" s="30">
        <f t="shared" si="134"/>
        <v>0.15879668965517241</v>
      </c>
      <c r="V512" s="113" t="str">
        <f t="shared" si="135"/>
        <v>Non-Cropland</v>
      </c>
      <c r="W512" s="33">
        <f t="shared" si="136"/>
        <v>0</v>
      </c>
      <c r="X512" s="114">
        <f t="shared" si="137"/>
        <v>0</v>
      </c>
      <c r="Y512" s="33">
        <f t="shared" si="138"/>
        <v>0.2</v>
      </c>
      <c r="Z512" s="113">
        <f t="shared" si="139"/>
        <v>7.9398344827586211E-3</v>
      </c>
      <c r="AA512" s="113" t="str">
        <f t="shared" si="140"/>
        <v>High Cropland (≥50%)</v>
      </c>
      <c r="AB512" s="11">
        <f t="shared" si="141"/>
        <v>0.4</v>
      </c>
      <c r="AC512" s="11">
        <f t="shared" si="142"/>
        <v>6.3518675862068968E-2</v>
      </c>
      <c r="AD512" s="30">
        <f t="shared" si="143"/>
        <v>0.15879668965517241</v>
      </c>
    </row>
    <row r="513" spans="1:30" x14ac:dyDescent="0.4">
      <c r="A513" s="11" t="str">
        <f>Outgrowers_Baseline!A513</f>
        <v>88334a</v>
      </c>
      <c r="B513" s="11">
        <f>Outgrowers_Baseline!B513</f>
        <v>507</v>
      </c>
      <c r="C513" s="11" t="str">
        <f>Outgrowers_Baseline!C513</f>
        <v>88334a</v>
      </c>
      <c r="D513" s="11">
        <f>Outgrowers_Baseline!D513</f>
        <v>19094</v>
      </c>
      <c r="E513" s="11" t="str">
        <f>Outgrowers_Baseline!G513</f>
        <v>Euc</v>
      </c>
      <c r="F513" s="11">
        <f>Outgrowers_Baseline!H513</f>
        <v>2023</v>
      </c>
      <c r="G513" s="11">
        <f t="shared" si="126"/>
        <v>2022</v>
      </c>
      <c r="H513" s="11">
        <f>IF(G513&lt;2017,0,(IF(G513=2017,Outgrowers_Baseline!I513,IF(G513=2018,Outgrowers_Baseline!N513,IF(G513=2019,Outgrowers_Baseline!S513,IF(G513=2020,Outgrowers_Baseline!X513,IF(G513=2021,Outgrowers_Baseline!AC513,IF(G513=2022,Outgrowers_Baseline!AH513,IF(G513=2023,Outgrowers_Baseline!AM513,IF(G513=2024,Outgrowers_Baseline!AR513,0)))))))))+(IF(G513=2017,Outgrowers_Baseline!J513,IF(G513=2018,Outgrowers_Baseline!O513,IF(G513=2019,Outgrowers_Baseline!T513,IF(G513=2020,Outgrowers_Baseline!Y513,IF(G513=2021,Outgrowers_Baseline!AD513,IF(G513=2022,Outgrowers_Baseline!AI513,IF(G513=2023,Outgrowers_Baseline!AN513,IF(G513=2024,Outgrowers_Baseline!AS513,0)))))))))+(IF(G513=2017,Outgrowers_Baseline!K513,IF(G513=2018,Outgrowers_Baseline!P513,IF(G513=2019,Outgrowers_Baseline!U513,IF(G513=2020,Outgrowers_Baseline!Z513,IF(G513=2021,Outgrowers_Baseline!AE513,IF(G513=2022,Outgrowers_Baseline!AJ513,IF(G513=2023,Outgrowers_Baseline!AO513,IF(G513=2024,Outgrowers_Baseline!AT513,0)))))))))+(IF(G513=2017,Outgrowers_Baseline!L513,IF(G513=2018,Outgrowers_Baseline!Q513,IF(G513=2019,Outgrowers_Baseline!V513,IF(G513=2020,Outgrowers_Baseline!AA513,IF(G513=2021,Outgrowers_Baseline!AF513,IF(G513=2022,Outgrowers_Baseline!AK513,IF(G513=2023,Outgrowers_Baseline!AP513,IF(G513=2024,Outgrowers_Baseline!AU513,0))))))))))</f>
        <v>500</v>
      </c>
      <c r="I513" s="11">
        <f t="shared" si="127"/>
        <v>2022</v>
      </c>
      <c r="J513" s="11">
        <f>IF(I513=2017,Outgrowers_Baseline!I513,IF(I513=2018,Outgrowers_Baseline!N513,IF(I513=2019,Outgrowers_Baseline!S513,IF(I513=2020,Outgrowers_Baseline!X513,IF(I513=2021,Outgrowers_Baseline!AC513,IF(I513=2022,Outgrowers_Baseline!AH513,IF(I513=2023,Outgrowers_Baseline!AM513,IF(I513=2024,Outgrowers_Baseline!AR513,0))))))))</f>
        <v>0</v>
      </c>
      <c r="K513" s="11">
        <f>IF(I513=2017,Outgrowers_Baseline!L513,IF(I513=2018,Outgrowers_Baseline!Q513,IF(I513=2019,Outgrowers_Baseline!V513,IF(I513=2020,Outgrowers_Baseline!AA513,IF(I513=2021,Outgrowers_Baseline!AF513,IF(I513=2022,Outgrowers_Baseline!AK513,IF(I513=2023,Outgrowers_Baseline!AP513,IF(I513=2024,Outgrowers_Baseline!AU513,0))))))))</f>
        <v>100</v>
      </c>
      <c r="L513" s="11">
        <f>IF(I513=2017,Outgrowers_Baseline!K513,IF(I513=2018,Outgrowers_Baseline!P513,IF(I513=2019,Outgrowers_Baseline!U513,IF(I513=2020,Outgrowers_Baseline!Z513,IF(I513=2021,Outgrowers_Baseline!AE513,IF(I513=2022,Outgrowers_Baseline!AJ513,IF(I513=2023,Outgrowers_Baseline!AO513,IF(I513=2024,Outgrowers_Baseline!AT513,0))))))))</f>
        <v>200</v>
      </c>
      <c r="M513" s="11">
        <f>IF(I513=2017,Outgrowers_Baseline!J513,IF(I513=2018,Outgrowers_Baseline!O513,IF(I513=2019,Outgrowers_Baseline!T513,IF(I513=2020,Outgrowers_Baseline!Y513,IF(I513=2021,Outgrowers_Baseline!AD513,IF(I513=2022,Outgrowers_Baseline!AI513,IF(I513=2023,Outgrowers_Baseline!AN513,IF(I513=2024,Outgrowers_Baseline!AS513,0))))))))</f>
        <v>200</v>
      </c>
      <c r="N513" s="11">
        <f t="shared" si="128"/>
        <v>500</v>
      </c>
      <c r="O513" s="30">
        <f>IFERROR(VLOOKUP(A513,Outgrower_Areas!$C:$J,8,0),0)</f>
        <v>5.3953000000000001E-2</v>
      </c>
      <c r="P513" s="33">
        <f t="shared" si="129"/>
        <v>0.2</v>
      </c>
      <c r="Q513" s="113">
        <f t="shared" si="130"/>
        <v>1.0790600000000001E-2</v>
      </c>
      <c r="R513" s="32">
        <f t="shared" si="131"/>
        <v>0.6</v>
      </c>
      <c r="S513" s="30">
        <f t="shared" si="132"/>
        <v>3.2371799999999999E-2</v>
      </c>
      <c r="T513" s="32">
        <f t="shared" si="133"/>
        <v>1</v>
      </c>
      <c r="U513" s="30">
        <f t="shared" si="134"/>
        <v>5.3953000000000001E-2</v>
      </c>
      <c r="V513" s="113" t="str">
        <f t="shared" si="135"/>
        <v>Low Cropland (10-30%)</v>
      </c>
      <c r="W513" s="33">
        <f t="shared" si="136"/>
        <v>0.2</v>
      </c>
      <c r="X513" s="114">
        <f t="shared" si="137"/>
        <v>2.1581200000000004E-3</v>
      </c>
      <c r="Y513" s="33">
        <f t="shared" si="138"/>
        <v>0.4</v>
      </c>
      <c r="Z513" s="113">
        <f t="shared" si="139"/>
        <v>1.294872E-2</v>
      </c>
      <c r="AA513" s="113" t="str">
        <f t="shared" si="140"/>
        <v>High Cropland (≥50%)</v>
      </c>
      <c r="AB513" s="11">
        <f t="shared" si="141"/>
        <v>0.4</v>
      </c>
      <c r="AC513" s="11">
        <f t="shared" si="142"/>
        <v>2.1581200000000002E-2</v>
      </c>
      <c r="AD513" s="30">
        <f t="shared" si="143"/>
        <v>5.3953000000000001E-2</v>
      </c>
    </row>
    <row r="514" spans="1:30" x14ac:dyDescent="0.4">
      <c r="A514" s="11" t="str">
        <f>Outgrowers_Baseline!A514</f>
        <v>88355a</v>
      </c>
      <c r="B514" s="11">
        <f>Outgrowers_Baseline!B514</f>
        <v>507</v>
      </c>
      <c r="C514" s="11" t="str">
        <f>Outgrowers_Baseline!C514</f>
        <v>88355a</v>
      </c>
      <c r="D514" s="11">
        <f>Outgrowers_Baseline!D514</f>
        <v>19095</v>
      </c>
      <c r="E514" s="11" t="str">
        <f>Outgrowers_Baseline!G514</f>
        <v>Euc</v>
      </c>
      <c r="F514" s="11">
        <f>Outgrowers_Baseline!H514</f>
        <v>2023</v>
      </c>
      <c r="G514" s="11">
        <f t="shared" si="126"/>
        <v>2022</v>
      </c>
      <c r="H514" s="11">
        <f>IF(G514&lt;2017,0,(IF(G514=2017,Outgrowers_Baseline!I514,IF(G514=2018,Outgrowers_Baseline!N514,IF(G514=2019,Outgrowers_Baseline!S514,IF(G514=2020,Outgrowers_Baseline!X514,IF(G514=2021,Outgrowers_Baseline!AC514,IF(G514=2022,Outgrowers_Baseline!AH514,IF(G514=2023,Outgrowers_Baseline!AM514,IF(G514=2024,Outgrowers_Baseline!AR514,0)))))))))+(IF(G514=2017,Outgrowers_Baseline!J514,IF(G514=2018,Outgrowers_Baseline!O514,IF(G514=2019,Outgrowers_Baseline!T514,IF(G514=2020,Outgrowers_Baseline!Y514,IF(G514=2021,Outgrowers_Baseline!AD514,IF(G514=2022,Outgrowers_Baseline!AI514,IF(G514=2023,Outgrowers_Baseline!AN514,IF(G514=2024,Outgrowers_Baseline!AS514,0)))))))))+(IF(G514=2017,Outgrowers_Baseline!K514,IF(G514=2018,Outgrowers_Baseline!P514,IF(G514=2019,Outgrowers_Baseline!U514,IF(G514=2020,Outgrowers_Baseline!Z514,IF(G514=2021,Outgrowers_Baseline!AE514,IF(G514=2022,Outgrowers_Baseline!AJ514,IF(G514=2023,Outgrowers_Baseline!AO514,IF(G514=2024,Outgrowers_Baseline!AT514,0)))))))))+(IF(G514=2017,Outgrowers_Baseline!L514,IF(G514=2018,Outgrowers_Baseline!Q514,IF(G514=2019,Outgrowers_Baseline!V514,IF(G514=2020,Outgrowers_Baseline!AA514,IF(G514=2021,Outgrowers_Baseline!AF514,IF(G514=2022,Outgrowers_Baseline!AK514,IF(G514=2023,Outgrowers_Baseline!AP514,IF(G514=2024,Outgrowers_Baseline!AU514,0))))))))))</f>
        <v>200</v>
      </c>
      <c r="I514" s="11">
        <f t="shared" si="127"/>
        <v>2022</v>
      </c>
      <c r="J514" s="11">
        <f>IF(I514=2017,Outgrowers_Baseline!I514,IF(I514=2018,Outgrowers_Baseline!N514,IF(I514=2019,Outgrowers_Baseline!S514,IF(I514=2020,Outgrowers_Baseline!X514,IF(I514=2021,Outgrowers_Baseline!AC514,IF(I514=2022,Outgrowers_Baseline!AH514,IF(I514=2023,Outgrowers_Baseline!AM514,IF(I514=2024,Outgrowers_Baseline!AR514,0))))))))</f>
        <v>0</v>
      </c>
      <c r="K514" s="11">
        <f>IF(I514=2017,Outgrowers_Baseline!L514,IF(I514=2018,Outgrowers_Baseline!Q514,IF(I514=2019,Outgrowers_Baseline!V514,IF(I514=2020,Outgrowers_Baseline!AA514,IF(I514=2021,Outgrowers_Baseline!AF514,IF(I514=2022,Outgrowers_Baseline!AK514,IF(I514=2023,Outgrowers_Baseline!AP514,IF(I514=2024,Outgrowers_Baseline!AU514,0))))))))</f>
        <v>0</v>
      </c>
      <c r="L514" s="11">
        <f>IF(I514=2017,Outgrowers_Baseline!K514,IF(I514=2018,Outgrowers_Baseline!P514,IF(I514=2019,Outgrowers_Baseline!U514,IF(I514=2020,Outgrowers_Baseline!Z514,IF(I514=2021,Outgrowers_Baseline!AE514,IF(I514=2022,Outgrowers_Baseline!AJ514,IF(I514=2023,Outgrowers_Baseline!AO514,IF(I514=2024,Outgrowers_Baseline!AT514,0))))))))</f>
        <v>0</v>
      </c>
      <c r="M514" s="11">
        <f>IF(I514=2017,Outgrowers_Baseline!J514,IF(I514=2018,Outgrowers_Baseline!O514,IF(I514=2019,Outgrowers_Baseline!T514,IF(I514=2020,Outgrowers_Baseline!Y514,IF(I514=2021,Outgrowers_Baseline!AD514,IF(I514=2022,Outgrowers_Baseline!AI514,IF(I514=2023,Outgrowers_Baseline!AN514,IF(I514=2024,Outgrowers_Baseline!AS514,0))))))))</f>
        <v>200</v>
      </c>
      <c r="N514" s="11">
        <f t="shared" si="128"/>
        <v>200</v>
      </c>
      <c r="O514" s="30">
        <f>IFERROR(VLOOKUP(A514,Outgrower_Areas!$C:$J,8,0),0)</f>
        <v>1.3811E-2</v>
      </c>
      <c r="P514" s="33">
        <f t="shared" si="129"/>
        <v>0</v>
      </c>
      <c r="Q514" s="113">
        <f t="shared" si="130"/>
        <v>0</v>
      </c>
      <c r="R514" s="32">
        <f t="shared" si="131"/>
        <v>0</v>
      </c>
      <c r="S514" s="30">
        <f t="shared" si="132"/>
        <v>0</v>
      </c>
      <c r="T514" s="32">
        <f t="shared" si="133"/>
        <v>1</v>
      </c>
      <c r="U514" s="30">
        <f t="shared" si="134"/>
        <v>1.3811E-2</v>
      </c>
      <c r="V514" s="113" t="str">
        <f t="shared" si="135"/>
        <v>Non-Cropland</v>
      </c>
      <c r="W514" s="33">
        <f t="shared" si="136"/>
        <v>0</v>
      </c>
      <c r="X514" s="114">
        <f t="shared" si="137"/>
        <v>0</v>
      </c>
      <c r="Y514" s="33">
        <f t="shared" si="138"/>
        <v>0</v>
      </c>
      <c r="Z514" s="113">
        <f t="shared" si="139"/>
        <v>0</v>
      </c>
      <c r="AA514" s="113" t="str">
        <f t="shared" si="140"/>
        <v>High Cropland (≥50%)</v>
      </c>
      <c r="AB514" s="11">
        <f t="shared" si="141"/>
        <v>0.4</v>
      </c>
      <c r="AC514" s="11">
        <f t="shared" si="142"/>
        <v>5.5244000000000005E-3</v>
      </c>
      <c r="AD514" s="30">
        <f t="shared" si="143"/>
        <v>1.3811E-2</v>
      </c>
    </row>
    <row r="515" spans="1:30" x14ac:dyDescent="0.4">
      <c r="A515" s="11" t="str">
        <f>Outgrowers_Baseline!A515</f>
        <v>89006a</v>
      </c>
      <c r="B515" s="11">
        <f>Outgrowers_Baseline!B515</f>
        <v>501</v>
      </c>
      <c r="C515" s="11" t="str">
        <f>Outgrowers_Baseline!C515</f>
        <v>89006a</v>
      </c>
      <c r="D515" s="11">
        <f>Outgrowers_Baseline!D515</f>
        <v>15730</v>
      </c>
      <c r="E515" s="11" t="str">
        <f>Outgrowers_Baseline!G515</f>
        <v>Euc</v>
      </c>
      <c r="F515" s="11">
        <f>Outgrowers_Baseline!H515</f>
        <v>2018</v>
      </c>
      <c r="G515" s="11">
        <f t="shared" ref="G515:G574" si="144">F515-1</f>
        <v>2017</v>
      </c>
      <c r="H515" s="11">
        <f>IF(G515&lt;2017,0,(IF(G515=2017,Outgrowers_Baseline!I515,IF(G515=2018,Outgrowers_Baseline!N515,IF(G515=2019,Outgrowers_Baseline!S515,IF(G515=2020,Outgrowers_Baseline!X515,IF(G515=2021,Outgrowers_Baseline!AC515,IF(G515=2022,Outgrowers_Baseline!AH515,IF(G515=2023,Outgrowers_Baseline!AM515,IF(G515=2024,Outgrowers_Baseline!AR515,0)))))))))+(IF(G515=2017,Outgrowers_Baseline!J515,IF(G515=2018,Outgrowers_Baseline!O515,IF(G515=2019,Outgrowers_Baseline!T515,IF(G515=2020,Outgrowers_Baseline!Y515,IF(G515=2021,Outgrowers_Baseline!AD515,IF(G515=2022,Outgrowers_Baseline!AI515,IF(G515=2023,Outgrowers_Baseline!AN515,IF(G515=2024,Outgrowers_Baseline!AS515,0)))))))))+(IF(G515=2017,Outgrowers_Baseline!K515,IF(G515=2018,Outgrowers_Baseline!P515,IF(G515=2019,Outgrowers_Baseline!U515,IF(G515=2020,Outgrowers_Baseline!Z515,IF(G515=2021,Outgrowers_Baseline!AE515,IF(G515=2022,Outgrowers_Baseline!AJ515,IF(G515=2023,Outgrowers_Baseline!AO515,IF(G515=2024,Outgrowers_Baseline!AT515,0)))))))))+(IF(G515=2017,Outgrowers_Baseline!L515,IF(G515=2018,Outgrowers_Baseline!Q515,IF(G515=2019,Outgrowers_Baseline!V515,IF(G515=2020,Outgrowers_Baseline!AA515,IF(G515=2021,Outgrowers_Baseline!AF515,IF(G515=2022,Outgrowers_Baseline!AK515,IF(G515=2023,Outgrowers_Baseline!AP515,IF(G515=2024,Outgrowers_Baseline!AU515,0))))))))))</f>
        <v>5100</v>
      </c>
      <c r="I515" s="11">
        <f t="shared" ref="I515:I574" si="145">IF(H515&gt;0,G515,F515)</f>
        <v>2017</v>
      </c>
      <c r="J515" s="11">
        <f>IF(I515=2017,Outgrowers_Baseline!I515,IF(I515=2018,Outgrowers_Baseline!N515,IF(I515=2019,Outgrowers_Baseline!S515,IF(I515=2020,Outgrowers_Baseline!X515,IF(I515=2021,Outgrowers_Baseline!AC515,IF(I515=2022,Outgrowers_Baseline!AH515,IF(I515=2023,Outgrowers_Baseline!AM515,IF(I515=2024,Outgrowers_Baseline!AR515,0))))))))</f>
        <v>3300</v>
      </c>
      <c r="K515" s="11">
        <f>IF(I515=2017,Outgrowers_Baseline!L515,IF(I515=2018,Outgrowers_Baseline!Q515,IF(I515=2019,Outgrowers_Baseline!V515,IF(I515=2020,Outgrowers_Baseline!AA515,IF(I515=2021,Outgrowers_Baseline!AF515,IF(I515=2022,Outgrowers_Baseline!AK515,IF(I515=2023,Outgrowers_Baseline!AP515,IF(I515=2024,Outgrowers_Baseline!AU515,0))))))))</f>
        <v>0</v>
      </c>
      <c r="L515" s="11">
        <f>IF(I515=2017,Outgrowers_Baseline!K515,IF(I515=2018,Outgrowers_Baseline!P515,IF(I515=2019,Outgrowers_Baseline!U515,IF(I515=2020,Outgrowers_Baseline!Z515,IF(I515=2021,Outgrowers_Baseline!AE515,IF(I515=2022,Outgrowers_Baseline!AJ515,IF(I515=2023,Outgrowers_Baseline!AO515,IF(I515=2024,Outgrowers_Baseline!AT515,0))))))))</f>
        <v>500</v>
      </c>
      <c r="M515" s="11">
        <f>IF(I515=2017,Outgrowers_Baseline!J515,IF(I515=2018,Outgrowers_Baseline!O515,IF(I515=2019,Outgrowers_Baseline!T515,IF(I515=2020,Outgrowers_Baseline!Y515,IF(I515=2021,Outgrowers_Baseline!AD515,IF(I515=2022,Outgrowers_Baseline!AI515,IF(I515=2023,Outgrowers_Baseline!AN515,IF(I515=2024,Outgrowers_Baseline!AS515,0))))))))</f>
        <v>1300</v>
      </c>
      <c r="N515" s="11">
        <f t="shared" ref="N515:N574" si="146">J515+K515+L515+M515</f>
        <v>5100</v>
      </c>
      <c r="O515" s="30">
        <f>IFERROR(VLOOKUP(A515,Outgrower_Areas!$C:$J,8,0),0)</f>
        <v>0.51776100000000003</v>
      </c>
      <c r="P515" s="33">
        <f t="shared" ref="P515:P574" si="147">K515/N515</f>
        <v>0</v>
      </c>
      <c r="Q515" s="113">
        <f t="shared" ref="Q515:Q574" si="148">O515*P515</f>
        <v>0</v>
      </c>
      <c r="R515" s="32">
        <f t="shared" ref="R515:R574" si="149">IF(N515&gt;0,(K515+L515)/N515,0)</f>
        <v>9.8039215686274508E-2</v>
      </c>
      <c r="S515" s="30">
        <f t="shared" ref="S515:S574" si="150">O515*R515</f>
        <v>5.0760882352941177E-2</v>
      </c>
      <c r="T515" s="32">
        <f t="shared" ref="T515:T574" si="151">IF(N515&gt;0,(K515+L515+M515)/N515,0)</f>
        <v>0.35294117647058826</v>
      </c>
      <c r="U515" s="30">
        <f t="shared" ref="U515:U574" si="152">O515*T515</f>
        <v>0.18273917647058827</v>
      </c>
      <c r="V515" s="113" t="str">
        <f t="shared" ref="V515:V574" si="153">IF(P515&gt;=0.5,"High Cropland (≥50%)",IF(P515&gt;=0.3,"Medium Cropland (30-50%)",IF(P515&gt;=0.1,"Low Cropland (10-30%)",IF(P515&gt;0,"Very Low Cropland (&lt;10%)","Non-Cropland"))))</f>
        <v>Non-Cropland</v>
      </c>
      <c r="W515" s="33">
        <f t="shared" ref="W515:W574" si="154">IF(P515&gt;=0.5,0.4,IF(P515&gt;=0.3,0.3,IF(P515&gt;=0.1,0.2,IF(P515&gt;0,0.15,0))))</f>
        <v>0</v>
      </c>
      <c r="X515" s="114">
        <f t="shared" ref="X515:X574" si="155">Q515*W515</f>
        <v>0</v>
      </c>
      <c r="Y515" s="33">
        <f t="shared" ref="Y515:Y574" si="156">IF(R515&gt;=0.5,0.4,IF(R515&gt;=0.3,0.3,IF(R515&gt;=0.1,0.2,IF(R515&gt;0,0.15,0))))</f>
        <v>0.15</v>
      </c>
      <c r="Z515" s="113">
        <f t="shared" ref="Z515:Z574" si="157">S515*Y515</f>
        <v>7.6141323529411763E-3</v>
      </c>
      <c r="AA515" s="113" t="str">
        <f t="shared" ref="AA515:AA574" si="158">IF(T515&gt;=0.5,"High Cropland (≥50%)",IF(T515&gt;=0.3,"Medium Cropland (30-50%)",IF(T515&gt;=0.1,"Low Cropland (10-30%)",IF(T515&gt;0,"Very Low Cropland (&lt;10%)","Non-Cropland"))))</f>
        <v>Medium Cropland (30-50%)</v>
      </c>
      <c r="AB515" s="11">
        <f t="shared" ref="AB515:AB574" si="159">IF(T515&gt;=0.5,0.4,IF(T515&gt;=0.3,0.3,IF(T515&gt;=0.1,0.2,IF(T515&gt;0,0.15,0))))</f>
        <v>0.3</v>
      </c>
      <c r="AC515" s="11">
        <f t="shared" ref="AC515:AC574" si="160">U515*AB515</f>
        <v>5.4821752941176478E-2</v>
      </c>
      <c r="AD515" s="30">
        <f t="shared" ref="AD515:AD574" si="161">U515</f>
        <v>0.18273917647058827</v>
      </c>
    </row>
    <row r="516" spans="1:30" x14ac:dyDescent="0.4">
      <c r="A516" s="11" t="str">
        <f>Outgrowers_Baseline!A516</f>
        <v>89014b</v>
      </c>
      <c r="B516" s="11">
        <f>Outgrowers_Baseline!B516</f>
        <v>501</v>
      </c>
      <c r="C516" s="11" t="str">
        <f>Outgrowers_Baseline!C516</f>
        <v>89014b</v>
      </c>
      <c r="D516" s="11">
        <f>Outgrowers_Baseline!D516</f>
        <v>16671</v>
      </c>
      <c r="E516" s="11" t="str">
        <f>Outgrowers_Baseline!G516</f>
        <v>Euc</v>
      </c>
      <c r="F516" s="11">
        <f>Outgrowers_Baseline!H516</f>
        <v>2019</v>
      </c>
      <c r="G516" s="11">
        <f t="shared" si="144"/>
        <v>2018</v>
      </c>
      <c r="H516" s="11">
        <f>IF(G516&lt;2017,0,(IF(G516=2017,Outgrowers_Baseline!I516,IF(G516=2018,Outgrowers_Baseline!N516,IF(G516=2019,Outgrowers_Baseline!S516,IF(G516=2020,Outgrowers_Baseline!X516,IF(G516=2021,Outgrowers_Baseline!AC516,IF(G516=2022,Outgrowers_Baseline!AH516,IF(G516=2023,Outgrowers_Baseline!AM516,IF(G516=2024,Outgrowers_Baseline!AR516,0)))))))))+(IF(G516=2017,Outgrowers_Baseline!J516,IF(G516=2018,Outgrowers_Baseline!O516,IF(G516=2019,Outgrowers_Baseline!T516,IF(G516=2020,Outgrowers_Baseline!Y516,IF(G516=2021,Outgrowers_Baseline!AD516,IF(G516=2022,Outgrowers_Baseline!AI516,IF(G516=2023,Outgrowers_Baseline!AN516,IF(G516=2024,Outgrowers_Baseline!AS516,0)))))))))+(IF(G516=2017,Outgrowers_Baseline!K516,IF(G516=2018,Outgrowers_Baseline!P516,IF(G516=2019,Outgrowers_Baseline!U516,IF(G516=2020,Outgrowers_Baseline!Z516,IF(G516=2021,Outgrowers_Baseline!AE516,IF(G516=2022,Outgrowers_Baseline!AJ516,IF(G516=2023,Outgrowers_Baseline!AO516,IF(G516=2024,Outgrowers_Baseline!AT516,0)))))))))+(IF(G516=2017,Outgrowers_Baseline!L516,IF(G516=2018,Outgrowers_Baseline!Q516,IF(G516=2019,Outgrowers_Baseline!V516,IF(G516=2020,Outgrowers_Baseline!AA516,IF(G516=2021,Outgrowers_Baseline!AF516,IF(G516=2022,Outgrowers_Baseline!AK516,IF(G516=2023,Outgrowers_Baseline!AP516,IF(G516=2024,Outgrowers_Baseline!AU516,0))))))))))</f>
        <v>3300</v>
      </c>
      <c r="I516" s="11">
        <f t="shared" si="145"/>
        <v>2018</v>
      </c>
      <c r="J516" s="11">
        <f>IF(I516=2017,Outgrowers_Baseline!I516,IF(I516=2018,Outgrowers_Baseline!N516,IF(I516=2019,Outgrowers_Baseline!S516,IF(I516=2020,Outgrowers_Baseline!X516,IF(I516=2021,Outgrowers_Baseline!AC516,IF(I516=2022,Outgrowers_Baseline!AH516,IF(I516=2023,Outgrowers_Baseline!AM516,IF(I516=2024,Outgrowers_Baseline!AR516,0))))))))</f>
        <v>0</v>
      </c>
      <c r="K516" s="11">
        <f>IF(I516=2017,Outgrowers_Baseline!L516,IF(I516=2018,Outgrowers_Baseline!Q516,IF(I516=2019,Outgrowers_Baseline!V516,IF(I516=2020,Outgrowers_Baseline!AA516,IF(I516=2021,Outgrowers_Baseline!AF516,IF(I516=2022,Outgrowers_Baseline!AK516,IF(I516=2023,Outgrowers_Baseline!AP516,IF(I516=2024,Outgrowers_Baseline!AU516,0))))))))</f>
        <v>800</v>
      </c>
      <c r="L516" s="11">
        <f>IF(I516=2017,Outgrowers_Baseline!K516,IF(I516=2018,Outgrowers_Baseline!P516,IF(I516=2019,Outgrowers_Baseline!U516,IF(I516=2020,Outgrowers_Baseline!Z516,IF(I516=2021,Outgrowers_Baseline!AE516,IF(I516=2022,Outgrowers_Baseline!AJ516,IF(I516=2023,Outgrowers_Baseline!AO516,IF(I516=2024,Outgrowers_Baseline!AT516,0))))))))</f>
        <v>2400</v>
      </c>
      <c r="M516" s="11">
        <f>IF(I516=2017,Outgrowers_Baseline!J516,IF(I516=2018,Outgrowers_Baseline!O516,IF(I516=2019,Outgrowers_Baseline!T516,IF(I516=2020,Outgrowers_Baseline!Y516,IF(I516=2021,Outgrowers_Baseline!AD516,IF(I516=2022,Outgrowers_Baseline!AI516,IF(I516=2023,Outgrowers_Baseline!AN516,IF(I516=2024,Outgrowers_Baseline!AS516,0))))))))</f>
        <v>100</v>
      </c>
      <c r="N516" s="11">
        <f t="shared" si="146"/>
        <v>3300</v>
      </c>
      <c r="O516" s="30">
        <f>IFERROR(VLOOKUP(A516,Outgrower_Areas!$C:$J,8,0),0)</f>
        <v>0.29425499999999999</v>
      </c>
      <c r="P516" s="33">
        <f t="shared" si="147"/>
        <v>0.24242424242424243</v>
      </c>
      <c r="Q516" s="113">
        <f t="shared" si="148"/>
        <v>7.1334545454545456E-2</v>
      </c>
      <c r="R516" s="32">
        <f t="shared" si="149"/>
        <v>0.96969696969696972</v>
      </c>
      <c r="S516" s="30">
        <f t="shared" si="150"/>
        <v>0.28533818181818182</v>
      </c>
      <c r="T516" s="32">
        <f t="shared" si="151"/>
        <v>1</v>
      </c>
      <c r="U516" s="30">
        <f t="shared" si="152"/>
        <v>0.29425499999999999</v>
      </c>
      <c r="V516" s="113" t="str">
        <f t="shared" si="153"/>
        <v>Low Cropland (10-30%)</v>
      </c>
      <c r="W516" s="33">
        <f t="shared" si="154"/>
        <v>0.2</v>
      </c>
      <c r="X516" s="114">
        <f t="shared" si="155"/>
        <v>1.4266909090909092E-2</v>
      </c>
      <c r="Y516" s="33">
        <f t="shared" si="156"/>
        <v>0.4</v>
      </c>
      <c r="Z516" s="113">
        <f t="shared" si="157"/>
        <v>0.11413527272727274</v>
      </c>
      <c r="AA516" s="113" t="str">
        <f t="shared" si="158"/>
        <v>High Cropland (≥50%)</v>
      </c>
      <c r="AB516" s="11">
        <f t="shared" si="159"/>
        <v>0.4</v>
      </c>
      <c r="AC516" s="11">
        <f t="shared" si="160"/>
        <v>0.117702</v>
      </c>
      <c r="AD516" s="30">
        <f t="shared" si="161"/>
        <v>0.29425499999999999</v>
      </c>
    </row>
    <row r="517" spans="1:30" x14ac:dyDescent="0.4">
      <c r="A517" s="11" t="str">
        <f>Outgrowers_Baseline!A517</f>
        <v>89015a</v>
      </c>
      <c r="B517" s="11">
        <f>Outgrowers_Baseline!B517</f>
        <v>501</v>
      </c>
      <c r="C517" s="11" t="str">
        <f>Outgrowers_Baseline!C517</f>
        <v>89015a</v>
      </c>
      <c r="D517" s="11">
        <f>Outgrowers_Baseline!D517</f>
        <v>16976</v>
      </c>
      <c r="E517" s="11" t="str">
        <f>Outgrowers_Baseline!G517</f>
        <v>Euc</v>
      </c>
      <c r="F517" s="11">
        <f>Outgrowers_Baseline!H517</f>
        <v>2019</v>
      </c>
      <c r="G517" s="11">
        <f t="shared" si="144"/>
        <v>2018</v>
      </c>
      <c r="H517" s="11">
        <f>IF(G517&lt;2017,0,(IF(G517=2017,Outgrowers_Baseline!I517,IF(G517=2018,Outgrowers_Baseline!N517,IF(G517=2019,Outgrowers_Baseline!S517,IF(G517=2020,Outgrowers_Baseline!X517,IF(G517=2021,Outgrowers_Baseline!AC517,IF(G517=2022,Outgrowers_Baseline!AH517,IF(G517=2023,Outgrowers_Baseline!AM517,IF(G517=2024,Outgrowers_Baseline!AR517,0)))))))))+(IF(G517=2017,Outgrowers_Baseline!J517,IF(G517=2018,Outgrowers_Baseline!O517,IF(G517=2019,Outgrowers_Baseline!T517,IF(G517=2020,Outgrowers_Baseline!Y517,IF(G517=2021,Outgrowers_Baseline!AD517,IF(G517=2022,Outgrowers_Baseline!AI517,IF(G517=2023,Outgrowers_Baseline!AN517,IF(G517=2024,Outgrowers_Baseline!AS517,0)))))))))+(IF(G517=2017,Outgrowers_Baseline!K517,IF(G517=2018,Outgrowers_Baseline!P517,IF(G517=2019,Outgrowers_Baseline!U517,IF(G517=2020,Outgrowers_Baseline!Z517,IF(G517=2021,Outgrowers_Baseline!AE517,IF(G517=2022,Outgrowers_Baseline!AJ517,IF(G517=2023,Outgrowers_Baseline!AO517,IF(G517=2024,Outgrowers_Baseline!AT517,0)))))))))+(IF(G517=2017,Outgrowers_Baseline!L517,IF(G517=2018,Outgrowers_Baseline!Q517,IF(G517=2019,Outgrowers_Baseline!V517,IF(G517=2020,Outgrowers_Baseline!AA517,IF(G517=2021,Outgrowers_Baseline!AF517,IF(G517=2022,Outgrowers_Baseline!AK517,IF(G517=2023,Outgrowers_Baseline!AP517,IF(G517=2024,Outgrowers_Baseline!AU517,0))))))))))</f>
        <v>1200</v>
      </c>
      <c r="I517" s="11">
        <f t="shared" si="145"/>
        <v>2018</v>
      </c>
      <c r="J517" s="11">
        <f>IF(I517=2017,Outgrowers_Baseline!I517,IF(I517=2018,Outgrowers_Baseline!N517,IF(I517=2019,Outgrowers_Baseline!S517,IF(I517=2020,Outgrowers_Baseline!X517,IF(I517=2021,Outgrowers_Baseline!AC517,IF(I517=2022,Outgrowers_Baseline!AH517,IF(I517=2023,Outgrowers_Baseline!AM517,IF(I517=2024,Outgrowers_Baseline!AR517,0))))))))</f>
        <v>0</v>
      </c>
      <c r="K517" s="11">
        <f>IF(I517=2017,Outgrowers_Baseline!L517,IF(I517=2018,Outgrowers_Baseline!Q517,IF(I517=2019,Outgrowers_Baseline!V517,IF(I517=2020,Outgrowers_Baseline!AA517,IF(I517=2021,Outgrowers_Baseline!AF517,IF(I517=2022,Outgrowers_Baseline!AK517,IF(I517=2023,Outgrowers_Baseline!AP517,IF(I517=2024,Outgrowers_Baseline!AU517,0))))))))</f>
        <v>200</v>
      </c>
      <c r="L517" s="11">
        <f>IF(I517=2017,Outgrowers_Baseline!K517,IF(I517=2018,Outgrowers_Baseline!P517,IF(I517=2019,Outgrowers_Baseline!U517,IF(I517=2020,Outgrowers_Baseline!Z517,IF(I517=2021,Outgrowers_Baseline!AE517,IF(I517=2022,Outgrowers_Baseline!AJ517,IF(I517=2023,Outgrowers_Baseline!AO517,IF(I517=2024,Outgrowers_Baseline!AT517,0))))))))</f>
        <v>1000</v>
      </c>
      <c r="M517" s="11">
        <f>IF(I517=2017,Outgrowers_Baseline!J517,IF(I517=2018,Outgrowers_Baseline!O517,IF(I517=2019,Outgrowers_Baseline!T517,IF(I517=2020,Outgrowers_Baseline!Y517,IF(I517=2021,Outgrowers_Baseline!AD517,IF(I517=2022,Outgrowers_Baseline!AI517,IF(I517=2023,Outgrowers_Baseline!AN517,IF(I517=2024,Outgrowers_Baseline!AS517,0))))))))</f>
        <v>0</v>
      </c>
      <c r="N517" s="11">
        <f t="shared" si="146"/>
        <v>1200</v>
      </c>
      <c r="O517" s="30">
        <f>IFERROR(VLOOKUP(A517,Outgrower_Areas!$C:$J,8,0),0)</f>
        <v>0.13544300000000001</v>
      </c>
      <c r="P517" s="33">
        <f t="shared" si="147"/>
        <v>0.16666666666666666</v>
      </c>
      <c r="Q517" s="113">
        <f t="shared" si="148"/>
        <v>2.2573833333333335E-2</v>
      </c>
      <c r="R517" s="32">
        <f t="shared" si="149"/>
        <v>1</v>
      </c>
      <c r="S517" s="30">
        <f t="shared" si="150"/>
        <v>0.13544300000000001</v>
      </c>
      <c r="T517" s="32">
        <f t="shared" si="151"/>
        <v>1</v>
      </c>
      <c r="U517" s="30">
        <f t="shared" si="152"/>
        <v>0.13544300000000001</v>
      </c>
      <c r="V517" s="113" t="str">
        <f t="shared" si="153"/>
        <v>Low Cropland (10-30%)</v>
      </c>
      <c r="W517" s="33">
        <f t="shared" si="154"/>
        <v>0.2</v>
      </c>
      <c r="X517" s="114">
        <f t="shared" si="155"/>
        <v>4.5147666666666671E-3</v>
      </c>
      <c r="Y517" s="33">
        <f t="shared" si="156"/>
        <v>0.4</v>
      </c>
      <c r="Z517" s="113">
        <f t="shared" si="157"/>
        <v>5.4177200000000009E-2</v>
      </c>
      <c r="AA517" s="113" t="str">
        <f t="shared" si="158"/>
        <v>High Cropland (≥50%)</v>
      </c>
      <c r="AB517" s="11">
        <f t="shared" si="159"/>
        <v>0.4</v>
      </c>
      <c r="AC517" s="11">
        <f t="shared" si="160"/>
        <v>5.4177200000000009E-2</v>
      </c>
      <c r="AD517" s="30">
        <f t="shared" si="161"/>
        <v>0.13544300000000001</v>
      </c>
    </row>
    <row r="518" spans="1:30" x14ac:dyDescent="0.4">
      <c r="A518" s="11" t="str">
        <f>Outgrowers_Baseline!A518</f>
        <v>89304a</v>
      </c>
      <c r="B518" s="11">
        <f>Outgrowers_Baseline!B518</f>
        <v>507</v>
      </c>
      <c r="C518" s="11" t="str">
        <f>Outgrowers_Baseline!C518</f>
        <v>89304a</v>
      </c>
      <c r="D518" s="11">
        <f>Outgrowers_Baseline!D518</f>
        <v>19097</v>
      </c>
      <c r="E518" s="11" t="str">
        <f>Outgrowers_Baseline!G518</f>
        <v>Euc</v>
      </c>
      <c r="F518" s="11">
        <f>Outgrowers_Baseline!H518</f>
        <v>2023</v>
      </c>
      <c r="G518" s="11">
        <f t="shared" si="144"/>
        <v>2022</v>
      </c>
      <c r="H518" s="11">
        <f>IF(G518&lt;2017,0,(IF(G518=2017,Outgrowers_Baseline!I518,IF(G518=2018,Outgrowers_Baseline!N518,IF(G518=2019,Outgrowers_Baseline!S518,IF(G518=2020,Outgrowers_Baseline!X518,IF(G518=2021,Outgrowers_Baseline!AC518,IF(G518=2022,Outgrowers_Baseline!AH518,IF(G518=2023,Outgrowers_Baseline!AM518,IF(G518=2024,Outgrowers_Baseline!AR518,0)))))))))+(IF(G518=2017,Outgrowers_Baseline!J518,IF(G518=2018,Outgrowers_Baseline!O518,IF(G518=2019,Outgrowers_Baseline!T518,IF(G518=2020,Outgrowers_Baseline!Y518,IF(G518=2021,Outgrowers_Baseline!AD518,IF(G518=2022,Outgrowers_Baseline!AI518,IF(G518=2023,Outgrowers_Baseline!AN518,IF(G518=2024,Outgrowers_Baseline!AS518,0)))))))))+(IF(G518=2017,Outgrowers_Baseline!K518,IF(G518=2018,Outgrowers_Baseline!P518,IF(G518=2019,Outgrowers_Baseline!U518,IF(G518=2020,Outgrowers_Baseline!Z518,IF(G518=2021,Outgrowers_Baseline!AE518,IF(G518=2022,Outgrowers_Baseline!AJ518,IF(G518=2023,Outgrowers_Baseline!AO518,IF(G518=2024,Outgrowers_Baseline!AT518,0)))))))))+(IF(G518=2017,Outgrowers_Baseline!L518,IF(G518=2018,Outgrowers_Baseline!Q518,IF(G518=2019,Outgrowers_Baseline!V518,IF(G518=2020,Outgrowers_Baseline!AA518,IF(G518=2021,Outgrowers_Baseline!AF518,IF(G518=2022,Outgrowers_Baseline!AK518,IF(G518=2023,Outgrowers_Baseline!AP518,IF(G518=2024,Outgrowers_Baseline!AU518,0))))))))))</f>
        <v>4400</v>
      </c>
      <c r="I518" s="11">
        <f t="shared" si="145"/>
        <v>2022</v>
      </c>
      <c r="J518" s="11">
        <f>IF(I518=2017,Outgrowers_Baseline!I518,IF(I518=2018,Outgrowers_Baseline!N518,IF(I518=2019,Outgrowers_Baseline!S518,IF(I518=2020,Outgrowers_Baseline!X518,IF(I518=2021,Outgrowers_Baseline!AC518,IF(I518=2022,Outgrowers_Baseline!AH518,IF(I518=2023,Outgrowers_Baseline!AM518,IF(I518=2024,Outgrowers_Baseline!AR518,0))))))))</f>
        <v>0</v>
      </c>
      <c r="K518" s="11">
        <f>IF(I518=2017,Outgrowers_Baseline!L518,IF(I518=2018,Outgrowers_Baseline!Q518,IF(I518=2019,Outgrowers_Baseline!V518,IF(I518=2020,Outgrowers_Baseline!AA518,IF(I518=2021,Outgrowers_Baseline!AF518,IF(I518=2022,Outgrowers_Baseline!AK518,IF(I518=2023,Outgrowers_Baseline!AP518,IF(I518=2024,Outgrowers_Baseline!AU518,0))))))))</f>
        <v>600</v>
      </c>
      <c r="L518" s="11">
        <f>IF(I518=2017,Outgrowers_Baseline!K518,IF(I518=2018,Outgrowers_Baseline!P518,IF(I518=2019,Outgrowers_Baseline!U518,IF(I518=2020,Outgrowers_Baseline!Z518,IF(I518=2021,Outgrowers_Baseline!AE518,IF(I518=2022,Outgrowers_Baseline!AJ518,IF(I518=2023,Outgrowers_Baseline!AO518,IF(I518=2024,Outgrowers_Baseline!AT518,0))))))))</f>
        <v>2000</v>
      </c>
      <c r="M518" s="11">
        <f>IF(I518=2017,Outgrowers_Baseline!J518,IF(I518=2018,Outgrowers_Baseline!O518,IF(I518=2019,Outgrowers_Baseline!T518,IF(I518=2020,Outgrowers_Baseline!Y518,IF(I518=2021,Outgrowers_Baseline!AD518,IF(I518=2022,Outgrowers_Baseline!AI518,IF(I518=2023,Outgrowers_Baseline!AN518,IF(I518=2024,Outgrowers_Baseline!AS518,0))))))))</f>
        <v>1800</v>
      </c>
      <c r="N518" s="11">
        <f t="shared" si="146"/>
        <v>4400</v>
      </c>
      <c r="O518" s="30">
        <f>IFERROR(VLOOKUP(A518,Outgrower_Areas!$C:$J,8,0),0)</f>
        <v>0.41780699999999998</v>
      </c>
      <c r="P518" s="33">
        <f t="shared" si="147"/>
        <v>0.13636363636363635</v>
      </c>
      <c r="Q518" s="113">
        <f t="shared" si="148"/>
        <v>5.6973681818181812E-2</v>
      </c>
      <c r="R518" s="32">
        <f t="shared" si="149"/>
        <v>0.59090909090909094</v>
      </c>
      <c r="S518" s="30">
        <f t="shared" si="150"/>
        <v>0.24688595454545456</v>
      </c>
      <c r="T518" s="32">
        <f t="shared" si="151"/>
        <v>1</v>
      </c>
      <c r="U518" s="30">
        <f t="shared" si="152"/>
        <v>0.41780699999999998</v>
      </c>
      <c r="V518" s="113" t="str">
        <f t="shared" si="153"/>
        <v>Low Cropland (10-30%)</v>
      </c>
      <c r="W518" s="33">
        <f t="shared" si="154"/>
        <v>0.2</v>
      </c>
      <c r="X518" s="114">
        <f t="shared" si="155"/>
        <v>1.1394736363636363E-2</v>
      </c>
      <c r="Y518" s="33">
        <f t="shared" si="156"/>
        <v>0.4</v>
      </c>
      <c r="Z518" s="113">
        <f t="shared" si="157"/>
        <v>9.875438181818183E-2</v>
      </c>
      <c r="AA518" s="113" t="str">
        <f t="shared" si="158"/>
        <v>High Cropland (≥50%)</v>
      </c>
      <c r="AB518" s="11">
        <f t="shared" si="159"/>
        <v>0.4</v>
      </c>
      <c r="AC518" s="11">
        <f t="shared" si="160"/>
        <v>0.16712280000000002</v>
      </c>
      <c r="AD518" s="30">
        <f t="shared" si="161"/>
        <v>0.41780699999999998</v>
      </c>
    </row>
    <row r="519" spans="1:30" x14ac:dyDescent="0.4">
      <c r="A519" s="11" t="str">
        <f>Outgrowers_Baseline!A519</f>
        <v>89308a</v>
      </c>
      <c r="B519" s="11">
        <f>Outgrowers_Baseline!B519</f>
        <v>507</v>
      </c>
      <c r="C519" s="11" t="str">
        <f>Outgrowers_Baseline!C519</f>
        <v>89308a</v>
      </c>
      <c r="D519" s="11">
        <f>Outgrowers_Baseline!D519</f>
        <v>19098</v>
      </c>
      <c r="E519" s="11" t="str">
        <f>Outgrowers_Baseline!G519</f>
        <v>Euc</v>
      </c>
      <c r="F519" s="11">
        <f>Outgrowers_Baseline!H519</f>
        <v>2023</v>
      </c>
      <c r="G519" s="11">
        <f t="shared" si="144"/>
        <v>2022</v>
      </c>
      <c r="H519" s="11">
        <f>IF(G519&lt;2017,0,(IF(G519=2017,Outgrowers_Baseline!I519,IF(G519=2018,Outgrowers_Baseline!N519,IF(G519=2019,Outgrowers_Baseline!S519,IF(G519=2020,Outgrowers_Baseline!X519,IF(G519=2021,Outgrowers_Baseline!AC519,IF(G519=2022,Outgrowers_Baseline!AH519,IF(G519=2023,Outgrowers_Baseline!AM519,IF(G519=2024,Outgrowers_Baseline!AR519,0)))))))))+(IF(G519=2017,Outgrowers_Baseline!J519,IF(G519=2018,Outgrowers_Baseline!O519,IF(G519=2019,Outgrowers_Baseline!T519,IF(G519=2020,Outgrowers_Baseline!Y519,IF(G519=2021,Outgrowers_Baseline!AD519,IF(G519=2022,Outgrowers_Baseline!AI519,IF(G519=2023,Outgrowers_Baseline!AN519,IF(G519=2024,Outgrowers_Baseline!AS519,0)))))))))+(IF(G519=2017,Outgrowers_Baseline!K519,IF(G519=2018,Outgrowers_Baseline!P519,IF(G519=2019,Outgrowers_Baseline!U519,IF(G519=2020,Outgrowers_Baseline!Z519,IF(G519=2021,Outgrowers_Baseline!AE519,IF(G519=2022,Outgrowers_Baseline!AJ519,IF(G519=2023,Outgrowers_Baseline!AO519,IF(G519=2024,Outgrowers_Baseline!AT519,0)))))))))+(IF(G519=2017,Outgrowers_Baseline!L519,IF(G519=2018,Outgrowers_Baseline!Q519,IF(G519=2019,Outgrowers_Baseline!V519,IF(G519=2020,Outgrowers_Baseline!AA519,IF(G519=2021,Outgrowers_Baseline!AF519,IF(G519=2022,Outgrowers_Baseline!AK519,IF(G519=2023,Outgrowers_Baseline!AP519,IF(G519=2024,Outgrowers_Baseline!AU519,0))))))))))</f>
        <v>12400</v>
      </c>
      <c r="I519" s="11">
        <f t="shared" si="145"/>
        <v>2022</v>
      </c>
      <c r="J519" s="11">
        <f>IF(I519=2017,Outgrowers_Baseline!I519,IF(I519=2018,Outgrowers_Baseline!N519,IF(I519=2019,Outgrowers_Baseline!S519,IF(I519=2020,Outgrowers_Baseline!X519,IF(I519=2021,Outgrowers_Baseline!AC519,IF(I519=2022,Outgrowers_Baseline!AH519,IF(I519=2023,Outgrowers_Baseline!AM519,IF(I519=2024,Outgrowers_Baseline!AR519,0))))))))</f>
        <v>100</v>
      </c>
      <c r="K519" s="11">
        <f>IF(I519=2017,Outgrowers_Baseline!L519,IF(I519=2018,Outgrowers_Baseline!Q519,IF(I519=2019,Outgrowers_Baseline!V519,IF(I519=2020,Outgrowers_Baseline!AA519,IF(I519=2021,Outgrowers_Baseline!AF519,IF(I519=2022,Outgrowers_Baseline!AK519,IF(I519=2023,Outgrowers_Baseline!AP519,IF(I519=2024,Outgrowers_Baseline!AU519,0))))))))</f>
        <v>0</v>
      </c>
      <c r="L519" s="11">
        <f>IF(I519=2017,Outgrowers_Baseline!K519,IF(I519=2018,Outgrowers_Baseline!P519,IF(I519=2019,Outgrowers_Baseline!U519,IF(I519=2020,Outgrowers_Baseline!Z519,IF(I519=2021,Outgrowers_Baseline!AE519,IF(I519=2022,Outgrowers_Baseline!AJ519,IF(I519=2023,Outgrowers_Baseline!AO519,IF(I519=2024,Outgrowers_Baseline!AT519,0))))))))</f>
        <v>7500</v>
      </c>
      <c r="M519" s="11">
        <f>IF(I519=2017,Outgrowers_Baseline!J519,IF(I519=2018,Outgrowers_Baseline!O519,IF(I519=2019,Outgrowers_Baseline!T519,IF(I519=2020,Outgrowers_Baseline!Y519,IF(I519=2021,Outgrowers_Baseline!AD519,IF(I519=2022,Outgrowers_Baseline!AI519,IF(I519=2023,Outgrowers_Baseline!AN519,IF(I519=2024,Outgrowers_Baseline!AS519,0))))))))</f>
        <v>4800</v>
      </c>
      <c r="N519" s="11">
        <f t="shared" si="146"/>
        <v>12400</v>
      </c>
      <c r="O519" s="30">
        <f>IFERROR(VLOOKUP(A519,Outgrower_Areas!$C:$J,8,0),0)</f>
        <v>1.262097</v>
      </c>
      <c r="P519" s="33">
        <f t="shared" si="147"/>
        <v>0</v>
      </c>
      <c r="Q519" s="113">
        <f t="shared" si="148"/>
        <v>0</v>
      </c>
      <c r="R519" s="32">
        <f t="shared" si="149"/>
        <v>0.60483870967741937</v>
      </c>
      <c r="S519" s="30">
        <f t="shared" si="150"/>
        <v>0.76336512096774201</v>
      </c>
      <c r="T519" s="32">
        <f t="shared" si="151"/>
        <v>0.99193548387096775</v>
      </c>
      <c r="U519" s="30">
        <f t="shared" si="152"/>
        <v>1.2519187983870967</v>
      </c>
      <c r="V519" s="113" t="str">
        <f t="shared" si="153"/>
        <v>Non-Cropland</v>
      </c>
      <c r="W519" s="33">
        <f t="shared" si="154"/>
        <v>0</v>
      </c>
      <c r="X519" s="114">
        <f t="shared" si="155"/>
        <v>0</v>
      </c>
      <c r="Y519" s="33">
        <f t="shared" si="156"/>
        <v>0.4</v>
      </c>
      <c r="Z519" s="113">
        <f t="shared" si="157"/>
        <v>0.30534604838709684</v>
      </c>
      <c r="AA519" s="113" t="str">
        <f t="shared" si="158"/>
        <v>High Cropland (≥50%)</v>
      </c>
      <c r="AB519" s="11">
        <f t="shared" si="159"/>
        <v>0.4</v>
      </c>
      <c r="AC519" s="11">
        <f t="shared" si="160"/>
        <v>0.50076751935483876</v>
      </c>
      <c r="AD519" s="30">
        <f t="shared" si="161"/>
        <v>1.2519187983870967</v>
      </c>
    </row>
    <row r="520" spans="1:30" x14ac:dyDescent="0.4">
      <c r="A520" s="11" t="str">
        <f>Outgrowers_Baseline!A520</f>
        <v>89308b</v>
      </c>
      <c r="B520" s="11">
        <f>Outgrowers_Baseline!B520</f>
        <v>507</v>
      </c>
      <c r="C520" s="11" t="str">
        <f>Outgrowers_Baseline!C520</f>
        <v>89308b</v>
      </c>
      <c r="D520" s="11">
        <f>Outgrowers_Baseline!D520</f>
        <v>19099</v>
      </c>
      <c r="E520" s="11" t="str">
        <f>Outgrowers_Baseline!G520</f>
        <v>Pine</v>
      </c>
      <c r="F520" s="11">
        <f>Outgrowers_Baseline!H520</f>
        <v>2023</v>
      </c>
      <c r="G520" s="11">
        <f t="shared" si="144"/>
        <v>2022</v>
      </c>
      <c r="H520" s="11">
        <f>IF(G520&lt;2017,0,(IF(G520=2017,Outgrowers_Baseline!I520,IF(G520=2018,Outgrowers_Baseline!N520,IF(G520=2019,Outgrowers_Baseline!S520,IF(G520=2020,Outgrowers_Baseline!X520,IF(G520=2021,Outgrowers_Baseline!AC520,IF(G520=2022,Outgrowers_Baseline!AH520,IF(G520=2023,Outgrowers_Baseline!AM520,IF(G520=2024,Outgrowers_Baseline!AR520,0)))))))))+(IF(G520=2017,Outgrowers_Baseline!J520,IF(G520=2018,Outgrowers_Baseline!O520,IF(G520=2019,Outgrowers_Baseline!T520,IF(G520=2020,Outgrowers_Baseline!Y520,IF(G520=2021,Outgrowers_Baseline!AD520,IF(G520=2022,Outgrowers_Baseline!AI520,IF(G520=2023,Outgrowers_Baseline!AN520,IF(G520=2024,Outgrowers_Baseline!AS520,0)))))))))+(IF(G520=2017,Outgrowers_Baseline!K520,IF(G520=2018,Outgrowers_Baseline!P520,IF(G520=2019,Outgrowers_Baseline!U520,IF(G520=2020,Outgrowers_Baseline!Z520,IF(G520=2021,Outgrowers_Baseline!AE520,IF(G520=2022,Outgrowers_Baseline!AJ520,IF(G520=2023,Outgrowers_Baseline!AO520,IF(G520=2024,Outgrowers_Baseline!AT520,0)))))))))+(IF(G520=2017,Outgrowers_Baseline!L520,IF(G520=2018,Outgrowers_Baseline!Q520,IF(G520=2019,Outgrowers_Baseline!V520,IF(G520=2020,Outgrowers_Baseline!AA520,IF(G520=2021,Outgrowers_Baseline!AF520,IF(G520=2022,Outgrowers_Baseline!AK520,IF(G520=2023,Outgrowers_Baseline!AP520,IF(G520=2024,Outgrowers_Baseline!AU520,0))))))))))</f>
        <v>5200</v>
      </c>
      <c r="I520" s="11">
        <f t="shared" si="145"/>
        <v>2022</v>
      </c>
      <c r="J520" s="11">
        <f>IF(I520=2017,Outgrowers_Baseline!I520,IF(I520=2018,Outgrowers_Baseline!N520,IF(I520=2019,Outgrowers_Baseline!S520,IF(I520=2020,Outgrowers_Baseline!X520,IF(I520=2021,Outgrowers_Baseline!AC520,IF(I520=2022,Outgrowers_Baseline!AH520,IF(I520=2023,Outgrowers_Baseline!AM520,IF(I520=2024,Outgrowers_Baseline!AR520,0))))))))</f>
        <v>0</v>
      </c>
      <c r="K520" s="11">
        <f>IF(I520=2017,Outgrowers_Baseline!L520,IF(I520=2018,Outgrowers_Baseline!Q520,IF(I520=2019,Outgrowers_Baseline!V520,IF(I520=2020,Outgrowers_Baseline!AA520,IF(I520=2021,Outgrowers_Baseline!AF520,IF(I520=2022,Outgrowers_Baseline!AK520,IF(I520=2023,Outgrowers_Baseline!AP520,IF(I520=2024,Outgrowers_Baseline!AU520,0))))))))</f>
        <v>2900</v>
      </c>
      <c r="L520" s="11">
        <f>IF(I520=2017,Outgrowers_Baseline!K520,IF(I520=2018,Outgrowers_Baseline!P520,IF(I520=2019,Outgrowers_Baseline!U520,IF(I520=2020,Outgrowers_Baseline!Z520,IF(I520=2021,Outgrowers_Baseline!AE520,IF(I520=2022,Outgrowers_Baseline!AJ520,IF(I520=2023,Outgrowers_Baseline!AO520,IF(I520=2024,Outgrowers_Baseline!AT520,0))))))))</f>
        <v>1800</v>
      </c>
      <c r="M520" s="11">
        <f>IF(I520=2017,Outgrowers_Baseline!J520,IF(I520=2018,Outgrowers_Baseline!O520,IF(I520=2019,Outgrowers_Baseline!T520,IF(I520=2020,Outgrowers_Baseline!Y520,IF(I520=2021,Outgrowers_Baseline!AD520,IF(I520=2022,Outgrowers_Baseline!AI520,IF(I520=2023,Outgrowers_Baseline!AN520,IF(I520=2024,Outgrowers_Baseline!AS520,0))))))))</f>
        <v>500</v>
      </c>
      <c r="N520" s="11">
        <f t="shared" si="146"/>
        <v>5200</v>
      </c>
      <c r="O520" s="30">
        <f>IFERROR(VLOOKUP(A520,Outgrower_Areas!$C:$J,8,0),0)</f>
        <v>0.49785400000000002</v>
      </c>
      <c r="P520" s="33">
        <f t="shared" si="147"/>
        <v>0.55769230769230771</v>
      </c>
      <c r="Q520" s="113">
        <f t="shared" si="148"/>
        <v>0.27764934615384618</v>
      </c>
      <c r="R520" s="32">
        <f t="shared" si="149"/>
        <v>0.90384615384615385</v>
      </c>
      <c r="S520" s="30">
        <f t="shared" si="150"/>
        <v>0.44998342307692307</v>
      </c>
      <c r="T520" s="32">
        <f t="shared" si="151"/>
        <v>1</v>
      </c>
      <c r="U520" s="30">
        <f t="shared" si="152"/>
        <v>0.49785400000000002</v>
      </c>
      <c r="V520" s="113" t="str">
        <f t="shared" si="153"/>
        <v>High Cropland (≥50%)</v>
      </c>
      <c r="W520" s="33">
        <f t="shared" si="154"/>
        <v>0.4</v>
      </c>
      <c r="X520" s="114">
        <f t="shared" si="155"/>
        <v>0.11105973846153848</v>
      </c>
      <c r="Y520" s="33">
        <f t="shared" si="156"/>
        <v>0.4</v>
      </c>
      <c r="Z520" s="113">
        <f t="shared" si="157"/>
        <v>0.17999336923076925</v>
      </c>
      <c r="AA520" s="113" t="str">
        <f t="shared" si="158"/>
        <v>High Cropland (≥50%)</v>
      </c>
      <c r="AB520" s="11">
        <f t="shared" si="159"/>
        <v>0.4</v>
      </c>
      <c r="AC520" s="11">
        <f t="shared" si="160"/>
        <v>0.19914160000000003</v>
      </c>
      <c r="AD520" s="30">
        <f t="shared" si="161"/>
        <v>0.49785400000000002</v>
      </c>
    </row>
    <row r="521" spans="1:30" x14ac:dyDescent="0.4">
      <c r="A521" s="11" t="str">
        <f>Outgrowers_Baseline!A521</f>
        <v>89330b</v>
      </c>
      <c r="B521" s="11">
        <f>Outgrowers_Baseline!B521</f>
        <v>507</v>
      </c>
      <c r="C521" s="11" t="str">
        <f>Outgrowers_Baseline!C521</f>
        <v>89330b</v>
      </c>
      <c r="D521" s="11">
        <f>Outgrowers_Baseline!D521</f>
        <v>19100</v>
      </c>
      <c r="E521" s="11" t="str">
        <f>Outgrowers_Baseline!G521</f>
        <v>Euc</v>
      </c>
      <c r="F521" s="11">
        <f>Outgrowers_Baseline!H521</f>
        <v>2023</v>
      </c>
      <c r="G521" s="11">
        <f t="shared" si="144"/>
        <v>2022</v>
      </c>
      <c r="H521" s="11">
        <f>IF(G521&lt;2017,0,(IF(G521=2017,Outgrowers_Baseline!I521,IF(G521=2018,Outgrowers_Baseline!N521,IF(G521=2019,Outgrowers_Baseline!S521,IF(G521=2020,Outgrowers_Baseline!X521,IF(G521=2021,Outgrowers_Baseline!AC521,IF(G521=2022,Outgrowers_Baseline!AH521,IF(G521=2023,Outgrowers_Baseline!AM521,IF(G521=2024,Outgrowers_Baseline!AR521,0)))))))))+(IF(G521=2017,Outgrowers_Baseline!J521,IF(G521=2018,Outgrowers_Baseline!O521,IF(G521=2019,Outgrowers_Baseline!T521,IF(G521=2020,Outgrowers_Baseline!Y521,IF(G521=2021,Outgrowers_Baseline!AD521,IF(G521=2022,Outgrowers_Baseline!AI521,IF(G521=2023,Outgrowers_Baseline!AN521,IF(G521=2024,Outgrowers_Baseline!AS521,0)))))))))+(IF(G521=2017,Outgrowers_Baseline!K521,IF(G521=2018,Outgrowers_Baseline!P521,IF(G521=2019,Outgrowers_Baseline!U521,IF(G521=2020,Outgrowers_Baseline!Z521,IF(G521=2021,Outgrowers_Baseline!AE521,IF(G521=2022,Outgrowers_Baseline!AJ521,IF(G521=2023,Outgrowers_Baseline!AO521,IF(G521=2024,Outgrowers_Baseline!AT521,0)))))))))+(IF(G521=2017,Outgrowers_Baseline!L521,IF(G521=2018,Outgrowers_Baseline!Q521,IF(G521=2019,Outgrowers_Baseline!V521,IF(G521=2020,Outgrowers_Baseline!AA521,IF(G521=2021,Outgrowers_Baseline!AF521,IF(G521=2022,Outgrowers_Baseline!AK521,IF(G521=2023,Outgrowers_Baseline!AP521,IF(G521=2024,Outgrowers_Baseline!AU521,0))))))))))</f>
        <v>6200</v>
      </c>
      <c r="I521" s="11">
        <f t="shared" si="145"/>
        <v>2022</v>
      </c>
      <c r="J521" s="11">
        <f>IF(I521=2017,Outgrowers_Baseline!I521,IF(I521=2018,Outgrowers_Baseline!N521,IF(I521=2019,Outgrowers_Baseline!S521,IF(I521=2020,Outgrowers_Baseline!X521,IF(I521=2021,Outgrowers_Baseline!AC521,IF(I521=2022,Outgrowers_Baseline!AH521,IF(I521=2023,Outgrowers_Baseline!AM521,IF(I521=2024,Outgrowers_Baseline!AR521,0))))))))</f>
        <v>500</v>
      </c>
      <c r="K521" s="11">
        <f>IF(I521=2017,Outgrowers_Baseline!L521,IF(I521=2018,Outgrowers_Baseline!Q521,IF(I521=2019,Outgrowers_Baseline!V521,IF(I521=2020,Outgrowers_Baseline!AA521,IF(I521=2021,Outgrowers_Baseline!AF521,IF(I521=2022,Outgrowers_Baseline!AK521,IF(I521=2023,Outgrowers_Baseline!AP521,IF(I521=2024,Outgrowers_Baseline!AU521,0))))))))</f>
        <v>900</v>
      </c>
      <c r="L521" s="11">
        <f>IF(I521=2017,Outgrowers_Baseline!K521,IF(I521=2018,Outgrowers_Baseline!P521,IF(I521=2019,Outgrowers_Baseline!U521,IF(I521=2020,Outgrowers_Baseline!Z521,IF(I521=2021,Outgrowers_Baseline!AE521,IF(I521=2022,Outgrowers_Baseline!AJ521,IF(I521=2023,Outgrowers_Baseline!AO521,IF(I521=2024,Outgrowers_Baseline!AT521,0))))))))</f>
        <v>1400</v>
      </c>
      <c r="M521" s="11">
        <f>IF(I521=2017,Outgrowers_Baseline!J521,IF(I521=2018,Outgrowers_Baseline!O521,IF(I521=2019,Outgrowers_Baseline!T521,IF(I521=2020,Outgrowers_Baseline!Y521,IF(I521=2021,Outgrowers_Baseline!AD521,IF(I521=2022,Outgrowers_Baseline!AI521,IF(I521=2023,Outgrowers_Baseline!AN521,IF(I521=2024,Outgrowers_Baseline!AS521,0))))))))</f>
        <v>3400</v>
      </c>
      <c r="N521" s="11">
        <f t="shared" si="146"/>
        <v>6200</v>
      </c>
      <c r="O521" s="30">
        <f>IFERROR(VLOOKUP(A521,Outgrower_Areas!$C:$J,8,0),0)</f>
        <v>0.62646900000000005</v>
      </c>
      <c r="P521" s="33">
        <f t="shared" si="147"/>
        <v>0.14516129032258066</v>
      </c>
      <c r="Q521" s="113">
        <f t="shared" si="148"/>
        <v>9.0939048387096794E-2</v>
      </c>
      <c r="R521" s="32">
        <f t="shared" si="149"/>
        <v>0.37096774193548387</v>
      </c>
      <c r="S521" s="30">
        <f t="shared" si="150"/>
        <v>0.23239979032258068</v>
      </c>
      <c r="T521" s="32">
        <f t="shared" si="151"/>
        <v>0.91935483870967738</v>
      </c>
      <c r="U521" s="30">
        <f t="shared" si="152"/>
        <v>0.57594730645161296</v>
      </c>
      <c r="V521" s="113" t="str">
        <f t="shared" si="153"/>
        <v>Low Cropland (10-30%)</v>
      </c>
      <c r="W521" s="33">
        <f t="shared" si="154"/>
        <v>0.2</v>
      </c>
      <c r="X521" s="114">
        <f t="shared" si="155"/>
        <v>1.8187809677419359E-2</v>
      </c>
      <c r="Y521" s="33">
        <f t="shared" si="156"/>
        <v>0.3</v>
      </c>
      <c r="Z521" s="113">
        <f t="shared" si="157"/>
        <v>6.9719937096774195E-2</v>
      </c>
      <c r="AA521" s="113" t="str">
        <f t="shared" si="158"/>
        <v>High Cropland (≥50%)</v>
      </c>
      <c r="AB521" s="11">
        <f t="shared" si="159"/>
        <v>0.4</v>
      </c>
      <c r="AC521" s="11">
        <f t="shared" si="160"/>
        <v>0.23037892258064518</v>
      </c>
      <c r="AD521" s="30">
        <f t="shared" si="161"/>
        <v>0.57594730645161296</v>
      </c>
    </row>
    <row r="522" spans="1:30" x14ac:dyDescent="0.4">
      <c r="A522" s="11" t="str">
        <f>Outgrowers_Baseline!A522</f>
        <v>89330c</v>
      </c>
      <c r="B522" s="11">
        <f>Outgrowers_Baseline!B522</f>
        <v>507</v>
      </c>
      <c r="C522" s="11" t="str">
        <f>Outgrowers_Baseline!C522</f>
        <v>89330c</v>
      </c>
      <c r="D522" s="11">
        <f>Outgrowers_Baseline!D522</f>
        <v>19101</v>
      </c>
      <c r="E522" s="11" t="str">
        <f>Outgrowers_Baseline!G522</f>
        <v>Pine</v>
      </c>
      <c r="F522" s="11">
        <f>Outgrowers_Baseline!H522</f>
        <v>2023</v>
      </c>
      <c r="G522" s="11">
        <f t="shared" si="144"/>
        <v>2022</v>
      </c>
      <c r="H522" s="11">
        <f>IF(G522&lt;2017,0,(IF(G522=2017,Outgrowers_Baseline!I522,IF(G522=2018,Outgrowers_Baseline!N522,IF(G522=2019,Outgrowers_Baseline!S522,IF(G522=2020,Outgrowers_Baseline!X522,IF(G522=2021,Outgrowers_Baseline!AC522,IF(G522=2022,Outgrowers_Baseline!AH522,IF(G522=2023,Outgrowers_Baseline!AM522,IF(G522=2024,Outgrowers_Baseline!AR522,0)))))))))+(IF(G522=2017,Outgrowers_Baseline!J522,IF(G522=2018,Outgrowers_Baseline!O522,IF(G522=2019,Outgrowers_Baseline!T522,IF(G522=2020,Outgrowers_Baseline!Y522,IF(G522=2021,Outgrowers_Baseline!AD522,IF(G522=2022,Outgrowers_Baseline!AI522,IF(G522=2023,Outgrowers_Baseline!AN522,IF(G522=2024,Outgrowers_Baseline!AS522,0)))))))))+(IF(G522=2017,Outgrowers_Baseline!K522,IF(G522=2018,Outgrowers_Baseline!P522,IF(G522=2019,Outgrowers_Baseline!U522,IF(G522=2020,Outgrowers_Baseline!Z522,IF(G522=2021,Outgrowers_Baseline!AE522,IF(G522=2022,Outgrowers_Baseline!AJ522,IF(G522=2023,Outgrowers_Baseline!AO522,IF(G522=2024,Outgrowers_Baseline!AT522,0)))))))))+(IF(G522=2017,Outgrowers_Baseline!L522,IF(G522=2018,Outgrowers_Baseline!Q522,IF(G522=2019,Outgrowers_Baseline!V522,IF(G522=2020,Outgrowers_Baseline!AA522,IF(G522=2021,Outgrowers_Baseline!AF522,IF(G522=2022,Outgrowers_Baseline!AK522,IF(G522=2023,Outgrowers_Baseline!AP522,IF(G522=2024,Outgrowers_Baseline!AU522,0))))))))))</f>
        <v>2500</v>
      </c>
      <c r="I522" s="11">
        <f t="shared" si="145"/>
        <v>2022</v>
      </c>
      <c r="J522" s="11">
        <f>IF(I522=2017,Outgrowers_Baseline!I522,IF(I522=2018,Outgrowers_Baseline!N522,IF(I522=2019,Outgrowers_Baseline!S522,IF(I522=2020,Outgrowers_Baseline!X522,IF(I522=2021,Outgrowers_Baseline!AC522,IF(I522=2022,Outgrowers_Baseline!AH522,IF(I522=2023,Outgrowers_Baseline!AM522,IF(I522=2024,Outgrowers_Baseline!AR522,0))))))))</f>
        <v>0</v>
      </c>
      <c r="K522" s="11">
        <f>IF(I522=2017,Outgrowers_Baseline!L522,IF(I522=2018,Outgrowers_Baseline!Q522,IF(I522=2019,Outgrowers_Baseline!V522,IF(I522=2020,Outgrowers_Baseline!AA522,IF(I522=2021,Outgrowers_Baseline!AF522,IF(I522=2022,Outgrowers_Baseline!AK522,IF(I522=2023,Outgrowers_Baseline!AP522,IF(I522=2024,Outgrowers_Baseline!AU522,0))))))))</f>
        <v>1200</v>
      </c>
      <c r="L522" s="11">
        <f>IF(I522=2017,Outgrowers_Baseline!K522,IF(I522=2018,Outgrowers_Baseline!P522,IF(I522=2019,Outgrowers_Baseline!U522,IF(I522=2020,Outgrowers_Baseline!Z522,IF(I522=2021,Outgrowers_Baseline!AE522,IF(I522=2022,Outgrowers_Baseline!AJ522,IF(I522=2023,Outgrowers_Baseline!AO522,IF(I522=2024,Outgrowers_Baseline!AT522,0))))))))</f>
        <v>1300</v>
      </c>
      <c r="M522" s="11">
        <f>IF(I522=2017,Outgrowers_Baseline!J522,IF(I522=2018,Outgrowers_Baseline!O522,IF(I522=2019,Outgrowers_Baseline!T522,IF(I522=2020,Outgrowers_Baseline!Y522,IF(I522=2021,Outgrowers_Baseline!AD522,IF(I522=2022,Outgrowers_Baseline!AI522,IF(I522=2023,Outgrowers_Baseline!AN522,IF(I522=2024,Outgrowers_Baseline!AS522,0))))))))</f>
        <v>0</v>
      </c>
      <c r="N522" s="11">
        <f t="shared" si="146"/>
        <v>2500</v>
      </c>
      <c r="O522" s="30">
        <f>IFERROR(VLOOKUP(A522,Outgrower_Areas!$C:$J,8,0),0)</f>
        <v>0.25174299999999999</v>
      </c>
      <c r="P522" s="33">
        <f t="shared" si="147"/>
        <v>0.48</v>
      </c>
      <c r="Q522" s="113">
        <f t="shared" si="148"/>
        <v>0.12083664</v>
      </c>
      <c r="R522" s="32">
        <f t="shared" si="149"/>
        <v>1</v>
      </c>
      <c r="S522" s="30">
        <f t="shared" si="150"/>
        <v>0.25174299999999999</v>
      </c>
      <c r="T522" s="32">
        <f t="shared" si="151"/>
        <v>1</v>
      </c>
      <c r="U522" s="30">
        <f t="shared" si="152"/>
        <v>0.25174299999999999</v>
      </c>
      <c r="V522" s="113" t="str">
        <f t="shared" si="153"/>
        <v>Medium Cropland (30-50%)</v>
      </c>
      <c r="W522" s="33">
        <f t="shared" si="154"/>
        <v>0.3</v>
      </c>
      <c r="X522" s="114">
        <f t="shared" si="155"/>
        <v>3.6250991999999996E-2</v>
      </c>
      <c r="Y522" s="33">
        <f t="shared" si="156"/>
        <v>0.4</v>
      </c>
      <c r="Z522" s="113">
        <f t="shared" si="157"/>
        <v>0.1006972</v>
      </c>
      <c r="AA522" s="113" t="str">
        <f t="shared" si="158"/>
        <v>High Cropland (≥50%)</v>
      </c>
      <c r="AB522" s="11">
        <f t="shared" si="159"/>
        <v>0.4</v>
      </c>
      <c r="AC522" s="11">
        <f t="shared" si="160"/>
        <v>0.1006972</v>
      </c>
      <c r="AD522" s="30">
        <f t="shared" si="161"/>
        <v>0.25174299999999999</v>
      </c>
    </row>
    <row r="523" spans="1:30" x14ac:dyDescent="0.4">
      <c r="A523" s="11" t="str">
        <f>Outgrowers_Baseline!A523</f>
        <v>89330d</v>
      </c>
      <c r="B523" s="11">
        <f>Outgrowers_Baseline!B523</f>
        <v>507</v>
      </c>
      <c r="C523" s="11" t="str">
        <f>Outgrowers_Baseline!C523</f>
        <v>89330d</v>
      </c>
      <c r="D523" s="11">
        <f>Outgrowers_Baseline!D523</f>
        <v>19102</v>
      </c>
      <c r="E523" s="11" t="str">
        <f>Outgrowers_Baseline!G523</f>
        <v>Euc</v>
      </c>
      <c r="F523" s="11">
        <f>Outgrowers_Baseline!H523</f>
        <v>2022</v>
      </c>
      <c r="G523" s="11">
        <f t="shared" si="144"/>
        <v>2021</v>
      </c>
      <c r="H523" s="11">
        <f>IF(G523&lt;2017,0,(IF(G523=2017,Outgrowers_Baseline!I523,IF(G523=2018,Outgrowers_Baseline!N523,IF(G523=2019,Outgrowers_Baseline!S523,IF(G523=2020,Outgrowers_Baseline!X523,IF(G523=2021,Outgrowers_Baseline!AC523,IF(G523=2022,Outgrowers_Baseline!AH523,IF(G523=2023,Outgrowers_Baseline!AM523,IF(G523=2024,Outgrowers_Baseline!AR523,0)))))))))+(IF(G523=2017,Outgrowers_Baseline!J523,IF(G523=2018,Outgrowers_Baseline!O523,IF(G523=2019,Outgrowers_Baseline!T523,IF(G523=2020,Outgrowers_Baseline!Y523,IF(G523=2021,Outgrowers_Baseline!AD523,IF(G523=2022,Outgrowers_Baseline!AI523,IF(G523=2023,Outgrowers_Baseline!AN523,IF(G523=2024,Outgrowers_Baseline!AS523,0)))))))))+(IF(G523=2017,Outgrowers_Baseline!K523,IF(G523=2018,Outgrowers_Baseline!P523,IF(G523=2019,Outgrowers_Baseline!U523,IF(G523=2020,Outgrowers_Baseline!Z523,IF(G523=2021,Outgrowers_Baseline!AE523,IF(G523=2022,Outgrowers_Baseline!AJ523,IF(G523=2023,Outgrowers_Baseline!AO523,IF(G523=2024,Outgrowers_Baseline!AT523,0)))))))))+(IF(G523=2017,Outgrowers_Baseline!L523,IF(G523=2018,Outgrowers_Baseline!Q523,IF(G523=2019,Outgrowers_Baseline!V523,IF(G523=2020,Outgrowers_Baseline!AA523,IF(G523=2021,Outgrowers_Baseline!AF523,IF(G523=2022,Outgrowers_Baseline!AK523,IF(G523=2023,Outgrowers_Baseline!AP523,IF(G523=2024,Outgrowers_Baseline!AU523,0))))))))))</f>
        <v>900</v>
      </c>
      <c r="I523" s="11">
        <f t="shared" si="145"/>
        <v>2021</v>
      </c>
      <c r="J523" s="11">
        <f>IF(I523=2017,Outgrowers_Baseline!I523,IF(I523=2018,Outgrowers_Baseline!N523,IF(I523=2019,Outgrowers_Baseline!S523,IF(I523=2020,Outgrowers_Baseline!X523,IF(I523=2021,Outgrowers_Baseline!AC523,IF(I523=2022,Outgrowers_Baseline!AH523,IF(I523=2023,Outgrowers_Baseline!AM523,IF(I523=2024,Outgrowers_Baseline!AR523,0))))))))</f>
        <v>0</v>
      </c>
      <c r="K523" s="11">
        <f>IF(I523=2017,Outgrowers_Baseline!L523,IF(I523=2018,Outgrowers_Baseline!Q523,IF(I523=2019,Outgrowers_Baseline!V523,IF(I523=2020,Outgrowers_Baseline!AA523,IF(I523=2021,Outgrowers_Baseline!AF523,IF(I523=2022,Outgrowers_Baseline!AK523,IF(I523=2023,Outgrowers_Baseline!AP523,IF(I523=2024,Outgrowers_Baseline!AU523,0))))))))</f>
        <v>0</v>
      </c>
      <c r="L523" s="11">
        <f>IF(I523=2017,Outgrowers_Baseline!K523,IF(I523=2018,Outgrowers_Baseline!P523,IF(I523=2019,Outgrowers_Baseline!U523,IF(I523=2020,Outgrowers_Baseline!Z523,IF(I523=2021,Outgrowers_Baseline!AE523,IF(I523=2022,Outgrowers_Baseline!AJ523,IF(I523=2023,Outgrowers_Baseline!AO523,IF(I523=2024,Outgrowers_Baseline!AT523,0))))))))</f>
        <v>500</v>
      </c>
      <c r="M523" s="11">
        <f>IF(I523=2017,Outgrowers_Baseline!J523,IF(I523=2018,Outgrowers_Baseline!O523,IF(I523=2019,Outgrowers_Baseline!T523,IF(I523=2020,Outgrowers_Baseline!Y523,IF(I523=2021,Outgrowers_Baseline!AD523,IF(I523=2022,Outgrowers_Baseline!AI523,IF(I523=2023,Outgrowers_Baseline!AN523,IF(I523=2024,Outgrowers_Baseline!AS523,0))))))))</f>
        <v>400</v>
      </c>
      <c r="N523" s="11">
        <f t="shared" si="146"/>
        <v>900</v>
      </c>
      <c r="O523" s="30">
        <f>IFERROR(VLOOKUP(A523,Outgrower_Areas!$C:$J,8,0),0)</f>
        <v>8.7980000000000003E-2</v>
      </c>
      <c r="P523" s="33">
        <f t="shared" si="147"/>
        <v>0</v>
      </c>
      <c r="Q523" s="113">
        <f t="shared" si="148"/>
        <v>0</v>
      </c>
      <c r="R523" s="32">
        <f t="shared" si="149"/>
        <v>0.55555555555555558</v>
      </c>
      <c r="S523" s="30">
        <f t="shared" si="150"/>
        <v>4.8877777777777784E-2</v>
      </c>
      <c r="T523" s="32">
        <f t="shared" si="151"/>
        <v>1</v>
      </c>
      <c r="U523" s="30">
        <f t="shared" si="152"/>
        <v>8.7980000000000003E-2</v>
      </c>
      <c r="V523" s="113" t="str">
        <f t="shared" si="153"/>
        <v>Non-Cropland</v>
      </c>
      <c r="W523" s="33">
        <f t="shared" si="154"/>
        <v>0</v>
      </c>
      <c r="X523" s="114">
        <f t="shared" si="155"/>
        <v>0</v>
      </c>
      <c r="Y523" s="33">
        <f t="shared" si="156"/>
        <v>0.4</v>
      </c>
      <c r="Z523" s="113">
        <f t="shared" si="157"/>
        <v>1.9551111111111116E-2</v>
      </c>
      <c r="AA523" s="113" t="str">
        <f t="shared" si="158"/>
        <v>High Cropland (≥50%)</v>
      </c>
      <c r="AB523" s="11">
        <f t="shared" si="159"/>
        <v>0.4</v>
      </c>
      <c r="AC523" s="11">
        <f t="shared" si="160"/>
        <v>3.5192000000000001E-2</v>
      </c>
      <c r="AD523" s="30">
        <f t="shared" si="161"/>
        <v>8.7980000000000003E-2</v>
      </c>
    </row>
    <row r="524" spans="1:30" x14ac:dyDescent="0.4">
      <c r="A524" s="11" t="str">
        <f>Outgrowers_Baseline!A524</f>
        <v>89332a</v>
      </c>
      <c r="B524" s="11">
        <f>Outgrowers_Baseline!B524</f>
        <v>501</v>
      </c>
      <c r="C524" s="11" t="str">
        <f>Outgrowers_Baseline!C524</f>
        <v>89332a</v>
      </c>
      <c r="D524" s="11">
        <f>Outgrowers_Baseline!D524</f>
        <v>19103</v>
      </c>
      <c r="E524" s="11" t="str">
        <f>Outgrowers_Baseline!G524</f>
        <v>Euc</v>
      </c>
      <c r="F524" s="11">
        <f>Outgrowers_Baseline!H524</f>
        <v>2023</v>
      </c>
      <c r="G524" s="11">
        <f t="shared" si="144"/>
        <v>2022</v>
      </c>
      <c r="H524" s="11">
        <f>IF(G524&lt;2017,0,(IF(G524=2017,Outgrowers_Baseline!I524,IF(G524=2018,Outgrowers_Baseline!N524,IF(G524=2019,Outgrowers_Baseline!S524,IF(G524=2020,Outgrowers_Baseline!X524,IF(G524=2021,Outgrowers_Baseline!AC524,IF(G524=2022,Outgrowers_Baseline!AH524,IF(G524=2023,Outgrowers_Baseline!AM524,IF(G524=2024,Outgrowers_Baseline!AR524,0)))))))))+(IF(G524=2017,Outgrowers_Baseline!J524,IF(G524=2018,Outgrowers_Baseline!O524,IF(G524=2019,Outgrowers_Baseline!T524,IF(G524=2020,Outgrowers_Baseline!Y524,IF(G524=2021,Outgrowers_Baseline!AD524,IF(G524=2022,Outgrowers_Baseline!AI524,IF(G524=2023,Outgrowers_Baseline!AN524,IF(G524=2024,Outgrowers_Baseline!AS524,0)))))))))+(IF(G524=2017,Outgrowers_Baseline!K524,IF(G524=2018,Outgrowers_Baseline!P524,IF(G524=2019,Outgrowers_Baseline!U524,IF(G524=2020,Outgrowers_Baseline!Z524,IF(G524=2021,Outgrowers_Baseline!AE524,IF(G524=2022,Outgrowers_Baseline!AJ524,IF(G524=2023,Outgrowers_Baseline!AO524,IF(G524=2024,Outgrowers_Baseline!AT524,0)))))))))+(IF(G524=2017,Outgrowers_Baseline!L524,IF(G524=2018,Outgrowers_Baseline!Q524,IF(G524=2019,Outgrowers_Baseline!V524,IF(G524=2020,Outgrowers_Baseline!AA524,IF(G524=2021,Outgrowers_Baseline!AF524,IF(G524=2022,Outgrowers_Baseline!AK524,IF(G524=2023,Outgrowers_Baseline!AP524,IF(G524=2024,Outgrowers_Baseline!AU524,0))))))))))</f>
        <v>1900</v>
      </c>
      <c r="I524" s="11">
        <f t="shared" si="145"/>
        <v>2022</v>
      </c>
      <c r="J524" s="11">
        <f>IF(I524=2017,Outgrowers_Baseline!I524,IF(I524=2018,Outgrowers_Baseline!N524,IF(I524=2019,Outgrowers_Baseline!S524,IF(I524=2020,Outgrowers_Baseline!X524,IF(I524=2021,Outgrowers_Baseline!AC524,IF(I524=2022,Outgrowers_Baseline!AH524,IF(I524=2023,Outgrowers_Baseline!AM524,IF(I524=2024,Outgrowers_Baseline!AR524,0))))))))</f>
        <v>200</v>
      </c>
      <c r="K524" s="11">
        <f>IF(I524=2017,Outgrowers_Baseline!L524,IF(I524=2018,Outgrowers_Baseline!Q524,IF(I524=2019,Outgrowers_Baseline!V524,IF(I524=2020,Outgrowers_Baseline!AA524,IF(I524=2021,Outgrowers_Baseline!AF524,IF(I524=2022,Outgrowers_Baseline!AK524,IF(I524=2023,Outgrowers_Baseline!AP524,IF(I524=2024,Outgrowers_Baseline!AU524,0))))))))</f>
        <v>0</v>
      </c>
      <c r="L524" s="11">
        <f>IF(I524=2017,Outgrowers_Baseline!K524,IF(I524=2018,Outgrowers_Baseline!P524,IF(I524=2019,Outgrowers_Baseline!U524,IF(I524=2020,Outgrowers_Baseline!Z524,IF(I524=2021,Outgrowers_Baseline!AE524,IF(I524=2022,Outgrowers_Baseline!AJ524,IF(I524=2023,Outgrowers_Baseline!AO524,IF(I524=2024,Outgrowers_Baseline!AT524,0))))))))</f>
        <v>700</v>
      </c>
      <c r="M524" s="11">
        <f>IF(I524=2017,Outgrowers_Baseline!J524,IF(I524=2018,Outgrowers_Baseline!O524,IF(I524=2019,Outgrowers_Baseline!T524,IF(I524=2020,Outgrowers_Baseline!Y524,IF(I524=2021,Outgrowers_Baseline!AD524,IF(I524=2022,Outgrowers_Baseline!AI524,IF(I524=2023,Outgrowers_Baseline!AN524,IF(I524=2024,Outgrowers_Baseline!AS524,0))))))))</f>
        <v>1000</v>
      </c>
      <c r="N524" s="11">
        <f t="shared" si="146"/>
        <v>1900</v>
      </c>
      <c r="O524" s="30">
        <f>IFERROR(VLOOKUP(A524,Outgrower_Areas!$C:$J,8,0),0)</f>
        <v>0.191523</v>
      </c>
      <c r="P524" s="33">
        <f t="shared" si="147"/>
        <v>0</v>
      </c>
      <c r="Q524" s="113">
        <f t="shared" si="148"/>
        <v>0</v>
      </c>
      <c r="R524" s="32">
        <f t="shared" si="149"/>
        <v>0.36842105263157893</v>
      </c>
      <c r="S524" s="30">
        <f t="shared" si="150"/>
        <v>7.0561105263157897E-2</v>
      </c>
      <c r="T524" s="32">
        <f t="shared" si="151"/>
        <v>0.89473684210526316</v>
      </c>
      <c r="U524" s="30">
        <f t="shared" si="152"/>
        <v>0.17136268421052631</v>
      </c>
      <c r="V524" s="113" t="str">
        <f t="shared" si="153"/>
        <v>Non-Cropland</v>
      </c>
      <c r="W524" s="33">
        <f t="shared" si="154"/>
        <v>0</v>
      </c>
      <c r="X524" s="114">
        <f t="shared" si="155"/>
        <v>0</v>
      </c>
      <c r="Y524" s="33">
        <f t="shared" si="156"/>
        <v>0.3</v>
      </c>
      <c r="Z524" s="113">
        <f t="shared" si="157"/>
        <v>2.1168331578947368E-2</v>
      </c>
      <c r="AA524" s="113" t="str">
        <f t="shared" si="158"/>
        <v>High Cropland (≥50%)</v>
      </c>
      <c r="AB524" s="11">
        <f t="shared" si="159"/>
        <v>0.4</v>
      </c>
      <c r="AC524" s="11">
        <f t="shared" si="160"/>
        <v>6.854507368421052E-2</v>
      </c>
      <c r="AD524" s="30">
        <f t="shared" si="161"/>
        <v>0.17136268421052631</v>
      </c>
    </row>
    <row r="525" spans="1:30" x14ac:dyDescent="0.4">
      <c r="A525" s="11" t="str">
        <f>Outgrowers_Baseline!A525</f>
        <v>89354a</v>
      </c>
      <c r="B525" s="11">
        <f>Outgrowers_Baseline!B525</f>
        <v>507</v>
      </c>
      <c r="C525" s="11" t="str">
        <f>Outgrowers_Baseline!C525</f>
        <v>89354a</v>
      </c>
      <c r="D525" s="11">
        <f>Outgrowers_Baseline!D525</f>
        <v>19105</v>
      </c>
      <c r="E525" s="11" t="str">
        <f>Outgrowers_Baseline!G525</f>
        <v>Pine</v>
      </c>
      <c r="F525" s="11">
        <f>Outgrowers_Baseline!H525</f>
        <v>2022</v>
      </c>
      <c r="G525" s="11">
        <f t="shared" si="144"/>
        <v>2021</v>
      </c>
      <c r="H525" s="11">
        <f>IF(G525&lt;2017,0,(IF(G525=2017,Outgrowers_Baseline!I525,IF(G525=2018,Outgrowers_Baseline!N525,IF(G525=2019,Outgrowers_Baseline!S525,IF(G525=2020,Outgrowers_Baseline!X525,IF(G525=2021,Outgrowers_Baseline!AC525,IF(G525=2022,Outgrowers_Baseline!AH525,IF(G525=2023,Outgrowers_Baseline!AM525,IF(G525=2024,Outgrowers_Baseline!AR525,0)))))))))+(IF(G525=2017,Outgrowers_Baseline!J525,IF(G525=2018,Outgrowers_Baseline!O525,IF(G525=2019,Outgrowers_Baseline!T525,IF(G525=2020,Outgrowers_Baseline!Y525,IF(G525=2021,Outgrowers_Baseline!AD525,IF(G525=2022,Outgrowers_Baseline!AI525,IF(G525=2023,Outgrowers_Baseline!AN525,IF(G525=2024,Outgrowers_Baseline!AS525,0)))))))))+(IF(G525=2017,Outgrowers_Baseline!K525,IF(G525=2018,Outgrowers_Baseline!P525,IF(G525=2019,Outgrowers_Baseline!U525,IF(G525=2020,Outgrowers_Baseline!Z525,IF(G525=2021,Outgrowers_Baseline!AE525,IF(G525=2022,Outgrowers_Baseline!AJ525,IF(G525=2023,Outgrowers_Baseline!AO525,IF(G525=2024,Outgrowers_Baseline!AT525,0)))))))))+(IF(G525=2017,Outgrowers_Baseline!L525,IF(G525=2018,Outgrowers_Baseline!Q525,IF(G525=2019,Outgrowers_Baseline!V525,IF(G525=2020,Outgrowers_Baseline!AA525,IF(G525=2021,Outgrowers_Baseline!AF525,IF(G525=2022,Outgrowers_Baseline!AK525,IF(G525=2023,Outgrowers_Baseline!AP525,IF(G525=2024,Outgrowers_Baseline!AU525,0))))))))))</f>
        <v>3000</v>
      </c>
      <c r="I525" s="11">
        <f t="shared" si="145"/>
        <v>2021</v>
      </c>
      <c r="J525" s="11">
        <f>IF(I525=2017,Outgrowers_Baseline!I525,IF(I525=2018,Outgrowers_Baseline!N525,IF(I525=2019,Outgrowers_Baseline!S525,IF(I525=2020,Outgrowers_Baseline!X525,IF(I525=2021,Outgrowers_Baseline!AC525,IF(I525=2022,Outgrowers_Baseline!AH525,IF(I525=2023,Outgrowers_Baseline!AM525,IF(I525=2024,Outgrowers_Baseline!AR525,0))))))))</f>
        <v>0</v>
      </c>
      <c r="K525" s="11">
        <f>IF(I525=2017,Outgrowers_Baseline!L525,IF(I525=2018,Outgrowers_Baseline!Q525,IF(I525=2019,Outgrowers_Baseline!V525,IF(I525=2020,Outgrowers_Baseline!AA525,IF(I525=2021,Outgrowers_Baseline!AF525,IF(I525=2022,Outgrowers_Baseline!AK525,IF(I525=2023,Outgrowers_Baseline!AP525,IF(I525=2024,Outgrowers_Baseline!AU525,0))))))))</f>
        <v>200</v>
      </c>
      <c r="L525" s="11">
        <f>IF(I525=2017,Outgrowers_Baseline!K525,IF(I525=2018,Outgrowers_Baseline!P525,IF(I525=2019,Outgrowers_Baseline!U525,IF(I525=2020,Outgrowers_Baseline!Z525,IF(I525=2021,Outgrowers_Baseline!AE525,IF(I525=2022,Outgrowers_Baseline!AJ525,IF(I525=2023,Outgrowers_Baseline!AO525,IF(I525=2024,Outgrowers_Baseline!AT525,0))))))))</f>
        <v>1900</v>
      </c>
      <c r="M525" s="11">
        <f>IF(I525=2017,Outgrowers_Baseline!J525,IF(I525=2018,Outgrowers_Baseline!O525,IF(I525=2019,Outgrowers_Baseline!T525,IF(I525=2020,Outgrowers_Baseline!Y525,IF(I525=2021,Outgrowers_Baseline!AD525,IF(I525=2022,Outgrowers_Baseline!AI525,IF(I525=2023,Outgrowers_Baseline!AN525,IF(I525=2024,Outgrowers_Baseline!AS525,0))))))))</f>
        <v>900</v>
      </c>
      <c r="N525" s="11">
        <f t="shared" si="146"/>
        <v>3000</v>
      </c>
      <c r="O525" s="30">
        <f>IFERROR(VLOOKUP(A525,Outgrower_Areas!$C:$J,8,0),0)</f>
        <v>0.28698400000000002</v>
      </c>
      <c r="P525" s="33">
        <f t="shared" si="147"/>
        <v>6.6666666666666666E-2</v>
      </c>
      <c r="Q525" s="113">
        <f t="shared" si="148"/>
        <v>1.9132266666666668E-2</v>
      </c>
      <c r="R525" s="32">
        <f t="shared" si="149"/>
        <v>0.7</v>
      </c>
      <c r="S525" s="30">
        <f t="shared" si="150"/>
        <v>0.20088880000000001</v>
      </c>
      <c r="T525" s="32">
        <f t="shared" si="151"/>
        <v>1</v>
      </c>
      <c r="U525" s="30">
        <f t="shared" si="152"/>
        <v>0.28698400000000002</v>
      </c>
      <c r="V525" s="113" t="str">
        <f t="shared" si="153"/>
        <v>Very Low Cropland (&lt;10%)</v>
      </c>
      <c r="W525" s="33">
        <f t="shared" si="154"/>
        <v>0.15</v>
      </c>
      <c r="X525" s="114">
        <f t="shared" si="155"/>
        <v>2.8698400000000002E-3</v>
      </c>
      <c r="Y525" s="33">
        <f t="shared" si="156"/>
        <v>0.4</v>
      </c>
      <c r="Z525" s="113">
        <f t="shared" si="157"/>
        <v>8.0355520000000014E-2</v>
      </c>
      <c r="AA525" s="113" t="str">
        <f t="shared" si="158"/>
        <v>High Cropland (≥50%)</v>
      </c>
      <c r="AB525" s="11">
        <f t="shared" si="159"/>
        <v>0.4</v>
      </c>
      <c r="AC525" s="11">
        <f t="shared" si="160"/>
        <v>0.11479360000000001</v>
      </c>
      <c r="AD525" s="30">
        <f t="shared" si="161"/>
        <v>0.28698400000000002</v>
      </c>
    </row>
    <row r="526" spans="1:30" x14ac:dyDescent="0.4">
      <c r="A526" s="11" t="str">
        <f>Outgrowers_Baseline!A526</f>
        <v>89354b</v>
      </c>
      <c r="B526" s="11">
        <f>Outgrowers_Baseline!B526</f>
        <v>507</v>
      </c>
      <c r="C526" s="11" t="str">
        <f>Outgrowers_Baseline!C526</f>
        <v>89354b</v>
      </c>
      <c r="D526" s="11">
        <f>Outgrowers_Baseline!D526</f>
        <v>22907</v>
      </c>
      <c r="E526" s="11" t="str">
        <f>Outgrowers_Baseline!G526</f>
        <v>Euc</v>
      </c>
      <c r="F526" s="11">
        <f>Outgrowers_Baseline!H526</f>
        <v>2025</v>
      </c>
      <c r="G526" s="11">
        <f t="shared" si="144"/>
        <v>2024</v>
      </c>
      <c r="H526" s="11">
        <f>IF(G526&lt;2017,0,(IF(G526=2017,Outgrowers_Baseline!I526,IF(G526=2018,Outgrowers_Baseline!N526,IF(G526=2019,Outgrowers_Baseline!S526,IF(G526=2020,Outgrowers_Baseline!X526,IF(G526=2021,Outgrowers_Baseline!AC526,IF(G526=2022,Outgrowers_Baseline!AH526,IF(G526=2023,Outgrowers_Baseline!AM526,IF(G526=2024,Outgrowers_Baseline!AR526,0)))))))))+(IF(G526=2017,Outgrowers_Baseline!J526,IF(G526=2018,Outgrowers_Baseline!O526,IF(G526=2019,Outgrowers_Baseline!T526,IF(G526=2020,Outgrowers_Baseline!Y526,IF(G526=2021,Outgrowers_Baseline!AD526,IF(G526=2022,Outgrowers_Baseline!AI526,IF(G526=2023,Outgrowers_Baseline!AN526,IF(G526=2024,Outgrowers_Baseline!AS526,0)))))))))+(IF(G526=2017,Outgrowers_Baseline!K526,IF(G526=2018,Outgrowers_Baseline!P526,IF(G526=2019,Outgrowers_Baseline!U526,IF(G526=2020,Outgrowers_Baseline!Z526,IF(G526=2021,Outgrowers_Baseline!AE526,IF(G526=2022,Outgrowers_Baseline!AJ526,IF(G526=2023,Outgrowers_Baseline!AO526,IF(G526=2024,Outgrowers_Baseline!AT526,0)))))))))+(IF(G526=2017,Outgrowers_Baseline!L526,IF(G526=2018,Outgrowers_Baseline!Q526,IF(G526=2019,Outgrowers_Baseline!V526,IF(G526=2020,Outgrowers_Baseline!AA526,IF(G526=2021,Outgrowers_Baseline!AF526,IF(G526=2022,Outgrowers_Baseline!AK526,IF(G526=2023,Outgrowers_Baseline!AP526,IF(G526=2024,Outgrowers_Baseline!AU526,0))))))))))</f>
        <v>8400</v>
      </c>
      <c r="I526" s="11">
        <f t="shared" si="145"/>
        <v>2024</v>
      </c>
      <c r="J526" s="11">
        <f>IF(I526=2017,Outgrowers_Baseline!I526,IF(I526=2018,Outgrowers_Baseline!N526,IF(I526=2019,Outgrowers_Baseline!S526,IF(I526=2020,Outgrowers_Baseline!X526,IF(I526=2021,Outgrowers_Baseline!AC526,IF(I526=2022,Outgrowers_Baseline!AH526,IF(I526=2023,Outgrowers_Baseline!AM526,IF(I526=2024,Outgrowers_Baseline!AR526,0))))))))</f>
        <v>0</v>
      </c>
      <c r="K526" s="11">
        <f>IF(I526=2017,Outgrowers_Baseline!L526,IF(I526=2018,Outgrowers_Baseline!Q526,IF(I526=2019,Outgrowers_Baseline!V526,IF(I526=2020,Outgrowers_Baseline!AA526,IF(I526=2021,Outgrowers_Baseline!AF526,IF(I526=2022,Outgrowers_Baseline!AK526,IF(I526=2023,Outgrowers_Baseline!AP526,IF(I526=2024,Outgrowers_Baseline!AU526,0))))))))</f>
        <v>1900</v>
      </c>
      <c r="L526" s="11">
        <f>IF(I526=2017,Outgrowers_Baseline!K526,IF(I526=2018,Outgrowers_Baseline!P526,IF(I526=2019,Outgrowers_Baseline!U526,IF(I526=2020,Outgrowers_Baseline!Z526,IF(I526=2021,Outgrowers_Baseline!AE526,IF(I526=2022,Outgrowers_Baseline!AJ526,IF(I526=2023,Outgrowers_Baseline!AO526,IF(I526=2024,Outgrowers_Baseline!AT526,0))))))))</f>
        <v>4300</v>
      </c>
      <c r="M526" s="11">
        <f>IF(I526=2017,Outgrowers_Baseline!J526,IF(I526=2018,Outgrowers_Baseline!O526,IF(I526=2019,Outgrowers_Baseline!T526,IF(I526=2020,Outgrowers_Baseline!Y526,IF(I526=2021,Outgrowers_Baseline!AD526,IF(I526=2022,Outgrowers_Baseline!AI526,IF(I526=2023,Outgrowers_Baseline!AN526,IF(I526=2024,Outgrowers_Baseline!AS526,0))))))))</f>
        <v>2200</v>
      </c>
      <c r="N526" s="11">
        <f t="shared" si="146"/>
        <v>8400</v>
      </c>
      <c r="O526" s="30">
        <f>IFERROR(VLOOKUP(A526,Outgrower_Areas!$C:$J,8,0),0)</f>
        <v>0.87923099999999998</v>
      </c>
      <c r="P526" s="33">
        <f t="shared" si="147"/>
        <v>0.22619047619047619</v>
      </c>
      <c r="Q526" s="113">
        <f t="shared" si="148"/>
        <v>0.19887367857142857</v>
      </c>
      <c r="R526" s="32">
        <f t="shared" si="149"/>
        <v>0.73809523809523814</v>
      </c>
      <c r="S526" s="30">
        <f t="shared" si="150"/>
        <v>0.64895621428571426</v>
      </c>
      <c r="T526" s="32">
        <f t="shared" si="151"/>
        <v>1</v>
      </c>
      <c r="U526" s="30">
        <f t="shared" si="152"/>
        <v>0.87923099999999998</v>
      </c>
      <c r="V526" s="113" t="str">
        <f t="shared" si="153"/>
        <v>Low Cropland (10-30%)</v>
      </c>
      <c r="W526" s="33">
        <f t="shared" si="154"/>
        <v>0.2</v>
      </c>
      <c r="X526" s="114">
        <f t="shared" si="155"/>
        <v>3.9774735714285719E-2</v>
      </c>
      <c r="Y526" s="33">
        <f t="shared" si="156"/>
        <v>0.4</v>
      </c>
      <c r="Z526" s="113">
        <f t="shared" si="157"/>
        <v>0.25958248571428572</v>
      </c>
      <c r="AA526" s="113" t="str">
        <f t="shared" si="158"/>
        <v>High Cropland (≥50%)</v>
      </c>
      <c r="AB526" s="11">
        <f t="shared" si="159"/>
        <v>0.4</v>
      </c>
      <c r="AC526" s="11">
        <f t="shared" si="160"/>
        <v>0.35169240000000002</v>
      </c>
      <c r="AD526" s="30">
        <f t="shared" si="161"/>
        <v>0.87923099999999998</v>
      </c>
    </row>
    <row r="527" spans="1:30" x14ac:dyDescent="0.4">
      <c r="A527" s="11" t="str">
        <f>Outgrowers_Baseline!A527</f>
        <v>89355a</v>
      </c>
      <c r="B527" s="11">
        <f>Outgrowers_Baseline!B527</f>
        <v>507</v>
      </c>
      <c r="C527" s="11" t="str">
        <f>Outgrowers_Baseline!C527</f>
        <v>89355a</v>
      </c>
      <c r="D527" s="11">
        <f>Outgrowers_Baseline!D527</f>
        <v>19106</v>
      </c>
      <c r="E527" s="11" t="str">
        <f>Outgrowers_Baseline!G527</f>
        <v>Pine</v>
      </c>
      <c r="F527" s="11">
        <f>Outgrowers_Baseline!H527</f>
        <v>2022</v>
      </c>
      <c r="G527" s="11">
        <f t="shared" si="144"/>
        <v>2021</v>
      </c>
      <c r="H527" s="11">
        <f>IF(G527&lt;2017,0,(IF(G527=2017,Outgrowers_Baseline!I527,IF(G527=2018,Outgrowers_Baseline!N527,IF(G527=2019,Outgrowers_Baseline!S527,IF(G527=2020,Outgrowers_Baseline!X527,IF(G527=2021,Outgrowers_Baseline!AC527,IF(G527=2022,Outgrowers_Baseline!AH527,IF(G527=2023,Outgrowers_Baseline!AM527,IF(G527=2024,Outgrowers_Baseline!AR527,0)))))))))+(IF(G527=2017,Outgrowers_Baseline!J527,IF(G527=2018,Outgrowers_Baseline!O527,IF(G527=2019,Outgrowers_Baseline!T527,IF(G527=2020,Outgrowers_Baseline!Y527,IF(G527=2021,Outgrowers_Baseline!AD527,IF(G527=2022,Outgrowers_Baseline!AI527,IF(G527=2023,Outgrowers_Baseline!AN527,IF(G527=2024,Outgrowers_Baseline!AS527,0)))))))))+(IF(G527=2017,Outgrowers_Baseline!K527,IF(G527=2018,Outgrowers_Baseline!P527,IF(G527=2019,Outgrowers_Baseline!U527,IF(G527=2020,Outgrowers_Baseline!Z527,IF(G527=2021,Outgrowers_Baseline!AE527,IF(G527=2022,Outgrowers_Baseline!AJ527,IF(G527=2023,Outgrowers_Baseline!AO527,IF(G527=2024,Outgrowers_Baseline!AT527,0)))))))))+(IF(G527=2017,Outgrowers_Baseline!L527,IF(G527=2018,Outgrowers_Baseline!Q527,IF(G527=2019,Outgrowers_Baseline!V527,IF(G527=2020,Outgrowers_Baseline!AA527,IF(G527=2021,Outgrowers_Baseline!AF527,IF(G527=2022,Outgrowers_Baseline!AK527,IF(G527=2023,Outgrowers_Baseline!AP527,IF(G527=2024,Outgrowers_Baseline!AU527,0))))))))))</f>
        <v>9800</v>
      </c>
      <c r="I527" s="11">
        <f t="shared" si="145"/>
        <v>2021</v>
      </c>
      <c r="J527" s="11">
        <f>IF(I527=2017,Outgrowers_Baseline!I527,IF(I527=2018,Outgrowers_Baseline!N527,IF(I527=2019,Outgrowers_Baseline!S527,IF(I527=2020,Outgrowers_Baseline!X527,IF(I527=2021,Outgrowers_Baseline!AC527,IF(I527=2022,Outgrowers_Baseline!AH527,IF(I527=2023,Outgrowers_Baseline!AM527,IF(I527=2024,Outgrowers_Baseline!AR527,0))))))))</f>
        <v>0</v>
      </c>
      <c r="K527" s="11">
        <f>IF(I527=2017,Outgrowers_Baseline!L527,IF(I527=2018,Outgrowers_Baseline!Q527,IF(I527=2019,Outgrowers_Baseline!V527,IF(I527=2020,Outgrowers_Baseline!AA527,IF(I527=2021,Outgrowers_Baseline!AF527,IF(I527=2022,Outgrowers_Baseline!AK527,IF(I527=2023,Outgrowers_Baseline!AP527,IF(I527=2024,Outgrowers_Baseline!AU527,0))))))))</f>
        <v>2900</v>
      </c>
      <c r="L527" s="11">
        <f>IF(I527=2017,Outgrowers_Baseline!K527,IF(I527=2018,Outgrowers_Baseline!P527,IF(I527=2019,Outgrowers_Baseline!U527,IF(I527=2020,Outgrowers_Baseline!Z527,IF(I527=2021,Outgrowers_Baseline!AE527,IF(I527=2022,Outgrowers_Baseline!AJ527,IF(I527=2023,Outgrowers_Baseline!AO527,IF(I527=2024,Outgrowers_Baseline!AT527,0))))))))</f>
        <v>6200</v>
      </c>
      <c r="M527" s="11">
        <f>IF(I527=2017,Outgrowers_Baseline!J527,IF(I527=2018,Outgrowers_Baseline!O527,IF(I527=2019,Outgrowers_Baseline!T527,IF(I527=2020,Outgrowers_Baseline!Y527,IF(I527=2021,Outgrowers_Baseline!AD527,IF(I527=2022,Outgrowers_Baseline!AI527,IF(I527=2023,Outgrowers_Baseline!AN527,IF(I527=2024,Outgrowers_Baseline!AS527,0))))))))</f>
        <v>700</v>
      </c>
      <c r="N527" s="11">
        <f t="shared" si="146"/>
        <v>9800</v>
      </c>
      <c r="O527" s="30">
        <f>IFERROR(VLOOKUP(A527,Outgrower_Areas!$C:$J,8,0),0)</f>
        <v>0.97645899999999997</v>
      </c>
      <c r="P527" s="33">
        <f t="shared" si="147"/>
        <v>0.29591836734693877</v>
      </c>
      <c r="Q527" s="113">
        <f t="shared" si="148"/>
        <v>0.28895215306122446</v>
      </c>
      <c r="R527" s="32">
        <f t="shared" si="149"/>
        <v>0.9285714285714286</v>
      </c>
      <c r="S527" s="30">
        <f t="shared" si="150"/>
        <v>0.90671192857142857</v>
      </c>
      <c r="T527" s="32">
        <f t="shared" si="151"/>
        <v>1</v>
      </c>
      <c r="U527" s="30">
        <f t="shared" si="152"/>
        <v>0.97645899999999997</v>
      </c>
      <c r="V527" s="113" t="str">
        <f t="shared" si="153"/>
        <v>Low Cropland (10-30%)</v>
      </c>
      <c r="W527" s="33">
        <f t="shared" si="154"/>
        <v>0.2</v>
      </c>
      <c r="X527" s="114">
        <f t="shared" si="155"/>
        <v>5.7790430612244897E-2</v>
      </c>
      <c r="Y527" s="33">
        <f t="shared" si="156"/>
        <v>0.4</v>
      </c>
      <c r="Z527" s="113">
        <f t="shared" si="157"/>
        <v>0.36268477142857147</v>
      </c>
      <c r="AA527" s="113" t="str">
        <f t="shared" si="158"/>
        <v>High Cropland (≥50%)</v>
      </c>
      <c r="AB527" s="11">
        <f t="shared" si="159"/>
        <v>0.4</v>
      </c>
      <c r="AC527" s="11">
        <f t="shared" si="160"/>
        <v>0.39058360000000003</v>
      </c>
      <c r="AD527" s="30">
        <f t="shared" si="161"/>
        <v>0.97645899999999997</v>
      </c>
    </row>
    <row r="528" spans="1:30" x14ac:dyDescent="0.4">
      <c r="A528" s="11" t="str">
        <f>Outgrowers_Baseline!A528</f>
        <v>89370a</v>
      </c>
      <c r="B528" s="11">
        <f>Outgrowers_Baseline!B528</f>
        <v>507</v>
      </c>
      <c r="C528" s="11" t="str">
        <f>Outgrowers_Baseline!C528</f>
        <v>89370a</v>
      </c>
      <c r="D528" s="11">
        <f>Outgrowers_Baseline!D528</f>
        <v>19288</v>
      </c>
      <c r="E528" s="11" t="str">
        <f>Outgrowers_Baseline!G528</f>
        <v>Pine</v>
      </c>
      <c r="F528" s="11">
        <f>Outgrowers_Baseline!H528</f>
        <v>2024</v>
      </c>
      <c r="G528" s="11">
        <f t="shared" si="144"/>
        <v>2023</v>
      </c>
      <c r="H528" s="11">
        <f>IF(G528&lt;2017,0,(IF(G528=2017,Outgrowers_Baseline!I528,IF(G528=2018,Outgrowers_Baseline!N528,IF(G528=2019,Outgrowers_Baseline!S528,IF(G528=2020,Outgrowers_Baseline!X528,IF(G528=2021,Outgrowers_Baseline!AC528,IF(G528=2022,Outgrowers_Baseline!AH528,IF(G528=2023,Outgrowers_Baseline!AM528,IF(G528=2024,Outgrowers_Baseline!AR528,0)))))))))+(IF(G528=2017,Outgrowers_Baseline!J528,IF(G528=2018,Outgrowers_Baseline!O528,IF(G528=2019,Outgrowers_Baseline!T528,IF(G528=2020,Outgrowers_Baseline!Y528,IF(G528=2021,Outgrowers_Baseline!AD528,IF(G528=2022,Outgrowers_Baseline!AI528,IF(G528=2023,Outgrowers_Baseline!AN528,IF(G528=2024,Outgrowers_Baseline!AS528,0)))))))))+(IF(G528=2017,Outgrowers_Baseline!K528,IF(G528=2018,Outgrowers_Baseline!P528,IF(G528=2019,Outgrowers_Baseline!U528,IF(G528=2020,Outgrowers_Baseline!Z528,IF(G528=2021,Outgrowers_Baseline!AE528,IF(G528=2022,Outgrowers_Baseline!AJ528,IF(G528=2023,Outgrowers_Baseline!AO528,IF(G528=2024,Outgrowers_Baseline!AT528,0)))))))))+(IF(G528=2017,Outgrowers_Baseline!L528,IF(G528=2018,Outgrowers_Baseline!Q528,IF(G528=2019,Outgrowers_Baseline!V528,IF(G528=2020,Outgrowers_Baseline!AA528,IF(G528=2021,Outgrowers_Baseline!AF528,IF(G528=2022,Outgrowers_Baseline!AK528,IF(G528=2023,Outgrowers_Baseline!AP528,IF(G528=2024,Outgrowers_Baseline!AU528,0))))))))))</f>
        <v>1700</v>
      </c>
      <c r="I528" s="11">
        <f t="shared" si="145"/>
        <v>2023</v>
      </c>
      <c r="J528" s="11">
        <f>IF(I528=2017,Outgrowers_Baseline!I528,IF(I528=2018,Outgrowers_Baseline!N528,IF(I528=2019,Outgrowers_Baseline!S528,IF(I528=2020,Outgrowers_Baseline!X528,IF(I528=2021,Outgrowers_Baseline!AC528,IF(I528=2022,Outgrowers_Baseline!AH528,IF(I528=2023,Outgrowers_Baseline!AM528,IF(I528=2024,Outgrowers_Baseline!AR528,0))))))))</f>
        <v>0</v>
      </c>
      <c r="K528" s="11">
        <f>IF(I528=2017,Outgrowers_Baseline!L528,IF(I528=2018,Outgrowers_Baseline!Q528,IF(I528=2019,Outgrowers_Baseline!V528,IF(I528=2020,Outgrowers_Baseline!AA528,IF(I528=2021,Outgrowers_Baseline!AF528,IF(I528=2022,Outgrowers_Baseline!AK528,IF(I528=2023,Outgrowers_Baseline!AP528,IF(I528=2024,Outgrowers_Baseline!AU528,0))))))))</f>
        <v>0</v>
      </c>
      <c r="L528" s="11">
        <f>IF(I528=2017,Outgrowers_Baseline!K528,IF(I528=2018,Outgrowers_Baseline!P528,IF(I528=2019,Outgrowers_Baseline!U528,IF(I528=2020,Outgrowers_Baseline!Z528,IF(I528=2021,Outgrowers_Baseline!AE528,IF(I528=2022,Outgrowers_Baseline!AJ528,IF(I528=2023,Outgrowers_Baseline!AO528,IF(I528=2024,Outgrowers_Baseline!AT528,0))))))))</f>
        <v>0</v>
      </c>
      <c r="M528" s="11">
        <f>IF(I528=2017,Outgrowers_Baseline!J528,IF(I528=2018,Outgrowers_Baseline!O528,IF(I528=2019,Outgrowers_Baseline!T528,IF(I528=2020,Outgrowers_Baseline!Y528,IF(I528=2021,Outgrowers_Baseline!AD528,IF(I528=2022,Outgrowers_Baseline!AI528,IF(I528=2023,Outgrowers_Baseline!AN528,IF(I528=2024,Outgrowers_Baseline!AS528,0))))))))</f>
        <v>1700</v>
      </c>
      <c r="N528" s="11">
        <f t="shared" si="146"/>
        <v>1700</v>
      </c>
      <c r="O528" s="30">
        <f>IFERROR(VLOOKUP(A528,Outgrower_Areas!$C:$J,8,0),0)</f>
        <v>0.16981299999999999</v>
      </c>
      <c r="P528" s="33">
        <f t="shared" si="147"/>
        <v>0</v>
      </c>
      <c r="Q528" s="113">
        <f t="shared" si="148"/>
        <v>0</v>
      </c>
      <c r="R528" s="32">
        <f t="shared" si="149"/>
        <v>0</v>
      </c>
      <c r="S528" s="30">
        <f t="shared" si="150"/>
        <v>0</v>
      </c>
      <c r="T528" s="32">
        <f t="shared" si="151"/>
        <v>1</v>
      </c>
      <c r="U528" s="30">
        <f t="shared" si="152"/>
        <v>0.16981299999999999</v>
      </c>
      <c r="V528" s="113" t="str">
        <f t="shared" si="153"/>
        <v>Non-Cropland</v>
      </c>
      <c r="W528" s="33">
        <f t="shared" si="154"/>
        <v>0</v>
      </c>
      <c r="X528" s="114">
        <f t="shared" si="155"/>
        <v>0</v>
      </c>
      <c r="Y528" s="33">
        <f t="shared" si="156"/>
        <v>0</v>
      </c>
      <c r="Z528" s="113">
        <f t="shared" si="157"/>
        <v>0</v>
      </c>
      <c r="AA528" s="113" t="str">
        <f t="shared" si="158"/>
        <v>High Cropland (≥50%)</v>
      </c>
      <c r="AB528" s="11">
        <f t="shared" si="159"/>
        <v>0.4</v>
      </c>
      <c r="AC528" s="11">
        <f t="shared" si="160"/>
        <v>6.7925200000000005E-2</v>
      </c>
      <c r="AD528" s="30">
        <f t="shared" si="161"/>
        <v>0.16981299999999999</v>
      </c>
    </row>
    <row r="529" spans="1:30" x14ac:dyDescent="0.4">
      <c r="A529" s="11" t="str">
        <f>Outgrowers_Baseline!A529</f>
        <v>89376a</v>
      </c>
      <c r="B529" s="11">
        <f>Outgrowers_Baseline!B529</f>
        <v>507</v>
      </c>
      <c r="C529" s="11" t="str">
        <f>Outgrowers_Baseline!C529</f>
        <v>89376a</v>
      </c>
      <c r="D529" s="11">
        <f>Outgrowers_Baseline!D529</f>
        <v>22908</v>
      </c>
      <c r="E529" s="11" t="str">
        <f>Outgrowers_Baseline!G529</f>
        <v>Euc</v>
      </c>
      <c r="F529" s="11">
        <f>Outgrowers_Baseline!H529</f>
        <v>2025</v>
      </c>
      <c r="G529" s="11">
        <f t="shared" si="144"/>
        <v>2024</v>
      </c>
      <c r="H529" s="11">
        <f>IF(G529&lt;2017,0,(IF(G529=2017,Outgrowers_Baseline!I529,IF(G529=2018,Outgrowers_Baseline!N529,IF(G529=2019,Outgrowers_Baseline!S529,IF(G529=2020,Outgrowers_Baseline!X529,IF(G529=2021,Outgrowers_Baseline!AC529,IF(G529=2022,Outgrowers_Baseline!AH529,IF(G529=2023,Outgrowers_Baseline!AM529,IF(G529=2024,Outgrowers_Baseline!AR529,0)))))))))+(IF(G529=2017,Outgrowers_Baseline!J529,IF(G529=2018,Outgrowers_Baseline!O529,IF(G529=2019,Outgrowers_Baseline!T529,IF(G529=2020,Outgrowers_Baseline!Y529,IF(G529=2021,Outgrowers_Baseline!AD529,IF(G529=2022,Outgrowers_Baseline!AI529,IF(G529=2023,Outgrowers_Baseline!AN529,IF(G529=2024,Outgrowers_Baseline!AS529,0)))))))))+(IF(G529=2017,Outgrowers_Baseline!K529,IF(G529=2018,Outgrowers_Baseline!P529,IF(G529=2019,Outgrowers_Baseline!U529,IF(G529=2020,Outgrowers_Baseline!Z529,IF(G529=2021,Outgrowers_Baseline!AE529,IF(G529=2022,Outgrowers_Baseline!AJ529,IF(G529=2023,Outgrowers_Baseline!AO529,IF(G529=2024,Outgrowers_Baseline!AT529,0)))))))))+(IF(G529=2017,Outgrowers_Baseline!L529,IF(G529=2018,Outgrowers_Baseline!Q529,IF(G529=2019,Outgrowers_Baseline!V529,IF(G529=2020,Outgrowers_Baseline!AA529,IF(G529=2021,Outgrowers_Baseline!AF529,IF(G529=2022,Outgrowers_Baseline!AK529,IF(G529=2023,Outgrowers_Baseline!AP529,IF(G529=2024,Outgrowers_Baseline!AU529,0))))))))))</f>
        <v>3500</v>
      </c>
      <c r="I529" s="11">
        <f t="shared" si="145"/>
        <v>2024</v>
      </c>
      <c r="J529" s="11">
        <f>IF(I529=2017,Outgrowers_Baseline!I529,IF(I529=2018,Outgrowers_Baseline!N529,IF(I529=2019,Outgrowers_Baseline!S529,IF(I529=2020,Outgrowers_Baseline!X529,IF(I529=2021,Outgrowers_Baseline!AC529,IF(I529=2022,Outgrowers_Baseline!AH529,IF(I529=2023,Outgrowers_Baseline!AM529,IF(I529=2024,Outgrowers_Baseline!AR529,0))))))))</f>
        <v>0</v>
      </c>
      <c r="K529" s="11">
        <f>IF(I529=2017,Outgrowers_Baseline!L529,IF(I529=2018,Outgrowers_Baseline!Q529,IF(I529=2019,Outgrowers_Baseline!V529,IF(I529=2020,Outgrowers_Baseline!AA529,IF(I529=2021,Outgrowers_Baseline!AF529,IF(I529=2022,Outgrowers_Baseline!AK529,IF(I529=2023,Outgrowers_Baseline!AP529,IF(I529=2024,Outgrowers_Baseline!AU529,0))))))))</f>
        <v>300</v>
      </c>
      <c r="L529" s="11">
        <f>IF(I529=2017,Outgrowers_Baseline!K529,IF(I529=2018,Outgrowers_Baseline!P529,IF(I529=2019,Outgrowers_Baseline!U529,IF(I529=2020,Outgrowers_Baseline!Z529,IF(I529=2021,Outgrowers_Baseline!AE529,IF(I529=2022,Outgrowers_Baseline!AJ529,IF(I529=2023,Outgrowers_Baseline!AO529,IF(I529=2024,Outgrowers_Baseline!AT529,0))))))))</f>
        <v>1500</v>
      </c>
      <c r="M529" s="11">
        <f>IF(I529=2017,Outgrowers_Baseline!J529,IF(I529=2018,Outgrowers_Baseline!O529,IF(I529=2019,Outgrowers_Baseline!T529,IF(I529=2020,Outgrowers_Baseline!Y529,IF(I529=2021,Outgrowers_Baseline!AD529,IF(I529=2022,Outgrowers_Baseline!AI529,IF(I529=2023,Outgrowers_Baseline!AN529,IF(I529=2024,Outgrowers_Baseline!AS529,0))))))))</f>
        <v>1700</v>
      </c>
      <c r="N529" s="11">
        <f t="shared" si="146"/>
        <v>3500</v>
      </c>
      <c r="O529" s="30">
        <f>IFERROR(VLOOKUP(A529,Outgrower_Areas!$C:$J,8,0),0)</f>
        <v>0.345165</v>
      </c>
      <c r="P529" s="33">
        <f t="shared" si="147"/>
        <v>8.5714285714285715E-2</v>
      </c>
      <c r="Q529" s="113">
        <f t="shared" si="148"/>
        <v>2.958557142857143E-2</v>
      </c>
      <c r="R529" s="32">
        <f t="shared" si="149"/>
        <v>0.51428571428571423</v>
      </c>
      <c r="S529" s="30">
        <f t="shared" si="150"/>
        <v>0.17751342857142854</v>
      </c>
      <c r="T529" s="32">
        <f t="shared" si="151"/>
        <v>1</v>
      </c>
      <c r="U529" s="30">
        <f t="shared" si="152"/>
        <v>0.345165</v>
      </c>
      <c r="V529" s="113" t="str">
        <f t="shared" si="153"/>
        <v>Very Low Cropland (&lt;10%)</v>
      </c>
      <c r="W529" s="33">
        <f t="shared" si="154"/>
        <v>0.15</v>
      </c>
      <c r="X529" s="114">
        <f t="shared" si="155"/>
        <v>4.4378357142857141E-3</v>
      </c>
      <c r="Y529" s="33">
        <f t="shared" si="156"/>
        <v>0.4</v>
      </c>
      <c r="Z529" s="113">
        <f t="shared" si="157"/>
        <v>7.1005371428571426E-2</v>
      </c>
      <c r="AA529" s="113" t="str">
        <f t="shared" si="158"/>
        <v>High Cropland (≥50%)</v>
      </c>
      <c r="AB529" s="11">
        <f t="shared" si="159"/>
        <v>0.4</v>
      </c>
      <c r="AC529" s="11">
        <f t="shared" si="160"/>
        <v>0.13806599999999999</v>
      </c>
      <c r="AD529" s="30">
        <f t="shared" si="161"/>
        <v>0.345165</v>
      </c>
    </row>
    <row r="530" spans="1:30" x14ac:dyDescent="0.4">
      <c r="A530" s="11" t="str">
        <f>Outgrowers_Baseline!A530</f>
        <v>89390a</v>
      </c>
      <c r="B530" s="11">
        <f>Outgrowers_Baseline!B530</f>
        <v>507</v>
      </c>
      <c r="C530" s="11" t="str">
        <f>Outgrowers_Baseline!C530</f>
        <v>89390a</v>
      </c>
      <c r="D530" s="11">
        <f>Outgrowers_Baseline!D530</f>
        <v>22909</v>
      </c>
      <c r="E530" s="11" t="str">
        <f>Outgrowers_Baseline!G530</f>
        <v>Euc</v>
      </c>
      <c r="F530" s="11">
        <f>Outgrowers_Baseline!H530</f>
        <v>2025</v>
      </c>
      <c r="G530" s="11">
        <f t="shared" si="144"/>
        <v>2024</v>
      </c>
      <c r="H530" s="11">
        <f>IF(G530&lt;2017,0,(IF(G530=2017,Outgrowers_Baseline!I530,IF(G530=2018,Outgrowers_Baseline!N530,IF(G530=2019,Outgrowers_Baseline!S530,IF(G530=2020,Outgrowers_Baseline!X530,IF(G530=2021,Outgrowers_Baseline!AC530,IF(G530=2022,Outgrowers_Baseline!AH530,IF(G530=2023,Outgrowers_Baseline!AM530,IF(G530=2024,Outgrowers_Baseline!AR530,0)))))))))+(IF(G530=2017,Outgrowers_Baseline!J530,IF(G530=2018,Outgrowers_Baseline!O530,IF(G530=2019,Outgrowers_Baseline!T530,IF(G530=2020,Outgrowers_Baseline!Y530,IF(G530=2021,Outgrowers_Baseline!AD530,IF(G530=2022,Outgrowers_Baseline!AI530,IF(G530=2023,Outgrowers_Baseline!AN530,IF(G530=2024,Outgrowers_Baseline!AS530,0)))))))))+(IF(G530=2017,Outgrowers_Baseline!K530,IF(G530=2018,Outgrowers_Baseline!P530,IF(G530=2019,Outgrowers_Baseline!U530,IF(G530=2020,Outgrowers_Baseline!Z530,IF(G530=2021,Outgrowers_Baseline!AE530,IF(G530=2022,Outgrowers_Baseline!AJ530,IF(G530=2023,Outgrowers_Baseline!AO530,IF(G530=2024,Outgrowers_Baseline!AT530,0)))))))))+(IF(G530=2017,Outgrowers_Baseline!L530,IF(G530=2018,Outgrowers_Baseline!Q530,IF(G530=2019,Outgrowers_Baseline!V530,IF(G530=2020,Outgrowers_Baseline!AA530,IF(G530=2021,Outgrowers_Baseline!AF530,IF(G530=2022,Outgrowers_Baseline!AK530,IF(G530=2023,Outgrowers_Baseline!AP530,IF(G530=2024,Outgrowers_Baseline!AU530,0))))))))))</f>
        <v>4500</v>
      </c>
      <c r="I530" s="11">
        <f t="shared" si="145"/>
        <v>2024</v>
      </c>
      <c r="J530" s="11">
        <f>IF(I530=2017,Outgrowers_Baseline!I530,IF(I530=2018,Outgrowers_Baseline!N530,IF(I530=2019,Outgrowers_Baseline!S530,IF(I530=2020,Outgrowers_Baseline!X530,IF(I530=2021,Outgrowers_Baseline!AC530,IF(I530=2022,Outgrowers_Baseline!AH530,IF(I530=2023,Outgrowers_Baseline!AM530,IF(I530=2024,Outgrowers_Baseline!AR530,0))))))))</f>
        <v>3500</v>
      </c>
      <c r="K530" s="11">
        <f>IF(I530=2017,Outgrowers_Baseline!L530,IF(I530=2018,Outgrowers_Baseline!Q530,IF(I530=2019,Outgrowers_Baseline!V530,IF(I530=2020,Outgrowers_Baseline!AA530,IF(I530=2021,Outgrowers_Baseline!AF530,IF(I530=2022,Outgrowers_Baseline!AK530,IF(I530=2023,Outgrowers_Baseline!AP530,IF(I530=2024,Outgrowers_Baseline!AU530,0))))))))</f>
        <v>0</v>
      </c>
      <c r="L530" s="11">
        <f>IF(I530=2017,Outgrowers_Baseline!K530,IF(I530=2018,Outgrowers_Baseline!P530,IF(I530=2019,Outgrowers_Baseline!U530,IF(I530=2020,Outgrowers_Baseline!Z530,IF(I530=2021,Outgrowers_Baseline!AE530,IF(I530=2022,Outgrowers_Baseline!AJ530,IF(I530=2023,Outgrowers_Baseline!AO530,IF(I530=2024,Outgrowers_Baseline!AT530,0))))))))</f>
        <v>0</v>
      </c>
      <c r="M530" s="11">
        <f>IF(I530=2017,Outgrowers_Baseline!J530,IF(I530=2018,Outgrowers_Baseline!O530,IF(I530=2019,Outgrowers_Baseline!T530,IF(I530=2020,Outgrowers_Baseline!Y530,IF(I530=2021,Outgrowers_Baseline!AD530,IF(I530=2022,Outgrowers_Baseline!AI530,IF(I530=2023,Outgrowers_Baseline!AN530,IF(I530=2024,Outgrowers_Baseline!AS530,0))))))))</f>
        <v>1000</v>
      </c>
      <c r="N530" s="11">
        <f t="shared" si="146"/>
        <v>4500</v>
      </c>
      <c r="O530" s="30">
        <f>IFERROR(VLOOKUP(A530,Outgrower_Areas!$C:$J,8,0),0)</f>
        <v>0.42103099999999999</v>
      </c>
      <c r="P530" s="33">
        <f t="shared" si="147"/>
        <v>0</v>
      </c>
      <c r="Q530" s="113">
        <f t="shared" si="148"/>
        <v>0</v>
      </c>
      <c r="R530" s="32">
        <f t="shared" si="149"/>
        <v>0</v>
      </c>
      <c r="S530" s="30">
        <f t="shared" si="150"/>
        <v>0</v>
      </c>
      <c r="T530" s="32">
        <f t="shared" si="151"/>
        <v>0.22222222222222221</v>
      </c>
      <c r="U530" s="30">
        <f t="shared" si="152"/>
        <v>9.3562444444444434E-2</v>
      </c>
      <c r="V530" s="113" t="str">
        <f t="shared" si="153"/>
        <v>Non-Cropland</v>
      </c>
      <c r="W530" s="33">
        <f t="shared" si="154"/>
        <v>0</v>
      </c>
      <c r="X530" s="114">
        <f t="shared" si="155"/>
        <v>0</v>
      </c>
      <c r="Y530" s="33">
        <f t="shared" si="156"/>
        <v>0</v>
      </c>
      <c r="Z530" s="113">
        <f t="shared" si="157"/>
        <v>0</v>
      </c>
      <c r="AA530" s="113" t="str">
        <f t="shared" si="158"/>
        <v>Low Cropland (10-30%)</v>
      </c>
      <c r="AB530" s="11">
        <f t="shared" si="159"/>
        <v>0.2</v>
      </c>
      <c r="AC530" s="11">
        <f t="shared" si="160"/>
        <v>1.8712488888888889E-2</v>
      </c>
      <c r="AD530" s="30">
        <f t="shared" si="161"/>
        <v>9.3562444444444434E-2</v>
      </c>
    </row>
    <row r="531" spans="1:30" x14ac:dyDescent="0.4">
      <c r="A531" s="11" t="str">
        <f>Outgrowers_Baseline!A531</f>
        <v>90002a</v>
      </c>
      <c r="B531" s="11">
        <f>Outgrowers_Baseline!B531</f>
        <v>501</v>
      </c>
      <c r="C531" s="11" t="str">
        <f>Outgrowers_Baseline!C531</f>
        <v>90002a</v>
      </c>
      <c r="D531" s="11">
        <f>Outgrowers_Baseline!D531</f>
        <v>15734</v>
      </c>
      <c r="E531" s="11" t="str">
        <f>Outgrowers_Baseline!G531</f>
        <v>Euc</v>
      </c>
      <c r="F531" s="11">
        <f>Outgrowers_Baseline!H531</f>
        <v>2018</v>
      </c>
      <c r="G531" s="11">
        <f t="shared" si="144"/>
        <v>2017</v>
      </c>
      <c r="H531" s="11">
        <f>IF(G531&lt;2017,0,(IF(G531=2017,Outgrowers_Baseline!I531,IF(G531=2018,Outgrowers_Baseline!N531,IF(G531=2019,Outgrowers_Baseline!S531,IF(G531=2020,Outgrowers_Baseline!X531,IF(G531=2021,Outgrowers_Baseline!AC531,IF(G531=2022,Outgrowers_Baseline!AH531,IF(G531=2023,Outgrowers_Baseline!AM531,IF(G531=2024,Outgrowers_Baseline!AR531,0)))))))))+(IF(G531=2017,Outgrowers_Baseline!J531,IF(G531=2018,Outgrowers_Baseline!O531,IF(G531=2019,Outgrowers_Baseline!T531,IF(G531=2020,Outgrowers_Baseline!Y531,IF(G531=2021,Outgrowers_Baseline!AD531,IF(G531=2022,Outgrowers_Baseline!AI531,IF(G531=2023,Outgrowers_Baseline!AN531,IF(G531=2024,Outgrowers_Baseline!AS531,0)))))))))+(IF(G531=2017,Outgrowers_Baseline!K531,IF(G531=2018,Outgrowers_Baseline!P531,IF(G531=2019,Outgrowers_Baseline!U531,IF(G531=2020,Outgrowers_Baseline!Z531,IF(G531=2021,Outgrowers_Baseline!AE531,IF(G531=2022,Outgrowers_Baseline!AJ531,IF(G531=2023,Outgrowers_Baseline!AO531,IF(G531=2024,Outgrowers_Baseline!AT531,0)))))))))+(IF(G531=2017,Outgrowers_Baseline!L531,IF(G531=2018,Outgrowers_Baseline!Q531,IF(G531=2019,Outgrowers_Baseline!V531,IF(G531=2020,Outgrowers_Baseline!AA531,IF(G531=2021,Outgrowers_Baseline!AF531,IF(G531=2022,Outgrowers_Baseline!AK531,IF(G531=2023,Outgrowers_Baseline!AP531,IF(G531=2024,Outgrowers_Baseline!AU531,0))))))))))</f>
        <v>42200</v>
      </c>
      <c r="I531" s="11">
        <f t="shared" si="145"/>
        <v>2017</v>
      </c>
      <c r="J531" s="11">
        <f>IF(I531=2017,Outgrowers_Baseline!I531,IF(I531=2018,Outgrowers_Baseline!N531,IF(I531=2019,Outgrowers_Baseline!S531,IF(I531=2020,Outgrowers_Baseline!X531,IF(I531=2021,Outgrowers_Baseline!AC531,IF(I531=2022,Outgrowers_Baseline!AH531,IF(I531=2023,Outgrowers_Baseline!AM531,IF(I531=2024,Outgrowers_Baseline!AR531,0))))))))</f>
        <v>0</v>
      </c>
      <c r="K531" s="11">
        <f>IF(I531=2017,Outgrowers_Baseline!L531,IF(I531=2018,Outgrowers_Baseline!Q531,IF(I531=2019,Outgrowers_Baseline!V531,IF(I531=2020,Outgrowers_Baseline!AA531,IF(I531=2021,Outgrowers_Baseline!AF531,IF(I531=2022,Outgrowers_Baseline!AK531,IF(I531=2023,Outgrowers_Baseline!AP531,IF(I531=2024,Outgrowers_Baseline!AU531,0))))))))</f>
        <v>3800</v>
      </c>
      <c r="L531" s="11">
        <f>IF(I531=2017,Outgrowers_Baseline!K531,IF(I531=2018,Outgrowers_Baseline!P531,IF(I531=2019,Outgrowers_Baseline!U531,IF(I531=2020,Outgrowers_Baseline!Z531,IF(I531=2021,Outgrowers_Baseline!AE531,IF(I531=2022,Outgrowers_Baseline!AJ531,IF(I531=2023,Outgrowers_Baseline!AO531,IF(I531=2024,Outgrowers_Baseline!AT531,0))))))))</f>
        <v>35800</v>
      </c>
      <c r="M531" s="11">
        <f>IF(I531=2017,Outgrowers_Baseline!J531,IF(I531=2018,Outgrowers_Baseline!O531,IF(I531=2019,Outgrowers_Baseline!T531,IF(I531=2020,Outgrowers_Baseline!Y531,IF(I531=2021,Outgrowers_Baseline!AD531,IF(I531=2022,Outgrowers_Baseline!AI531,IF(I531=2023,Outgrowers_Baseline!AN531,IF(I531=2024,Outgrowers_Baseline!AS531,0))))))))</f>
        <v>2600</v>
      </c>
      <c r="N531" s="11">
        <f t="shared" si="146"/>
        <v>42200</v>
      </c>
      <c r="O531" s="30">
        <f>IFERROR(VLOOKUP(A531,Outgrower_Areas!$C:$J,8,0),0)</f>
        <v>4.216545</v>
      </c>
      <c r="P531" s="33">
        <f t="shared" si="147"/>
        <v>9.004739336492891E-2</v>
      </c>
      <c r="Q531" s="113">
        <f t="shared" si="148"/>
        <v>0.37968888625592417</v>
      </c>
      <c r="R531" s="32">
        <f t="shared" si="149"/>
        <v>0.93838862559241709</v>
      </c>
      <c r="S531" s="30">
        <f t="shared" si="150"/>
        <v>3.9567578672985784</v>
      </c>
      <c r="T531" s="32">
        <f t="shared" si="151"/>
        <v>1</v>
      </c>
      <c r="U531" s="30">
        <f t="shared" si="152"/>
        <v>4.216545</v>
      </c>
      <c r="V531" s="113" t="str">
        <f t="shared" si="153"/>
        <v>Very Low Cropland (&lt;10%)</v>
      </c>
      <c r="W531" s="33">
        <f t="shared" si="154"/>
        <v>0.15</v>
      </c>
      <c r="X531" s="114">
        <f t="shared" si="155"/>
        <v>5.6953332938388626E-2</v>
      </c>
      <c r="Y531" s="33">
        <f t="shared" si="156"/>
        <v>0.4</v>
      </c>
      <c r="Z531" s="113">
        <f t="shared" si="157"/>
        <v>1.5827031469194315</v>
      </c>
      <c r="AA531" s="113" t="str">
        <f t="shared" si="158"/>
        <v>High Cropland (≥50%)</v>
      </c>
      <c r="AB531" s="11">
        <f t="shared" si="159"/>
        <v>0.4</v>
      </c>
      <c r="AC531" s="11">
        <f t="shared" si="160"/>
        <v>1.6866180000000002</v>
      </c>
      <c r="AD531" s="30">
        <f t="shared" si="161"/>
        <v>4.216545</v>
      </c>
    </row>
    <row r="532" spans="1:30" x14ac:dyDescent="0.4">
      <c r="A532" s="11" t="str">
        <f>Outgrowers_Baseline!A532</f>
        <v>90006a</v>
      </c>
      <c r="B532" s="11">
        <f>Outgrowers_Baseline!B532</f>
        <v>501</v>
      </c>
      <c r="C532" s="11" t="str">
        <f>Outgrowers_Baseline!C532</f>
        <v>90006a</v>
      </c>
      <c r="D532" s="11">
        <f>Outgrowers_Baseline!D532</f>
        <v>16672</v>
      </c>
      <c r="E532" s="11" t="str">
        <f>Outgrowers_Baseline!G532</f>
        <v>Euc</v>
      </c>
      <c r="F532" s="11">
        <f>Outgrowers_Baseline!H532</f>
        <v>2019</v>
      </c>
      <c r="G532" s="11">
        <f t="shared" si="144"/>
        <v>2018</v>
      </c>
      <c r="H532" s="11">
        <f>IF(G532&lt;2017,0,(IF(G532=2017,Outgrowers_Baseline!I532,IF(G532=2018,Outgrowers_Baseline!N532,IF(G532=2019,Outgrowers_Baseline!S532,IF(G532=2020,Outgrowers_Baseline!X532,IF(G532=2021,Outgrowers_Baseline!AC532,IF(G532=2022,Outgrowers_Baseline!AH532,IF(G532=2023,Outgrowers_Baseline!AM532,IF(G532=2024,Outgrowers_Baseline!AR532,0)))))))))+(IF(G532=2017,Outgrowers_Baseline!J532,IF(G532=2018,Outgrowers_Baseline!O532,IF(G532=2019,Outgrowers_Baseline!T532,IF(G532=2020,Outgrowers_Baseline!Y532,IF(G532=2021,Outgrowers_Baseline!AD532,IF(G532=2022,Outgrowers_Baseline!AI532,IF(G532=2023,Outgrowers_Baseline!AN532,IF(G532=2024,Outgrowers_Baseline!AS532,0)))))))))+(IF(G532=2017,Outgrowers_Baseline!K532,IF(G532=2018,Outgrowers_Baseline!P532,IF(G532=2019,Outgrowers_Baseline!U532,IF(G532=2020,Outgrowers_Baseline!Z532,IF(G532=2021,Outgrowers_Baseline!AE532,IF(G532=2022,Outgrowers_Baseline!AJ532,IF(G532=2023,Outgrowers_Baseline!AO532,IF(G532=2024,Outgrowers_Baseline!AT532,0)))))))))+(IF(G532=2017,Outgrowers_Baseline!L532,IF(G532=2018,Outgrowers_Baseline!Q532,IF(G532=2019,Outgrowers_Baseline!V532,IF(G532=2020,Outgrowers_Baseline!AA532,IF(G532=2021,Outgrowers_Baseline!AF532,IF(G532=2022,Outgrowers_Baseline!AK532,IF(G532=2023,Outgrowers_Baseline!AP532,IF(G532=2024,Outgrowers_Baseline!AU532,0))))))))))</f>
        <v>7700</v>
      </c>
      <c r="I532" s="11">
        <f t="shared" si="145"/>
        <v>2018</v>
      </c>
      <c r="J532" s="11">
        <f>IF(I532=2017,Outgrowers_Baseline!I532,IF(I532=2018,Outgrowers_Baseline!N532,IF(I532=2019,Outgrowers_Baseline!S532,IF(I532=2020,Outgrowers_Baseline!X532,IF(I532=2021,Outgrowers_Baseline!AC532,IF(I532=2022,Outgrowers_Baseline!AH532,IF(I532=2023,Outgrowers_Baseline!AM532,IF(I532=2024,Outgrowers_Baseline!AR532,0))))))))</f>
        <v>100</v>
      </c>
      <c r="K532" s="11">
        <f>IF(I532=2017,Outgrowers_Baseline!L532,IF(I532=2018,Outgrowers_Baseline!Q532,IF(I532=2019,Outgrowers_Baseline!V532,IF(I532=2020,Outgrowers_Baseline!AA532,IF(I532=2021,Outgrowers_Baseline!AF532,IF(I532=2022,Outgrowers_Baseline!AK532,IF(I532=2023,Outgrowers_Baseline!AP532,IF(I532=2024,Outgrowers_Baseline!AU532,0))))))))</f>
        <v>700</v>
      </c>
      <c r="L532" s="11">
        <f>IF(I532=2017,Outgrowers_Baseline!K532,IF(I532=2018,Outgrowers_Baseline!P532,IF(I532=2019,Outgrowers_Baseline!U532,IF(I532=2020,Outgrowers_Baseline!Z532,IF(I532=2021,Outgrowers_Baseline!AE532,IF(I532=2022,Outgrowers_Baseline!AJ532,IF(I532=2023,Outgrowers_Baseline!AO532,IF(I532=2024,Outgrowers_Baseline!AT532,0))))))))</f>
        <v>2400</v>
      </c>
      <c r="M532" s="11">
        <f>IF(I532=2017,Outgrowers_Baseline!J532,IF(I532=2018,Outgrowers_Baseline!O532,IF(I532=2019,Outgrowers_Baseline!T532,IF(I532=2020,Outgrowers_Baseline!Y532,IF(I532=2021,Outgrowers_Baseline!AD532,IF(I532=2022,Outgrowers_Baseline!AI532,IF(I532=2023,Outgrowers_Baseline!AN532,IF(I532=2024,Outgrowers_Baseline!AS532,0))))))))</f>
        <v>4500</v>
      </c>
      <c r="N532" s="11">
        <f t="shared" si="146"/>
        <v>7700</v>
      </c>
      <c r="O532" s="30">
        <f>IFERROR(VLOOKUP(A532,Outgrower_Areas!$C:$J,8,0),0)</f>
        <v>0.77875000000000005</v>
      </c>
      <c r="P532" s="33">
        <f t="shared" si="147"/>
        <v>9.0909090909090912E-2</v>
      </c>
      <c r="Q532" s="113">
        <f t="shared" si="148"/>
        <v>7.079545454545455E-2</v>
      </c>
      <c r="R532" s="32">
        <f t="shared" si="149"/>
        <v>0.40259740259740262</v>
      </c>
      <c r="S532" s="30">
        <f t="shared" si="150"/>
        <v>0.31352272727272729</v>
      </c>
      <c r="T532" s="32">
        <f t="shared" si="151"/>
        <v>0.98701298701298701</v>
      </c>
      <c r="U532" s="30">
        <f t="shared" si="152"/>
        <v>0.76863636363636367</v>
      </c>
      <c r="V532" s="113" t="str">
        <f t="shared" si="153"/>
        <v>Very Low Cropland (&lt;10%)</v>
      </c>
      <c r="W532" s="33">
        <f t="shared" si="154"/>
        <v>0.15</v>
      </c>
      <c r="X532" s="114">
        <f t="shared" si="155"/>
        <v>1.0619318181818183E-2</v>
      </c>
      <c r="Y532" s="33">
        <f t="shared" si="156"/>
        <v>0.3</v>
      </c>
      <c r="Z532" s="113">
        <f t="shared" si="157"/>
        <v>9.4056818181818186E-2</v>
      </c>
      <c r="AA532" s="113" t="str">
        <f t="shared" si="158"/>
        <v>High Cropland (≥50%)</v>
      </c>
      <c r="AB532" s="11">
        <f t="shared" si="159"/>
        <v>0.4</v>
      </c>
      <c r="AC532" s="11">
        <f t="shared" si="160"/>
        <v>0.30745454545454548</v>
      </c>
      <c r="AD532" s="30">
        <f t="shared" si="161"/>
        <v>0.76863636363636367</v>
      </c>
    </row>
    <row r="533" spans="1:30" x14ac:dyDescent="0.4">
      <c r="A533" s="11" t="str">
        <f>Outgrowers_Baseline!A533</f>
        <v>90006b</v>
      </c>
      <c r="B533" s="11">
        <f>Outgrowers_Baseline!B533</f>
        <v>501</v>
      </c>
      <c r="C533" s="11" t="str">
        <f>Outgrowers_Baseline!C533</f>
        <v>90006b</v>
      </c>
      <c r="D533" s="11">
        <f>Outgrowers_Baseline!D533</f>
        <v>16673</v>
      </c>
      <c r="E533" s="11" t="str">
        <f>Outgrowers_Baseline!G533</f>
        <v>Euc</v>
      </c>
      <c r="F533" s="11">
        <f>Outgrowers_Baseline!H533</f>
        <v>2019</v>
      </c>
      <c r="G533" s="11">
        <f t="shared" si="144"/>
        <v>2018</v>
      </c>
      <c r="H533" s="11">
        <f>IF(G533&lt;2017,0,(IF(G533=2017,Outgrowers_Baseline!I533,IF(G533=2018,Outgrowers_Baseline!N533,IF(G533=2019,Outgrowers_Baseline!S533,IF(G533=2020,Outgrowers_Baseline!X533,IF(G533=2021,Outgrowers_Baseline!AC533,IF(G533=2022,Outgrowers_Baseline!AH533,IF(G533=2023,Outgrowers_Baseline!AM533,IF(G533=2024,Outgrowers_Baseline!AR533,0)))))))))+(IF(G533=2017,Outgrowers_Baseline!J533,IF(G533=2018,Outgrowers_Baseline!O533,IF(G533=2019,Outgrowers_Baseline!T533,IF(G533=2020,Outgrowers_Baseline!Y533,IF(G533=2021,Outgrowers_Baseline!AD533,IF(G533=2022,Outgrowers_Baseline!AI533,IF(G533=2023,Outgrowers_Baseline!AN533,IF(G533=2024,Outgrowers_Baseline!AS533,0)))))))))+(IF(G533=2017,Outgrowers_Baseline!K533,IF(G533=2018,Outgrowers_Baseline!P533,IF(G533=2019,Outgrowers_Baseline!U533,IF(G533=2020,Outgrowers_Baseline!Z533,IF(G533=2021,Outgrowers_Baseline!AE533,IF(G533=2022,Outgrowers_Baseline!AJ533,IF(G533=2023,Outgrowers_Baseline!AO533,IF(G533=2024,Outgrowers_Baseline!AT533,0)))))))))+(IF(G533=2017,Outgrowers_Baseline!L533,IF(G533=2018,Outgrowers_Baseline!Q533,IF(G533=2019,Outgrowers_Baseline!V533,IF(G533=2020,Outgrowers_Baseline!AA533,IF(G533=2021,Outgrowers_Baseline!AF533,IF(G533=2022,Outgrowers_Baseline!AK533,IF(G533=2023,Outgrowers_Baseline!AP533,IF(G533=2024,Outgrowers_Baseline!AU533,0))))))))))</f>
        <v>15800</v>
      </c>
      <c r="I533" s="11">
        <f t="shared" si="145"/>
        <v>2018</v>
      </c>
      <c r="J533" s="11">
        <f>IF(I533=2017,Outgrowers_Baseline!I533,IF(I533=2018,Outgrowers_Baseline!N533,IF(I533=2019,Outgrowers_Baseline!S533,IF(I533=2020,Outgrowers_Baseline!X533,IF(I533=2021,Outgrowers_Baseline!AC533,IF(I533=2022,Outgrowers_Baseline!AH533,IF(I533=2023,Outgrowers_Baseline!AM533,IF(I533=2024,Outgrowers_Baseline!AR533,0))))))))</f>
        <v>0</v>
      </c>
      <c r="K533" s="11">
        <f>IF(I533=2017,Outgrowers_Baseline!L533,IF(I533=2018,Outgrowers_Baseline!Q533,IF(I533=2019,Outgrowers_Baseline!V533,IF(I533=2020,Outgrowers_Baseline!AA533,IF(I533=2021,Outgrowers_Baseline!AF533,IF(I533=2022,Outgrowers_Baseline!AK533,IF(I533=2023,Outgrowers_Baseline!AP533,IF(I533=2024,Outgrowers_Baseline!AU533,0))))))))</f>
        <v>10400</v>
      </c>
      <c r="L533" s="11">
        <f>IF(I533=2017,Outgrowers_Baseline!K533,IF(I533=2018,Outgrowers_Baseline!P533,IF(I533=2019,Outgrowers_Baseline!U533,IF(I533=2020,Outgrowers_Baseline!Z533,IF(I533=2021,Outgrowers_Baseline!AE533,IF(I533=2022,Outgrowers_Baseline!AJ533,IF(I533=2023,Outgrowers_Baseline!AO533,IF(I533=2024,Outgrowers_Baseline!AT533,0))))))))</f>
        <v>4100</v>
      </c>
      <c r="M533" s="11">
        <f>IF(I533=2017,Outgrowers_Baseline!J533,IF(I533=2018,Outgrowers_Baseline!O533,IF(I533=2019,Outgrowers_Baseline!T533,IF(I533=2020,Outgrowers_Baseline!Y533,IF(I533=2021,Outgrowers_Baseline!AD533,IF(I533=2022,Outgrowers_Baseline!AI533,IF(I533=2023,Outgrowers_Baseline!AN533,IF(I533=2024,Outgrowers_Baseline!AS533,0))))))))</f>
        <v>1300</v>
      </c>
      <c r="N533" s="11">
        <f t="shared" si="146"/>
        <v>15800</v>
      </c>
      <c r="O533" s="30">
        <f>IFERROR(VLOOKUP(A533,Outgrower_Areas!$C:$J,8,0),0)</f>
        <v>1.646854</v>
      </c>
      <c r="P533" s="33">
        <f t="shared" si="147"/>
        <v>0.65822784810126578</v>
      </c>
      <c r="Q533" s="113">
        <f t="shared" si="148"/>
        <v>1.0840051645569619</v>
      </c>
      <c r="R533" s="32">
        <f t="shared" si="149"/>
        <v>0.91772151898734178</v>
      </c>
      <c r="S533" s="30">
        <f t="shared" si="150"/>
        <v>1.5113533544303799</v>
      </c>
      <c r="T533" s="32">
        <f t="shared" si="151"/>
        <v>1</v>
      </c>
      <c r="U533" s="30">
        <f t="shared" si="152"/>
        <v>1.646854</v>
      </c>
      <c r="V533" s="113" t="str">
        <f t="shared" si="153"/>
        <v>High Cropland (≥50%)</v>
      </c>
      <c r="W533" s="33">
        <f t="shared" si="154"/>
        <v>0.4</v>
      </c>
      <c r="X533" s="114">
        <f t="shared" si="155"/>
        <v>0.43360206582278482</v>
      </c>
      <c r="Y533" s="33">
        <f t="shared" si="156"/>
        <v>0.4</v>
      </c>
      <c r="Z533" s="113">
        <f t="shared" si="157"/>
        <v>0.60454134177215202</v>
      </c>
      <c r="AA533" s="113" t="str">
        <f t="shared" si="158"/>
        <v>High Cropland (≥50%)</v>
      </c>
      <c r="AB533" s="11">
        <f t="shared" si="159"/>
        <v>0.4</v>
      </c>
      <c r="AC533" s="11">
        <f t="shared" si="160"/>
        <v>0.65874160000000004</v>
      </c>
      <c r="AD533" s="30">
        <f t="shared" si="161"/>
        <v>1.646854</v>
      </c>
    </row>
    <row r="534" spans="1:30" x14ac:dyDescent="0.4">
      <c r="A534" s="11" t="str">
        <f>Outgrowers_Baseline!A534</f>
        <v>90008a</v>
      </c>
      <c r="B534" s="11">
        <f>Outgrowers_Baseline!B534</f>
        <v>501</v>
      </c>
      <c r="C534" s="11" t="str">
        <f>Outgrowers_Baseline!C534</f>
        <v>90008a</v>
      </c>
      <c r="D534" s="11">
        <f>Outgrowers_Baseline!D534</f>
        <v>16887</v>
      </c>
      <c r="E534" s="11" t="str">
        <f>Outgrowers_Baseline!G534</f>
        <v>Euc</v>
      </c>
      <c r="F534" s="11">
        <f>Outgrowers_Baseline!H534</f>
        <v>2021</v>
      </c>
      <c r="G534" s="11">
        <f t="shared" si="144"/>
        <v>2020</v>
      </c>
      <c r="H534" s="11">
        <f>IF(G534&lt;2017,0,(IF(G534=2017,Outgrowers_Baseline!I534,IF(G534=2018,Outgrowers_Baseline!N534,IF(G534=2019,Outgrowers_Baseline!S534,IF(G534=2020,Outgrowers_Baseline!X534,IF(G534=2021,Outgrowers_Baseline!AC534,IF(G534=2022,Outgrowers_Baseline!AH534,IF(G534=2023,Outgrowers_Baseline!AM534,IF(G534=2024,Outgrowers_Baseline!AR534,0)))))))))+(IF(G534=2017,Outgrowers_Baseline!J534,IF(G534=2018,Outgrowers_Baseline!O534,IF(G534=2019,Outgrowers_Baseline!T534,IF(G534=2020,Outgrowers_Baseline!Y534,IF(G534=2021,Outgrowers_Baseline!AD534,IF(G534=2022,Outgrowers_Baseline!AI534,IF(G534=2023,Outgrowers_Baseline!AN534,IF(G534=2024,Outgrowers_Baseline!AS534,0)))))))))+(IF(G534=2017,Outgrowers_Baseline!K534,IF(G534=2018,Outgrowers_Baseline!P534,IF(G534=2019,Outgrowers_Baseline!U534,IF(G534=2020,Outgrowers_Baseline!Z534,IF(G534=2021,Outgrowers_Baseline!AE534,IF(G534=2022,Outgrowers_Baseline!AJ534,IF(G534=2023,Outgrowers_Baseline!AO534,IF(G534=2024,Outgrowers_Baseline!AT534,0)))))))))+(IF(G534=2017,Outgrowers_Baseline!L534,IF(G534=2018,Outgrowers_Baseline!Q534,IF(G534=2019,Outgrowers_Baseline!V534,IF(G534=2020,Outgrowers_Baseline!AA534,IF(G534=2021,Outgrowers_Baseline!AF534,IF(G534=2022,Outgrowers_Baseline!AK534,IF(G534=2023,Outgrowers_Baseline!AP534,IF(G534=2024,Outgrowers_Baseline!AU534,0))))))))))</f>
        <v>1400</v>
      </c>
      <c r="I534" s="11">
        <f t="shared" si="145"/>
        <v>2020</v>
      </c>
      <c r="J534" s="11">
        <f>IF(I534=2017,Outgrowers_Baseline!I534,IF(I534=2018,Outgrowers_Baseline!N534,IF(I534=2019,Outgrowers_Baseline!S534,IF(I534=2020,Outgrowers_Baseline!X534,IF(I534=2021,Outgrowers_Baseline!AC534,IF(I534=2022,Outgrowers_Baseline!AH534,IF(I534=2023,Outgrowers_Baseline!AM534,IF(I534=2024,Outgrowers_Baseline!AR534,0))))))))</f>
        <v>0</v>
      </c>
      <c r="K534" s="11">
        <f>IF(I534=2017,Outgrowers_Baseline!L534,IF(I534=2018,Outgrowers_Baseline!Q534,IF(I534=2019,Outgrowers_Baseline!V534,IF(I534=2020,Outgrowers_Baseline!AA534,IF(I534=2021,Outgrowers_Baseline!AF534,IF(I534=2022,Outgrowers_Baseline!AK534,IF(I534=2023,Outgrowers_Baseline!AP534,IF(I534=2024,Outgrowers_Baseline!AU534,0))))))))</f>
        <v>0</v>
      </c>
      <c r="L534" s="11">
        <f>IF(I534=2017,Outgrowers_Baseline!K534,IF(I534=2018,Outgrowers_Baseline!P534,IF(I534=2019,Outgrowers_Baseline!U534,IF(I534=2020,Outgrowers_Baseline!Z534,IF(I534=2021,Outgrowers_Baseline!AE534,IF(I534=2022,Outgrowers_Baseline!AJ534,IF(I534=2023,Outgrowers_Baseline!AO534,IF(I534=2024,Outgrowers_Baseline!AT534,0))))))))</f>
        <v>800</v>
      </c>
      <c r="M534" s="11">
        <f>IF(I534=2017,Outgrowers_Baseline!J534,IF(I534=2018,Outgrowers_Baseline!O534,IF(I534=2019,Outgrowers_Baseline!T534,IF(I534=2020,Outgrowers_Baseline!Y534,IF(I534=2021,Outgrowers_Baseline!AD534,IF(I534=2022,Outgrowers_Baseline!AI534,IF(I534=2023,Outgrowers_Baseline!AN534,IF(I534=2024,Outgrowers_Baseline!AS534,0))))))))</f>
        <v>600</v>
      </c>
      <c r="N534" s="11">
        <f t="shared" si="146"/>
        <v>1400</v>
      </c>
      <c r="O534" s="30">
        <f>IFERROR(VLOOKUP(A534,Outgrower_Areas!$C:$J,8,0),0)</f>
        <v>0.15430199999999999</v>
      </c>
      <c r="P534" s="33">
        <f t="shared" si="147"/>
        <v>0</v>
      </c>
      <c r="Q534" s="113">
        <f t="shared" si="148"/>
        <v>0</v>
      </c>
      <c r="R534" s="32">
        <f t="shared" si="149"/>
        <v>0.5714285714285714</v>
      </c>
      <c r="S534" s="30">
        <f t="shared" si="150"/>
        <v>8.817257142857142E-2</v>
      </c>
      <c r="T534" s="32">
        <f t="shared" si="151"/>
        <v>1</v>
      </c>
      <c r="U534" s="30">
        <f t="shared" si="152"/>
        <v>0.15430199999999999</v>
      </c>
      <c r="V534" s="113" t="str">
        <f t="shared" si="153"/>
        <v>Non-Cropland</v>
      </c>
      <c r="W534" s="33">
        <f t="shared" si="154"/>
        <v>0</v>
      </c>
      <c r="X534" s="114">
        <f t="shared" si="155"/>
        <v>0</v>
      </c>
      <c r="Y534" s="33">
        <f t="shared" si="156"/>
        <v>0.4</v>
      </c>
      <c r="Z534" s="113">
        <f t="shared" si="157"/>
        <v>3.5269028571428572E-2</v>
      </c>
      <c r="AA534" s="113" t="str">
        <f t="shared" si="158"/>
        <v>High Cropland (≥50%)</v>
      </c>
      <c r="AB534" s="11">
        <f t="shared" si="159"/>
        <v>0.4</v>
      </c>
      <c r="AC534" s="11">
        <f t="shared" si="160"/>
        <v>6.1720799999999999E-2</v>
      </c>
      <c r="AD534" s="30">
        <f t="shared" si="161"/>
        <v>0.15430199999999999</v>
      </c>
    </row>
    <row r="535" spans="1:30" x14ac:dyDescent="0.4">
      <c r="A535" s="11" t="str">
        <f>Outgrowers_Baseline!A535</f>
        <v>90009a</v>
      </c>
      <c r="B535" s="11">
        <f>Outgrowers_Baseline!B535</f>
        <v>501</v>
      </c>
      <c r="C535" s="11" t="str">
        <f>Outgrowers_Baseline!C535</f>
        <v>90009a</v>
      </c>
      <c r="D535" s="11">
        <f>Outgrowers_Baseline!D535</f>
        <v>16977</v>
      </c>
      <c r="E535" s="11" t="str">
        <f>Outgrowers_Baseline!G535</f>
        <v>Euc</v>
      </c>
      <c r="F535" s="11">
        <f>Outgrowers_Baseline!H535</f>
        <v>2021</v>
      </c>
      <c r="G535" s="11">
        <f t="shared" si="144"/>
        <v>2020</v>
      </c>
      <c r="H535" s="11">
        <f>IF(G535&lt;2017,0,(IF(G535=2017,Outgrowers_Baseline!I535,IF(G535=2018,Outgrowers_Baseline!N535,IF(G535=2019,Outgrowers_Baseline!S535,IF(G535=2020,Outgrowers_Baseline!X535,IF(G535=2021,Outgrowers_Baseline!AC535,IF(G535=2022,Outgrowers_Baseline!AH535,IF(G535=2023,Outgrowers_Baseline!AM535,IF(G535=2024,Outgrowers_Baseline!AR535,0)))))))))+(IF(G535=2017,Outgrowers_Baseline!J535,IF(G535=2018,Outgrowers_Baseline!O535,IF(G535=2019,Outgrowers_Baseline!T535,IF(G535=2020,Outgrowers_Baseline!Y535,IF(G535=2021,Outgrowers_Baseline!AD535,IF(G535=2022,Outgrowers_Baseline!AI535,IF(G535=2023,Outgrowers_Baseline!AN535,IF(G535=2024,Outgrowers_Baseline!AS535,0)))))))))+(IF(G535=2017,Outgrowers_Baseline!K535,IF(G535=2018,Outgrowers_Baseline!P535,IF(G535=2019,Outgrowers_Baseline!U535,IF(G535=2020,Outgrowers_Baseline!Z535,IF(G535=2021,Outgrowers_Baseline!AE535,IF(G535=2022,Outgrowers_Baseline!AJ535,IF(G535=2023,Outgrowers_Baseline!AO535,IF(G535=2024,Outgrowers_Baseline!AT535,0)))))))))+(IF(G535=2017,Outgrowers_Baseline!L535,IF(G535=2018,Outgrowers_Baseline!Q535,IF(G535=2019,Outgrowers_Baseline!V535,IF(G535=2020,Outgrowers_Baseline!AA535,IF(G535=2021,Outgrowers_Baseline!AF535,IF(G535=2022,Outgrowers_Baseline!AK535,IF(G535=2023,Outgrowers_Baseline!AP535,IF(G535=2024,Outgrowers_Baseline!AU535,0))))))))))</f>
        <v>1200</v>
      </c>
      <c r="I535" s="11">
        <f t="shared" si="145"/>
        <v>2020</v>
      </c>
      <c r="J535" s="11">
        <f>IF(I535=2017,Outgrowers_Baseline!I535,IF(I535=2018,Outgrowers_Baseline!N535,IF(I535=2019,Outgrowers_Baseline!S535,IF(I535=2020,Outgrowers_Baseline!X535,IF(I535=2021,Outgrowers_Baseline!AC535,IF(I535=2022,Outgrowers_Baseline!AH535,IF(I535=2023,Outgrowers_Baseline!AM535,IF(I535=2024,Outgrowers_Baseline!AR535,0))))))))</f>
        <v>0</v>
      </c>
      <c r="K535" s="11">
        <f>IF(I535=2017,Outgrowers_Baseline!L535,IF(I535=2018,Outgrowers_Baseline!Q535,IF(I535=2019,Outgrowers_Baseline!V535,IF(I535=2020,Outgrowers_Baseline!AA535,IF(I535=2021,Outgrowers_Baseline!AF535,IF(I535=2022,Outgrowers_Baseline!AK535,IF(I535=2023,Outgrowers_Baseline!AP535,IF(I535=2024,Outgrowers_Baseline!AU535,0))))))))</f>
        <v>0</v>
      </c>
      <c r="L535" s="11">
        <f>IF(I535=2017,Outgrowers_Baseline!K535,IF(I535=2018,Outgrowers_Baseline!P535,IF(I535=2019,Outgrowers_Baseline!U535,IF(I535=2020,Outgrowers_Baseline!Z535,IF(I535=2021,Outgrowers_Baseline!AE535,IF(I535=2022,Outgrowers_Baseline!AJ535,IF(I535=2023,Outgrowers_Baseline!AO535,IF(I535=2024,Outgrowers_Baseline!AT535,0))))))))</f>
        <v>0</v>
      </c>
      <c r="M535" s="11">
        <f>IF(I535=2017,Outgrowers_Baseline!J535,IF(I535=2018,Outgrowers_Baseline!O535,IF(I535=2019,Outgrowers_Baseline!T535,IF(I535=2020,Outgrowers_Baseline!Y535,IF(I535=2021,Outgrowers_Baseline!AD535,IF(I535=2022,Outgrowers_Baseline!AI535,IF(I535=2023,Outgrowers_Baseline!AN535,IF(I535=2024,Outgrowers_Baseline!AS535,0))))))))</f>
        <v>1200</v>
      </c>
      <c r="N535" s="11">
        <f t="shared" si="146"/>
        <v>1200</v>
      </c>
      <c r="O535" s="30">
        <f>IFERROR(VLOOKUP(A535,Outgrower_Areas!$C:$J,8,0),0)</f>
        <v>0.13164000000000001</v>
      </c>
      <c r="P535" s="33">
        <f t="shared" si="147"/>
        <v>0</v>
      </c>
      <c r="Q535" s="113">
        <f t="shared" si="148"/>
        <v>0</v>
      </c>
      <c r="R535" s="32">
        <f t="shared" si="149"/>
        <v>0</v>
      </c>
      <c r="S535" s="30">
        <f t="shared" si="150"/>
        <v>0</v>
      </c>
      <c r="T535" s="32">
        <f t="shared" si="151"/>
        <v>1</v>
      </c>
      <c r="U535" s="30">
        <f t="shared" si="152"/>
        <v>0.13164000000000001</v>
      </c>
      <c r="V535" s="113" t="str">
        <f t="shared" si="153"/>
        <v>Non-Cropland</v>
      </c>
      <c r="W535" s="33">
        <f t="shared" si="154"/>
        <v>0</v>
      </c>
      <c r="X535" s="114">
        <f t="shared" si="155"/>
        <v>0</v>
      </c>
      <c r="Y535" s="33">
        <f t="shared" si="156"/>
        <v>0</v>
      </c>
      <c r="Z535" s="113">
        <f t="shared" si="157"/>
        <v>0</v>
      </c>
      <c r="AA535" s="113" t="str">
        <f t="shared" si="158"/>
        <v>High Cropland (≥50%)</v>
      </c>
      <c r="AB535" s="11">
        <f t="shared" si="159"/>
        <v>0.4</v>
      </c>
      <c r="AC535" s="11">
        <f t="shared" si="160"/>
        <v>5.2656000000000008E-2</v>
      </c>
      <c r="AD535" s="30">
        <f t="shared" si="161"/>
        <v>0.13164000000000001</v>
      </c>
    </row>
    <row r="536" spans="1:30" x14ac:dyDescent="0.4">
      <c r="A536" s="11" t="str">
        <f>Outgrowers_Baseline!A536</f>
        <v>90010a</v>
      </c>
      <c r="B536" s="11">
        <f>Outgrowers_Baseline!B536</f>
        <v>501</v>
      </c>
      <c r="C536" s="11" t="str">
        <f>Outgrowers_Baseline!C536</f>
        <v>90010a</v>
      </c>
      <c r="D536" s="11">
        <f>Outgrowers_Baseline!D536</f>
        <v>16978</v>
      </c>
      <c r="E536" s="11" t="str">
        <f>Outgrowers_Baseline!G536</f>
        <v>Euc</v>
      </c>
      <c r="F536" s="11">
        <f>Outgrowers_Baseline!H536</f>
        <v>2021</v>
      </c>
      <c r="G536" s="11">
        <f t="shared" si="144"/>
        <v>2020</v>
      </c>
      <c r="H536" s="11">
        <f>IF(G536&lt;2017,0,(IF(G536=2017,Outgrowers_Baseline!I536,IF(G536=2018,Outgrowers_Baseline!N536,IF(G536=2019,Outgrowers_Baseline!S536,IF(G536=2020,Outgrowers_Baseline!X536,IF(G536=2021,Outgrowers_Baseline!AC536,IF(G536=2022,Outgrowers_Baseline!AH536,IF(G536=2023,Outgrowers_Baseline!AM536,IF(G536=2024,Outgrowers_Baseline!AR536,0)))))))))+(IF(G536=2017,Outgrowers_Baseline!J536,IF(G536=2018,Outgrowers_Baseline!O536,IF(G536=2019,Outgrowers_Baseline!T536,IF(G536=2020,Outgrowers_Baseline!Y536,IF(G536=2021,Outgrowers_Baseline!AD536,IF(G536=2022,Outgrowers_Baseline!AI536,IF(G536=2023,Outgrowers_Baseline!AN536,IF(G536=2024,Outgrowers_Baseline!AS536,0)))))))))+(IF(G536=2017,Outgrowers_Baseline!K536,IF(G536=2018,Outgrowers_Baseline!P536,IF(G536=2019,Outgrowers_Baseline!U536,IF(G536=2020,Outgrowers_Baseline!Z536,IF(G536=2021,Outgrowers_Baseline!AE536,IF(G536=2022,Outgrowers_Baseline!AJ536,IF(G536=2023,Outgrowers_Baseline!AO536,IF(G536=2024,Outgrowers_Baseline!AT536,0)))))))))+(IF(G536=2017,Outgrowers_Baseline!L536,IF(G536=2018,Outgrowers_Baseline!Q536,IF(G536=2019,Outgrowers_Baseline!V536,IF(G536=2020,Outgrowers_Baseline!AA536,IF(G536=2021,Outgrowers_Baseline!AF536,IF(G536=2022,Outgrowers_Baseline!AK536,IF(G536=2023,Outgrowers_Baseline!AP536,IF(G536=2024,Outgrowers_Baseline!AU536,0))))))))))</f>
        <v>1800</v>
      </c>
      <c r="I536" s="11">
        <f t="shared" si="145"/>
        <v>2020</v>
      </c>
      <c r="J536" s="11">
        <f>IF(I536=2017,Outgrowers_Baseline!I536,IF(I536=2018,Outgrowers_Baseline!N536,IF(I536=2019,Outgrowers_Baseline!S536,IF(I536=2020,Outgrowers_Baseline!X536,IF(I536=2021,Outgrowers_Baseline!AC536,IF(I536=2022,Outgrowers_Baseline!AH536,IF(I536=2023,Outgrowers_Baseline!AM536,IF(I536=2024,Outgrowers_Baseline!AR536,0))))))))</f>
        <v>0</v>
      </c>
      <c r="K536" s="11">
        <f>IF(I536=2017,Outgrowers_Baseline!L536,IF(I536=2018,Outgrowers_Baseline!Q536,IF(I536=2019,Outgrowers_Baseline!V536,IF(I536=2020,Outgrowers_Baseline!AA536,IF(I536=2021,Outgrowers_Baseline!AF536,IF(I536=2022,Outgrowers_Baseline!AK536,IF(I536=2023,Outgrowers_Baseline!AP536,IF(I536=2024,Outgrowers_Baseline!AU536,0))))))))</f>
        <v>1200</v>
      </c>
      <c r="L536" s="11">
        <f>IF(I536=2017,Outgrowers_Baseline!K536,IF(I536=2018,Outgrowers_Baseline!P536,IF(I536=2019,Outgrowers_Baseline!U536,IF(I536=2020,Outgrowers_Baseline!Z536,IF(I536=2021,Outgrowers_Baseline!AE536,IF(I536=2022,Outgrowers_Baseline!AJ536,IF(I536=2023,Outgrowers_Baseline!AO536,IF(I536=2024,Outgrowers_Baseline!AT536,0))))))))</f>
        <v>300</v>
      </c>
      <c r="M536" s="11">
        <f>IF(I536=2017,Outgrowers_Baseline!J536,IF(I536=2018,Outgrowers_Baseline!O536,IF(I536=2019,Outgrowers_Baseline!T536,IF(I536=2020,Outgrowers_Baseline!Y536,IF(I536=2021,Outgrowers_Baseline!AD536,IF(I536=2022,Outgrowers_Baseline!AI536,IF(I536=2023,Outgrowers_Baseline!AN536,IF(I536=2024,Outgrowers_Baseline!AS536,0))))))))</f>
        <v>300</v>
      </c>
      <c r="N536" s="11">
        <f t="shared" si="146"/>
        <v>1800</v>
      </c>
      <c r="O536" s="30">
        <f>IFERROR(VLOOKUP(A536,Outgrower_Areas!$C:$J,8,0),0)</f>
        <v>0.17954200000000001</v>
      </c>
      <c r="P536" s="33">
        <f t="shared" si="147"/>
        <v>0.66666666666666663</v>
      </c>
      <c r="Q536" s="113">
        <f t="shared" si="148"/>
        <v>0.11969466666666667</v>
      </c>
      <c r="R536" s="32">
        <f t="shared" si="149"/>
        <v>0.83333333333333337</v>
      </c>
      <c r="S536" s="30">
        <f t="shared" si="150"/>
        <v>0.14961833333333335</v>
      </c>
      <c r="T536" s="32">
        <f t="shared" si="151"/>
        <v>1</v>
      </c>
      <c r="U536" s="30">
        <f t="shared" si="152"/>
        <v>0.17954200000000001</v>
      </c>
      <c r="V536" s="113" t="str">
        <f t="shared" si="153"/>
        <v>High Cropland (≥50%)</v>
      </c>
      <c r="W536" s="33">
        <f t="shared" si="154"/>
        <v>0.4</v>
      </c>
      <c r="X536" s="114">
        <f t="shared" si="155"/>
        <v>4.7877866666666671E-2</v>
      </c>
      <c r="Y536" s="33">
        <f t="shared" si="156"/>
        <v>0.4</v>
      </c>
      <c r="Z536" s="113">
        <f t="shared" si="157"/>
        <v>5.9847333333333343E-2</v>
      </c>
      <c r="AA536" s="113" t="str">
        <f t="shared" si="158"/>
        <v>High Cropland (≥50%)</v>
      </c>
      <c r="AB536" s="11">
        <f t="shared" si="159"/>
        <v>0.4</v>
      </c>
      <c r="AC536" s="11">
        <f t="shared" si="160"/>
        <v>7.18168E-2</v>
      </c>
      <c r="AD536" s="30">
        <f t="shared" si="161"/>
        <v>0.17954200000000001</v>
      </c>
    </row>
    <row r="537" spans="1:30" x14ac:dyDescent="0.4">
      <c r="A537" s="11" t="str">
        <f>Outgrowers_Baseline!A537</f>
        <v>90077a</v>
      </c>
      <c r="B537" s="11">
        <f>Outgrowers_Baseline!B537</f>
        <v>507</v>
      </c>
      <c r="C537" s="11" t="str">
        <f>Outgrowers_Baseline!C537</f>
        <v>90077a</v>
      </c>
      <c r="D537" s="11">
        <f>Outgrowers_Baseline!D537</f>
        <v>22910</v>
      </c>
      <c r="E537" s="11" t="str">
        <f>Outgrowers_Baseline!G537</f>
        <v>Euc</v>
      </c>
      <c r="F537" s="11">
        <f>Outgrowers_Baseline!H537</f>
        <v>2025</v>
      </c>
      <c r="G537" s="11">
        <f t="shared" si="144"/>
        <v>2024</v>
      </c>
      <c r="H537" s="11">
        <f>IF(G537&lt;2017,0,(IF(G537=2017,Outgrowers_Baseline!I537,IF(G537=2018,Outgrowers_Baseline!N537,IF(G537=2019,Outgrowers_Baseline!S537,IF(G537=2020,Outgrowers_Baseline!X537,IF(G537=2021,Outgrowers_Baseline!AC537,IF(G537=2022,Outgrowers_Baseline!AH537,IF(G537=2023,Outgrowers_Baseline!AM537,IF(G537=2024,Outgrowers_Baseline!AR537,0)))))))))+(IF(G537=2017,Outgrowers_Baseline!J537,IF(G537=2018,Outgrowers_Baseline!O537,IF(G537=2019,Outgrowers_Baseline!T537,IF(G537=2020,Outgrowers_Baseline!Y537,IF(G537=2021,Outgrowers_Baseline!AD537,IF(G537=2022,Outgrowers_Baseline!AI537,IF(G537=2023,Outgrowers_Baseline!AN537,IF(G537=2024,Outgrowers_Baseline!AS537,0)))))))))+(IF(G537=2017,Outgrowers_Baseline!K537,IF(G537=2018,Outgrowers_Baseline!P537,IF(G537=2019,Outgrowers_Baseline!U537,IF(G537=2020,Outgrowers_Baseline!Z537,IF(G537=2021,Outgrowers_Baseline!AE537,IF(G537=2022,Outgrowers_Baseline!AJ537,IF(G537=2023,Outgrowers_Baseline!AO537,IF(G537=2024,Outgrowers_Baseline!AT537,0)))))))))+(IF(G537=2017,Outgrowers_Baseline!L537,IF(G537=2018,Outgrowers_Baseline!Q537,IF(G537=2019,Outgrowers_Baseline!V537,IF(G537=2020,Outgrowers_Baseline!AA537,IF(G537=2021,Outgrowers_Baseline!AF537,IF(G537=2022,Outgrowers_Baseline!AK537,IF(G537=2023,Outgrowers_Baseline!AP537,IF(G537=2024,Outgrowers_Baseline!AU537,0))))))))))</f>
        <v>2700</v>
      </c>
      <c r="I537" s="11">
        <f t="shared" si="145"/>
        <v>2024</v>
      </c>
      <c r="J537" s="11">
        <f>IF(I537=2017,Outgrowers_Baseline!I537,IF(I537=2018,Outgrowers_Baseline!N537,IF(I537=2019,Outgrowers_Baseline!S537,IF(I537=2020,Outgrowers_Baseline!X537,IF(I537=2021,Outgrowers_Baseline!AC537,IF(I537=2022,Outgrowers_Baseline!AH537,IF(I537=2023,Outgrowers_Baseline!AM537,IF(I537=2024,Outgrowers_Baseline!AR537,0))))))))</f>
        <v>0</v>
      </c>
      <c r="K537" s="11">
        <f>IF(I537=2017,Outgrowers_Baseline!L537,IF(I537=2018,Outgrowers_Baseline!Q537,IF(I537=2019,Outgrowers_Baseline!V537,IF(I537=2020,Outgrowers_Baseline!AA537,IF(I537=2021,Outgrowers_Baseline!AF537,IF(I537=2022,Outgrowers_Baseline!AK537,IF(I537=2023,Outgrowers_Baseline!AP537,IF(I537=2024,Outgrowers_Baseline!AU537,0))))))))</f>
        <v>200</v>
      </c>
      <c r="L537" s="11">
        <f>IF(I537=2017,Outgrowers_Baseline!K537,IF(I537=2018,Outgrowers_Baseline!P537,IF(I537=2019,Outgrowers_Baseline!U537,IF(I537=2020,Outgrowers_Baseline!Z537,IF(I537=2021,Outgrowers_Baseline!AE537,IF(I537=2022,Outgrowers_Baseline!AJ537,IF(I537=2023,Outgrowers_Baseline!AO537,IF(I537=2024,Outgrowers_Baseline!AT537,0))))))))</f>
        <v>400</v>
      </c>
      <c r="M537" s="11">
        <f>IF(I537=2017,Outgrowers_Baseline!J537,IF(I537=2018,Outgrowers_Baseline!O537,IF(I537=2019,Outgrowers_Baseline!T537,IF(I537=2020,Outgrowers_Baseline!Y537,IF(I537=2021,Outgrowers_Baseline!AD537,IF(I537=2022,Outgrowers_Baseline!AI537,IF(I537=2023,Outgrowers_Baseline!AN537,IF(I537=2024,Outgrowers_Baseline!AS537,0))))))))</f>
        <v>2100</v>
      </c>
      <c r="N537" s="11">
        <f t="shared" si="146"/>
        <v>2700</v>
      </c>
      <c r="O537" s="30">
        <f>IFERROR(VLOOKUP(A537,Outgrower_Areas!$C:$J,8,0),0)</f>
        <v>0.27046199999999998</v>
      </c>
      <c r="P537" s="33">
        <f t="shared" si="147"/>
        <v>7.407407407407407E-2</v>
      </c>
      <c r="Q537" s="113">
        <f t="shared" si="148"/>
        <v>2.0034222222222221E-2</v>
      </c>
      <c r="R537" s="32">
        <f t="shared" si="149"/>
        <v>0.22222222222222221</v>
      </c>
      <c r="S537" s="30">
        <f t="shared" si="150"/>
        <v>6.0102666666666658E-2</v>
      </c>
      <c r="T537" s="32">
        <f t="shared" si="151"/>
        <v>1</v>
      </c>
      <c r="U537" s="30">
        <f t="shared" si="152"/>
        <v>0.27046199999999998</v>
      </c>
      <c r="V537" s="113" t="str">
        <f t="shared" si="153"/>
        <v>Very Low Cropland (&lt;10%)</v>
      </c>
      <c r="W537" s="33">
        <f t="shared" si="154"/>
        <v>0.15</v>
      </c>
      <c r="X537" s="114">
        <f t="shared" si="155"/>
        <v>3.0051333333333328E-3</v>
      </c>
      <c r="Y537" s="33">
        <f t="shared" si="156"/>
        <v>0.2</v>
      </c>
      <c r="Z537" s="113">
        <f t="shared" si="157"/>
        <v>1.2020533333333333E-2</v>
      </c>
      <c r="AA537" s="113" t="str">
        <f t="shared" si="158"/>
        <v>High Cropland (≥50%)</v>
      </c>
      <c r="AB537" s="11">
        <f t="shared" si="159"/>
        <v>0.4</v>
      </c>
      <c r="AC537" s="11">
        <f t="shared" si="160"/>
        <v>0.1081848</v>
      </c>
      <c r="AD537" s="30">
        <f t="shared" si="161"/>
        <v>0.27046199999999998</v>
      </c>
    </row>
    <row r="538" spans="1:30" x14ac:dyDescent="0.4">
      <c r="A538" s="11" t="str">
        <f>Outgrowers_Baseline!A538</f>
        <v>90301a</v>
      </c>
      <c r="B538" s="11">
        <f>Outgrowers_Baseline!B538</f>
        <v>507</v>
      </c>
      <c r="C538" s="11" t="str">
        <f>Outgrowers_Baseline!C538</f>
        <v>90301a</v>
      </c>
      <c r="D538" s="11">
        <f>Outgrowers_Baseline!D538</f>
        <v>19107</v>
      </c>
      <c r="E538" s="11" t="str">
        <f>Outgrowers_Baseline!G538</f>
        <v>Euc</v>
      </c>
      <c r="F538" s="11">
        <f>Outgrowers_Baseline!H538</f>
        <v>2023</v>
      </c>
      <c r="G538" s="11">
        <f t="shared" si="144"/>
        <v>2022</v>
      </c>
      <c r="H538" s="11">
        <f>IF(G538&lt;2017,0,(IF(G538=2017,Outgrowers_Baseline!I538,IF(G538=2018,Outgrowers_Baseline!N538,IF(G538=2019,Outgrowers_Baseline!S538,IF(G538=2020,Outgrowers_Baseline!X538,IF(G538=2021,Outgrowers_Baseline!AC538,IF(G538=2022,Outgrowers_Baseline!AH538,IF(G538=2023,Outgrowers_Baseline!AM538,IF(G538=2024,Outgrowers_Baseline!AR538,0)))))))))+(IF(G538=2017,Outgrowers_Baseline!J538,IF(G538=2018,Outgrowers_Baseline!O538,IF(G538=2019,Outgrowers_Baseline!T538,IF(G538=2020,Outgrowers_Baseline!Y538,IF(G538=2021,Outgrowers_Baseline!AD538,IF(G538=2022,Outgrowers_Baseline!AI538,IF(G538=2023,Outgrowers_Baseline!AN538,IF(G538=2024,Outgrowers_Baseline!AS538,0)))))))))+(IF(G538=2017,Outgrowers_Baseline!K538,IF(G538=2018,Outgrowers_Baseline!P538,IF(G538=2019,Outgrowers_Baseline!U538,IF(G538=2020,Outgrowers_Baseline!Z538,IF(G538=2021,Outgrowers_Baseline!AE538,IF(G538=2022,Outgrowers_Baseline!AJ538,IF(G538=2023,Outgrowers_Baseline!AO538,IF(G538=2024,Outgrowers_Baseline!AT538,0)))))))))+(IF(G538=2017,Outgrowers_Baseline!L538,IF(G538=2018,Outgrowers_Baseline!Q538,IF(G538=2019,Outgrowers_Baseline!V538,IF(G538=2020,Outgrowers_Baseline!AA538,IF(G538=2021,Outgrowers_Baseline!AF538,IF(G538=2022,Outgrowers_Baseline!AK538,IF(G538=2023,Outgrowers_Baseline!AP538,IF(G538=2024,Outgrowers_Baseline!AU538,0))))))))))</f>
        <v>2500</v>
      </c>
      <c r="I538" s="11">
        <f t="shared" si="145"/>
        <v>2022</v>
      </c>
      <c r="J538" s="11">
        <f>IF(I538=2017,Outgrowers_Baseline!I538,IF(I538=2018,Outgrowers_Baseline!N538,IF(I538=2019,Outgrowers_Baseline!S538,IF(I538=2020,Outgrowers_Baseline!X538,IF(I538=2021,Outgrowers_Baseline!AC538,IF(I538=2022,Outgrowers_Baseline!AH538,IF(I538=2023,Outgrowers_Baseline!AM538,IF(I538=2024,Outgrowers_Baseline!AR538,0))))))))</f>
        <v>0</v>
      </c>
      <c r="K538" s="11">
        <f>IF(I538=2017,Outgrowers_Baseline!L538,IF(I538=2018,Outgrowers_Baseline!Q538,IF(I538=2019,Outgrowers_Baseline!V538,IF(I538=2020,Outgrowers_Baseline!AA538,IF(I538=2021,Outgrowers_Baseline!AF538,IF(I538=2022,Outgrowers_Baseline!AK538,IF(I538=2023,Outgrowers_Baseline!AP538,IF(I538=2024,Outgrowers_Baseline!AU538,0))))))))</f>
        <v>100</v>
      </c>
      <c r="L538" s="11">
        <f>IF(I538=2017,Outgrowers_Baseline!K538,IF(I538=2018,Outgrowers_Baseline!P538,IF(I538=2019,Outgrowers_Baseline!U538,IF(I538=2020,Outgrowers_Baseline!Z538,IF(I538=2021,Outgrowers_Baseline!AE538,IF(I538=2022,Outgrowers_Baseline!AJ538,IF(I538=2023,Outgrowers_Baseline!AO538,IF(I538=2024,Outgrowers_Baseline!AT538,0))))))))</f>
        <v>1700</v>
      </c>
      <c r="M538" s="11">
        <f>IF(I538=2017,Outgrowers_Baseline!J538,IF(I538=2018,Outgrowers_Baseline!O538,IF(I538=2019,Outgrowers_Baseline!T538,IF(I538=2020,Outgrowers_Baseline!Y538,IF(I538=2021,Outgrowers_Baseline!AD538,IF(I538=2022,Outgrowers_Baseline!AI538,IF(I538=2023,Outgrowers_Baseline!AN538,IF(I538=2024,Outgrowers_Baseline!AS538,0))))))))</f>
        <v>700</v>
      </c>
      <c r="N538" s="11">
        <f t="shared" si="146"/>
        <v>2500</v>
      </c>
      <c r="O538" s="30">
        <f>IFERROR(VLOOKUP(A538,Outgrower_Areas!$C:$J,8,0),0)</f>
        <v>0.25881900000000002</v>
      </c>
      <c r="P538" s="33">
        <f t="shared" si="147"/>
        <v>0.04</v>
      </c>
      <c r="Q538" s="113">
        <f t="shared" si="148"/>
        <v>1.0352760000000001E-2</v>
      </c>
      <c r="R538" s="32">
        <f t="shared" si="149"/>
        <v>0.72</v>
      </c>
      <c r="S538" s="30">
        <f t="shared" si="150"/>
        <v>0.18634968000000002</v>
      </c>
      <c r="T538" s="32">
        <f t="shared" si="151"/>
        <v>1</v>
      </c>
      <c r="U538" s="30">
        <f t="shared" si="152"/>
        <v>0.25881900000000002</v>
      </c>
      <c r="V538" s="113" t="str">
        <f t="shared" si="153"/>
        <v>Very Low Cropland (&lt;10%)</v>
      </c>
      <c r="W538" s="33">
        <f t="shared" si="154"/>
        <v>0.15</v>
      </c>
      <c r="X538" s="114">
        <f t="shared" si="155"/>
        <v>1.5529140000000001E-3</v>
      </c>
      <c r="Y538" s="33">
        <f t="shared" si="156"/>
        <v>0.4</v>
      </c>
      <c r="Z538" s="113">
        <f t="shared" si="157"/>
        <v>7.4539872000000007E-2</v>
      </c>
      <c r="AA538" s="113" t="str">
        <f t="shared" si="158"/>
        <v>High Cropland (≥50%)</v>
      </c>
      <c r="AB538" s="11">
        <f t="shared" si="159"/>
        <v>0.4</v>
      </c>
      <c r="AC538" s="11">
        <f t="shared" si="160"/>
        <v>0.10352760000000001</v>
      </c>
      <c r="AD538" s="30">
        <f t="shared" si="161"/>
        <v>0.25881900000000002</v>
      </c>
    </row>
    <row r="539" spans="1:30" x14ac:dyDescent="0.4">
      <c r="A539" s="11" t="str">
        <f>Outgrowers_Baseline!A539</f>
        <v>90302a</v>
      </c>
      <c r="B539" s="11">
        <f>Outgrowers_Baseline!B539</f>
        <v>507</v>
      </c>
      <c r="C539" s="11" t="str">
        <f>Outgrowers_Baseline!C539</f>
        <v>90302a</v>
      </c>
      <c r="D539" s="11">
        <f>Outgrowers_Baseline!D539</f>
        <v>19108</v>
      </c>
      <c r="E539" s="11" t="str">
        <f>Outgrowers_Baseline!G539</f>
        <v>Euc</v>
      </c>
      <c r="F539" s="11">
        <f>Outgrowers_Baseline!H539</f>
        <v>2023</v>
      </c>
      <c r="G539" s="11">
        <f t="shared" si="144"/>
        <v>2022</v>
      </c>
      <c r="H539" s="11">
        <f>IF(G539&lt;2017,0,(IF(G539=2017,Outgrowers_Baseline!I539,IF(G539=2018,Outgrowers_Baseline!N539,IF(G539=2019,Outgrowers_Baseline!S539,IF(G539=2020,Outgrowers_Baseline!X539,IF(G539=2021,Outgrowers_Baseline!AC539,IF(G539=2022,Outgrowers_Baseline!AH539,IF(G539=2023,Outgrowers_Baseline!AM539,IF(G539=2024,Outgrowers_Baseline!AR539,0)))))))))+(IF(G539=2017,Outgrowers_Baseline!J539,IF(G539=2018,Outgrowers_Baseline!O539,IF(G539=2019,Outgrowers_Baseline!T539,IF(G539=2020,Outgrowers_Baseline!Y539,IF(G539=2021,Outgrowers_Baseline!AD539,IF(G539=2022,Outgrowers_Baseline!AI539,IF(G539=2023,Outgrowers_Baseline!AN539,IF(G539=2024,Outgrowers_Baseline!AS539,0)))))))))+(IF(G539=2017,Outgrowers_Baseline!K539,IF(G539=2018,Outgrowers_Baseline!P539,IF(G539=2019,Outgrowers_Baseline!U539,IF(G539=2020,Outgrowers_Baseline!Z539,IF(G539=2021,Outgrowers_Baseline!AE539,IF(G539=2022,Outgrowers_Baseline!AJ539,IF(G539=2023,Outgrowers_Baseline!AO539,IF(G539=2024,Outgrowers_Baseline!AT539,0)))))))))+(IF(G539=2017,Outgrowers_Baseline!L539,IF(G539=2018,Outgrowers_Baseline!Q539,IF(G539=2019,Outgrowers_Baseline!V539,IF(G539=2020,Outgrowers_Baseline!AA539,IF(G539=2021,Outgrowers_Baseline!AF539,IF(G539=2022,Outgrowers_Baseline!AK539,IF(G539=2023,Outgrowers_Baseline!AP539,IF(G539=2024,Outgrowers_Baseline!AU539,0))))))))))</f>
        <v>4400</v>
      </c>
      <c r="I539" s="11">
        <f t="shared" si="145"/>
        <v>2022</v>
      </c>
      <c r="J539" s="11">
        <f>IF(I539=2017,Outgrowers_Baseline!I539,IF(I539=2018,Outgrowers_Baseline!N539,IF(I539=2019,Outgrowers_Baseline!S539,IF(I539=2020,Outgrowers_Baseline!X539,IF(I539=2021,Outgrowers_Baseline!AC539,IF(I539=2022,Outgrowers_Baseline!AH539,IF(I539=2023,Outgrowers_Baseline!AM539,IF(I539=2024,Outgrowers_Baseline!AR539,0))))))))</f>
        <v>0</v>
      </c>
      <c r="K539" s="11">
        <f>IF(I539=2017,Outgrowers_Baseline!L539,IF(I539=2018,Outgrowers_Baseline!Q539,IF(I539=2019,Outgrowers_Baseline!V539,IF(I539=2020,Outgrowers_Baseline!AA539,IF(I539=2021,Outgrowers_Baseline!AF539,IF(I539=2022,Outgrowers_Baseline!AK539,IF(I539=2023,Outgrowers_Baseline!AP539,IF(I539=2024,Outgrowers_Baseline!AU539,0))))))))</f>
        <v>0</v>
      </c>
      <c r="L539" s="11">
        <f>IF(I539=2017,Outgrowers_Baseline!K539,IF(I539=2018,Outgrowers_Baseline!P539,IF(I539=2019,Outgrowers_Baseline!U539,IF(I539=2020,Outgrowers_Baseline!Z539,IF(I539=2021,Outgrowers_Baseline!AE539,IF(I539=2022,Outgrowers_Baseline!AJ539,IF(I539=2023,Outgrowers_Baseline!AO539,IF(I539=2024,Outgrowers_Baseline!AT539,0))))))))</f>
        <v>3300</v>
      </c>
      <c r="M539" s="11">
        <f>IF(I539=2017,Outgrowers_Baseline!J539,IF(I539=2018,Outgrowers_Baseline!O539,IF(I539=2019,Outgrowers_Baseline!T539,IF(I539=2020,Outgrowers_Baseline!Y539,IF(I539=2021,Outgrowers_Baseline!AD539,IF(I539=2022,Outgrowers_Baseline!AI539,IF(I539=2023,Outgrowers_Baseline!AN539,IF(I539=2024,Outgrowers_Baseline!AS539,0))))))))</f>
        <v>1100</v>
      </c>
      <c r="N539" s="11">
        <f t="shared" si="146"/>
        <v>4400</v>
      </c>
      <c r="O539" s="30">
        <f>IFERROR(VLOOKUP(A539,Outgrower_Areas!$C:$J,8,0),0)</f>
        <v>0.42712899999999998</v>
      </c>
      <c r="P539" s="33">
        <f t="shared" si="147"/>
        <v>0</v>
      </c>
      <c r="Q539" s="113">
        <f t="shared" si="148"/>
        <v>0</v>
      </c>
      <c r="R539" s="32">
        <f t="shared" si="149"/>
        <v>0.75</v>
      </c>
      <c r="S539" s="30">
        <f t="shared" si="150"/>
        <v>0.32034675000000001</v>
      </c>
      <c r="T539" s="32">
        <f t="shared" si="151"/>
        <v>1</v>
      </c>
      <c r="U539" s="30">
        <f t="shared" si="152"/>
        <v>0.42712899999999998</v>
      </c>
      <c r="V539" s="113" t="str">
        <f t="shared" si="153"/>
        <v>Non-Cropland</v>
      </c>
      <c r="W539" s="33">
        <f t="shared" si="154"/>
        <v>0</v>
      </c>
      <c r="X539" s="114">
        <f t="shared" si="155"/>
        <v>0</v>
      </c>
      <c r="Y539" s="33">
        <f t="shared" si="156"/>
        <v>0.4</v>
      </c>
      <c r="Z539" s="113">
        <f t="shared" si="157"/>
        <v>0.12813870000000002</v>
      </c>
      <c r="AA539" s="113" t="str">
        <f t="shared" si="158"/>
        <v>High Cropland (≥50%)</v>
      </c>
      <c r="AB539" s="11">
        <f t="shared" si="159"/>
        <v>0.4</v>
      </c>
      <c r="AC539" s="11">
        <f t="shared" si="160"/>
        <v>0.17085159999999999</v>
      </c>
      <c r="AD539" s="30">
        <f t="shared" si="161"/>
        <v>0.42712899999999998</v>
      </c>
    </row>
    <row r="540" spans="1:30" x14ac:dyDescent="0.4">
      <c r="A540" s="11" t="str">
        <f>Outgrowers_Baseline!A540</f>
        <v>90305a</v>
      </c>
      <c r="B540" s="11">
        <f>Outgrowers_Baseline!B540</f>
        <v>507</v>
      </c>
      <c r="C540" s="11" t="str">
        <f>Outgrowers_Baseline!C540</f>
        <v>90305a</v>
      </c>
      <c r="D540" s="11">
        <f>Outgrowers_Baseline!D540</f>
        <v>19109</v>
      </c>
      <c r="E540" s="11" t="str">
        <f>Outgrowers_Baseline!G540</f>
        <v>Euc</v>
      </c>
      <c r="F540" s="11">
        <f>Outgrowers_Baseline!H540</f>
        <v>2023</v>
      </c>
      <c r="G540" s="11">
        <f t="shared" si="144"/>
        <v>2022</v>
      </c>
      <c r="H540" s="11">
        <f>IF(G540&lt;2017,0,(IF(G540=2017,Outgrowers_Baseline!I540,IF(G540=2018,Outgrowers_Baseline!N540,IF(G540=2019,Outgrowers_Baseline!S540,IF(G540=2020,Outgrowers_Baseline!X540,IF(G540=2021,Outgrowers_Baseline!AC540,IF(G540=2022,Outgrowers_Baseline!AH540,IF(G540=2023,Outgrowers_Baseline!AM540,IF(G540=2024,Outgrowers_Baseline!AR540,0)))))))))+(IF(G540=2017,Outgrowers_Baseline!J540,IF(G540=2018,Outgrowers_Baseline!O540,IF(G540=2019,Outgrowers_Baseline!T540,IF(G540=2020,Outgrowers_Baseline!Y540,IF(G540=2021,Outgrowers_Baseline!AD540,IF(G540=2022,Outgrowers_Baseline!AI540,IF(G540=2023,Outgrowers_Baseline!AN540,IF(G540=2024,Outgrowers_Baseline!AS540,0)))))))))+(IF(G540=2017,Outgrowers_Baseline!K540,IF(G540=2018,Outgrowers_Baseline!P540,IF(G540=2019,Outgrowers_Baseline!U540,IF(G540=2020,Outgrowers_Baseline!Z540,IF(G540=2021,Outgrowers_Baseline!AE540,IF(G540=2022,Outgrowers_Baseline!AJ540,IF(G540=2023,Outgrowers_Baseline!AO540,IF(G540=2024,Outgrowers_Baseline!AT540,0)))))))))+(IF(G540=2017,Outgrowers_Baseline!L540,IF(G540=2018,Outgrowers_Baseline!Q540,IF(G540=2019,Outgrowers_Baseline!V540,IF(G540=2020,Outgrowers_Baseline!AA540,IF(G540=2021,Outgrowers_Baseline!AF540,IF(G540=2022,Outgrowers_Baseline!AK540,IF(G540=2023,Outgrowers_Baseline!AP540,IF(G540=2024,Outgrowers_Baseline!AU540,0))))))))))</f>
        <v>7600</v>
      </c>
      <c r="I540" s="11">
        <f t="shared" si="145"/>
        <v>2022</v>
      </c>
      <c r="J540" s="11">
        <f>IF(I540=2017,Outgrowers_Baseline!I540,IF(I540=2018,Outgrowers_Baseline!N540,IF(I540=2019,Outgrowers_Baseline!S540,IF(I540=2020,Outgrowers_Baseline!X540,IF(I540=2021,Outgrowers_Baseline!AC540,IF(I540=2022,Outgrowers_Baseline!AH540,IF(I540=2023,Outgrowers_Baseline!AM540,IF(I540=2024,Outgrowers_Baseline!AR540,0))))))))</f>
        <v>0</v>
      </c>
      <c r="K540" s="11">
        <f>IF(I540=2017,Outgrowers_Baseline!L540,IF(I540=2018,Outgrowers_Baseline!Q540,IF(I540=2019,Outgrowers_Baseline!V540,IF(I540=2020,Outgrowers_Baseline!AA540,IF(I540=2021,Outgrowers_Baseline!AF540,IF(I540=2022,Outgrowers_Baseline!AK540,IF(I540=2023,Outgrowers_Baseline!AP540,IF(I540=2024,Outgrowers_Baseline!AU540,0))))))))</f>
        <v>2100</v>
      </c>
      <c r="L540" s="11">
        <f>IF(I540=2017,Outgrowers_Baseline!K540,IF(I540=2018,Outgrowers_Baseline!P540,IF(I540=2019,Outgrowers_Baseline!U540,IF(I540=2020,Outgrowers_Baseline!Z540,IF(I540=2021,Outgrowers_Baseline!AE540,IF(I540=2022,Outgrowers_Baseline!AJ540,IF(I540=2023,Outgrowers_Baseline!AO540,IF(I540=2024,Outgrowers_Baseline!AT540,0))))))))</f>
        <v>5200</v>
      </c>
      <c r="M540" s="11">
        <f>IF(I540=2017,Outgrowers_Baseline!J540,IF(I540=2018,Outgrowers_Baseline!O540,IF(I540=2019,Outgrowers_Baseline!T540,IF(I540=2020,Outgrowers_Baseline!Y540,IF(I540=2021,Outgrowers_Baseline!AD540,IF(I540=2022,Outgrowers_Baseline!AI540,IF(I540=2023,Outgrowers_Baseline!AN540,IF(I540=2024,Outgrowers_Baseline!AS540,0))))))))</f>
        <v>300</v>
      </c>
      <c r="N540" s="11">
        <f t="shared" si="146"/>
        <v>7600</v>
      </c>
      <c r="O540" s="30">
        <f>IFERROR(VLOOKUP(A540,Outgrower_Areas!$C:$J,8,0),0)</f>
        <v>0.77660899999999999</v>
      </c>
      <c r="P540" s="33">
        <f t="shared" si="147"/>
        <v>0.27631578947368424</v>
      </c>
      <c r="Q540" s="113">
        <f t="shared" si="148"/>
        <v>0.21458932894736843</v>
      </c>
      <c r="R540" s="32">
        <f t="shared" si="149"/>
        <v>0.96052631578947367</v>
      </c>
      <c r="S540" s="30">
        <f t="shared" si="150"/>
        <v>0.74595338157894731</v>
      </c>
      <c r="T540" s="32">
        <f t="shared" si="151"/>
        <v>1</v>
      </c>
      <c r="U540" s="30">
        <f t="shared" si="152"/>
        <v>0.77660899999999999</v>
      </c>
      <c r="V540" s="113" t="str">
        <f t="shared" si="153"/>
        <v>Low Cropland (10-30%)</v>
      </c>
      <c r="W540" s="33">
        <f t="shared" si="154"/>
        <v>0.2</v>
      </c>
      <c r="X540" s="114">
        <f t="shared" si="155"/>
        <v>4.2917865789473687E-2</v>
      </c>
      <c r="Y540" s="33">
        <f t="shared" si="156"/>
        <v>0.4</v>
      </c>
      <c r="Z540" s="113">
        <f t="shared" si="157"/>
        <v>0.29838135263157894</v>
      </c>
      <c r="AA540" s="113" t="str">
        <f t="shared" si="158"/>
        <v>High Cropland (≥50%)</v>
      </c>
      <c r="AB540" s="11">
        <f t="shared" si="159"/>
        <v>0.4</v>
      </c>
      <c r="AC540" s="11">
        <f t="shared" si="160"/>
        <v>0.31064360000000002</v>
      </c>
      <c r="AD540" s="30">
        <f t="shared" si="161"/>
        <v>0.77660899999999999</v>
      </c>
    </row>
    <row r="541" spans="1:30" x14ac:dyDescent="0.4">
      <c r="A541" s="11" t="str">
        <f>Outgrowers_Baseline!A541</f>
        <v>90318a</v>
      </c>
      <c r="B541" s="11">
        <f>Outgrowers_Baseline!B541</f>
        <v>507</v>
      </c>
      <c r="C541" s="11" t="str">
        <f>Outgrowers_Baseline!C541</f>
        <v>90318a</v>
      </c>
      <c r="D541" s="11">
        <f>Outgrowers_Baseline!D541</f>
        <v>19112</v>
      </c>
      <c r="E541" s="11" t="str">
        <f>Outgrowers_Baseline!G541</f>
        <v>Euc</v>
      </c>
      <c r="F541" s="11">
        <f>Outgrowers_Baseline!H541</f>
        <v>2023</v>
      </c>
      <c r="G541" s="11">
        <f t="shared" si="144"/>
        <v>2022</v>
      </c>
      <c r="H541" s="11">
        <f>IF(G541&lt;2017,0,(IF(G541=2017,Outgrowers_Baseline!I541,IF(G541=2018,Outgrowers_Baseline!N541,IF(G541=2019,Outgrowers_Baseline!S541,IF(G541=2020,Outgrowers_Baseline!X541,IF(G541=2021,Outgrowers_Baseline!AC541,IF(G541=2022,Outgrowers_Baseline!AH541,IF(G541=2023,Outgrowers_Baseline!AM541,IF(G541=2024,Outgrowers_Baseline!AR541,0)))))))))+(IF(G541=2017,Outgrowers_Baseline!J541,IF(G541=2018,Outgrowers_Baseline!O541,IF(G541=2019,Outgrowers_Baseline!T541,IF(G541=2020,Outgrowers_Baseline!Y541,IF(G541=2021,Outgrowers_Baseline!AD541,IF(G541=2022,Outgrowers_Baseline!AI541,IF(G541=2023,Outgrowers_Baseline!AN541,IF(G541=2024,Outgrowers_Baseline!AS541,0)))))))))+(IF(G541=2017,Outgrowers_Baseline!K541,IF(G541=2018,Outgrowers_Baseline!P541,IF(G541=2019,Outgrowers_Baseline!U541,IF(G541=2020,Outgrowers_Baseline!Z541,IF(G541=2021,Outgrowers_Baseline!AE541,IF(G541=2022,Outgrowers_Baseline!AJ541,IF(G541=2023,Outgrowers_Baseline!AO541,IF(G541=2024,Outgrowers_Baseline!AT541,0)))))))))+(IF(G541=2017,Outgrowers_Baseline!L541,IF(G541=2018,Outgrowers_Baseline!Q541,IF(G541=2019,Outgrowers_Baseline!V541,IF(G541=2020,Outgrowers_Baseline!AA541,IF(G541=2021,Outgrowers_Baseline!AF541,IF(G541=2022,Outgrowers_Baseline!AK541,IF(G541=2023,Outgrowers_Baseline!AP541,IF(G541=2024,Outgrowers_Baseline!AU541,0))))))))))</f>
        <v>6300</v>
      </c>
      <c r="I541" s="11">
        <f t="shared" si="145"/>
        <v>2022</v>
      </c>
      <c r="J541" s="11">
        <f>IF(I541=2017,Outgrowers_Baseline!I541,IF(I541=2018,Outgrowers_Baseline!N541,IF(I541=2019,Outgrowers_Baseline!S541,IF(I541=2020,Outgrowers_Baseline!X541,IF(I541=2021,Outgrowers_Baseline!AC541,IF(I541=2022,Outgrowers_Baseline!AH541,IF(I541=2023,Outgrowers_Baseline!AM541,IF(I541=2024,Outgrowers_Baseline!AR541,0))))))))</f>
        <v>0</v>
      </c>
      <c r="K541" s="11">
        <f>IF(I541=2017,Outgrowers_Baseline!L541,IF(I541=2018,Outgrowers_Baseline!Q541,IF(I541=2019,Outgrowers_Baseline!V541,IF(I541=2020,Outgrowers_Baseline!AA541,IF(I541=2021,Outgrowers_Baseline!AF541,IF(I541=2022,Outgrowers_Baseline!AK541,IF(I541=2023,Outgrowers_Baseline!AP541,IF(I541=2024,Outgrowers_Baseline!AU541,0))))))))</f>
        <v>700</v>
      </c>
      <c r="L541" s="11">
        <f>IF(I541=2017,Outgrowers_Baseline!K541,IF(I541=2018,Outgrowers_Baseline!P541,IF(I541=2019,Outgrowers_Baseline!U541,IF(I541=2020,Outgrowers_Baseline!Z541,IF(I541=2021,Outgrowers_Baseline!AE541,IF(I541=2022,Outgrowers_Baseline!AJ541,IF(I541=2023,Outgrowers_Baseline!AO541,IF(I541=2024,Outgrowers_Baseline!AT541,0))))))))</f>
        <v>5600</v>
      </c>
      <c r="M541" s="11">
        <f>IF(I541=2017,Outgrowers_Baseline!J541,IF(I541=2018,Outgrowers_Baseline!O541,IF(I541=2019,Outgrowers_Baseline!T541,IF(I541=2020,Outgrowers_Baseline!Y541,IF(I541=2021,Outgrowers_Baseline!AD541,IF(I541=2022,Outgrowers_Baseline!AI541,IF(I541=2023,Outgrowers_Baseline!AN541,IF(I541=2024,Outgrowers_Baseline!AS541,0))))))))</f>
        <v>0</v>
      </c>
      <c r="N541" s="11">
        <f t="shared" si="146"/>
        <v>6300</v>
      </c>
      <c r="O541" s="30">
        <f>IFERROR(VLOOKUP(A541,Outgrower_Areas!$C:$J,8,0),0)</f>
        <v>0.62535099999999999</v>
      </c>
      <c r="P541" s="33">
        <f t="shared" si="147"/>
        <v>0.1111111111111111</v>
      </c>
      <c r="Q541" s="113">
        <f t="shared" si="148"/>
        <v>6.9483444444444445E-2</v>
      </c>
      <c r="R541" s="32">
        <f t="shared" si="149"/>
        <v>1</v>
      </c>
      <c r="S541" s="30">
        <f t="shared" si="150"/>
        <v>0.62535099999999999</v>
      </c>
      <c r="T541" s="32">
        <f t="shared" si="151"/>
        <v>1</v>
      </c>
      <c r="U541" s="30">
        <f t="shared" si="152"/>
        <v>0.62535099999999999</v>
      </c>
      <c r="V541" s="113" t="str">
        <f t="shared" si="153"/>
        <v>Low Cropland (10-30%)</v>
      </c>
      <c r="W541" s="33">
        <f t="shared" si="154"/>
        <v>0.2</v>
      </c>
      <c r="X541" s="114">
        <f t="shared" si="155"/>
        <v>1.389668888888889E-2</v>
      </c>
      <c r="Y541" s="33">
        <f t="shared" si="156"/>
        <v>0.4</v>
      </c>
      <c r="Z541" s="113">
        <f t="shared" si="157"/>
        <v>0.25014039999999998</v>
      </c>
      <c r="AA541" s="113" t="str">
        <f t="shared" si="158"/>
        <v>High Cropland (≥50%)</v>
      </c>
      <c r="AB541" s="11">
        <f t="shared" si="159"/>
        <v>0.4</v>
      </c>
      <c r="AC541" s="11">
        <f t="shared" si="160"/>
        <v>0.25014039999999998</v>
      </c>
      <c r="AD541" s="30">
        <f t="shared" si="161"/>
        <v>0.62535099999999999</v>
      </c>
    </row>
    <row r="542" spans="1:30" x14ac:dyDescent="0.4">
      <c r="A542" s="11" t="str">
        <f>Outgrowers_Baseline!A542</f>
        <v>90325a</v>
      </c>
      <c r="B542" s="11">
        <f>Outgrowers_Baseline!B542</f>
        <v>507</v>
      </c>
      <c r="C542" s="11" t="str">
        <f>Outgrowers_Baseline!C542</f>
        <v>90325a</v>
      </c>
      <c r="D542" s="11">
        <f>Outgrowers_Baseline!D542</f>
        <v>19113</v>
      </c>
      <c r="E542" s="11" t="str">
        <f>Outgrowers_Baseline!G542</f>
        <v>Euc</v>
      </c>
      <c r="F542" s="11">
        <f>Outgrowers_Baseline!H542</f>
        <v>2022</v>
      </c>
      <c r="G542" s="11">
        <f t="shared" si="144"/>
        <v>2021</v>
      </c>
      <c r="H542" s="11">
        <f>IF(G542&lt;2017,0,(IF(G542=2017,Outgrowers_Baseline!I542,IF(G542=2018,Outgrowers_Baseline!N542,IF(G542=2019,Outgrowers_Baseline!S542,IF(G542=2020,Outgrowers_Baseline!X542,IF(G542=2021,Outgrowers_Baseline!AC542,IF(G542=2022,Outgrowers_Baseline!AH542,IF(G542=2023,Outgrowers_Baseline!AM542,IF(G542=2024,Outgrowers_Baseline!AR542,0)))))))))+(IF(G542=2017,Outgrowers_Baseline!J542,IF(G542=2018,Outgrowers_Baseline!O542,IF(G542=2019,Outgrowers_Baseline!T542,IF(G542=2020,Outgrowers_Baseline!Y542,IF(G542=2021,Outgrowers_Baseline!AD542,IF(G542=2022,Outgrowers_Baseline!AI542,IF(G542=2023,Outgrowers_Baseline!AN542,IF(G542=2024,Outgrowers_Baseline!AS542,0)))))))))+(IF(G542=2017,Outgrowers_Baseline!K542,IF(G542=2018,Outgrowers_Baseline!P542,IF(G542=2019,Outgrowers_Baseline!U542,IF(G542=2020,Outgrowers_Baseline!Z542,IF(G542=2021,Outgrowers_Baseline!AE542,IF(G542=2022,Outgrowers_Baseline!AJ542,IF(G542=2023,Outgrowers_Baseline!AO542,IF(G542=2024,Outgrowers_Baseline!AT542,0)))))))))+(IF(G542=2017,Outgrowers_Baseline!L542,IF(G542=2018,Outgrowers_Baseline!Q542,IF(G542=2019,Outgrowers_Baseline!V542,IF(G542=2020,Outgrowers_Baseline!AA542,IF(G542=2021,Outgrowers_Baseline!AF542,IF(G542=2022,Outgrowers_Baseline!AK542,IF(G542=2023,Outgrowers_Baseline!AP542,IF(G542=2024,Outgrowers_Baseline!AU542,0))))))))))</f>
        <v>11600</v>
      </c>
      <c r="I542" s="11">
        <f t="shared" si="145"/>
        <v>2021</v>
      </c>
      <c r="J542" s="11">
        <f>IF(I542=2017,Outgrowers_Baseline!I542,IF(I542=2018,Outgrowers_Baseline!N542,IF(I542=2019,Outgrowers_Baseline!S542,IF(I542=2020,Outgrowers_Baseline!X542,IF(I542=2021,Outgrowers_Baseline!AC542,IF(I542=2022,Outgrowers_Baseline!AH542,IF(I542=2023,Outgrowers_Baseline!AM542,IF(I542=2024,Outgrowers_Baseline!AR542,0))))))))</f>
        <v>0</v>
      </c>
      <c r="K542" s="11">
        <f>IF(I542=2017,Outgrowers_Baseline!L542,IF(I542=2018,Outgrowers_Baseline!Q542,IF(I542=2019,Outgrowers_Baseline!V542,IF(I542=2020,Outgrowers_Baseline!AA542,IF(I542=2021,Outgrowers_Baseline!AF542,IF(I542=2022,Outgrowers_Baseline!AK542,IF(I542=2023,Outgrowers_Baseline!AP542,IF(I542=2024,Outgrowers_Baseline!AU542,0))))))))</f>
        <v>7800</v>
      </c>
      <c r="L542" s="11">
        <f>IF(I542=2017,Outgrowers_Baseline!K542,IF(I542=2018,Outgrowers_Baseline!P542,IF(I542=2019,Outgrowers_Baseline!U542,IF(I542=2020,Outgrowers_Baseline!Z542,IF(I542=2021,Outgrowers_Baseline!AE542,IF(I542=2022,Outgrowers_Baseline!AJ542,IF(I542=2023,Outgrowers_Baseline!AO542,IF(I542=2024,Outgrowers_Baseline!AT542,0))))))))</f>
        <v>3800</v>
      </c>
      <c r="M542" s="11">
        <f>IF(I542=2017,Outgrowers_Baseline!J542,IF(I542=2018,Outgrowers_Baseline!O542,IF(I542=2019,Outgrowers_Baseline!T542,IF(I542=2020,Outgrowers_Baseline!Y542,IF(I542=2021,Outgrowers_Baseline!AD542,IF(I542=2022,Outgrowers_Baseline!AI542,IF(I542=2023,Outgrowers_Baseline!AN542,IF(I542=2024,Outgrowers_Baseline!AS542,0))))))))</f>
        <v>0</v>
      </c>
      <c r="N542" s="11">
        <f t="shared" si="146"/>
        <v>11600</v>
      </c>
      <c r="O542" s="30">
        <f>IFERROR(VLOOKUP(A542,Outgrower_Areas!$C:$J,8,0),0)</f>
        <v>1.1614880000000001</v>
      </c>
      <c r="P542" s="33">
        <f t="shared" si="147"/>
        <v>0.67241379310344829</v>
      </c>
      <c r="Q542" s="113">
        <f t="shared" si="148"/>
        <v>0.78100055172413796</v>
      </c>
      <c r="R542" s="32">
        <f t="shared" si="149"/>
        <v>1</v>
      </c>
      <c r="S542" s="30">
        <f t="shared" si="150"/>
        <v>1.1614880000000001</v>
      </c>
      <c r="T542" s="32">
        <f t="shared" si="151"/>
        <v>1</v>
      </c>
      <c r="U542" s="30">
        <f t="shared" si="152"/>
        <v>1.1614880000000001</v>
      </c>
      <c r="V542" s="113" t="str">
        <f t="shared" si="153"/>
        <v>High Cropland (≥50%)</v>
      </c>
      <c r="W542" s="33">
        <f t="shared" si="154"/>
        <v>0.4</v>
      </c>
      <c r="X542" s="114">
        <f t="shared" si="155"/>
        <v>0.31240022068965523</v>
      </c>
      <c r="Y542" s="33">
        <f t="shared" si="156"/>
        <v>0.4</v>
      </c>
      <c r="Z542" s="113">
        <f t="shared" si="157"/>
        <v>0.46459520000000004</v>
      </c>
      <c r="AA542" s="113" t="str">
        <f t="shared" si="158"/>
        <v>High Cropland (≥50%)</v>
      </c>
      <c r="AB542" s="11">
        <f t="shared" si="159"/>
        <v>0.4</v>
      </c>
      <c r="AC542" s="11">
        <f t="shared" si="160"/>
        <v>0.46459520000000004</v>
      </c>
      <c r="AD542" s="30">
        <f t="shared" si="161"/>
        <v>1.1614880000000001</v>
      </c>
    </row>
    <row r="543" spans="1:30" x14ac:dyDescent="0.4">
      <c r="A543" s="11" t="str">
        <f>Outgrowers_Baseline!A543</f>
        <v>90325b</v>
      </c>
      <c r="B543" s="11">
        <f>Outgrowers_Baseline!B543</f>
        <v>507</v>
      </c>
      <c r="C543" s="11" t="str">
        <f>Outgrowers_Baseline!C543</f>
        <v>90325b</v>
      </c>
      <c r="D543" s="11">
        <f>Outgrowers_Baseline!D543</f>
        <v>19114</v>
      </c>
      <c r="E543" s="11" t="str">
        <f>Outgrowers_Baseline!G543</f>
        <v>Euc</v>
      </c>
      <c r="F543" s="11">
        <f>Outgrowers_Baseline!H543</f>
        <v>2023</v>
      </c>
      <c r="G543" s="11">
        <f t="shared" si="144"/>
        <v>2022</v>
      </c>
      <c r="H543" s="11">
        <f>IF(G543&lt;2017,0,(IF(G543=2017,Outgrowers_Baseline!I543,IF(G543=2018,Outgrowers_Baseline!N543,IF(G543=2019,Outgrowers_Baseline!S543,IF(G543=2020,Outgrowers_Baseline!X543,IF(G543=2021,Outgrowers_Baseline!AC543,IF(G543=2022,Outgrowers_Baseline!AH543,IF(G543=2023,Outgrowers_Baseline!AM543,IF(G543=2024,Outgrowers_Baseline!AR543,0)))))))))+(IF(G543=2017,Outgrowers_Baseline!J543,IF(G543=2018,Outgrowers_Baseline!O543,IF(G543=2019,Outgrowers_Baseline!T543,IF(G543=2020,Outgrowers_Baseline!Y543,IF(G543=2021,Outgrowers_Baseline!AD543,IF(G543=2022,Outgrowers_Baseline!AI543,IF(G543=2023,Outgrowers_Baseline!AN543,IF(G543=2024,Outgrowers_Baseline!AS543,0)))))))))+(IF(G543=2017,Outgrowers_Baseline!K543,IF(G543=2018,Outgrowers_Baseline!P543,IF(G543=2019,Outgrowers_Baseline!U543,IF(G543=2020,Outgrowers_Baseline!Z543,IF(G543=2021,Outgrowers_Baseline!AE543,IF(G543=2022,Outgrowers_Baseline!AJ543,IF(G543=2023,Outgrowers_Baseline!AO543,IF(G543=2024,Outgrowers_Baseline!AT543,0)))))))))+(IF(G543=2017,Outgrowers_Baseline!L543,IF(G543=2018,Outgrowers_Baseline!Q543,IF(G543=2019,Outgrowers_Baseline!V543,IF(G543=2020,Outgrowers_Baseline!AA543,IF(G543=2021,Outgrowers_Baseline!AF543,IF(G543=2022,Outgrowers_Baseline!AK543,IF(G543=2023,Outgrowers_Baseline!AP543,IF(G543=2024,Outgrowers_Baseline!AU543,0))))))))))</f>
        <v>2200</v>
      </c>
      <c r="I543" s="11">
        <f t="shared" si="145"/>
        <v>2022</v>
      </c>
      <c r="J543" s="11">
        <f>IF(I543=2017,Outgrowers_Baseline!I543,IF(I543=2018,Outgrowers_Baseline!N543,IF(I543=2019,Outgrowers_Baseline!S543,IF(I543=2020,Outgrowers_Baseline!X543,IF(I543=2021,Outgrowers_Baseline!AC543,IF(I543=2022,Outgrowers_Baseline!AH543,IF(I543=2023,Outgrowers_Baseline!AM543,IF(I543=2024,Outgrowers_Baseline!AR543,0))))))))</f>
        <v>0</v>
      </c>
      <c r="K543" s="11">
        <f>IF(I543=2017,Outgrowers_Baseline!L543,IF(I543=2018,Outgrowers_Baseline!Q543,IF(I543=2019,Outgrowers_Baseline!V543,IF(I543=2020,Outgrowers_Baseline!AA543,IF(I543=2021,Outgrowers_Baseline!AF543,IF(I543=2022,Outgrowers_Baseline!AK543,IF(I543=2023,Outgrowers_Baseline!AP543,IF(I543=2024,Outgrowers_Baseline!AU543,0))))))))</f>
        <v>200</v>
      </c>
      <c r="L543" s="11">
        <f>IF(I543=2017,Outgrowers_Baseline!K543,IF(I543=2018,Outgrowers_Baseline!P543,IF(I543=2019,Outgrowers_Baseline!U543,IF(I543=2020,Outgrowers_Baseline!Z543,IF(I543=2021,Outgrowers_Baseline!AE543,IF(I543=2022,Outgrowers_Baseline!AJ543,IF(I543=2023,Outgrowers_Baseline!AO543,IF(I543=2024,Outgrowers_Baseline!AT543,0))))))))</f>
        <v>1100</v>
      </c>
      <c r="M543" s="11">
        <f>IF(I543=2017,Outgrowers_Baseline!J543,IF(I543=2018,Outgrowers_Baseline!O543,IF(I543=2019,Outgrowers_Baseline!T543,IF(I543=2020,Outgrowers_Baseline!Y543,IF(I543=2021,Outgrowers_Baseline!AD543,IF(I543=2022,Outgrowers_Baseline!AI543,IF(I543=2023,Outgrowers_Baseline!AN543,IF(I543=2024,Outgrowers_Baseline!AS543,0))))))))</f>
        <v>900</v>
      </c>
      <c r="N543" s="11">
        <f t="shared" si="146"/>
        <v>2200</v>
      </c>
      <c r="O543" s="30">
        <f>IFERROR(VLOOKUP(A543,Outgrower_Areas!$C:$J,8,0),0)</f>
        <v>0.230069</v>
      </c>
      <c r="P543" s="33">
        <f t="shared" si="147"/>
        <v>9.0909090909090912E-2</v>
      </c>
      <c r="Q543" s="113">
        <f t="shared" si="148"/>
        <v>2.0915363636363638E-2</v>
      </c>
      <c r="R543" s="32">
        <f t="shared" si="149"/>
        <v>0.59090909090909094</v>
      </c>
      <c r="S543" s="30">
        <f t="shared" si="150"/>
        <v>0.13594986363636363</v>
      </c>
      <c r="T543" s="32">
        <f t="shared" si="151"/>
        <v>1</v>
      </c>
      <c r="U543" s="30">
        <f t="shared" si="152"/>
        <v>0.230069</v>
      </c>
      <c r="V543" s="113" t="str">
        <f t="shared" si="153"/>
        <v>Very Low Cropland (&lt;10%)</v>
      </c>
      <c r="W543" s="33">
        <f t="shared" si="154"/>
        <v>0.15</v>
      </c>
      <c r="X543" s="114">
        <f t="shared" si="155"/>
        <v>3.1373045454545457E-3</v>
      </c>
      <c r="Y543" s="33">
        <f t="shared" si="156"/>
        <v>0.4</v>
      </c>
      <c r="Z543" s="113">
        <f t="shared" si="157"/>
        <v>5.4379945454545456E-2</v>
      </c>
      <c r="AA543" s="113" t="str">
        <f t="shared" si="158"/>
        <v>High Cropland (≥50%)</v>
      </c>
      <c r="AB543" s="11">
        <f t="shared" si="159"/>
        <v>0.4</v>
      </c>
      <c r="AC543" s="11">
        <f t="shared" si="160"/>
        <v>9.2027600000000001E-2</v>
      </c>
      <c r="AD543" s="30">
        <f t="shared" si="161"/>
        <v>0.230069</v>
      </c>
    </row>
    <row r="544" spans="1:30" x14ac:dyDescent="0.4">
      <c r="A544" s="11" t="str">
        <f>Outgrowers_Baseline!A544</f>
        <v>90330a</v>
      </c>
      <c r="B544" s="11">
        <f>Outgrowers_Baseline!B544</f>
        <v>507</v>
      </c>
      <c r="C544" s="11" t="str">
        <f>Outgrowers_Baseline!C544</f>
        <v>90330a</v>
      </c>
      <c r="D544" s="11">
        <f>Outgrowers_Baseline!D544</f>
        <v>19115</v>
      </c>
      <c r="E544" s="11" t="str">
        <f>Outgrowers_Baseline!G544</f>
        <v>Euc</v>
      </c>
      <c r="F544" s="11">
        <f>Outgrowers_Baseline!H544</f>
        <v>2023</v>
      </c>
      <c r="G544" s="11">
        <f t="shared" si="144"/>
        <v>2022</v>
      </c>
      <c r="H544" s="11">
        <f>IF(G544&lt;2017,0,(IF(G544=2017,Outgrowers_Baseline!I544,IF(G544=2018,Outgrowers_Baseline!N544,IF(G544=2019,Outgrowers_Baseline!S544,IF(G544=2020,Outgrowers_Baseline!X544,IF(G544=2021,Outgrowers_Baseline!AC544,IF(G544=2022,Outgrowers_Baseline!AH544,IF(G544=2023,Outgrowers_Baseline!AM544,IF(G544=2024,Outgrowers_Baseline!AR544,0)))))))))+(IF(G544=2017,Outgrowers_Baseline!J544,IF(G544=2018,Outgrowers_Baseline!O544,IF(G544=2019,Outgrowers_Baseline!T544,IF(G544=2020,Outgrowers_Baseline!Y544,IF(G544=2021,Outgrowers_Baseline!AD544,IF(G544=2022,Outgrowers_Baseline!AI544,IF(G544=2023,Outgrowers_Baseline!AN544,IF(G544=2024,Outgrowers_Baseline!AS544,0)))))))))+(IF(G544=2017,Outgrowers_Baseline!K544,IF(G544=2018,Outgrowers_Baseline!P544,IF(G544=2019,Outgrowers_Baseline!U544,IF(G544=2020,Outgrowers_Baseline!Z544,IF(G544=2021,Outgrowers_Baseline!AE544,IF(G544=2022,Outgrowers_Baseline!AJ544,IF(G544=2023,Outgrowers_Baseline!AO544,IF(G544=2024,Outgrowers_Baseline!AT544,0)))))))))+(IF(G544=2017,Outgrowers_Baseline!L544,IF(G544=2018,Outgrowers_Baseline!Q544,IF(G544=2019,Outgrowers_Baseline!V544,IF(G544=2020,Outgrowers_Baseline!AA544,IF(G544=2021,Outgrowers_Baseline!AF544,IF(G544=2022,Outgrowers_Baseline!AK544,IF(G544=2023,Outgrowers_Baseline!AP544,IF(G544=2024,Outgrowers_Baseline!AU544,0))))))))))</f>
        <v>1800</v>
      </c>
      <c r="I544" s="11">
        <f t="shared" si="145"/>
        <v>2022</v>
      </c>
      <c r="J544" s="11">
        <f>IF(I544=2017,Outgrowers_Baseline!I544,IF(I544=2018,Outgrowers_Baseline!N544,IF(I544=2019,Outgrowers_Baseline!S544,IF(I544=2020,Outgrowers_Baseline!X544,IF(I544=2021,Outgrowers_Baseline!AC544,IF(I544=2022,Outgrowers_Baseline!AH544,IF(I544=2023,Outgrowers_Baseline!AM544,IF(I544=2024,Outgrowers_Baseline!AR544,0))))))))</f>
        <v>0</v>
      </c>
      <c r="K544" s="11">
        <f>IF(I544=2017,Outgrowers_Baseline!L544,IF(I544=2018,Outgrowers_Baseline!Q544,IF(I544=2019,Outgrowers_Baseline!V544,IF(I544=2020,Outgrowers_Baseline!AA544,IF(I544=2021,Outgrowers_Baseline!AF544,IF(I544=2022,Outgrowers_Baseline!AK544,IF(I544=2023,Outgrowers_Baseline!AP544,IF(I544=2024,Outgrowers_Baseline!AU544,0))))))))</f>
        <v>1000</v>
      </c>
      <c r="L544" s="11">
        <f>IF(I544=2017,Outgrowers_Baseline!K544,IF(I544=2018,Outgrowers_Baseline!P544,IF(I544=2019,Outgrowers_Baseline!U544,IF(I544=2020,Outgrowers_Baseline!Z544,IF(I544=2021,Outgrowers_Baseline!AE544,IF(I544=2022,Outgrowers_Baseline!AJ544,IF(I544=2023,Outgrowers_Baseline!AO544,IF(I544=2024,Outgrowers_Baseline!AT544,0))))))))</f>
        <v>800</v>
      </c>
      <c r="M544" s="11">
        <f>IF(I544=2017,Outgrowers_Baseline!J544,IF(I544=2018,Outgrowers_Baseline!O544,IF(I544=2019,Outgrowers_Baseline!T544,IF(I544=2020,Outgrowers_Baseline!Y544,IF(I544=2021,Outgrowers_Baseline!AD544,IF(I544=2022,Outgrowers_Baseline!AI544,IF(I544=2023,Outgrowers_Baseline!AN544,IF(I544=2024,Outgrowers_Baseline!AS544,0))))))))</f>
        <v>0</v>
      </c>
      <c r="N544" s="11">
        <f t="shared" si="146"/>
        <v>1800</v>
      </c>
      <c r="O544" s="30">
        <f>IFERROR(VLOOKUP(A544,Outgrower_Areas!$C:$J,8,0),0)</f>
        <v>0.185333</v>
      </c>
      <c r="P544" s="33">
        <f t="shared" si="147"/>
        <v>0.55555555555555558</v>
      </c>
      <c r="Q544" s="113">
        <f t="shared" si="148"/>
        <v>0.10296277777777778</v>
      </c>
      <c r="R544" s="32">
        <f t="shared" si="149"/>
        <v>1</v>
      </c>
      <c r="S544" s="30">
        <f t="shared" si="150"/>
        <v>0.185333</v>
      </c>
      <c r="T544" s="32">
        <f t="shared" si="151"/>
        <v>1</v>
      </c>
      <c r="U544" s="30">
        <f t="shared" si="152"/>
        <v>0.185333</v>
      </c>
      <c r="V544" s="113" t="str">
        <f t="shared" si="153"/>
        <v>High Cropland (≥50%)</v>
      </c>
      <c r="W544" s="33">
        <f t="shared" si="154"/>
        <v>0.4</v>
      </c>
      <c r="X544" s="114">
        <f t="shared" si="155"/>
        <v>4.1185111111111117E-2</v>
      </c>
      <c r="Y544" s="33">
        <f t="shared" si="156"/>
        <v>0.4</v>
      </c>
      <c r="Z544" s="113">
        <f t="shared" si="157"/>
        <v>7.4133199999999996E-2</v>
      </c>
      <c r="AA544" s="113" t="str">
        <f t="shared" si="158"/>
        <v>High Cropland (≥50%)</v>
      </c>
      <c r="AB544" s="11">
        <f t="shared" si="159"/>
        <v>0.4</v>
      </c>
      <c r="AC544" s="11">
        <f t="shared" si="160"/>
        <v>7.4133199999999996E-2</v>
      </c>
      <c r="AD544" s="30">
        <f t="shared" si="161"/>
        <v>0.185333</v>
      </c>
    </row>
    <row r="545" spans="1:30" x14ac:dyDescent="0.4">
      <c r="A545" s="11" t="str">
        <f>Outgrowers_Baseline!A545</f>
        <v>90347a</v>
      </c>
      <c r="B545" s="11">
        <f>Outgrowers_Baseline!B545</f>
        <v>507</v>
      </c>
      <c r="C545" s="11" t="str">
        <f>Outgrowers_Baseline!C545</f>
        <v>90347a</v>
      </c>
      <c r="D545" s="11">
        <f>Outgrowers_Baseline!D545</f>
        <v>19116</v>
      </c>
      <c r="E545" s="11" t="str">
        <f>Outgrowers_Baseline!G545</f>
        <v>Euc</v>
      </c>
      <c r="F545" s="11">
        <f>Outgrowers_Baseline!H545</f>
        <v>2021</v>
      </c>
      <c r="G545" s="11">
        <f t="shared" si="144"/>
        <v>2020</v>
      </c>
      <c r="H545" s="11">
        <f>IF(G545&lt;2017,0,(IF(G545=2017,Outgrowers_Baseline!I545,IF(G545=2018,Outgrowers_Baseline!N545,IF(G545=2019,Outgrowers_Baseline!S545,IF(G545=2020,Outgrowers_Baseline!X545,IF(G545=2021,Outgrowers_Baseline!AC545,IF(G545=2022,Outgrowers_Baseline!AH545,IF(G545=2023,Outgrowers_Baseline!AM545,IF(G545=2024,Outgrowers_Baseline!AR545,0)))))))))+(IF(G545=2017,Outgrowers_Baseline!J545,IF(G545=2018,Outgrowers_Baseline!O545,IF(G545=2019,Outgrowers_Baseline!T545,IF(G545=2020,Outgrowers_Baseline!Y545,IF(G545=2021,Outgrowers_Baseline!AD545,IF(G545=2022,Outgrowers_Baseline!AI545,IF(G545=2023,Outgrowers_Baseline!AN545,IF(G545=2024,Outgrowers_Baseline!AS545,0)))))))))+(IF(G545=2017,Outgrowers_Baseline!K545,IF(G545=2018,Outgrowers_Baseline!P545,IF(G545=2019,Outgrowers_Baseline!U545,IF(G545=2020,Outgrowers_Baseline!Z545,IF(G545=2021,Outgrowers_Baseline!AE545,IF(G545=2022,Outgrowers_Baseline!AJ545,IF(G545=2023,Outgrowers_Baseline!AO545,IF(G545=2024,Outgrowers_Baseline!AT545,0)))))))))+(IF(G545=2017,Outgrowers_Baseline!L545,IF(G545=2018,Outgrowers_Baseline!Q545,IF(G545=2019,Outgrowers_Baseline!V545,IF(G545=2020,Outgrowers_Baseline!AA545,IF(G545=2021,Outgrowers_Baseline!AF545,IF(G545=2022,Outgrowers_Baseline!AK545,IF(G545=2023,Outgrowers_Baseline!AP545,IF(G545=2024,Outgrowers_Baseline!AU545,0))))))))))</f>
        <v>5000</v>
      </c>
      <c r="I545" s="11">
        <f t="shared" si="145"/>
        <v>2020</v>
      </c>
      <c r="J545" s="11">
        <f>IF(I545=2017,Outgrowers_Baseline!I545,IF(I545=2018,Outgrowers_Baseline!N545,IF(I545=2019,Outgrowers_Baseline!S545,IF(I545=2020,Outgrowers_Baseline!X545,IF(I545=2021,Outgrowers_Baseline!AC545,IF(I545=2022,Outgrowers_Baseline!AH545,IF(I545=2023,Outgrowers_Baseline!AM545,IF(I545=2024,Outgrowers_Baseline!AR545,0))))))))</f>
        <v>900</v>
      </c>
      <c r="K545" s="11">
        <f>IF(I545=2017,Outgrowers_Baseline!L545,IF(I545=2018,Outgrowers_Baseline!Q545,IF(I545=2019,Outgrowers_Baseline!V545,IF(I545=2020,Outgrowers_Baseline!AA545,IF(I545=2021,Outgrowers_Baseline!AF545,IF(I545=2022,Outgrowers_Baseline!AK545,IF(I545=2023,Outgrowers_Baseline!AP545,IF(I545=2024,Outgrowers_Baseline!AU545,0))))))))</f>
        <v>0</v>
      </c>
      <c r="L545" s="11">
        <f>IF(I545=2017,Outgrowers_Baseline!K545,IF(I545=2018,Outgrowers_Baseline!P545,IF(I545=2019,Outgrowers_Baseline!U545,IF(I545=2020,Outgrowers_Baseline!Z545,IF(I545=2021,Outgrowers_Baseline!AE545,IF(I545=2022,Outgrowers_Baseline!AJ545,IF(I545=2023,Outgrowers_Baseline!AO545,IF(I545=2024,Outgrowers_Baseline!AT545,0))))))))</f>
        <v>400</v>
      </c>
      <c r="M545" s="11">
        <f>IF(I545=2017,Outgrowers_Baseline!J545,IF(I545=2018,Outgrowers_Baseline!O545,IF(I545=2019,Outgrowers_Baseline!T545,IF(I545=2020,Outgrowers_Baseline!Y545,IF(I545=2021,Outgrowers_Baseline!AD545,IF(I545=2022,Outgrowers_Baseline!AI545,IF(I545=2023,Outgrowers_Baseline!AN545,IF(I545=2024,Outgrowers_Baseline!AS545,0))))))))</f>
        <v>3700</v>
      </c>
      <c r="N545" s="11">
        <f t="shared" si="146"/>
        <v>5000</v>
      </c>
      <c r="O545" s="30">
        <f>IFERROR(VLOOKUP(A545,Outgrower_Areas!$C:$J,8,0),0)</f>
        <v>0.47702</v>
      </c>
      <c r="P545" s="33">
        <f t="shared" si="147"/>
        <v>0</v>
      </c>
      <c r="Q545" s="113">
        <f t="shared" si="148"/>
        <v>0</v>
      </c>
      <c r="R545" s="32">
        <f t="shared" si="149"/>
        <v>0.08</v>
      </c>
      <c r="S545" s="30">
        <f t="shared" si="150"/>
        <v>3.8161600000000004E-2</v>
      </c>
      <c r="T545" s="32">
        <f t="shared" si="151"/>
        <v>0.82</v>
      </c>
      <c r="U545" s="30">
        <f t="shared" si="152"/>
        <v>0.39115639999999996</v>
      </c>
      <c r="V545" s="113" t="str">
        <f t="shared" si="153"/>
        <v>Non-Cropland</v>
      </c>
      <c r="W545" s="33">
        <f t="shared" si="154"/>
        <v>0</v>
      </c>
      <c r="X545" s="114">
        <f t="shared" si="155"/>
        <v>0</v>
      </c>
      <c r="Y545" s="33">
        <f t="shared" si="156"/>
        <v>0.15</v>
      </c>
      <c r="Z545" s="113">
        <f t="shared" si="157"/>
        <v>5.7242400000000002E-3</v>
      </c>
      <c r="AA545" s="113" t="str">
        <f t="shared" si="158"/>
        <v>High Cropland (≥50%)</v>
      </c>
      <c r="AB545" s="11">
        <f t="shared" si="159"/>
        <v>0.4</v>
      </c>
      <c r="AC545" s="11">
        <f t="shared" si="160"/>
        <v>0.15646256</v>
      </c>
      <c r="AD545" s="30">
        <f t="shared" si="161"/>
        <v>0.39115639999999996</v>
      </c>
    </row>
    <row r="546" spans="1:30" x14ac:dyDescent="0.4">
      <c r="A546" s="11" t="str">
        <f>Outgrowers_Baseline!A546</f>
        <v>90347b</v>
      </c>
      <c r="B546" s="11">
        <f>Outgrowers_Baseline!B546</f>
        <v>507</v>
      </c>
      <c r="C546" s="11" t="str">
        <f>Outgrowers_Baseline!C546</f>
        <v>90347b</v>
      </c>
      <c r="D546" s="11">
        <f>Outgrowers_Baseline!D546</f>
        <v>19117</v>
      </c>
      <c r="E546" s="11" t="str">
        <f>Outgrowers_Baseline!G546</f>
        <v>Euc</v>
      </c>
      <c r="F546" s="11">
        <f>Outgrowers_Baseline!H546</f>
        <v>2023</v>
      </c>
      <c r="G546" s="11">
        <f t="shared" si="144"/>
        <v>2022</v>
      </c>
      <c r="H546" s="11">
        <f>IF(G546&lt;2017,0,(IF(G546=2017,Outgrowers_Baseline!I546,IF(G546=2018,Outgrowers_Baseline!N546,IF(G546=2019,Outgrowers_Baseline!S546,IF(G546=2020,Outgrowers_Baseline!X546,IF(G546=2021,Outgrowers_Baseline!AC546,IF(G546=2022,Outgrowers_Baseline!AH546,IF(G546=2023,Outgrowers_Baseline!AM546,IF(G546=2024,Outgrowers_Baseline!AR546,0)))))))))+(IF(G546=2017,Outgrowers_Baseline!J546,IF(G546=2018,Outgrowers_Baseline!O546,IF(G546=2019,Outgrowers_Baseline!T546,IF(G546=2020,Outgrowers_Baseline!Y546,IF(G546=2021,Outgrowers_Baseline!AD546,IF(G546=2022,Outgrowers_Baseline!AI546,IF(G546=2023,Outgrowers_Baseline!AN546,IF(G546=2024,Outgrowers_Baseline!AS546,0)))))))))+(IF(G546=2017,Outgrowers_Baseline!K546,IF(G546=2018,Outgrowers_Baseline!P546,IF(G546=2019,Outgrowers_Baseline!U546,IF(G546=2020,Outgrowers_Baseline!Z546,IF(G546=2021,Outgrowers_Baseline!AE546,IF(G546=2022,Outgrowers_Baseline!AJ546,IF(G546=2023,Outgrowers_Baseline!AO546,IF(G546=2024,Outgrowers_Baseline!AT546,0)))))))))+(IF(G546=2017,Outgrowers_Baseline!L546,IF(G546=2018,Outgrowers_Baseline!Q546,IF(G546=2019,Outgrowers_Baseline!V546,IF(G546=2020,Outgrowers_Baseline!AA546,IF(G546=2021,Outgrowers_Baseline!AF546,IF(G546=2022,Outgrowers_Baseline!AK546,IF(G546=2023,Outgrowers_Baseline!AP546,IF(G546=2024,Outgrowers_Baseline!AU546,0))))))))))</f>
        <v>3900</v>
      </c>
      <c r="I546" s="11">
        <f t="shared" si="145"/>
        <v>2022</v>
      </c>
      <c r="J546" s="11">
        <f>IF(I546=2017,Outgrowers_Baseline!I546,IF(I546=2018,Outgrowers_Baseline!N546,IF(I546=2019,Outgrowers_Baseline!S546,IF(I546=2020,Outgrowers_Baseline!X546,IF(I546=2021,Outgrowers_Baseline!AC546,IF(I546=2022,Outgrowers_Baseline!AH546,IF(I546=2023,Outgrowers_Baseline!AM546,IF(I546=2024,Outgrowers_Baseline!AR546,0))))))))</f>
        <v>0</v>
      </c>
      <c r="K546" s="11">
        <f>IF(I546=2017,Outgrowers_Baseline!L546,IF(I546=2018,Outgrowers_Baseline!Q546,IF(I546=2019,Outgrowers_Baseline!V546,IF(I546=2020,Outgrowers_Baseline!AA546,IF(I546=2021,Outgrowers_Baseline!AF546,IF(I546=2022,Outgrowers_Baseline!AK546,IF(I546=2023,Outgrowers_Baseline!AP546,IF(I546=2024,Outgrowers_Baseline!AU546,0))))))))</f>
        <v>200</v>
      </c>
      <c r="L546" s="11">
        <f>IF(I546=2017,Outgrowers_Baseline!K546,IF(I546=2018,Outgrowers_Baseline!P546,IF(I546=2019,Outgrowers_Baseline!U546,IF(I546=2020,Outgrowers_Baseline!Z546,IF(I546=2021,Outgrowers_Baseline!AE546,IF(I546=2022,Outgrowers_Baseline!AJ546,IF(I546=2023,Outgrowers_Baseline!AO546,IF(I546=2024,Outgrowers_Baseline!AT546,0))))))))</f>
        <v>600</v>
      </c>
      <c r="M546" s="11">
        <f>IF(I546=2017,Outgrowers_Baseline!J546,IF(I546=2018,Outgrowers_Baseline!O546,IF(I546=2019,Outgrowers_Baseline!T546,IF(I546=2020,Outgrowers_Baseline!Y546,IF(I546=2021,Outgrowers_Baseline!AD546,IF(I546=2022,Outgrowers_Baseline!AI546,IF(I546=2023,Outgrowers_Baseline!AN546,IF(I546=2024,Outgrowers_Baseline!AS546,0))))))))</f>
        <v>3100</v>
      </c>
      <c r="N546" s="11">
        <f t="shared" si="146"/>
        <v>3900</v>
      </c>
      <c r="O546" s="30">
        <f>IFERROR(VLOOKUP(A546,Outgrower_Areas!$C:$J,8,0),0)</f>
        <v>0.40653299999999998</v>
      </c>
      <c r="P546" s="33">
        <f t="shared" si="147"/>
        <v>5.128205128205128E-2</v>
      </c>
      <c r="Q546" s="113">
        <f t="shared" si="148"/>
        <v>2.0847846153846151E-2</v>
      </c>
      <c r="R546" s="32">
        <f t="shared" si="149"/>
        <v>0.20512820512820512</v>
      </c>
      <c r="S546" s="30">
        <f t="shared" si="150"/>
        <v>8.3391384615384603E-2</v>
      </c>
      <c r="T546" s="32">
        <f t="shared" si="151"/>
        <v>1</v>
      </c>
      <c r="U546" s="30">
        <f t="shared" si="152"/>
        <v>0.40653299999999998</v>
      </c>
      <c r="V546" s="113" t="str">
        <f t="shared" si="153"/>
        <v>Very Low Cropland (&lt;10%)</v>
      </c>
      <c r="W546" s="33">
        <f t="shared" si="154"/>
        <v>0.15</v>
      </c>
      <c r="X546" s="114">
        <f t="shared" si="155"/>
        <v>3.1271769230769224E-3</v>
      </c>
      <c r="Y546" s="33">
        <f t="shared" si="156"/>
        <v>0.2</v>
      </c>
      <c r="Z546" s="113">
        <f t="shared" si="157"/>
        <v>1.6678276923076923E-2</v>
      </c>
      <c r="AA546" s="113" t="str">
        <f t="shared" si="158"/>
        <v>High Cropland (≥50%)</v>
      </c>
      <c r="AB546" s="11">
        <f t="shared" si="159"/>
        <v>0.4</v>
      </c>
      <c r="AC546" s="11">
        <f t="shared" si="160"/>
        <v>0.16261320000000001</v>
      </c>
      <c r="AD546" s="30">
        <f t="shared" si="161"/>
        <v>0.40653299999999998</v>
      </c>
    </row>
    <row r="547" spans="1:30" x14ac:dyDescent="0.4">
      <c r="A547" s="11" t="str">
        <f>Outgrowers_Baseline!A547</f>
        <v>90357c</v>
      </c>
      <c r="B547" s="11">
        <f>Outgrowers_Baseline!B547</f>
        <v>507</v>
      </c>
      <c r="C547" s="11" t="str">
        <f>Outgrowers_Baseline!C547</f>
        <v>90357c</v>
      </c>
      <c r="D547" s="11">
        <f>Outgrowers_Baseline!D547</f>
        <v>22911</v>
      </c>
      <c r="E547" s="11" t="str">
        <f>Outgrowers_Baseline!G547</f>
        <v>Euc</v>
      </c>
      <c r="F547" s="11">
        <f>Outgrowers_Baseline!H547</f>
        <v>2025</v>
      </c>
      <c r="G547" s="11">
        <f t="shared" si="144"/>
        <v>2024</v>
      </c>
      <c r="H547" s="11">
        <f>IF(G547&lt;2017,0,(IF(G547=2017,Outgrowers_Baseline!I547,IF(G547=2018,Outgrowers_Baseline!N547,IF(G547=2019,Outgrowers_Baseline!S547,IF(G547=2020,Outgrowers_Baseline!X547,IF(G547=2021,Outgrowers_Baseline!AC547,IF(G547=2022,Outgrowers_Baseline!AH547,IF(G547=2023,Outgrowers_Baseline!AM547,IF(G547=2024,Outgrowers_Baseline!AR547,0)))))))))+(IF(G547=2017,Outgrowers_Baseline!J547,IF(G547=2018,Outgrowers_Baseline!O547,IF(G547=2019,Outgrowers_Baseline!T547,IF(G547=2020,Outgrowers_Baseline!Y547,IF(G547=2021,Outgrowers_Baseline!AD547,IF(G547=2022,Outgrowers_Baseline!AI547,IF(G547=2023,Outgrowers_Baseline!AN547,IF(G547=2024,Outgrowers_Baseline!AS547,0)))))))))+(IF(G547=2017,Outgrowers_Baseline!K547,IF(G547=2018,Outgrowers_Baseline!P547,IF(G547=2019,Outgrowers_Baseline!U547,IF(G547=2020,Outgrowers_Baseline!Z547,IF(G547=2021,Outgrowers_Baseline!AE547,IF(G547=2022,Outgrowers_Baseline!AJ547,IF(G547=2023,Outgrowers_Baseline!AO547,IF(G547=2024,Outgrowers_Baseline!AT547,0)))))))))+(IF(G547=2017,Outgrowers_Baseline!L547,IF(G547=2018,Outgrowers_Baseline!Q547,IF(G547=2019,Outgrowers_Baseline!V547,IF(G547=2020,Outgrowers_Baseline!AA547,IF(G547=2021,Outgrowers_Baseline!AF547,IF(G547=2022,Outgrowers_Baseline!AK547,IF(G547=2023,Outgrowers_Baseline!AP547,IF(G547=2024,Outgrowers_Baseline!AU547,0))))))))))</f>
        <v>600</v>
      </c>
      <c r="I547" s="11">
        <f t="shared" si="145"/>
        <v>2024</v>
      </c>
      <c r="J547" s="11">
        <f>IF(I547=2017,Outgrowers_Baseline!I547,IF(I547=2018,Outgrowers_Baseline!N547,IF(I547=2019,Outgrowers_Baseline!S547,IF(I547=2020,Outgrowers_Baseline!X547,IF(I547=2021,Outgrowers_Baseline!AC547,IF(I547=2022,Outgrowers_Baseline!AH547,IF(I547=2023,Outgrowers_Baseline!AM547,IF(I547=2024,Outgrowers_Baseline!AR547,0))))))))</f>
        <v>0</v>
      </c>
      <c r="K547" s="11">
        <f>IF(I547=2017,Outgrowers_Baseline!L547,IF(I547=2018,Outgrowers_Baseline!Q547,IF(I547=2019,Outgrowers_Baseline!V547,IF(I547=2020,Outgrowers_Baseline!AA547,IF(I547=2021,Outgrowers_Baseline!AF547,IF(I547=2022,Outgrowers_Baseline!AK547,IF(I547=2023,Outgrowers_Baseline!AP547,IF(I547=2024,Outgrowers_Baseline!AU547,0))))))))</f>
        <v>0</v>
      </c>
      <c r="L547" s="11">
        <f>IF(I547=2017,Outgrowers_Baseline!K547,IF(I547=2018,Outgrowers_Baseline!P547,IF(I547=2019,Outgrowers_Baseline!U547,IF(I547=2020,Outgrowers_Baseline!Z547,IF(I547=2021,Outgrowers_Baseline!AE547,IF(I547=2022,Outgrowers_Baseline!AJ547,IF(I547=2023,Outgrowers_Baseline!AO547,IF(I547=2024,Outgrowers_Baseline!AT547,0))))))))</f>
        <v>400</v>
      </c>
      <c r="M547" s="11">
        <f>IF(I547=2017,Outgrowers_Baseline!J547,IF(I547=2018,Outgrowers_Baseline!O547,IF(I547=2019,Outgrowers_Baseline!T547,IF(I547=2020,Outgrowers_Baseline!Y547,IF(I547=2021,Outgrowers_Baseline!AD547,IF(I547=2022,Outgrowers_Baseline!AI547,IF(I547=2023,Outgrowers_Baseline!AN547,IF(I547=2024,Outgrowers_Baseline!AS547,0))))))))</f>
        <v>200</v>
      </c>
      <c r="N547" s="11">
        <f t="shared" si="146"/>
        <v>600</v>
      </c>
      <c r="O547" s="30">
        <f>IFERROR(VLOOKUP(A547,Outgrower_Areas!$C:$J,8,0),0)</f>
        <v>5.2740000000000002E-2</v>
      </c>
      <c r="P547" s="33">
        <f t="shared" si="147"/>
        <v>0</v>
      </c>
      <c r="Q547" s="113">
        <f t="shared" si="148"/>
        <v>0</v>
      </c>
      <c r="R547" s="32">
        <f t="shared" si="149"/>
        <v>0.66666666666666663</v>
      </c>
      <c r="S547" s="30">
        <f t="shared" si="150"/>
        <v>3.5159999999999997E-2</v>
      </c>
      <c r="T547" s="32">
        <f t="shared" si="151"/>
        <v>1</v>
      </c>
      <c r="U547" s="30">
        <f t="shared" si="152"/>
        <v>5.2740000000000002E-2</v>
      </c>
      <c r="V547" s="113" t="str">
        <f t="shared" si="153"/>
        <v>Non-Cropland</v>
      </c>
      <c r="W547" s="33">
        <f t="shared" si="154"/>
        <v>0</v>
      </c>
      <c r="X547" s="114">
        <f t="shared" si="155"/>
        <v>0</v>
      </c>
      <c r="Y547" s="33">
        <f t="shared" si="156"/>
        <v>0.4</v>
      </c>
      <c r="Z547" s="113">
        <f t="shared" si="157"/>
        <v>1.4064E-2</v>
      </c>
      <c r="AA547" s="113" t="str">
        <f t="shared" si="158"/>
        <v>High Cropland (≥50%)</v>
      </c>
      <c r="AB547" s="11">
        <f t="shared" si="159"/>
        <v>0.4</v>
      </c>
      <c r="AC547" s="11">
        <f t="shared" si="160"/>
        <v>2.1096000000000004E-2</v>
      </c>
      <c r="AD547" s="30">
        <f t="shared" si="161"/>
        <v>5.2740000000000002E-2</v>
      </c>
    </row>
    <row r="548" spans="1:30" x14ac:dyDescent="0.4">
      <c r="A548" s="11" t="str">
        <f>Outgrowers_Baseline!A548</f>
        <v>90358a</v>
      </c>
      <c r="B548" s="11">
        <f>Outgrowers_Baseline!B548</f>
        <v>507</v>
      </c>
      <c r="C548" s="11" t="str">
        <f>Outgrowers_Baseline!C548</f>
        <v>90358a</v>
      </c>
      <c r="D548" s="11">
        <f>Outgrowers_Baseline!D548</f>
        <v>19118</v>
      </c>
      <c r="E548" s="11" t="str">
        <f>Outgrowers_Baseline!G548</f>
        <v>Euc</v>
      </c>
      <c r="F548" s="11">
        <f>Outgrowers_Baseline!H548</f>
        <v>2024</v>
      </c>
      <c r="G548" s="11">
        <f t="shared" si="144"/>
        <v>2023</v>
      </c>
      <c r="H548" s="11">
        <f>IF(G548&lt;2017,0,(IF(G548=2017,Outgrowers_Baseline!I548,IF(G548=2018,Outgrowers_Baseline!N548,IF(G548=2019,Outgrowers_Baseline!S548,IF(G548=2020,Outgrowers_Baseline!X548,IF(G548=2021,Outgrowers_Baseline!AC548,IF(G548=2022,Outgrowers_Baseline!AH548,IF(G548=2023,Outgrowers_Baseline!AM548,IF(G548=2024,Outgrowers_Baseline!AR548,0)))))))))+(IF(G548=2017,Outgrowers_Baseline!J548,IF(G548=2018,Outgrowers_Baseline!O548,IF(G548=2019,Outgrowers_Baseline!T548,IF(G548=2020,Outgrowers_Baseline!Y548,IF(G548=2021,Outgrowers_Baseline!AD548,IF(G548=2022,Outgrowers_Baseline!AI548,IF(G548=2023,Outgrowers_Baseline!AN548,IF(G548=2024,Outgrowers_Baseline!AS548,0)))))))))+(IF(G548=2017,Outgrowers_Baseline!K548,IF(G548=2018,Outgrowers_Baseline!P548,IF(G548=2019,Outgrowers_Baseline!U548,IF(G548=2020,Outgrowers_Baseline!Z548,IF(G548=2021,Outgrowers_Baseline!AE548,IF(G548=2022,Outgrowers_Baseline!AJ548,IF(G548=2023,Outgrowers_Baseline!AO548,IF(G548=2024,Outgrowers_Baseline!AT548,0)))))))))+(IF(G548=2017,Outgrowers_Baseline!L548,IF(G548=2018,Outgrowers_Baseline!Q548,IF(G548=2019,Outgrowers_Baseline!V548,IF(G548=2020,Outgrowers_Baseline!AA548,IF(G548=2021,Outgrowers_Baseline!AF548,IF(G548=2022,Outgrowers_Baseline!AK548,IF(G548=2023,Outgrowers_Baseline!AP548,IF(G548=2024,Outgrowers_Baseline!AU548,0))))))))))</f>
        <v>1200</v>
      </c>
      <c r="I548" s="11">
        <f t="shared" si="145"/>
        <v>2023</v>
      </c>
      <c r="J548" s="11">
        <f>IF(I548=2017,Outgrowers_Baseline!I548,IF(I548=2018,Outgrowers_Baseline!N548,IF(I548=2019,Outgrowers_Baseline!S548,IF(I548=2020,Outgrowers_Baseline!X548,IF(I548=2021,Outgrowers_Baseline!AC548,IF(I548=2022,Outgrowers_Baseline!AH548,IF(I548=2023,Outgrowers_Baseline!AM548,IF(I548=2024,Outgrowers_Baseline!AR548,0))))))))</f>
        <v>700</v>
      </c>
      <c r="K548" s="11">
        <f>IF(I548=2017,Outgrowers_Baseline!L548,IF(I548=2018,Outgrowers_Baseline!Q548,IF(I548=2019,Outgrowers_Baseline!V548,IF(I548=2020,Outgrowers_Baseline!AA548,IF(I548=2021,Outgrowers_Baseline!AF548,IF(I548=2022,Outgrowers_Baseline!AK548,IF(I548=2023,Outgrowers_Baseline!AP548,IF(I548=2024,Outgrowers_Baseline!AU548,0))))))))</f>
        <v>500</v>
      </c>
      <c r="L548" s="11">
        <f>IF(I548=2017,Outgrowers_Baseline!K548,IF(I548=2018,Outgrowers_Baseline!P548,IF(I548=2019,Outgrowers_Baseline!U548,IF(I548=2020,Outgrowers_Baseline!Z548,IF(I548=2021,Outgrowers_Baseline!AE548,IF(I548=2022,Outgrowers_Baseline!AJ548,IF(I548=2023,Outgrowers_Baseline!AO548,IF(I548=2024,Outgrowers_Baseline!AT548,0))))))))</f>
        <v>0</v>
      </c>
      <c r="M548" s="11">
        <f>IF(I548=2017,Outgrowers_Baseline!J548,IF(I548=2018,Outgrowers_Baseline!O548,IF(I548=2019,Outgrowers_Baseline!T548,IF(I548=2020,Outgrowers_Baseline!Y548,IF(I548=2021,Outgrowers_Baseline!AD548,IF(I548=2022,Outgrowers_Baseline!AI548,IF(I548=2023,Outgrowers_Baseline!AN548,IF(I548=2024,Outgrowers_Baseline!AS548,0))))))))</f>
        <v>0</v>
      </c>
      <c r="N548" s="11">
        <f t="shared" si="146"/>
        <v>1200</v>
      </c>
      <c r="O548" s="30">
        <f>IFERROR(VLOOKUP(A548,Outgrower_Areas!$C:$J,8,0),0)</f>
        <v>0.13164400000000001</v>
      </c>
      <c r="P548" s="33">
        <f t="shared" si="147"/>
        <v>0.41666666666666669</v>
      </c>
      <c r="Q548" s="113">
        <f t="shared" si="148"/>
        <v>5.4851666666666674E-2</v>
      </c>
      <c r="R548" s="32">
        <f t="shared" si="149"/>
        <v>0.41666666666666669</v>
      </c>
      <c r="S548" s="30">
        <f t="shared" si="150"/>
        <v>5.4851666666666674E-2</v>
      </c>
      <c r="T548" s="32">
        <f t="shared" si="151"/>
        <v>0.41666666666666669</v>
      </c>
      <c r="U548" s="30">
        <f t="shared" si="152"/>
        <v>5.4851666666666674E-2</v>
      </c>
      <c r="V548" s="113" t="str">
        <f t="shared" si="153"/>
        <v>Medium Cropland (30-50%)</v>
      </c>
      <c r="W548" s="33">
        <f t="shared" si="154"/>
        <v>0.3</v>
      </c>
      <c r="X548" s="114">
        <f t="shared" si="155"/>
        <v>1.6455500000000001E-2</v>
      </c>
      <c r="Y548" s="33">
        <f t="shared" si="156"/>
        <v>0.3</v>
      </c>
      <c r="Z548" s="113">
        <f t="shared" si="157"/>
        <v>1.6455500000000001E-2</v>
      </c>
      <c r="AA548" s="113" t="str">
        <f t="shared" si="158"/>
        <v>Medium Cropland (30-50%)</v>
      </c>
      <c r="AB548" s="11">
        <f t="shared" si="159"/>
        <v>0.3</v>
      </c>
      <c r="AC548" s="11">
        <f t="shared" si="160"/>
        <v>1.6455500000000001E-2</v>
      </c>
      <c r="AD548" s="30">
        <f t="shared" si="161"/>
        <v>5.4851666666666674E-2</v>
      </c>
    </row>
    <row r="549" spans="1:30" x14ac:dyDescent="0.4">
      <c r="A549" s="11" t="str">
        <f>Outgrowers_Baseline!A549</f>
        <v>90367a</v>
      </c>
      <c r="B549" s="11">
        <f>Outgrowers_Baseline!B549</f>
        <v>507</v>
      </c>
      <c r="C549" s="11" t="str">
        <f>Outgrowers_Baseline!C549</f>
        <v>90367a</v>
      </c>
      <c r="D549" s="11">
        <f>Outgrowers_Baseline!D549</f>
        <v>19289</v>
      </c>
      <c r="E549" s="11" t="str">
        <f>Outgrowers_Baseline!G549</f>
        <v>Euc</v>
      </c>
      <c r="F549" s="11">
        <f>Outgrowers_Baseline!H549</f>
        <v>2024</v>
      </c>
      <c r="G549" s="11">
        <f t="shared" si="144"/>
        <v>2023</v>
      </c>
      <c r="H549" s="11">
        <f>IF(G549&lt;2017,0,(IF(G549=2017,Outgrowers_Baseline!I549,IF(G549=2018,Outgrowers_Baseline!N549,IF(G549=2019,Outgrowers_Baseline!S549,IF(G549=2020,Outgrowers_Baseline!X549,IF(G549=2021,Outgrowers_Baseline!AC549,IF(G549=2022,Outgrowers_Baseline!AH549,IF(G549=2023,Outgrowers_Baseline!AM549,IF(G549=2024,Outgrowers_Baseline!AR549,0)))))))))+(IF(G549=2017,Outgrowers_Baseline!J549,IF(G549=2018,Outgrowers_Baseline!O549,IF(G549=2019,Outgrowers_Baseline!T549,IF(G549=2020,Outgrowers_Baseline!Y549,IF(G549=2021,Outgrowers_Baseline!AD549,IF(G549=2022,Outgrowers_Baseline!AI549,IF(G549=2023,Outgrowers_Baseline!AN549,IF(G549=2024,Outgrowers_Baseline!AS549,0)))))))))+(IF(G549=2017,Outgrowers_Baseline!K549,IF(G549=2018,Outgrowers_Baseline!P549,IF(G549=2019,Outgrowers_Baseline!U549,IF(G549=2020,Outgrowers_Baseline!Z549,IF(G549=2021,Outgrowers_Baseline!AE549,IF(G549=2022,Outgrowers_Baseline!AJ549,IF(G549=2023,Outgrowers_Baseline!AO549,IF(G549=2024,Outgrowers_Baseline!AT549,0)))))))))+(IF(G549=2017,Outgrowers_Baseline!L549,IF(G549=2018,Outgrowers_Baseline!Q549,IF(G549=2019,Outgrowers_Baseline!V549,IF(G549=2020,Outgrowers_Baseline!AA549,IF(G549=2021,Outgrowers_Baseline!AF549,IF(G549=2022,Outgrowers_Baseline!AK549,IF(G549=2023,Outgrowers_Baseline!AP549,IF(G549=2024,Outgrowers_Baseline!AU549,0))))))))))</f>
        <v>1000</v>
      </c>
      <c r="I549" s="11">
        <f t="shared" si="145"/>
        <v>2023</v>
      </c>
      <c r="J549" s="11">
        <f>IF(I549=2017,Outgrowers_Baseline!I549,IF(I549=2018,Outgrowers_Baseline!N549,IF(I549=2019,Outgrowers_Baseline!S549,IF(I549=2020,Outgrowers_Baseline!X549,IF(I549=2021,Outgrowers_Baseline!AC549,IF(I549=2022,Outgrowers_Baseline!AH549,IF(I549=2023,Outgrowers_Baseline!AM549,IF(I549=2024,Outgrowers_Baseline!AR549,0))))))))</f>
        <v>0</v>
      </c>
      <c r="K549" s="11">
        <f>IF(I549=2017,Outgrowers_Baseline!L549,IF(I549=2018,Outgrowers_Baseline!Q549,IF(I549=2019,Outgrowers_Baseline!V549,IF(I549=2020,Outgrowers_Baseline!AA549,IF(I549=2021,Outgrowers_Baseline!AF549,IF(I549=2022,Outgrowers_Baseline!AK549,IF(I549=2023,Outgrowers_Baseline!AP549,IF(I549=2024,Outgrowers_Baseline!AU549,0))))))))</f>
        <v>600</v>
      </c>
      <c r="L549" s="11">
        <f>IF(I549=2017,Outgrowers_Baseline!K549,IF(I549=2018,Outgrowers_Baseline!P549,IF(I549=2019,Outgrowers_Baseline!U549,IF(I549=2020,Outgrowers_Baseline!Z549,IF(I549=2021,Outgrowers_Baseline!AE549,IF(I549=2022,Outgrowers_Baseline!AJ549,IF(I549=2023,Outgrowers_Baseline!AO549,IF(I549=2024,Outgrowers_Baseline!AT549,0))))))))</f>
        <v>200</v>
      </c>
      <c r="M549" s="11">
        <f>IF(I549=2017,Outgrowers_Baseline!J549,IF(I549=2018,Outgrowers_Baseline!O549,IF(I549=2019,Outgrowers_Baseline!T549,IF(I549=2020,Outgrowers_Baseline!Y549,IF(I549=2021,Outgrowers_Baseline!AD549,IF(I549=2022,Outgrowers_Baseline!AI549,IF(I549=2023,Outgrowers_Baseline!AN549,IF(I549=2024,Outgrowers_Baseline!AS549,0))))))))</f>
        <v>200</v>
      </c>
      <c r="N549" s="11">
        <f t="shared" si="146"/>
        <v>1000</v>
      </c>
      <c r="O549" s="30">
        <f>IFERROR(VLOOKUP(A549,Outgrower_Areas!$C:$J,8,0),0)</f>
        <v>0.13567299999999999</v>
      </c>
      <c r="P549" s="33">
        <f t="shared" si="147"/>
        <v>0.6</v>
      </c>
      <c r="Q549" s="113">
        <f t="shared" si="148"/>
        <v>8.1403799999999985E-2</v>
      </c>
      <c r="R549" s="32">
        <f t="shared" si="149"/>
        <v>0.8</v>
      </c>
      <c r="S549" s="30">
        <f t="shared" si="150"/>
        <v>0.10853839999999999</v>
      </c>
      <c r="T549" s="32">
        <f t="shared" si="151"/>
        <v>1</v>
      </c>
      <c r="U549" s="30">
        <f t="shared" si="152"/>
        <v>0.13567299999999999</v>
      </c>
      <c r="V549" s="113" t="str">
        <f t="shared" si="153"/>
        <v>High Cropland (≥50%)</v>
      </c>
      <c r="W549" s="33">
        <f t="shared" si="154"/>
        <v>0.4</v>
      </c>
      <c r="X549" s="114">
        <f t="shared" si="155"/>
        <v>3.2561519999999997E-2</v>
      </c>
      <c r="Y549" s="33">
        <f t="shared" si="156"/>
        <v>0.4</v>
      </c>
      <c r="Z549" s="113">
        <f t="shared" si="157"/>
        <v>4.341536E-2</v>
      </c>
      <c r="AA549" s="113" t="str">
        <f t="shared" si="158"/>
        <v>High Cropland (≥50%)</v>
      </c>
      <c r="AB549" s="11">
        <f t="shared" si="159"/>
        <v>0.4</v>
      </c>
      <c r="AC549" s="11">
        <f t="shared" si="160"/>
        <v>5.4269199999999997E-2</v>
      </c>
      <c r="AD549" s="30">
        <f t="shared" si="161"/>
        <v>0.13567299999999999</v>
      </c>
    </row>
    <row r="550" spans="1:30" x14ac:dyDescent="0.4">
      <c r="A550" s="11" t="str">
        <f>Outgrowers_Baseline!A550</f>
        <v>90387a</v>
      </c>
      <c r="B550" s="11">
        <f>Outgrowers_Baseline!B550</f>
        <v>507</v>
      </c>
      <c r="C550" s="11" t="str">
        <f>Outgrowers_Baseline!C550</f>
        <v>90387a</v>
      </c>
      <c r="D550" s="11">
        <f>Outgrowers_Baseline!D550</f>
        <v>22914</v>
      </c>
      <c r="E550" s="11" t="str">
        <f>Outgrowers_Baseline!G550</f>
        <v>Euc</v>
      </c>
      <c r="F550" s="11">
        <f>Outgrowers_Baseline!H550</f>
        <v>2025</v>
      </c>
      <c r="G550" s="11">
        <f t="shared" si="144"/>
        <v>2024</v>
      </c>
      <c r="H550" s="11">
        <f>IF(G550&lt;2017,0,(IF(G550=2017,Outgrowers_Baseline!I550,IF(G550=2018,Outgrowers_Baseline!N550,IF(G550=2019,Outgrowers_Baseline!S550,IF(G550=2020,Outgrowers_Baseline!X550,IF(G550=2021,Outgrowers_Baseline!AC550,IF(G550=2022,Outgrowers_Baseline!AH550,IF(G550=2023,Outgrowers_Baseline!AM550,IF(G550=2024,Outgrowers_Baseline!AR550,0)))))))))+(IF(G550=2017,Outgrowers_Baseline!J550,IF(G550=2018,Outgrowers_Baseline!O550,IF(G550=2019,Outgrowers_Baseline!T550,IF(G550=2020,Outgrowers_Baseline!Y550,IF(G550=2021,Outgrowers_Baseline!AD550,IF(G550=2022,Outgrowers_Baseline!AI550,IF(G550=2023,Outgrowers_Baseline!AN550,IF(G550=2024,Outgrowers_Baseline!AS550,0)))))))))+(IF(G550=2017,Outgrowers_Baseline!K550,IF(G550=2018,Outgrowers_Baseline!P550,IF(G550=2019,Outgrowers_Baseline!U550,IF(G550=2020,Outgrowers_Baseline!Z550,IF(G550=2021,Outgrowers_Baseline!AE550,IF(G550=2022,Outgrowers_Baseline!AJ550,IF(G550=2023,Outgrowers_Baseline!AO550,IF(G550=2024,Outgrowers_Baseline!AT550,0)))))))))+(IF(G550=2017,Outgrowers_Baseline!L550,IF(G550=2018,Outgrowers_Baseline!Q550,IF(G550=2019,Outgrowers_Baseline!V550,IF(G550=2020,Outgrowers_Baseline!AA550,IF(G550=2021,Outgrowers_Baseline!AF550,IF(G550=2022,Outgrowers_Baseline!AK550,IF(G550=2023,Outgrowers_Baseline!AP550,IF(G550=2024,Outgrowers_Baseline!AU550,0))))))))))</f>
        <v>2600</v>
      </c>
      <c r="I550" s="11">
        <f t="shared" si="145"/>
        <v>2024</v>
      </c>
      <c r="J550" s="11">
        <f>IF(I550=2017,Outgrowers_Baseline!I550,IF(I550=2018,Outgrowers_Baseline!N550,IF(I550=2019,Outgrowers_Baseline!S550,IF(I550=2020,Outgrowers_Baseline!X550,IF(I550=2021,Outgrowers_Baseline!AC550,IF(I550=2022,Outgrowers_Baseline!AH550,IF(I550=2023,Outgrowers_Baseline!AM550,IF(I550=2024,Outgrowers_Baseline!AR550,0))))))))</f>
        <v>0</v>
      </c>
      <c r="K550" s="11">
        <f>IF(I550=2017,Outgrowers_Baseline!L550,IF(I550=2018,Outgrowers_Baseline!Q550,IF(I550=2019,Outgrowers_Baseline!V550,IF(I550=2020,Outgrowers_Baseline!AA550,IF(I550=2021,Outgrowers_Baseline!AF550,IF(I550=2022,Outgrowers_Baseline!AK550,IF(I550=2023,Outgrowers_Baseline!AP550,IF(I550=2024,Outgrowers_Baseline!AU550,0))))))))</f>
        <v>600</v>
      </c>
      <c r="L550" s="11">
        <f>IF(I550=2017,Outgrowers_Baseline!K550,IF(I550=2018,Outgrowers_Baseline!P550,IF(I550=2019,Outgrowers_Baseline!U550,IF(I550=2020,Outgrowers_Baseline!Z550,IF(I550=2021,Outgrowers_Baseline!AE550,IF(I550=2022,Outgrowers_Baseline!AJ550,IF(I550=2023,Outgrowers_Baseline!AO550,IF(I550=2024,Outgrowers_Baseline!AT550,0))))))))</f>
        <v>1100</v>
      </c>
      <c r="M550" s="11">
        <f>IF(I550=2017,Outgrowers_Baseline!J550,IF(I550=2018,Outgrowers_Baseline!O550,IF(I550=2019,Outgrowers_Baseline!T550,IF(I550=2020,Outgrowers_Baseline!Y550,IF(I550=2021,Outgrowers_Baseline!AD550,IF(I550=2022,Outgrowers_Baseline!AI550,IF(I550=2023,Outgrowers_Baseline!AN550,IF(I550=2024,Outgrowers_Baseline!AS550,0))))))))</f>
        <v>900</v>
      </c>
      <c r="N550" s="11">
        <f t="shared" si="146"/>
        <v>2600</v>
      </c>
      <c r="O550" s="30">
        <f>IFERROR(VLOOKUP(A550,Outgrower_Areas!$C:$J,8,0),0)</f>
        <v>0.26378099999999999</v>
      </c>
      <c r="P550" s="33">
        <f t="shared" si="147"/>
        <v>0.23076923076923078</v>
      </c>
      <c r="Q550" s="113">
        <f t="shared" si="148"/>
        <v>6.0872538461538464E-2</v>
      </c>
      <c r="R550" s="32">
        <f t="shared" si="149"/>
        <v>0.65384615384615385</v>
      </c>
      <c r="S550" s="30">
        <f t="shared" si="150"/>
        <v>0.17247219230769231</v>
      </c>
      <c r="T550" s="32">
        <f t="shared" si="151"/>
        <v>1</v>
      </c>
      <c r="U550" s="30">
        <f t="shared" si="152"/>
        <v>0.26378099999999999</v>
      </c>
      <c r="V550" s="113" t="str">
        <f t="shared" si="153"/>
        <v>Low Cropland (10-30%)</v>
      </c>
      <c r="W550" s="33">
        <f t="shared" si="154"/>
        <v>0.2</v>
      </c>
      <c r="X550" s="114">
        <f t="shared" si="155"/>
        <v>1.2174507692307693E-2</v>
      </c>
      <c r="Y550" s="33">
        <f t="shared" si="156"/>
        <v>0.4</v>
      </c>
      <c r="Z550" s="113">
        <f t="shared" si="157"/>
        <v>6.8988876923076925E-2</v>
      </c>
      <c r="AA550" s="113" t="str">
        <f t="shared" si="158"/>
        <v>High Cropland (≥50%)</v>
      </c>
      <c r="AB550" s="11">
        <f t="shared" si="159"/>
        <v>0.4</v>
      </c>
      <c r="AC550" s="11">
        <f t="shared" si="160"/>
        <v>0.10551240000000001</v>
      </c>
      <c r="AD550" s="30">
        <f t="shared" si="161"/>
        <v>0.26378099999999999</v>
      </c>
    </row>
    <row r="551" spans="1:30" x14ac:dyDescent="0.4">
      <c r="A551" s="11" t="str">
        <f>Outgrowers_Baseline!A551</f>
        <v>91003a</v>
      </c>
      <c r="B551" s="11">
        <f>Outgrowers_Baseline!B551</f>
        <v>501</v>
      </c>
      <c r="C551" s="11" t="str">
        <f>Outgrowers_Baseline!C551</f>
        <v>91003a</v>
      </c>
      <c r="D551" s="11">
        <f>Outgrowers_Baseline!D551</f>
        <v>16979</v>
      </c>
      <c r="E551" s="11" t="str">
        <f>Outgrowers_Baseline!G551</f>
        <v>Euc</v>
      </c>
      <c r="F551" s="11">
        <f>Outgrowers_Baseline!H551</f>
        <v>2021</v>
      </c>
      <c r="G551" s="11">
        <f t="shared" si="144"/>
        <v>2020</v>
      </c>
      <c r="H551" s="11">
        <f>IF(G551&lt;2017,0,(IF(G551=2017,Outgrowers_Baseline!I551,IF(G551=2018,Outgrowers_Baseline!N551,IF(G551=2019,Outgrowers_Baseline!S551,IF(G551=2020,Outgrowers_Baseline!X551,IF(G551=2021,Outgrowers_Baseline!AC551,IF(G551=2022,Outgrowers_Baseline!AH551,IF(G551=2023,Outgrowers_Baseline!AM551,IF(G551=2024,Outgrowers_Baseline!AR551,0)))))))))+(IF(G551=2017,Outgrowers_Baseline!J551,IF(G551=2018,Outgrowers_Baseline!O551,IF(G551=2019,Outgrowers_Baseline!T551,IF(G551=2020,Outgrowers_Baseline!Y551,IF(G551=2021,Outgrowers_Baseline!AD551,IF(G551=2022,Outgrowers_Baseline!AI551,IF(G551=2023,Outgrowers_Baseline!AN551,IF(G551=2024,Outgrowers_Baseline!AS551,0)))))))))+(IF(G551=2017,Outgrowers_Baseline!K551,IF(G551=2018,Outgrowers_Baseline!P551,IF(G551=2019,Outgrowers_Baseline!U551,IF(G551=2020,Outgrowers_Baseline!Z551,IF(G551=2021,Outgrowers_Baseline!AE551,IF(G551=2022,Outgrowers_Baseline!AJ551,IF(G551=2023,Outgrowers_Baseline!AO551,IF(G551=2024,Outgrowers_Baseline!AT551,0)))))))))+(IF(G551=2017,Outgrowers_Baseline!L551,IF(G551=2018,Outgrowers_Baseline!Q551,IF(G551=2019,Outgrowers_Baseline!V551,IF(G551=2020,Outgrowers_Baseline!AA551,IF(G551=2021,Outgrowers_Baseline!AF551,IF(G551=2022,Outgrowers_Baseline!AK551,IF(G551=2023,Outgrowers_Baseline!AP551,IF(G551=2024,Outgrowers_Baseline!AU551,0))))))))))</f>
        <v>4900</v>
      </c>
      <c r="I551" s="11">
        <f t="shared" si="145"/>
        <v>2020</v>
      </c>
      <c r="J551" s="11">
        <f>IF(I551=2017,Outgrowers_Baseline!I551,IF(I551=2018,Outgrowers_Baseline!N551,IF(I551=2019,Outgrowers_Baseline!S551,IF(I551=2020,Outgrowers_Baseline!X551,IF(I551=2021,Outgrowers_Baseline!AC551,IF(I551=2022,Outgrowers_Baseline!AH551,IF(I551=2023,Outgrowers_Baseline!AM551,IF(I551=2024,Outgrowers_Baseline!AR551,0))))))))</f>
        <v>2900</v>
      </c>
      <c r="K551" s="11">
        <f>IF(I551=2017,Outgrowers_Baseline!L551,IF(I551=2018,Outgrowers_Baseline!Q551,IF(I551=2019,Outgrowers_Baseline!V551,IF(I551=2020,Outgrowers_Baseline!AA551,IF(I551=2021,Outgrowers_Baseline!AF551,IF(I551=2022,Outgrowers_Baseline!AK551,IF(I551=2023,Outgrowers_Baseline!AP551,IF(I551=2024,Outgrowers_Baseline!AU551,0))))))))</f>
        <v>0</v>
      </c>
      <c r="L551" s="11">
        <f>IF(I551=2017,Outgrowers_Baseline!K551,IF(I551=2018,Outgrowers_Baseline!P551,IF(I551=2019,Outgrowers_Baseline!U551,IF(I551=2020,Outgrowers_Baseline!Z551,IF(I551=2021,Outgrowers_Baseline!AE551,IF(I551=2022,Outgrowers_Baseline!AJ551,IF(I551=2023,Outgrowers_Baseline!AO551,IF(I551=2024,Outgrowers_Baseline!AT551,0))))))))</f>
        <v>300</v>
      </c>
      <c r="M551" s="11">
        <f>IF(I551=2017,Outgrowers_Baseline!J551,IF(I551=2018,Outgrowers_Baseline!O551,IF(I551=2019,Outgrowers_Baseline!T551,IF(I551=2020,Outgrowers_Baseline!Y551,IF(I551=2021,Outgrowers_Baseline!AD551,IF(I551=2022,Outgrowers_Baseline!AI551,IF(I551=2023,Outgrowers_Baseline!AN551,IF(I551=2024,Outgrowers_Baseline!AS551,0))))))))</f>
        <v>1700</v>
      </c>
      <c r="N551" s="11">
        <f t="shared" si="146"/>
        <v>4900</v>
      </c>
      <c r="O551" s="30">
        <f>IFERROR(VLOOKUP(A551,Outgrower_Areas!$C:$J,8,0),0)</f>
        <v>0.48646299999999998</v>
      </c>
      <c r="P551" s="33">
        <f t="shared" si="147"/>
        <v>0</v>
      </c>
      <c r="Q551" s="113">
        <f t="shared" si="148"/>
        <v>0</v>
      </c>
      <c r="R551" s="32">
        <f t="shared" si="149"/>
        <v>6.1224489795918366E-2</v>
      </c>
      <c r="S551" s="30">
        <f t="shared" si="150"/>
        <v>2.9783448979591835E-2</v>
      </c>
      <c r="T551" s="32">
        <f t="shared" si="151"/>
        <v>0.40816326530612246</v>
      </c>
      <c r="U551" s="30">
        <f t="shared" si="152"/>
        <v>0.19855632653061225</v>
      </c>
      <c r="V551" s="113" t="str">
        <f t="shared" si="153"/>
        <v>Non-Cropland</v>
      </c>
      <c r="W551" s="33">
        <f t="shared" si="154"/>
        <v>0</v>
      </c>
      <c r="X551" s="114">
        <f t="shared" si="155"/>
        <v>0</v>
      </c>
      <c r="Y551" s="33">
        <f t="shared" si="156"/>
        <v>0.15</v>
      </c>
      <c r="Z551" s="113">
        <f t="shared" si="157"/>
        <v>4.4675173469387753E-3</v>
      </c>
      <c r="AA551" s="113" t="str">
        <f t="shared" si="158"/>
        <v>Medium Cropland (30-50%)</v>
      </c>
      <c r="AB551" s="11">
        <f t="shared" si="159"/>
        <v>0.3</v>
      </c>
      <c r="AC551" s="11">
        <f t="shared" si="160"/>
        <v>5.9566897959183671E-2</v>
      </c>
      <c r="AD551" s="30">
        <f t="shared" si="161"/>
        <v>0.19855632653061225</v>
      </c>
    </row>
    <row r="552" spans="1:30" x14ac:dyDescent="0.4">
      <c r="A552" s="11" t="str">
        <f>Outgrowers_Baseline!A552</f>
        <v>91303a</v>
      </c>
      <c r="B552" s="11">
        <f>Outgrowers_Baseline!B552</f>
        <v>507</v>
      </c>
      <c r="C552" s="11" t="str">
        <f>Outgrowers_Baseline!C552</f>
        <v>91303a</v>
      </c>
      <c r="D552" s="11">
        <f>Outgrowers_Baseline!D552</f>
        <v>19119</v>
      </c>
      <c r="E552" s="11" t="str">
        <f>Outgrowers_Baseline!G552</f>
        <v>Euc</v>
      </c>
      <c r="F552" s="11">
        <f>Outgrowers_Baseline!H552</f>
        <v>2023</v>
      </c>
      <c r="G552" s="11">
        <f t="shared" si="144"/>
        <v>2022</v>
      </c>
      <c r="H552" s="11">
        <f>IF(G552&lt;2017,0,(IF(G552=2017,Outgrowers_Baseline!I552,IF(G552=2018,Outgrowers_Baseline!N552,IF(G552=2019,Outgrowers_Baseline!S552,IF(G552=2020,Outgrowers_Baseline!X552,IF(G552=2021,Outgrowers_Baseline!AC552,IF(G552=2022,Outgrowers_Baseline!AH552,IF(G552=2023,Outgrowers_Baseline!AM552,IF(G552=2024,Outgrowers_Baseline!AR552,0)))))))))+(IF(G552=2017,Outgrowers_Baseline!J552,IF(G552=2018,Outgrowers_Baseline!O552,IF(G552=2019,Outgrowers_Baseline!T552,IF(G552=2020,Outgrowers_Baseline!Y552,IF(G552=2021,Outgrowers_Baseline!AD552,IF(G552=2022,Outgrowers_Baseline!AI552,IF(G552=2023,Outgrowers_Baseline!AN552,IF(G552=2024,Outgrowers_Baseline!AS552,0)))))))))+(IF(G552=2017,Outgrowers_Baseline!K552,IF(G552=2018,Outgrowers_Baseline!P552,IF(G552=2019,Outgrowers_Baseline!U552,IF(G552=2020,Outgrowers_Baseline!Z552,IF(G552=2021,Outgrowers_Baseline!AE552,IF(G552=2022,Outgrowers_Baseline!AJ552,IF(G552=2023,Outgrowers_Baseline!AO552,IF(G552=2024,Outgrowers_Baseline!AT552,0)))))))))+(IF(G552=2017,Outgrowers_Baseline!L552,IF(G552=2018,Outgrowers_Baseline!Q552,IF(G552=2019,Outgrowers_Baseline!V552,IF(G552=2020,Outgrowers_Baseline!AA552,IF(G552=2021,Outgrowers_Baseline!AF552,IF(G552=2022,Outgrowers_Baseline!AK552,IF(G552=2023,Outgrowers_Baseline!AP552,IF(G552=2024,Outgrowers_Baseline!AU552,0))))))))))</f>
        <v>2800</v>
      </c>
      <c r="I552" s="11">
        <f t="shared" si="145"/>
        <v>2022</v>
      </c>
      <c r="J552" s="11">
        <f>IF(I552=2017,Outgrowers_Baseline!I552,IF(I552=2018,Outgrowers_Baseline!N552,IF(I552=2019,Outgrowers_Baseline!S552,IF(I552=2020,Outgrowers_Baseline!X552,IF(I552=2021,Outgrowers_Baseline!AC552,IF(I552=2022,Outgrowers_Baseline!AH552,IF(I552=2023,Outgrowers_Baseline!AM552,IF(I552=2024,Outgrowers_Baseline!AR552,0))))))))</f>
        <v>300</v>
      </c>
      <c r="K552" s="11">
        <f>IF(I552=2017,Outgrowers_Baseline!L552,IF(I552=2018,Outgrowers_Baseline!Q552,IF(I552=2019,Outgrowers_Baseline!V552,IF(I552=2020,Outgrowers_Baseline!AA552,IF(I552=2021,Outgrowers_Baseline!AF552,IF(I552=2022,Outgrowers_Baseline!AK552,IF(I552=2023,Outgrowers_Baseline!AP552,IF(I552=2024,Outgrowers_Baseline!AU552,0))))))))</f>
        <v>400</v>
      </c>
      <c r="L552" s="11">
        <f>IF(I552=2017,Outgrowers_Baseline!K552,IF(I552=2018,Outgrowers_Baseline!P552,IF(I552=2019,Outgrowers_Baseline!U552,IF(I552=2020,Outgrowers_Baseline!Z552,IF(I552=2021,Outgrowers_Baseline!AE552,IF(I552=2022,Outgrowers_Baseline!AJ552,IF(I552=2023,Outgrowers_Baseline!AO552,IF(I552=2024,Outgrowers_Baseline!AT552,0))))))))</f>
        <v>1400</v>
      </c>
      <c r="M552" s="11">
        <f>IF(I552=2017,Outgrowers_Baseline!J552,IF(I552=2018,Outgrowers_Baseline!O552,IF(I552=2019,Outgrowers_Baseline!T552,IF(I552=2020,Outgrowers_Baseline!Y552,IF(I552=2021,Outgrowers_Baseline!AD552,IF(I552=2022,Outgrowers_Baseline!AI552,IF(I552=2023,Outgrowers_Baseline!AN552,IF(I552=2024,Outgrowers_Baseline!AS552,0))))))))</f>
        <v>700</v>
      </c>
      <c r="N552" s="11">
        <f t="shared" si="146"/>
        <v>2800</v>
      </c>
      <c r="O552" s="30">
        <f>IFERROR(VLOOKUP(A552,Outgrower_Areas!$C:$J,8,0),0)</f>
        <v>0.270536</v>
      </c>
      <c r="P552" s="33">
        <f t="shared" si="147"/>
        <v>0.14285714285714285</v>
      </c>
      <c r="Q552" s="113">
        <f t="shared" si="148"/>
        <v>3.8647999999999995E-2</v>
      </c>
      <c r="R552" s="32">
        <f t="shared" si="149"/>
        <v>0.6428571428571429</v>
      </c>
      <c r="S552" s="30">
        <f t="shared" si="150"/>
        <v>0.17391600000000002</v>
      </c>
      <c r="T552" s="32">
        <f t="shared" si="151"/>
        <v>0.8928571428571429</v>
      </c>
      <c r="U552" s="30">
        <f t="shared" si="152"/>
        <v>0.24155000000000001</v>
      </c>
      <c r="V552" s="113" t="str">
        <f t="shared" si="153"/>
        <v>Low Cropland (10-30%)</v>
      </c>
      <c r="W552" s="33">
        <f t="shared" si="154"/>
        <v>0.2</v>
      </c>
      <c r="X552" s="114">
        <f t="shared" si="155"/>
        <v>7.7295999999999997E-3</v>
      </c>
      <c r="Y552" s="33">
        <f t="shared" si="156"/>
        <v>0.4</v>
      </c>
      <c r="Z552" s="113">
        <f t="shared" si="157"/>
        <v>6.9566400000000014E-2</v>
      </c>
      <c r="AA552" s="113" t="str">
        <f t="shared" si="158"/>
        <v>High Cropland (≥50%)</v>
      </c>
      <c r="AB552" s="11">
        <f t="shared" si="159"/>
        <v>0.4</v>
      </c>
      <c r="AC552" s="11">
        <f t="shared" si="160"/>
        <v>9.6620000000000011E-2</v>
      </c>
      <c r="AD552" s="30">
        <f t="shared" si="161"/>
        <v>0.24155000000000001</v>
      </c>
    </row>
    <row r="553" spans="1:30" x14ac:dyDescent="0.4">
      <c r="A553" s="11" t="str">
        <f>Outgrowers_Baseline!A553</f>
        <v>91314a</v>
      </c>
      <c r="B553" s="11">
        <f>Outgrowers_Baseline!B553</f>
        <v>507</v>
      </c>
      <c r="C553" s="11" t="str">
        <f>Outgrowers_Baseline!C553</f>
        <v>91314a</v>
      </c>
      <c r="D553" s="11">
        <f>Outgrowers_Baseline!D553</f>
        <v>19120</v>
      </c>
      <c r="E553" s="11" t="str">
        <f>Outgrowers_Baseline!G553</f>
        <v>Euc</v>
      </c>
      <c r="F553" s="11">
        <f>Outgrowers_Baseline!H553</f>
        <v>2023</v>
      </c>
      <c r="G553" s="11">
        <f t="shared" si="144"/>
        <v>2022</v>
      </c>
      <c r="H553" s="11">
        <f>IF(G553&lt;2017,0,(IF(G553=2017,Outgrowers_Baseline!I553,IF(G553=2018,Outgrowers_Baseline!N553,IF(G553=2019,Outgrowers_Baseline!S553,IF(G553=2020,Outgrowers_Baseline!X553,IF(G553=2021,Outgrowers_Baseline!AC553,IF(G553=2022,Outgrowers_Baseline!AH553,IF(G553=2023,Outgrowers_Baseline!AM553,IF(G553=2024,Outgrowers_Baseline!AR553,0)))))))))+(IF(G553=2017,Outgrowers_Baseline!J553,IF(G553=2018,Outgrowers_Baseline!O553,IF(G553=2019,Outgrowers_Baseline!T553,IF(G553=2020,Outgrowers_Baseline!Y553,IF(G553=2021,Outgrowers_Baseline!AD553,IF(G553=2022,Outgrowers_Baseline!AI553,IF(G553=2023,Outgrowers_Baseline!AN553,IF(G553=2024,Outgrowers_Baseline!AS553,0)))))))))+(IF(G553=2017,Outgrowers_Baseline!K553,IF(G553=2018,Outgrowers_Baseline!P553,IF(G553=2019,Outgrowers_Baseline!U553,IF(G553=2020,Outgrowers_Baseline!Z553,IF(G553=2021,Outgrowers_Baseline!AE553,IF(G553=2022,Outgrowers_Baseline!AJ553,IF(G553=2023,Outgrowers_Baseline!AO553,IF(G553=2024,Outgrowers_Baseline!AT553,0)))))))))+(IF(G553=2017,Outgrowers_Baseline!L553,IF(G553=2018,Outgrowers_Baseline!Q553,IF(G553=2019,Outgrowers_Baseline!V553,IF(G553=2020,Outgrowers_Baseline!AA553,IF(G553=2021,Outgrowers_Baseline!AF553,IF(G553=2022,Outgrowers_Baseline!AK553,IF(G553=2023,Outgrowers_Baseline!AP553,IF(G553=2024,Outgrowers_Baseline!AU553,0))))))))))</f>
        <v>1400</v>
      </c>
      <c r="I553" s="11">
        <f t="shared" si="145"/>
        <v>2022</v>
      </c>
      <c r="J553" s="11">
        <f>IF(I553=2017,Outgrowers_Baseline!I553,IF(I553=2018,Outgrowers_Baseline!N553,IF(I553=2019,Outgrowers_Baseline!S553,IF(I553=2020,Outgrowers_Baseline!X553,IF(I553=2021,Outgrowers_Baseline!AC553,IF(I553=2022,Outgrowers_Baseline!AH553,IF(I553=2023,Outgrowers_Baseline!AM553,IF(I553=2024,Outgrowers_Baseline!AR553,0))))))))</f>
        <v>0</v>
      </c>
      <c r="K553" s="11">
        <f>IF(I553=2017,Outgrowers_Baseline!L553,IF(I553=2018,Outgrowers_Baseline!Q553,IF(I553=2019,Outgrowers_Baseline!V553,IF(I553=2020,Outgrowers_Baseline!AA553,IF(I553=2021,Outgrowers_Baseline!AF553,IF(I553=2022,Outgrowers_Baseline!AK553,IF(I553=2023,Outgrowers_Baseline!AP553,IF(I553=2024,Outgrowers_Baseline!AU553,0))))))))</f>
        <v>0</v>
      </c>
      <c r="L553" s="11">
        <f>IF(I553=2017,Outgrowers_Baseline!K553,IF(I553=2018,Outgrowers_Baseline!P553,IF(I553=2019,Outgrowers_Baseline!U553,IF(I553=2020,Outgrowers_Baseline!Z553,IF(I553=2021,Outgrowers_Baseline!AE553,IF(I553=2022,Outgrowers_Baseline!AJ553,IF(I553=2023,Outgrowers_Baseline!AO553,IF(I553=2024,Outgrowers_Baseline!AT553,0))))))))</f>
        <v>900</v>
      </c>
      <c r="M553" s="11">
        <f>IF(I553=2017,Outgrowers_Baseline!J553,IF(I553=2018,Outgrowers_Baseline!O553,IF(I553=2019,Outgrowers_Baseline!T553,IF(I553=2020,Outgrowers_Baseline!Y553,IF(I553=2021,Outgrowers_Baseline!AD553,IF(I553=2022,Outgrowers_Baseline!AI553,IF(I553=2023,Outgrowers_Baseline!AN553,IF(I553=2024,Outgrowers_Baseline!AS553,0))))))))</f>
        <v>500</v>
      </c>
      <c r="N553" s="11">
        <f t="shared" si="146"/>
        <v>1400</v>
      </c>
      <c r="O553" s="30">
        <f>IFERROR(VLOOKUP(A553,Outgrower_Areas!$C:$J,8,0),0)</f>
        <v>0.13417999999999999</v>
      </c>
      <c r="P553" s="33">
        <f t="shared" si="147"/>
        <v>0</v>
      </c>
      <c r="Q553" s="113">
        <f t="shared" si="148"/>
        <v>0</v>
      </c>
      <c r="R553" s="32">
        <f t="shared" si="149"/>
        <v>0.6428571428571429</v>
      </c>
      <c r="S553" s="30">
        <f t="shared" si="150"/>
        <v>8.6258571428571434E-2</v>
      </c>
      <c r="T553" s="32">
        <f t="shared" si="151"/>
        <v>1</v>
      </c>
      <c r="U553" s="30">
        <f t="shared" si="152"/>
        <v>0.13417999999999999</v>
      </c>
      <c r="V553" s="113" t="str">
        <f t="shared" si="153"/>
        <v>Non-Cropland</v>
      </c>
      <c r="W553" s="33">
        <f t="shared" si="154"/>
        <v>0</v>
      </c>
      <c r="X553" s="114">
        <f t="shared" si="155"/>
        <v>0</v>
      </c>
      <c r="Y553" s="33">
        <f t="shared" si="156"/>
        <v>0.4</v>
      </c>
      <c r="Z553" s="113">
        <f t="shared" si="157"/>
        <v>3.4503428571428574E-2</v>
      </c>
      <c r="AA553" s="113" t="str">
        <f t="shared" si="158"/>
        <v>High Cropland (≥50%)</v>
      </c>
      <c r="AB553" s="11">
        <f t="shared" si="159"/>
        <v>0.4</v>
      </c>
      <c r="AC553" s="11">
        <f t="shared" si="160"/>
        <v>5.3671999999999997E-2</v>
      </c>
      <c r="AD553" s="30">
        <f t="shared" si="161"/>
        <v>0.13417999999999999</v>
      </c>
    </row>
    <row r="554" spans="1:30" x14ac:dyDescent="0.4">
      <c r="A554" s="11" t="str">
        <f>Outgrowers_Baseline!A554</f>
        <v>91314b</v>
      </c>
      <c r="B554" s="11">
        <f>Outgrowers_Baseline!B554</f>
        <v>507</v>
      </c>
      <c r="C554" s="11" t="str">
        <f>Outgrowers_Baseline!C554</f>
        <v>91314b</v>
      </c>
      <c r="D554" s="11">
        <f>Outgrowers_Baseline!D554</f>
        <v>19121</v>
      </c>
      <c r="E554" s="11" t="str">
        <f>Outgrowers_Baseline!G554</f>
        <v>Pine</v>
      </c>
      <c r="F554" s="11">
        <f>Outgrowers_Baseline!H554</f>
        <v>2023</v>
      </c>
      <c r="G554" s="11">
        <f t="shared" si="144"/>
        <v>2022</v>
      </c>
      <c r="H554" s="11">
        <f>IF(G554&lt;2017,0,(IF(G554=2017,Outgrowers_Baseline!I554,IF(G554=2018,Outgrowers_Baseline!N554,IF(G554=2019,Outgrowers_Baseline!S554,IF(G554=2020,Outgrowers_Baseline!X554,IF(G554=2021,Outgrowers_Baseline!AC554,IF(G554=2022,Outgrowers_Baseline!AH554,IF(G554=2023,Outgrowers_Baseline!AM554,IF(G554=2024,Outgrowers_Baseline!AR554,0)))))))))+(IF(G554=2017,Outgrowers_Baseline!J554,IF(G554=2018,Outgrowers_Baseline!O554,IF(G554=2019,Outgrowers_Baseline!T554,IF(G554=2020,Outgrowers_Baseline!Y554,IF(G554=2021,Outgrowers_Baseline!AD554,IF(G554=2022,Outgrowers_Baseline!AI554,IF(G554=2023,Outgrowers_Baseline!AN554,IF(G554=2024,Outgrowers_Baseline!AS554,0)))))))))+(IF(G554=2017,Outgrowers_Baseline!K554,IF(G554=2018,Outgrowers_Baseline!P554,IF(G554=2019,Outgrowers_Baseline!U554,IF(G554=2020,Outgrowers_Baseline!Z554,IF(G554=2021,Outgrowers_Baseline!AE554,IF(G554=2022,Outgrowers_Baseline!AJ554,IF(G554=2023,Outgrowers_Baseline!AO554,IF(G554=2024,Outgrowers_Baseline!AT554,0)))))))))+(IF(G554=2017,Outgrowers_Baseline!L554,IF(G554=2018,Outgrowers_Baseline!Q554,IF(G554=2019,Outgrowers_Baseline!V554,IF(G554=2020,Outgrowers_Baseline!AA554,IF(G554=2021,Outgrowers_Baseline!AF554,IF(G554=2022,Outgrowers_Baseline!AK554,IF(G554=2023,Outgrowers_Baseline!AP554,IF(G554=2024,Outgrowers_Baseline!AU554,0))))))))))</f>
        <v>6300</v>
      </c>
      <c r="I554" s="11">
        <f t="shared" si="145"/>
        <v>2022</v>
      </c>
      <c r="J554" s="11">
        <f>IF(I554=2017,Outgrowers_Baseline!I554,IF(I554=2018,Outgrowers_Baseline!N554,IF(I554=2019,Outgrowers_Baseline!S554,IF(I554=2020,Outgrowers_Baseline!X554,IF(I554=2021,Outgrowers_Baseline!AC554,IF(I554=2022,Outgrowers_Baseline!AH554,IF(I554=2023,Outgrowers_Baseline!AM554,IF(I554=2024,Outgrowers_Baseline!AR554,0))))))))</f>
        <v>900</v>
      </c>
      <c r="K554" s="11">
        <f>IF(I554=2017,Outgrowers_Baseline!L554,IF(I554=2018,Outgrowers_Baseline!Q554,IF(I554=2019,Outgrowers_Baseline!V554,IF(I554=2020,Outgrowers_Baseline!AA554,IF(I554=2021,Outgrowers_Baseline!AF554,IF(I554=2022,Outgrowers_Baseline!AK554,IF(I554=2023,Outgrowers_Baseline!AP554,IF(I554=2024,Outgrowers_Baseline!AU554,0))))))))</f>
        <v>0</v>
      </c>
      <c r="L554" s="11">
        <f>IF(I554=2017,Outgrowers_Baseline!K554,IF(I554=2018,Outgrowers_Baseline!P554,IF(I554=2019,Outgrowers_Baseline!U554,IF(I554=2020,Outgrowers_Baseline!Z554,IF(I554=2021,Outgrowers_Baseline!AE554,IF(I554=2022,Outgrowers_Baseline!AJ554,IF(I554=2023,Outgrowers_Baseline!AO554,IF(I554=2024,Outgrowers_Baseline!AT554,0))))))))</f>
        <v>3300</v>
      </c>
      <c r="M554" s="11">
        <f>IF(I554=2017,Outgrowers_Baseline!J554,IF(I554=2018,Outgrowers_Baseline!O554,IF(I554=2019,Outgrowers_Baseline!T554,IF(I554=2020,Outgrowers_Baseline!Y554,IF(I554=2021,Outgrowers_Baseline!AD554,IF(I554=2022,Outgrowers_Baseline!AI554,IF(I554=2023,Outgrowers_Baseline!AN554,IF(I554=2024,Outgrowers_Baseline!AS554,0))))))))</f>
        <v>2100</v>
      </c>
      <c r="N554" s="11">
        <f t="shared" si="146"/>
        <v>6300</v>
      </c>
      <c r="O554" s="30">
        <f>IFERROR(VLOOKUP(A554,Outgrower_Areas!$C:$J,8,0),0)</f>
        <v>0.64456800000000003</v>
      </c>
      <c r="P554" s="33">
        <f t="shared" si="147"/>
        <v>0</v>
      </c>
      <c r="Q554" s="113">
        <f t="shared" si="148"/>
        <v>0</v>
      </c>
      <c r="R554" s="32">
        <f t="shared" si="149"/>
        <v>0.52380952380952384</v>
      </c>
      <c r="S554" s="30">
        <f t="shared" si="150"/>
        <v>0.33763085714285718</v>
      </c>
      <c r="T554" s="32">
        <f t="shared" si="151"/>
        <v>0.8571428571428571</v>
      </c>
      <c r="U554" s="30">
        <f t="shared" si="152"/>
        <v>0.55248685714285717</v>
      </c>
      <c r="V554" s="113" t="str">
        <f t="shared" si="153"/>
        <v>Non-Cropland</v>
      </c>
      <c r="W554" s="33">
        <f t="shared" si="154"/>
        <v>0</v>
      </c>
      <c r="X554" s="114">
        <f t="shared" si="155"/>
        <v>0</v>
      </c>
      <c r="Y554" s="33">
        <f t="shared" si="156"/>
        <v>0.4</v>
      </c>
      <c r="Z554" s="113">
        <f t="shared" si="157"/>
        <v>0.13505234285714288</v>
      </c>
      <c r="AA554" s="113" t="str">
        <f t="shared" si="158"/>
        <v>High Cropland (≥50%)</v>
      </c>
      <c r="AB554" s="11">
        <f t="shared" si="159"/>
        <v>0.4</v>
      </c>
      <c r="AC554" s="11">
        <f t="shared" si="160"/>
        <v>0.22099474285714288</v>
      </c>
      <c r="AD554" s="30">
        <f t="shared" si="161"/>
        <v>0.55248685714285717</v>
      </c>
    </row>
    <row r="555" spans="1:30" x14ac:dyDescent="0.4">
      <c r="A555" s="11" t="str">
        <f>Outgrowers_Baseline!A555</f>
        <v>91314c</v>
      </c>
      <c r="B555" s="11">
        <f>Outgrowers_Baseline!B555</f>
        <v>507</v>
      </c>
      <c r="C555" s="11" t="str">
        <f>Outgrowers_Baseline!C555</f>
        <v>91314c</v>
      </c>
      <c r="D555" s="11">
        <f>Outgrowers_Baseline!D555</f>
        <v>19122</v>
      </c>
      <c r="E555" s="11" t="str">
        <f>Outgrowers_Baseline!G555</f>
        <v>Euc</v>
      </c>
      <c r="F555" s="11">
        <f>Outgrowers_Baseline!H555</f>
        <v>2023</v>
      </c>
      <c r="G555" s="11">
        <f t="shared" si="144"/>
        <v>2022</v>
      </c>
      <c r="H555" s="11">
        <f>IF(G555&lt;2017,0,(IF(G555=2017,Outgrowers_Baseline!I555,IF(G555=2018,Outgrowers_Baseline!N555,IF(G555=2019,Outgrowers_Baseline!S555,IF(G555=2020,Outgrowers_Baseline!X555,IF(G555=2021,Outgrowers_Baseline!AC555,IF(G555=2022,Outgrowers_Baseline!AH555,IF(G555=2023,Outgrowers_Baseline!AM555,IF(G555=2024,Outgrowers_Baseline!AR555,0)))))))))+(IF(G555=2017,Outgrowers_Baseline!J555,IF(G555=2018,Outgrowers_Baseline!O555,IF(G555=2019,Outgrowers_Baseline!T555,IF(G555=2020,Outgrowers_Baseline!Y555,IF(G555=2021,Outgrowers_Baseline!AD555,IF(G555=2022,Outgrowers_Baseline!AI555,IF(G555=2023,Outgrowers_Baseline!AN555,IF(G555=2024,Outgrowers_Baseline!AS555,0)))))))))+(IF(G555=2017,Outgrowers_Baseline!K555,IF(G555=2018,Outgrowers_Baseline!P555,IF(G555=2019,Outgrowers_Baseline!U555,IF(G555=2020,Outgrowers_Baseline!Z555,IF(G555=2021,Outgrowers_Baseline!AE555,IF(G555=2022,Outgrowers_Baseline!AJ555,IF(G555=2023,Outgrowers_Baseline!AO555,IF(G555=2024,Outgrowers_Baseline!AT555,0)))))))))+(IF(G555=2017,Outgrowers_Baseline!L555,IF(G555=2018,Outgrowers_Baseline!Q555,IF(G555=2019,Outgrowers_Baseline!V555,IF(G555=2020,Outgrowers_Baseline!AA555,IF(G555=2021,Outgrowers_Baseline!AF555,IF(G555=2022,Outgrowers_Baseline!AK555,IF(G555=2023,Outgrowers_Baseline!AP555,IF(G555=2024,Outgrowers_Baseline!AU555,0))))))))))</f>
        <v>17900</v>
      </c>
      <c r="I555" s="11">
        <f t="shared" si="145"/>
        <v>2022</v>
      </c>
      <c r="J555" s="11">
        <f>IF(I555=2017,Outgrowers_Baseline!I555,IF(I555=2018,Outgrowers_Baseline!N555,IF(I555=2019,Outgrowers_Baseline!S555,IF(I555=2020,Outgrowers_Baseline!X555,IF(I555=2021,Outgrowers_Baseline!AC555,IF(I555=2022,Outgrowers_Baseline!AH555,IF(I555=2023,Outgrowers_Baseline!AM555,IF(I555=2024,Outgrowers_Baseline!AR555,0))))))))</f>
        <v>1700</v>
      </c>
      <c r="K555" s="11">
        <f>IF(I555=2017,Outgrowers_Baseline!L555,IF(I555=2018,Outgrowers_Baseline!Q555,IF(I555=2019,Outgrowers_Baseline!V555,IF(I555=2020,Outgrowers_Baseline!AA555,IF(I555=2021,Outgrowers_Baseline!AF555,IF(I555=2022,Outgrowers_Baseline!AK555,IF(I555=2023,Outgrowers_Baseline!AP555,IF(I555=2024,Outgrowers_Baseline!AU555,0))))))))</f>
        <v>3700</v>
      </c>
      <c r="L555" s="11">
        <f>IF(I555=2017,Outgrowers_Baseline!K555,IF(I555=2018,Outgrowers_Baseline!P555,IF(I555=2019,Outgrowers_Baseline!U555,IF(I555=2020,Outgrowers_Baseline!Z555,IF(I555=2021,Outgrowers_Baseline!AE555,IF(I555=2022,Outgrowers_Baseline!AJ555,IF(I555=2023,Outgrowers_Baseline!AO555,IF(I555=2024,Outgrowers_Baseline!AT555,0))))))))</f>
        <v>10100</v>
      </c>
      <c r="M555" s="11">
        <f>IF(I555=2017,Outgrowers_Baseline!J555,IF(I555=2018,Outgrowers_Baseline!O555,IF(I555=2019,Outgrowers_Baseline!T555,IF(I555=2020,Outgrowers_Baseline!Y555,IF(I555=2021,Outgrowers_Baseline!AD555,IF(I555=2022,Outgrowers_Baseline!AI555,IF(I555=2023,Outgrowers_Baseline!AN555,IF(I555=2024,Outgrowers_Baseline!AS555,0))))))))</f>
        <v>2400</v>
      </c>
      <c r="N555" s="11">
        <f t="shared" si="146"/>
        <v>17900</v>
      </c>
      <c r="O555" s="30">
        <f>IFERROR(VLOOKUP(A555,Outgrower_Areas!$C:$J,8,0),0)</f>
        <v>1.7756749999999999</v>
      </c>
      <c r="P555" s="33">
        <f t="shared" si="147"/>
        <v>0.20670391061452514</v>
      </c>
      <c r="Q555" s="113">
        <f t="shared" si="148"/>
        <v>0.36703896648044693</v>
      </c>
      <c r="R555" s="32">
        <f t="shared" si="149"/>
        <v>0.77094972067039103</v>
      </c>
      <c r="S555" s="30">
        <f t="shared" si="150"/>
        <v>1.3689561452513965</v>
      </c>
      <c r="T555" s="32">
        <f t="shared" si="151"/>
        <v>0.9050279329608939</v>
      </c>
      <c r="U555" s="30">
        <f t="shared" si="152"/>
        <v>1.6070354748603353</v>
      </c>
      <c r="V555" s="113" t="str">
        <f t="shared" si="153"/>
        <v>Low Cropland (10-30%)</v>
      </c>
      <c r="W555" s="33">
        <f t="shared" si="154"/>
        <v>0.2</v>
      </c>
      <c r="X555" s="114">
        <f t="shared" si="155"/>
        <v>7.3407793296089388E-2</v>
      </c>
      <c r="Y555" s="33">
        <f t="shared" si="156"/>
        <v>0.4</v>
      </c>
      <c r="Z555" s="113">
        <f t="shared" si="157"/>
        <v>0.54758245810055861</v>
      </c>
      <c r="AA555" s="113" t="str">
        <f t="shared" si="158"/>
        <v>High Cropland (≥50%)</v>
      </c>
      <c r="AB555" s="11">
        <f t="shared" si="159"/>
        <v>0.4</v>
      </c>
      <c r="AC555" s="11">
        <f t="shared" si="160"/>
        <v>0.6428141899441342</v>
      </c>
      <c r="AD555" s="30">
        <f t="shared" si="161"/>
        <v>1.6070354748603353</v>
      </c>
    </row>
    <row r="556" spans="1:30" x14ac:dyDescent="0.4">
      <c r="A556" s="11" t="str">
        <f>Outgrowers_Baseline!A556</f>
        <v>91315a</v>
      </c>
      <c r="B556" s="11">
        <f>Outgrowers_Baseline!B556</f>
        <v>507</v>
      </c>
      <c r="C556" s="11" t="str">
        <f>Outgrowers_Baseline!C556</f>
        <v>91315a</v>
      </c>
      <c r="D556" s="11">
        <f>Outgrowers_Baseline!D556</f>
        <v>19123</v>
      </c>
      <c r="E556" s="11" t="str">
        <f>Outgrowers_Baseline!G556</f>
        <v>Euc</v>
      </c>
      <c r="F556" s="11">
        <f>Outgrowers_Baseline!H556</f>
        <v>2023</v>
      </c>
      <c r="G556" s="11">
        <f t="shared" si="144"/>
        <v>2022</v>
      </c>
      <c r="H556" s="11">
        <f>IF(G556&lt;2017,0,(IF(G556=2017,Outgrowers_Baseline!I556,IF(G556=2018,Outgrowers_Baseline!N556,IF(G556=2019,Outgrowers_Baseline!S556,IF(G556=2020,Outgrowers_Baseline!X556,IF(G556=2021,Outgrowers_Baseline!AC556,IF(G556=2022,Outgrowers_Baseline!AH556,IF(G556=2023,Outgrowers_Baseline!AM556,IF(G556=2024,Outgrowers_Baseline!AR556,0)))))))))+(IF(G556=2017,Outgrowers_Baseline!J556,IF(G556=2018,Outgrowers_Baseline!O556,IF(G556=2019,Outgrowers_Baseline!T556,IF(G556=2020,Outgrowers_Baseline!Y556,IF(G556=2021,Outgrowers_Baseline!AD556,IF(G556=2022,Outgrowers_Baseline!AI556,IF(G556=2023,Outgrowers_Baseline!AN556,IF(G556=2024,Outgrowers_Baseline!AS556,0)))))))))+(IF(G556=2017,Outgrowers_Baseline!K556,IF(G556=2018,Outgrowers_Baseline!P556,IF(G556=2019,Outgrowers_Baseline!U556,IF(G556=2020,Outgrowers_Baseline!Z556,IF(G556=2021,Outgrowers_Baseline!AE556,IF(G556=2022,Outgrowers_Baseline!AJ556,IF(G556=2023,Outgrowers_Baseline!AO556,IF(G556=2024,Outgrowers_Baseline!AT556,0)))))))))+(IF(G556=2017,Outgrowers_Baseline!L556,IF(G556=2018,Outgrowers_Baseline!Q556,IF(G556=2019,Outgrowers_Baseline!V556,IF(G556=2020,Outgrowers_Baseline!AA556,IF(G556=2021,Outgrowers_Baseline!AF556,IF(G556=2022,Outgrowers_Baseline!AK556,IF(G556=2023,Outgrowers_Baseline!AP556,IF(G556=2024,Outgrowers_Baseline!AU556,0))))))))))</f>
        <v>5400</v>
      </c>
      <c r="I556" s="11">
        <f t="shared" si="145"/>
        <v>2022</v>
      </c>
      <c r="J556" s="11">
        <f>IF(I556=2017,Outgrowers_Baseline!I556,IF(I556=2018,Outgrowers_Baseline!N556,IF(I556=2019,Outgrowers_Baseline!S556,IF(I556=2020,Outgrowers_Baseline!X556,IF(I556=2021,Outgrowers_Baseline!AC556,IF(I556=2022,Outgrowers_Baseline!AH556,IF(I556=2023,Outgrowers_Baseline!AM556,IF(I556=2024,Outgrowers_Baseline!AR556,0))))))))</f>
        <v>2500</v>
      </c>
      <c r="K556" s="11">
        <f>IF(I556=2017,Outgrowers_Baseline!L556,IF(I556=2018,Outgrowers_Baseline!Q556,IF(I556=2019,Outgrowers_Baseline!V556,IF(I556=2020,Outgrowers_Baseline!AA556,IF(I556=2021,Outgrowers_Baseline!AF556,IF(I556=2022,Outgrowers_Baseline!AK556,IF(I556=2023,Outgrowers_Baseline!AP556,IF(I556=2024,Outgrowers_Baseline!AU556,0))))))))</f>
        <v>0</v>
      </c>
      <c r="L556" s="11">
        <f>IF(I556=2017,Outgrowers_Baseline!K556,IF(I556=2018,Outgrowers_Baseline!P556,IF(I556=2019,Outgrowers_Baseline!U556,IF(I556=2020,Outgrowers_Baseline!Z556,IF(I556=2021,Outgrowers_Baseline!AE556,IF(I556=2022,Outgrowers_Baseline!AJ556,IF(I556=2023,Outgrowers_Baseline!AO556,IF(I556=2024,Outgrowers_Baseline!AT556,0))))))))</f>
        <v>100</v>
      </c>
      <c r="M556" s="11">
        <f>IF(I556=2017,Outgrowers_Baseline!J556,IF(I556=2018,Outgrowers_Baseline!O556,IF(I556=2019,Outgrowers_Baseline!T556,IF(I556=2020,Outgrowers_Baseline!Y556,IF(I556=2021,Outgrowers_Baseline!AD556,IF(I556=2022,Outgrowers_Baseline!AI556,IF(I556=2023,Outgrowers_Baseline!AN556,IF(I556=2024,Outgrowers_Baseline!AS556,0))))))))</f>
        <v>2800</v>
      </c>
      <c r="N556" s="11">
        <f t="shared" si="146"/>
        <v>5400</v>
      </c>
      <c r="O556" s="30">
        <f>IFERROR(VLOOKUP(A556,Outgrower_Areas!$C:$J,8,0),0)</f>
        <v>0.53087899999999999</v>
      </c>
      <c r="P556" s="33">
        <f t="shared" si="147"/>
        <v>0</v>
      </c>
      <c r="Q556" s="113">
        <f t="shared" si="148"/>
        <v>0</v>
      </c>
      <c r="R556" s="32">
        <f t="shared" si="149"/>
        <v>1.8518518518518517E-2</v>
      </c>
      <c r="S556" s="30">
        <f t="shared" si="150"/>
        <v>9.8310925925925927E-3</v>
      </c>
      <c r="T556" s="32">
        <f t="shared" si="151"/>
        <v>0.53703703703703709</v>
      </c>
      <c r="U556" s="30">
        <f t="shared" si="152"/>
        <v>0.28510168518518519</v>
      </c>
      <c r="V556" s="113" t="str">
        <f t="shared" si="153"/>
        <v>Non-Cropland</v>
      </c>
      <c r="W556" s="33">
        <f t="shared" si="154"/>
        <v>0</v>
      </c>
      <c r="X556" s="114">
        <f t="shared" si="155"/>
        <v>0</v>
      </c>
      <c r="Y556" s="33">
        <f t="shared" si="156"/>
        <v>0.15</v>
      </c>
      <c r="Z556" s="113">
        <f t="shared" si="157"/>
        <v>1.4746638888888889E-3</v>
      </c>
      <c r="AA556" s="113" t="str">
        <f t="shared" si="158"/>
        <v>High Cropland (≥50%)</v>
      </c>
      <c r="AB556" s="11">
        <f t="shared" si="159"/>
        <v>0.4</v>
      </c>
      <c r="AC556" s="11">
        <f t="shared" si="160"/>
        <v>0.11404067407407409</v>
      </c>
      <c r="AD556" s="30">
        <f t="shared" si="161"/>
        <v>0.28510168518518519</v>
      </c>
    </row>
    <row r="557" spans="1:30" x14ac:dyDescent="0.4">
      <c r="A557" s="11" t="str">
        <f>Outgrowers_Baseline!A557</f>
        <v>91316a</v>
      </c>
      <c r="B557" s="11">
        <f>Outgrowers_Baseline!B557</f>
        <v>507</v>
      </c>
      <c r="C557" s="11" t="str">
        <f>Outgrowers_Baseline!C557</f>
        <v>91316a</v>
      </c>
      <c r="D557" s="11">
        <f>Outgrowers_Baseline!D557</f>
        <v>19124</v>
      </c>
      <c r="E557" s="11" t="str">
        <f>Outgrowers_Baseline!G557</f>
        <v>Euc</v>
      </c>
      <c r="F557" s="11">
        <f>Outgrowers_Baseline!H557</f>
        <v>2023</v>
      </c>
      <c r="G557" s="11">
        <f t="shared" si="144"/>
        <v>2022</v>
      </c>
      <c r="H557" s="11">
        <f>IF(G557&lt;2017,0,(IF(G557=2017,Outgrowers_Baseline!I557,IF(G557=2018,Outgrowers_Baseline!N557,IF(G557=2019,Outgrowers_Baseline!S557,IF(G557=2020,Outgrowers_Baseline!X557,IF(G557=2021,Outgrowers_Baseline!AC557,IF(G557=2022,Outgrowers_Baseline!AH557,IF(G557=2023,Outgrowers_Baseline!AM557,IF(G557=2024,Outgrowers_Baseline!AR557,0)))))))))+(IF(G557=2017,Outgrowers_Baseline!J557,IF(G557=2018,Outgrowers_Baseline!O557,IF(G557=2019,Outgrowers_Baseline!T557,IF(G557=2020,Outgrowers_Baseline!Y557,IF(G557=2021,Outgrowers_Baseline!AD557,IF(G557=2022,Outgrowers_Baseline!AI557,IF(G557=2023,Outgrowers_Baseline!AN557,IF(G557=2024,Outgrowers_Baseline!AS557,0)))))))))+(IF(G557=2017,Outgrowers_Baseline!K557,IF(G557=2018,Outgrowers_Baseline!P557,IF(G557=2019,Outgrowers_Baseline!U557,IF(G557=2020,Outgrowers_Baseline!Z557,IF(G557=2021,Outgrowers_Baseline!AE557,IF(G557=2022,Outgrowers_Baseline!AJ557,IF(G557=2023,Outgrowers_Baseline!AO557,IF(G557=2024,Outgrowers_Baseline!AT557,0)))))))))+(IF(G557=2017,Outgrowers_Baseline!L557,IF(G557=2018,Outgrowers_Baseline!Q557,IF(G557=2019,Outgrowers_Baseline!V557,IF(G557=2020,Outgrowers_Baseline!AA557,IF(G557=2021,Outgrowers_Baseline!AF557,IF(G557=2022,Outgrowers_Baseline!AK557,IF(G557=2023,Outgrowers_Baseline!AP557,IF(G557=2024,Outgrowers_Baseline!AU557,0))))))))))</f>
        <v>2200</v>
      </c>
      <c r="I557" s="11">
        <f t="shared" si="145"/>
        <v>2022</v>
      </c>
      <c r="J557" s="11">
        <f>IF(I557=2017,Outgrowers_Baseline!I557,IF(I557=2018,Outgrowers_Baseline!N557,IF(I557=2019,Outgrowers_Baseline!S557,IF(I557=2020,Outgrowers_Baseline!X557,IF(I557=2021,Outgrowers_Baseline!AC557,IF(I557=2022,Outgrowers_Baseline!AH557,IF(I557=2023,Outgrowers_Baseline!AM557,IF(I557=2024,Outgrowers_Baseline!AR557,0))))))))</f>
        <v>400</v>
      </c>
      <c r="K557" s="11">
        <f>IF(I557=2017,Outgrowers_Baseline!L557,IF(I557=2018,Outgrowers_Baseline!Q557,IF(I557=2019,Outgrowers_Baseline!V557,IF(I557=2020,Outgrowers_Baseline!AA557,IF(I557=2021,Outgrowers_Baseline!AF557,IF(I557=2022,Outgrowers_Baseline!AK557,IF(I557=2023,Outgrowers_Baseline!AP557,IF(I557=2024,Outgrowers_Baseline!AU557,0))))))))</f>
        <v>0</v>
      </c>
      <c r="L557" s="11">
        <f>IF(I557=2017,Outgrowers_Baseline!K557,IF(I557=2018,Outgrowers_Baseline!P557,IF(I557=2019,Outgrowers_Baseline!U557,IF(I557=2020,Outgrowers_Baseline!Z557,IF(I557=2021,Outgrowers_Baseline!AE557,IF(I557=2022,Outgrowers_Baseline!AJ557,IF(I557=2023,Outgrowers_Baseline!AO557,IF(I557=2024,Outgrowers_Baseline!AT557,0))))))))</f>
        <v>200</v>
      </c>
      <c r="M557" s="11">
        <f>IF(I557=2017,Outgrowers_Baseline!J557,IF(I557=2018,Outgrowers_Baseline!O557,IF(I557=2019,Outgrowers_Baseline!T557,IF(I557=2020,Outgrowers_Baseline!Y557,IF(I557=2021,Outgrowers_Baseline!AD557,IF(I557=2022,Outgrowers_Baseline!AI557,IF(I557=2023,Outgrowers_Baseline!AN557,IF(I557=2024,Outgrowers_Baseline!AS557,0))))))))</f>
        <v>1600</v>
      </c>
      <c r="N557" s="11">
        <f t="shared" si="146"/>
        <v>2200</v>
      </c>
      <c r="O557" s="30">
        <f>IFERROR(VLOOKUP(A557,Outgrower_Areas!$C:$J,8,0),0)</f>
        <v>0.23670099999999999</v>
      </c>
      <c r="P557" s="33">
        <f t="shared" si="147"/>
        <v>0</v>
      </c>
      <c r="Q557" s="113">
        <f t="shared" si="148"/>
        <v>0</v>
      </c>
      <c r="R557" s="32">
        <f t="shared" si="149"/>
        <v>9.0909090909090912E-2</v>
      </c>
      <c r="S557" s="30">
        <f t="shared" si="150"/>
        <v>2.1518272727272726E-2</v>
      </c>
      <c r="T557" s="32">
        <f t="shared" si="151"/>
        <v>0.81818181818181823</v>
      </c>
      <c r="U557" s="30">
        <f t="shared" si="152"/>
        <v>0.19366445454545456</v>
      </c>
      <c r="V557" s="113" t="str">
        <f t="shared" si="153"/>
        <v>Non-Cropland</v>
      </c>
      <c r="W557" s="33">
        <f t="shared" si="154"/>
        <v>0</v>
      </c>
      <c r="X557" s="114">
        <f t="shared" si="155"/>
        <v>0</v>
      </c>
      <c r="Y557" s="33">
        <f t="shared" si="156"/>
        <v>0.15</v>
      </c>
      <c r="Z557" s="113">
        <f t="shared" si="157"/>
        <v>3.2277409090909087E-3</v>
      </c>
      <c r="AA557" s="113" t="str">
        <f t="shared" si="158"/>
        <v>High Cropland (≥50%)</v>
      </c>
      <c r="AB557" s="11">
        <f t="shared" si="159"/>
        <v>0.4</v>
      </c>
      <c r="AC557" s="11">
        <f t="shared" si="160"/>
        <v>7.7465781818181825E-2</v>
      </c>
      <c r="AD557" s="30">
        <f t="shared" si="161"/>
        <v>0.19366445454545456</v>
      </c>
    </row>
    <row r="558" spans="1:30" x14ac:dyDescent="0.4">
      <c r="A558" s="11" t="str">
        <f>Outgrowers_Baseline!A558</f>
        <v>91322a</v>
      </c>
      <c r="B558" s="11">
        <f>Outgrowers_Baseline!B558</f>
        <v>507</v>
      </c>
      <c r="C558" s="11" t="str">
        <f>Outgrowers_Baseline!C558</f>
        <v>91322a</v>
      </c>
      <c r="D558" s="11">
        <f>Outgrowers_Baseline!D558</f>
        <v>19125</v>
      </c>
      <c r="E558" s="11" t="str">
        <f>Outgrowers_Baseline!G558</f>
        <v>Euc</v>
      </c>
      <c r="F558" s="11">
        <f>Outgrowers_Baseline!H558</f>
        <v>2023</v>
      </c>
      <c r="G558" s="11">
        <f t="shared" si="144"/>
        <v>2022</v>
      </c>
      <c r="H558" s="11">
        <f>IF(G558&lt;2017,0,(IF(G558=2017,Outgrowers_Baseline!I558,IF(G558=2018,Outgrowers_Baseline!N558,IF(G558=2019,Outgrowers_Baseline!S558,IF(G558=2020,Outgrowers_Baseline!X558,IF(G558=2021,Outgrowers_Baseline!AC558,IF(G558=2022,Outgrowers_Baseline!AH558,IF(G558=2023,Outgrowers_Baseline!AM558,IF(G558=2024,Outgrowers_Baseline!AR558,0)))))))))+(IF(G558=2017,Outgrowers_Baseline!J558,IF(G558=2018,Outgrowers_Baseline!O558,IF(G558=2019,Outgrowers_Baseline!T558,IF(G558=2020,Outgrowers_Baseline!Y558,IF(G558=2021,Outgrowers_Baseline!AD558,IF(G558=2022,Outgrowers_Baseline!AI558,IF(G558=2023,Outgrowers_Baseline!AN558,IF(G558=2024,Outgrowers_Baseline!AS558,0)))))))))+(IF(G558=2017,Outgrowers_Baseline!K558,IF(G558=2018,Outgrowers_Baseline!P558,IF(G558=2019,Outgrowers_Baseline!U558,IF(G558=2020,Outgrowers_Baseline!Z558,IF(G558=2021,Outgrowers_Baseline!AE558,IF(G558=2022,Outgrowers_Baseline!AJ558,IF(G558=2023,Outgrowers_Baseline!AO558,IF(G558=2024,Outgrowers_Baseline!AT558,0)))))))))+(IF(G558=2017,Outgrowers_Baseline!L558,IF(G558=2018,Outgrowers_Baseline!Q558,IF(G558=2019,Outgrowers_Baseline!V558,IF(G558=2020,Outgrowers_Baseline!AA558,IF(G558=2021,Outgrowers_Baseline!AF558,IF(G558=2022,Outgrowers_Baseline!AK558,IF(G558=2023,Outgrowers_Baseline!AP558,IF(G558=2024,Outgrowers_Baseline!AU558,0))))))))))</f>
        <v>3700</v>
      </c>
      <c r="I558" s="11">
        <f t="shared" si="145"/>
        <v>2022</v>
      </c>
      <c r="J558" s="11">
        <f>IF(I558=2017,Outgrowers_Baseline!I558,IF(I558=2018,Outgrowers_Baseline!N558,IF(I558=2019,Outgrowers_Baseline!S558,IF(I558=2020,Outgrowers_Baseline!X558,IF(I558=2021,Outgrowers_Baseline!AC558,IF(I558=2022,Outgrowers_Baseline!AH558,IF(I558=2023,Outgrowers_Baseline!AM558,IF(I558=2024,Outgrowers_Baseline!AR558,0))))))))</f>
        <v>2800</v>
      </c>
      <c r="K558" s="11">
        <f>IF(I558=2017,Outgrowers_Baseline!L558,IF(I558=2018,Outgrowers_Baseline!Q558,IF(I558=2019,Outgrowers_Baseline!V558,IF(I558=2020,Outgrowers_Baseline!AA558,IF(I558=2021,Outgrowers_Baseline!AF558,IF(I558=2022,Outgrowers_Baseline!AK558,IF(I558=2023,Outgrowers_Baseline!AP558,IF(I558=2024,Outgrowers_Baseline!AU558,0))))))))</f>
        <v>0</v>
      </c>
      <c r="L558" s="11">
        <f>IF(I558=2017,Outgrowers_Baseline!K558,IF(I558=2018,Outgrowers_Baseline!P558,IF(I558=2019,Outgrowers_Baseline!U558,IF(I558=2020,Outgrowers_Baseline!Z558,IF(I558=2021,Outgrowers_Baseline!AE558,IF(I558=2022,Outgrowers_Baseline!AJ558,IF(I558=2023,Outgrowers_Baseline!AO558,IF(I558=2024,Outgrowers_Baseline!AT558,0))))))))</f>
        <v>0</v>
      </c>
      <c r="M558" s="11">
        <f>IF(I558=2017,Outgrowers_Baseline!J558,IF(I558=2018,Outgrowers_Baseline!O558,IF(I558=2019,Outgrowers_Baseline!T558,IF(I558=2020,Outgrowers_Baseline!Y558,IF(I558=2021,Outgrowers_Baseline!AD558,IF(I558=2022,Outgrowers_Baseline!AI558,IF(I558=2023,Outgrowers_Baseline!AN558,IF(I558=2024,Outgrowers_Baseline!AS558,0))))))))</f>
        <v>900</v>
      </c>
      <c r="N558" s="11">
        <f t="shared" si="146"/>
        <v>3700</v>
      </c>
      <c r="O558" s="30">
        <f>IFERROR(VLOOKUP(A558,Outgrower_Areas!$C:$J,8,0),0)</f>
        <v>0.413018</v>
      </c>
      <c r="P558" s="33">
        <f t="shared" si="147"/>
        <v>0</v>
      </c>
      <c r="Q558" s="113">
        <f t="shared" si="148"/>
        <v>0</v>
      </c>
      <c r="R558" s="32">
        <f t="shared" si="149"/>
        <v>0</v>
      </c>
      <c r="S558" s="30">
        <f t="shared" si="150"/>
        <v>0</v>
      </c>
      <c r="T558" s="32">
        <f t="shared" si="151"/>
        <v>0.24324324324324326</v>
      </c>
      <c r="U558" s="30">
        <f t="shared" si="152"/>
        <v>0.10046383783783784</v>
      </c>
      <c r="V558" s="113" t="str">
        <f t="shared" si="153"/>
        <v>Non-Cropland</v>
      </c>
      <c r="W558" s="33">
        <f t="shared" si="154"/>
        <v>0</v>
      </c>
      <c r="X558" s="114">
        <f t="shared" si="155"/>
        <v>0</v>
      </c>
      <c r="Y558" s="33">
        <f t="shared" si="156"/>
        <v>0</v>
      </c>
      <c r="Z558" s="113">
        <f t="shared" si="157"/>
        <v>0</v>
      </c>
      <c r="AA558" s="113" t="str">
        <f t="shared" si="158"/>
        <v>Low Cropland (10-30%)</v>
      </c>
      <c r="AB558" s="11">
        <f t="shared" si="159"/>
        <v>0.2</v>
      </c>
      <c r="AC558" s="11">
        <f t="shared" si="160"/>
        <v>2.009276756756757E-2</v>
      </c>
      <c r="AD558" s="30">
        <f t="shared" si="161"/>
        <v>0.10046383783783784</v>
      </c>
    </row>
    <row r="559" spans="1:30" x14ac:dyDescent="0.4">
      <c r="A559" s="11" t="str">
        <f>Outgrowers_Baseline!A559</f>
        <v>91386a</v>
      </c>
      <c r="B559" s="11">
        <f>Outgrowers_Baseline!B559</f>
        <v>507</v>
      </c>
      <c r="C559" s="11" t="str">
        <f>Outgrowers_Baseline!C559</f>
        <v>91386a</v>
      </c>
      <c r="D559" s="11">
        <f>Outgrowers_Baseline!D559</f>
        <v>22915</v>
      </c>
      <c r="E559" s="11" t="str">
        <f>Outgrowers_Baseline!G559</f>
        <v>Euc</v>
      </c>
      <c r="F559" s="11">
        <f>Outgrowers_Baseline!H559</f>
        <v>2025</v>
      </c>
      <c r="G559" s="11">
        <f t="shared" si="144"/>
        <v>2024</v>
      </c>
      <c r="H559" s="11">
        <f>IF(G559&lt;2017,0,(IF(G559=2017,Outgrowers_Baseline!I559,IF(G559=2018,Outgrowers_Baseline!N559,IF(G559=2019,Outgrowers_Baseline!S559,IF(G559=2020,Outgrowers_Baseline!X559,IF(G559=2021,Outgrowers_Baseline!AC559,IF(G559=2022,Outgrowers_Baseline!AH559,IF(G559=2023,Outgrowers_Baseline!AM559,IF(G559=2024,Outgrowers_Baseline!AR559,0)))))))))+(IF(G559=2017,Outgrowers_Baseline!J559,IF(G559=2018,Outgrowers_Baseline!O559,IF(G559=2019,Outgrowers_Baseline!T559,IF(G559=2020,Outgrowers_Baseline!Y559,IF(G559=2021,Outgrowers_Baseline!AD559,IF(G559=2022,Outgrowers_Baseline!AI559,IF(G559=2023,Outgrowers_Baseline!AN559,IF(G559=2024,Outgrowers_Baseline!AS559,0)))))))))+(IF(G559=2017,Outgrowers_Baseline!K559,IF(G559=2018,Outgrowers_Baseline!P559,IF(G559=2019,Outgrowers_Baseline!U559,IF(G559=2020,Outgrowers_Baseline!Z559,IF(G559=2021,Outgrowers_Baseline!AE559,IF(G559=2022,Outgrowers_Baseline!AJ559,IF(G559=2023,Outgrowers_Baseline!AO559,IF(G559=2024,Outgrowers_Baseline!AT559,0)))))))))+(IF(G559=2017,Outgrowers_Baseline!L559,IF(G559=2018,Outgrowers_Baseline!Q559,IF(G559=2019,Outgrowers_Baseline!V559,IF(G559=2020,Outgrowers_Baseline!AA559,IF(G559=2021,Outgrowers_Baseline!AF559,IF(G559=2022,Outgrowers_Baseline!AK559,IF(G559=2023,Outgrowers_Baseline!AP559,IF(G559=2024,Outgrowers_Baseline!AU559,0))))))))))</f>
        <v>700</v>
      </c>
      <c r="I559" s="11">
        <f t="shared" si="145"/>
        <v>2024</v>
      </c>
      <c r="J559" s="11">
        <f>IF(I559=2017,Outgrowers_Baseline!I559,IF(I559=2018,Outgrowers_Baseline!N559,IF(I559=2019,Outgrowers_Baseline!S559,IF(I559=2020,Outgrowers_Baseline!X559,IF(I559=2021,Outgrowers_Baseline!AC559,IF(I559=2022,Outgrowers_Baseline!AH559,IF(I559=2023,Outgrowers_Baseline!AM559,IF(I559=2024,Outgrowers_Baseline!AR559,0))))))))</f>
        <v>100</v>
      </c>
      <c r="K559" s="11">
        <f>IF(I559=2017,Outgrowers_Baseline!L559,IF(I559=2018,Outgrowers_Baseline!Q559,IF(I559=2019,Outgrowers_Baseline!V559,IF(I559=2020,Outgrowers_Baseline!AA559,IF(I559=2021,Outgrowers_Baseline!AF559,IF(I559=2022,Outgrowers_Baseline!AK559,IF(I559=2023,Outgrowers_Baseline!AP559,IF(I559=2024,Outgrowers_Baseline!AU559,0))))))))</f>
        <v>0</v>
      </c>
      <c r="L559" s="11">
        <f>IF(I559=2017,Outgrowers_Baseline!K559,IF(I559=2018,Outgrowers_Baseline!P559,IF(I559=2019,Outgrowers_Baseline!U559,IF(I559=2020,Outgrowers_Baseline!Z559,IF(I559=2021,Outgrowers_Baseline!AE559,IF(I559=2022,Outgrowers_Baseline!AJ559,IF(I559=2023,Outgrowers_Baseline!AO559,IF(I559=2024,Outgrowers_Baseline!AT559,0))))))))</f>
        <v>300</v>
      </c>
      <c r="M559" s="11">
        <f>IF(I559=2017,Outgrowers_Baseline!J559,IF(I559=2018,Outgrowers_Baseline!O559,IF(I559=2019,Outgrowers_Baseline!T559,IF(I559=2020,Outgrowers_Baseline!Y559,IF(I559=2021,Outgrowers_Baseline!AD559,IF(I559=2022,Outgrowers_Baseline!AI559,IF(I559=2023,Outgrowers_Baseline!AN559,IF(I559=2024,Outgrowers_Baseline!AS559,0))))))))</f>
        <v>300</v>
      </c>
      <c r="N559" s="11">
        <f t="shared" si="146"/>
        <v>700</v>
      </c>
      <c r="O559" s="30">
        <f>IFERROR(VLOOKUP(A559,Outgrower_Areas!$C:$J,8,0),0)</f>
        <v>7.8341999999999995E-2</v>
      </c>
      <c r="P559" s="33">
        <f t="shared" si="147"/>
        <v>0</v>
      </c>
      <c r="Q559" s="113">
        <f t="shared" si="148"/>
        <v>0</v>
      </c>
      <c r="R559" s="32">
        <f t="shared" si="149"/>
        <v>0.42857142857142855</v>
      </c>
      <c r="S559" s="30">
        <f t="shared" si="150"/>
        <v>3.3575142857142852E-2</v>
      </c>
      <c r="T559" s="32">
        <f t="shared" si="151"/>
        <v>0.8571428571428571</v>
      </c>
      <c r="U559" s="30">
        <f t="shared" si="152"/>
        <v>6.7150285714285704E-2</v>
      </c>
      <c r="V559" s="113" t="str">
        <f t="shared" si="153"/>
        <v>Non-Cropland</v>
      </c>
      <c r="W559" s="33">
        <f t="shared" si="154"/>
        <v>0</v>
      </c>
      <c r="X559" s="114">
        <f t="shared" si="155"/>
        <v>0</v>
      </c>
      <c r="Y559" s="33">
        <f t="shared" si="156"/>
        <v>0.3</v>
      </c>
      <c r="Z559" s="113">
        <f t="shared" si="157"/>
        <v>1.0072542857142855E-2</v>
      </c>
      <c r="AA559" s="113" t="str">
        <f t="shared" si="158"/>
        <v>High Cropland (≥50%)</v>
      </c>
      <c r="AB559" s="11">
        <f t="shared" si="159"/>
        <v>0.4</v>
      </c>
      <c r="AC559" s="11">
        <f t="shared" si="160"/>
        <v>2.6860114285714283E-2</v>
      </c>
      <c r="AD559" s="30">
        <f t="shared" si="161"/>
        <v>6.7150285714285704E-2</v>
      </c>
    </row>
    <row r="560" spans="1:30" x14ac:dyDescent="0.4">
      <c r="A560" s="11" t="str">
        <f>Outgrowers_Baseline!A560</f>
        <v>92002a</v>
      </c>
      <c r="B560" s="11">
        <f>Outgrowers_Baseline!B560</f>
        <v>501</v>
      </c>
      <c r="C560" s="11" t="str">
        <f>Outgrowers_Baseline!C560</f>
        <v>92002a</v>
      </c>
      <c r="D560" s="11">
        <f>Outgrowers_Baseline!D560</f>
        <v>16871</v>
      </c>
      <c r="E560" s="11" t="str">
        <f>Outgrowers_Baseline!G560</f>
        <v>Euc</v>
      </c>
      <c r="F560" s="11">
        <f>Outgrowers_Baseline!H560</f>
        <v>2017</v>
      </c>
      <c r="G560" s="11">
        <f t="shared" si="144"/>
        <v>2016</v>
      </c>
      <c r="H560" s="11">
        <f>IF(G560&lt;2017,0,(IF(G560=2017,Outgrowers_Baseline!I560,IF(G560=2018,Outgrowers_Baseline!N560,IF(G560=2019,Outgrowers_Baseline!S560,IF(G560=2020,Outgrowers_Baseline!X560,IF(G560=2021,Outgrowers_Baseline!AC560,IF(G560=2022,Outgrowers_Baseline!AH560,IF(G560=2023,Outgrowers_Baseline!AM560,IF(G560=2024,Outgrowers_Baseline!AR560,0)))))))))+(IF(G560=2017,Outgrowers_Baseline!J560,IF(G560=2018,Outgrowers_Baseline!O560,IF(G560=2019,Outgrowers_Baseline!T560,IF(G560=2020,Outgrowers_Baseline!Y560,IF(G560=2021,Outgrowers_Baseline!AD560,IF(G560=2022,Outgrowers_Baseline!AI560,IF(G560=2023,Outgrowers_Baseline!AN560,IF(G560=2024,Outgrowers_Baseline!AS560,0)))))))))+(IF(G560=2017,Outgrowers_Baseline!K560,IF(G560=2018,Outgrowers_Baseline!P560,IF(G560=2019,Outgrowers_Baseline!U560,IF(G560=2020,Outgrowers_Baseline!Z560,IF(G560=2021,Outgrowers_Baseline!AE560,IF(G560=2022,Outgrowers_Baseline!AJ560,IF(G560=2023,Outgrowers_Baseline!AO560,IF(G560=2024,Outgrowers_Baseline!AT560,0)))))))))+(IF(G560=2017,Outgrowers_Baseline!L560,IF(G560=2018,Outgrowers_Baseline!Q560,IF(G560=2019,Outgrowers_Baseline!V560,IF(G560=2020,Outgrowers_Baseline!AA560,IF(G560=2021,Outgrowers_Baseline!AF560,IF(G560=2022,Outgrowers_Baseline!AK560,IF(G560=2023,Outgrowers_Baseline!AP560,IF(G560=2024,Outgrowers_Baseline!AU560,0))))))))))</f>
        <v>0</v>
      </c>
      <c r="I560" s="11">
        <f t="shared" si="145"/>
        <v>2017</v>
      </c>
      <c r="J560" s="11">
        <f>IF(I560=2017,Outgrowers_Baseline!I560,IF(I560=2018,Outgrowers_Baseline!N560,IF(I560=2019,Outgrowers_Baseline!S560,IF(I560=2020,Outgrowers_Baseline!X560,IF(I560=2021,Outgrowers_Baseline!AC560,IF(I560=2022,Outgrowers_Baseline!AH560,IF(I560=2023,Outgrowers_Baseline!AM560,IF(I560=2024,Outgrowers_Baseline!AR560,0))))))))</f>
        <v>3100</v>
      </c>
      <c r="K560" s="11">
        <f>IF(I560=2017,Outgrowers_Baseline!L560,IF(I560=2018,Outgrowers_Baseline!Q560,IF(I560=2019,Outgrowers_Baseline!V560,IF(I560=2020,Outgrowers_Baseline!AA560,IF(I560=2021,Outgrowers_Baseline!AF560,IF(I560=2022,Outgrowers_Baseline!AK560,IF(I560=2023,Outgrowers_Baseline!AP560,IF(I560=2024,Outgrowers_Baseline!AU560,0))))))))</f>
        <v>0</v>
      </c>
      <c r="L560" s="11">
        <f>IF(I560=2017,Outgrowers_Baseline!K560,IF(I560=2018,Outgrowers_Baseline!P560,IF(I560=2019,Outgrowers_Baseline!U560,IF(I560=2020,Outgrowers_Baseline!Z560,IF(I560=2021,Outgrowers_Baseline!AE560,IF(I560=2022,Outgrowers_Baseline!AJ560,IF(I560=2023,Outgrowers_Baseline!AO560,IF(I560=2024,Outgrowers_Baseline!AT560,0))))))))</f>
        <v>0</v>
      </c>
      <c r="M560" s="11">
        <f>IF(I560=2017,Outgrowers_Baseline!J560,IF(I560=2018,Outgrowers_Baseline!O560,IF(I560=2019,Outgrowers_Baseline!T560,IF(I560=2020,Outgrowers_Baseline!Y560,IF(I560=2021,Outgrowers_Baseline!AD560,IF(I560=2022,Outgrowers_Baseline!AI560,IF(I560=2023,Outgrowers_Baseline!AN560,IF(I560=2024,Outgrowers_Baseline!AS560,0))))))))</f>
        <v>0</v>
      </c>
      <c r="N560" s="11">
        <f t="shared" si="146"/>
        <v>3100</v>
      </c>
      <c r="O560" s="30">
        <f>IFERROR(VLOOKUP(A560,Outgrower_Areas!$C:$J,8,0),0)</f>
        <v>0.28106999999999999</v>
      </c>
      <c r="P560" s="33">
        <f t="shared" si="147"/>
        <v>0</v>
      </c>
      <c r="Q560" s="113">
        <f t="shared" si="148"/>
        <v>0</v>
      </c>
      <c r="R560" s="32">
        <f t="shared" si="149"/>
        <v>0</v>
      </c>
      <c r="S560" s="30">
        <f t="shared" si="150"/>
        <v>0</v>
      </c>
      <c r="T560" s="32">
        <f t="shared" si="151"/>
        <v>0</v>
      </c>
      <c r="U560" s="30">
        <f t="shared" si="152"/>
        <v>0</v>
      </c>
      <c r="V560" s="113" t="str">
        <f t="shared" si="153"/>
        <v>Non-Cropland</v>
      </c>
      <c r="W560" s="33">
        <f t="shared" si="154"/>
        <v>0</v>
      </c>
      <c r="X560" s="114">
        <f t="shared" si="155"/>
        <v>0</v>
      </c>
      <c r="Y560" s="33">
        <f t="shared" si="156"/>
        <v>0</v>
      </c>
      <c r="Z560" s="113">
        <f t="shared" si="157"/>
        <v>0</v>
      </c>
      <c r="AA560" s="113" t="str">
        <f t="shared" si="158"/>
        <v>Non-Cropland</v>
      </c>
      <c r="AB560" s="11">
        <f t="shared" si="159"/>
        <v>0</v>
      </c>
      <c r="AC560" s="11">
        <f t="shared" si="160"/>
        <v>0</v>
      </c>
      <c r="AD560" s="30">
        <f t="shared" si="161"/>
        <v>0</v>
      </c>
    </row>
    <row r="561" spans="1:30" x14ac:dyDescent="0.4">
      <c r="A561" s="11" t="str">
        <f>Outgrowers_Baseline!A561</f>
        <v>92070a</v>
      </c>
      <c r="B561" s="11">
        <f>Outgrowers_Baseline!B561</f>
        <v>507</v>
      </c>
      <c r="C561" s="11" t="str">
        <f>Outgrowers_Baseline!C561</f>
        <v>92070a</v>
      </c>
      <c r="D561" s="11">
        <f>Outgrowers_Baseline!D561</f>
        <v>19290</v>
      </c>
      <c r="E561" s="11" t="str">
        <f>Outgrowers_Baseline!G561</f>
        <v>Euc</v>
      </c>
      <c r="F561" s="11">
        <f>Outgrowers_Baseline!H561</f>
        <v>2024</v>
      </c>
      <c r="G561" s="11">
        <f t="shared" si="144"/>
        <v>2023</v>
      </c>
      <c r="H561" s="11">
        <f>IF(G561&lt;2017,0,(IF(G561=2017,Outgrowers_Baseline!I561,IF(G561=2018,Outgrowers_Baseline!N561,IF(G561=2019,Outgrowers_Baseline!S561,IF(G561=2020,Outgrowers_Baseline!X561,IF(G561=2021,Outgrowers_Baseline!AC561,IF(G561=2022,Outgrowers_Baseline!AH561,IF(G561=2023,Outgrowers_Baseline!AM561,IF(G561=2024,Outgrowers_Baseline!AR561,0)))))))))+(IF(G561=2017,Outgrowers_Baseline!J561,IF(G561=2018,Outgrowers_Baseline!O561,IF(G561=2019,Outgrowers_Baseline!T561,IF(G561=2020,Outgrowers_Baseline!Y561,IF(G561=2021,Outgrowers_Baseline!AD561,IF(G561=2022,Outgrowers_Baseline!AI561,IF(G561=2023,Outgrowers_Baseline!AN561,IF(G561=2024,Outgrowers_Baseline!AS561,0)))))))))+(IF(G561=2017,Outgrowers_Baseline!K561,IF(G561=2018,Outgrowers_Baseline!P561,IF(G561=2019,Outgrowers_Baseline!U561,IF(G561=2020,Outgrowers_Baseline!Z561,IF(G561=2021,Outgrowers_Baseline!AE561,IF(G561=2022,Outgrowers_Baseline!AJ561,IF(G561=2023,Outgrowers_Baseline!AO561,IF(G561=2024,Outgrowers_Baseline!AT561,0)))))))))+(IF(G561=2017,Outgrowers_Baseline!L561,IF(G561=2018,Outgrowers_Baseline!Q561,IF(G561=2019,Outgrowers_Baseline!V561,IF(G561=2020,Outgrowers_Baseline!AA561,IF(G561=2021,Outgrowers_Baseline!AF561,IF(G561=2022,Outgrowers_Baseline!AK561,IF(G561=2023,Outgrowers_Baseline!AP561,IF(G561=2024,Outgrowers_Baseline!AU561,0))))))))))</f>
        <v>6200</v>
      </c>
      <c r="I561" s="11">
        <f t="shared" si="145"/>
        <v>2023</v>
      </c>
      <c r="J561" s="11">
        <f>IF(I561=2017,Outgrowers_Baseline!I561,IF(I561=2018,Outgrowers_Baseline!N561,IF(I561=2019,Outgrowers_Baseline!S561,IF(I561=2020,Outgrowers_Baseline!X561,IF(I561=2021,Outgrowers_Baseline!AC561,IF(I561=2022,Outgrowers_Baseline!AH561,IF(I561=2023,Outgrowers_Baseline!AM561,IF(I561=2024,Outgrowers_Baseline!AR561,0))))))))</f>
        <v>4100</v>
      </c>
      <c r="K561" s="11">
        <f>IF(I561=2017,Outgrowers_Baseline!L561,IF(I561=2018,Outgrowers_Baseline!Q561,IF(I561=2019,Outgrowers_Baseline!V561,IF(I561=2020,Outgrowers_Baseline!AA561,IF(I561=2021,Outgrowers_Baseline!AF561,IF(I561=2022,Outgrowers_Baseline!AK561,IF(I561=2023,Outgrowers_Baseline!AP561,IF(I561=2024,Outgrowers_Baseline!AU561,0))))))))</f>
        <v>700</v>
      </c>
      <c r="L561" s="11">
        <f>IF(I561=2017,Outgrowers_Baseline!K561,IF(I561=2018,Outgrowers_Baseline!P561,IF(I561=2019,Outgrowers_Baseline!U561,IF(I561=2020,Outgrowers_Baseline!Z561,IF(I561=2021,Outgrowers_Baseline!AE561,IF(I561=2022,Outgrowers_Baseline!AJ561,IF(I561=2023,Outgrowers_Baseline!AO561,IF(I561=2024,Outgrowers_Baseline!AT561,0))))))))</f>
        <v>900</v>
      </c>
      <c r="M561" s="11">
        <f>IF(I561=2017,Outgrowers_Baseline!J561,IF(I561=2018,Outgrowers_Baseline!O561,IF(I561=2019,Outgrowers_Baseline!T561,IF(I561=2020,Outgrowers_Baseline!Y561,IF(I561=2021,Outgrowers_Baseline!AD561,IF(I561=2022,Outgrowers_Baseline!AI561,IF(I561=2023,Outgrowers_Baseline!AN561,IF(I561=2024,Outgrowers_Baseline!AS561,0))))))))</f>
        <v>500</v>
      </c>
      <c r="N561" s="11">
        <f t="shared" si="146"/>
        <v>6200</v>
      </c>
      <c r="O561" s="30">
        <f>IFERROR(VLOOKUP(A561,Outgrower_Areas!$C:$J,8,0),0)</f>
        <v>0.631749</v>
      </c>
      <c r="P561" s="33">
        <f t="shared" si="147"/>
        <v>0.11290322580645161</v>
      </c>
      <c r="Q561" s="113">
        <f t="shared" si="148"/>
        <v>7.1326500000000001E-2</v>
      </c>
      <c r="R561" s="32">
        <f t="shared" si="149"/>
        <v>0.25806451612903225</v>
      </c>
      <c r="S561" s="30">
        <f t="shared" si="150"/>
        <v>0.16303200000000001</v>
      </c>
      <c r="T561" s="32">
        <f t="shared" si="151"/>
        <v>0.33870967741935482</v>
      </c>
      <c r="U561" s="30">
        <f t="shared" si="152"/>
        <v>0.21397949999999999</v>
      </c>
      <c r="V561" s="113" t="str">
        <f t="shared" si="153"/>
        <v>Low Cropland (10-30%)</v>
      </c>
      <c r="W561" s="33">
        <f t="shared" si="154"/>
        <v>0.2</v>
      </c>
      <c r="X561" s="114">
        <f t="shared" si="155"/>
        <v>1.4265300000000002E-2</v>
      </c>
      <c r="Y561" s="33">
        <f t="shared" si="156"/>
        <v>0.2</v>
      </c>
      <c r="Z561" s="113">
        <f t="shared" si="157"/>
        <v>3.2606400000000001E-2</v>
      </c>
      <c r="AA561" s="113" t="str">
        <f t="shared" si="158"/>
        <v>Medium Cropland (30-50%)</v>
      </c>
      <c r="AB561" s="11">
        <f t="shared" si="159"/>
        <v>0.3</v>
      </c>
      <c r="AC561" s="11">
        <f t="shared" si="160"/>
        <v>6.4193849999999997E-2</v>
      </c>
      <c r="AD561" s="30">
        <f t="shared" si="161"/>
        <v>0.21397949999999999</v>
      </c>
    </row>
    <row r="562" spans="1:30" x14ac:dyDescent="0.4">
      <c r="A562" s="11" t="str">
        <f>Outgrowers_Baseline!A562</f>
        <v>92329a</v>
      </c>
      <c r="B562" s="11">
        <f>Outgrowers_Baseline!B562</f>
        <v>507</v>
      </c>
      <c r="C562" s="11" t="str">
        <f>Outgrowers_Baseline!C562</f>
        <v>92329a</v>
      </c>
      <c r="D562" s="11">
        <f>Outgrowers_Baseline!D562</f>
        <v>19384</v>
      </c>
      <c r="E562" s="11" t="str">
        <f>Outgrowers_Baseline!G562</f>
        <v>Euc</v>
      </c>
      <c r="F562" s="11">
        <f>Outgrowers_Baseline!H562</f>
        <v>2023</v>
      </c>
      <c r="G562" s="11">
        <f t="shared" si="144"/>
        <v>2022</v>
      </c>
      <c r="H562" s="11">
        <f>IF(G562&lt;2017,0,(IF(G562=2017,Outgrowers_Baseline!I562,IF(G562=2018,Outgrowers_Baseline!N562,IF(G562=2019,Outgrowers_Baseline!S562,IF(G562=2020,Outgrowers_Baseline!X562,IF(G562=2021,Outgrowers_Baseline!AC562,IF(G562=2022,Outgrowers_Baseline!AH562,IF(G562=2023,Outgrowers_Baseline!AM562,IF(G562=2024,Outgrowers_Baseline!AR562,0)))))))))+(IF(G562=2017,Outgrowers_Baseline!J562,IF(G562=2018,Outgrowers_Baseline!O562,IF(G562=2019,Outgrowers_Baseline!T562,IF(G562=2020,Outgrowers_Baseline!Y562,IF(G562=2021,Outgrowers_Baseline!AD562,IF(G562=2022,Outgrowers_Baseline!AI562,IF(G562=2023,Outgrowers_Baseline!AN562,IF(G562=2024,Outgrowers_Baseline!AS562,0)))))))))+(IF(G562=2017,Outgrowers_Baseline!K562,IF(G562=2018,Outgrowers_Baseline!P562,IF(G562=2019,Outgrowers_Baseline!U562,IF(G562=2020,Outgrowers_Baseline!Z562,IF(G562=2021,Outgrowers_Baseline!AE562,IF(G562=2022,Outgrowers_Baseline!AJ562,IF(G562=2023,Outgrowers_Baseline!AO562,IF(G562=2024,Outgrowers_Baseline!AT562,0)))))))))+(IF(G562=2017,Outgrowers_Baseline!L562,IF(G562=2018,Outgrowers_Baseline!Q562,IF(G562=2019,Outgrowers_Baseline!V562,IF(G562=2020,Outgrowers_Baseline!AA562,IF(G562=2021,Outgrowers_Baseline!AF562,IF(G562=2022,Outgrowers_Baseline!AK562,IF(G562=2023,Outgrowers_Baseline!AP562,IF(G562=2024,Outgrowers_Baseline!AU562,0))))))))))</f>
        <v>12500</v>
      </c>
      <c r="I562" s="11">
        <f t="shared" si="145"/>
        <v>2022</v>
      </c>
      <c r="J562" s="11">
        <f>IF(I562=2017,Outgrowers_Baseline!I562,IF(I562=2018,Outgrowers_Baseline!N562,IF(I562=2019,Outgrowers_Baseline!S562,IF(I562=2020,Outgrowers_Baseline!X562,IF(I562=2021,Outgrowers_Baseline!AC562,IF(I562=2022,Outgrowers_Baseline!AH562,IF(I562=2023,Outgrowers_Baseline!AM562,IF(I562=2024,Outgrowers_Baseline!AR562,0))))))))</f>
        <v>9700</v>
      </c>
      <c r="K562" s="11">
        <f>IF(I562=2017,Outgrowers_Baseline!L562,IF(I562=2018,Outgrowers_Baseline!Q562,IF(I562=2019,Outgrowers_Baseline!V562,IF(I562=2020,Outgrowers_Baseline!AA562,IF(I562=2021,Outgrowers_Baseline!AF562,IF(I562=2022,Outgrowers_Baseline!AK562,IF(I562=2023,Outgrowers_Baseline!AP562,IF(I562=2024,Outgrowers_Baseline!AU562,0))))))))</f>
        <v>0</v>
      </c>
      <c r="L562" s="11">
        <f>IF(I562=2017,Outgrowers_Baseline!K562,IF(I562=2018,Outgrowers_Baseline!P562,IF(I562=2019,Outgrowers_Baseline!U562,IF(I562=2020,Outgrowers_Baseline!Z562,IF(I562=2021,Outgrowers_Baseline!AE562,IF(I562=2022,Outgrowers_Baseline!AJ562,IF(I562=2023,Outgrowers_Baseline!AO562,IF(I562=2024,Outgrowers_Baseline!AT562,0))))))))</f>
        <v>1700</v>
      </c>
      <c r="M562" s="11">
        <f>IF(I562=2017,Outgrowers_Baseline!J562,IF(I562=2018,Outgrowers_Baseline!O562,IF(I562=2019,Outgrowers_Baseline!T562,IF(I562=2020,Outgrowers_Baseline!Y562,IF(I562=2021,Outgrowers_Baseline!AD562,IF(I562=2022,Outgrowers_Baseline!AI562,IF(I562=2023,Outgrowers_Baseline!AN562,IF(I562=2024,Outgrowers_Baseline!AS562,0))))))))</f>
        <v>1100</v>
      </c>
      <c r="N562" s="11">
        <f t="shared" si="146"/>
        <v>12500</v>
      </c>
      <c r="O562" s="30">
        <f>IFERROR(VLOOKUP(A562,Outgrower_Areas!$C:$J,8,0),0)</f>
        <v>1.2556400000000001</v>
      </c>
      <c r="P562" s="33">
        <f t="shared" si="147"/>
        <v>0</v>
      </c>
      <c r="Q562" s="113">
        <f t="shared" si="148"/>
        <v>0</v>
      </c>
      <c r="R562" s="32">
        <f t="shared" si="149"/>
        <v>0.13600000000000001</v>
      </c>
      <c r="S562" s="30">
        <f t="shared" si="150"/>
        <v>0.17076704000000004</v>
      </c>
      <c r="T562" s="32">
        <f t="shared" si="151"/>
        <v>0.224</v>
      </c>
      <c r="U562" s="30">
        <f t="shared" si="152"/>
        <v>0.28126336000000002</v>
      </c>
      <c r="V562" s="113" t="str">
        <f t="shared" si="153"/>
        <v>Non-Cropland</v>
      </c>
      <c r="W562" s="33">
        <f t="shared" si="154"/>
        <v>0</v>
      </c>
      <c r="X562" s="114">
        <f t="shared" si="155"/>
        <v>0</v>
      </c>
      <c r="Y562" s="33">
        <f t="shared" si="156"/>
        <v>0.2</v>
      </c>
      <c r="Z562" s="113">
        <f t="shared" si="157"/>
        <v>3.415340800000001E-2</v>
      </c>
      <c r="AA562" s="113" t="str">
        <f t="shared" si="158"/>
        <v>Low Cropland (10-30%)</v>
      </c>
      <c r="AB562" s="11">
        <f t="shared" si="159"/>
        <v>0.2</v>
      </c>
      <c r="AC562" s="11">
        <f t="shared" si="160"/>
        <v>5.6252672000000004E-2</v>
      </c>
      <c r="AD562" s="30">
        <f t="shared" si="161"/>
        <v>0.28126336000000002</v>
      </c>
    </row>
    <row r="563" spans="1:30" x14ac:dyDescent="0.4">
      <c r="A563" s="11" t="str">
        <f>Outgrowers_Baseline!A563</f>
        <v>93001a</v>
      </c>
      <c r="B563" s="11">
        <f>Outgrowers_Baseline!B563</f>
        <v>501</v>
      </c>
      <c r="C563" s="11" t="str">
        <f>Outgrowers_Baseline!C563</f>
        <v>93001a</v>
      </c>
      <c r="D563" s="11">
        <f>Outgrowers_Baseline!D563</f>
        <v>15741</v>
      </c>
      <c r="E563" s="11" t="str">
        <f>Outgrowers_Baseline!G563</f>
        <v>Pine</v>
      </c>
      <c r="F563" s="11">
        <f>Outgrowers_Baseline!H563</f>
        <v>2017</v>
      </c>
      <c r="G563" s="11">
        <f t="shared" si="144"/>
        <v>2016</v>
      </c>
      <c r="H563" s="11">
        <f>IF(G563&lt;2017,0,(IF(G563=2017,Outgrowers_Baseline!I563,IF(G563=2018,Outgrowers_Baseline!N563,IF(G563=2019,Outgrowers_Baseline!S563,IF(G563=2020,Outgrowers_Baseline!X563,IF(G563=2021,Outgrowers_Baseline!AC563,IF(G563=2022,Outgrowers_Baseline!AH563,IF(G563=2023,Outgrowers_Baseline!AM563,IF(G563=2024,Outgrowers_Baseline!AR563,0)))))))))+(IF(G563=2017,Outgrowers_Baseline!J563,IF(G563=2018,Outgrowers_Baseline!O563,IF(G563=2019,Outgrowers_Baseline!T563,IF(G563=2020,Outgrowers_Baseline!Y563,IF(G563=2021,Outgrowers_Baseline!AD563,IF(G563=2022,Outgrowers_Baseline!AI563,IF(G563=2023,Outgrowers_Baseline!AN563,IF(G563=2024,Outgrowers_Baseline!AS563,0)))))))))+(IF(G563=2017,Outgrowers_Baseline!K563,IF(G563=2018,Outgrowers_Baseline!P563,IF(G563=2019,Outgrowers_Baseline!U563,IF(G563=2020,Outgrowers_Baseline!Z563,IF(G563=2021,Outgrowers_Baseline!AE563,IF(G563=2022,Outgrowers_Baseline!AJ563,IF(G563=2023,Outgrowers_Baseline!AO563,IF(G563=2024,Outgrowers_Baseline!AT563,0)))))))))+(IF(G563=2017,Outgrowers_Baseline!L563,IF(G563=2018,Outgrowers_Baseline!Q563,IF(G563=2019,Outgrowers_Baseline!V563,IF(G563=2020,Outgrowers_Baseline!AA563,IF(G563=2021,Outgrowers_Baseline!AF563,IF(G563=2022,Outgrowers_Baseline!AK563,IF(G563=2023,Outgrowers_Baseline!AP563,IF(G563=2024,Outgrowers_Baseline!AU563,0))))))))))</f>
        <v>0</v>
      </c>
      <c r="I563" s="11">
        <f t="shared" si="145"/>
        <v>2017</v>
      </c>
      <c r="J563" s="11">
        <f>IF(I563=2017,Outgrowers_Baseline!I563,IF(I563=2018,Outgrowers_Baseline!N563,IF(I563=2019,Outgrowers_Baseline!S563,IF(I563=2020,Outgrowers_Baseline!X563,IF(I563=2021,Outgrowers_Baseline!AC563,IF(I563=2022,Outgrowers_Baseline!AH563,IF(I563=2023,Outgrowers_Baseline!AM563,IF(I563=2024,Outgrowers_Baseline!AR563,0))))))))</f>
        <v>3500</v>
      </c>
      <c r="K563" s="11">
        <f>IF(I563=2017,Outgrowers_Baseline!L563,IF(I563=2018,Outgrowers_Baseline!Q563,IF(I563=2019,Outgrowers_Baseline!V563,IF(I563=2020,Outgrowers_Baseline!AA563,IF(I563=2021,Outgrowers_Baseline!AF563,IF(I563=2022,Outgrowers_Baseline!AK563,IF(I563=2023,Outgrowers_Baseline!AP563,IF(I563=2024,Outgrowers_Baseline!AU563,0))))))))</f>
        <v>200</v>
      </c>
      <c r="L563" s="11">
        <f>IF(I563=2017,Outgrowers_Baseline!K563,IF(I563=2018,Outgrowers_Baseline!P563,IF(I563=2019,Outgrowers_Baseline!U563,IF(I563=2020,Outgrowers_Baseline!Z563,IF(I563=2021,Outgrowers_Baseline!AE563,IF(I563=2022,Outgrowers_Baseline!AJ563,IF(I563=2023,Outgrowers_Baseline!AO563,IF(I563=2024,Outgrowers_Baseline!AT563,0))))))))</f>
        <v>4700</v>
      </c>
      <c r="M563" s="11">
        <f>IF(I563=2017,Outgrowers_Baseline!J563,IF(I563=2018,Outgrowers_Baseline!O563,IF(I563=2019,Outgrowers_Baseline!T563,IF(I563=2020,Outgrowers_Baseline!Y563,IF(I563=2021,Outgrowers_Baseline!AD563,IF(I563=2022,Outgrowers_Baseline!AI563,IF(I563=2023,Outgrowers_Baseline!AN563,IF(I563=2024,Outgrowers_Baseline!AS563,0))))))))</f>
        <v>13400</v>
      </c>
      <c r="N563" s="11">
        <f t="shared" si="146"/>
        <v>21800</v>
      </c>
      <c r="O563" s="30">
        <f>IFERROR(VLOOKUP(A563,Outgrower_Areas!$C:$J,8,0),0)</f>
        <v>2.1532260000000001</v>
      </c>
      <c r="P563" s="33">
        <f t="shared" si="147"/>
        <v>9.1743119266055051E-3</v>
      </c>
      <c r="Q563" s="113">
        <f t="shared" si="148"/>
        <v>1.9754366972477067E-2</v>
      </c>
      <c r="R563" s="32">
        <f t="shared" si="149"/>
        <v>0.22477064220183487</v>
      </c>
      <c r="S563" s="30">
        <f t="shared" si="150"/>
        <v>0.4839819908256881</v>
      </c>
      <c r="T563" s="32">
        <f t="shared" si="151"/>
        <v>0.83944954128440363</v>
      </c>
      <c r="U563" s="30">
        <f t="shared" si="152"/>
        <v>1.8075245779816513</v>
      </c>
      <c r="V563" s="113" t="str">
        <f t="shared" si="153"/>
        <v>Very Low Cropland (&lt;10%)</v>
      </c>
      <c r="W563" s="33">
        <f t="shared" si="154"/>
        <v>0.15</v>
      </c>
      <c r="X563" s="114">
        <f t="shared" si="155"/>
        <v>2.9631550458715599E-3</v>
      </c>
      <c r="Y563" s="33">
        <f t="shared" si="156"/>
        <v>0.2</v>
      </c>
      <c r="Z563" s="113">
        <f t="shared" si="157"/>
        <v>9.6796398165137632E-2</v>
      </c>
      <c r="AA563" s="113" t="str">
        <f t="shared" si="158"/>
        <v>High Cropland (≥50%)</v>
      </c>
      <c r="AB563" s="11">
        <f t="shared" si="159"/>
        <v>0.4</v>
      </c>
      <c r="AC563" s="11">
        <f t="shared" si="160"/>
        <v>0.7230098311926606</v>
      </c>
      <c r="AD563" s="30">
        <f t="shared" si="161"/>
        <v>1.8075245779816513</v>
      </c>
    </row>
    <row r="564" spans="1:30" x14ac:dyDescent="0.4">
      <c r="A564" s="11" t="str">
        <f>Outgrowers_Baseline!A564</f>
        <v>93319a</v>
      </c>
      <c r="B564" s="11">
        <f>Outgrowers_Baseline!B564</f>
        <v>507</v>
      </c>
      <c r="C564" s="11" t="str">
        <f>Outgrowers_Baseline!C564</f>
        <v>93319a</v>
      </c>
      <c r="D564" s="11">
        <f>Outgrowers_Baseline!D564</f>
        <v>19126</v>
      </c>
      <c r="E564" s="11" t="str">
        <f>Outgrowers_Baseline!G564</f>
        <v>Pine</v>
      </c>
      <c r="F564" s="11">
        <f>Outgrowers_Baseline!H564</f>
        <v>2023</v>
      </c>
      <c r="G564" s="11">
        <f t="shared" si="144"/>
        <v>2022</v>
      </c>
      <c r="H564" s="11">
        <f>IF(G564&lt;2017,0,(IF(G564=2017,Outgrowers_Baseline!I564,IF(G564=2018,Outgrowers_Baseline!N564,IF(G564=2019,Outgrowers_Baseline!S564,IF(G564=2020,Outgrowers_Baseline!X564,IF(G564=2021,Outgrowers_Baseline!AC564,IF(G564=2022,Outgrowers_Baseline!AH564,IF(G564=2023,Outgrowers_Baseline!AM564,IF(G564=2024,Outgrowers_Baseline!AR564,0)))))))))+(IF(G564=2017,Outgrowers_Baseline!J564,IF(G564=2018,Outgrowers_Baseline!O564,IF(G564=2019,Outgrowers_Baseline!T564,IF(G564=2020,Outgrowers_Baseline!Y564,IF(G564=2021,Outgrowers_Baseline!AD564,IF(G564=2022,Outgrowers_Baseline!AI564,IF(G564=2023,Outgrowers_Baseline!AN564,IF(G564=2024,Outgrowers_Baseline!AS564,0)))))))))+(IF(G564=2017,Outgrowers_Baseline!K564,IF(G564=2018,Outgrowers_Baseline!P564,IF(G564=2019,Outgrowers_Baseline!U564,IF(G564=2020,Outgrowers_Baseline!Z564,IF(G564=2021,Outgrowers_Baseline!AE564,IF(G564=2022,Outgrowers_Baseline!AJ564,IF(G564=2023,Outgrowers_Baseline!AO564,IF(G564=2024,Outgrowers_Baseline!AT564,0)))))))))+(IF(G564=2017,Outgrowers_Baseline!L564,IF(G564=2018,Outgrowers_Baseline!Q564,IF(G564=2019,Outgrowers_Baseline!V564,IF(G564=2020,Outgrowers_Baseline!AA564,IF(G564=2021,Outgrowers_Baseline!AF564,IF(G564=2022,Outgrowers_Baseline!AK564,IF(G564=2023,Outgrowers_Baseline!AP564,IF(G564=2024,Outgrowers_Baseline!AU564,0))))))))))</f>
        <v>6800</v>
      </c>
      <c r="I564" s="11">
        <f t="shared" si="145"/>
        <v>2022</v>
      </c>
      <c r="J564" s="11">
        <f>IF(I564=2017,Outgrowers_Baseline!I564,IF(I564=2018,Outgrowers_Baseline!N564,IF(I564=2019,Outgrowers_Baseline!S564,IF(I564=2020,Outgrowers_Baseline!X564,IF(I564=2021,Outgrowers_Baseline!AC564,IF(I564=2022,Outgrowers_Baseline!AH564,IF(I564=2023,Outgrowers_Baseline!AM564,IF(I564=2024,Outgrowers_Baseline!AR564,0))))))))</f>
        <v>0</v>
      </c>
      <c r="K564" s="11">
        <f>IF(I564=2017,Outgrowers_Baseline!L564,IF(I564=2018,Outgrowers_Baseline!Q564,IF(I564=2019,Outgrowers_Baseline!V564,IF(I564=2020,Outgrowers_Baseline!AA564,IF(I564=2021,Outgrowers_Baseline!AF564,IF(I564=2022,Outgrowers_Baseline!AK564,IF(I564=2023,Outgrowers_Baseline!AP564,IF(I564=2024,Outgrowers_Baseline!AU564,0))))))))</f>
        <v>0</v>
      </c>
      <c r="L564" s="11">
        <f>IF(I564=2017,Outgrowers_Baseline!K564,IF(I564=2018,Outgrowers_Baseline!P564,IF(I564=2019,Outgrowers_Baseline!U564,IF(I564=2020,Outgrowers_Baseline!Z564,IF(I564=2021,Outgrowers_Baseline!AE564,IF(I564=2022,Outgrowers_Baseline!AJ564,IF(I564=2023,Outgrowers_Baseline!AO564,IF(I564=2024,Outgrowers_Baseline!AT564,0))))))))</f>
        <v>3600</v>
      </c>
      <c r="M564" s="11">
        <f>IF(I564=2017,Outgrowers_Baseline!J564,IF(I564=2018,Outgrowers_Baseline!O564,IF(I564=2019,Outgrowers_Baseline!T564,IF(I564=2020,Outgrowers_Baseline!Y564,IF(I564=2021,Outgrowers_Baseline!AD564,IF(I564=2022,Outgrowers_Baseline!AI564,IF(I564=2023,Outgrowers_Baseline!AN564,IF(I564=2024,Outgrowers_Baseline!AS564,0))))))))</f>
        <v>3200</v>
      </c>
      <c r="N564" s="11">
        <f t="shared" si="146"/>
        <v>6800</v>
      </c>
      <c r="O564" s="30">
        <f>IFERROR(VLOOKUP(A564,Outgrower_Areas!$C:$J,8,0),0)</f>
        <v>0.66934199999999999</v>
      </c>
      <c r="P564" s="33">
        <f t="shared" si="147"/>
        <v>0</v>
      </c>
      <c r="Q564" s="113">
        <f t="shared" si="148"/>
        <v>0</v>
      </c>
      <c r="R564" s="32">
        <f t="shared" si="149"/>
        <v>0.52941176470588236</v>
      </c>
      <c r="S564" s="30">
        <f t="shared" si="150"/>
        <v>0.35435752941176468</v>
      </c>
      <c r="T564" s="32">
        <f t="shared" si="151"/>
        <v>1</v>
      </c>
      <c r="U564" s="30">
        <f t="shared" si="152"/>
        <v>0.66934199999999999</v>
      </c>
      <c r="V564" s="113" t="str">
        <f t="shared" si="153"/>
        <v>Non-Cropland</v>
      </c>
      <c r="W564" s="33">
        <f t="shared" si="154"/>
        <v>0</v>
      </c>
      <c r="X564" s="114">
        <f t="shared" si="155"/>
        <v>0</v>
      </c>
      <c r="Y564" s="33">
        <f t="shared" si="156"/>
        <v>0.4</v>
      </c>
      <c r="Z564" s="113">
        <f t="shared" si="157"/>
        <v>0.14174301176470588</v>
      </c>
      <c r="AA564" s="113" t="str">
        <f t="shared" si="158"/>
        <v>High Cropland (≥50%)</v>
      </c>
      <c r="AB564" s="11">
        <f t="shared" si="159"/>
        <v>0.4</v>
      </c>
      <c r="AC564" s="11">
        <f t="shared" si="160"/>
        <v>0.2677368</v>
      </c>
      <c r="AD564" s="30">
        <f t="shared" si="161"/>
        <v>0.66934199999999999</v>
      </c>
    </row>
    <row r="565" spans="1:30" x14ac:dyDescent="0.4">
      <c r="A565" s="11" t="str">
        <f>Outgrowers_Baseline!A565</f>
        <v>93360a</v>
      </c>
      <c r="B565" s="11">
        <f>Outgrowers_Baseline!B565</f>
        <v>507</v>
      </c>
      <c r="C565" s="11" t="str">
        <f>Outgrowers_Baseline!C565</f>
        <v>93360a</v>
      </c>
      <c r="D565" s="11">
        <f>Outgrowers_Baseline!D565</f>
        <v>19127</v>
      </c>
      <c r="E565" s="11" t="str">
        <f>Outgrowers_Baseline!G565</f>
        <v>Pine</v>
      </c>
      <c r="F565" s="11">
        <f>Outgrowers_Baseline!H565</f>
        <v>2024</v>
      </c>
      <c r="G565" s="11">
        <f t="shared" si="144"/>
        <v>2023</v>
      </c>
      <c r="H565" s="11">
        <f>IF(G565&lt;2017,0,(IF(G565=2017,Outgrowers_Baseline!I565,IF(G565=2018,Outgrowers_Baseline!N565,IF(G565=2019,Outgrowers_Baseline!S565,IF(G565=2020,Outgrowers_Baseline!X565,IF(G565=2021,Outgrowers_Baseline!AC565,IF(G565=2022,Outgrowers_Baseline!AH565,IF(G565=2023,Outgrowers_Baseline!AM565,IF(G565=2024,Outgrowers_Baseline!AR565,0)))))))))+(IF(G565=2017,Outgrowers_Baseline!J565,IF(G565=2018,Outgrowers_Baseline!O565,IF(G565=2019,Outgrowers_Baseline!T565,IF(G565=2020,Outgrowers_Baseline!Y565,IF(G565=2021,Outgrowers_Baseline!AD565,IF(G565=2022,Outgrowers_Baseline!AI565,IF(G565=2023,Outgrowers_Baseline!AN565,IF(G565=2024,Outgrowers_Baseline!AS565,0)))))))))+(IF(G565=2017,Outgrowers_Baseline!K565,IF(G565=2018,Outgrowers_Baseline!P565,IF(G565=2019,Outgrowers_Baseline!U565,IF(G565=2020,Outgrowers_Baseline!Z565,IF(G565=2021,Outgrowers_Baseline!AE565,IF(G565=2022,Outgrowers_Baseline!AJ565,IF(G565=2023,Outgrowers_Baseline!AO565,IF(G565=2024,Outgrowers_Baseline!AT565,0)))))))))+(IF(G565=2017,Outgrowers_Baseline!L565,IF(G565=2018,Outgrowers_Baseline!Q565,IF(G565=2019,Outgrowers_Baseline!V565,IF(G565=2020,Outgrowers_Baseline!AA565,IF(G565=2021,Outgrowers_Baseline!AF565,IF(G565=2022,Outgrowers_Baseline!AK565,IF(G565=2023,Outgrowers_Baseline!AP565,IF(G565=2024,Outgrowers_Baseline!AU565,0))))))))))</f>
        <v>4000</v>
      </c>
      <c r="I565" s="11">
        <f t="shared" si="145"/>
        <v>2023</v>
      </c>
      <c r="J565" s="11">
        <f>IF(I565=2017,Outgrowers_Baseline!I565,IF(I565=2018,Outgrowers_Baseline!N565,IF(I565=2019,Outgrowers_Baseline!S565,IF(I565=2020,Outgrowers_Baseline!X565,IF(I565=2021,Outgrowers_Baseline!AC565,IF(I565=2022,Outgrowers_Baseline!AH565,IF(I565=2023,Outgrowers_Baseline!AM565,IF(I565=2024,Outgrowers_Baseline!AR565,0))))))))</f>
        <v>0</v>
      </c>
      <c r="K565" s="11">
        <f>IF(I565=2017,Outgrowers_Baseline!L565,IF(I565=2018,Outgrowers_Baseline!Q565,IF(I565=2019,Outgrowers_Baseline!V565,IF(I565=2020,Outgrowers_Baseline!AA565,IF(I565=2021,Outgrowers_Baseline!AF565,IF(I565=2022,Outgrowers_Baseline!AK565,IF(I565=2023,Outgrowers_Baseline!AP565,IF(I565=2024,Outgrowers_Baseline!AU565,0))))))))</f>
        <v>300</v>
      </c>
      <c r="L565" s="11">
        <f>IF(I565=2017,Outgrowers_Baseline!K565,IF(I565=2018,Outgrowers_Baseline!P565,IF(I565=2019,Outgrowers_Baseline!U565,IF(I565=2020,Outgrowers_Baseline!Z565,IF(I565=2021,Outgrowers_Baseline!AE565,IF(I565=2022,Outgrowers_Baseline!AJ565,IF(I565=2023,Outgrowers_Baseline!AO565,IF(I565=2024,Outgrowers_Baseline!AT565,0))))))))</f>
        <v>1700</v>
      </c>
      <c r="M565" s="11">
        <f>IF(I565=2017,Outgrowers_Baseline!J565,IF(I565=2018,Outgrowers_Baseline!O565,IF(I565=2019,Outgrowers_Baseline!T565,IF(I565=2020,Outgrowers_Baseline!Y565,IF(I565=2021,Outgrowers_Baseline!AD565,IF(I565=2022,Outgrowers_Baseline!AI565,IF(I565=2023,Outgrowers_Baseline!AN565,IF(I565=2024,Outgrowers_Baseline!AS565,0))))))))</f>
        <v>2000</v>
      </c>
      <c r="N565" s="11">
        <f t="shared" si="146"/>
        <v>4000</v>
      </c>
      <c r="O565" s="30">
        <f>IFERROR(VLOOKUP(A565,Outgrower_Areas!$C:$J,8,0),0)</f>
        <v>0.40031699999999998</v>
      </c>
      <c r="P565" s="33">
        <f t="shared" si="147"/>
        <v>7.4999999999999997E-2</v>
      </c>
      <c r="Q565" s="113">
        <f t="shared" si="148"/>
        <v>3.0023774999999996E-2</v>
      </c>
      <c r="R565" s="32">
        <f t="shared" si="149"/>
        <v>0.5</v>
      </c>
      <c r="S565" s="30">
        <f t="shared" si="150"/>
        <v>0.20015849999999999</v>
      </c>
      <c r="T565" s="32">
        <f t="shared" si="151"/>
        <v>1</v>
      </c>
      <c r="U565" s="30">
        <f t="shared" si="152"/>
        <v>0.40031699999999998</v>
      </c>
      <c r="V565" s="113" t="str">
        <f t="shared" si="153"/>
        <v>Very Low Cropland (&lt;10%)</v>
      </c>
      <c r="W565" s="33">
        <f t="shared" si="154"/>
        <v>0.15</v>
      </c>
      <c r="X565" s="114">
        <f t="shared" si="155"/>
        <v>4.5035662499999995E-3</v>
      </c>
      <c r="Y565" s="33">
        <f t="shared" si="156"/>
        <v>0.4</v>
      </c>
      <c r="Z565" s="113">
        <f t="shared" si="157"/>
        <v>8.0063400000000007E-2</v>
      </c>
      <c r="AA565" s="113" t="str">
        <f t="shared" si="158"/>
        <v>High Cropland (≥50%)</v>
      </c>
      <c r="AB565" s="11">
        <f t="shared" si="159"/>
        <v>0.4</v>
      </c>
      <c r="AC565" s="11">
        <f t="shared" si="160"/>
        <v>0.16012680000000001</v>
      </c>
      <c r="AD565" s="30">
        <f t="shared" si="161"/>
        <v>0.40031699999999998</v>
      </c>
    </row>
    <row r="566" spans="1:30" x14ac:dyDescent="0.4">
      <c r="A566" s="11" t="str">
        <f>Outgrowers_Baseline!A566</f>
        <v>93363a</v>
      </c>
      <c r="B566" s="11">
        <f>Outgrowers_Baseline!B566</f>
        <v>507</v>
      </c>
      <c r="C566" s="11" t="str">
        <f>Outgrowers_Baseline!C566</f>
        <v>93363a</v>
      </c>
      <c r="D566" s="11">
        <f>Outgrowers_Baseline!D566</f>
        <v>19128</v>
      </c>
      <c r="E566" s="11" t="str">
        <f>Outgrowers_Baseline!G566</f>
        <v>Euc</v>
      </c>
      <c r="F566" s="11">
        <f>Outgrowers_Baseline!H566</f>
        <v>2024</v>
      </c>
      <c r="G566" s="11">
        <f t="shared" si="144"/>
        <v>2023</v>
      </c>
      <c r="H566" s="11">
        <f>IF(G566&lt;2017,0,(IF(G566=2017,Outgrowers_Baseline!I566,IF(G566=2018,Outgrowers_Baseline!N566,IF(G566=2019,Outgrowers_Baseline!S566,IF(G566=2020,Outgrowers_Baseline!X566,IF(G566=2021,Outgrowers_Baseline!AC566,IF(G566=2022,Outgrowers_Baseline!AH566,IF(G566=2023,Outgrowers_Baseline!AM566,IF(G566=2024,Outgrowers_Baseline!AR566,0)))))))))+(IF(G566=2017,Outgrowers_Baseline!J566,IF(G566=2018,Outgrowers_Baseline!O566,IF(G566=2019,Outgrowers_Baseline!T566,IF(G566=2020,Outgrowers_Baseline!Y566,IF(G566=2021,Outgrowers_Baseline!AD566,IF(G566=2022,Outgrowers_Baseline!AI566,IF(G566=2023,Outgrowers_Baseline!AN566,IF(G566=2024,Outgrowers_Baseline!AS566,0)))))))))+(IF(G566=2017,Outgrowers_Baseline!K566,IF(G566=2018,Outgrowers_Baseline!P566,IF(G566=2019,Outgrowers_Baseline!U566,IF(G566=2020,Outgrowers_Baseline!Z566,IF(G566=2021,Outgrowers_Baseline!AE566,IF(G566=2022,Outgrowers_Baseline!AJ566,IF(G566=2023,Outgrowers_Baseline!AO566,IF(G566=2024,Outgrowers_Baseline!AT566,0)))))))))+(IF(G566=2017,Outgrowers_Baseline!L566,IF(G566=2018,Outgrowers_Baseline!Q566,IF(G566=2019,Outgrowers_Baseline!V566,IF(G566=2020,Outgrowers_Baseline!AA566,IF(G566=2021,Outgrowers_Baseline!AF566,IF(G566=2022,Outgrowers_Baseline!AK566,IF(G566=2023,Outgrowers_Baseline!AP566,IF(G566=2024,Outgrowers_Baseline!AU566,0))))))))))</f>
        <v>3800</v>
      </c>
      <c r="I566" s="11">
        <f t="shared" si="145"/>
        <v>2023</v>
      </c>
      <c r="J566" s="11">
        <f>IF(I566=2017,Outgrowers_Baseline!I566,IF(I566=2018,Outgrowers_Baseline!N566,IF(I566=2019,Outgrowers_Baseline!S566,IF(I566=2020,Outgrowers_Baseline!X566,IF(I566=2021,Outgrowers_Baseline!AC566,IF(I566=2022,Outgrowers_Baseline!AH566,IF(I566=2023,Outgrowers_Baseline!AM566,IF(I566=2024,Outgrowers_Baseline!AR566,0))))))))</f>
        <v>400</v>
      </c>
      <c r="K566" s="11">
        <f>IF(I566=2017,Outgrowers_Baseline!L566,IF(I566=2018,Outgrowers_Baseline!Q566,IF(I566=2019,Outgrowers_Baseline!V566,IF(I566=2020,Outgrowers_Baseline!AA566,IF(I566=2021,Outgrowers_Baseline!AF566,IF(I566=2022,Outgrowers_Baseline!AK566,IF(I566=2023,Outgrowers_Baseline!AP566,IF(I566=2024,Outgrowers_Baseline!AU566,0))))))))</f>
        <v>2200</v>
      </c>
      <c r="L566" s="11">
        <f>IF(I566=2017,Outgrowers_Baseline!K566,IF(I566=2018,Outgrowers_Baseline!P566,IF(I566=2019,Outgrowers_Baseline!U566,IF(I566=2020,Outgrowers_Baseline!Z566,IF(I566=2021,Outgrowers_Baseline!AE566,IF(I566=2022,Outgrowers_Baseline!AJ566,IF(I566=2023,Outgrowers_Baseline!AO566,IF(I566=2024,Outgrowers_Baseline!AT566,0))))))))</f>
        <v>700</v>
      </c>
      <c r="M566" s="11">
        <f>IF(I566=2017,Outgrowers_Baseline!J566,IF(I566=2018,Outgrowers_Baseline!O566,IF(I566=2019,Outgrowers_Baseline!T566,IF(I566=2020,Outgrowers_Baseline!Y566,IF(I566=2021,Outgrowers_Baseline!AD566,IF(I566=2022,Outgrowers_Baseline!AI566,IF(I566=2023,Outgrowers_Baseline!AN566,IF(I566=2024,Outgrowers_Baseline!AS566,0))))))))</f>
        <v>500</v>
      </c>
      <c r="N566" s="11">
        <f t="shared" si="146"/>
        <v>3800</v>
      </c>
      <c r="O566" s="30">
        <f>IFERROR(VLOOKUP(A566,Outgrower_Areas!$C:$J,8,0),0)</f>
        <v>0.36860199999999999</v>
      </c>
      <c r="P566" s="33">
        <f t="shared" si="147"/>
        <v>0.57894736842105265</v>
      </c>
      <c r="Q566" s="113">
        <f t="shared" si="148"/>
        <v>0.21340115789473685</v>
      </c>
      <c r="R566" s="32">
        <f t="shared" si="149"/>
        <v>0.76315789473684215</v>
      </c>
      <c r="S566" s="30">
        <f t="shared" si="150"/>
        <v>0.28130152631578947</v>
      </c>
      <c r="T566" s="32">
        <f t="shared" si="151"/>
        <v>0.89473684210526316</v>
      </c>
      <c r="U566" s="30">
        <f t="shared" si="152"/>
        <v>0.32980178947368421</v>
      </c>
      <c r="V566" s="113" t="str">
        <f t="shared" si="153"/>
        <v>High Cropland (≥50%)</v>
      </c>
      <c r="W566" s="33">
        <f t="shared" si="154"/>
        <v>0.4</v>
      </c>
      <c r="X566" s="114">
        <f t="shared" si="155"/>
        <v>8.536046315789475E-2</v>
      </c>
      <c r="Y566" s="33">
        <f t="shared" si="156"/>
        <v>0.4</v>
      </c>
      <c r="Z566" s="113">
        <f t="shared" si="157"/>
        <v>0.11252061052631579</v>
      </c>
      <c r="AA566" s="113" t="str">
        <f t="shared" si="158"/>
        <v>High Cropland (≥50%)</v>
      </c>
      <c r="AB566" s="11">
        <f t="shared" si="159"/>
        <v>0.4</v>
      </c>
      <c r="AC566" s="11">
        <f t="shared" si="160"/>
        <v>0.1319207157894737</v>
      </c>
      <c r="AD566" s="30">
        <f t="shared" si="161"/>
        <v>0.32980178947368421</v>
      </c>
    </row>
    <row r="567" spans="1:30" x14ac:dyDescent="0.4">
      <c r="A567" s="11" t="str">
        <f>Outgrowers_Baseline!A567</f>
        <v>93364a</v>
      </c>
      <c r="B567" s="11">
        <f>Outgrowers_Baseline!B567</f>
        <v>507</v>
      </c>
      <c r="C567" s="11" t="str">
        <f>Outgrowers_Baseline!C567</f>
        <v>93364a</v>
      </c>
      <c r="D567" s="11">
        <f>Outgrowers_Baseline!D567</f>
        <v>19129</v>
      </c>
      <c r="E567" s="11" t="str">
        <f>Outgrowers_Baseline!G567</f>
        <v>Euc</v>
      </c>
      <c r="F567" s="11">
        <f>Outgrowers_Baseline!H567</f>
        <v>2023</v>
      </c>
      <c r="G567" s="11">
        <f t="shared" si="144"/>
        <v>2022</v>
      </c>
      <c r="H567" s="11">
        <f>IF(G567&lt;2017,0,(IF(G567=2017,Outgrowers_Baseline!I567,IF(G567=2018,Outgrowers_Baseline!N567,IF(G567=2019,Outgrowers_Baseline!S567,IF(G567=2020,Outgrowers_Baseline!X567,IF(G567=2021,Outgrowers_Baseline!AC567,IF(G567=2022,Outgrowers_Baseline!AH567,IF(G567=2023,Outgrowers_Baseline!AM567,IF(G567=2024,Outgrowers_Baseline!AR567,0)))))))))+(IF(G567=2017,Outgrowers_Baseline!J567,IF(G567=2018,Outgrowers_Baseline!O567,IF(G567=2019,Outgrowers_Baseline!T567,IF(G567=2020,Outgrowers_Baseline!Y567,IF(G567=2021,Outgrowers_Baseline!AD567,IF(G567=2022,Outgrowers_Baseline!AI567,IF(G567=2023,Outgrowers_Baseline!AN567,IF(G567=2024,Outgrowers_Baseline!AS567,0)))))))))+(IF(G567=2017,Outgrowers_Baseline!K567,IF(G567=2018,Outgrowers_Baseline!P567,IF(G567=2019,Outgrowers_Baseline!U567,IF(G567=2020,Outgrowers_Baseline!Z567,IF(G567=2021,Outgrowers_Baseline!AE567,IF(G567=2022,Outgrowers_Baseline!AJ567,IF(G567=2023,Outgrowers_Baseline!AO567,IF(G567=2024,Outgrowers_Baseline!AT567,0)))))))))+(IF(G567=2017,Outgrowers_Baseline!L567,IF(G567=2018,Outgrowers_Baseline!Q567,IF(G567=2019,Outgrowers_Baseline!V567,IF(G567=2020,Outgrowers_Baseline!AA567,IF(G567=2021,Outgrowers_Baseline!AF567,IF(G567=2022,Outgrowers_Baseline!AK567,IF(G567=2023,Outgrowers_Baseline!AP567,IF(G567=2024,Outgrowers_Baseline!AU567,0))))))))))</f>
        <v>2000</v>
      </c>
      <c r="I567" s="11">
        <f t="shared" si="145"/>
        <v>2022</v>
      </c>
      <c r="J567" s="11">
        <f>IF(I567=2017,Outgrowers_Baseline!I567,IF(I567=2018,Outgrowers_Baseline!N567,IF(I567=2019,Outgrowers_Baseline!S567,IF(I567=2020,Outgrowers_Baseline!X567,IF(I567=2021,Outgrowers_Baseline!AC567,IF(I567=2022,Outgrowers_Baseline!AH567,IF(I567=2023,Outgrowers_Baseline!AM567,IF(I567=2024,Outgrowers_Baseline!AR567,0))))))))</f>
        <v>0</v>
      </c>
      <c r="K567" s="11">
        <f>IF(I567=2017,Outgrowers_Baseline!L567,IF(I567=2018,Outgrowers_Baseline!Q567,IF(I567=2019,Outgrowers_Baseline!V567,IF(I567=2020,Outgrowers_Baseline!AA567,IF(I567=2021,Outgrowers_Baseline!AF567,IF(I567=2022,Outgrowers_Baseline!AK567,IF(I567=2023,Outgrowers_Baseline!AP567,IF(I567=2024,Outgrowers_Baseline!AU567,0))))))))</f>
        <v>200</v>
      </c>
      <c r="L567" s="11">
        <f>IF(I567=2017,Outgrowers_Baseline!K567,IF(I567=2018,Outgrowers_Baseline!P567,IF(I567=2019,Outgrowers_Baseline!U567,IF(I567=2020,Outgrowers_Baseline!Z567,IF(I567=2021,Outgrowers_Baseline!AE567,IF(I567=2022,Outgrowers_Baseline!AJ567,IF(I567=2023,Outgrowers_Baseline!AO567,IF(I567=2024,Outgrowers_Baseline!AT567,0))))))))</f>
        <v>1800</v>
      </c>
      <c r="M567" s="11">
        <f>IF(I567=2017,Outgrowers_Baseline!J567,IF(I567=2018,Outgrowers_Baseline!O567,IF(I567=2019,Outgrowers_Baseline!T567,IF(I567=2020,Outgrowers_Baseline!Y567,IF(I567=2021,Outgrowers_Baseline!AD567,IF(I567=2022,Outgrowers_Baseline!AI567,IF(I567=2023,Outgrowers_Baseline!AN567,IF(I567=2024,Outgrowers_Baseline!AS567,0))))))))</f>
        <v>0</v>
      </c>
      <c r="N567" s="11">
        <f t="shared" si="146"/>
        <v>2000</v>
      </c>
      <c r="O567" s="30">
        <f>IFERROR(VLOOKUP(A567,Outgrower_Areas!$C:$J,8,0),0)</f>
        <v>0.21315799999999999</v>
      </c>
      <c r="P567" s="33">
        <f t="shared" si="147"/>
        <v>0.1</v>
      </c>
      <c r="Q567" s="113">
        <f t="shared" si="148"/>
        <v>2.1315799999999999E-2</v>
      </c>
      <c r="R567" s="32">
        <f t="shared" si="149"/>
        <v>1</v>
      </c>
      <c r="S567" s="30">
        <f t="shared" si="150"/>
        <v>0.21315799999999999</v>
      </c>
      <c r="T567" s="32">
        <f t="shared" si="151"/>
        <v>1</v>
      </c>
      <c r="U567" s="30">
        <f t="shared" si="152"/>
        <v>0.21315799999999999</v>
      </c>
      <c r="V567" s="113" t="str">
        <f t="shared" si="153"/>
        <v>Low Cropland (10-30%)</v>
      </c>
      <c r="W567" s="33">
        <f t="shared" si="154"/>
        <v>0.2</v>
      </c>
      <c r="X567" s="114">
        <f t="shared" si="155"/>
        <v>4.2631600000000002E-3</v>
      </c>
      <c r="Y567" s="33">
        <f t="shared" si="156"/>
        <v>0.4</v>
      </c>
      <c r="Z567" s="113">
        <f t="shared" si="157"/>
        <v>8.5263199999999997E-2</v>
      </c>
      <c r="AA567" s="113" t="str">
        <f t="shared" si="158"/>
        <v>High Cropland (≥50%)</v>
      </c>
      <c r="AB567" s="11">
        <f t="shared" si="159"/>
        <v>0.4</v>
      </c>
      <c r="AC567" s="11">
        <f t="shared" si="160"/>
        <v>8.5263199999999997E-2</v>
      </c>
      <c r="AD567" s="30">
        <f t="shared" si="161"/>
        <v>0.21315799999999999</v>
      </c>
    </row>
    <row r="568" spans="1:30" x14ac:dyDescent="0.4">
      <c r="A568" s="11" t="str">
        <f>Outgrowers_Baseline!A568</f>
        <v>93395a</v>
      </c>
      <c r="B568" s="11">
        <f>Outgrowers_Baseline!B568</f>
        <v>507</v>
      </c>
      <c r="C568" s="11" t="str">
        <f>Outgrowers_Baseline!C568</f>
        <v>93395a</v>
      </c>
      <c r="D568" s="11">
        <f>Outgrowers_Baseline!D568</f>
        <v>22916</v>
      </c>
      <c r="E568" s="11" t="str">
        <f>Outgrowers_Baseline!G568</f>
        <v>Euc</v>
      </c>
      <c r="F568" s="11">
        <f>Outgrowers_Baseline!H568</f>
        <v>2025</v>
      </c>
      <c r="G568" s="11">
        <f t="shared" si="144"/>
        <v>2024</v>
      </c>
      <c r="H568" s="11">
        <f>IF(G568&lt;2017,0,(IF(G568=2017,Outgrowers_Baseline!I568,IF(G568=2018,Outgrowers_Baseline!N568,IF(G568=2019,Outgrowers_Baseline!S568,IF(G568=2020,Outgrowers_Baseline!X568,IF(G568=2021,Outgrowers_Baseline!AC568,IF(G568=2022,Outgrowers_Baseline!AH568,IF(G568=2023,Outgrowers_Baseline!AM568,IF(G568=2024,Outgrowers_Baseline!AR568,0)))))))))+(IF(G568=2017,Outgrowers_Baseline!J568,IF(G568=2018,Outgrowers_Baseline!O568,IF(G568=2019,Outgrowers_Baseline!T568,IF(G568=2020,Outgrowers_Baseline!Y568,IF(G568=2021,Outgrowers_Baseline!AD568,IF(G568=2022,Outgrowers_Baseline!AI568,IF(G568=2023,Outgrowers_Baseline!AN568,IF(G568=2024,Outgrowers_Baseline!AS568,0)))))))))+(IF(G568=2017,Outgrowers_Baseline!K568,IF(G568=2018,Outgrowers_Baseline!P568,IF(G568=2019,Outgrowers_Baseline!U568,IF(G568=2020,Outgrowers_Baseline!Z568,IF(G568=2021,Outgrowers_Baseline!AE568,IF(G568=2022,Outgrowers_Baseline!AJ568,IF(G568=2023,Outgrowers_Baseline!AO568,IF(G568=2024,Outgrowers_Baseline!AT568,0)))))))))+(IF(G568=2017,Outgrowers_Baseline!L568,IF(G568=2018,Outgrowers_Baseline!Q568,IF(G568=2019,Outgrowers_Baseline!V568,IF(G568=2020,Outgrowers_Baseline!AA568,IF(G568=2021,Outgrowers_Baseline!AF568,IF(G568=2022,Outgrowers_Baseline!AK568,IF(G568=2023,Outgrowers_Baseline!AP568,IF(G568=2024,Outgrowers_Baseline!AU568,0))))))))))</f>
        <v>12500</v>
      </c>
      <c r="I568" s="11">
        <f t="shared" si="145"/>
        <v>2024</v>
      </c>
      <c r="J568" s="11">
        <f>IF(I568=2017,Outgrowers_Baseline!I568,IF(I568=2018,Outgrowers_Baseline!N568,IF(I568=2019,Outgrowers_Baseline!S568,IF(I568=2020,Outgrowers_Baseline!X568,IF(I568=2021,Outgrowers_Baseline!AC568,IF(I568=2022,Outgrowers_Baseline!AH568,IF(I568=2023,Outgrowers_Baseline!AM568,IF(I568=2024,Outgrowers_Baseline!AR568,0))))))))</f>
        <v>11100</v>
      </c>
      <c r="K568" s="11">
        <f>IF(I568=2017,Outgrowers_Baseline!L568,IF(I568=2018,Outgrowers_Baseline!Q568,IF(I568=2019,Outgrowers_Baseline!V568,IF(I568=2020,Outgrowers_Baseline!AA568,IF(I568=2021,Outgrowers_Baseline!AF568,IF(I568=2022,Outgrowers_Baseline!AK568,IF(I568=2023,Outgrowers_Baseline!AP568,IF(I568=2024,Outgrowers_Baseline!AU568,0))))))))</f>
        <v>0</v>
      </c>
      <c r="L568" s="11">
        <f>IF(I568=2017,Outgrowers_Baseline!K568,IF(I568=2018,Outgrowers_Baseline!P568,IF(I568=2019,Outgrowers_Baseline!U568,IF(I568=2020,Outgrowers_Baseline!Z568,IF(I568=2021,Outgrowers_Baseline!AE568,IF(I568=2022,Outgrowers_Baseline!AJ568,IF(I568=2023,Outgrowers_Baseline!AO568,IF(I568=2024,Outgrowers_Baseline!AT568,0))))))))</f>
        <v>0</v>
      </c>
      <c r="M568" s="11">
        <f>IF(I568=2017,Outgrowers_Baseline!J568,IF(I568=2018,Outgrowers_Baseline!O568,IF(I568=2019,Outgrowers_Baseline!T568,IF(I568=2020,Outgrowers_Baseline!Y568,IF(I568=2021,Outgrowers_Baseline!AD568,IF(I568=2022,Outgrowers_Baseline!AI568,IF(I568=2023,Outgrowers_Baseline!AN568,IF(I568=2024,Outgrowers_Baseline!AS568,0))))))))</f>
        <v>1400</v>
      </c>
      <c r="N568" s="11">
        <f t="shared" si="146"/>
        <v>12500</v>
      </c>
      <c r="O568" s="30">
        <f>IFERROR(VLOOKUP(A568,Outgrower_Areas!$C:$J,8,0),0)</f>
        <v>1.2535590000000001</v>
      </c>
      <c r="P568" s="33">
        <f t="shared" si="147"/>
        <v>0</v>
      </c>
      <c r="Q568" s="113">
        <f t="shared" si="148"/>
        <v>0</v>
      </c>
      <c r="R568" s="32">
        <f t="shared" si="149"/>
        <v>0</v>
      </c>
      <c r="S568" s="30">
        <f t="shared" si="150"/>
        <v>0</v>
      </c>
      <c r="T568" s="32">
        <f t="shared" si="151"/>
        <v>0.112</v>
      </c>
      <c r="U568" s="30">
        <f t="shared" si="152"/>
        <v>0.14039860800000001</v>
      </c>
      <c r="V568" s="113" t="str">
        <f t="shared" si="153"/>
        <v>Non-Cropland</v>
      </c>
      <c r="W568" s="33">
        <f t="shared" si="154"/>
        <v>0</v>
      </c>
      <c r="X568" s="114">
        <f t="shared" si="155"/>
        <v>0</v>
      </c>
      <c r="Y568" s="33">
        <f t="shared" si="156"/>
        <v>0</v>
      </c>
      <c r="Z568" s="113">
        <f t="shared" si="157"/>
        <v>0</v>
      </c>
      <c r="AA568" s="113" t="str">
        <f t="shared" si="158"/>
        <v>Low Cropland (10-30%)</v>
      </c>
      <c r="AB568" s="11">
        <f t="shared" si="159"/>
        <v>0.2</v>
      </c>
      <c r="AC568" s="11">
        <f t="shared" si="160"/>
        <v>2.8079721600000003E-2</v>
      </c>
      <c r="AD568" s="30">
        <f t="shared" si="161"/>
        <v>0.14039860800000001</v>
      </c>
    </row>
    <row r="569" spans="1:30" x14ac:dyDescent="0.4">
      <c r="A569" s="11" t="str">
        <f>Outgrowers_Baseline!A569</f>
        <v>95003a</v>
      </c>
      <c r="B569" s="11">
        <f>Outgrowers_Baseline!B569</f>
        <v>500</v>
      </c>
      <c r="C569" s="11" t="str">
        <f>Outgrowers_Baseline!C569</f>
        <v>95003a</v>
      </c>
      <c r="D569" s="11">
        <f>Outgrowers_Baseline!D569</f>
        <v>15706</v>
      </c>
      <c r="E569" s="11" t="str">
        <f>Outgrowers_Baseline!G569</f>
        <v>Euc</v>
      </c>
      <c r="F569" s="11">
        <f>Outgrowers_Baseline!H569</f>
        <v>2017</v>
      </c>
      <c r="G569" s="11">
        <f t="shared" si="144"/>
        <v>2016</v>
      </c>
      <c r="H569" s="11">
        <f>IF(G569&lt;2017,0,(IF(G569=2017,Outgrowers_Baseline!I569,IF(G569=2018,Outgrowers_Baseline!N569,IF(G569=2019,Outgrowers_Baseline!S569,IF(G569=2020,Outgrowers_Baseline!X569,IF(G569=2021,Outgrowers_Baseline!AC569,IF(G569=2022,Outgrowers_Baseline!AH569,IF(G569=2023,Outgrowers_Baseline!AM569,IF(G569=2024,Outgrowers_Baseline!AR569,0)))))))))+(IF(G569=2017,Outgrowers_Baseline!J569,IF(G569=2018,Outgrowers_Baseline!O569,IF(G569=2019,Outgrowers_Baseline!T569,IF(G569=2020,Outgrowers_Baseline!Y569,IF(G569=2021,Outgrowers_Baseline!AD569,IF(G569=2022,Outgrowers_Baseline!AI569,IF(G569=2023,Outgrowers_Baseline!AN569,IF(G569=2024,Outgrowers_Baseline!AS569,0)))))))))+(IF(G569=2017,Outgrowers_Baseline!K569,IF(G569=2018,Outgrowers_Baseline!P569,IF(G569=2019,Outgrowers_Baseline!U569,IF(G569=2020,Outgrowers_Baseline!Z569,IF(G569=2021,Outgrowers_Baseline!AE569,IF(G569=2022,Outgrowers_Baseline!AJ569,IF(G569=2023,Outgrowers_Baseline!AO569,IF(G569=2024,Outgrowers_Baseline!AT569,0)))))))))+(IF(G569=2017,Outgrowers_Baseline!L569,IF(G569=2018,Outgrowers_Baseline!Q569,IF(G569=2019,Outgrowers_Baseline!V569,IF(G569=2020,Outgrowers_Baseline!AA569,IF(G569=2021,Outgrowers_Baseline!AF569,IF(G569=2022,Outgrowers_Baseline!AK569,IF(G569=2023,Outgrowers_Baseline!AP569,IF(G569=2024,Outgrowers_Baseline!AU569,0))))))))))</f>
        <v>0</v>
      </c>
      <c r="I569" s="11">
        <f t="shared" si="145"/>
        <v>2017</v>
      </c>
      <c r="J569" s="11">
        <f>IF(I569=2017,Outgrowers_Baseline!I569,IF(I569=2018,Outgrowers_Baseline!N569,IF(I569=2019,Outgrowers_Baseline!S569,IF(I569=2020,Outgrowers_Baseline!X569,IF(I569=2021,Outgrowers_Baseline!AC569,IF(I569=2022,Outgrowers_Baseline!AH569,IF(I569=2023,Outgrowers_Baseline!AM569,IF(I569=2024,Outgrowers_Baseline!AR569,0))))))))</f>
        <v>45600</v>
      </c>
      <c r="K569" s="11">
        <f>IF(I569=2017,Outgrowers_Baseline!L569,IF(I569=2018,Outgrowers_Baseline!Q569,IF(I569=2019,Outgrowers_Baseline!V569,IF(I569=2020,Outgrowers_Baseline!AA569,IF(I569=2021,Outgrowers_Baseline!AF569,IF(I569=2022,Outgrowers_Baseline!AK569,IF(I569=2023,Outgrowers_Baseline!AP569,IF(I569=2024,Outgrowers_Baseline!AU569,0))))))))</f>
        <v>0</v>
      </c>
      <c r="L569" s="11">
        <f>IF(I569=2017,Outgrowers_Baseline!K569,IF(I569=2018,Outgrowers_Baseline!P569,IF(I569=2019,Outgrowers_Baseline!U569,IF(I569=2020,Outgrowers_Baseline!Z569,IF(I569=2021,Outgrowers_Baseline!AE569,IF(I569=2022,Outgrowers_Baseline!AJ569,IF(I569=2023,Outgrowers_Baseline!AO569,IF(I569=2024,Outgrowers_Baseline!AT569,0))))))))</f>
        <v>0</v>
      </c>
      <c r="M569" s="11">
        <f>IF(I569=2017,Outgrowers_Baseline!J569,IF(I569=2018,Outgrowers_Baseline!O569,IF(I569=2019,Outgrowers_Baseline!T569,IF(I569=2020,Outgrowers_Baseline!Y569,IF(I569=2021,Outgrowers_Baseline!AD569,IF(I569=2022,Outgrowers_Baseline!AI569,IF(I569=2023,Outgrowers_Baseline!AN569,IF(I569=2024,Outgrowers_Baseline!AS569,0))))))))</f>
        <v>600</v>
      </c>
      <c r="N569" s="11">
        <f t="shared" si="146"/>
        <v>46200</v>
      </c>
      <c r="O569" s="30">
        <f>IFERROR(VLOOKUP(A569,Outgrower_Areas!$C:$J,8,0),0)</f>
        <v>4.6441590000000001</v>
      </c>
      <c r="P569" s="33">
        <f t="shared" si="147"/>
        <v>0</v>
      </c>
      <c r="Q569" s="113">
        <f t="shared" si="148"/>
        <v>0</v>
      </c>
      <c r="R569" s="32">
        <f t="shared" si="149"/>
        <v>0</v>
      </c>
      <c r="S569" s="30">
        <f t="shared" si="150"/>
        <v>0</v>
      </c>
      <c r="T569" s="32">
        <f t="shared" si="151"/>
        <v>1.2987012987012988E-2</v>
      </c>
      <c r="U569" s="30">
        <f t="shared" si="152"/>
        <v>6.0313753246753254E-2</v>
      </c>
      <c r="V569" s="113" t="str">
        <f t="shared" si="153"/>
        <v>Non-Cropland</v>
      </c>
      <c r="W569" s="33">
        <f t="shared" si="154"/>
        <v>0</v>
      </c>
      <c r="X569" s="114">
        <f t="shared" si="155"/>
        <v>0</v>
      </c>
      <c r="Y569" s="33">
        <f t="shared" si="156"/>
        <v>0</v>
      </c>
      <c r="Z569" s="113">
        <f t="shared" si="157"/>
        <v>0</v>
      </c>
      <c r="AA569" s="113" t="str">
        <f t="shared" si="158"/>
        <v>Very Low Cropland (&lt;10%)</v>
      </c>
      <c r="AB569" s="11">
        <f t="shared" si="159"/>
        <v>0.15</v>
      </c>
      <c r="AC569" s="11">
        <f t="shared" si="160"/>
        <v>9.0470629870129885E-3</v>
      </c>
      <c r="AD569" s="30">
        <f t="shared" si="161"/>
        <v>6.0313753246753254E-2</v>
      </c>
    </row>
    <row r="570" spans="1:30" x14ac:dyDescent="0.4">
      <c r="A570" s="11" t="str">
        <f>Outgrowers_Baseline!A570</f>
        <v>96003a</v>
      </c>
      <c r="B570" s="11">
        <f>Outgrowers_Baseline!B570</f>
        <v>500</v>
      </c>
      <c r="C570" s="11" t="str">
        <f>Outgrowers_Baseline!C570</f>
        <v>96003a</v>
      </c>
      <c r="D570" s="11">
        <f>Outgrowers_Baseline!D570</f>
        <v>15710</v>
      </c>
      <c r="E570" s="11" t="str">
        <f>Outgrowers_Baseline!G570</f>
        <v>Euc</v>
      </c>
      <c r="F570" s="11">
        <f>Outgrowers_Baseline!H570</f>
        <v>2018</v>
      </c>
      <c r="G570" s="11">
        <f t="shared" si="144"/>
        <v>2017</v>
      </c>
      <c r="H570" s="11">
        <f>IF(G570&lt;2017,0,(IF(G570=2017,Outgrowers_Baseline!I570,IF(G570=2018,Outgrowers_Baseline!N570,IF(G570=2019,Outgrowers_Baseline!S570,IF(G570=2020,Outgrowers_Baseline!X570,IF(G570=2021,Outgrowers_Baseline!AC570,IF(G570=2022,Outgrowers_Baseline!AH570,IF(G570=2023,Outgrowers_Baseline!AM570,IF(G570=2024,Outgrowers_Baseline!AR570,0)))))))))+(IF(G570=2017,Outgrowers_Baseline!J570,IF(G570=2018,Outgrowers_Baseline!O570,IF(G570=2019,Outgrowers_Baseline!T570,IF(G570=2020,Outgrowers_Baseline!Y570,IF(G570=2021,Outgrowers_Baseline!AD570,IF(G570=2022,Outgrowers_Baseline!AI570,IF(G570=2023,Outgrowers_Baseline!AN570,IF(G570=2024,Outgrowers_Baseline!AS570,0)))))))))+(IF(G570=2017,Outgrowers_Baseline!K570,IF(G570=2018,Outgrowers_Baseline!P570,IF(G570=2019,Outgrowers_Baseline!U570,IF(G570=2020,Outgrowers_Baseline!Z570,IF(G570=2021,Outgrowers_Baseline!AE570,IF(G570=2022,Outgrowers_Baseline!AJ570,IF(G570=2023,Outgrowers_Baseline!AO570,IF(G570=2024,Outgrowers_Baseline!AT570,0)))))))))+(IF(G570=2017,Outgrowers_Baseline!L570,IF(G570=2018,Outgrowers_Baseline!Q570,IF(G570=2019,Outgrowers_Baseline!V570,IF(G570=2020,Outgrowers_Baseline!AA570,IF(G570=2021,Outgrowers_Baseline!AF570,IF(G570=2022,Outgrowers_Baseline!AK570,IF(G570=2023,Outgrowers_Baseline!AP570,IF(G570=2024,Outgrowers_Baseline!AU570,0))))))))))</f>
        <v>20500</v>
      </c>
      <c r="I570" s="11">
        <f t="shared" si="145"/>
        <v>2017</v>
      </c>
      <c r="J570" s="11">
        <f>IF(I570=2017,Outgrowers_Baseline!I570,IF(I570=2018,Outgrowers_Baseline!N570,IF(I570=2019,Outgrowers_Baseline!S570,IF(I570=2020,Outgrowers_Baseline!X570,IF(I570=2021,Outgrowers_Baseline!AC570,IF(I570=2022,Outgrowers_Baseline!AH570,IF(I570=2023,Outgrowers_Baseline!AM570,IF(I570=2024,Outgrowers_Baseline!AR570,0))))))))</f>
        <v>17000</v>
      </c>
      <c r="K570" s="11">
        <f>IF(I570=2017,Outgrowers_Baseline!L570,IF(I570=2018,Outgrowers_Baseline!Q570,IF(I570=2019,Outgrowers_Baseline!V570,IF(I570=2020,Outgrowers_Baseline!AA570,IF(I570=2021,Outgrowers_Baseline!AF570,IF(I570=2022,Outgrowers_Baseline!AK570,IF(I570=2023,Outgrowers_Baseline!AP570,IF(I570=2024,Outgrowers_Baseline!AU570,0))))))))</f>
        <v>0</v>
      </c>
      <c r="L570" s="11">
        <f>IF(I570=2017,Outgrowers_Baseline!K570,IF(I570=2018,Outgrowers_Baseline!P570,IF(I570=2019,Outgrowers_Baseline!U570,IF(I570=2020,Outgrowers_Baseline!Z570,IF(I570=2021,Outgrowers_Baseline!AE570,IF(I570=2022,Outgrowers_Baseline!AJ570,IF(I570=2023,Outgrowers_Baseline!AO570,IF(I570=2024,Outgrowers_Baseline!AT570,0))))))))</f>
        <v>0</v>
      </c>
      <c r="M570" s="11">
        <f>IF(I570=2017,Outgrowers_Baseline!J570,IF(I570=2018,Outgrowers_Baseline!O570,IF(I570=2019,Outgrowers_Baseline!T570,IF(I570=2020,Outgrowers_Baseline!Y570,IF(I570=2021,Outgrowers_Baseline!AD570,IF(I570=2022,Outgrowers_Baseline!AI570,IF(I570=2023,Outgrowers_Baseline!AN570,IF(I570=2024,Outgrowers_Baseline!AS570,0))))))))</f>
        <v>3500</v>
      </c>
      <c r="N570" s="11">
        <f t="shared" si="146"/>
        <v>20500</v>
      </c>
      <c r="O570" s="30">
        <f>IFERROR(VLOOKUP(A570,Outgrower_Areas!$C:$J,8,0),0)</f>
        <v>2.0517620000000001</v>
      </c>
      <c r="P570" s="33">
        <f t="shared" si="147"/>
        <v>0</v>
      </c>
      <c r="Q570" s="113">
        <f t="shared" si="148"/>
        <v>0</v>
      </c>
      <c r="R570" s="32">
        <f t="shared" si="149"/>
        <v>0</v>
      </c>
      <c r="S570" s="30">
        <f t="shared" si="150"/>
        <v>0</v>
      </c>
      <c r="T570" s="32">
        <f t="shared" si="151"/>
        <v>0.17073170731707318</v>
      </c>
      <c r="U570" s="30">
        <f t="shared" si="152"/>
        <v>0.3503008292682927</v>
      </c>
      <c r="V570" s="113" t="str">
        <f t="shared" si="153"/>
        <v>Non-Cropland</v>
      </c>
      <c r="W570" s="33">
        <f t="shared" si="154"/>
        <v>0</v>
      </c>
      <c r="X570" s="114">
        <f t="shared" si="155"/>
        <v>0</v>
      </c>
      <c r="Y570" s="33">
        <f t="shared" si="156"/>
        <v>0</v>
      </c>
      <c r="Z570" s="113">
        <f t="shared" si="157"/>
        <v>0</v>
      </c>
      <c r="AA570" s="113" t="str">
        <f t="shared" si="158"/>
        <v>Low Cropland (10-30%)</v>
      </c>
      <c r="AB570" s="11">
        <f t="shared" si="159"/>
        <v>0.2</v>
      </c>
      <c r="AC570" s="11">
        <f t="shared" si="160"/>
        <v>7.006016585365854E-2</v>
      </c>
      <c r="AD570" s="30">
        <f t="shared" si="161"/>
        <v>0.3503008292682927</v>
      </c>
    </row>
    <row r="571" spans="1:30" x14ac:dyDescent="0.4">
      <c r="A571" s="11" t="str">
        <f>Outgrowers_Baseline!A571</f>
        <v>98001a</v>
      </c>
      <c r="B571" s="11">
        <f>Outgrowers_Baseline!B571</f>
        <v>500</v>
      </c>
      <c r="C571" s="11" t="str">
        <f>Outgrowers_Baseline!C571</f>
        <v>98001a</v>
      </c>
      <c r="D571" s="11">
        <f>Outgrowers_Baseline!D571</f>
        <v>16452</v>
      </c>
      <c r="E571" s="11" t="str">
        <f>Outgrowers_Baseline!G571</f>
        <v>Euc</v>
      </c>
      <c r="F571" s="11">
        <f>Outgrowers_Baseline!H571</f>
        <v>2018</v>
      </c>
      <c r="G571" s="11">
        <f t="shared" si="144"/>
        <v>2017</v>
      </c>
      <c r="H571" s="11">
        <f>IF(G571&lt;2017,0,(IF(G571=2017,Outgrowers_Baseline!I571,IF(G571=2018,Outgrowers_Baseline!N571,IF(G571=2019,Outgrowers_Baseline!S571,IF(G571=2020,Outgrowers_Baseline!X571,IF(G571=2021,Outgrowers_Baseline!AC571,IF(G571=2022,Outgrowers_Baseline!AH571,IF(G571=2023,Outgrowers_Baseline!AM571,IF(G571=2024,Outgrowers_Baseline!AR571,0)))))))))+(IF(G571=2017,Outgrowers_Baseline!J571,IF(G571=2018,Outgrowers_Baseline!O571,IF(G571=2019,Outgrowers_Baseline!T571,IF(G571=2020,Outgrowers_Baseline!Y571,IF(G571=2021,Outgrowers_Baseline!AD571,IF(G571=2022,Outgrowers_Baseline!AI571,IF(G571=2023,Outgrowers_Baseline!AN571,IF(G571=2024,Outgrowers_Baseline!AS571,0)))))))))+(IF(G571=2017,Outgrowers_Baseline!K571,IF(G571=2018,Outgrowers_Baseline!P571,IF(G571=2019,Outgrowers_Baseline!U571,IF(G571=2020,Outgrowers_Baseline!Z571,IF(G571=2021,Outgrowers_Baseline!AE571,IF(G571=2022,Outgrowers_Baseline!AJ571,IF(G571=2023,Outgrowers_Baseline!AO571,IF(G571=2024,Outgrowers_Baseline!AT571,0)))))))))+(IF(G571=2017,Outgrowers_Baseline!L571,IF(G571=2018,Outgrowers_Baseline!Q571,IF(G571=2019,Outgrowers_Baseline!V571,IF(G571=2020,Outgrowers_Baseline!AA571,IF(G571=2021,Outgrowers_Baseline!AF571,IF(G571=2022,Outgrowers_Baseline!AK571,IF(G571=2023,Outgrowers_Baseline!AP571,IF(G571=2024,Outgrowers_Baseline!AU571,0))))))))))</f>
        <v>7400</v>
      </c>
      <c r="I571" s="11">
        <f t="shared" si="145"/>
        <v>2017</v>
      </c>
      <c r="J571" s="11">
        <f>IF(I571=2017,Outgrowers_Baseline!I571,IF(I571=2018,Outgrowers_Baseline!N571,IF(I571=2019,Outgrowers_Baseline!S571,IF(I571=2020,Outgrowers_Baseline!X571,IF(I571=2021,Outgrowers_Baseline!AC571,IF(I571=2022,Outgrowers_Baseline!AH571,IF(I571=2023,Outgrowers_Baseline!AM571,IF(I571=2024,Outgrowers_Baseline!AR571,0))))))))</f>
        <v>7400</v>
      </c>
      <c r="K571" s="11">
        <f>IF(I571=2017,Outgrowers_Baseline!L571,IF(I571=2018,Outgrowers_Baseline!Q571,IF(I571=2019,Outgrowers_Baseline!V571,IF(I571=2020,Outgrowers_Baseline!AA571,IF(I571=2021,Outgrowers_Baseline!AF571,IF(I571=2022,Outgrowers_Baseline!AK571,IF(I571=2023,Outgrowers_Baseline!AP571,IF(I571=2024,Outgrowers_Baseline!AU571,0))))))))</f>
        <v>0</v>
      </c>
      <c r="L571" s="11">
        <f>IF(I571=2017,Outgrowers_Baseline!K571,IF(I571=2018,Outgrowers_Baseline!P571,IF(I571=2019,Outgrowers_Baseline!U571,IF(I571=2020,Outgrowers_Baseline!Z571,IF(I571=2021,Outgrowers_Baseline!AE571,IF(I571=2022,Outgrowers_Baseline!AJ571,IF(I571=2023,Outgrowers_Baseline!AO571,IF(I571=2024,Outgrowers_Baseline!AT571,0))))))))</f>
        <v>0</v>
      </c>
      <c r="M571" s="11">
        <f>IF(I571=2017,Outgrowers_Baseline!J571,IF(I571=2018,Outgrowers_Baseline!O571,IF(I571=2019,Outgrowers_Baseline!T571,IF(I571=2020,Outgrowers_Baseline!Y571,IF(I571=2021,Outgrowers_Baseline!AD571,IF(I571=2022,Outgrowers_Baseline!AI571,IF(I571=2023,Outgrowers_Baseline!AN571,IF(I571=2024,Outgrowers_Baseline!AS571,0))))))))</f>
        <v>0</v>
      </c>
      <c r="N571" s="11">
        <f t="shared" si="146"/>
        <v>7400</v>
      </c>
      <c r="O571" s="30">
        <f>IFERROR(VLOOKUP(A571,Outgrower_Areas!$C:$J,8,0),0)</f>
        <v>0.72296099999999996</v>
      </c>
      <c r="P571" s="33">
        <f t="shared" si="147"/>
        <v>0</v>
      </c>
      <c r="Q571" s="113">
        <f t="shared" si="148"/>
        <v>0</v>
      </c>
      <c r="R571" s="32">
        <f t="shared" si="149"/>
        <v>0</v>
      </c>
      <c r="S571" s="30">
        <f t="shared" si="150"/>
        <v>0</v>
      </c>
      <c r="T571" s="32">
        <f t="shared" si="151"/>
        <v>0</v>
      </c>
      <c r="U571" s="30">
        <f t="shared" si="152"/>
        <v>0</v>
      </c>
      <c r="V571" s="113" t="str">
        <f t="shared" si="153"/>
        <v>Non-Cropland</v>
      </c>
      <c r="W571" s="33">
        <f t="shared" si="154"/>
        <v>0</v>
      </c>
      <c r="X571" s="114">
        <f t="shared" si="155"/>
        <v>0</v>
      </c>
      <c r="Y571" s="33">
        <f t="shared" si="156"/>
        <v>0</v>
      </c>
      <c r="Z571" s="113">
        <f t="shared" si="157"/>
        <v>0</v>
      </c>
      <c r="AA571" s="113" t="str">
        <f t="shared" si="158"/>
        <v>Non-Cropland</v>
      </c>
      <c r="AB571" s="11">
        <f t="shared" si="159"/>
        <v>0</v>
      </c>
      <c r="AC571" s="11">
        <f t="shared" si="160"/>
        <v>0</v>
      </c>
      <c r="AD571" s="30">
        <f t="shared" si="161"/>
        <v>0</v>
      </c>
    </row>
    <row r="572" spans="1:30" x14ac:dyDescent="0.4">
      <c r="A572" s="11" t="str">
        <f>Outgrowers_Baseline!A572</f>
        <v>98154a</v>
      </c>
      <c r="B572" s="11">
        <f>Outgrowers_Baseline!B572</f>
        <v>503</v>
      </c>
      <c r="C572" s="11" t="str">
        <f>Outgrowers_Baseline!C572</f>
        <v>98154a</v>
      </c>
      <c r="D572" s="11">
        <f>Outgrowers_Baseline!D572</f>
        <v>19239</v>
      </c>
      <c r="E572" s="11" t="str">
        <f>Outgrowers_Baseline!G572</f>
        <v>Euc</v>
      </c>
      <c r="F572" s="11">
        <f>Outgrowers_Baseline!H572</f>
        <v>2023</v>
      </c>
      <c r="G572" s="11">
        <f t="shared" si="144"/>
        <v>2022</v>
      </c>
      <c r="H572" s="11">
        <f>IF(G572&lt;2017,0,(IF(G572=2017,Outgrowers_Baseline!I572,IF(G572=2018,Outgrowers_Baseline!N572,IF(G572=2019,Outgrowers_Baseline!S572,IF(G572=2020,Outgrowers_Baseline!X572,IF(G572=2021,Outgrowers_Baseline!AC572,IF(G572=2022,Outgrowers_Baseline!AH572,IF(G572=2023,Outgrowers_Baseline!AM572,IF(G572=2024,Outgrowers_Baseline!AR572,0)))))))))+(IF(G572=2017,Outgrowers_Baseline!J572,IF(G572=2018,Outgrowers_Baseline!O572,IF(G572=2019,Outgrowers_Baseline!T572,IF(G572=2020,Outgrowers_Baseline!Y572,IF(G572=2021,Outgrowers_Baseline!AD572,IF(G572=2022,Outgrowers_Baseline!AI572,IF(G572=2023,Outgrowers_Baseline!AN572,IF(G572=2024,Outgrowers_Baseline!AS572,0)))))))))+(IF(G572=2017,Outgrowers_Baseline!K572,IF(G572=2018,Outgrowers_Baseline!P572,IF(G572=2019,Outgrowers_Baseline!U572,IF(G572=2020,Outgrowers_Baseline!Z572,IF(G572=2021,Outgrowers_Baseline!AE572,IF(G572=2022,Outgrowers_Baseline!AJ572,IF(G572=2023,Outgrowers_Baseline!AO572,IF(G572=2024,Outgrowers_Baseline!AT572,0)))))))))+(IF(G572=2017,Outgrowers_Baseline!L572,IF(G572=2018,Outgrowers_Baseline!Q572,IF(G572=2019,Outgrowers_Baseline!V572,IF(G572=2020,Outgrowers_Baseline!AA572,IF(G572=2021,Outgrowers_Baseline!AF572,IF(G572=2022,Outgrowers_Baseline!AK572,IF(G572=2023,Outgrowers_Baseline!AP572,IF(G572=2024,Outgrowers_Baseline!AU572,0))))))))))</f>
        <v>6600</v>
      </c>
      <c r="I572" s="11">
        <f t="shared" si="145"/>
        <v>2022</v>
      </c>
      <c r="J572" s="11">
        <f>IF(I572=2017,Outgrowers_Baseline!I572,IF(I572=2018,Outgrowers_Baseline!N572,IF(I572=2019,Outgrowers_Baseline!S572,IF(I572=2020,Outgrowers_Baseline!X572,IF(I572=2021,Outgrowers_Baseline!AC572,IF(I572=2022,Outgrowers_Baseline!AH572,IF(I572=2023,Outgrowers_Baseline!AM572,IF(I572=2024,Outgrowers_Baseline!AR572,0))))))))</f>
        <v>2700</v>
      </c>
      <c r="K572" s="11">
        <f>IF(I572=2017,Outgrowers_Baseline!L572,IF(I572=2018,Outgrowers_Baseline!Q572,IF(I572=2019,Outgrowers_Baseline!V572,IF(I572=2020,Outgrowers_Baseline!AA572,IF(I572=2021,Outgrowers_Baseline!AF572,IF(I572=2022,Outgrowers_Baseline!AK572,IF(I572=2023,Outgrowers_Baseline!AP572,IF(I572=2024,Outgrowers_Baseline!AU572,0))))))))</f>
        <v>100</v>
      </c>
      <c r="L572" s="11">
        <f>IF(I572=2017,Outgrowers_Baseline!K572,IF(I572=2018,Outgrowers_Baseline!P572,IF(I572=2019,Outgrowers_Baseline!U572,IF(I572=2020,Outgrowers_Baseline!Z572,IF(I572=2021,Outgrowers_Baseline!AE572,IF(I572=2022,Outgrowers_Baseline!AJ572,IF(I572=2023,Outgrowers_Baseline!AO572,IF(I572=2024,Outgrowers_Baseline!AT572,0))))))))</f>
        <v>1100</v>
      </c>
      <c r="M572" s="11">
        <f>IF(I572=2017,Outgrowers_Baseline!J572,IF(I572=2018,Outgrowers_Baseline!O572,IF(I572=2019,Outgrowers_Baseline!T572,IF(I572=2020,Outgrowers_Baseline!Y572,IF(I572=2021,Outgrowers_Baseline!AD572,IF(I572=2022,Outgrowers_Baseline!AI572,IF(I572=2023,Outgrowers_Baseline!AN572,IF(I572=2024,Outgrowers_Baseline!AS572,0))))))))</f>
        <v>2700</v>
      </c>
      <c r="N572" s="11">
        <f t="shared" si="146"/>
        <v>6600</v>
      </c>
      <c r="O572" s="30">
        <f>IFERROR(VLOOKUP(A572,Outgrower_Areas!$C:$J,8,0),0)</f>
        <v>0.66368700000000003</v>
      </c>
      <c r="P572" s="33">
        <f t="shared" si="147"/>
        <v>1.5151515151515152E-2</v>
      </c>
      <c r="Q572" s="113">
        <f t="shared" si="148"/>
        <v>1.0055863636363637E-2</v>
      </c>
      <c r="R572" s="32">
        <f t="shared" si="149"/>
        <v>0.18181818181818182</v>
      </c>
      <c r="S572" s="30">
        <f t="shared" si="150"/>
        <v>0.12067036363636365</v>
      </c>
      <c r="T572" s="32">
        <f t="shared" si="151"/>
        <v>0.59090909090909094</v>
      </c>
      <c r="U572" s="30">
        <f t="shared" si="152"/>
        <v>0.39217868181818183</v>
      </c>
      <c r="V572" s="113" t="str">
        <f t="shared" si="153"/>
        <v>Very Low Cropland (&lt;10%)</v>
      </c>
      <c r="W572" s="33">
        <f t="shared" si="154"/>
        <v>0.15</v>
      </c>
      <c r="X572" s="114">
        <f t="shared" si="155"/>
        <v>1.5083795454545455E-3</v>
      </c>
      <c r="Y572" s="33">
        <f t="shared" si="156"/>
        <v>0.2</v>
      </c>
      <c r="Z572" s="113">
        <f t="shared" si="157"/>
        <v>2.4134072727272731E-2</v>
      </c>
      <c r="AA572" s="113" t="str">
        <f t="shared" si="158"/>
        <v>High Cropland (≥50%)</v>
      </c>
      <c r="AB572" s="11">
        <f t="shared" si="159"/>
        <v>0.4</v>
      </c>
      <c r="AC572" s="11">
        <f t="shared" si="160"/>
        <v>0.15687147272727275</v>
      </c>
      <c r="AD572" s="30">
        <f t="shared" si="161"/>
        <v>0.39217868181818183</v>
      </c>
    </row>
    <row r="573" spans="1:30" x14ac:dyDescent="0.4">
      <c r="A573" s="11" t="str">
        <f>Outgrowers_Baseline!A573</f>
        <v>99002a</v>
      </c>
      <c r="B573" s="11">
        <f>Outgrowers_Baseline!B573</f>
        <v>502</v>
      </c>
      <c r="C573" s="11" t="str">
        <f>Outgrowers_Baseline!C573</f>
        <v>99002a</v>
      </c>
      <c r="D573" s="11">
        <f>Outgrowers_Baseline!D573</f>
        <v>16817</v>
      </c>
      <c r="E573" s="11" t="str">
        <f>Outgrowers_Baseline!G573</f>
        <v>Pine</v>
      </c>
      <c r="F573" s="11">
        <f>Outgrowers_Baseline!H573</f>
        <v>2020</v>
      </c>
      <c r="G573" s="11">
        <f t="shared" si="144"/>
        <v>2019</v>
      </c>
      <c r="H573" s="11">
        <f>IF(G573&lt;2017,0,(IF(G573=2017,Outgrowers_Baseline!I573,IF(G573=2018,Outgrowers_Baseline!N573,IF(G573=2019,Outgrowers_Baseline!S573,IF(G573=2020,Outgrowers_Baseline!X573,IF(G573=2021,Outgrowers_Baseline!AC573,IF(G573=2022,Outgrowers_Baseline!AH573,IF(G573=2023,Outgrowers_Baseline!AM573,IF(G573=2024,Outgrowers_Baseline!AR573,0)))))))))+(IF(G573=2017,Outgrowers_Baseline!J573,IF(G573=2018,Outgrowers_Baseline!O573,IF(G573=2019,Outgrowers_Baseline!T573,IF(G573=2020,Outgrowers_Baseline!Y573,IF(G573=2021,Outgrowers_Baseline!AD573,IF(G573=2022,Outgrowers_Baseline!AI573,IF(G573=2023,Outgrowers_Baseline!AN573,IF(G573=2024,Outgrowers_Baseline!AS573,0)))))))))+(IF(G573=2017,Outgrowers_Baseline!K573,IF(G573=2018,Outgrowers_Baseline!P573,IF(G573=2019,Outgrowers_Baseline!U573,IF(G573=2020,Outgrowers_Baseline!Z573,IF(G573=2021,Outgrowers_Baseline!AE573,IF(G573=2022,Outgrowers_Baseline!AJ573,IF(G573=2023,Outgrowers_Baseline!AO573,IF(G573=2024,Outgrowers_Baseline!AT573,0)))))))))+(IF(G573=2017,Outgrowers_Baseline!L573,IF(G573=2018,Outgrowers_Baseline!Q573,IF(G573=2019,Outgrowers_Baseline!V573,IF(G573=2020,Outgrowers_Baseline!AA573,IF(G573=2021,Outgrowers_Baseline!AF573,IF(G573=2022,Outgrowers_Baseline!AK573,IF(G573=2023,Outgrowers_Baseline!AP573,IF(G573=2024,Outgrowers_Baseline!AU573,0))))))))))</f>
        <v>38000</v>
      </c>
      <c r="I573" s="11">
        <f t="shared" si="145"/>
        <v>2019</v>
      </c>
      <c r="J573" s="11">
        <f>IF(I573=2017,Outgrowers_Baseline!I573,IF(I573=2018,Outgrowers_Baseline!N573,IF(I573=2019,Outgrowers_Baseline!S573,IF(I573=2020,Outgrowers_Baseline!X573,IF(I573=2021,Outgrowers_Baseline!AC573,IF(I573=2022,Outgrowers_Baseline!AH573,IF(I573=2023,Outgrowers_Baseline!AM573,IF(I573=2024,Outgrowers_Baseline!AR573,0))))))))</f>
        <v>16300</v>
      </c>
      <c r="K573" s="11">
        <f>IF(I573=2017,Outgrowers_Baseline!L573,IF(I573=2018,Outgrowers_Baseline!Q573,IF(I573=2019,Outgrowers_Baseline!V573,IF(I573=2020,Outgrowers_Baseline!AA573,IF(I573=2021,Outgrowers_Baseline!AF573,IF(I573=2022,Outgrowers_Baseline!AK573,IF(I573=2023,Outgrowers_Baseline!AP573,IF(I573=2024,Outgrowers_Baseline!AU573,0))))))))</f>
        <v>0</v>
      </c>
      <c r="L573" s="11">
        <f>IF(I573=2017,Outgrowers_Baseline!K573,IF(I573=2018,Outgrowers_Baseline!P573,IF(I573=2019,Outgrowers_Baseline!U573,IF(I573=2020,Outgrowers_Baseline!Z573,IF(I573=2021,Outgrowers_Baseline!AE573,IF(I573=2022,Outgrowers_Baseline!AJ573,IF(I573=2023,Outgrowers_Baseline!AO573,IF(I573=2024,Outgrowers_Baseline!AT573,0))))))))</f>
        <v>0</v>
      </c>
      <c r="M573" s="11">
        <f>IF(I573=2017,Outgrowers_Baseline!J573,IF(I573=2018,Outgrowers_Baseline!O573,IF(I573=2019,Outgrowers_Baseline!T573,IF(I573=2020,Outgrowers_Baseline!Y573,IF(I573=2021,Outgrowers_Baseline!AD573,IF(I573=2022,Outgrowers_Baseline!AI573,IF(I573=2023,Outgrowers_Baseline!AN573,IF(I573=2024,Outgrowers_Baseline!AS573,0))))))))</f>
        <v>21700</v>
      </c>
      <c r="N573" s="11">
        <f t="shared" si="146"/>
        <v>38000</v>
      </c>
      <c r="O573" s="30">
        <f>IFERROR(VLOOKUP(A573,Outgrower_Areas!$C:$J,8,0),0)</f>
        <v>3.839038</v>
      </c>
      <c r="P573" s="33">
        <f t="shared" si="147"/>
        <v>0</v>
      </c>
      <c r="Q573" s="113">
        <f t="shared" si="148"/>
        <v>0</v>
      </c>
      <c r="R573" s="32">
        <f t="shared" si="149"/>
        <v>0</v>
      </c>
      <c r="S573" s="30">
        <f t="shared" si="150"/>
        <v>0</v>
      </c>
      <c r="T573" s="32">
        <f t="shared" si="151"/>
        <v>0.57105263157894737</v>
      </c>
      <c r="U573" s="30">
        <f t="shared" si="152"/>
        <v>2.192292752631579</v>
      </c>
      <c r="V573" s="113" t="str">
        <f t="shared" si="153"/>
        <v>Non-Cropland</v>
      </c>
      <c r="W573" s="33">
        <f t="shared" si="154"/>
        <v>0</v>
      </c>
      <c r="X573" s="114">
        <f t="shared" si="155"/>
        <v>0</v>
      </c>
      <c r="Y573" s="33">
        <f t="shared" si="156"/>
        <v>0</v>
      </c>
      <c r="Z573" s="113">
        <f t="shared" si="157"/>
        <v>0</v>
      </c>
      <c r="AA573" s="113" t="str">
        <f t="shared" si="158"/>
        <v>High Cropland (≥50%)</v>
      </c>
      <c r="AB573" s="11">
        <f t="shared" si="159"/>
        <v>0.4</v>
      </c>
      <c r="AC573" s="11">
        <f t="shared" si="160"/>
        <v>0.87691710105263165</v>
      </c>
      <c r="AD573" s="30">
        <f t="shared" si="161"/>
        <v>2.192292752631579</v>
      </c>
    </row>
    <row r="574" spans="1:30" x14ac:dyDescent="0.4">
      <c r="A574" s="11" t="str">
        <f>Outgrowers_Baseline!A574</f>
        <v>99003b</v>
      </c>
      <c r="B574" s="11">
        <f>Outgrowers_Baseline!B574</f>
        <v>502</v>
      </c>
      <c r="C574" s="11" t="str">
        <f>Outgrowers_Baseline!C574</f>
        <v>99003b</v>
      </c>
      <c r="D574" s="11">
        <f>Outgrowers_Baseline!D574</f>
        <v>16819</v>
      </c>
      <c r="E574" s="11" t="str">
        <f>Outgrowers_Baseline!G574</f>
        <v>Euc</v>
      </c>
      <c r="F574" s="11">
        <f>Outgrowers_Baseline!H574</f>
        <v>2021</v>
      </c>
      <c r="G574" s="11">
        <f t="shared" si="144"/>
        <v>2020</v>
      </c>
      <c r="H574" s="11">
        <f>IF(G574&lt;2017,0,(IF(G574=2017,Outgrowers_Baseline!I574,IF(G574=2018,Outgrowers_Baseline!N574,IF(G574=2019,Outgrowers_Baseline!S574,IF(G574=2020,Outgrowers_Baseline!X574,IF(G574=2021,Outgrowers_Baseline!AC574,IF(G574=2022,Outgrowers_Baseline!AH574,IF(G574=2023,Outgrowers_Baseline!AM574,IF(G574=2024,Outgrowers_Baseline!AR574,0)))))))))+(IF(G574=2017,Outgrowers_Baseline!J574,IF(G574=2018,Outgrowers_Baseline!O574,IF(G574=2019,Outgrowers_Baseline!T574,IF(G574=2020,Outgrowers_Baseline!Y574,IF(G574=2021,Outgrowers_Baseline!AD574,IF(G574=2022,Outgrowers_Baseline!AI574,IF(G574=2023,Outgrowers_Baseline!AN574,IF(G574=2024,Outgrowers_Baseline!AS574,0)))))))))+(IF(G574=2017,Outgrowers_Baseline!K574,IF(G574=2018,Outgrowers_Baseline!P574,IF(G574=2019,Outgrowers_Baseline!U574,IF(G574=2020,Outgrowers_Baseline!Z574,IF(G574=2021,Outgrowers_Baseline!AE574,IF(G574=2022,Outgrowers_Baseline!AJ574,IF(G574=2023,Outgrowers_Baseline!AO574,IF(G574=2024,Outgrowers_Baseline!AT574,0)))))))))+(IF(G574=2017,Outgrowers_Baseline!L574,IF(G574=2018,Outgrowers_Baseline!Q574,IF(G574=2019,Outgrowers_Baseline!V574,IF(G574=2020,Outgrowers_Baseline!AA574,IF(G574=2021,Outgrowers_Baseline!AF574,IF(G574=2022,Outgrowers_Baseline!AK574,IF(G574=2023,Outgrowers_Baseline!AP574,IF(G574=2024,Outgrowers_Baseline!AU574,0))))))))))</f>
        <v>93800</v>
      </c>
      <c r="I574" s="11">
        <f t="shared" si="145"/>
        <v>2020</v>
      </c>
      <c r="J574" s="11">
        <f>IF(I574=2017,Outgrowers_Baseline!I574,IF(I574=2018,Outgrowers_Baseline!N574,IF(I574=2019,Outgrowers_Baseline!S574,IF(I574=2020,Outgrowers_Baseline!X574,IF(I574=2021,Outgrowers_Baseline!AC574,IF(I574=2022,Outgrowers_Baseline!AH574,IF(I574=2023,Outgrowers_Baseline!AM574,IF(I574=2024,Outgrowers_Baseline!AR574,0))))))))</f>
        <v>93800</v>
      </c>
      <c r="K574" s="11">
        <f>IF(I574=2017,Outgrowers_Baseline!L574,IF(I574=2018,Outgrowers_Baseline!Q574,IF(I574=2019,Outgrowers_Baseline!V574,IF(I574=2020,Outgrowers_Baseline!AA574,IF(I574=2021,Outgrowers_Baseline!AF574,IF(I574=2022,Outgrowers_Baseline!AK574,IF(I574=2023,Outgrowers_Baseline!AP574,IF(I574=2024,Outgrowers_Baseline!AU574,0))))))))</f>
        <v>0</v>
      </c>
      <c r="L574" s="11">
        <f>IF(I574=2017,Outgrowers_Baseline!K574,IF(I574=2018,Outgrowers_Baseline!P574,IF(I574=2019,Outgrowers_Baseline!U574,IF(I574=2020,Outgrowers_Baseline!Z574,IF(I574=2021,Outgrowers_Baseline!AE574,IF(I574=2022,Outgrowers_Baseline!AJ574,IF(I574=2023,Outgrowers_Baseline!AO574,IF(I574=2024,Outgrowers_Baseline!AT574,0))))))))</f>
        <v>0</v>
      </c>
      <c r="M574" s="11">
        <f>IF(I574=2017,Outgrowers_Baseline!J574,IF(I574=2018,Outgrowers_Baseline!O574,IF(I574=2019,Outgrowers_Baseline!T574,IF(I574=2020,Outgrowers_Baseline!Y574,IF(I574=2021,Outgrowers_Baseline!AD574,IF(I574=2022,Outgrowers_Baseline!AI574,IF(I574=2023,Outgrowers_Baseline!AN574,IF(I574=2024,Outgrowers_Baseline!AS574,0))))))))</f>
        <v>0</v>
      </c>
      <c r="N574" s="11">
        <f t="shared" si="146"/>
        <v>93800</v>
      </c>
      <c r="O574" s="30">
        <f>IFERROR(VLOOKUP(A574,Outgrower_Areas!$C:$J,8,0),0)</f>
        <v>9.3854760000000006</v>
      </c>
      <c r="P574" s="33">
        <f t="shared" si="147"/>
        <v>0</v>
      </c>
      <c r="Q574" s="113">
        <f t="shared" si="148"/>
        <v>0</v>
      </c>
      <c r="R574" s="32">
        <f t="shared" si="149"/>
        <v>0</v>
      </c>
      <c r="S574" s="30">
        <f t="shared" si="150"/>
        <v>0</v>
      </c>
      <c r="T574" s="32">
        <f t="shared" si="151"/>
        <v>0</v>
      </c>
      <c r="U574" s="30">
        <f t="shared" si="152"/>
        <v>0</v>
      </c>
      <c r="V574" s="113" t="str">
        <f t="shared" si="153"/>
        <v>Non-Cropland</v>
      </c>
      <c r="W574" s="33">
        <f t="shared" si="154"/>
        <v>0</v>
      </c>
      <c r="X574" s="114">
        <f t="shared" si="155"/>
        <v>0</v>
      </c>
      <c r="Y574" s="33">
        <f t="shared" si="156"/>
        <v>0</v>
      </c>
      <c r="Z574" s="113">
        <f t="shared" si="157"/>
        <v>0</v>
      </c>
      <c r="AA574" s="113" t="str">
        <f t="shared" si="158"/>
        <v>Non-Cropland</v>
      </c>
      <c r="AB574" s="11">
        <f t="shared" si="159"/>
        <v>0</v>
      </c>
      <c r="AC574" s="11">
        <f t="shared" si="160"/>
        <v>0</v>
      </c>
      <c r="AD574" s="30">
        <f t="shared" si="161"/>
        <v>0</v>
      </c>
    </row>
    <row r="575" spans="1:30" x14ac:dyDescent="0.4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</row>
    <row r="576" spans="1:30" x14ac:dyDescent="0.4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</row>
    <row r="577" spans="1:33" x14ac:dyDescent="0.4">
      <c r="A577" s="115" t="s">
        <v>946</v>
      </c>
      <c r="V577" s="11"/>
    </row>
    <row r="578" spans="1:33" ht="15" thickBot="1" x14ac:dyDescent="0.45">
      <c r="C578" s="139" t="s">
        <v>751</v>
      </c>
      <c r="D578" s="139"/>
      <c r="E578" s="139"/>
      <c r="F578" s="139"/>
      <c r="G578" s="140" t="s">
        <v>757</v>
      </c>
      <c r="H578" s="141"/>
      <c r="I578" s="141"/>
      <c r="J578" s="141"/>
      <c r="K578" s="142" t="s">
        <v>759</v>
      </c>
      <c r="L578" s="142"/>
      <c r="M578" s="142"/>
      <c r="N578" s="142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 spans="1:33" customFormat="1" x14ac:dyDescent="0.4">
      <c r="A579" s="118"/>
      <c r="B579" s="117" t="s">
        <v>696</v>
      </c>
      <c r="C579" s="129" t="s">
        <v>752</v>
      </c>
      <c r="D579" s="130" t="s">
        <v>753</v>
      </c>
      <c r="E579" s="130" t="s">
        <v>763</v>
      </c>
      <c r="F579" s="131" t="s">
        <v>756</v>
      </c>
      <c r="G579" s="129" t="s">
        <v>758</v>
      </c>
      <c r="H579" s="130" t="s">
        <v>766</v>
      </c>
      <c r="I579" s="130" t="s">
        <v>764</v>
      </c>
      <c r="J579" s="131" t="s">
        <v>756</v>
      </c>
      <c r="K579" s="129" t="s">
        <v>760</v>
      </c>
      <c r="L579" s="130" t="s">
        <v>761</v>
      </c>
      <c r="M579" s="130" t="s">
        <v>695</v>
      </c>
      <c r="N579" s="131" t="s">
        <v>762</v>
      </c>
    </row>
    <row r="580" spans="1:33" x14ac:dyDescent="0.4">
      <c r="A580" s="11">
        <v>2017</v>
      </c>
      <c r="B580" s="30">
        <f t="shared" ref="B580:B588" si="162">SUMIF(F:F,A580,O:O)</f>
        <v>334.20791800000001</v>
      </c>
      <c r="C580" s="132">
        <f>SUMIF($F$2:$F$574,$A580,$Q$2:$Q$574)</f>
        <v>1.7334636838859345</v>
      </c>
      <c r="D580" s="119">
        <f>C580/B580</f>
        <v>5.1867822110843419E-3</v>
      </c>
      <c r="E580" s="120">
        <f>AVERAGEIFS($W$2:$W$574,$F$2:$F$574,$A580,$W$2:$W$574,"&gt;0")</f>
        <v>0.16666666666666666</v>
      </c>
      <c r="F580" s="133">
        <f>SUMIF($F2:$F$574,$A$580,$X$2:$X$574)</f>
        <v>0.31371996105746647</v>
      </c>
      <c r="G580" s="132">
        <f>SUMIF($F2:$F$574,$A$580,$S$2:$S$574)</f>
        <v>25.787510944491142</v>
      </c>
      <c r="H580" s="121">
        <f t="shared" ref="H580:H588" si="163">G580/B580</f>
        <v>7.7160083755080697E-2</v>
      </c>
      <c r="I580" s="119">
        <f>AVERAGEIFS($Y$2:$Y$574,$F$2:$F$574,$A580,$Y$2:$Y$574,"&gt;0")</f>
        <v>0.24687499999999998</v>
      </c>
      <c r="J580" s="133">
        <f>SUMIF($F2:$F$574,$A$580,$Z$2:$Z$574)</f>
        <v>8.9450438490303359</v>
      </c>
      <c r="K580" s="132">
        <f>SUMIF($F2:$F$574,$A$580,$U$2:$U$574)</f>
        <v>102.07925094532763</v>
      </c>
      <c r="L580" s="119">
        <f t="shared" ref="L580:L588" si="164">K580/B580</f>
        <v>0.30543636295692916</v>
      </c>
      <c r="M580" s="119">
        <f>AVERAGEIFS($AB$2:$AB$574,$F$2:$F$574,$A580,$AB$2:$AB$574,"&gt;0")</f>
        <v>0.26666666666666683</v>
      </c>
      <c r="N580" s="143">
        <f>SUMIF($F2:$F$574,$A$580,$AC$2:$AC$574)</f>
        <v>32.692330275450566</v>
      </c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 spans="1:33" x14ac:dyDescent="0.4">
      <c r="A581" s="11">
        <v>2018</v>
      </c>
      <c r="B581" s="30">
        <f t="shared" si="162"/>
        <v>202.22346099999999</v>
      </c>
      <c r="C581" s="132">
        <f>SUMIF($F$2:$F$574,$A581,$Q$2:$Q$574)</f>
        <v>0.55814071857453773</v>
      </c>
      <c r="D581" s="119">
        <f t="shared" ref="D581:D588" si="165">C581/B581</f>
        <v>2.7600196130286672E-3</v>
      </c>
      <c r="E581" s="120">
        <f t="shared" ref="E581:E588" si="166">AVERAGEIFS($W$2:$W$574,$F$2:$F$574,$A581,$W$2:$W$574,"&gt;0")</f>
        <v>0.15</v>
      </c>
      <c r="F581" s="133">
        <f>SUMIF($F3:$F$574,$A$580,$X$2:$X$574)</f>
        <v>0.2341111161620229</v>
      </c>
      <c r="G581" s="132">
        <f>SUMIF($F3:$F$574,$A$580,$S$2:$S$574)</f>
        <v>4.7075596716457415</v>
      </c>
      <c r="H581" s="121">
        <f t="shared" si="163"/>
        <v>2.3278998630360412E-2</v>
      </c>
      <c r="I581" s="119">
        <f t="shared" ref="I581:I588" si="167">AVERAGEIFS($Y$2:$Y$574,$F$2:$F$574,$A581,$Y$2:$Y$574,"&gt;0")</f>
        <v>0.21</v>
      </c>
      <c r="J581" s="133">
        <f>SUMIF($F3:$F$574,$A$580,$Z$2:$Z$574)</f>
        <v>1.6048813501884798</v>
      </c>
      <c r="K581" s="132">
        <f>SUMIF($F3:$F$574,$A$580,$U$2:$U$574)</f>
        <v>16.276715944086899</v>
      </c>
      <c r="L581" s="119">
        <f t="shared" si="164"/>
        <v>8.0488761608559847E-2</v>
      </c>
      <c r="M581" s="119">
        <f t="shared" ref="M581:M588" si="168">AVERAGEIFS($AB$2:$AB$574,$F$2:$F$574,$A581,$AB$2:$AB$574,"&gt;0")</f>
        <v>0.29250000000000009</v>
      </c>
      <c r="N581" s="143">
        <f>SUMIF($F3:$F$574,$A$580,$AC$2:$AC$574)</f>
        <v>5.642911405410616</v>
      </c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 spans="1:33" x14ac:dyDescent="0.4">
      <c r="A582" s="11">
        <v>2019</v>
      </c>
      <c r="B582" s="30">
        <f t="shared" si="162"/>
        <v>183.59465999999998</v>
      </c>
      <c r="C582" s="132">
        <f t="shared" ref="C582:C588" si="169">SUMIF($F$2:$F$574,$A582,$Q$2:$Q$574)</f>
        <v>1.5075567114279489</v>
      </c>
      <c r="D582" s="119">
        <f t="shared" si="165"/>
        <v>8.211332025822261E-3</v>
      </c>
      <c r="E582" s="120">
        <f t="shared" si="166"/>
        <v>0.20555555555555557</v>
      </c>
      <c r="F582" s="133">
        <f>SUMIF($F4:$F$574,$A$580,$X$2:$X$574)</f>
        <v>1.3233875362437415</v>
      </c>
      <c r="G582" s="132">
        <f>SUMIF($F4:$F$574,$A$580,$S$2:$S$574)</f>
        <v>14.691967664563794</v>
      </c>
      <c r="H582" s="121">
        <f t="shared" si="163"/>
        <v>8.0023937867058859E-2</v>
      </c>
      <c r="I582" s="119">
        <f t="shared" si="167"/>
        <v>0.26562499999999994</v>
      </c>
      <c r="J582" s="133">
        <f>SUMIF($F4:$F$574,$A$580,$Z$2:$Z$574)</f>
        <v>5.3781283307209709</v>
      </c>
      <c r="K582" s="132">
        <f>SUMIF($F4:$F$574,$A$580,$U$2:$U$574)</f>
        <v>27.240674618497355</v>
      </c>
      <c r="L582" s="119">
        <f t="shared" si="164"/>
        <v>0.14837400291760861</v>
      </c>
      <c r="M582" s="119">
        <f t="shared" si="168"/>
        <v>0.27962962962962973</v>
      </c>
      <c r="N582" s="143">
        <f>SUMIF($F4:$F$574,$A$580,$AC$2:$AC$574)</f>
        <v>10.020554439602858</v>
      </c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 spans="1:33" x14ac:dyDescent="0.4">
      <c r="A583" s="11">
        <v>2020</v>
      </c>
      <c r="B583" s="30">
        <f t="shared" si="162"/>
        <v>95.545695999999992</v>
      </c>
      <c r="C583" s="132">
        <f t="shared" si="169"/>
        <v>6.6756017997211714</v>
      </c>
      <c r="D583" s="119">
        <f t="shared" si="165"/>
        <v>6.9868158160898974E-2</v>
      </c>
      <c r="E583" s="120">
        <f t="shared" si="166"/>
        <v>0.18999999999999997</v>
      </c>
      <c r="F583" s="133">
        <f>SUMIF($F5:$F$574,$A$580,$X$2:$X$574)</f>
        <v>0.57053658747242453</v>
      </c>
      <c r="G583" s="132">
        <f>SUMIF($F5:$F$574,$A$580,$S$2:$S$574)</f>
        <v>6.2352598069094203</v>
      </c>
      <c r="H583" s="121">
        <f t="shared" si="163"/>
        <v>6.5259452470882842E-2</v>
      </c>
      <c r="I583" s="119">
        <f t="shared" si="167"/>
        <v>0.28157894736842104</v>
      </c>
      <c r="J583" s="133">
        <f>SUMIF($F5:$F$574,$A$580,$Z$2:$Z$574)</f>
        <v>2.1162349235515938</v>
      </c>
      <c r="K583" s="132">
        <f>SUMIF($F5:$F$574,$A$580,$U$2:$U$574)</f>
        <v>52.139272198147879</v>
      </c>
      <c r="L583" s="119">
        <f t="shared" si="164"/>
        <v>0.54569985233189244</v>
      </c>
      <c r="M583" s="119">
        <f t="shared" si="168"/>
        <v>0.29516129032258082</v>
      </c>
      <c r="N583" s="143">
        <f>SUMIF($F5:$F$574,$A$580,$AC$2:$AC$574)</f>
        <v>16.657275396835562</v>
      </c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 spans="1:33" x14ac:dyDescent="0.4">
      <c r="A584" s="11">
        <v>2021</v>
      </c>
      <c r="B584" s="30">
        <f t="shared" si="162"/>
        <v>148.73390800000001</v>
      </c>
      <c r="C584" s="132">
        <f t="shared" si="169"/>
        <v>5.2606800043024782</v>
      </c>
      <c r="D584" s="119">
        <f t="shared" si="165"/>
        <v>3.5369742347538383E-2</v>
      </c>
      <c r="E584" s="120">
        <f t="shared" si="166"/>
        <v>0.23214285714285712</v>
      </c>
      <c r="F584" s="133">
        <f>SUMIF($F6:$F$574,$A$580,$X$2:$X$574)</f>
        <v>0.6588386191919624</v>
      </c>
      <c r="G584" s="132">
        <f>SUMIF($F6:$F$574,$A$580,$S$2:$S$574)</f>
        <v>35.624208638223344</v>
      </c>
      <c r="H584" s="121">
        <f t="shared" si="163"/>
        <v>0.23951638948546514</v>
      </c>
      <c r="I584" s="119">
        <f t="shared" si="167"/>
        <v>0.27297297297297318</v>
      </c>
      <c r="J584" s="133">
        <f>SUMIF($F6:$F$574,$A$580,$Z$2:$Z$574)</f>
        <v>12.078825339848647</v>
      </c>
      <c r="K584" s="132">
        <f>SUMIF($F6:$F$574,$A$580,$U$2:$U$574)</f>
        <v>63.654902952735924</v>
      </c>
      <c r="L584" s="119">
        <f t="shared" si="164"/>
        <v>0.42797842004350428</v>
      </c>
      <c r="M584" s="119">
        <f t="shared" si="168"/>
        <v>0.31742424242424233</v>
      </c>
      <c r="N584" s="143">
        <f>SUMIF($F6:$F$574,$A$580,$AC$2:$AC$574)</f>
        <v>25.160700090211133</v>
      </c>
    </row>
    <row r="585" spans="1:33" x14ac:dyDescent="0.4">
      <c r="A585" s="11">
        <v>2022</v>
      </c>
      <c r="B585" s="30">
        <f t="shared" si="162"/>
        <v>36.944126000000004</v>
      </c>
      <c r="C585" s="132">
        <f t="shared" si="169"/>
        <v>1.4843934511126355</v>
      </c>
      <c r="D585" s="122">
        <f t="shared" si="165"/>
        <v>4.0179417185634204E-2</v>
      </c>
      <c r="E585" s="120">
        <f t="shared" si="166"/>
        <v>0.19375000000000003</v>
      </c>
      <c r="F585" s="133">
        <f>SUMIF($F7:$F$574,$A$580,$X$2:$X$574)</f>
        <v>0.678925960393852</v>
      </c>
      <c r="G585" s="132">
        <f>SUMIF($F7:$F$574,$A$580,$S$2:$S$574)</f>
        <v>10.434265905356099</v>
      </c>
      <c r="H585" s="121">
        <f t="shared" si="163"/>
        <v>0.28243369203959778</v>
      </c>
      <c r="I585" s="119">
        <f t="shared" si="167"/>
        <v>0.30000000000000004</v>
      </c>
      <c r="J585" s="133">
        <f>SUMIF($F7:$F$574,$A$580,$Z$2:$Z$574)</f>
        <v>3.9846173720851246</v>
      </c>
      <c r="K585" s="132">
        <f>SUMIF($F7:$F$574,$A$580,$U$2:$U$574)</f>
        <v>24.428848973914846</v>
      </c>
      <c r="L585" s="119">
        <f t="shared" si="164"/>
        <v>0.66123770187214181</v>
      </c>
      <c r="M585" s="119">
        <f t="shared" si="168"/>
        <v>0.32619047619047625</v>
      </c>
      <c r="N585" s="143">
        <f>SUMIF($F7:$F$574,$A$580,$AC$2:$AC$574)</f>
        <v>7.4046153591247679</v>
      </c>
    </row>
    <row r="586" spans="1:33" x14ac:dyDescent="0.4">
      <c r="A586" s="11">
        <v>2023</v>
      </c>
      <c r="B586" s="30">
        <f t="shared" si="162"/>
        <v>103.414993</v>
      </c>
      <c r="C586" s="132">
        <f t="shared" si="169"/>
        <v>9.3141181443514132</v>
      </c>
      <c r="D586" s="122">
        <f t="shared" si="165"/>
        <v>9.0065452543727526E-2</v>
      </c>
      <c r="E586" s="120">
        <f t="shared" si="166"/>
        <v>0.24537037037037041</v>
      </c>
      <c r="F586" s="133">
        <f>SUMIF($F8:$F$574,$A$580,$X$2:$X$574)</f>
        <v>0.16928703802521372</v>
      </c>
      <c r="G586" s="132">
        <f>SUMIF($F8:$F$574,$A$580,$S$2:$S$574)</f>
        <v>9.3755024103308209</v>
      </c>
      <c r="H586" s="121">
        <f t="shared" si="163"/>
        <v>9.0659024754087852E-2</v>
      </c>
      <c r="I586" s="119">
        <f t="shared" si="167"/>
        <v>0.31517857142857097</v>
      </c>
      <c r="J586" s="133">
        <f>SUMIF($F8:$F$574,$A$580,$Z$2:$Z$574)</f>
        <v>2.8133492775812399</v>
      </c>
      <c r="K586" s="132">
        <f>SUMIF($F8:$F$574,$A$580,$U$2:$U$574)</f>
        <v>62.22094562847181</v>
      </c>
      <c r="L586" s="119">
        <f t="shared" si="164"/>
        <v>0.60166271662825344</v>
      </c>
      <c r="M586" s="119">
        <f t="shared" si="168"/>
        <v>0.34965277777777709</v>
      </c>
      <c r="N586" s="143">
        <f>SUMIF($F8:$F$574,$A$580,$AC$2:$AC$574)</f>
        <v>19.571186824634683</v>
      </c>
    </row>
    <row r="587" spans="1:33" x14ac:dyDescent="0.4">
      <c r="A587" s="11">
        <v>2024</v>
      </c>
      <c r="B587" s="30">
        <f t="shared" si="162"/>
        <v>39.866428999999997</v>
      </c>
      <c r="C587" s="132">
        <f t="shared" si="169"/>
        <v>4.9614671777768313</v>
      </c>
      <c r="D587" s="122">
        <f t="shared" si="165"/>
        <v>0.1244522597641447</v>
      </c>
      <c r="E587" s="120">
        <f t="shared" si="166"/>
        <v>0.26785714285714296</v>
      </c>
      <c r="F587" s="133">
        <f>SUMIF($F9:$F$574,$A$580,$X$2:$X$574)</f>
        <v>0.34125518511139047</v>
      </c>
      <c r="G587" s="132">
        <f>SUMIF($F9:$F$574,$A$580,$S$2:$S$574)</f>
        <v>12.012740978700748</v>
      </c>
      <c r="H587" s="121">
        <f t="shared" si="163"/>
        <v>0.30132473060731746</v>
      </c>
      <c r="I587" s="119">
        <f t="shared" si="167"/>
        <v>0.3241379310344828</v>
      </c>
      <c r="J587" s="133">
        <f>SUMIF($F9:$F$574,$A$580,$Z$2:$Z$574)</f>
        <v>3.8118121835663867</v>
      </c>
      <c r="K587" s="132">
        <f>SUMIF($F9:$F$574,$A$580,$U$2:$U$574)</f>
        <v>32.543604154701725</v>
      </c>
      <c r="L587" s="119">
        <f t="shared" si="164"/>
        <v>0.81631600750349942</v>
      </c>
      <c r="M587" s="119">
        <f t="shared" si="168"/>
        <v>0.36025641025640986</v>
      </c>
      <c r="N587" s="143">
        <f>SUMIF($F9:$F$574,$A$580,$AC$2:$AC$574)</f>
        <v>12.44793729115033</v>
      </c>
    </row>
    <row r="588" spans="1:33" x14ac:dyDescent="0.4">
      <c r="A588" s="11">
        <v>2025</v>
      </c>
      <c r="B588" s="30">
        <f t="shared" si="162"/>
        <v>45.239635</v>
      </c>
      <c r="C588" s="132">
        <f t="shared" si="169"/>
        <v>1.294412208829351</v>
      </c>
      <c r="D588" s="122">
        <f t="shared" si="165"/>
        <v>2.8612348636971784E-2</v>
      </c>
      <c r="E588" s="120">
        <f t="shared" si="166"/>
        <v>0.20277777777777778</v>
      </c>
      <c r="F588" s="133">
        <f>SUMIF($F10:$F$574,$A$580,$X$2:$X$574)</f>
        <v>0.16851098120668054</v>
      </c>
      <c r="G588" s="132">
        <f>SUMIF($F10:$F$574,$A$580,$S$2:$S$574)</f>
        <v>8.1494050418802821</v>
      </c>
      <c r="H588" s="123">
        <f t="shared" si="163"/>
        <v>0.18013861168155496</v>
      </c>
      <c r="I588" s="122">
        <f t="shared" si="167"/>
        <v>0.27261904761904771</v>
      </c>
      <c r="J588" s="133">
        <f>SUMIF($F10:$F$574,$A$580,$Z$2:$Z$574)</f>
        <v>2.4447168853446626</v>
      </c>
      <c r="K588" s="132">
        <f>SUMIF($F10:$F$574,$A$580,$U$2:$U$574)</f>
        <v>31.835749929589898</v>
      </c>
      <c r="L588" s="122">
        <f t="shared" si="164"/>
        <v>0.70371367783117389</v>
      </c>
      <c r="M588" s="122">
        <f t="shared" si="168"/>
        <v>0.35192307692307695</v>
      </c>
      <c r="N588" s="143">
        <f>SUMIF($F10:$F$574,$A$580,$AC$2:$AC$574)</f>
        <v>12.383972187442268</v>
      </c>
    </row>
    <row r="589" spans="1:33" x14ac:dyDescent="0.4">
      <c r="A589" s="125" t="s">
        <v>755</v>
      </c>
      <c r="B589" s="126">
        <f>SUM(B580:B588)</f>
        <v>1189.7708259999999</v>
      </c>
      <c r="C589" s="134">
        <f>SUM(C580:C588)</f>
        <v>32.789833899982298</v>
      </c>
      <c r="D589" s="127">
        <f>AVERAGE(D580:D588)</f>
        <v>4.4967279165427865E-2</v>
      </c>
      <c r="E589" s="126"/>
      <c r="F589" s="135">
        <f>SUM(F580:F588)</f>
        <v>4.4585729848647544</v>
      </c>
      <c r="G589" s="134">
        <f>SUM(G580:G588)</f>
        <v>127.0184210621014</v>
      </c>
      <c r="H589" s="125"/>
      <c r="I589" s="128"/>
      <c r="J589" s="135">
        <f>SUM(J580:J588)</f>
        <v>43.177609511917439</v>
      </c>
      <c r="K589" s="134">
        <f>SUM(K580:K588)</f>
        <v>412.41996534547394</v>
      </c>
      <c r="L589" s="125"/>
      <c r="M589" s="127">
        <f>AVERAGE(M580:M588)</f>
        <v>0.31548939668787335</v>
      </c>
      <c r="N589" s="144">
        <f>SUM(N580:N588)</f>
        <v>141.98148326986279</v>
      </c>
    </row>
    <row r="590" spans="1:33" ht="15" thickBot="1" x14ac:dyDescent="0.45">
      <c r="A590" s="125" t="s">
        <v>754</v>
      </c>
      <c r="B590" s="125"/>
      <c r="C590" s="136">
        <f>C589/B589</f>
        <v>2.7559789821222511E-2</v>
      </c>
      <c r="D590" s="137"/>
      <c r="E590" s="137"/>
      <c r="F590" s="138"/>
      <c r="G590" s="136">
        <f>G589/B589</f>
        <v>0.10675872889667022</v>
      </c>
      <c r="H590" s="137"/>
      <c r="I590" s="137"/>
      <c r="J590" s="138">
        <f>J589/B589</f>
        <v>3.6290694450022969E-2</v>
      </c>
      <c r="K590" s="145">
        <f>K589/B589</f>
        <v>0.34663815613299798</v>
      </c>
      <c r="L590" s="146"/>
      <c r="M590" s="146"/>
      <c r="N590" s="147">
        <f>N589/B589</f>
        <v>0.11933515275979947</v>
      </c>
    </row>
    <row r="591" spans="1:33" x14ac:dyDescent="0.4">
      <c r="A591" s="115" t="s">
        <v>787</v>
      </c>
      <c r="C591" s="124"/>
      <c r="D591" s="120"/>
      <c r="E591" s="124">
        <f>SUM(X2:X574)/SUM(Q2:Q574)</f>
        <v>0.26631588087221492</v>
      </c>
      <c r="F591" s="120"/>
      <c r="G591" s="124"/>
      <c r="H591" s="120"/>
      <c r="I591" s="124">
        <f>SUM(Z2:Z574)/SUM(S2:S574)</f>
        <v>0.34298030558268566</v>
      </c>
      <c r="J591" s="120"/>
      <c r="M591" s="122">
        <f>SUM(AC2:AC574)/SUM(U2:U574)</f>
        <v>0.36004538798142827</v>
      </c>
    </row>
  </sheetData>
  <autoFilter ref="A1:AD576" xr:uid="{8823A3DC-1496-416A-97BC-E3A104DF5380}"/>
  <pageMargins left="0.7" right="0.7" top="0.75" bottom="0.75" header="0.3" footer="0.3"/>
  <pageSetup orientation="portrait" r:id="rId1"/>
  <ignoredErrors>
    <ignoredError sqref="B580:B588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4C77-3476-499E-A082-16916FB88DC4}">
  <dimension ref="A1:BE578"/>
  <sheetViews>
    <sheetView zoomScale="85" zoomScaleNormal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F7" sqref="F7"/>
    </sheetView>
  </sheetViews>
  <sheetFormatPr defaultRowHeight="14.6" x14ac:dyDescent="0.4"/>
  <cols>
    <col min="3" max="3" width="9.84375" customWidth="1"/>
    <col min="6" max="6" width="12.69140625" customWidth="1"/>
    <col min="8" max="8" width="11.4609375" customWidth="1"/>
    <col min="9" max="9" width="19" customWidth="1"/>
    <col min="10" max="11" width="27" customWidth="1"/>
    <col min="12" max="12" width="27.69140625" customWidth="1"/>
    <col min="13" max="13" width="12.07421875" customWidth="1"/>
    <col min="14" max="14" width="19" customWidth="1"/>
    <col min="15" max="16" width="27" customWidth="1"/>
    <col min="17" max="17" width="27.69140625" customWidth="1"/>
    <col min="18" max="18" width="26.69140625" customWidth="1"/>
    <col min="19" max="19" width="19" customWidth="1"/>
    <col min="20" max="21" width="27" customWidth="1"/>
    <col min="22" max="22" width="27.69140625" customWidth="1"/>
    <col min="23" max="23" width="26.69140625" customWidth="1"/>
    <col min="24" max="24" width="19" customWidth="1"/>
    <col min="25" max="26" width="27" customWidth="1"/>
    <col min="27" max="27" width="27.69140625" customWidth="1"/>
    <col min="28" max="28" width="26.69140625" customWidth="1"/>
    <col min="29" max="29" width="19" customWidth="1"/>
    <col min="30" max="31" width="27" customWidth="1"/>
    <col min="32" max="32" width="27.69140625" customWidth="1"/>
    <col min="33" max="33" width="26.69140625" customWidth="1"/>
    <col min="34" max="34" width="19" customWidth="1"/>
    <col min="35" max="36" width="27" customWidth="1"/>
    <col min="37" max="37" width="27.69140625" customWidth="1"/>
    <col min="38" max="38" width="26.69140625" customWidth="1"/>
    <col min="39" max="39" width="19" customWidth="1"/>
    <col min="40" max="41" width="27" customWidth="1"/>
    <col min="42" max="42" width="27.69140625" customWidth="1"/>
    <col min="43" max="43" width="26.69140625" customWidth="1"/>
    <col min="44" max="44" width="19" customWidth="1"/>
    <col min="45" max="46" width="27" customWidth="1"/>
    <col min="47" max="47" width="27.69140625" customWidth="1"/>
    <col min="48" max="48" width="14.53515625" customWidth="1"/>
    <col min="50" max="57" width="24" style="150" bestFit="1" customWidth="1"/>
  </cols>
  <sheetData>
    <row r="1" spans="1:57" s="157" customFormat="1" x14ac:dyDescent="0.4">
      <c r="A1" s="157" t="s">
        <v>627</v>
      </c>
      <c r="B1" s="157" t="s">
        <v>658</v>
      </c>
      <c r="C1" s="157" t="s">
        <v>686</v>
      </c>
      <c r="D1" s="157" t="s">
        <v>659</v>
      </c>
      <c r="E1" s="157" t="s">
        <v>660</v>
      </c>
      <c r="F1" s="157" t="s">
        <v>661</v>
      </c>
      <c r="G1" s="157" t="s">
        <v>662</v>
      </c>
      <c r="H1" s="158" t="s">
        <v>663</v>
      </c>
      <c r="I1" s="159" t="s">
        <v>673</v>
      </c>
      <c r="J1" s="157" t="s">
        <v>674</v>
      </c>
      <c r="K1" s="157" t="s">
        <v>675</v>
      </c>
      <c r="L1" s="157" t="s">
        <v>676</v>
      </c>
      <c r="M1" s="158" t="s">
        <v>677</v>
      </c>
      <c r="N1" s="159" t="s">
        <v>628</v>
      </c>
      <c r="O1" s="157" t="s">
        <v>629</v>
      </c>
      <c r="P1" s="157" t="s">
        <v>630</v>
      </c>
      <c r="Q1" s="157" t="s">
        <v>631</v>
      </c>
      <c r="R1" s="158" t="s">
        <v>664</v>
      </c>
      <c r="S1" s="159" t="s">
        <v>632</v>
      </c>
      <c r="T1" s="157" t="s">
        <v>633</v>
      </c>
      <c r="U1" s="157" t="s">
        <v>634</v>
      </c>
      <c r="V1" s="157" t="s">
        <v>635</v>
      </c>
      <c r="W1" s="158" t="s">
        <v>665</v>
      </c>
      <c r="X1" s="159" t="s">
        <v>636</v>
      </c>
      <c r="Y1" s="157" t="s">
        <v>637</v>
      </c>
      <c r="Z1" s="157" t="s">
        <v>638</v>
      </c>
      <c r="AA1" s="157" t="s">
        <v>639</v>
      </c>
      <c r="AB1" s="158" t="s">
        <v>666</v>
      </c>
      <c r="AC1" s="159" t="s">
        <v>640</v>
      </c>
      <c r="AD1" s="157" t="s">
        <v>641</v>
      </c>
      <c r="AE1" s="157" t="s">
        <v>642</v>
      </c>
      <c r="AF1" s="157" t="s">
        <v>643</v>
      </c>
      <c r="AG1" s="158" t="s">
        <v>667</v>
      </c>
      <c r="AH1" s="159" t="s">
        <v>644</v>
      </c>
      <c r="AI1" s="157" t="s">
        <v>645</v>
      </c>
      <c r="AJ1" s="157" t="s">
        <v>646</v>
      </c>
      <c r="AK1" s="157" t="s">
        <v>647</v>
      </c>
      <c r="AL1" s="158" t="s">
        <v>668</v>
      </c>
      <c r="AM1" s="159" t="s">
        <v>648</v>
      </c>
      <c r="AN1" s="157" t="s">
        <v>649</v>
      </c>
      <c r="AO1" s="157" t="s">
        <v>650</v>
      </c>
      <c r="AP1" s="157" t="s">
        <v>651</v>
      </c>
      <c r="AQ1" s="158" t="s">
        <v>669</v>
      </c>
      <c r="AR1" s="159" t="s">
        <v>652</v>
      </c>
      <c r="AS1" s="157" t="s">
        <v>653</v>
      </c>
      <c r="AT1" s="157" t="s">
        <v>654</v>
      </c>
      <c r="AU1" s="157" t="s">
        <v>655</v>
      </c>
      <c r="AV1" s="157" t="s">
        <v>670</v>
      </c>
      <c r="AX1" s="160" t="s">
        <v>678</v>
      </c>
      <c r="AY1" s="160" t="s">
        <v>679</v>
      </c>
      <c r="AZ1" s="160" t="s">
        <v>680</v>
      </c>
      <c r="BA1" s="160" t="s">
        <v>681</v>
      </c>
      <c r="BB1" s="160" t="s">
        <v>682</v>
      </c>
      <c r="BC1" s="160" t="s">
        <v>683</v>
      </c>
      <c r="BD1" s="160" t="s">
        <v>684</v>
      </c>
      <c r="BE1" s="160" t="s">
        <v>685</v>
      </c>
    </row>
    <row r="2" spans="1:57" x14ac:dyDescent="0.4">
      <c r="A2" t="s">
        <v>331</v>
      </c>
      <c r="B2">
        <v>500</v>
      </c>
      <c r="C2" t="s">
        <v>331</v>
      </c>
      <c r="D2">
        <v>16641</v>
      </c>
      <c r="E2">
        <v>1</v>
      </c>
      <c r="F2" t="s">
        <v>331</v>
      </c>
      <c r="G2" t="s">
        <v>656</v>
      </c>
      <c r="H2" s="148">
        <v>2020</v>
      </c>
      <c r="I2">
        <v>0</v>
      </c>
      <c r="J2">
        <v>10600</v>
      </c>
      <c r="K2">
        <v>700</v>
      </c>
      <c r="L2">
        <v>0</v>
      </c>
      <c r="M2">
        <f>SUM(I2:L2)</f>
        <v>11300</v>
      </c>
      <c r="N2" s="149">
        <v>800</v>
      </c>
      <c r="O2">
        <v>3800</v>
      </c>
      <c r="P2">
        <v>6400</v>
      </c>
      <c r="Q2">
        <v>300</v>
      </c>
      <c r="R2" s="148">
        <f>SUM(N2:Q2)</f>
        <v>11300</v>
      </c>
      <c r="S2" s="149">
        <v>900</v>
      </c>
      <c r="T2">
        <v>6500</v>
      </c>
      <c r="U2">
        <v>3800</v>
      </c>
      <c r="V2">
        <v>100</v>
      </c>
      <c r="W2" s="148">
        <f>SUM(S2:V2)</f>
        <v>11300</v>
      </c>
      <c r="X2" s="149">
        <v>600</v>
      </c>
      <c r="Y2">
        <v>800</v>
      </c>
      <c r="Z2">
        <v>6000</v>
      </c>
      <c r="AA2">
        <v>3900</v>
      </c>
      <c r="AB2" s="148">
        <f t="shared" ref="AB2:AB65" si="0">SUM(X2:AA2)</f>
        <v>11300</v>
      </c>
      <c r="AC2" s="149">
        <v>600</v>
      </c>
      <c r="AD2">
        <v>0</v>
      </c>
      <c r="AE2">
        <v>2500</v>
      </c>
      <c r="AF2">
        <v>8200</v>
      </c>
      <c r="AG2" s="148">
        <f>SUM(AC2:AF2)</f>
        <v>11300</v>
      </c>
      <c r="AH2" s="149">
        <v>1300</v>
      </c>
      <c r="AI2">
        <v>5100</v>
      </c>
      <c r="AJ2">
        <v>4700</v>
      </c>
      <c r="AK2">
        <v>200</v>
      </c>
      <c r="AL2" s="148">
        <f>SUM(AH2:AK2)</f>
        <v>11300</v>
      </c>
      <c r="AM2" s="149">
        <v>10300</v>
      </c>
      <c r="AN2">
        <v>1000</v>
      </c>
      <c r="AO2">
        <v>0</v>
      </c>
      <c r="AP2">
        <v>0</v>
      </c>
      <c r="AQ2" s="148">
        <f>SUM(AM2:AP2)</f>
        <v>11300</v>
      </c>
      <c r="AR2" s="149">
        <v>11200</v>
      </c>
      <c r="AS2">
        <v>500</v>
      </c>
      <c r="AT2">
        <v>0</v>
      </c>
      <c r="AU2">
        <v>0</v>
      </c>
      <c r="AV2">
        <f>SUM(AR2:AU2)</f>
        <v>11700</v>
      </c>
      <c r="AX2" s="150">
        <f>L2/M2*100</f>
        <v>0</v>
      </c>
      <c r="AY2" s="150">
        <f>Q2/R2*100</f>
        <v>2.6548672566371683</v>
      </c>
      <c r="AZ2" s="150">
        <f>V2/W2*100</f>
        <v>0.88495575221238942</v>
      </c>
      <c r="BA2" s="150">
        <f>AA2/AB2*100</f>
        <v>34.513274336283182</v>
      </c>
      <c r="BB2" s="150">
        <f>AF2/AG2*100</f>
        <v>72.56637168141593</v>
      </c>
      <c r="BC2" s="150">
        <f>AK2/AL2*100</f>
        <v>1.7699115044247788</v>
      </c>
      <c r="BD2" s="150">
        <f>AP2/AQ2*100</f>
        <v>0</v>
      </c>
      <c r="BE2" s="150">
        <f>AU2/AV2*100</f>
        <v>0</v>
      </c>
    </row>
    <row r="3" spans="1:57" x14ac:dyDescent="0.4">
      <c r="A3" t="s">
        <v>317</v>
      </c>
      <c r="B3">
        <v>500</v>
      </c>
      <c r="C3" t="s">
        <v>317</v>
      </c>
      <c r="D3">
        <v>15482</v>
      </c>
      <c r="E3">
        <v>1</v>
      </c>
      <c r="F3" t="s">
        <v>317</v>
      </c>
      <c r="G3" t="s">
        <v>656</v>
      </c>
      <c r="H3" s="148">
        <v>2017</v>
      </c>
      <c r="I3">
        <v>1600</v>
      </c>
      <c r="J3">
        <v>0</v>
      </c>
      <c r="K3">
        <v>0</v>
      </c>
      <c r="L3">
        <v>0</v>
      </c>
      <c r="M3">
        <f t="shared" ref="M3:M66" si="1">SUM(I3:L3)</f>
        <v>1600</v>
      </c>
      <c r="N3" s="149">
        <v>1600</v>
      </c>
      <c r="O3">
        <v>0</v>
      </c>
      <c r="P3">
        <v>0</v>
      </c>
      <c r="Q3">
        <v>0</v>
      </c>
      <c r="R3" s="148">
        <f t="shared" ref="R3:R66" si="2">SUM(N3:Q3)</f>
        <v>1600</v>
      </c>
      <c r="S3" s="149">
        <v>1600</v>
      </c>
      <c r="T3">
        <v>0</v>
      </c>
      <c r="U3">
        <v>0</v>
      </c>
      <c r="V3">
        <v>0</v>
      </c>
      <c r="W3" s="148">
        <f t="shared" ref="W3:W66" si="3">SUM(S3:V3)</f>
        <v>1600</v>
      </c>
      <c r="X3" s="149">
        <v>1600</v>
      </c>
      <c r="Y3">
        <v>0</v>
      </c>
      <c r="Z3">
        <v>0</v>
      </c>
      <c r="AA3">
        <v>0</v>
      </c>
      <c r="AB3" s="148">
        <f t="shared" si="0"/>
        <v>1600</v>
      </c>
      <c r="AC3" s="149">
        <v>1600</v>
      </c>
      <c r="AD3">
        <v>0</v>
      </c>
      <c r="AE3">
        <v>0</v>
      </c>
      <c r="AF3">
        <v>0</v>
      </c>
      <c r="AG3" s="148">
        <f t="shared" ref="AG3:AG66" si="4">SUM(AC3:AF3)</f>
        <v>1600</v>
      </c>
      <c r="AH3" s="149">
        <v>600</v>
      </c>
      <c r="AI3">
        <v>400</v>
      </c>
      <c r="AJ3">
        <v>300</v>
      </c>
      <c r="AK3">
        <v>300</v>
      </c>
      <c r="AL3" s="148">
        <f t="shared" ref="AL3:AL66" si="5">SUM(AH3:AK3)</f>
        <v>1600</v>
      </c>
      <c r="AM3" s="149">
        <v>600</v>
      </c>
      <c r="AN3">
        <v>900</v>
      </c>
      <c r="AO3">
        <v>100</v>
      </c>
      <c r="AP3">
        <v>0</v>
      </c>
      <c r="AQ3" s="148">
        <f t="shared" ref="AQ3:AQ66" si="6">SUM(AM3:AP3)</f>
        <v>1600</v>
      </c>
      <c r="AR3" s="149">
        <v>700</v>
      </c>
      <c r="AS3">
        <v>900</v>
      </c>
      <c r="AT3">
        <v>100</v>
      </c>
      <c r="AU3">
        <v>0</v>
      </c>
      <c r="AV3">
        <f t="shared" ref="AV3:AV66" si="7">SUM(AR3:AU3)</f>
        <v>1700</v>
      </c>
      <c r="AX3" s="150">
        <f t="shared" ref="AX3:AX66" si="8">L3/M3*100</f>
        <v>0</v>
      </c>
      <c r="AY3" s="150">
        <f t="shared" ref="AY3:AY66" si="9">Q3/R3*100</f>
        <v>0</v>
      </c>
      <c r="AZ3" s="150">
        <f t="shared" ref="AZ3:AZ66" si="10">V3/W3*100</f>
        <v>0</v>
      </c>
      <c r="BA3" s="150">
        <f t="shared" ref="BA3:BA66" si="11">AA3/AB3*100</f>
        <v>0</v>
      </c>
      <c r="BB3" s="150">
        <f t="shared" ref="BB3:BB66" si="12">AF3/AG3*100</f>
        <v>0</v>
      </c>
      <c r="BC3" s="150">
        <f t="shared" ref="BC3:BC66" si="13">AK3/AL3*100</f>
        <v>18.75</v>
      </c>
      <c r="BD3" s="150">
        <f t="shared" ref="BD3:BD66" si="14">AP3/AQ3*100</f>
        <v>0</v>
      </c>
      <c r="BE3" s="150">
        <f t="shared" ref="BE3:BE66" si="15">AU3/AV3*100</f>
        <v>0</v>
      </c>
    </row>
    <row r="4" spans="1:57" x14ac:dyDescent="0.4">
      <c r="A4" t="s">
        <v>471</v>
      </c>
      <c r="B4">
        <v>500</v>
      </c>
      <c r="C4" t="s">
        <v>471</v>
      </c>
      <c r="D4">
        <v>16642</v>
      </c>
      <c r="E4">
        <v>1</v>
      </c>
      <c r="F4" t="s">
        <v>471</v>
      </c>
      <c r="G4" t="s">
        <v>656</v>
      </c>
      <c r="H4" s="148">
        <v>2019</v>
      </c>
      <c r="I4">
        <v>2200</v>
      </c>
      <c r="J4">
        <v>1300</v>
      </c>
      <c r="K4">
        <v>0</v>
      </c>
      <c r="L4">
        <v>0</v>
      </c>
      <c r="M4">
        <f t="shared" si="1"/>
        <v>3500</v>
      </c>
      <c r="N4" s="149">
        <v>2700</v>
      </c>
      <c r="O4">
        <v>800</v>
      </c>
      <c r="P4">
        <v>0</v>
      </c>
      <c r="Q4">
        <v>0</v>
      </c>
      <c r="R4" s="148">
        <f t="shared" si="2"/>
        <v>3500</v>
      </c>
      <c r="S4" s="149">
        <v>1500</v>
      </c>
      <c r="T4">
        <v>1900</v>
      </c>
      <c r="U4">
        <v>100</v>
      </c>
      <c r="V4">
        <v>0</v>
      </c>
      <c r="W4" s="148">
        <f t="shared" si="3"/>
        <v>3500</v>
      </c>
      <c r="X4" s="149">
        <v>1600</v>
      </c>
      <c r="Y4">
        <v>1900</v>
      </c>
      <c r="Z4">
        <v>0</v>
      </c>
      <c r="AA4">
        <v>0</v>
      </c>
      <c r="AB4" s="148">
        <f t="shared" si="0"/>
        <v>3500</v>
      </c>
      <c r="AC4" s="149">
        <v>2600</v>
      </c>
      <c r="AD4">
        <v>200</v>
      </c>
      <c r="AE4">
        <v>700</v>
      </c>
      <c r="AF4">
        <v>0</v>
      </c>
      <c r="AG4" s="148">
        <f t="shared" si="4"/>
        <v>3500</v>
      </c>
      <c r="AH4" s="149">
        <v>3500</v>
      </c>
      <c r="AI4">
        <v>0</v>
      </c>
      <c r="AJ4">
        <v>0</v>
      </c>
      <c r="AK4">
        <v>0</v>
      </c>
      <c r="AL4" s="148">
        <f t="shared" si="5"/>
        <v>3500</v>
      </c>
      <c r="AM4" s="149">
        <v>3500</v>
      </c>
      <c r="AN4">
        <v>0</v>
      </c>
      <c r="AO4">
        <v>0</v>
      </c>
      <c r="AP4">
        <v>0</v>
      </c>
      <c r="AQ4" s="148">
        <f t="shared" si="6"/>
        <v>3500</v>
      </c>
      <c r="AR4" s="149">
        <v>3200</v>
      </c>
      <c r="AS4">
        <v>0</v>
      </c>
      <c r="AT4">
        <v>0</v>
      </c>
      <c r="AU4">
        <v>0</v>
      </c>
      <c r="AV4">
        <f t="shared" si="7"/>
        <v>3200</v>
      </c>
      <c r="AX4" s="150">
        <f t="shared" si="8"/>
        <v>0</v>
      </c>
      <c r="AY4" s="150">
        <f t="shared" si="9"/>
        <v>0</v>
      </c>
      <c r="AZ4" s="150">
        <f t="shared" si="10"/>
        <v>0</v>
      </c>
      <c r="BA4" s="150">
        <f t="shared" si="11"/>
        <v>0</v>
      </c>
      <c r="BB4" s="150">
        <f t="shared" si="12"/>
        <v>0</v>
      </c>
      <c r="BC4" s="150">
        <f t="shared" si="13"/>
        <v>0</v>
      </c>
      <c r="BD4" s="150">
        <f t="shared" si="14"/>
        <v>0</v>
      </c>
      <c r="BE4" s="150">
        <f t="shared" si="15"/>
        <v>0</v>
      </c>
    </row>
    <row r="5" spans="1:57" x14ac:dyDescent="0.4">
      <c r="A5" t="s">
        <v>336</v>
      </c>
      <c r="B5">
        <v>500</v>
      </c>
      <c r="C5" t="s">
        <v>336</v>
      </c>
      <c r="D5">
        <v>16656</v>
      </c>
      <c r="E5">
        <v>1</v>
      </c>
      <c r="F5" t="s">
        <v>336</v>
      </c>
      <c r="G5" t="s">
        <v>656</v>
      </c>
      <c r="H5" s="148">
        <v>2018</v>
      </c>
      <c r="I5">
        <v>2100</v>
      </c>
      <c r="J5">
        <v>200</v>
      </c>
      <c r="K5">
        <v>14600</v>
      </c>
      <c r="L5">
        <v>300</v>
      </c>
      <c r="M5">
        <f t="shared" si="1"/>
        <v>17200</v>
      </c>
      <c r="N5" s="149">
        <v>2100</v>
      </c>
      <c r="O5">
        <v>0</v>
      </c>
      <c r="P5">
        <v>14800</v>
      </c>
      <c r="Q5">
        <v>300</v>
      </c>
      <c r="R5" s="148">
        <f t="shared" si="2"/>
        <v>17200</v>
      </c>
      <c r="S5" s="149">
        <v>2100</v>
      </c>
      <c r="T5">
        <v>700</v>
      </c>
      <c r="U5">
        <v>8900</v>
      </c>
      <c r="V5">
        <v>5500</v>
      </c>
      <c r="W5" s="148">
        <f t="shared" si="3"/>
        <v>17200</v>
      </c>
      <c r="X5" s="149">
        <v>2100</v>
      </c>
      <c r="Y5">
        <v>8500</v>
      </c>
      <c r="Z5">
        <v>6000</v>
      </c>
      <c r="AA5">
        <v>600</v>
      </c>
      <c r="AB5" s="148">
        <f t="shared" si="0"/>
        <v>17200</v>
      </c>
      <c r="AC5" s="149">
        <v>17000</v>
      </c>
      <c r="AD5">
        <v>100</v>
      </c>
      <c r="AE5">
        <v>100</v>
      </c>
      <c r="AF5">
        <v>0</v>
      </c>
      <c r="AG5" s="148">
        <f t="shared" si="4"/>
        <v>17200</v>
      </c>
      <c r="AH5" s="149">
        <v>14400</v>
      </c>
      <c r="AI5">
        <v>2800</v>
      </c>
      <c r="AJ5">
        <v>0</v>
      </c>
      <c r="AK5">
        <v>0</v>
      </c>
      <c r="AL5" s="148">
        <f t="shared" si="5"/>
        <v>17200</v>
      </c>
      <c r="AM5" s="149">
        <v>5300</v>
      </c>
      <c r="AN5">
        <v>11200</v>
      </c>
      <c r="AO5">
        <v>700</v>
      </c>
      <c r="AP5">
        <v>0</v>
      </c>
      <c r="AQ5" s="148">
        <f t="shared" si="6"/>
        <v>17200</v>
      </c>
      <c r="AR5" s="149">
        <v>2900</v>
      </c>
      <c r="AS5">
        <v>5600</v>
      </c>
      <c r="AT5">
        <v>8700</v>
      </c>
      <c r="AU5">
        <v>200</v>
      </c>
      <c r="AV5">
        <f t="shared" si="7"/>
        <v>17400</v>
      </c>
      <c r="AX5" s="150">
        <f t="shared" si="8"/>
        <v>1.7441860465116279</v>
      </c>
      <c r="AY5" s="150">
        <f t="shared" si="9"/>
        <v>1.7441860465116279</v>
      </c>
      <c r="AZ5" s="150">
        <f t="shared" si="10"/>
        <v>31.976744186046513</v>
      </c>
      <c r="BA5" s="150">
        <f t="shared" si="11"/>
        <v>3.4883720930232558</v>
      </c>
      <c r="BB5" s="150">
        <f t="shared" si="12"/>
        <v>0</v>
      </c>
      <c r="BC5" s="150">
        <f t="shared" si="13"/>
        <v>0</v>
      </c>
      <c r="BD5" s="150">
        <f t="shared" si="14"/>
        <v>0</v>
      </c>
      <c r="BE5" s="150">
        <f t="shared" si="15"/>
        <v>1.1494252873563218</v>
      </c>
    </row>
    <row r="6" spans="1:57" x14ac:dyDescent="0.4">
      <c r="A6" t="s">
        <v>170</v>
      </c>
      <c r="B6">
        <v>503</v>
      </c>
      <c r="C6" t="s">
        <v>170</v>
      </c>
      <c r="D6">
        <v>19161</v>
      </c>
      <c r="E6">
        <v>1</v>
      </c>
      <c r="F6" t="s">
        <v>170</v>
      </c>
      <c r="G6" t="s">
        <v>656</v>
      </c>
      <c r="H6" s="148">
        <v>2023</v>
      </c>
      <c r="I6">
        <v>0</v>
      </c>
      <c r="J6">
        <v>4200</v>
      </c>
      <c r="K6">
        <v>500</v>
      </c>
      <c r="L6">
        <v>0</v>
      </c>
      <c r="M6">
        <f t="shared" si="1"/>
        <v>4700</v>
      </c>
      <c r="N6" s="149">
        <v>400</v>
      </c>
      <c r="O6">
        <v>3700</v>
      </c>
      <c r="P6">
        <v>600</v>
      </c>
      <c r="Q6">
        <v>0</v>
      </c>
      <c r="R6" s="148">
        <f t="shared" si="2"/>
        <v>4700</v>
      </c>
      <c r="S6" s="149">
        <v>500</v>
      </c>
      <c r="T6">
        <v>3700</v>
      </c>
      <c r="U6">
        <v>500</v>
      </c>
      <c r="V6">
        <v>0</v>
      </c>
      <c r="W6" s="148">
        <f t="shared" si="3"/>
        <v>4700</v>
      </c>
      <c r="X6" s="149">
        <v>0</v>
      </c>
      <c r="Y6">
        <v>3000</v>
      </c>
      <c r="Z6">
        <v>1300</v>
      </c>
      <c r="AA6">
        <v>400</v>
      </c>
      <c r="AB6" s="148">
        <f t="shared" si="0"/>
        <v>4700</v>
      </c>
      <c r="AC6" s="149">
        <v>0</v>
      </c>
      <c r="AD6">
        <v>1500</v>
      </c>
      <c r="AE6">
        <v>2400</v>
      </c>
      <c r="AF6">
        <v>800</v>
      </c>
      <c r="AG6" s="148">
        <f t="shared" si="4"/>
        <v>4700</v>
      </c>
      <c r="AH6" s="149">
        <v>500</v>
      </c>
      <c r="AI6">
        <v>1600</v>
      </c>
      <c r="AJ6">
        <v>2600</v>
      </c>
      <c r="AK6">
        <v>0</v>
      </c>
      <c r="AL6" s="148">
        <f t="shared" si="5"/>
        <v>4700</v>
      </c>
      <c r="AM6" s="149">
        <v>1700</v>
      </c>
      <c r="AN6">
        <v>1700</v>
      </c>
      <c r="AO6">
        <v>1100</v>
      </c>
      <c r="AP6">
        <v>200</v>
      </c>
      <c r="AQ6" s="148">
        <f t="shared" si="6"/>
        <v>4700</v>
      </c>
      <c r="AR6" s="149">
        <v>1400</v>
      </c>
      <c r="AS6">
        <v>3400</v>
      </c>
      <c r="AT6">
        <v>0</v>
      </c>
      <c r="AU6">
        <v>0</v>
      </c>
      <c r="AV6">
        <f t="shared" si="7"/>
        <v>4800</v>
      </c>
      <c r="AX6" s="150">
        <f t="shared" si="8"/>
        <v>0</v>
      </c>
      <c r="AY6" s="150">
        <f t="shared" si="9"/>
        <v>0</v>
      </c>
      <c r="AZ6" s="150">
        <f t="shared" si="10"/>
        <v>0</v>
      </c>
      <c r="BA6" s="150">
        <f t="shared" si="11"/>
        <v>8.5106382978723403</v>
      </c>
      <c r="BB6" s="150">
        <f t="shared" si="12"/>
        <v>17.021276595744681</v>
      </c>
      <c r="BC6" s="150">
        <f t="shared" si="13"/>
        <v>0</v>
      </c>
      <c r="BD6" s="150">
        <f t="shared" si="14"/>
        <v>4.2553191489361701</v>
      </c>
      <c r="BE6" s="150">
        <f t="shared" si="15"/>
        <v>0</v>
      </c>
    </row>
    <row r="7" spans="1:57" x14ac:dyDescent="0.4">
      <c r="A7" t="s">
        <v>169</v>
      </c>
      <c r="B7">
        <v>503</v>
      </c>
      <c r="C7" t="s">
        <v>169</v>
      </c>
      <c r="D7">
        <v>19043</v>
      </c>
      <c r="E7">
        <v>1</v>
      </c>
      <c r="F7" t="s">
        <v>169</v>
      </c>
      <c r="G7" t="s">
        <v>656</v>
      </c>
      <c r="H7" s="148">
        <v>2024</v>
      </c>
      <c r="I7">
        <v>0</v>
      </c>
      <c r="J7">
        <v>4900</v>
      </c>
      <c r="K7">
        <v>700</v>
      </c>
      <c r="L7">
        <v>0</v>
      </c>
      <c r="M7">
        <f t="shared" si="1"/>
        <v>5600</v>
      </c>
      <c r="N7" s="149">
        <v>100</v>
      </c>
      <c r="O7">
        <v>3900</v>
      </c>
      <c r="P7">
        <v>1600</v>
      </c>
      <c r="Q7">
        <v>0</v>
      </c>
      <c r="R7" s="148">
        <f t="shared" si="2"/>
        <v>5600</v>
      </c>
      <c r="S7" s="149">
        <v>0</v>
      </c>
      <c r="T7">
        <v>1100</v>
      </c>
      <c r="U7">
        <v>3600</v>
      </c>
      <c r="V7">
        <v>900</v>
      </c>
      <c r="W7" s="148">
        <f t="shared" si="3"/>
        <v>5600</v>
      </c>
      <c r="X7" s="149">
        <v>0</v>
      </c>
      <c r="Y7">
        <v>0</v>
      </c>
      <c r="Z7">
        <v>1900</v>
      </c>
      <c r="AA7">
        <v>3700</v>
      </c>
      <c r="AB7" s="148">
        <f t="shared" si="0"/>
        <v>5600</v>
      </c>
      <c r="AC7" s="149">
        <v>0</v>
      </c>
      <c r="AD7">
        <v>300</v>
      </c>
      <c r="AE7">
        <v>900</v>
      </c>
      <c r="AF7">
        <v>4400</v>
      </c>
      <c r="AG7" s="148">
        <f t="shared" si="4"/>
        <v>5600</v>
      </c>
      <c r="AH7" s="149">
        <v>1400</v>
      </c>
      <c r="AI7">
        <v>2400</v>
      </c>
      <c r="AJ7">
        <v>1800</v>
      </c>
      <c r="AK7">
        <v>0</v>
      </c>
      <c r="AL7" s="148">
        <f t="shared" si="5"/>
        <v>5600</v>
      </c>
      <c r="AM7" s="149">
        <v>0</v>
      </c>
      <c r="AN7">
        <v>1000</v>
      </c>
      <c r="AO7">
        <v>2900</v>
      </c>
      <c r="AP7">
        <v>1700</v>
      </c>
      <c r="AQ7" s="148">
        <f t="shared" si="6"/>
        <v>5600</v>
      </c>
      <c r="AR7" s="149">
        <v>400</v>
      </c>
      <c r="AS7">
        <v>2000</v>
      </c>
      <c r="AT7">
        <v>2000</v>
      </c>
      <c r="AU7">
        <v>1200</v>
      </c>
      <c r="AV7">
        <f t="shared" si="7"/>
        <v>5600</v>
      </c>
      <c r="AX7" s="150">
        <f t="shared" si="8"/>
        <v>0</v>
      </c>
      <c r="AY7" s="150">
        <f t="shared" si="9"/>
        <v>0</v>
      </c>
      <c r="AZ7" s="150">
        <f t="shared" si="10"/>
        <v>16.071428571428573</v>
      </c>
      <c r="BA7" s="150">
        <f t="shared" si="11"/>
        <v>66.071428571428569</v>
      </c>
      <c r="BB7" s="150">
        <f t="shared" si="12"/>
        <v>78.571428571428569</v>
      </c>
      <c r="BC7" s="150">
        <f t="shared" si="13"/>
        <v>0</v>
      </c>
      <c r="BD7" s="150">
        <f t="shared" si="14"/>
        <v>30.357142857142854</v>
      </c>
      <c r="BE7" s="150">
        <f t="shared" si="15"/>
        <v>21.428571428571427</v>
      </c>
    </row>
    <row r="8" spans="1:57" x14ac:dyDescent="0.4">
      <c r="A8" t="s">
        <v>181</v>
      </c>
      <c r="B8">
        <v>503</v>
      </c>
      <c r="C8" t="s">
        <v>181</v>
      </c>
      <c r="D8">
        <v>19162</v>
      </c>
      <c r="E8">
        <v>1</v>
      </c>
      <c r="F8" t="s">
        <v>181</v>
      </c>
      <c r="G8" t="s">
        <v>656</v>
      </c>
      <c r="H8" s="148">
        <v>2023</v>
      </c>
      <c r="I8">
        <v>0</v>
      </c>
      <c r="J8">
        <v>6400</v>
      </c>
      <c r="K8">
        <v>0</v>
      </c>
      <c r="L8">
        <v>0</v>
      </c>
      <c r="M8">
        <f t="shared" si="1"/>
        <v>6400</v>
      </c>
      <c r="N8" s="149">
        <v>0</v>
      </c>
      <c r="O8">
        <v>6000</v>
      </c>
      <c r="P8">
        <v>400</v>
      </c>
      <c r="Q8">
        <v>0</v>
      </c>
      <c r="R8" s="148">
        <f t="shared" si="2"/>
        <v>6400</v>
      </c>
      <c r="S8" s="149">
        <v>0</v>
      </c>
      <c r="T8">
        <v>3200</v>
      </c>
      <c r="U8">
        <v>3100</v>
      </c>
      <c r="V8">
        <v>100</v>
      </c>
      <c r="W8" s="148">
        <f t="shared" si="3"/>
        <v>6400</v>
      </c>
      <c r="X8" s="149">
        <v>0</v>
      </c>
      <c r="Y8">
        <v>1100</v>
      </c>
      <c r="Z8">
        <v>4100</v>
      </c>
      <c r="AA8">
        <v>1200</v>
      </c>
      <c r="AB8" s="148">
        <f t="shared" si="0"/>
        <v>6400</v>
      </c>
      <c r="AC8" s="149">
        <v>0</v>
      </c>
      <c r="AD8">
        <v>100</v>
      </c>
      <c r="AE8">
        <v>900</v>
      </c>
      <c r="AF8">
        <v>5400</v>
      </c>
      <c r="AG8" s="148">
        <f t="shared" si="4"/>
        <v>6400</v>
      </c>
      <c r="AH8" s="149">
        <v>300</v>
      </c>
      <c r="AI8">
        <v>1000</v>
      </c>
      <c r="AJ8">
        <v>4300</v>
      </c>
      <c r="AK8">
        <v>800</v>
      </c>
      <c r="AL8" s="148">
        <f t="shared" si="5"/>
        <v>6400</v>
      </c>
      <c r="AM8" s="149">
        <v>1400</v>
      </c>
      <c r="AN8">
        <v>3500</v>
      </c>
      <c r="AO8">
        <v>1000</v>
      </c>
      <c r="AP8">
        <v>500</v>
      </c>
      <c r="AQ8" s="148">
        <f t="shared" si="6"/>
        <v>6400</v>
      </c>
      <c r="AR8" s="149">
        <v>2400</v>
      </c>
      <c r="AS8">
        <v>4100</v>
      </c>
      <c r="AT8">
        <v>0</v>
      </c>
      <c r="AU8">
        <v>0</v>
      </c>
      <c r="AV8">
        <f t="shared" si="7"/>
        <v>6500</v>
      </c>
      <c r="AX8" s="150">
        <f t="shared" si="8"/>
        <v>0</v>
      </c>
      <c r="AY8" s="150">
        <f t="shared" si="9"/>
        <v>0</v>
      </c>
      <c r="AZ8" s="150">
        <f t="shared" si="10"/>
        <v>1.5625</v>
      </c>
      <c r="BA8" s="150">
        <f t="shared" si="11"/>
        <v>18.75</v>
      </c>
      <c r="BB8" s="150">
        <f t="shared" si="12"/>
        <v>84.375</v>
      </c>
      <c r="BC8" s="150">
        <f t="shared" si="13"/>
        <v>12.5</v>
      </c>
      <c r="BD8" s="150">
        <f t="shared" si="14"/>
        <v>7.8125</v>
      </c>
      <c r="BE8" s="150">
        <f t="shared" si="15"/>
        <v>0</v>
      </c>
    </row>
    <row r="9" spans="1:57" x14ac:dyDescent="0.4">
      <c r="A9" t="s">
        <v>131</v>
      </c>
      <c r="B9">
        <v>503</v>
      </c>
      <c r="C9" t="s">
        <v>131</v>
      </c>
      <c r="D9">
        <v>19163</v>
      </c>
      <c r="E9">
        <v>1</v>
      </c>
      <c r="F9" t="s">
        <v>131</v>
      </c>
      <c r="G9" t="s">
        <v>656</v>
      </c>
      <c r="H9" s="148">
        <v>2023</v>
      </c>
      <c r="I9">
        <v>200</v>
      </c>
      <c r="J9">
        <v>9400</v>
      </c>
      <c r="K9">
        <v>0</v>
      </c>
      <c r="L9">
        <v>0</v>
      </c>
      <c r="M9">
        <f t="shared" si="1"/>
        <v>9600</v>
      </c>
      <c r="N9" s="149">
        <v>200</v>
      </c>
      <c r="O9">
        <v>9300</v>
      </c>
      <c r="P9">
        <v>100</v>
      </c>
      <c r="Q9">
        <v>0</v>
      </c>
      <c r="R9" s="148">
        <f t="shared" si="2"/>
        <v>9600</v>
      </c>
      <c r="S9" s="149">
        <v>7800</v>
      </c>
      <c r="T9">
        <v>1800</v>
      </c>
      <c r="U9">
        <v>0</v>
      </c>
      <c r="V9">
        <v>0</v>
      </c>
      <c r="W9" s="148">
        <f t="shared" si="3"/>
        <v>9600</v>
      </c>
      <c r="X9" s="149">
        <v>900</v>
      </c>
      <c r="Y9">
        <v>8700</v>
      </c>
      <c r="Z9">
        <v>0</v>
      </c>
      <c r="AA9">
        <v>0</v>
      </c>
      <c r="AB9" s="148">
        <f t="shared" si="0"/>
        <v>9600</v>
      </c>
      <c r="AC9" s="149">
        <v>0</v>
      </c>
      <c r="AD9">
        <v>7600</v>
      </c>
      <c r="AE9">
        <v>2000</v>
      </c>
      <c r="AF9">
        <v>0</v>
      </c>
      <c r="AG9" s="148">
        <f t="shared" si="4"/>
        <v>9600</v>
      </c>
      <c r="AH9" s="149">
        <v>0</v>
      </c>
      <c r="AI9">
        <v>2200</v>
      </c>
      <c r="AJ9">
        <v>7100</v>
      </c>
      <c r="AK9">
        <v>300</v>
      </c>
      <c r="AL9" s="148">
        <f t="shared" si="5"/>
        <v>9600</v>
      </c>
      <c r="AM9" s="149">
        <v>0</v>
      </c>
      <c r="AN9">
        <v>3400</v>
      </c>
      <c r="AO9">
        <v>5800</v>
      </c>
      <c r="AP9">
        <v>400</v>
      </c>
      <c r="AQ9" s="148">
        <f t="shared" si="6"/>
        <v>9600</v>
      </c>
      <c r="AR9" s="149">
        <v>200</v>
      </c>
      <c r="AS9">
        <v>9300</v>
      </c>
      <c r="AT9">
        <v>0</v>
      </c>
      <c r="AU9">
        <v>0</v>
      </c>
      <c r="AV9">
        <f t="shared" si="7"/>
        <v>9500</v>
      </c>
      <c r="AX9" s="150">
        <f t="shared" si="8"/>
        <v>0</v>
      </c>
      <c r="AY9" s="150">
        <f t="shared" si="9"/>
        <v>0</v>
      </c>
      <c r="AZ9" s="150">
        <f t="shared" si="10"/>
        <v>0</v>
      </c>
      <c r="BA9" s="150">
        <f t="shared" si="11"/>
        <v>0</v>
      </c>
      <c r="BB9" s="150">
        <f t="shared" si="12"/>
        <v>0</v>
      </c>
      <c r="BC9" s="150">
        <f t="shared" si="13"/>
        <v>3.125</v>
      </c>
      <c r="BD9" s="150">
        <f t="shared" si="14"/>
        <v>4.1666666666666661</v>
      </c>
      <c r="BE9" s="150">
        <f t="shared" si="15"/>
        <v>0</v>
      </c>
    </row>
    <row r="10" spans="1:57" x14ac:dyDescent="0.4">
      <c r="A10" t="s">
        <v>214</v>
      </c>
      <c r="B10">
        <v>503</v>
      </c>
      <c r="C10" t="s">
        <v>214</v>
      </c>
      <c r="D10">
        <v>19321</v>
      </c>
      <c r="E10">
        <v>1</v>
      </c>
      <c r="F10" t="s">
        <v>214</v>
      </c>
      <c r="G10" t="s">
        <v>656</v>
      </c>
      <c r="H10" s="148">
        <v>2024</v>
      </c>
      <c r="I10">
        <v>0</v>
      </c>
      <c r="J10">
        <v>0</v>
      </c>
      <c r="K10">
        <v>5600</v>
      </c>
      <c r="L10">
        <v>0</v>
      </c>
      <c r="M10">
        <f t="shared" si="1"/>
        <v>5600</v>
      </c>
      <c r="N10" s="149">
        <v>0</v>
      </c>
      <c r="O10">
        <v>0</v>
      </c>
      <c r="P10">
        <v>5600</v>
      </c>
      <c r="Q10">
        <v>0</v>
      </c>
      <c r="R10" s="148">
        <f t="shared" si="2"/>
        <v>5600</v>
      </c>
      <c r="S10" s="149">
        <v>0</v>
      </c>
      <c r="T10">
        <v>200</v>
      </c>
      <c r="U10">
        <v>700</v>
      </c>
      <c r="V10">
        <v>4700</v>
      </c>
      <c r="W10" s="148">
        <f t="shared" si="3"/>
        <v>5600</v>
      </c>
      <c r="X10" s="149">
        <v>0</v>
      </c>
      <c r="Y10">
        <v>0</v>
      </c>
      <c r="Z10">
        <v>200</v>
      </c>
      <c r="AA10">
        <v>5400</v>
      </c>
      <c r="AB10" s="148">
        <f t="shared" si="0"/>
        <v>5600</v>
      </c>
      <c r="AC10" s="149">
        <v>0</v>
      </c>
      <c r="AD10">
        <v>0</v>
      </c>
      <c r="AE10">
        <v>0</v>
      </c>
      <c r="AF10">
        <v>5600</v>
      </c>
      <c r="AG10" s="148">
        <f t="shared" si="4"/>
        <v>5600</v>
      </c>
      <c r="AH10" s="149">
        <v>0</v>
      </c>
      <c r="AI10">
        <v>0</v>
      </c>
      <c r="AJ10">
        <v>3900</v>
      </c>
      <c r="AK10">
        <v>1700</v>
      </c>
      <c r="AL10" s="148">
        <f t="shared" si="5"/>
        <v>5600</v>
      </c>
      <c r="AM10" s="149">
        <v>0</v>
      </c>
      <c r="AN10">
        <v>0</v>
      </c>
      <c r="AO10">
        <v>3900</v>
      </c>
      <c r="AP10">
        <v>1700</v>
      </c>
      <c r="AQ10" s="148">
        <f t="shared" si="6"/>
        <v>5600</v>
      </c>
      <c r="AR10" s="149">
        <v>0</v>
      </c>
      <c r="AS10">
        <v>100</v>
      </c>
      <c r="AT10">
        <v>1600</v>
      </c>
      <c r="AU10">
        <v>4100</v>
      </c>
      <c r="AV10">
        <f t="shared" si="7"/>
        <v>5800</v>
      </c>
      <c r="AX10" s="150">
        <f t="shared" si="8"/>
        <v>0</v>
      </c>
      <c r="AY10" s="150">
        <f t="shared" si="9"/>
        <v>0</v>
      </c>
      <c r="AZ10" s="150">
        <f t="shared" si="10"/>
        <v>83.928571428571431</v>
      </c>
      <c r="BA10" s="150">
        <f t="shared" si="11"/>
        <v>96.428571428571431</v>
      </c>
      <c r="BB10" s="150">
        <f t="shared" si="12"/>
        <v>100</v>
      </c>
      <c r="BC10" s="150">
        <f t="shared" si="13"/>
        <v>30.357142857142854</v>
      </c>
      <c r="BD10" s="150">
        <f t="shared" si="14"/>
        <v>30.357142857142854</v>
      </c>
      <c r="BE10" s="150">
        <f t="shared" si="15"/>
        <v>70.689655172413794</v>
      </c>
    </row>
    <row r="11" spans="1:57" x14ac:dyDescent="0.4">
      <c r="A11" t="s">
        <v>215</v>
      </c>
      <c r="B11">
        <v>503</v>
      </c>
      <c r="C11" t="s">
        <v>215</v>
      </c>
      <c r="D11">
        <v>19322</v>
      </c>
      <c r="E11">
        <v>1</v>
      </c>
      <c r="F11" t="s">
        <v>215</v>
      </c>
      <c r="G11" t="s">
        <v>656</v>
      </c>
      <c r="H11" s="148">
        <v>2024</v>
      </c>
      <c r="I11">
        <v>0</v>
      </c>
      <c r="J11">
        <v>0</v>
      </c>
      <c r="K11">
        <v>3100</v>
      </c>
      <c r="L11">
        <v>400</v>
      </c>
      <c r="M11">
        <f t="shared" si="1"/>
        <v>3500</v>
      </c>
      <c r="N11" s="149">
        <v>0</v>
      </c>
      <c r="O11">
        <v>400</v>
      </c>
      <c r="P11">
        <v>2700</v>
      </c>
      <c r="Q11">
        <v>400</v>
      </c>
      <c r="R11" s="148">
        <f t="shared" si="2"/>
        <v>3500</v>
      </c>
      <c r="S11" s="149">
        <v>0</v>
      </c>
      <c r="T11">
        <v>0</v>
      </c>
      <c r="U11">
        <v>700</v>
      </c>
      <c r="V11">
        <v>2800</v>
      </c>
      <c r="W11" s="148">
        <f t="shared" si="3"/>
        <v>3500</v>
      </c>
      <c r="X11" s="149">
        <v>0</v>
      </c>
      <c r="Y11">
        <v>0</v>
      </c>
      <c r="Z11">
        <v>2200</v>
      </c>
      <c r="AA11">
        <v>1300</v>
      </c>
      <c r="AB11" s="148">
        <f t="shared" si="0"/>
        <v>3500</v>
      </c>
      <c r="AC11" s="149">
        <v>0</v>
      </c>
      <c r="AD11">
        <v>600</v>
      </c>
      <c r="AE11">
        <v>900</v>
      </c>
      <c r="AF11">
        <v>2000</v>
      </c>
      <c r="AG11" s="148">
        <f t="shared" si="4"/>
        <v>3500</v>
      </c>
      <c r="AH11" s="149">
        <v>0</v>
      </c>
      <c r="AI11">
        <v>400</v>
      </c>
      <c r="AJ11">
        <v>1400</v>
      </c>
      <c r="AK11">
        <v>1700</v>
      </c>
      <c r="AL11" s="148">
        <f t="shared" si="5"/>
        <v>3500</v>
      </c>
      <c r="AM11" s="149">
        <v>0</v>
      </c>
      <c r="AN11">
        <v>0</v>
      </c>
      <c r="AO11">
        <v>1400</v>
      </c>
      <c r="AP11">
        <v>2100</v>
      </c>
      <c r="AQ11" s="148">
        <f t="shared" si="6"/>
        <v>3500</v>
      </c>
      <c r="AR11" s="149">
        <v>0</v>
      </c>
      <c r="AS11">
        <v>600</v>
      </c>
      <c r="AT11">
        <v>1500</v>
      </c>
      <c r="AU11">
        <v>1600</v>
      </c>
      <c r="AV11">
        <f t="shared" si="7"/>
        <v>3700</v>
      </c>
      <c r="AX11" s="150">
        <f t="shared" si="8"/>
        <v>11.428571428571429</v>
      </c>
      <c r="AY11" s="150">
        <f t="shared" si="9"/>
        <v>11.428571428571429</v>
      </c>
      <c r="AZ11" s="150">
        <f t="shared" si="10"/>
        <v>80</v>
      </c>
      <c r="BA11" s="150">
        <f t="shared" si="11"/>
        <v>37.142857142857146</v>
      </c>
      <c r="BB11" s="150">
        <f t="shared" si="12"/>
        <v>57.142857142857139</v>
      </c>
      <c r="BC11" s="150">
        <f t="shared" si="13"/>
        <v>48.571428571428569</v>
      </c>
      <c r="BD11" s="150">
        <f t="shared" si="14"/>
        <v>60</v>
      </c>
      <c r="BE11" s="150">
        <f t="shared" si="15"/>
        <v>43.243243243243242</v>
      </c>
    </row>
    <row r="12" spans="1:57" x14ac:dyDescent="0.4">
      <c r="A12" t="s">
        <v>216</v>
      </c>
      <c r="B12">
        <v>503</v>
      </c>
      <c r="C12" t="s">
        <v>216</v>
      </c>
      <c r="D12">
        <v>19323</v>
      </c>
      <c r="E12">
        <v>1</v>
      </c>
      <c r="F12" t="s">
        <v>216</v>
      </c>
      <c r="G12" t="s">
        <v>656</v>
      </c>
      <c r="H12" s="148">
        <v>2024</v>
      </c>
      <c r="I12">
        <v>0</v>
      </c>
      <c r="J12">
        <v>6200</v>
      </c>
      <c r="K12">
        <v>0</v>
      </c>
      <c r="L12">
        <v>0</v>
      </c>
      <c r="M12">
        <f t="shared" si="1"/>
        <v>6200</v>
      </c>
      <c r="N12" s="149">
        <v>0</v>
      </c>
      <c r="O12">
        <v>6200</v>
      </c>
      <c r="P12">
        <v>0</v>
      </c>
      <c r="Q12">
        <v>0</v>
      </c>
      <c r="R12" s="148">
        <f t="shared" si="2"/>
        <v>6200</v>
      </c>
      <c r="S12" s="149">
        <v>0</v>
      </c>
      <c r="T12">
        <v>700</v>
      </c>
      <c r="U12">
        <v>2500</v>
      </c>
      <c r="V12">
        <v>3000</v>
      </c>
      <c r="W12" s="148">
        <f t="shared" si="3"/>
        <v>6200</v>
      </c>
      <c r="X12" s="149">
        <v>0</v>
      </c>
      <c r="Y12">
        <v>200</v>
      </c>
      <c r="Z12">
        <v>1700</v>
      </c>
      <c r="AA12">
        <v>4300</v>
      </c>
      <c r="AB12" s="148">
        <f t="shared" si="0"/>
        <v>6200</v>
      </c>
      <c r="AC12" s="149">
        <v>0</v>
      </c>
      <c r="AD12">
        <v>0</v>
      </c>
      <c r="AE12">
        <v>600</v>
      </c>
      <c r="AF12">
        <v>5600</v>
      </c>
      <c r="AG12" s="148">
        <f t="shared" si="4"/>
        <v>6200</v>
      </c>
      <c r="AH12" s="149">
        <v>0</v>
      </c>
      <c r="AI12">
        <v>2900</v>
      </c>
      <c r="AJ12">
        <v>3300</v>
      </c>
      <c r="AK12">
        <v>0</v>
      </c>
      <c r="AL12" s="148">
        <f t="shared" si="5"/>
        <v>6200</v>
      </c>
      <c r="AM12" s="149">
        <v>0</v>
      </c>
      <c r="AN12">
        <v>900</v>
      </c>
      <c r="AO12">
        <v>1300</v>
      </c>
      <c r="AP12">
        <v>4000</v>
      </c>
      <c r="AQ12" s="148">
        <f t="shared" si="6"/>
        <v>6200</v>
      </c>
      <c r="AR12" s="149">
        <v>800</v>
      </c>
      <c r="AS12">
        <v>2400</v>
      </c>
      <c r="AT12">
        <v>2800</v>
      </c>
      <c r="AU12">
        <v>300</v>
      </c>
      <c r="AV12">
        <f t="shared" si="7"/>
        <v>6300</v>
      </c>
      <c r="AX12" s="150">
        <f t="shared" si="8"/>
        <v>0</v>
      </c>
      <c r="AY12" s="150">
        <f t="shared" si="9"/>
        <v>0</v>
      </c>
      <c r="AZ12" s="150">
        <f t="shared" si="10"/>
        <v>48.387096774193552</v>
      </c>
      <c r="BA12" s="150">
        <f t="shared" si="11"/>
        <v>69.354838709677423</v>
      </c>
      <c r="BB12" s="150">
        <f t="shared" si="12"/>
        <v>90.322580645161281</v>
      </c>
      <c r="BC12" s="150">
        <f t="shared" si="13"/>
        <v>0</v>
      </c>
      <c r="BD12" s="150">
        <f t="shared" si="14"/>
        <v>64.516129032258064</v>
      </c>
      <c r="BE12" s="150">
        <f t="shared" si="15"/>
        <v>4.7619047619047619</v>
      </c>
    </row>
    <row r="13" spans="1:57" x14ac:dyDescent="0.4">
      <c r="A13" t="s">
        <v>217</v>
      </c>
      <c r="B13">
        <v>503</v>
      </c>
      <c r="C13" t="s">
        <v>217</v>
      </c>
      <c r="D13">
        <v>19324</v>
      </c>
      <c r="E13">
        <v>1</v>
      </c>
      <c r="F13" t="s">
        <v>217</v>
      </c>
      <c r="G13" t="s">
        <v>656</v>
      </c>
      <c r="H13" s="148">
        <v>2024</v>
      </c>
      <c r="I13">
        <v>0</v>
      </c>
      <c r="J13">
        <v>3000</v>
      </c>
      <c r="K13">
        <v>0</v>
      </c>
      <c r="L13">
        <v>0</v>
      </c>
      <c r="M13">
        <f t="shared" si="1"/>
        <v>3000</v>
      </c>
      <c r="N13" s="149">
        <v>0</v>
      </c>
      <c r="O13">
        <v>2800</v>
      </c>
      <c r="P13">
        <v>200</v>
      </c>
      <c r="Q13">
        <v>0</v>
      </c>
      <c r="R13" s="148">
        <f t="shared" si="2"/>
        <v>3000</v>
      </c>
      <c r="S13" s="149">
        <v>100</v>
      </c>
      <c r="T13">
        <v>800</v>
      </c>
      <c r="U13">
        <v>2100</v>
      </c>
      <c r="V13">
        <v>0</v>
      </c>
      <c r="W13" s="148">
        <f t="shared" si="3"/>
        <v>3000</v>
      </c>
      <c r="X13" s="149">
        <v>0</v>
      </c>
      <c r="Y13">
        <v>1000</v>
      </c>
      <c r="Z13">
        <v>1600</v>
      </c>
      <c r="AA13">
        <v>400</v>
      </c>
      <c r="AB13" s="148">
        <f t="shared" si="0"/>
        <v>3000</v>
      </c>
      <c r="AC13" s="149">
        <v>500</v>
      </c>
      <c r="AD13">
        <v>1300</v>
      </c>
      <c r="AE13">
        <v>1200</v>
      </c>
      <c r="AF13">
        <v>0</v>
      </c>
      <c r="AG13" s="148">
        <f t="shared" si="4"/>
        <v>3000</v>
      </c>
      <c r="AH13" s="149">
        <v>0</v>
      </c>
      <c r="AI13">
        <v>1900</v>
      </c>
      <c r="AJ13">
        <v>1100</v>
      </c>
      <c r="AK13">
        <v>0</v>
      </c>
      <c r="AL13" s="148">
        <f t="shared" si="5"/>
        <v>3000</v>
      </c>
      <c r="AM13" s="149">
        <v>0</v>
      </c>
      <c r="AN13">
        <v>1300</v>
      </c>
      <c r="AO13">
        <v>1700</v>
      </c>
      <c r="AP13">
        <v>0</v>
      </c>
      <c r="AQ13" s="148">
        <f t="shared" si="6"/>
        <v>3000</v>
      </c>
      <c r="AR13" s="149">
        <v>0</v>
      </c>
      <c r="AS13">
        <v>200</v>
      </c>
      <c r="AT13">
        <v>2900</v>
      </c>
      <c r="AU13">
        <v>200</v>
      </c>
      <c r="AV13">
        <f t="shared" si="7"/>
        <v>3300</v>
      </c>
      <c r="AX13" s="150">
        <f t="shared" si="8"/>
        <v>0</v>
      </c>
      <c r="AY13" s="150">
        <f t="shared" si="9"/>
        <v>0</v>
      </c>
      <c r="AZ13" s="150">
        <f t="shared" si="10"/>
        <v>0</v>
      </c>
      <c r="BA13" s="150">
        <f t="shared" si="11"/>
        <v>13.333333333333334</v>
      </c>
      <c r="BB13" s="150">
        <f t="shared" si="12"/>
        <v>0</v>
      </c>
      <c r="BC13" s="150">
        <f t="shared" si="13"/>
        <v>0</v>
      </c>
      <c r="BD13" s="150">
        <f t="shared" si="14"/>
        <v>0</v>
      </c>
      <c r="BE13" s="150">
        <f t="shared" si="15"/>
        <v>6.0606060606060606</v>
      </c>
    </row>
    <row r="14" spans="1:57" x14ac:dyDescent="0.4">
      <c r="A14" t="s">
        <v>288</v>
      </c>
      <c r="B14">
        <v>500</v>
      </c>
      <c r="C14" t="s">
        <v>288</v>
      </c>
      <c r="D14">
        <v>13991</v>
      </c>
      <c r="E14">
        <v>1</v>
      </c>
      <c r="F14" t="s">
        <v>288</v>
      </c>
      <c r="G14" t="s">
        <v>656</v>
      </c>
      <c r="H14" s="148">
        <v>2017</v>
      </c>
      <c r="I14">
        <v>10900</v>
      </c>
      <c r="J14">
        <v>7600</v>
      </c>
      <c r="K14">
        <v>0</v>
      </c>
      <c r="L14">
        <v>0</v>
      </c>
      <c r="M14">
        <f t="shared" si="1"/>
        <v>18500</v>
      </c>
      <c r="N14" s="149">
        <v>10900</v>
      </c>
      <c r="O14">
        <v>7600</v>
      </c>
      <c r="P14">
        <v>0</v>
      </c>
      <c r="Q14">
        <v>0</v>
      </c>
      <c r="R14" s="148">
        <f t="shared" si="2"/>
        <v>18500</v>
      </c>
      <c r="S14" s="149">
        <v>5900</v>
      </c>
      <c r="T14">
        <v>11200</v>
      </c>
      <c r="U14">
        <v>1400</v>
      </c>
      <c r="V14">
        <v>0</v>
      </c>
      <c r="W14" s="148">
        <f t="shared" si="3"/>
        <v>18500</v>
      </c>
      <c r="X14" s="149">
        <v>17100</v>
      </c>
      <c r="Y14">
        <v>1400</v>
      </c>
      <c r="Z14">
        <v>0</v>
      </c>
      <c r="AA14">
        <v>0</v>
      </c>
      <c r="AB14" s="148">
        <f t="shared" si="0"/>
        <v>18500</v>
      </c>
      <c r="AC14" s="149">
        <v>6300</v>
      </c>
      <c r="AD14">
        <v>9200</v>
      </c>
      <c r="AE14">
        <v>2500</v>
      </c>
      <c r="AF14">
        <v>500</v>
      </c>
      <c r="AG14" s="148">
        <f t="shared" si="4"/>
        <v>18500</v>
      </c>
      <c r="AH14" s="149">
        <v>4900</v>
      </c>
      <c r="AI14">
        <v>9100</v>
      </c>
      <c r="AJ14">
        <v>4000</v>
      </c>
      <c r="AK14">
        <v>500</v>
      </c>
      <c r="AL14" s="148">
        <f t="shared" si="5"/>
        <v>18500</v>
      </c>
      <c r="AM14" s="149">
        <v>18400</v>
      </c>
      <c r="AN14">
        <v>100</v>
      </c>
      <c r="AO14">
        <v>0</v>
      </c>
      <c r="AP14">
        <v>0</v>
      </c>
      <c r="AQ14" s="148">
        <f t="shared" si="6"/>
        <v>18500</v>
      </c>
      <c r="AR14" s="149">
        <v>18200</v>
      </c>
      <c r="AS14">
        <v>100</v>
      </c>
      <c r="AT14">
        <v>0</v>
      </c>
      <c r="AU14">
        <v>0</v>
      </c>
      <c r="AV14">
        <f t="shared" si="7"/>
        <v>18300</v>
      </c>
      <c r="AX14" s="150">
        <f t="shared" si="8"/>
        <v>0</v>
      </c>
      <c r="AY14" s="150">
        <f t="shared" si="9"/>
        <v>0</v>
      </c>
      <c r="AZ14" s="150">
        <f t="shared" si="10"/>
        <v>0</v>
      </c>
      <c r="BA14" s="150">
        <f t="shared" si="11"/>
        <v>0</v>
      </c>
      <c r="BB14" s="150">
        <f t="shared" si="12"/>
        <v>2.7027027027027026</v>
      </c>
      <c r="BC14" s="150">
        <f t="shared" si="13"/>
        <v>2.7027027027027026</v>
      </c>
      <c r="BD14" s="150">
        <f t="shared" si="14"/>
        <v>0</v>
      </c>
      <c r="BE14" s="150">
        <f t="shared" si="15"/>
        <v>0</v>
      </c>
    </row>
    <row r="15" spans="1:57" x14ac:dyDescent="0.4">
      <c r="A15" t="s">
        <v>384</v>
      </c>
      <c r="B15">
        <v>500</v>
      </c>
      <c r="C15" t="s">
        <v>384</v>
      </c>
      <c r="D15">
        <v>16840</v>
      </c>
      <c r="E15">
        <v>1</v>
      </c>
      <c r="F15" t="s">
        <v>384</v>
      </c>
      <c r="G15" t="s">
        <v>656</v>
      </c>
      <c r="H15" s="148">
        <v>2019</v>
      </c>
      <c r="I15">
        <v>6100</v>
      </c>
      <c r="J15">
        <v>1400</v>
      </c>
      <c r="K15">
        <v>200</v>
      </c>
      <c r="L15">
        <v>0</v>
      </c>
      <c r="M15">
        <f t="shared" si="1"/>
        <v>7700</v>
      </c>
      <c r="N15" s="149">
        <v>7500</v>
      </c>
      <c r="O15">
        <v>200</v>
      </c>
      <c r="P15">
        <v>0</v>
      </c>
      <c r="Q15">
        <v>0</v>
      </c>
      <c r="R15" s="148">
        <f t="shared" si="2"/>
        <v>7700</v>
      </c>
      <c r="S15" s="149">
        <v>0</v>
      </c>
      <c r="T15">
        <v>6000</v>
      </c>
      <c r="U15">
        <v>1600</v>
      </c>
      <c r="V15">
        <v>100</v>
      </c>
      <c r="W15" s="148">
        <f t="shared" si="3"/>
        <v>7700</v>
      </c>
      <c r="X15" s="149">
        <v>0</v>
      </c>
      <c r="Y15">
        <v>1600</v>
      </c>
      <c r="Z15">
        <v>4800</v>
      </c>
      <c r="AA15">
        <v>1300</v>
      </c>
      <c r="AB15" s="148">
        <f t="shared" si="0"/>
        <v>7700</v>
      </c>
      <c r="AC15" s="149">
        <v>100</v>
      </c>
      <c r="AD15">
        <v>7200</v>
      </c>
      <c r="AE15">
        <v>400</v>
      </c>
      <c r="AF15">
        <v>0</v>
      </c>
      <c r="AG15" s="148">
        <f t="shared" si="4"/>
        <v>7700</v>
      </c>
      <c r="AH15" s="149">
        <v>7500</v>
      </c>
      <c r="AI15">
        <v>200</v>
      </c>
      <c r="AJ15">
        <v>0</v>
      </c>
      <c r="AK15">
        <v>0</v>
      </c>
      <c r="AL15" s="148">
        <f t="shared" si="5"/>
        <v>7700</v>
      </c>
      <c r="AM15" s="149">
        <v>6700</v>
      </c>
      <c r="AN15">
        <v>1000</v>
      </c>
      <c r="AO15">
        <v>0</v>
      </c>
      <c r="AP15">
        <v>0</v>
      </c>
      <c r="AQ15" s="148">
        <f t="shared" si="6"/>
        <v>7700</v>
      </c>
      <c r="AR15" s="149">
        <v>4200</v>
      </c>
      <c r="AS15">
        <v>2600</v>
      </c>
      <c r="AT15">
        <v>1000</v>
      </c>
      <c r="AU15">
        <v>0</v>
      </c>
      <c r="AV15">
        <f t="shared" si="7"/>
        <v>7800</v>
      </c>
      <c r="AX15" s="150">
        <f t="shared" si="8"/>
        <v>0</v>
      </c>
      <c r="AY15" s="150">
        <f t="shared" si="9"/>
        <v>0</v>
      </c>
      <c r="AZ15" s="150">
        <f t="shared" si="10"/>
        <v>1.2987012987012987</v>
      </c>
      <c r="BA15" s="150">
        <f t="shared" si="11"/>
        <v>16.883116883116884</v>
      </c>
      <c r="BB15" s="150">
        <f t="shared" si="12"/>
        <v>0</v>
      </c>
      <c r="BC15" s="150">
        <f t="shared" si="13"/>
        <v>0</v>
      </c>
      <c r="BD15" s="150">
        <f t="shared" si="14"/>
        <v>0</v>
      </c>
      <c r="BE15" s="150">
        <f t="shared" si="15"/>
        <v>0</v>
      </c>
    </row>
    <row r="16" spans="1:57" x14ac:dyDescent="0.4">
      <c r="A16" t="s">
        <v>385</v>
      </c>
      <c r="B16">
        <v>500</v>
      </c>
      <c r="C16" t="s">
        <v>385</v>
      </c>
      <c r="D16">
        <v>16841</v>
      </c>
      <c r="E16">
        <v>1</v>
      </c>
      <c r="F16" t="s">
        <v>385</v>
      </c>
      <c r="G16" t="s">
        <v>656</v>
      </c>
      <c r="H16" s="148">
        <v>2021</v>
      </c>
      <c r="I16">
        <v>25100</v>
      </c>
      <c r="J16">
        <v>10400</v>
      </c>
      <c r="K16">
        <v>700</v>
      </c>
      <c r="L16">
        <v>0</v>
      </c>
      <c r="M16">
        <f t="shared" si="1"/>
        <v>36200</v>
      </c>
      <c r="N16" s="149">
        <v>35200</v>
      </c>
      <c r="O16">
        <v>1000</v>
      </c>
      <c r="P16">
        <v>0</v>
      </c>
      <c r="Q16">
        <v>0</v>
      </c>
      <c r="R16" s="148">
        <f t="shared" si="2"/>
        <v>36200</v>
      </c>
      <c r="S16" s="149">
        <v>1600</v>
      </c>
      <c r="T16">
        <v>21900</v>
      </c>
      <c r="U16">
        <v>12100</v>
      </c>
      <c r="V16">
        <v>600</v>
      </c>
      <c r="W16" s="148">
        <f t="shared" si="3"/>
        <v>36200</v>
      </c>
      <c r="X16" s="149">
        <v>13000</v>
      </c>
      <c r="Y16">
        <v>15800</v>
      </c>
      <c r="Z16">
        <v>7000</v>
      </c>
      <c r="AA16">
        <v>400</v>
      </c>
      <c r="AB16" s="148">
        <f t="shared" si="0"/>
        <v>36200</v>
      </c>
      <c r="AC16" s="149">
        <v>3800</v>
      </c>
      <c r="AD16">
        <v>18800</v>
      </c>
      <c r="AE16">
        <v>12200</v>
      </c>
      <c r="AF16">
        <v>1400</v>
      </c>
      <c r="AG16" s="148">
        <f t="shared" si="4"/>
        <v>36200</v>
      </c>
      <c r="AH16" s="149">
        <v>20900</v>
      </c>
      <c r="AI16">
        <v>15300</v>
      </c>
      <c r="AJ16">
        <v>0</v>
      </c>
      <c r="AK16">
        <v>0</v>
      </c>
      <c r="AL16" s="148">
        <f t="shared" si="5"/>
        <v>36200</v>
      </c>
      <c r="AM16" s="149">
        <v>32100</v>
      </c>
      <c r="AN16">
        <v>4000</v>
      </c>
      <c r="AO16">
        <v>100</v>
      </c>
      <c r="AP16">
        <v>0</v>
      </c>
      <c r="AQ16" s="148">
        <f t="shared" si="6"/>
        <v>36200</v>
      </c>
      <c r="AR16" s="149">
        <v>33400</v>
      </c>
      <c r="AS16">
        <v>2800</v>
      </c>
      <c r="AT16">
        <v>0</v>
      </c>
      <c r="AU16">
        <v>0</v>
      </c>
      <c r="AV16">
        <f t="shared" si="7"/>
        <v>36200</v>
      </c>
      <c r="AX16" s="150">
        <f t="shared" si="8"/>
        <v>0</v>
      </c>
      <c r="AY16" s="150">
        <f t="shared" si="9"/>
        <v>0</v>
      </c>
      <c r="AZ16" s="150">
        <f t="shared" si="10"/>
        <v>1.6574585635359116</v>
      </c>
      <c r="BA16" s="150">
        <f t="shared" si="11"/>
        <v>1.1049723756906076</v>
      </c>
      <c r="BB16" s="150">
        <f t="shared" si="12"/>
        <v>3.867403314917127</v>
      </c>
      <c r="BC16" s="150">
        <f t="shared" si="13"/>
        <v>0</v>
      </c>
      <c r="BD16" s="150">
        <f t="shared" si="14"/>
        <v>0</v>
      </c>
      <c r="BE16" s="150">
        <f t="shared" si="15"/>
        <v>0</v>
      </c>
    </row>
    <row r="17" spans="1:57" x14ac:dyDescent="0.4">
      <c r="A17" t="s">
        <v>401</v>
      </c>
      <c r="B17">
        <v>500</v>
      </c>
      <c r="C17" t="s">
        <v>401</v>
      </c>
      <c r="D17">
        <v>16913</v>
      </c>
      <c r="E17">
        <v>1</v>
      </c>
      <c r="F17" t="s">
        <v>401</v>
      </c>
      <c r="G17" t="s">
        <v>656</v>
      </c>
      <c r="H17" s="148">
        <v>2021</v>
      </c>
      <c r="I17">
        <v>14500</v>
      </c>
      <c r="J17">
        <v>0</v>
      </c>
      <c r="K17">
        <v>0</v>
      </c>
      <c r="L17">
        <v>0</v>
      </c>
      <c r="M17">
        <f t="shared" si="1"/>
        <v>14500</v>
      </c>
      <c r="N17" s="149">
        <v>14300</v>
      </c>
      <c r="O17">
        <v>200</v>
      </c>
      <c r="P17">
        <v>0</v>
      </c>
      <c r="Q17">
        <v>0</v>
      </c>
      <c r="R17" s="148">
        <f t="shared" si="2"/>
        <v>14500</v>
      </c>
      <c r="S17" s="149">
        <v>9600</v>
      </c>
      <c r="T17">
        <v>4900</v>
      </c>
      <c r="U17">
        <v>0</v>
      </c>
      <c r="V17">
        <v>0</v>
      </c>
      <c r="W17" s="148">
        <f t="shared" si="3"/>
        <v>14500</v>
      </c>
      <c r="X17" s="149">
        <v>13700</v>
      </c>
      <c r="Y17">
        <v>800</v>
      </c>
      <c r="Z17">
        <v>0</v>
      </c>
      <c r="AA17">
        <v>0</v>
      </c>
      <c r="AB17" s="148">
        <f t="shared" si="0"/>
        <v>14500</v>
      </c>
      <c r="AC17" s="149">
        <v>7900</v>
      </c>
      <c r="AD17">
        <v>6600</v>
      </c>
      <c r="AE17">
        <v>0</v>
      </c>
      <c r="AF17">
        <v>0</v>
      </c>
      <c r="AG17" s="148">
        <f t="shared" si="4"/>
        <v>14500</v>
      </c>
      <c r="AH17" s="149">
        <v>4500</v>
      </c>
      <c r="AI17">
        <v>9200</v>
      </c>
      <c r="AJ17">
        <v>800</v>
      </c>
      <c r="AK17">
        <v>0</v>
      </c>
      <c r="AL17" s="148">
        <f t="shared" si="5"/>
        <v>14500</v>
      </c>
      <c r="AM17" s="149">
        <v>12500</v>
      </c>
      <c r="AN17">
        <v>2000</v>
      </c>
      <c r="AO17">
        <v>0</v>
      </c>
      <c r="AP17">
        <v>0</v>
      </c>
      <c r="AQ17" s="148">
        <f t="shared" si="6"/>
        <v>14500</v>
      </c>
      <c r="AR17" s="149">
        <v>14200</v>
      </c>
      <c r="AS17">
        <v>0</v>
      </c>
      <c r="AT17">
        <v>0</v>
      </c>
      <c r="AU17">
        <v>0</v>
      </c>
      <c r="AV17">
        <f t="shared" si="7"/>
        <v>14200</v>
      </c>
      <c r="AX17" s="150">
        <f t="shared" si="8"/>
        <v>0</v>
      </c>
      <c r="AY17" s="150">
        <f t="shared" si="9"/>
        <v>0</v>
      </c>
      <c r="AZ17" s="150">
        <f t="shared" si="10"/>
        <v>0</v>
      </c>
      <c r="BA17" s="150">
        <f t="shared" si="11"/>
        <v>0</v>
      </c>
      <c r="BB17" s="150">
        <f t="shared" si="12"/>
        <v>0</v>
      </c>
      <c r="BC17" s="150">
        <f t="shared" si="13"/>
        <v>0</v>
      </c>
      <c r="BD17" s="150">
        <f t="shared" si="14"/>
        <v>0</v>
      </c>
      <c r="BE17" s="150">
        <f t="shared" si="15"/>
        <v>0</v>
      </c>
    </row>
    <row r="18" spans="1:57" x14ac:dyDescent="0.4">
      <c r="A18" t="s">
        <v>253</v>
      </c>
      <c r="B18">
        <v>503</v>
      </c>
      <c r="C18" t="s">
        <v>253</v>
      </c>
      <c r="D18">
        <v>19400</v>
      </c>
      <c r="E18">
        <v>1</v>
      </c>
      <c r="F18" t="s">
        <v>253</v>
      </c>
      <c r="G18" t="s">
        <v>656</v>
      </c>
      <c r="H18" s="148">
        <v>2023</v>
      </c>
      <c r="I18">
        <v>3900</v>
      </c>
      <c r="J18">
        <v>0</v>
      </c>
      <c r="K18">
        <v>0</v>
      </c>
      <c r="L18">
        <v>0</v>
      </c>
      <c r="M18">
        <f t="shared" si="1"/>
        <v>3900</v>
      </c>
      <c r="N18" s="149">
        <v>0</v>
      </c>
      <c r="O18">
        <v>3900</v>
      </c>
      <c r="P18">
        <v>0</v>
      </c>
      <c r="Q18">
        <v>0</v>
      </c>
      <c r="R18" s="148">
        <f t="shared" si="2"/>
        <v>3900</v>
      </c>
      <c r="S18" s="149">
        <v>1900</v>
      </c>
      <c r="T18">
        <v>2000</v>
      </c>
      <c r="U18">
        <v>0</v>
      </c>
      <c r="V18">
        <v>0</v>
      </c>
      <c r="W18" s="148">
        <f t="shared" si="3"/>
        <v>3900</v>
      </c>
      <c r="X18" s="149">
        <v>3300</v>
      </c>
      <c r="Y18">
        <v>600</v>
      </c>
      <c r="Z18">
        <v>0</v>
      </c>
      <c r="AA18">
        <v>0</v>
      </c>
      <c r="AB18" s="148">
        <f t="shared" si="0"/>
        <v>3900</v>
      </c>
      <c r="AC18" s="149">
        <v>1900</v>
      </c>
      <c r="AD18">
        <v>2000</v>
      </c>
      <c r="AE18">
        <v>0</v>
      </c>
      <c r="AF18">
        <v>0</v>
      </c>
      <c r="AG18" s="148">
        <f t="shared" si="4"/>
        <v>3900</v>
      </c>
      <c r="AH18" s="149">
        <v>0</v>
      </c>
      <c r="AI18">
        <v>0</v>
      </c>
      <c r="AJ18">
        <v>3900</v>
      </c>
      <c r="AK18">
        <v>0</v>
      </c>
      <c r="AL18" s="148">
        <f t="shared" si="5"/>
        <v>3900</v>
      </c>
      <c r="AM18" s="149">
        <v>0</v>
      </c>
      <c r="AN18">
        <v>3900</v>
      </c>
      <c r="AO18">
        <v>0</v>
      </c>
      <c r="AP18">
        <v>0</v>
      </c>
      <c r="AQ18" s="148">
        <f t="shared" si="6"/>
        <v>3900</v>
      </c>
      <c r="AR18" s="149">
        <v>900</v>
      </c>
      <c r="AS18">
        <v>2600</v>
      </c>
      <c r="AT18">
        <v>400</v>
      </c>
      <c r="AU18">
        <v>0</v>
      </c>
      <c r="AV18">
        <f t="shared" si="7"/>
        <v>3900</v>
      </c>
      <c r="AX18" s="150">
        <f t="shared" si="8"/>
        <v>0</v>
      </c>
      <c r="AY18" s="150">
        <f t="shared" si="9"/>
        <v>0</v>
      </c>
      <c r="AZ18" s="150">
        <f t="shared" si="10"/>
        <v>0</v>
      </c>
      <c r="BA18" s="150">
        <f t="shared" si="11"/>
        <v>0</v>
      </c>
      <c r="BB18" s="150">
        <f t="shared" si="12"/>
        <v>0</v>
      </c>
      <c r="BC18" s="150">
        <f t="shared" si="13"/>
        <v>0</v>
      </c>
      <c r="BD18" s="150">
        <f t="shared" si="14"/>
        <v>0</v>
      </c>
      <c r="BE18" s="150">
        <f t="shared" si="15"/>
        <v>0</v>
      </c>
    </row>
    <row r="19" spans="1:57" x14ac:dyDescent="0.4">
      <c r="A19" t="s">
        <v>254</v>
      </c>
      <c r="B19">
        <v>503</v>
      </c>
      <c r="C19" t="s">
        <v>254</v>
      </c>
      <c r="D19">
        <v>19401</v>
      </c>
      <c r="E19">
        <v>1</v>
      </c>
      <c r="F19" t="s">
        <v>254</v>
      </c>
      <c r="G19" t="s">
        <v>656</v>
      </c>
      <c r="H19" s="148">
        <v>2023</v>
      </c>
      <c r="I19">
        <v>1800</v>
      </c>
      <c r="J19">
        <v>200</v>
      </c>
      <c r="K19">
        <v>0</v>
      </c>
      <c r="L19">
        <v>0</v>
      </c>
      <c r="M19">
        <f t="shared" si="1"/>
        <v>2000</v>
      </c>
      <c r="N19" s="149">
        <v>0</v>
      </c>
      <c r="O19">
        <v>2000</v>
      </c>
      <c r="P19">
        <v>0</v>
      </c>
      <c r="Q19">
        <v>0</v>
      </c>
      <c r="R19" s="148">
        <f t="shared" si="2"/>
        <v>2000</v>
      </c>
      <c r="S19" s="149">
        <v>200</v>
      </c>
      <c r="T19">
        <v>1800</v>
      </c>
      <c r="U19">
        <v>0</v>
      </c>
      <c r="V19">
        <v>0</v>
      </c>
      <c r="W19" s="148">
        <f t="shared" si="3"/>
        <v>2000</v>
      </c>
      <c r="X19" s="149">
        <v>1800</v>
      </c>
      <c r="Y19">
        <v>200</v>
      </c>
      <c r="Z19">
        <v>0</v>
      </c>
      <c r="AA19">
        <v>0</v>
      </c>
      <c r="AB19" s="148">
        <f t="shared" si="0"/>
        <v>2000</v>
      </c>
      <c r="AC19" s="149">
        <v>300</v>
      </c>
      <c r="AD19">
        <v>1700</v>
      </c>
      <c r="AE19">
        <v>0</v>
      </c>
      <c r="AF19">
        <v>0</v>
      </c>
      <c r="AG19" s="148">
        <f t="shared" si="4"/>
        <v>2000</v>
      </c>
      <c r="AH19" s="149">
        <v>0</v>
      </c>
      <c r="AI19">
        <v>300</v>
      </c>
      <c r="AJ19">
        <v>1600</v>
      </c>
      <c r="AK19">
        <v>100</v>
      </c>
      <c r="AL19" s="148">
        <f t="shared" si="5"/>
        <v>2000</v>
      </c>
      <c r="AM19" s="149">
        <v>0</v>
      </c>
      <c r="AN19">
        <v>1900</v>
      </c>
      <c r="AO19">
        <v>100</v>
      </c>
      <c r="AP19">
        <v>0</v>
      </c>
      <c r="AQ19" s="148">
        <f t="shared" si="6"/>
        <v>2000</v>
      </c>
      <c r="AR19" s="149">
        <v>0</v>
      </c>
      <c r="AS19">
        <v>2000</v>
      </c>
      <c r="AT19">
        <v>0</v>
      </c>
      <c r="AU19">
        <v>0</v>
      </c>
      <c r="AV19">
        <f t="shared" si="7"/>
        <v>2000</v>
      </c>
      <c r="AX19" s="150">
        <f t="shared" si="8"/>
        <v>0</v>
      </c>
      <c r="AY19" s="150">
        <f t="shared" si="9"/>
        <v>0</v>
      </c>
      <c r="AZ19" s="150">
        <f t="shared" si="10"/>
        <v>0</v>
      </c>
      <c r="BA19" s="150">
        <f t="shared" si="11"/>
        <v>0</v>
      </c>
      <c r="BB19" s="150">
        <f t="shared" si="12"/>
        <v>0</v>
      </c>
      <c r="BC19" s="150">
        <f t="shared" si="13"/>
        <v>5</v>
      </c>
      <c r="BD19" s="150">
        <f t="shared" si="14"/>
        <v>0</v>
      </c>
      <c r="BE19" s="150">
        <f t="shared" si="15"/>
        <v>0</v>
      </c>
    </row>
    <row r="20" spans="1:57" x14ac:dyDescent="0.4">
      <c r="A20" t="s">
        <v>258</v>
      </c>
      <c r="B20">
        <v>503</v>
      </c>
      <c r="C20" t="s">
        <v>258</v>
      </c>
      <c r="D20">
        <v>19406</v>
      </c>
      <c r="E20">
        <v>1</v>
      </c>
      <c r="F20" t="s">
        <v>258</v>
      </c>
      <c r="G20" t="s">
        <v>656</v>
      </c>
      <c r="H20" s="148">
        <v>2023</v>
      </c>
      <c r="I20">
        <v>18800</v>
      </c>
      <c r="J20">
        <v>100</v>
      </c>
      <c r="K20">
        <v>0</v>
      </c>
      <c r="L20">
        <v>0</v>
      </c>
      <c r="M20">
        <f t="shared" si="1"/>
        <v>18900</v>
      </c>
      <c r="N20" s="149">
        <v>18800</v>
      </c>
      <c r="O20">
        <v>100</v>
      </c>
      <c r="P20">
        <v>0</v>
      </c>
      <c r="Q20">
        <v>0</v>
      </c>
      <c r="R20" s="148">
        <f t="shared" si="2"/>
        <v>18900</v>
      </c>
      <c r="S20" s="149">
        <v>18900</v>
      </c>
      <c r="T20">
        <v>0</v>
      </c>
      <c r="U20">
        <v>0</v>
      </c>
      <c r="V20">
        <v>0</v>
      </c>
      <c r="W20" s="148">
        <f t="shared" si="3"/>
        <v>18900</v>
      </c>
      <c r="X20" s="149">
        <v>18900</v>
      </c>
      <c r="Y20">
        <v>0</v>
      </c>
      <c r="Z20">
        <v>0</v>
      </c>
      <c r="AA20">
        <v>0</v>
      </c>
      <c r="AB20" s="148">
        <f t="shared" si="0"/>
        <v>18900</v>
      </c>
      <c r="AC20" s="149">
        <v>5500</v>
      </c>
      <c r="AD20">
        <v>13400</v>
      </c>
      <c r="AE20">
        <v>0</v>
      </c>
      <c r="AF20">
        <v>0</v>
      </c>
      <c r="AG20" s="148">
        <f t="shared" si="4"/>
        <v>18900</v>
      </c>
      <c r="AH20" s="149">
        <v>18100</v>
      </c>
      <c r="AI20">
        <v>800</v>
      </c>
      <c r="AJ20">
        <v>0</v>
      </c>
      <c r="AK20">
        <v>0</v>
      </c>
      <c r="AL20" s="148">
        <f t="shared" si="5"/>
        <v>18900</v>
      </c>
      <c r="AM20" s="149">
        <v>18900</v>
      </c>
      <c r="AN20">
        <v>0</v>
      </c>
      <c r="AO20">
        <v>0</v>
      </c>
      <c r="AP20">
        <v>0</v>
      </c>
      <c r="AQ20" s="148">
        <f t="shared" si="6"/>
        <v>18900</v>
      </c>
      <c r="AR20" s="149">
        <v>18900</v>
      </c>
      <c r="AS20">
        <v>0</v>
      </c>
      <c r="AT20">
        <v>0</v>
      </c>
      <c r="AU20">
        <v>0</v>
      </c>
      <c r="AV20">
        <f t="shared" si="7"/>
        <v>18900</v>
      </c>
      <c r="AX20" s="150">
        <f t="shared" si="8"/>
        <v>0</v>
      </c>
      <c r="AY20" s="150">
        <f t="shared" si="9"/>
        <v>0</v>
      </c>
      <c r="AZ20" s="150">
        <f t="shared" si="10"/>
        <v>0</v>
      </c>
      <c r="BA20" s="150">
        <f t="shared" si="11"/>
        <v>0</v>
      </c>
      <c r="BB20" s="150">
        <f t="shared" si="12"/>
        <v>0</v>
      </c>
      <c r="BC20" s="150">
        <f t="shared" si="13"/>
        <v>0</v>
      </c>
      <c r="BD20" s="150">
        <f t="shared" si="14"/>
        <v>0</v>
      </c>
      <c r="BE20" s="150">
        <f t="shared" si="15"/>
        <v>0</v>
      </c>
    </row>
    <row r="21" spans="1:57" x14ac:dyDescent="0.4">
      <c r="A21" t="s">
        <v>197</v>
      </c>
      <c r="B21">
        <v>503</v>
      </c>
      <c r="C21" t="s">
        <v>197</v>
      </c>
      <c r="D21">
        <v>19302</v>
      </c>
      <c r="E21">
        <v>1</v>
      </c>
      <c r="F21" t="s">
        <v>197</v>
      </c>
      <c r="G21" t="s">
        <v>656</v>
      </c>
      <c r="H21" s="148">
        <v>2022</v>
      </c>
      <c r="I21">
        <v>16400</v>
      </c>
      <c r="J21">
        <v>0</v>
      </c>
      <c r="K21">
        <v>0</v>
      </c>
      <c r="L21">
        <v>0</v>
      </c>
      <c r="M21">
        <f t="shared" si="1"/>
        <v>16400</v>
      </c>
      <c r="N21" s="149">
        <v>16300</v>
      </c>
      <c r="O21">
        <v>100</v>
      </c>
      <c r="P21">
        <v>0</v>
      </c>
      <c r="Q21">
        <v>0</v>
      </c>
      <c r="R21" s="148">
        <f t="shared" si="2"/>
        <v>16400</v>
      </c>
      <c r="S21" s="149">
        <v>16400</v>
      </c>
      <c r="T21">
        <v>0</v>
      </c>
      <c r="U21">
        <v>0</v>
      </c>
      <c r="V21">
        <v>0</v>
      </c>
      <c r="W21" s="148">
        <f t="shared" si="3"/>
        <v>16400</v>
      </c>
      <c r="X21" s="149">
        <v>6100</v>
      </c>
      <c r="Y21">
        <v>8200</v>
      </c>
      <c r="Z21">
        <v>2100</v>
      </c>
      <c r="AA21">
        <v>0</v>
      </c>
      <c r="AB21" s="148">
        <f t="shared" si="0"/>
        <v>16400</v>
      </c>
      <c r="AC21" s="149">
        <v>6300</v>
      </c>
      <c r="AD21">
        <v>3200</v>
      </c>
      <c r="AE21">
        <v>6900</v>
      </c>
      <c r="AF21">
        <v>0</v>
      </c>
      <c r="AG21" s="148">
        <f t="shared" si="4"/>
        <v>16400</v>
      </c>
      <c r="AH21" s="149">
        <v>9800</v>
      </c>
      <c r="AI21">
        <v>1900</v>
      </c>
      <c r="AJ21">
        <v>4700</v>
      </c>
      <c r="AK21">
        <v>0</v>
      </c>
      <c r="AL21" s="148">
        <f t="shared" si="5"/>
        <v>16400</v>
      </c>
      <c r="AM21" s="149">
        <v>10700</v>
      </c>
      <c r="AN21">
        <v>1000</v>
      </c>
      <c r="AO21">
        <v>900</v>
      </c>
      <c r="AP21">
        <v>3800</v>
      </c>
      <c r="AQ21" s="148">
        <f t="shared" si="6"/>
        <v>16400</v>
      </c>
      <c r="AR21" s="149">
        <v>15400</v>
      </c>
      <c r="AS21">
        <v>1500</v>
      </c>
      <c r="AT21">
        <v>0</v>
      </c>
      <c r="AU21">
        <v>0</v>
      </c>
      <c r="AV21">
        <f t="shared" si="7"/>
        <v>16900</v>
      </c>
      <c r="AX21" s="150">
        <f t="shared" si="8"/>
        <v>0</v>
      </c>
      <c r="AY21" s="150">
        <f t="shared" si="9"/>
        <v>0</v>
      </c>
      <c r="AZ21" s="150">
        <f t="shared" si="10"/>
        <v>0</v>
      </c>
      <c r="BA21" s="150">
        <f t="shared" si="11"/>
        <v>0</v>
      </c>
      <c r="BB21" s="150">
        <f t="shared" si="12"/>
        <v>0</v>
      </c>
      <c r="BC21" s="150">
        <f t="shared" si="13"/>
        <v>0</v>
      </c>
      <c r="BD21" s="150">
        <f t="shared" si="14"/>
        <v>23.170731707317074</v>
      </c>
      <c r="BE21" s="150">
        <f t="shared" si="15"/>
        <v>0</v>
      </c>
    </row>
    <row r="22" spans="1:57" x14ac:dyDescent="0.4">
      <c r="A22" t="s">
        <v>198</v>
      </c>
      <c r="B22">
        <v>503</v>
      </c>
      <c r="C22" t="s">
        <v>198</v>
      </c>
      <c r="D22">
        <v>19303</v>
      </c>
      <c r="E22">
        <v>1</v>
      </c>
      <c r="F22" t="s">
        <v>198</v>
      </c>
      <c r="G22" t="s">
        <v>656</v>
      </c>
      <c r="H22" s="148">
        <v>2024</v>
      </c>
      <c r="I22">
        <v>9800</v>
      </c>
      <c r="J22">
        <v>0</v>
      </c>
      <c r="K22">
        <v>0</v>
      </c>
      <c r="L22">
        <v>0</v>
      </c>
      <c r="M22">
        <f t="shared" si="1"/>
        <v>9800</v>
      </c>
      <c r="N22" s="149">
        <v>9800</v>
      </c>
      <c r="O22">
        <v>0</v>
      </c>
      <c r="P22">
        <v>0</v>
      </c>
      <c r="Q22">
        <v>0</v>
      </c>
      <c r="R22" s="148">
        <f t="shared" si="2"/>
        <v>9800</v>
      </c>
      <c r="S22" s="149">
        <v>9800</v>
      </c>
      <c r="T22">
        <v>0</v>
      </c>
      <c r="U22">
        <v>0</v>
      </c>
      <c r="V22">
        <v>0</v>
      </c>
      <c r="W22" s="148">
        <f t="shared" si="3"/>
        <v>9800</v>
      </c>
      <c r="X22" s="149">
        <v>9800</v>
      </c>
      <c r="Y22">
        <v>0</v>
      </c>
      <c r="Z22">
        <v>0</v>
      </c>
      <c r="AA22">
        <v>0</v>
      </c>
      <c r="AB22" s="148">
        <f t="shared" si="0"/>
        <v>9800</v>
      </c>
      <c r="AC22" s="149">
        <v>4900</v>
      </c>
      <c r="AD22">
        <v>4200</v>
      </c>
      <c r="AE22">
        <v>700</v>
      </c>
      <c r="AF22">
        <v>0</v>
      </c>
      <c r="AG22" s="148">
        <f t="shared" si="4"/>
        <v>9800</v>
      </c>
      <c r="AH22" s="149">
        <v>1600</v>
      </c>
      <c r="AI22">
        <v>1800</v>
      </c>
      <c r="AJ22">
        <v>5100</v>
      </c>
      <c r="AK22">
        <v>1300</v>
      </c>
      <c r="AL22" s="148">
        <f t="shared" si="5"/>
        <v>9800</v>
      </c>
      <c r="AM22" s="149">
        <v>200</v>
      </c>
      <c r="AN22">
        <v>1800</v>
      </c>
      <c r="AO22">
        <v>3500</v>
      </c>
      <c r="AP22">
        <v>4300</v>
      </c>
      <c r="AQ22" s="148">
        <f t="shared" si="6"/>
        <v>9800</v>
      </c>
      <c r="AR22" s="149">
        <v>100</v>
      </c>
      <c r="AS22">
        <v>2200</v>
      </c>
      <c r="AT22">
        <v>5200</v>
      </c>
      <c r="AU22">
        <v>2100</v>
      </c>
      <c r="AV22">
        <f t="shared" si="7"/>
        <v>9600</v>
      </c>
      <c r="AX22" s="150">
        <f t="shared" si="8"/>
        <v>0</v>
      </c>
      <c r="AY22" s="150">
        <f t="shared" si="9"/>
        <v>0</v>
      </c>
      <c r="AZ22" s="150">
        <f t="shared" si="10"/>
        <v>0</v>
      </c>
      <c r="BA22" s="150">
        <f t="shared" si="11"/>
        <v>0</v>
      </c>
      <c r="BB22" s="150">
        <f t="shared" si="12"/>
        <v>0</v>
      </c>
      <c r="BC22" s="150">
        <f t="shared" si="13"/>
        <v>13.26530612244898</v>
      </c>
      <c r="BD22" s="150">
        <f t="shared" si="14"/>
        <v>43.877551020408163</v>
      </c>
      <c r="BE22" s="150">
        <f t="shared" si="15"/>
        <v>21.875</v>
      </c>
    </row>
    <row r="23" spans="1:57" x14ac:dyDescent="0.4">
      <c r="A23" t="s">
        <v>199</v>
      </c>
      <c r="B23">
        <v>503</v>
      </c>
      <c r="C23" t="s">
        <v>199</v>
      </c>
      <c r="D23">
        <v>19304</v>
      </c>
      <c r="E23">
        <v>1</v>
      </c>
      <c r="F23" t="s">
        <v>199</v>
      </c>
      <c r="G23" t="s">
        <v>656</v>
      </c>
      <c r="H23" s="148">
        <v>2024</v>
      </c>
      <c r="I23">
        <v>0</v>
      </c>
      <c r="J23">
        <v>2200</v>
      </c>
      <c r="K23">
        <v>400</v>
      </c>
      <c r="L23">
        <v>0</v>
      </c>
      <c r="M23">
        <f t="shared" si="1"/>
        <v>2600</v>
      </c>
      <c r="N23" s="149">
        <v>0</v>
      </c>
      <c r="O23">
        <v>2200</v>
      </c>
      <c r="P23">
        <v>400</v>
      </c>
      <c r="Q23">
        <v>0</v>
      </c>
      <c r="R23" s="148">
        <f t="shared" si="2"/>
        <v>2600</v>
      </c>
      <c r="S23" s="149">
        <v>0</v>
      </c>
      <c r="T23">
        <v>400</v>
      </c>
      <c r="U23">
        <v>2200</v>
      </c>
      <c r="V23">
        <v>0</v>
      </c>
      <c r="W23" s="148">
        <f t="shared" si="3"/>
        <v>2600</v>
      </c>
      <c r="X23" s="149">
        <v>100</v>
      </c>
      <c r="Y23">
        <v>1400</v>
      </c>
      <c r="Z23">
        <v>1100</v>
      </c>
      <c r="AA23">
        <v>0</v>
      </c>
      <c r="AB23" s="148">
        <f t="shared" si="0"/>
        <v>2600</v>
      </c>
      <c r="AC23" s="149">
        <v>400</v>
      </c>
      <c r="AD23">
        <v>1800</v>
      </c>
      <c r="AE23">
        <v>400</v>
      </c>
      <c r="AF23">
        <v>0</v>
      </c>
      <c r="AG23" s="148">
        <f t="shared" si="4"/>
        <v>2600</v>
      </c>
      <c r="AH23" s="149">
        <v>0</v>
      </c>
      <c r="AI23">
        <v>200</v>
      </c>
      <c r="AJ23">
        <v>2400</v>
      </c>
      <c r="AK23">
        <v>0</v>
      </c>
      <c r="AL23" s="148">
        <f t="shared" si="5"/>
        <v>2600</v>
      </c>
      <c r="AM23" s="149">
        <v>0</v>
      </c>
      <c r="AN23">
        <v>500</v>
      </c>
      <c r="AO23">
        <v>1900</v>
      </c>
      <c r="AP23">
        <v>200</v>
      </c>
      <c r="AQ23" s="148">
        <f t="shared" si="6"/>
        <v>2600</v>
      </c>
      <c r="AR23" s="149">
        <v>0</v>
      </c>
      <c r="AS23">
        <v>1000</v>
      </c>
      <c r="AT23">
        <v>1400</v>
      </c>
      <c r="AU23">
        <v>0</v>
      </c>
      <c r="AV23">
        <f t="shared" si="7"/>
        <v>2400</v>
      </c>
      <c r="AX23" s="150">
        <f t="shared" si="8"/>
        <v>0</v>
      </c>
      <c r="AY23" s="150">
        <f t="shared" si="9"/>
        <v>0</v>
      </c>
      <c r="AZ23" s="150">
        <f t="shared" si="10"/>
        <v>0</v>
      </c>
      <c r="BA23" s="150">
        <f t="shared" si="11"/>
        <v>0</v>
      </c>
      <c r="BB23" s="150">
        <f t="shared" si="12"/>
        <v>0</v>
      </c>
      <c r="BC23" s="150">
        <f t="shared" si="13"/>
        <v>0</v>
      </c>
      <c r="BD23" s="150">
        <f t="shared" si="14"/>
        <v>7.6923076923076925</v>
      </c>
      <c r="BE23" s="150">
        <f t="shared" si="15"/>
        <v>0</v>
      </c>
    </row>
    <row r="24" spans="1:57" x14ac:dyDescent="0.4">
      <c r="A24" t="s">
        <v>183</v>
      </c>
      <c r="B24">
        <v>503</v>
      </c>
      <c r="C24" t="s">
        <v>183</v>
      </c>
      <c r="D24">
        <v>19165</v>
      </c>
      <c r="E24">
        <v>1</v>
      </c>
      <c r="F24" t="s">
        <v>183</v>
      </c>
      <c r="G24" t="s">
        <v>656</v>
      </c>
      <c r="H24" s="148">
        <v>2022</v>
      </c>
      <c r="I24">
        <v>200</v>
      </c>
      <c r="J24">
        <v>26400</v>
      </c>
      <c r="K24">
        <v>500</v>
      </c>
      <c r="L24">
        <v>0</v>
      </c>
      <c r="M24">
        <f t="shared" si="1"/>
        <v>27100</v>
      </c>
      <c r="N24" s="149">
        <v>6600</v>
      </c>
      <c r="O24">
        <v>19600</v>
      </c>
      <c r="P24">
        <v>900</v>
      </c>
      <c r="Q24">
        <v>0</v>
      </c>
      <c r="R24" s="148">
        <f t="shared" si="2"/>
        <v>27100</v>
      </c>
      <c r="S24" s="149">
        <v>0</v>
      </c>
      <c r="T24">
        <v>15600</v>
      </c>
      <c r="U24">
        <v>11300</v>
      </c>
      <c r="V24">
        <v>200</v>
      </c>
      <c r="W24" s="148">
        <f t="shared" si="3"/>
        <v>27100</v>
      </c>
      <c r="X24" s="149">
        <v>5100</v>
      </c>
      <c r="Y24">
        <v>16000</v>
      </c>
      <c r="Z24">
        <v>4500</v>
      </c>
      <c r="AA24">
        <v>1500</v>
      </c>
      <c r="AB24" s="148">
        <f t="shared" si="0"/>
        <v>27100</v>
      </c>
      <c r="AC24" s="149">
        <v>6100</v>
      </c>
      <c r="AD24">
        <v>8000</v>
      </c>
      <c r="AE24">
        <v>12400</v>
      </c>
      <c r="AF24">
        <v>600</v>
      </c>
      <c r="AG24" s="148">
        <f t="shared" si="4"/>
        <v>27100</v>
      </c>
      <c r="AH24" s="149">
        <v>6900</v>
      </c>
      <c r="AI24">
        <v>8700</v>
      </c>
      <c r="AJ24">
        <v>8400</v>
      </c>
      <c r="AK24">
        <v>3100</v>
      </c>
      <c r="AL24" s="148">
        <f t="shared" si="5"/>
        <v>27100</v>
      </c>
      <c r="AM24" s="149">
        <v>1400</v>
      </c>
      <c r="AN24">
        <v>4200</v>
      </c>
      <c r="AO24">
        <v>12900</v>
      </c>
      <c r="AP24">
        <v>8600</v>
      </c>
      <c r="AQ24" s="148">
        <f t="shared" si="6"/>
        <v>27100</v>
      </c>
      <c r="AR24" s="149">
        <v>5100</v>
      </c>
      <c r="AS24">
        <v>18500</v>
      </c>
      <c r="AT24">
        <v>3000</v>
      </c>
      <c r="AU24">
        <v>0</v>
      </c>
      <c r="AV24">
        <f t="shared" si="7"/>
        <v>26600</v>
      </c>
      <c r="AX24" s="150">
        <f t="shared" si="8"/>
        <v>0</v>
      </c>
      <c r="AY24" s="150">
        <f t="shared" si="9"/>
        <v>0</v>
      </c>
      <c r="AZ24" s="150">
        <f t="shared" si="10"/>
        <v>0.73800738007380073</v>
      </c>
      <c r="BA24" s="150">
        <f t="shared" si="11"/>
        <v>5.5350553505535052</v>
      </c>
      <c r="BB24" s="150">
        <f t="shared" si="12"/>
        <v>2.214022140221402</v>
      </c>
      <c r="BC24" s="150">
        <f t="shared" si="13"/>
        <v>11.439114391143912</v>
      </c>
      <c r="BD24" s="150">
        <f t="shared" si="14"/>
        <v>31.73431734317343</v>
      </c>
      <c r="BE24" s="150">
        <f t="shared" si="15"/>
        <v>0</v>
      </c>
    </row>
    <row r="25" spans="1:57" x14ac:dyDescent="0.4">
      <c r="A25" t="s">
        <v>184</v>
      </c>
      <c r="B25">
        <v>503</v>
      </c>
      <c r="C25" t="s">
        <v>184</v>
      </c>
      <c r="D25">
        <v>19166</v>
      </c>
      <c r="E25">
        <v>1</v>
      </c>
      <c r="F25" t="s">
        <v>184</v>
      </c>
      <c r="G25" t="s">
        <v>656</v>
      </c>
      <c r="H25" s="148">
        <v>2023</v>
      </c>
      <c r="I25">
        <v>0</v>
      </c>
      <c r="J25">
        <v>14600</v>
      </c>
      <c r="K25">
        <v>1300</v>
      </c>
      <c r="L25">
        <v>100</v>
      </c>
      <c r="M25">
        <f t="shared" si="1"/>
        <v>16000</v>
      </c>
      <c r="N25" s="149">
        <v>0</v>
      </c>
      <c r="O25">
        <v>15000</v>
      </c>
      <c r="P25">
        <v>1000</v>
      </c>
      <c r="Q25">
        <v>0</v>
      </c>
      <c r="R25" s="148">
        <f t="shared" si="2"/>
        <v>16000</v>
      </c>
      <c r="S25" s="149">
        <v>0</v>
      </c>
      <c r="T25">
        <v>12700</v>
      </c>
      <c r="U25">
        <v>2400</v>
      </c>
      <c r="V25">
        <v>900</v>
      </c>
      <c r="W25" s="148">
        <f t="shared" si="3"/>
        <v>16000</v>
      </c>
      <c r="X25" s="149">
        <v>300</v>
      </c>
      <c r="Y25">
        <v>11900</v>
      </c>
      <c r="Z25">
        <v>3300</v>
      </c>
      <c r="AA25">
        <v>500</v>
      </c>
      <c r="AB25" s="148">
        <f t="shared" si="0"/>
        <v>16000</v>
      </c>
      <c r="AC25" s="149">
        <v>0</v>
      </c>
      <c r="AD25">
        <v>11200</v>
      </c>
      <c r="AE25">
        <v>4200</v>
      </c>
      <c r="AF25">
        <v>600</v>
      </c>
      <c r="AG25" s="148">
        <f t="shared" si="4"/>
        <v>16000</v>
      </c>
      <c r="AH25" s="149">
        <v>0</v>
      </c>
      <c r="AI25">
        <v>1700</v>
      </c>
      <c r="AJ25">
        <v>7000</v>
      </c>
      <c r="AK25">
        <v>7300</v>
      </c>
      <c r="AL25" s="148">
        <f t="shared" si="5"/>
        <v>16000</v>
      </c>
      <c r="AM25" s="149">
        <v>0</v>
      </c>
      <c r="AN25">
        <v>800</v>
      </c>
      <c r="AO25">
        <v>12400</v>
      </c>
      <c r="AP25">
        <v>2800</v>
      </c>
      <c r="AQ25" s="148">
        <f t="shared" si="6"/>
        <v>16000</v>
      </c>
      <c r="AR25" s="149">
        <v>2800</v>
      </c>
      <c r="AS25">
        <v>10600</v>
      </c>
      <c r="AT25">
        <v>3300</v>
      </c>
      <c r="AU25">
        <v>0</v>
      </c>
      <c r="AV25">
        <f t="shared" si="7"/>
        <v>16700</v>
      </c>
      <c r="AX25" s="150">
        <f t="shared" si="8"/>
        <v>0.625</v>
      </c>
      <c r="AY25" s="150">
        <f t="shared" si="9"/>
        <v>0</v>
      </c>
      <c r="AZ25" s="150">
        <f t="shared" si="10"/>
        <v>5.625</v>
      </c>
      <c r="BA25" s="150">
        <f t="shared" si="11"/>
        <v>3.125</v>
      </c>
      <c r="BB25" s="150">
        <f t="shared" si="12"/>
        <v>3.75</v>
      </c>
      <c r="BC25" s="150">
        <f t="shared" si="13"/>
        <v>45.625</v>
      </c>
      <c r="BD25" s="150">
        <f t="shared" si="14"/>
        <v>17.5</v>
      </c>
      <c r="BE25" s="150">
        <f t="shared" si="15"/>
        <v>0</v>
      </c>
    </row>
    <row r="26" spans="1:57" x14ac:dyDescent="0.4">
      <c r="A26" t="s">
        <v>5</v>
      </c>
      <c r="B26">
        <v>503</v>
      </c>
      <c r="C26" t="s">
        <v>5</v>
      </c>
      <c r="D26">
        <v>19167</v>
      </c>
      <c r="E26">
        <v>1</v>
      </c>
      <c r="F26" t="s">
        <v>5</v>
      </c>
      <c r="G26" t="s">
        <v>656</v>
      </c>
      <c r="H26" s="148">
        <v>2023</v>
      </c>
      <c r="I26">
        <v>0</v>
      </c>
      <c r="J26">
        <v>6200</v>
      </c>
      <c r="K26">
        <v>0</v>
      </c>
      <c r="L26">
        <v>0</v>
      </c>
      <c r="M26">
        <f t="shared" si="1"/>
        <v>6200</v>
      </c>
      <c r="N26" s="149">
        <v>3500</v>
      </c>
      <c r="O26">
        <v>2700</v>
      </c>
      <c r="P26">
        <v>0</v>
      </c>
      <c r="Q26">
        <v>0</v>
      </c>
      <c r="R26" s="148">
        <f t="shared" si="2"/>
        <v>6200</v>
      </c>
      <c r="S26" s="149">
        <v>0</v>
      </c>
      <c r="T26">
        <v>2100</v>
      </c>
      <c r="U26">
        <v>4100</v>
      </c>
      <c r="V26">
        <v>0</v>
      </c>
      <c r="W26" s="148">
        <f t="shared" si="3"/>
        <v>6200</v>
      </c>
      <c r="X26" s="149">
        <v>1000</v>
      </c>
      <c r="Y26">
        <v>2600</v>
      </c>
      <c r="Z26">
        <v>2600</v>
      </c>
      <c r="AA26">
        <v>0</v>
      </c>
      <c r="AB26" s="148">
        <f t="shared" si="0"/>
        <v>6200</v>
      </c>
      <c r="AC26" s="149">
        <v>1400</v>
      </c>
      <c r="AD26">
        <v>3200</v>
      </c>
      <c r="AE26">
        <v>1600</v>
      </c>
      <c r="AF26">
        <v>0</v>
      </c>
      <c r="AG26" s="148">
        <f t="shared" si="4"/>
        <v>6200</v>
      </c>
      <c r="AH26" s="149">
        <v>1300</v>
      </c>
      <c r="AI26">
        <v>1800</v>
      </c>
      <c r="AJ26">
        <v>3100</v>
      </c>
      <c r="AK26">
        <v>0</v>
      </c>
      <c r="AL26" s="148">
        <f t="shared" si="5"/>
        <v>6200</v>
      </c>
      <c r="AM26" s="149">
        <v>0</v>
      </c>
      <c r="AN26">
        <v>3600</v>
      </c>
      <c r="AO26">
        <v>2600</v>
      </c>
      <c r="AP26">
        <v>0</v>
      </c>
      <c r="AQ26" s="148">
        <f t="shared" si="6"/>
        <v>6200</v>
      </c>
      <c r="AR26" s="149">
        <v>3100</v>
      </c>
      <c r="AS26">
        <v>0</v>
      </c>
      <c r="AT26">
        <v>0</v>
      </c>
      <c r="AU26">
        <v>0</v>
      </c>
      <c r="AV26">
        <f t="shared" si="7"/>
        <v>3100</v>
      </c>
      <c r="AX26" s="150">
        <f t="shared" si="8"/>
        <v>0</v>
      </c>
      <c r="AY26" s="150">
        <f t="shared" si="9"/>
        <v>0</v>
      </c>
      <c r="AZ26" s="150">
        <f t="shared" si="10"/>
        <v>0</v>
      </c>
      <c r="BA26" s="150">
        <f t="shared" si="11"/>
        <v>0</v>
      </c>
      <c r="BB26" s="150">
        <f t="shared" si="12"/>
        <v>0</v>
      </c>
      <c r="BC26" s="150">
        <f t="shared" si="13"/>
        <v>0</v>
      </c>
      <c r="BD26" s="150">
        <f t="shared" si="14"/>
        <v>0</v>
      </c>
      <c r="BE26" s="150">
        <f t="shared" si="15"/>
        <v>0</v>
      </c>
    </row>
    <row r="27" spans="1:57" x14ac:dyDescent="0.4">
      <c r="A27" t="s">
        <v>200</v>
      </c>
      <c r="B27">
        <v>503</v>
      </c>
      <c r="C27" t="s">
        <v>200</v>
      </c>
      <c r="D27">
        <v>19305</v>
      </c>
      <c r="E27">
        <v>1</v>
      </c>
      <c r="F27" t="s">
        <v>200</v>
      </c>
      <c r="G27" t="s">
        <v>656</v>
      </c>
      <c r="H27" s="148">
        <v>2024</v>
      </c>
      <c r="I27">
        <v>0</v>
      </c>
      <c r="J27">
        <v>2300</v>
      </c>
      <c r="K27">
        <v>5600</v>
      </c>
      <c r="L27">
        <v>0</v>
      </c>
      <c r="M27">
        <f t="shared" si="1"/>
        <v>7900</v>
      </c>
      <c r="N27" s="149">
        <v>500</v>
      </c>
      <c r="O27">
        <v>4200</v>
      </c>
      <c r="P27">
        <v>3200</v>
      </c>
      <c r="Q27">
        <v>0</v>
      </c>
      <c r="R27" s="148">
        <f t="shared" si="2"/>
        <v>7900</v>
      </c>
      <c r="S27" s="149">
        <v>0</v>
      </c>
      <c r="T27">
        <v>2600</v>
      </c>
      <c r="U27">
        <v>4200</v>
      </c>
      <c r="V27">
        <v>1100</v>
      </c>
      <c r="W27" s="148">
        <f t="shared" si="3"/>
        <v>7900</v>
      </c>
      <c r="X27" s="149">
        <v>0</v>
      </c>
      <c r="Y27">
        <v>1100</v>
      </c>
      <c r="Z27">
        <v>4200</v>
      </c>
      <c r="AA27">
        <v>2600</v>
      </c>
      <c r="AB27" s="148">
        <f t="shared" si="0"/>
        <v>7900</v>
      </c>
      <c r="AC27" s="149">
        <v>0</v>
      </c>
      <c r="AD27">
        <v>0</v>
      </c>
      <c r="AE27">
        <v>3300</v>
      </c>
      <c r="AF27">
        <v>4600</v>
      </c>
      <c r="AG27" s="148">
        <f t="shared" si="4"/>
        <v>7900</v>
      </c>
      <c r="AH27" s="149">
        <v>0</v>
      </c>
      <c r="AI27">
        <v>1700</v>
      </c>
      <c r="AJ27">
        <v>5600</v>
      </c>
      <c r="AK27">
        <v>600</v>
      </c>
      <c r="AL27" s="148">
        <f t="shared" si="5"/>
        <v>7900</v>
      </c>
      <c r="AM27" s="149">
        <v>0</v>
      </c>
      <c r="AN27">
        <v>1000</v>
      </c>
      <c r="AO27">
        <v>3400</v>
      </c>
      <c r="AP27">
        <v>3500</v>
      </c>
      <c r="AQ27" s="148">
        <f t="shared" si="6"/>
        <v>7900</v>
      </c>
      <c r="AR27" s="149">
        <v>0</v>
      </c>
      <c r="AS27">
        <v>2500</v>
      </c>
      <c r="AT27">
        <v>3700</v>
      </c>
      <c r="AU27">
        <v>1300</v>
      </c>
      <c r="AV27">
        <f t="shared" si="7"/>
        <v>7500</v>
      </c>
      <c r="AX27" s="150">
        <f t="shared" si="8"/>
        <v>0</v>
      </c>
      <c r="AY27" s="150">
        <f t="shared" si="9"/>
        <v>0</v>
      </c>
      <c r="AZ27" s="150">
        <f t="shared" si="10"/>
        <v>13.924050632911392</v>
      </c>
      <c r="BA27" s="150">
        <f t="shared" si="11"/>
        <v>32.911392405063289</v>
      </c>
      <c r="BB27" s="150">
        <f t="shared" si="12"/>
        <v>58.22784810126582</v>
      </c>
      <c r="BC27" s="150">
        <f t="shared" si="13"/>
        <v>7.59493670886076</v>
      </c>
      <c r="BD27" s="150">
        <f t="shared" si="14"/>
        <v>44.303797468354425</v>
      </c>
      <c r="BE27" s="150">
        <f t="shared" si="15"/>
        <v>17.333333333333336</v>
      </c>
    </row>
    <row r="28" spans="1:57" x14ac:dyDescent="0.4">
      <c r="A28" t="s">
        <v>201</v>
      </c>
      <c r="B28">
        <v>503</v>
      </c>
      <c r="C28" t="s">
        <v>201</v>
      </c>
      <c r="D28">
        <v>19306</v>
      </c>
      <c r="E28">
        <v>1</v>
      </c>
      <c r="F28" t="s">
        <v>201</v>
      </c>
      <c r="G28" t="s">
        <v>656</v>
      </c>
      <c r="H28" s="148">
        <v>2024</v>
      </c>
      <c r="I28">
        <v>0</v>
      </c>
      <c r="J28">
        <v>1700</v>
      </c>
      <c r="K28">
        <v>0</v>
      </c>
      <c r="L28">
        <v>0</v>
      </c>
      <c r="M28">
        <f t="shared" si="1"/>
        <v>1700</v>
      </c>
      <c r="N28" s="149">
        <v>400</v>
      </c>
      <c r="O28">
        <v>1300</v>
      </c>
      <c r="P28">
        <v>0</v>
      </c>
      <c r="Q28">
        <v>0</v>
      </c>
      <c r="R28" s="148">
        <f t="shared" si="2"/>
        <v>1700</v>
      </c>
      <c r="S28" s="149">
        <v>0</v>
      </c>
      <c r="T28">
        <v>1700</v>
      </c>
      <c r="U28">
        <v>0</v>
      </c>
      <c r="V28">
        <v>0</v>
      </c>
      <c r="W28" s="148">
        <f t="shared" si="3"/>
        <v>1700</v>
      </c>
      <c r="X28" s="149">
        <v>700</v>
      </c>
      <c r="Y28">
        <v>900</v>
      </c>
      <c r="Z28">
        <v>100</v>
      </c>
      <c r="AA28">
        <v>0</v>
      </c>
      <c r="AB28" s="148">
        <f t="shared" si="0"/>
        <v>1700</v>
      </c>
      <c r="AC28" s="149">
        <v>1200</v>
      </c>
      <c r="AD28">
        <v>500</v>
      </c>
      <c r="AE28">
        <v>0</v>
      </c>
      <c r="AF28">
        <v>0</v>
      </c>
      <c r="AG28" s="148">
        <f t="shared" si="4"/>
        <v>1700</v>
      </c>
      <c r="AH28" s="149">
        <v>1100</v>
      </c>
      <c r="AI28">
        <v>500</v>
      </c>
      <c r="AJ28">
        <v>100</v>
      </c>
      <c r="AK28">
        <v>0</v>
      </c>
      <c r="AL28" s="148">
        <f t="shared" si="5"/>
        <v>1700</v>
      </c>
      <c r="AM28" s="149">
        <v>0</v>
      </c>
      <c r="AN28">
        <v>300</v>
      </c>
      <c r="AO28">
        <v>1400</v>
      </c>
      <c r="AP28">
        <v>0</v>
      </c>
      <c r="AQ28" s="148">
        <f t="shared" si="6"/>
        <v>1700</v>
      </c>
      <c r="AR28" s="149">
        <v>0</v>
      </c>
      <c r="AS28">
        <v>0</v>
      </c>
      <c r="AT28">
        <v>1500</v>
      </c>
      <c r="AU28">
        <v>0</v>
      </c>
      <c r="AV28">
        <f t="shared" si="7"/>
        <v>1500</v>
      </c>
      <c r="AX28" s="150">
        <f t="shared" si="8"/>
        <v>0</v>
      </c>
      <c r="AY28" s="150">
        <f t="shared" si="9"/>
        <v>0</v>
      </c>
      <c r="AZ28" s="150">
        <f t="shared" si="10"/>
        <v>0</v>
      </c>
      <c r="BA28" s="150">
        <f t="shared" si="11"/>
        <v>0</v>
      </c>
      <c r="BB28" s="150">
        <f t="shared" si="12"/>
        <v>0</v>
      </c>
      <c r="BC28" s="150">
        <f t="shared" si="13"/>
        <v>0</v>
      </c>
      <c r="BD28" s="150">
        <f t="shared" si="14"/>
        <v>0</v>
      </c>
      <c r="BE28" s="150">
        <f t="shared" si="15"/>
        <v>0</v>
      </c>
    </row>
    <row r="29" spans="1:57" x14ac:dyDescent="0.4">
      <c r="A29" t="s">
        <v>202</v>
      </c>
      <c r="B29">
        <v>503</v>
      </c>
      <c r="C29" t="s">
        <v>202</v>
      </c>
      <c r="D29">
        <v>19307</v>
      </c>
      <c r="E29">
        <v>1</v>
      </c>
      <c r="F29" t="s">
        <v>202</v>
      </c>
      <c r="G29" t="s">
        <v>656</v>
      </c>
      <c r="H29" s="148">
        <v>2024</v>
      </c>
      <c r="I29">
        <v>0</v>
      </c>
      <c r="J29">
        <v>0</v>
      </c>
      <c r="K29">
        <v>6500</v>
      </c>
      <c r="L29">
        <v>400</v>
      </c>
      <c r="M29">
        <f t="shared" si="1"/>
        <v>6900</v>
      </c>
      <c r="N29" s="149">
        <v>6000</v>
      </c>
      <c r="O29">
        <v>800</v>
      </c>
      <c r="P29">
        <v>100</v>
      </c>
      <c r="Q29">
        <v>0</v>
      </c>
      <c r="R29" s="148">
        <f t="shared" si="2"/>
        <v>6900</v>
      </c>
      <c r="S29" s="149">
        <v>0</v>
      </c>
      <c r="T29">
        <v>1600</v>
      </c>
      <c r="U29">
        <v>4200</v>
      </c>
      <c r="V29">
        <v>1100</v>
      </c>
      <c r="W29" s="148">
        <f t="shared" si="3"/>
        <v>6900</v>
      </c>
      <c r="X29" s="149">
        <v>1000</v>
      </c>
      <c r="Y29">
        <v>5800</v>
      </c>
      <c r="Z29">
        <v>100</v>
      </c>
      <c r="AA29">
        <v>0</v>
      </c>
      <c r="AB29" s="148">
        <f t="shared" si="0"/>
        <v>6900</v>
      </c>
      <c r="AC29" s="149">
        <v>500</v>
      </c>
      <c r="AD29">
        <v>5900</v>
      </c>
      <c r="AE29">
        <v>500</v>
      </c>
      <c r="AF29">
        <v>0</v>
      </c>
      <c r="AG29" s="148">
        <f t="shared" si="4"/>
        <v>6900</v>
      </c>
      <c r="AH29" s="149">
        <v>0</v>
      </c>
      <c r="AI29">
        <v>3700</v>
      </c>
      <c r="AJ29">
        <v>3200</v>
      </c>
      <c r="AK29">
        <v>0</v>
      </c>
      <c r="AL29" s="148">
        <f t="shared" si="5"/>
        <v>6900</v>
      </c>
      <c r="AM29" s="149">
        <v>0</v>
      </c>
      <c r="AN29">
        <v>1900</v>
      </c>
      <c r="AO29">
        <v>4600</v>
      </c>
      <c r="AP29">
        <v>400</v>
      </c>
      <c r="AQ29" s="148">
        <f t="shared" si="6"/>
        <v>6900</v>
      </c>
      <c r="AR29" s="149">
        <v>3800</v>
      </c>
      <c r="AS29">
        <v>2800</v>
      </c>
      <c r="AT29">
        <v>100</v>
      </c>
      <c r="AU29">
        <v>0</v>
      </c>
      <c r="AV29">
        <f t="shared" si="7"/>
        <v>6700</v>
      </c>
      <c r="AX29" s="150">
        <f t="shared" si="8"/>
        <v>5.7971014492753623</v>
      </c>
      <c r="AY29" s="150">
        <f t="shared" si="9"/>
        <v>0</v>
      </c>
      <c r="AZ29" s="150">
        <f t="shared" si="10"/>
        <v>15.942028985507244</v>
      </c>
      <c r="BA29" s="150">
        <f t="shared" si="11"/>
        <v>0</v>
      </c>
      <c r="BB29" s="150">
        <f t="shared" si="12"/>
        <v>0</v>
      </c>
      <c r="BC29" s="150">
        <f t="shared" si="13"/>
        <v>0</v>
      </c>
      <c r="BD29" s="150">
        <f t="shared" si="14"/>
        <v>5.7971014492753623</v>
      </c>
      <c r="BE29" s="150">
        <f t="shared" si="15"/>
        <v>0</v>
      </c>
    </row>
    <row r="30" spans="1:57" x14ac:dyDescent="0.4">
      <c r="A30" t="s">
        <v>241</v>
      </c>
      <c r="B30">
        <v>508</v>
      </c>
      <c r="C30" t="s">
        <v>241</v>
      </c>
      <c r="D30">
        <v>19362</v>
      </c>
      <c r="E30">
        <v>1</v>
      </c>
      <c r="F30" t="s">
        <v>241</v>
      </c>
      <c r="G30" t="s">
        <v>656</v>
      </c>
      <c r="H30" s="148">
        <v>2024</v>
      </c>
      <c r="I30">
        <v>2500</v>
      </c>
      <c r="J30">
        <v>2200</v>
      </c>
      <c r="K30">
        <v>0</v>
      </c>
      <c r="L30">
        <v>0</v>
      </c>
      <c r="M30">
        <f t="shared" si="1"/>
        <v>4700</v>
      </c>
      <c r="N30" s="149">
        <v>4700</v>
      </c>
      <c r="O30">
        <v>0</v>
      </c>
      <c r="P30">
        <v>0</v>
      </c>
      <c r="Q30">
        <v>0</v>
      </c>
      <c r="R30" s="148">
        <f t="shared" si="2"/>
        <v>4700</v>
      </c>
      <c r="S30" s="149">
        <v>4300</v>
      </c>
      <c r="T30">
        <v>400</v>
      </c>
      <c r="U30">
        <v>0</v>
      </c>
      <c r="V30">
        <v>0</v>
      </c>
      <c r="W30" s="148">
        <f t="shared" si="3"/>
        <v>4700</v>
      </c>
      <c r="X30" s="149">
        <v>4700</v>
      </c>
      <c r="Y30">
        <v>0</v>
      </c>
      <c r="Z30">
        <v>0</v>
      </c>
      <c r="AA30">
        <v>0</v>
      </c>
      <c r="AB30" s="148">
        <f t="shared" si="0"/>
        <v>4700</v>
      </c>
      <c r="AC30" s="149">
        <v>4700</v>
      </c>
      <c r="AD30">
        <v>0</v>
      </c>
      <c r="AE30">
        <v>0</v>
      </c>
      <c r="AF30">
        <v>0</v>
      </c>
      <c r="AG30" s="148">
        <f t="shared" si="4"/>
        <v>4700</v>
      </c>
      <c r="AH30" s="149">
        <v>4700</v>
      </c>
      <c r="AI30">
        <v>0</v>
      </c>
      <c r="AJ30">
        <v>0</v>
      </c>
      <c r="AK30">
        <v>0</v>
      </c>
      <c r="AL30" s="148">
        <f t="shared" si="5"/>
        <v>4700</v>
      </c>
      <c r="AM30" s="149">
        <v>4700</v>
      </c>
      <c r="AN30">
        <v>0</v>
      </c>
      <c r="AO30">
        <v>0</v>
      </c>
      <c r="AP30">
        <v>0</v>
      </c>
      <c r="AQ30" s="148">
        <f t="shared" si="6"/>
        <v>4700</v>
      </c>
      <c r="AR30" s="149">
        <v>4000</v>
      </c>
      <c r="AS30">
        <v>300</v>
      </c>
      <c r="AT30">
        <v>0</v>
      </c>
      <c r="AU30">
        <v>0</v>
      </c>
      <c r="AV30">
        <f t="shared" si="7"/>
        <v>4300</v>
      </c>
      <c r="AX30" s="150">
        <f t="shared" si="8"/>
        <v>0</v>
      </c>
      <c r="AY30" s="150">
        <f t="shared" si="9"/>
        <v>0</v>
      </c>
      <c r="AZ30" s="150">
        <f t="shared" si="10"/>
        <v>0</v>
      </c>
      <c r="BA30" s="150">
        <f t="shared" si="11"/>
        <v>0</v>
      </c>
      <c r="BB30" s="150">
        <f t="shared" si="12"/>
        <v>0</v>
      </c>
      <c r="BC30" s="150">
        <f t="shared" si="13"/>
        <v>0</v>
      </c>
      <c r="BD30" s="150">
        <f t="shared" si="14"/>
        <v>0</v>
      </c>
      <c r="BE30" s="150">
        <f t="shared" si="15"/>
        <v>0</v>
      </c>
    </row>
    <row r="31" spans="1:57" x14ac:dyDescent="0.4">
      <c r="A31" t="s">
        <v>476</v>
      </c>
      <c r="B31">
        <v>500</v>
      </c>
      <c r="C31" t="s">
        <v>476</v>
      </c>
      <c r="D31">
        <v>13994</v>
      </c>
      <c r="E31">
        <v>1</v>
      </c>
      <c r="F31" t="s">
        <v>476</v>
      </c>
      <c r="G31" t="s">
        <v>656</v>
      </c>
      <c r="H31" s="148">
        <v>2021</v>
      </c>
      <c r="I31">
        <v>17100</v>
      </c>
      <c r="J31">
        <v>0</v>
      </c>
      <c r="K31">
        <v>0</v>
      </c>
      <c r="L31">
        <v>0</v>
      </c>
      <c r="M31">
        <f t="shared" si="1"/>
        <v>17100</v>
      </c>
      <c r="N31" s="149">
        <v>17100</v>
      </c>
      <c r="O31">
        <v>0</v>
      </c>
      <c r="P31">
        <v>0</v>
      </c>
      <c r="Q31">
        <v>0</v>
      </c>
      <c r="R31" s="148">
        <f t="shared" si="2"/>
        <v>17100</v>
      </c>
      <c r="S31" s="149">
        <v>17000</v>
      </c>
      <c r="T31">
        <v>100</v>
      </c>
      <c r="U31">
        <v>0</v>
      </c>
      <c r="V31">
        <v>0</v>
      </c>
      <c r="W31" s="148">
        <f t="shared" si="3"/>
        <v>17100</v>
      </c>
      <c r="X31" s="149">
        <v>17100</v>
      </c>
      <c r="Y31">
        <v>0</v>
      </c>
      <c r="Z31">
        <v>0</v>
      </c>
      <c r="AA31">
        <v>0</v>
      </c>
      <c r="AB31" s="148">
        <f t="shared" si="0"/>
        <v>17100</v>
      </c>
      <c r="AC31" s="149">
        <v>13300</v>
      </c>
      <c r="AD31">
        <v>2600</v>
      </c>
      <c r="AE31">
        <v>1100</v>
      </c>
      <c r="AF31">
        <v>100</v>
      </c>
      <c r="AG31" s="148">
        <f t="shared" si="4"/>
        <v>17100</v>
      </c>
      <c r="AH31" s="149">
        <v>17100</v>
      </c>
      <c r="AI31">
        <v>0</v>
      </c>
      <c r="AJ31">
        <v>0</v>
      </c>
      <c r="AK31">
        <v>0</v>
      </c>
      <c r="AL31" s="148">
        <f t="shared" si="5"/>
        <v>17100</v>
      </c>
      <c r="AM31" s="149">
        <v>17100</v>
      </c>
      <c r="AN31">
        <v>0</v>
      </c>
      <c r="AO31">
        <v>0</v>
      </c>
      <c r="AP31">
        <v>0</v>
      </c>
      <c r="AQ31" s="148">
        <f t="shared" si="6"/>
        <v>17100</v>
      </c>
      <c r="AR31" s="149">
        <v>17500</v>
      </c>
      <c r="AS31">
        <v>0</v>
      </c>
      <c r="AT31">
        <v>0</v>
      </c>
      <c r="AU31">
        <v>0</v>
      </c>
      <c r="AV31">
        <f t="shared" si="7"/>
        <v>17500</v>
      </c>
      <c r="AX31" s="150">
        <f t="shared" si="8"/>
        <v>0</v>
      </c>
      <c r="AY31" s="150">
        <f t="shared" si="9"/>
        <v>0</v>
      </c>
      <c r="AZ31" s="150">
        <f t="shared" si="10"/>
        <v>0</v>
      </c>
      <c r="BA31" s="150">
        <f t="shared" si="11"/>
        <v>0</v>
      </c>
      <c r="BB31" s="150">
        <f t="shared" si="12"/>
        <v>0.58479532163742687</v>
      </c>
      <c r="BC31" s="150">
        <f t="shared" si="13"/>
        <v>0</v>
      </c>
      <c r="BD31" s="150">
        <f t="shared" si="14"/>
        <v>0</v>
      </c>
      <c r="BE31" s="150">
        <f t="shared" si="15"/>
        <v>0</v>
      </c>
    </row>
    <row r="32" spans="1:57" x14ac:dyDescent="0.4">
      <c r="A32" t="s">
        <v>422</v>
      </c>
      <c r="B32">
        <v>500</v>
      </c>
      <c r="C32" t="s">
        <v>422</v>
      </c>
      <c r="D32">
        <v>16930</v>
      </c>
      <c r="E32">
        <v>1</v>
      </c>
      <c r="F32" t="s">
        <v>422</v>
      </c>
      <c r="G32" t="s">
        <v>656</v>
      </c>
      <c r="H32" s="148">
        <v>2020</v>
      </c>
      <c r="I32">
        <v>3800</v>
      </c>
      <c r="J32">
        <v>0</v>
      </c>
      <c r="K32">
        <v>0</v>
      </c>
      <c r="L32">
        <v>0</v>
      </c>
      <c r="M32">
        <f t="shared" si="1"/>
        <v>3800</v>
      </c>
      <c r="N32" s="149">
        <v>3800</v>
      </c>
      <c r="O32">
        <v>0</v>
      </c>
      <c r="P32">
        <v>0</v>
      </c>
      <c r="Q32">
        <v>0</v>
      </c>
      <c r="R32" s="148">
        <f t="shared" si="2"/>
        <v>3800</v>
      </c>
      <c r="S32" s="149">
        <v>3500</v>
      </c>
      <c r="T32">
        <v>200</v>
      </c>
      <c r="U32">
        <v>100</v>
      </c>
      <c r="V32">
        <v>0</v>
      </c>
      <c r="W32" s="148">
        <f t="shared" si="3"/>
        <v>3800</v>
      </c>
      <c r="X32" s="149">
        <v>3700</v>
      </c>
      <c r="Y32">
        <v>100</v>
      </c>
      <c r="Z32">
        <v>0</v>
      </c>
      <c r="AA32">
        <v>0</v>
      </c>
      <c r="AB32" s="148">
        <f t="shared" si="0"/>
        <v>3800</v>
      </c>
      <c r="AC32" s="149">
        <v>3200</v>
      </c>
      <c r="AD32">
        <v>600</v>
      </c>
      <c r="AE32">
        <v>0</v>
      </c>
      <c r="AF32">
        <v>0</v>
      </c>
      <c r="AG32" s="148">
        <f t="shared" si="4"/>
        <v>3800</v>
      </c>
      <c r="AH32" s="149">
        <v>3800</v>
      </c>
      <c r="AI32">
        <v>0</v>
      </c>
      <c r="AJ32">
        <v>0</v>
      </c>
      <c r="AK32">
        <v>0</v>
      </c>
      <c r="AL32" s="148">
        <f t="shared" si="5"/>
        <v>3800</v>
      </c>
      <c r="AM32" s="149">
        <v>600</v>
      </c>
      <c r="AN32">
        <v>3200</v>
      </c>
      <c r="AO32">
        <v>0</v>
      </c>
      <c r="AP32">
        <v>0</v>
      </c>
      <c r="AQ32" s="148">
        <f t="shared" si="6"/>
        <v>3800</v>
      </c>
      <c r="AR32" s="149">
        <v>3800</v>
      </c>
      <c r="AS32">
        <v>0</v>
      </c>
      <c r="AT32">
        <v>0</v>
      </c>
      <c r="AU32">
        <v>0</v>
      </c>
      <c r="AV32">
        <f t="shared" si="7"/>
        <v>3800</v>
      </c>
      <c r="AX32" s="150">
        <f t="shared" si="8"/>
        <v>0</v>
      </c>
      <c r="AY32" s="150">
        <f t="shared" si="9"/>
        <v>0</v>
      </c>
      <c r="AZ32" s="150">
        <f t="shared" si="10"/>
        <v>0</v>
      </c>
      <c r="BA32" s="150">
        <f t="shared" si="11"/>
        <v>0</v>
      </c>
      <c r="BB32" s="150">
        <f t="shared" si="12"/>
        <v>0</v>
      </c>
      <c r="BC32" s="150">
        <f t="shared" si="13"/>
        <v>0</v>
      </c>
      <c r="BD32" s="150">
        <f t="shared" si="14"/>
        <v>0</v>
      </c>
      <c r="BE32" s="150">
        <f t="shared" si="15"/>
        <v>0</v>
      </c>
    </row>
    <row r="33" spans="1:57" x14ac:dyDescent="0.4">
      <c r="A33" t="s">
        <v>443</v>
      </c>
      <c r="B33">
        <v>500</v>
      </c>
      <c r="C33" t="s">
        <v>443</v>
      </c>
      <c r="D33">
        <v>17005</v>
      </c>
      <c r="E33">
        <v>1</v>
      </c>
      <c r="F33" t="s">
        <v>443</v>
      </c>
      <c r="G33" t="s">
        <v>656</v>
      </c>
      <c r="H33" s="148">
        <v>2021</v>
      </c>
      <c r="I33">
        <v>3300</v>
      </c>
      <c r="J33">
        <v>4500</v>
      </c>
      <c r="K33">
        <v>600</v>
      </c>
      <c r="L33">
        <v>0</v>
      </c>
      <c r="M33">
        <f t="shared" si="1"/>
        <v>8400</v>
      </c>
      <c r="N33" s="149">
        <v>4900</v>
      </c>
      <c r="O33">
        <v>3100</v>
      </c>
      <c r="P33">
        <v>400</v>
      </c>
      <c r="Q33">
        <v>0</v>
      </c>
      <c r="R33" s="148">
        <f t="shared" si="2"/>
        <v>8400</v>
      </c>
      <c r="S33" s="149">
        <v>4100</v>
      </c>
      <c r="T33">
        <v>3300</v>
      </c>
      <c r="U33">
        <v>1000</v>
      </c>
      <c r="V33">
        <v>0</v>
      </c>
      <c r="W33" s="148">
        <f t="shared" si="3"/>
        <v>8400</v>
      </c>
      <c r="X33" s="149">
        <v>2000</v>
      </c>
      <c r="Y33">
        <v>5800</v>
      </c>
      <c r="Z33">
        <v>600</v>
      </c>
      <c r="AA33">
        <v>0</v>
      </c>
      <c r="AB33" s="148">
        <f t="shared" si="0"/>
        <v>8400</v>
      </c>
      <c r="AC33" s="149">
        <v>1800</v>
      </c>
      <c r="AD33">
        <v>1900</v>
      </c>
      <c r="AE33">
        <v>4600</v>
      </c>
      <c r="AF33">
        <v>100</v>
      </c>
      <c r="AG33" s="148">
        <f t="shared" si="4"/>
        <v>8400</v>
      </c>
      <c r="AH33" s="149">
        <v>1600</v>
      </c>
      <c r="AI33">
        <v>6800</v>
      </c>
      <c r="AJ33">
        <v>0</v>
      </c>
      <c r="AK33">
        <v>0</v>
      </c>
      <c r="AL33" s="148">
        <f t="shared" si="5"/>
        <v>8400</v>
      </c>
      <c r="AM33" s="149">
        <v>6700</v>
      </c>
      <c r="AN33">
        <v>1700</v>
      </c>
      <c r="AO33">
        <v>0</v>
      </c>
      <c r="AP33">
        <v>0</v>
      </c>
      <c r="AQ33" s="148">
        <f t="shared" si="6"/>
        <v>8400</v>
      </c>
      <c r="AR33" s="149">
        <v>7200</v>
      </c>
      <c r="AS33">
        <v>1100</v>
      </c>
      <c r="AT33">
        <v>0</v>
      </c>
      <c r="AU33">
        <v>0</v>
      </c>
      <c r="AV33">
        <f t="shared" si="7"/>
        <v>8300</v>
      </c>
      <c r="AX33" s="150">
        <f t="shared" si="8"/>
        <v>0</v>
      </c>
      <c r="AY33" s="150">
        <f t="shared" si="9"/>
        <v>0</v>
      </c>
      <c r="AZ33" s="150">
        <f t="shared" si="10"/>
        <v>0</v>
      </c>
      <c r="BA33" s="150">
        <f t="shared" si="11"/>
        <v>0</v>
      </c>
      <c r="BB33" s="150">
        <f t="shared" si="12"/>
        <v>1.1904761904761905</v>
      </c>
      <c r="BC33" s="150">
        <f t="shared" si="13"/>
        <v>0</v>
      </c>
      <c r="BD33" s="150">
        <f t="shared" si="14"/>
        <v>0</v>
      </c>
      <c r="BE33" s="150">
        <f t="shared" si="15"/>
        <v>0</v>
      </c>
    </row>
    <row r="34" spans="1:57" x14ac:dyDescent="0.4">
      <c r="A34" t="s">
        <v>444</v>
      </c>
      <c r="B34">
        <v>500</v>
      </c>
      <c r="C34" t="s">
        <v>444</v>
      </c>
      <c r="D34">
        <v>17006</v>
      </c>
      <c r="E34">
        <v>1</v>
      </c>
      <c r="F34" t="s">
        <v>444</v>
      </c>
      <c r="G34" t="s">
        <v>656</v>
      </c>
      <c r="H34" s="148">
        <v>2020</v>
      </c>
      <c r="I34">
        <v>10000</v>
      </c>
      <c r="J34">
        <v>400</v>
      </c>
      <c r="K34">
        <v>0</v>
      </c>
      <c r="L34">
        <v>0</v>
      </c>
      <c r="M34">
        <f t="shared" si="1"/>
        <v>10400</v>
      </c>
      <c r="N34" s="149">
        <v>0</v>
      </c>
      <c r="O34">
        <v>10400</v>
      </c>
      <c r="P34">
        <v>0</v>
      </c>
      <c r="Q34">
        <v>0</v>
      </c>
      <c r="R34" s="148">
        <f t="shared" si="2"/>
        <v>10400</v>
      </c>
      <c r="S34" s="149">
        <v>1800</v>
      </c>
      <c r="T34">
        <v>7400</v>
      </c>
      <c r="U34">
        <v>1200</v>
      </c>
      <c r="V34">
        <v>0</v>
      </c>
      <c r="W34" s="148">
        <f t="shared" si="3"/>
        <v>10400</v>
      </c>
      <c r="X34" s="149">
        <v>6400</v>
      </c>
      <c r="Y34">
        <v>3100</v>
      </c>
      <c r="Z34">
        <v>900</v>
      </c>
      <c r="AA34">
        <v>0</v>
      </c>
      <c r="AB34" s="148">
        <f t="shared" si="0"/>
        <v>10400</v>
      </c>
      <c r="AC34" s="149">
        <v>3100</v>
      </c>
      <c r="AD34">
        <v>7200</v>
      </c>
      <c r="AE34">
        <v>100</v>
      </c>
      <c r="AF34">
        <v>0</v>
      </c>
      <c r="AG34" s="148">
        <f t="shared" si="4"/>
        <v>10400</v>
      </c>
      <c r="AH34" s="149">
        <v>8100</v>
      </c>
      <c r="AI34">
        <v>2200</v>
      </c>
      <c r="AJ34">
        <v>100</v>
      </c>
      <c r="AK34">
        <v>0</v>
      </c>
      <c r="AL34" s="148">
        <f t="shared" si="5"/>
        <v>10400</v>
      </c>
      <c r="AM34" s="149">
        <v>10300</v>
      </c>
      <c r="AN34">
        <v>100</v>
      </c>
      <c r="AO34">
        <v>0</v>
      </c>
      <c r="AP34">
        <v>0</v>
      </c>
      <c r="AQ34" s="148">
        <f t="shared" si="6"/>
        <v>10400</v>
      </c>
      <c r="AR34" s="149">
        <v>10000</v>
      </c>
      <c r="AS34">
        <v>0</v>
      </c>
      <c r="AT34">
        <v>0</v>
      </c>
      <c r="AU34">
        <v>0</v>
      </c>
      <c r="AV34">
        <f t="shared" si="7"/>
        <v>10000</v>
      </c>
      <c r="AX34" s="150">
        <f t="shared" si="8"/>
        <v>0</v>
      </c>
      <c r="AY34" s="150">
        <f t="shared" si="9"/>
        <v>0</v>
      </c>
      <c r="AZ34" s="150">
        <f t="shared" si="10"/>
        <v>0</v>
      </c>
      <c r="BA34" s="150">
        <f t="shared" si="11"/>
        <v>0</v>
      </c>
      <c r="BB34" s="150">
        <f t="shared" si="12"/>
        <v>0</v>
      </c>
      <c r="BC34" s="150">
        <f t="shared" si="13"/>
        <v>0</v>
      </c>
      <c r="BD34" s="150">
        <f t="shared" si="14"/>
        <v>0</v>
      </c>
      <c r="BE34" s="150">
        <f t="shared" si="15"/>
        <v>0</v>
      </c>
    </row>
    <row r="35" spans="1:57" x14ac:dyDescent="0.4">
      <c r="A35" t="s">
        <v>203</v>
      </c>
      <c r="B35">
        <v>503</v>
      </c>
      <c r="C35" t="s">
        <v>203</v>
      </c>
      <c r="D35">
        <v>19308</v>
      </c>
      <c r="E35">
        <v>1</v>
      </c>
      <c r="F35" t="s">
        <v>203</v>
      </c>
      <c r="G35" t="s">
        <v>656</v>
      </c>
      <c r="H35" s="148">
        <v>2024</v>
      </c>
      <c r="I35">
        <v>3200</v>
      </c>
      <c r="J35">
        <v>2000</v>
      </c>
      <c r="K35">
        <v>0</v>
      </c>
      <c r="L35">
        <v>0</v>
      </c>
      <c r="M35">
        <f t="shared" si="1"/>
        <v>5200</v>
      </c>
      <c r="N35" s="149">
        <v>2800</v>
      </c>
      <c r="O35">
        <v>2300</v>
      </c>
      <c r="P35">
        <v>100</v>
      </c>
      <c r="Q35">
        <v>0</v>
      </c>
      <c r="R35" s="148">
        <f t="shared" si="2"/>
        <v>5200</v>
      </c>
      <c r="S35" s="149">
        <v>300</v>
      </c>
      <c r="T35">
        <v>700</v>
      </c>
      <c r="U35">
        <v>1500</v>
      </c>
      <c r="V35">
        <v>2700</v>
      </c>
      <c r="W35" s="148">
        <f t="shared" si="3"/>
        <v>5200</v>
      </c>
      <c r="X35" s="149">
        <v>600</v>
      </c>
      <c r="Y35">
        <v>3600</v>
      </c>
      <c r="Z35">
        <v>1000</v>
      </c>
      <c r="AA35">
        <v>0</v>
      </c>
      <c r="AB35" s="148">
        <f t="shared" si="0"/>
        <v>5200</v>
      </c>
      <c r="AC35" s="149">
        <v>200</v>
      </c>
      <c r="AD35">
        <v>400</v>
      </c>
      <c r="AE35">
        <v>3900</v>
      </c>
      <c r="AF35">
        <v>700</v>
      </c>
      <c r="AG35" s="148">
        <f t="shared" si="4"/>
        <v>5200</v>
      </c>
      <c r="AH35" s="149">
        <v>200</v>
      </c>
      <c r="AI35">
        <v>800</v>
      </c>
      <c r="AJ35">
        <v>3300</v>
      </c>
      <c r="AK35">
        <v>900</v>
      </c>
      <c r="AL35" s="148">
        <f t="shared" si="5"/>
        <v>5200</v>
      </c>
      <c r="AM35" s="149">
        <v>300</v>
      </c>
      <c r="AN35">
        <v>1800</v>
      </c>
      <c r="AO35">
        <v>2700</v>
      </c>
      <c r="AP35">
        <v>400</v>
      </c>
      <c r="AQ35" s="148">
        <f t="shared" si="6"/>
        <v>5200</v>
      </c>
      <c r="AR35" s="149">
        <v>0</v>
      </c>
      <c r="AS35">
        <v>1800</v>
      </c>
      <c r="AT35">
        <v>3600</v>
      </c>
      <c r="AU35">
        <v>0</v>
      </c>
      <c r="AV35">
        <f t="shared" si="7"/>
        <v>5400</v>
      </c>
      <c r="AX35" s="150">
        <f t="shared" si="8"/>
        <v>0</v>
      </c>
      <c r="AY35" s="150">
        <f t="shared" si="9"/>
        <v>0</v>
      </c>
      <c r="AZ35" s="150">
        <f t="shared" si="10"/>
        <v>51.923076923076927</v>
      </c>
      <c r="BA35" s="150">
        <f t="shared" si="11"/>
        <v>0</v>
      </c>
      <c r="BB35" s="150">
        <f t="shared" si="12"/>
        <v>13.461538461538462</v>
      </c>
      <c r="BC35" s="150">
        <f t="shared" si="13"/>
        <v>17.307692307692307</v>
      </c>
      <c r="BD35" s="150">
        <f t="shared" si="14"/>
        <v>7.6923076923076925</v>
      </c>
      <c r="BE35" s="150">
        <f t="shared" si="15"/>
        <v>0</v>
      </c>
    </row>
    <row r="36" spans="1:57" x14ac:dyDescent="0.4">
      <c r="A36" t="s">
        <v>11</v>
      </c>
      <c r="B36">
        <v>503</v>
      </c>
      <c r="C36" t="s">
        <v>11</v>
      </c>
      <c r="D36">
        <v>19168</v>
      </c>
      <c r="E36">
        <v>1</v>
      </c>
      <c r="F36" t="s">
        <v>11</v>
      </c>
      <c r="G36" t="s">
        <v>656</v>
      </c>
      <c r="H36" s="148">
        <v>2023</v>
      </c>
      <c r="I36">
        <v>1900</v>
      </c>
      <c r="J36">
        <v>3100</v>
      </c>
      <c r="K36">
        <v>600</v>
      </c>
      <c r="L36">
        <v>0</v>
      </c>
      <c r="M36">
        <f t="shared" si="1"/>
        <v>5600</v>
      </c>
      <c r="N36" s="149">
        <v>1900</v>
      </c>
      <c r="O36">
        <v>3700</v>
      </c>
      <c r="P36">
        <v>0</v>
      </c>
      <c r="Q36">
        <v>0</v>
      </c>
      <c r="R36" s="148">
        <f t="shared" si="2"/>
        <v>5600</v>
      </c>
      <c r="S36" s="149">
        <v>1900</v>
      </c>
      <c r="T36">
        <v>2400</v>
      </c>
      <c r="U36">
        <v>1100</v>
      </c>
      <c r="V36">
        <v>200</v>
      </c>
      <c r="W36" s="148">
        <f t="shared" si="3"/>
        <v>5600</v>
      </c>
      <c r="X36" s="149">
        <v>1900</v>
      </c>
      <c r="Y36">
        <v>1600</v>
      </c>
      <c r="Z36">
        <v>2100</v>
      </c>
      <c r="AA36">
        <v>0</v>
      </c>
      <c r="AB36" s="148">
        <f t="shared" si="0"/>
        <v>5600</v>
      </c>
      <c r="AC36" s="149">
        <v>1000</v>
      </c>
      <c r="AD36">
        <v>2000</v>
      </c>
      <c r="AE36">
        <v>2400</v>
      </c>
      <c r="AF36">
        <v>200</v>
      </c>
      <c r="AG36" s="148">
        <f t="shared" si="4"/>
        <v>5600</v>
      </c>
      <c r="AH36" s="149">
        <v>1700</v>
      </c>
      <c r="AI36">
        <v>1600</v>
      </c>
      <c r="AJ36">
        <v>2300</v>
      </c>
      <c r="AK36">
        <v>0</v>
      </c>
      <c r="AL36" s="148">
        <f t="shared" si="5"/>
        <v>5600</v>
      </c>
      <c r="AM36" s="149">
        <v>3500</v>
      </c>
      <c r="AN36">
        <v>2000</v>
      </c>
      <c r="AO36">
        <v>100</v>
      </c>
      <c r="AP36">
        <v>0</v>
      </c>
      <c r="AQ36" s="148">
        <f t="shared" si="6"/>
        <v>5600</v>
      </c>
      <c r="AR36" s="149">
        <v>0</v>
      </c>
      <c r="AS36">
        <v>500</v>
      </c>
      <c r="AT36">
        <v>5600</v>
      </c>
      <c r="AU36">
        <v>100</v>
      </c>
      <c r="AV36">
        <f t="shared" si="7"/>
        <v>6200</v>
      </c>
      <c r="AX36" s="150">
        <f t="shared" si="8"/>
        <v>0</v>
      </c>
      <c r="AY36" s="150">
        <f t="shared" si="9"/>
        <v>0</v>
      </c>
      <c r="AZ36" s="150">
        <f t="shared" si="10"/>
        <v>3.5714285714285712</v>
      </c>
      <c r="BA36" s="150">
        <f t="shared" si="11"/>
        <v>0</v>
      </c>
      <c r="BB36" s="150">
        <f t="shared" si="12"/>
        <v>3.5714285714285712</v>
      </c>
      <c r="BC36" s="150">
        <f t="shared" si="13"/>
        <v>0</v>
      </c>
      <c r="BD36" s="150">
        <f t="shared" si="14"/>
        <v>0</v>
      </c>
      <c r="BE36" s="150">
        <f t="shared" si="15"/>
        <v>1.6129032258064515</v>
      </c>
    </row>
    <row r="37" spans="1:57" x14ac:dyDescent="0.4">
      <c r="A37" t="s">
        <v>255</v>
      </c>
      <c r="B37">
        <v>503</v>
      </c>
      <c r="C37" t="s">
        <v>255</v>
      </c>
      <c r="D37">
        <v>19402</v>
      </c>
      <c r="E37">
        <v>1</v>
      </c>
      <c r="F37" t="s">
        <v>255</v>
      </c>
      <c r="G37" t="s">
        <v>656</v>
      </c>
      <c r="H37" s="148">
        <v>2025</v>
      </c>
      <c r="I37">
        <v>2300</v>
      </c>
      <c r="J37">
        <v>400</v>
      </c>
      <c r="K37">
        <v>0</v>
      </c>
      <c r="L37">
        <v>0</v>
      </c>
      <c r="M37">
        <f t="shared" si="1"/>
        <v>2700</v>
      </c>
      <c r="N37" s="149">
        <v>2000</v>
      </c>
      <c r="O37">
        <v>700</v>
      </c>
      <c r="P37">
        <v>0</v>
      </c>
      <c r="Q37">
        <v>0</v>
      </c>
      <c r="R37" s="148">
        <f t="shared" si="2"/>
        <v>2700</v>
      </c>
      <c r="S37" s="149">
        <v>500</v>
      </c>
      <c r="T37">
        <v>1100</v>
      </c>
      <c r="U37">
        <v>900</v>
      </c>
      <c r="V37">
        <v>200</v>
      </c>
      <c r="W37" s="148">
        <f t="shared" si="3"/>
        <v>2700</v>
      </c>
      <c r="X37" s="149">
        <v>1300</v>
      </c>
      <c r="Y37">
        <v>1400</v>
      </c>
      <c r="Z37">
        <v>0</v>
      </c>
      <c r="AA37">
        <v>0</v>
      </c>
      <c r="AB37" s="148">
        <f t="shared" si="0"/>
        <v>2700</v>
      </c>
      <c r="AC37" s="149">
        <v>0</v>
      </c>
      <c r="AD37">
        <v>2700</v>
      </c>
      <c r="AE37">
        <v>0</v>
      </c>
      <c r="AF37">
        <v>0</v>
      </c>
      <c r="AG37" s="148">
        <f t="shared" si="4"/>
        <v>2700</v>
      </c>
      <c r="AH37" s="149">
        <v>0</v>
      </c>
      <c r="AI37">
        <v>200</v>
      </c>
      <c r="AJ37">
        <v>2500</v>
      </c>
      <c r="AK37">
        <v>0</v>
      </c>
      <c r="AL37" s="148">
        <f t="shared" si="5"/>
        <v>2700</v>
      </c>
      <c r="AM37" s="149">
        <v>0</v>
      </c>
      <c r="AN37">
        <v>1300</v>
      </c>
      <c r="AO37">
        <v>1400</v>
      </c>
      <c r="AP37">
        <v>0</v>
      </c>
      <c r="AQ37" s="148">
        <f t="shared" si="6"/>
        <v>2700</v>
      </c>
      <c r="AR37" s="149">
        <v>600</v>
      </c>
      <c r="AS37">
        <v>2100</v>
      </c>
      <c r="AT37">
        <v>100</v>
      </c>
      <c r="AU37">
        <v>0</v>
      </c>
      <c r="AV37">
        <f t="shared" si="7"/>
        <v>2800</v>
      </c>
      <c r="AX37" s="150">
        <f t="shared" si="8"/>
        <v>0</v>
      </c>
      <c r="AY37" s="150">
        <f t="shared" si="9"/>
        <v>0</v>
      </c>
      <c r="AZ37" s="150">
        <f t="shared" si="10"/>
        <v>7.4074074074074066</v>
      </c>
      <c r="BA37" s="150">
        <f t="shared" si="11"/>
        <v>0</v>
      </c>
      <c r="BB37" s="150">
        <f t="shared" si="12"/>
        <v>0</v>
      </c>
      <c r="BC37" s="150">
        <f t="shared" si="13"/>
        <v>0</v>
      </c>
      <c r="BD37" s="150">
        <f t="shared" si="14"/>
        <v>0</v>
      </c>
      <c r="BE37" s="150">
        <f t="shared" si="15"/>
        <v>0</v>
      </c>
    </row>
    <row r="38" spans="1:57" x14ac:dyDescent="0.4">
      <c r="A38" t="s">
        <v>93</v>
      </c>
      <c r="B38">
        <v>503</v>
      </c>
      <c r="C38" t="s">
        <v>93</v>
      </c>
      <c r="D38">
        <v>19169</v>
      </c>
      <c r="E38">
        <v>1</v>
      </c>
      <c r="F38" t="s">
        <v>93</v>
      </c>
      <c r="G38" t="s">
        <v>656</v>
      </c>
      <c r="H38" s="148">
        <v>2023</v>
      </c>
      <c r="I38">
        <v>1700</v>
      </c>
      <c r="J38">
        <v>1000</v>
      </c>
      <c r="K38">
        <v>1200</v>
      </c>
      <c r="L38">
        <v>0</v>
      </c>
      <c r="M38">
        <f t="shared" si="1"/>
        <v>3900</v>
      </c>
      <c r="N38" s="149">
        <v>900</v>
      </c>
      <c r="O38">
        <v>2300</v>
      </c>
      <c r="P38">
        <v>700</v>
      </c>
      <c r="Q38">
        <v>0</v>
      </c>
      <c r="R38" s="148">
        <f t="shared" si="2"/>
        <v>3900</v>
      </c>
      <c r="S38" s="149">
        <v>100</v>
      </c>
      <c r="T38">
        <v>1800</v>
      </c>
      <c r="U38">
        <v>1800</v>
      </c>
      <c r="V38">
        <v>200</v>
      </c>
      <c r="W38" s="148">
        <f t="shared" si="3"/>
        <v>3900</v>
      </c>
      <c r="X38" s="149">
        <v>2500</v>
      </c>
      <c r="Y38">
        <v>1400</v>
      </c>
      <c r="Z38">
        <v>0</v>
      </c>
      <c r="AA38">
        <v>0</v>
      </c>
      <c r="AB38" s="148">
        <f t="shared" si="0"/>
        <v>3900</v>
      </c>
      <c r="AC38" s="149">
        <v>500</v>
      </c>
      <c r="AD38">
        <v>2100</v>
      </c>
      <c r="AE38">
        <v>1300</v>
      </c>
      <c r="AF38">
        <v>0</v>
      </c>
      <c r="AG38" s="148">
        <f t="shared" si="4"/>
        <v>3900</v>
      </c>
      <c r="AH38" s="149">
        <v>700</v>
      </c>
      <c r="AI38">
        <v>1700</v>
      </c>
      <c r="AJ38">
        <v>1300</v>
      </c>
      <c r="AK38">
        <v>200</v>
      </c>
      <c r="AL38" s="148">
        <f t="shared" si="5"/>
        <v>3900</v>
      </c>
      <c r="AM38" s="149">
        <v>1800</v>
      </c>
      <c r="AN38">
        <v>400</v>
      </c>
      <c r="AO38">
        <v>500</v>
      </c>
      <c r="AP38">
        <v>1200</v>
      </c>
      <c r="AQ38" s="148">
        <f t="shared" si="6"/>
        <v>3900</v>
      </c>
      <c r="AR38" s="149">
        <v>3700</v>
      </c>
      <c r="AS38">
        <v>100</v>
      </c>
      <c r="AT38">
        <v>0</v>
      </c>
      <c r="AU38">
        <v>0</v>
      </c>
      <c r="AV38">
        <f t="shared" si="7"/>
        <v>3800</v>
      </c>
      <c r="AX38" s="150">
        <f t="shared" si="8"/>
        <v>0</v>
      </c>
      <c r="AY38" s="150">
        <f t="shared" si="9"/>
        <v>0</v>
      </c>
      <c r="AZ38" s="150">
        <f t="shared" si="10"/>
        <v>5.1282051282051277</v>
      </c>
      <c r="BA38" s="150">
        <f t="shared" si="11"/>
        <v>0</v>
      </c>
      <c r="BB38" s="150">
        <f t="shared" si="12"/>
        <v>0</v>
      </c>
      <c r="BC38" s="150">
        <f t="shared" si="13"/>
        <v>5.1282051282051277</v>
      </c>
      <c r="BD38" s="150">
        <f t="shared" si="14"/>
        <v>30.76923076923077</v>
      </c>
      <c r="BE38" s="150">
        <f t="shared" si="15"/>
        <v>0</v>
      </c>
    </row>
    <row r="39" spans="1:57" x14ac:dyDescent="0.4">
      <c r="A39" t="s">
        <v>580</v>
      </c>
      <c r="B39">
        <v>503</v>
      </c>
      <c r="C39" t="s">
        <v>580</v>
      </c>
      <c r="D39">
        <v>19334</v>
      </c>
      <c r="E39">
        <v>1</v>
      </c>
      <c r="F39" t="s">
        <v>580</v>
      </c>
      <c r="G39" t="s">
        <v>656</v>
      </c>
      <c r="H39" s="148">
        <v>2024</v>
      </c>
      <c r="I39">
        <v>200</v>
      </c>
      <c r="J39">
        <v>400</v>
      </c>
      <c r="K39">
        <v>200</v>
      </c>
      <c r="L39">
        <v>0</v>
      </c>
      <c r="M39">
        <f t="shared" si="1"/>
        <v>800</v>
      </c>
      <c r="N39" s="149">
        <v>500</v>
      </c>
      <c r="O39">
        <v>300</v>
      </c>
      <c r="P39">
        <v>0</v>
      </c>
      <c r="Q39">
        <v>0</v>
      </c>
      <c r="R39" s="148">
        <f t="shared" si="2"/>
        <v>800</v>
      </c>
      <c r="S39" s="149">
        <v>800</v>
      </c>
      <c r="T39">
        <v>0</v>
      </c>
      <c r="U39">
        <v>0</v>
      </c>
      <c r="V39">
        <v>0</v>
      </c>
      <c r="W39" s="148">
        <f t="shared" si="3"/>
        <v>800</v>
      </c>
      <c r="X39" s="149">
        <v>800</v>
      </c>
      <c r="Y39">
        <v>0</v>
      </c>
      <c r="Z39">
        <v>0</v>
      </c>
      <c r="AA39">
        <v>0</v>
      </c>
      <c r="AB39" s="148">
        <f t="shared" si="0"/>
        <v>800</v>
      </c>
      <c r="AC39" s="149">
        <v>800</v>
      </c>
      <c r="AD39">
        <v>0</v>
      </c>
      <c r="AE39">
        <v>0</v>
      </c>
      <c r="AF39">
        <v>0</v>
      </c>
      <c r="AG39" s="148">
        <f t="shared" si="4"/>
        <v>800</v>
      </c>
      <c r="AH39" s="149">
        <v>500</v>
      </c>
      <c r="AI39">
        <v>300</v>
      </c>
      <c r="AJ39">
        <v>0</v>
      </c>
      <c r="AK39">
        <v>0</v>
      </c>
      <c r="AL39" s="148">
        <f t="shared" si="5"/>
        <v>800</v>
      </c>
      <c r="AM39" s="149">
        <v>200</v>
      </c>
      <c r="AN39">
        <v>400</v>
      </c>
      <c r="AO39">
        <v>200</v>
      </c>
      <c r="AP39">
        <v>0</v>
      </c>
      <c r="AQ39" s="148">
        <f t="shared" si="6"/>
        <v>800</v>
      </c>
      <c r="AR39" s="149">
        <v>500</v>
      </c>
      <c r="AS39">
        <v>200</v>
      </c>
      <c r="AT39">
        <v>0</v>
      </c>
      <c r="AU39">
        <v>0</v>
      </c>
      <c r="AV39">
        <f t="shared" si="7"/>
        <v>700</v>
      </c>
      <c r="AX39" s="150">
        <f t="shared" si="8"/>
        <v>0</v>
      </c>
      <c r="AY39" s="150">
        <f t="shared" si="9"/>
        <v>0</v>
      </c>
      <c r="AZ39" s="150">
        <f t="shared" si="10"/>
        <v>0</v>
      </c>
      <c r="BA39" s="150">
        <f t="shared" si="11"/>
        <v>0</v>
      </c>
      <c r="BB39" s="150">
        <f t="shared" si="12"/>
        <v>0</v>
      </c>
      <c r="BC39" s="150">
        <f t="shared" si="13"/>
        <v>0</v>
      </c>
      <c r="BD39" s="150">
        <f t="shared" si="14"/>
        <v>0</v>
      </c>
      <c r="BE39" s="150">
        <f t="shared" si="15"/>
        <v>0</v>
      </c>
    </row>
    <row r="40" spans="1:57" x14ac:dyDescent="0.4">
      <c r="A40" t="s">
        <v>573</v>
      </c>
      <c r="B40">
        <v>503</v>
      </c>
      <c r="C40" t="s">
        <v>573</v>
      </c>
      <c r="D40">
        <v>22988</v>
      </c>
      <c r="E40">
        <v>1</v>
      </c>
      <c r="F40" t="s">
        <v>573</v>
      </c>
      <c r="G40" t="s">
        <v>656</v>
      </c>
      <c r="H40" s="148">
        <v>2025</v>
      </c>
      <c r="I40">
        <v>9400</v>
      </c>
      <c r="J40">
        <v>100</v>
      </c>
      <c r="K40">
        <v>0</v>
      </c>
      <c r="L40">
        <v>0</v>
      </c>
      <c r="M40">
        <f t="shared" si="1"/>
        <v>9500</v>
      </c>
      <c r="N40" s="149">
        <v>8900</v>
      </c>
      <c r="O40">
        <v>600</v>
      </c>
      <c r="P40">
        <v>0</v>
      </c>
      <c r="Q40">
        <v>0</v>
      </c>
      <c r="R40" s="148">
        <f t="shared" si="2"/>
        <v>9500</v>
      </c>
      <c r="S40" s="149">
        <v>8900</v>
      </c>
      <c r="T40">
        <v>400</v>
      </c>
      <c r="U40">
        <v>200</v>
      </c>
      <c r="V40">
        <v>0</v>
      </c>
      <c r="W40" s="148">
        <f t="shared" si="3"/>
        <v>9500</v>
      </c>
      <c r="X40" s="149">
        <v>1000</v>
      </c>
      <c r="Y40">
        <v>7800</v>
      </c>
      <c r="Z40">
        <v>700</v>
      </c>
      <c r="AA40">
        <v>0</v>
      </c>
      <c r="AB40" s="148">
        <f t="shared" si="0"/>
        <v>9500</v>
      </c>
      <c r="AC40" s="149">
        <v>800</v>
      </c>
      <c r="AD40">
        <v>4000</v>
      </c>
      <c r="AE40">
        <v>2700</v>
      </c>
      <c r="AF40">
        <v>2000</v>
      </c>
      <c r="AG40" s="148">
        <f t="shared" si="4"/>
        <v>9500</v>
      </c>
      <c r="AH40" s="149">
        <v>800</v>
      </c>
      <c r="AI40">
        <v>7900</v>
      </c>
      <c r="AJ40">
        <v>800</v>
      </c>
      <c r="AK40">
        <v>0</v>
      </c>
      <c r="AL40" s="148">
        <f t="shared" si="5"/>
        <v>9500</v>
      </c>
      <c r="AM40" s="149">
        <v>100</v>
      </c>
      <c r="AN40">
        <v>4800</v>
      </c>
      <c r="AO40">
        <v>4200</v>
      </c>
      <c r="AP40">
        <v>400</v>
      </c>
      <c r="AQ40" s="148">
        <f t="shared" si="6"/>
        <v>9500</v>
      </c>
      <c r="AR40" s="149">
        <v>1200</v>
      </c>
      <c r="AS40">
        <v>2400</v>
      </c>
      <c r="AT40">
        <v>1700</v>
      </c>
      <c r="AU40">
        <v>0</v>
      </c>
      <c r="AV40">
        <f t="shared" si="7"/>
        <v>5300</v>
      </c>
      <c r="AX40" s="150">
        <f t="shared" si="8"/>
        <v>0</v>
      </c>
      <c r="AY40" s="150">
        <f t="shared" si="9"/>
        <v>0</v>
      </c>
      <c r="AZ40" s="150">
        <f t="shared" si="10"/>
        <v>0</v>
      </c>
      <c r="BA40" s="150">
        <f t="shared" si="11"/>
        <v>0</v>
      </c>
      <c r="BB40" s="150">
        <f t="shared" si="12"/>
        <v>21.052631578947366</v>
      </c>
      <c r="BC40" s="150">
        <f t="shared" si="13"/>
        <v>0</v>
      </c>
      <c r="BD40" s="150">
        <f t="shared" si="14"/>
        <v>4.2105263157894735</v>
      </c>
      <c r="BE40" s="150">
        <f t="shared" si="15"/>
        <v>0</v>
      </c>
    </row>
    <row r="41" spans="1:57" x14ac:dyDescent="0.4">
      <c r="A41" t="s">
        <v>508</v>
      </c>
      <c r="B41">
        <v>503</v>
      </c>
      <c r="C41" t="s">
        <v>508</v>
      </c>
      <c r="D41">
        <v>22959</v>
      </c>
      <c r="E41">
        <v>1</v>
      </c>
      <c r="F41" t="s">
        <v>508</v>
      </c>
      <c r="G41" t="s">
        <v>656</v>
      </c>
      <c r="H41" s="148">
        <v>2025</v>
      </c>
      <c r="I41">
        <v>400</v>
      </c>
      <c r="J41">
        <v>0</v>
      </c>
      <c r="K41">
        <v>0</v>
      </c>
      <c r="L41">
        <v>0</v>
      </c>
      <c r="M41">
        <f t="shared" si="1"/>
        <v>400</v>
      </c>
      <c r="N41" s="149">
        <v>0</v>
      </c>
      <c r="O41">
        <v>400</v>
      </c>
      <c r="P41">
        <v>0</v>
      </c>
      <c r="Q41">
        <v>0</v>
      </c>
      <c r="R41" s="148">
        <f t="shared" si="2"/>
        <v>400</v>
      </c>
      <c r="S41" s="149">
        <v>400</v>
      </c>
      <c r="T41">
        <v>0</v>
      </c>
      <c r="U41">
        <v>0</v>
      </c>
      <c r="V41">
        <v>0</v>
      </c>
      <c r="W41" s="148">
        <f t="shared" si="3"/>
        <v>400</v>
      </c>
      <c r="X41" s="149">
        <v>200</v>
      </c>
      <c r="Y41">
        <v>200</v>
      </c>
      <c r="Z41">
        <v>0</v>
      </c>
      <c r="AA41">
        <v>0</v>
      </c>
      <c r="AB41" s="148">
        <f t="shared" si="0"/>
        <v>400</v>
      </c>
      <c r="AC41" s="149">
        <v>100</v>
      </c>
      <c r="AD41">
        <v>300</v>
      </c>
      <c r="AE41">
        <v>0</v>
      </c>
      <c r="AF41">
        <v>0</v>
      </c>
      <c r="AG41" s="148">
        <f t="shared" si="4"/>
        <v>400</v>
      </c>
      <c r="AH41" s="149">
        <v>100</v>
      </c>
      <c r="AI41">
        <v>300</v>
      </c>
      <c r="AJ41">
        <v>0</v>
      </c>
      <c r="AK41">
        <v>0</v>
      </c>
      <c r="AL41" s="148">
        <f t="shared" si="5"/>
        <v>400</v>
      </c>
      <c r="AM41" s="149">
        <v>0</v>
      </c>
      <c r="AN41">
        <v>100</v>
      </c>
      <c r="AO41">
        <v>200</v>
      </c>
      <c r="AP41">
        <v>100</v>
      </c>
      <c r="AQ41" s="148">
        <f t="shared" si="6"/>
        <v>400</v>
      </c>
      <c r="AR41" s="149">
        <v>0</v>
      </c>
      <c r="AS41">
        <v>400</v>
      </c>
      <c r="AT41">
        <v>200</v>
      </c>
      <c r="AU41">
        <v>0</v>
      </c>
      <c r="AV41">
        <f t="shared" si="7"/>
        <v>600</v>
      </c>
      <c r="AX41" s="150">
        <f t="shared" si="8"/>
        <v>0</v>
      </c>
      <c r="AY41" s="150">
        <f t="shared" si="9"/>
        <v>0</v>
      </c>
      <c r="AZ41" s="150">
        <f t="shared" si="10"/>
        <v>0</v>
      </c>
      <c r="BA41" s="150">
        <f t="shared" si="11"/>
        <v>0</v>
      </c>
      <c r="BB41" s="150">
        <f t="shared" si="12"/>
        <v>0</v>
      </c>
      <c r="BC41" s="150">
        <f t="shared" si="13"/>
        <v>0</v>
      </c>
      <c r="BD41" s="150">
        <f t="shared" si="14"/>
        <v>25</v>
      </c>
      <c r="BE41" s="150">
        <f t="shared" si="15"/>
        <v>0</v>
      </c>
    </row>
    <row r="42" spans="1:57" x14ac:dyDescent="0.4">
      <c r="A42" t="s">
        <v>225</v>
      </c>
      <c r="B42">
        <v>503</v>
      </c>
      <c r="C42" t="s">
        <v>225</v>
      </c>
      <c r="D42">
        <v>19335</v>
      </c>
      <c r="E42">
        <v>1</v>
      </c>
      <c r="F42" t="s">
        <v>225</v>
      </c>
      <c r="G42" t="s">
        <v>656</v>
      </c>
      <c r="H42" s="148">
        <v>2024</v>
      </c>
      <c r="I42">
        <v>3400</v>
      </c>
      <c r="J42">
        <v>100</v>
      </c>
      <c r="K42">
        <v>0</v>
      </c>
      <c r="L42">
        <v>0</v>
      </c>
      <c r="M42">
        <f t="shared" si="1"/>
        <v>3500</v>
      </c>
      <c r="N42" s="149">
        <v>3500</v>
      </c>
      <c r="O42">
        <v>0</v>
      </c>
      <c r="P42">
        <v>0</v>
      </c>
      <c r="Q42">
        <v>0</v>
      </c>
      <c r="R42" s="148">
        <f t="shared" si="2"/>
        <v>3500</v>
      </c>
      <c r="S42" s="149">
        <v>300</v>
      </c>
      <c r="T42">
        <v>3000</v>
      </c>
      <c r="U42">
        <v>200</v>
      </c>
      <c r="V42">
        <v>0</v>
      </c>
      <c r="W42" s="148">
        <f t="shared" si="3"/>
        <v>3500</v>
      </c>
      <c r="X42" s="149">
        <v>100</v>
      </c>
      <c r="Y42">
        <v>1500</v>
      </c>
      <c r="Z42">
        <v>1800</v>
      </c>
      <c r="AA42">
        <v>100</v>
      </c>
      <c r="AB42" s="148">
        <f t="shared" si="0"/>
        <v>3500</v>
      </c>
      <c r="AC42" s="149">
        <v>0</v>
      </c>
      <c r="AD42">
        <v>1200</v>
      </c>
      <c r="AE42">
        <v>1700</v>
      </c>
      <c r="AF42">
        <v>600</v>
      </c>
      <c r="AG42" s="148">
        <f t="shared" si="4"/>
        <v>3500</v>
      </c>
      <c r="AH42" s="149">
        <v>0</v>
      </c>
      <c r="AI42">
        <v>500</v>
      </c>
      <c r="AJ42">
        <v>2000</v>
      </c>
      <c r="AK42">
        <v>1000</v>
      </c>
      <c r="AL42" s="148">
        <f t="shared" si="5"/>
        <v>3500</v>
      </c>
      <c r="AM42" s="149">
        <v>0</v>
      </c>
      <c r="AN42">
        <v>3100</v>
      </c>
      <c r="AO42">
        <v>300</v>
      </c>
      <c r="AP42">
        <v>100</v>
      </c>
      <c r="AQ42" s="148">
        <f t="shared" si="6"/>
        <v>3500</v>
      </c>
      <c r="AR42" s="149">
        <v>0</v>
      </c>
      <c r="AS42">
        <v>200</v>
      </c>
      <c r="AT42">
        <v>2500</v>
      </c>
      <c r="AU42">
        <v>1000</v>
      </c>
      <c r="AV42">
        <f t="shared" si="7"/>
        <v>3700</v>
      </c>
      <c r="AX42" s="150">
        <f t="shared" si="8"/>
        <v>0</v>
      </c>
      <c r="AY42" s="150">
        <f t="shared" si="9"/>
        <v>0</v>
      </c>
      <c r="AZ42" s="150">
        <f t="shared" si="10"/>
        <v>0</v>
      </c>
      <c r="BA42" s="150">
        <f t="shared" si="11"/>
        <v>2.8571428571428572</v>
      </c>
      <c r="BB42" s="150">
        <f t="shared" si="12"/>
        <v>17.142857142857142</v>
      </c>
      <c r="BC42" s="150">
        <f t="shared" si="13"/>
        <v>28.571428571428569</v>
      </c>
      <c r="BD42" s="150">
        <f t="shared" si="14"/>
        <v>2.8571428571428572</v>
      </c>
      <c r="BE42" s="150">
        <f t="shared" si="15"/>
        <v>27.027027027027028</v>
      </c>
    </row>
    <row r="43" spans="1:57" x14ac:dyDescent="0.4">
      <c r="A43" t="s">
        <v>226</v>
      </c>
      <c r="B43">
        <v>503</v>
      </c>
      <c r="C43" t="s">
        <v>226</v>
      </c>
      <c r="D43">
        <v>19336</v>
      </c>
      <c r="E43">
        <v>1</v>
      </c>
      <c r="F43" t="s">
        <v>226</v>
      </c>
      <c r="G43" t="s">
        <v>656</v>
      </c>
      <c r="H43" s="148">
        <v>2024</v>
      </c>
      <c r="I43">
        <v>1100</v>
      </c>
      <c r="J43">
        <v>0</v>
      </c>
      <c r="K43">
        <v>0</v>
      </c>
      <c r="L43">
        <v>0</v>
      </c>
      <c r="M43">
        <f t="shared" si="1"/>
        <v>1100</v>
      </c>
      <c r="N43" s="149">
        <v>800</v>
      </c>
      <c r="O43">
        <v>300</v>
      </c>
      <c r="P43">
        <v>0</v>
      </c>
      <c r="Q43">
        <v>0</v>
      </c>
      <c r="R43" s="148">
        <f t="shared" si="2"/>
        <v>1100</v>
      </c>
      <c r="S43" s="149">
        <v>0</v>
      </c>
      <c r="T43">
        <v>300</v>
      </c>
      <c r="U43">
        <v>600</v>
      </c>
      <c r="V43">
        <v>200</v>
      </c>
      <c r="W43" s="148">
        <f t="shared" si="3"/>
        <v>1100</v>
      </c>
      <c r="X43" s="149">
        <v>100</v>
      </c>
      <c r="Y43">
        <v>800</v>
      </c>
      <c r="Z43">
        <v>200</v>
      </c>
      <c r="AA43">
        <v>0</v>
      </c>
      <c r="AB43" s="148">
        <f t="shared" si="0"/>
        <v>1100</v>
      </c>
      <c r="AC43" s="149">
        <v>100</v>
      </c>
      <c r="AD43">
        <v>500</v>
      </c>
      <c r="AE43">
        <v>500</v>
      </c>
      <c r="AF43">
        <v>0</v>
      </c>
      <c r="AG43" s="148">
        <f t="shared" si="4"/>
        <v>1100</v>
      </c>
      <c r="AH43" s="149">
        <v>0</v>
      </c>
      <c r="AI43">
        <v>100</v>
      </c>
      <c r="AJ43">
        <v>1000</v>
      </c>
      <c r="AK43">
        <v>0</v>
      </c>
      <c r="AL43" s="148">
        <f t="shared" si="5"/>
        <v>1100</v>
      </c>
      <c r="AM43" s="149">
        <v>0</v>
      </c>
      <c r="AN43">
        <v>600</v>
      </c>
      <c r="AO43">
        <v>500</v>
      </c>
      <c r="AP43">
        <v>0</v>
      </c>
      <c r="AQ43" s="148">
        <f t="shared" si="6"/>
        <v>1100</v>
      </c>
      <c r="AR43" s="149">
        <v>0</v>
      </c>
      <c r="AS43">
        <v>1300</v>
      </c>
      <c r="AT43">
        <v>0</v>
      </c>
      <c r="AU43">
        <v>0</v>
      </c>
      <c r="AV43">
        <f t="shared" si="7"/>
        <v>1300</v>
      </c>
      <c r="AX43" s="150">
        <f t="shared" si="8"/>
        <v>0</v>
      </c>
      <c r="AY43" s="150">
        <f t="shared" si="9"/>
        <v>0</v>
      </c>
      <c r="AZ43" s="150">
        <f t="shared" si="10"/>
        <v>18.181818181818183</v>
      </c>
      <c r="BA43" s="150">
        <f t="shared" si="11"/>
        <v>0</v>
      </c>
      <c r="BB43" s="150">
        <f t="shared" si="12"/>
        <v>0</v>
      </c>
      <c r="BC43" s="150">
        <f t="shared" si="13"/>
        <v>0</v>
      </c>
      <c r="BD43" s="150">
        <f t="shared" si="14"/>
        <v>0</v>
      </c>
      <c r="BE43" s="150">
        <f t="shared" si="15"/>
        <v>0</v>
      </c>
    </row>
    <row r="44" spans="1:57" x14ac:dyDescent="0.4">
      <c r="A44" t="s">
        <v>227</v>
      </c>
      <c r="B44">
        <v>503</v>
      </c>
      <c r="C44" t="s">
        <v>227</v>
      </c>
      <c r="D44">
        <v>19337</v>
      </c>
      <c r="E44">
        <v>1</v>
      </c>
      <c r="F44" t="s">
        <v>227</v>
      </c>
      <c r="G44" t="s">
        <v>656</v>
      </c>
      <c r="H44" s="148">
        <v>2024</v>
      </c>
      <c r="I44">
        <v>3000</v>
      </c>
      <c r="J44">
        <v>200</v>
      </c>
      <c r="K44">
        <v>0</v>
      </c>
      <c r="L44">
        <v>0</v>
      </c>
      <c r="M44">
        <f t="shared" si="1"/>
        <v>3200</v>
      </c>
      <c r="N44" s="149">
        <v>1100</v>
      </c>
      <c r="O44">
        <v>2100</v>
      </c>
      <c r="P44">
        <v>0</v>
      </c>
      <c r="Q44">
        <v>0</v>
      </c>
      <c r="R44" s="148">
        <f t="shared" si="2"/>
        <v>3200</v>
      </c>
      <c r="S44" s="149">
        <v>3100</v>
      </c>
      <c r="T44">
        <v>100</v>
      </c>
      <c r="U44">
        <v>0</v>
      </c>
      <c r="V44">
        <v>0</v>
      </c>
      <c r="W44" s="148">
        <f t="shared" si="3"/>
        <v>3200</v>
      </c>
      <c r="X44" s="149">
        <v>3100</v>
      </c>
      <c r="Y44">
        <v>100</v>
      </c>
      <c r="Z44">
        <v>0</v>
      </c>
      <c r="AA44">
        <v>0</v>
      </c>
      <c r="AB44" s="148">
        <f t="shared" si="0"/>
        <v>3200</v>
      </c>
      <c r="AC44" s="149">
        <v>3000</v>
      </c>
      <c r="AD44">
        <v>200</v>
      </c>
      <c r="AE44">
        <v>0</v>
      </c>
      <c r="AF44">
        <v>0</v>
      </c>
      <c r="AG44" s="148">
        <f t="shared" si="4"/>
        <v>3200</v>
      </c>
      <c r="AH44" s="149">
        <v>2300</v>
      </c>
      <c r="AI44">
        <v>900</v>
      </c>
      <c r="AJ44">
        <v>0</v>
      </c>
      <c r="AK44">
        <v>0</v>
      </c>
      <c r="AL44" s="148">
        <f t="shared" si="5"/>
        <v>3200</v>
      </c>
      <c r="AM44" s="149">
        <v>400</v>
      </c>
      <c r="AN44">
        <v>1100</v>
      </c>
      <c r="AO44">
        <v>1700</v>
      </c>
      <c r="AP44">
        <v>0</v>
      </c>
      <c r="AQ44" s="148">
        <f t="shared" si="6"/>
        <v>3200</v>
      </c>
      <c r="AR44" s="149">
        <v>1700</v>
      </c>
      <c r="AS44">
        <v>1200</v>
      </c>
      <c r="AT44">
        <v>300</v>
      </c>
      <c r="AU44">
        <v>0</v>
      </c>
      <c r="AV44">
        <f t="shared" si="7"/>
        <v>3200</v>
      </c>
      <c r="AX44" s="150">
        <f t="shared" si="8"/>
        <v>0</v>
      </c>
      <c r="AY44" s="150">
        <f t="shared" si="9"/>
        <v>0</v>
      </c>
      <c r="AZ44" s="150">
        <f t="shared" si="10"/>
        <v>0</v>
      </c>
      <c r="BA44" s="150">
        <f t="shared" si="11"/>
        <v>0</v>
      </c>
      <c r="BB44" s="150">
        <f t="shared" si="12"/>
        <v>0</v>
      </c>
      <c r="BC44" s="150">
        <f t="shared" si="13"/>
        <v>0</v>
      </c>
      <c r="BD44" s="150">
        <f t="shared" si="14"/>
        <v>0</v>
      </c>
      <c r="BE44" s="150">
        <f t="shared" si="15"/>
        <v>0</v>
      </c>
    </row>
    <row r="45" spans="1:57" x14ac:dyDescent="0.4">
      <c r="A45" t="s">
        <v>97</v>
      </c>
      <c r="B45">
        <v>503</v>
      </c>
      <c r="C45" t="s">
        <v>97</v>
      </c>
      <c r="D45">
        <v>19170</v>
      </c>
      <c r="E45">
        <v>1</v>
      </c>
      <c r="F45" t="s">
        <v>97</v>
      </c>
      <c r="G45" t="s">
        <v>656</v>
      </c>
      <c r="H45" s="148">
        <v>2021</v>
      </c>
      <c r="I45">
        <v>7600</v>
      </c>
      <c r="J45">
        <v>5500</v>
      </c>
      <c r="K45">
        <v>0</v>
      </c>
      <c r="L45">
        <v>0</v>
      </c>
      <c r="M45">
        <f t="shared" si="1"/>
        <v>13100</v>
      </c>
      <c r="N45" s="149">
        <v>7400</v>
      </c>
      <c r="O45">
        <v>5500</v>
      </c>
      <c r="P45">
        <v>200</v>
      </c>
      <c r="Q45">
        <v>0</v>
      </c>
      <c r="R45" s="148">
        <f t="shared" si="2"/>
        <v>13100</v>
      </c>
      <c r="S45" s="149">
        <v>1100</v>
      </c>
      <c r="T45">
        <v>4400</v>
      </c>
      <c r="U45">
        <v>7600</v>
      </c>
      <c r="V45">
        <v>0</v>
      </c>
      <c r="W45" s="148">
        <f t="shared" si="3"/>
        <v>13100</v>
      </c>
      <c r="X45" s="149">
        <v>1500</v>
      </c>
      <c r="Y45">
        <v>5100</v>
      </c>
      <c r="Z45">
        <v>6500</v>
      </c>
      <c r="AA45">
        <v>0</v>
      </c>
      <c r="AB45" s="148">
        <f t="shared" si="0"/>
        <v>13100</v>
      </c>
      <c r="AC45" s="149">
        <v>0</v>
      </c>
      <c r="AD45">
        <v>1300</v>
      </c>
      <c r="AE45">
        <v>7200</v>
      </c>
      <c r="AF45">
        <v>4600</v>
      </c>
      <c r="AG45" s="148">
        <f t="shared" si="4"/>
        <v>13100</v>
      </c>
      <c r="AH45" s="149">
        <v>4300</v>
      </c>
      <c r="AI45">
        <v>7700</v>
      </c>
      <c r="AJ45">
        <v>1000</v>
      </c>
      <c r="AK45">
        <v>100</v>
      </c>
      <c r="AL45" s="148">
        <f t="shared" si="5"/>
        <v>13100</v>
      </c>
      <c r="AM45" s="149">
        <v>6500</v>
      </c>
      <c r="AN45">
        <v>6500</v>
      </c>
      <c r="AO45">
        <v>100</v>
      </c>
      <c r="AP45">
        <v>0</v>
      </c>
      <c r="AQ45" s="148">
        <f t="shared" si="6"/>
        <v>13100</v>
      </c>
      <c r="AR45" s="149">
        <v>13100</v>
      </c>
      <c r="AS45">
        <v>200</v>
      </c>
      <c r="AT45">
        <v>0</v>
      </c>
      <c r="AU45">
        <v>0</v>
      </c>
      <c r="AV45">
        <f t="shared" si="7"/>
        <v>13300</v>
      </c>
      <c r="AX45" s="150">
        <f t="shared" si="8"/>
        <v>0</v>
      </c>
      <c r="AY45" s="150">
        <f t="shared" si="9"/>
        <v>0</v>
      </c>
      <c r="AZ45" s="150">
        <f t="shared" si="10"/>
        <v>0</v>
      </c>
      <c r="BA45" s="150">
        <f t="shared" si="11"/>
        <v>0</v>
      </c>
      <c r="BB45" s="150">
        <f t="shared" si="12"/>
        <v>35.114503816793892</v>
      </c>
      <c r="BC45" s="150">
        <f t="shared" si="13"/>
        <v>0.76335877862595414</v>
      </c>
      <c r="BD45" s="150">
        <f t="shared" si="14"/>
        <v>0</v>
      </c>
      <c r="BE45" s="150">
        <f t="shared" si="15"/>
        <v>0</v>
      </c>
    </row>
    <row r="46" spans="1:57" x14ac:dyDescent="0.4">
      <c r="A46" t="s">
        <v>98</v>
      </c>
      <c r="B46">
        <v>503</v>
      </c>
      <c r="C46" t="s">
        <v>98</v>
      </c>
      <c r="D46">
        <v>19171</v>
      </c>
      <c r="E46">
        <v>1</v>
      </c>
      <c r="F46" t="s">
        <v>98</v>
      </c>
      <c r="G46" t="s">
        <v>656</v>
      </c>
      <c r="H46" s="148">
        <v>2023</v>
      </c>
      <c r="I46">
        <v>3200</v>
      </c>
      <c r="J46">
        <v>0</v>
      </c>
      <c r="K46">
        <v>0</v>
      </c>
      <c r="L46">
        <v>0</v>
      </c>
      <c r="M46">
        <f t="shared" si="1"/>
        <v>3200</v>
      </c>
      <c r="N46" s="149">
        <v>3200</v>
      </c>
      <c r="O46">
        <v>0</v>
      </c>
      <c r="P46">
        <v>0</v>
      </c>
      <c r="Q46">
        <v>0</v>
      </c>
      <c r="R46" s="148">
        <f t="shared" si="2"/>
        <v>3200</v>
      </c>
      <c r="S46" s="149">
        <v>3200</v>
      </c>
      <c r="T46">
        <v>0</v>
      </c>
      <c r="U46">
        <v>0</v>
      </c>
      <c r="V46">
        <v>0</v>
      </c>
      <c r="W46" s="148">
        <f t="shared" si="3"/>
        <v>3200</v>
      </c>
      <c r="X46" s="149">
        <v>2500</v>
      </c>
      <c r="Y46">
        <v>700</v>
      </c>
      <c r="Z46">
        <v>0</v>
      </c>
      <c r="AA46">
        <v>0</v>
      </c>
      <c r="AB46" s="148">
        <f t="shared" si="0"/>
        <v>3200</v>
      </c>
      <c r="AC46" s="149">
        <v>2400</v>
      </c>
      <c r="AD46">
        <v>200</v>
      </c>
      <c r="AE46">
        <v>600</v>
      </c>
      <c r="AF46">
        <v>0</v>
      </c>
      <c r="AG46" s="148">
        <f t="shared" si="4"/>
        <v>3200</v>
      </c>
      <c r="AH46" s="149">
        <v>1500</v>
      </c>
      <c r="AI46">
        <v>1500</v>
      </c>
      <c r="AJ46">
        <v>200</v>
      </c>
      <c r="AK46">
        <v>0</v>
      </c>
      <c r="AL46" s="148">
        <f t="shared" si="5"/>
        <v>3200</v>
      </c>
      <c r="AM46" s="149">
        <v>1400</v>
      </c>
      <c r="AN46">
        <v>100</v>
      </c>
      <c r="AO46">
        <v>800</v>
      </c>
      <c r="AP46">
        <v>900</v>
      </c>
      <c r="AQ46" s="148">
        <f t="shared" si="6"/>
        <v>3200</v>
      </c>
      <c r="AR46" s="149">
        <v>1800</v>
      </c>
      <c r="AS46">
        <v>700</v>
      </c>
      <c r="AT46">
        <v>700</v>
      </c>
      <c r="AU46">
        <v>0</v>
      </c>
      <c r="AV46">
        <f t="shared" si="7"/>
        <v>3200</v>
      </c>
      <c r="AX46" s="150">
        <f t="shared" si="8"/>
        <v>0</v>
      </c>
      <c r="AY46" s="150">
        <f t="shared" si="9"/>
        <v>0</v>
      </c>
      <c r="AZ46" s="150">
        <f t="shared" si="10"/>
        <v>0</v>
      </c>
      <c r="BA46" s="150">
        <f t="shared" si="11"/>
        <v>0</v>
      </c>
      <c r="BB46" s="150">
        <f t="shared" si="12"/>
        <v>0</v>
      </c>
      <c r="BC46" s="150">
        <f t="shared" si="13"/>
        <v>0</v>
      </c>
      <c r="BD46" s="150">
        <f t="shared" si="14"/>
        <v>28.125</v>
      </c>
      <c r="BE46" s="150">
        <f t="shared" si="15"/>
        <v>0</v>
      </c>
    </row>
    <row r="47" spans="1:57" x14ac:dyDescent="0.4">
      <c r="A47" t="s">
        <v>204</v>
      </c>
      <c r="B47">
        <v>503</v>
      </c>
      <c r="C47" t="s">
        <v>204</v>
      </c>
      <c r="D47">
        <v>19310</v>
      </c>
      <c r="E47">
        <v>1</v>
      </c>
      <c r="F47" t="s">
        <v>204</v>
      </c>
      <c r="G47" t="s">
        <v>656</v>
      </c>
      <c r="H47" s="148">
        <v>2024</v>
      </c>
      <c r="I47">
        <v>2600</v>
      </c>
      <c r="J47">
        <v>0</v>
      </c>
      <c r="K47">
        <v>0</v>
      </c>
      <c r="L47">
        <v>0</v>
      </c>
      <c r="M47">
        <f t="shared" si="1"/>
        <v>2600</v>
      </c>
      <c r="N47" s="149">
        <v>2600</v>
      </c>
      <c r="O47">
        <v>0</v>
      </c>
      <c r="P47">
        <v>0</v>
      </c>
      <c r="Q47">
        <v>0</v>
      </c>
      <c r="R47" s="148">
        <f t="shared" si="2"/>
        <v>2600</v>
      </c>
      <c r="S47" s="149">
        <v>2600</v>
      </c>
      <c r="T47">
        <v>0</v>
      </c>
      <c r="U47">
        <v>0</v>
      </c>
      <c r="V47">
        <v>0</v>
      </c>
      <c r="W47" s="148">
        <f t="shared" si="3"/>
        <v>2600</v>
      </c>
      <c r="X47" s="149">
        <v>2600</v>
      </c>
      <c r="Y47">
        <v>0</v>
      </c>
      <c r="Z47">
        <v>0</v>
      </c>
      <c r="AA47">
        <v>0</v>
      </c>
      <c r="AB47" s="148">
        <f t="shared" si="0"/>
        <v>2600</v>
      </c>
      <c r="AC47" s="149">
        <v>2600</v>
      </c>
      <c r="AD47">
        <v>0</v>
      </c>
      <c r="AE47">
        <v>0</v>
      </c>
      <c r="AF47">
        <v>0</v>
      </c>
      <c r="AG47" s="148">
        <f t="shared" si="4"/>
        <v>2600</v>
      </c>
      <c r="AH47" s="149">
        <v>2500</v>
      </c>
      <c r="AI47">
        <v>100</v>
      </c>
      <c r="AJ47">
        <v>0</v>
      </c>
      <c r="AK47">
        <v>0</v>
      </c>
      <c r="AL47" s="148">
        <f t="shared" si="5"/>
        <v>2600</v>
      </c>
      <c r="AM47" s="149">
        <v>1400</v>
      </c>
      <c r="AN47">
        <v>800</v>
      </c>
      <c r="AO47">
        <v>400</v>
      </c>
      <c r="AP47">
        <v>0</v>
      </c>
      <c r="AQ47" s="148">
        <f t="shared" si="6"/>
        <v>2600</v>
      </c>
      <c r="AR47" s="149">
        <v>1300</v>
      </c>
      <c r="AS47">
        <v>600</v>
      </c>
      <c r="AT47">
        <v>400</v>
      </c>
      <c r="AU47">
        <v>0</v>
      </c>
      <c r="AV47">
        <f t="shared" si="7"/>
        <v>2300</v>
      </c>
      <c r="AX47" s="150">
        <f t="shared" si="8"/>
        <v>0</v>
      </c>
      <c r="AY47" s="150">
        <f t="shared" si="9"/>
        <v>0</v>
      </c>
      <c r="AZ47" s="150">
        <f t="shared" si="10"/>
        <v>0</v>
      </c>
      <c r="BA47" s="150">
        <f t="shared" si="11"/>
        <v>0</v>
      </c>
      <c r="BB47" s="150">
        <f t="shared" si="12"/>
        <v>0</v>
      </c>
      <c r="BC47" s="150">
        <f t="shared" si="13"/>
        <v>0</v>
      </c>
      <c r="BD47" s="150">
        <f t="shared" si="14"/>
        <v>0</v>
      </c>
      <c r="BE47" s="150">
        <f t="shared" si="15"/>
        <v>0</v>
      </c>
    </row>
    <row r="48" spans="1:57" x14ac:dyDescent="0.4">
      <c r="A48" t="s">
        <v>185</v>
      </c>
      <c r="B48">
        <v>503</v>
      </c>
      <c r="C48" t="s">
        <v>185</v>
      </c>
      <c r="D48">
        <v>19172</v>
      </c>
      <c r="E48">
        <v>1</v>
      </c>
      <c r="F48" t="s">
        <v>185</v>
      </c>
      <c r="G48" t="s">
        <v>656</v>
      </c>
      <c r="H48" s="148">
        <v>2024</v>
      </c>
      <c r="I48">
        <v>22400</v>
      </c>
      <c r="J48">
        <v>1200</v>
      </c>
      <c r="K48">
        <v>0</v>
      </c>
      <c r="L48">
        <v>0</v>
      </c>
      <c r="M48">
        <f t="shared" si="1"/>
        <v>23600</v>
      </c>
      <c r="N48" s="149">
        <v>23000</v>
      </c>
      <c r="O48">
        <v>600</v>
      </c>
      <c r="P48">
        <v>0</v>
      </c>
      <c r="Q48">
        <v>0</v>
      </c>
      <c r="R48" s="148">
        <f t="shared" si="2"/>
        <v>23600</v>
      </c>
      <c r="S48" s="149">
        <v>23600</v>
      </c>
      <c r="T48">
        <v>0</v>
      </c>
      <c r="U48">
        <v>0</v>
      </c>
      <c r="V48">
        <v>0</v>
      </c>
      <c r="W48" s="148">
        <f t="shared" si="3"/>
        <v>23600</v>
      </c>
      <c r="X48" s="149">
        <v>23600</v>
      </c>
      <c r="Y48">
        <v>0</v>
      </c>
      <c r="Z48">
        <v>0</v>
      </c>
      <c r="AA48">
        <v>0</v>
      </c>
      <c r="AB48" s="148">
        <f t="shared" si="0"/>
        <v>23600</v>
      </c>
      <c r="AC48" s="149">
        <v>23600</v>
      </c>
      <c r="AD48">
        <v>0</v>
      </c>
      <c r="AE48">
        <v>0</v>
      </c>
      <c r="AF48">
        <v>0</v>
      </c>
      <c r="AG48" s="148">
        <f t="shared" si="4"/>
        <v>23600</v>
      </c>
      <c r="AH48" s="149">
        <v>23600</v>
      </c>
      <c r="AI48">
        <v>0</v>
      </c>
      <c r="AJ48">
        <v>0</v>
      </c>
      <c r="AK48">
        <v>0</v>
      </c>
      <c r="AL48" s="148">
        <f t="shared" si="5"/>
        <v>23600</v>
      </c>
      <c r="AM48" s="149">
        <v>20100</v>
      </c>
      <c r="AN48">
        <v>3500</v>
      </c>
      <c r="AO48">
        <v>0</v>
      </c>
      <c r="AP48">
        <v>0</v>
      </c>
      <c r="AQ48" s="148">
        <f t="shared" si="6"/>
        <v>23600</v>
      </c>
      <c r="AR48" s="149">
        <v>10300</v>
      </c>
      <c r="AS48">
        <v>2100</v>
      </c>
      <c r="AT48">
        <v>5200</v>
      </c>
      <c r="AU48">
        <v>5700</v>
      </c>
      <c r="AV48">
        <f t="shared" si="7"/>
        <v>23300</v>
      </c>
      <c r="AX48" s="150">
        <f t="shared" si="8"/>
        <v>0</v>
      </c>
      <c r="AY48" s="150">
        <f t="shared" si="9"/>
        <v>0</v>
      </c>
      <c r="AZ48" s="150">
        <f t="shared" si="10"/>
        <v>0</v>
      </c>
      <c r="BA48" s="150">
        <f t="shared" si="11"/>
        <v>0</v>
      </c>
      <c r="BB48" s="150">
        <f t="shared" si="12"/>
        <v>0</v>
      </c>
      <c r="BC48" s="150">
        <f t="shared" si="13"/>
        <v>0</v>
      </c>
      <c r="BD48" s="150">
        <f t="shared" si="14"/>
        <v>0</v>
      </c>
      <c r="BE48" s="150">
        <f t="shared" si="15"/>
        <v>24.463519313304722</v>
      </c>
    </row>
    <row r="49" spans="1:57" x14ac:dyDescent="0.4">
      <c r="A49" t="s">
        <v>205</v>
      </c>
      <c r="B49">
        <v>503</v>
      </c>
      <c r="C49" t="s">
        <v>205</v>
      </c>
      <c r="D49">
        <v>19311</v>
      </c>
      <c r="E49">
        <v>1</v>
      </c>
      <c r="F49" t="s">
        <v>205</v>
      </c>
      <c r="G49" t="s">
        <v>656</v>
      </c>
      <c r="H49" s="148">
        <v>2024</v>
      </c>
      <c r="I49">
        <v>2700</v>
      </c>
      <c r="J49">
        <v>2700</v>
      </c>
      <c r="K49">
        <v>0</v>
      </c>
      <c r="L49">
        <v>0</v>
      </c>
      <c r="M49">
        <f t="shared" si="1"/>
        <v>5400</v>
      </c>
      <c r="N49" s="149">
        <v>3800</v>
      </c>
      <c r="O49">
        <v>1600</v>
      </c>
      <c r="P49">
        <v>0</v>
      </c>
      <c r="Q49">
        <v>0</v>
      </c>
      <c r="R49" s="148">
        <f t="shared" si="2"/>
        <v>5400</v>
      </c>
      <c r="S49" s="149">
        <v>1600</v>
      </c>
      <c r="T49">
        <v>3800</v>
      </c>
      <c r="U49">
        <v>0</v>
      </c>
      <c r="V49">
        <v>0</v>
      </c>
      <c r="W49" s="148">
        <f t="shared" si="3"/>
        <v>5400</v>
      </c>
      <c r="X49" s="149">
        <v>2900</v>
      </c>
      <c r="Y49">
        <v>2500</v>
      </c>
      <c r="Z49">
        <v>0</v>
      </c>
      <c r="AA49">
        <v>0</v>
      </c>
      <c r="AB49" s="148">
        <f t="shared" si="0"/>
        <v>5400</v>
      </c>
      <c r="AC49" s="149">
        <v>3900</v>
      </c>
      <c r="AD49">
        <v>1200</v>
      </c>
      <c r="AE49">
        <v>300</v>
      </c>
      <c r="AF49">
        <v>0</v>
      </c>
      <c r="AG49" s="148">
        <f t="shared" si="4"/>
        <v>5400</v>
      </c>
      <c r="AH49" s="149">
        <v>0</v>
      </c>
      <c r="AI49">
        <v>1900</v>
      </c>
      <c r="AJ49">
        <v>3500</v>
      </c>
      <c r="AK49">
        <v>0</v>
      </c>
      <c r="AL49" s="148">
        <f t="shared" si="5"/>
        <v>5400</v>
      </c>
      <c r="AM49" s="149">
        <v>0</v>
      </c>
      <c r="AN49">
        <v>5000</v>
      </c>
      <c r="AO49">
        <v>400</v>
      </c>
      <c r="AP49">
        <v>0</v>
      </c>
      <c r="AQ49" s="148">
        <f t="shared" si="6"/>
        <v>5400</v>
      </c>
      <c r="AR49" s="149">
        <v>0</v>
      </c>
      <c r="AS49">
        <v>2900</v>
      </c>
      <c r="AT49">
        <v>2300</v>
      </c>
      <c r="AU49">
        <v>0</v>
      </c>
      <c r="AV49">
        <f t="shared" si="7"/>
        <v>5200</v>
      </c>
      <c r="AX49" s="150">
        <f t="shared" si="8"/>
        <v>0</v>
      </c>
      <c r="AY49" s="150">
        <f t="shared" si="9"/>
        <v>0</v>
      </c>
      <c r="AZ49" s="150">
        <f t="shared" si="10"/>
        <v>0</v>
      </c>
      <c r="BA49" s="150">
        <f t="shared" si="11"/>
        <v>0</v>
      </c>
      <c r="BB49" s="150">
        <f t="shared" si="12"/>
        <v>0</v>
      </c>
      <c r="BC49" s="150">
        <f t="shared" si="13"/>
        <v>0</v>
      </c>
      <c r="BD49" s="150">
        <f t="shared" si="14"/>
        <v>0</v>
      </c>
      <c r="BE49" s="150">
        <f t="shared" si="15"/>
        <v>0</v>
      </c>
    </row>
    <row r="50" spans="1:57" x14ac:dyDescent="0.4">
      <c r="A50" t="s">
        <v>206</v>
      </c>
      <c r="B50">
        <v>503</v>
      </c>
      <c r="C50" t="s">
        <v>206</v>
      </c>
      <c r="D50">
        <v>19312</v>
      </c>
      <c r="E50">
        <v>1</v>
      </c>
      <c r="F50" t="s">
        <v>206</v>
      </c>
      <c r="G50" t="s">
        <v>656</v>
      </c>
      <c r="H50" s="148">
        <v>2024</v>
      </c>
      <c r="I50">
        <v>3600</v>
      </c>
      <c r="J50">
        <v>500</v>
      </c>
      <c r="K50">
        <v>0</v>
      </c>
      <c r="L50">
        <v>0</v>
      </c>
      <c r="M50">
        <f t="shared" si="1"/>
        <v>4100</v>
      </c>
      <c r="N50" s="149">
        <v>2800</v>
      </c>
      <c r="O50">
        <v>800</v>
      </c>
      <c r="P50">
        <v>500</v>
      </c>
      <c r="Q50">
        <v>0</v>
      </c>
      <c r="R50" s="148">
        <f t="shared" si="2"/>
        <v>4100</v>
      </c>
      <c r="S50" s="149">
        <v>3600</v>
      </c>
      <c r="T50">
        <v>500</v>
      </c>
      <c r="U50">
        <v>0</v>
      </c>
      <c r="V50">
        <v>0</v>
      </c>
      <c r="W50" s="148">
        <f t="shared" si="3"/>
        <v>4100</v>
      </c>
      <c r="X50" s="149">
        <v>4000</v>
      </c>
      <c r="Y50">
        <v>100</v>
      </c>
      <c r="Z50">
        <v>0</v>
      </c>
      <c r="AA50">
        <v>0</v>
      </c>
      <c r="AB50" s="148">
        <f t="shared" si="0"/>
        <v>4100</v>
      </c>
      <c r="AC50" s="149">
        <v>3700</v>
      </c>
      <c r="AD50">
        <v>400</v>
      </c>
      <c r="AE50">
        <v>0</v>
      </c>
      <c r="AF50">
        <v>0</v>
      </c>
      <c r="AG50" s="148">
        <f t="shared" si="4"/>
        <v>4100</v>
      </c>
      <c r="AH50" s="149">
        <v>300</v>
      </c>
      <c r="AI50">
        <v>2900</v>
      </c>
      <c r="AJ50">
        <v>900</v>
      </c>
      <c r="AK50">
        <v>0</v>
      </c>
      <c r="AL50" s="148">
        <f t="shared" si="5"/>
        <v>4100</v>
      </c>
      <c r="AM50" s="149">
        <v>3300</v>
      </c>
      <c r="AN50">
        <v>800</v>
      </c>
      <c r="AO50">
        <v>0</v>
      </c>
      <c r="AP50">
        <v>0</v>
      </c>
      <c r="AQ50" s="148">
        <f t="shared" si="6"/>
        <v>4100</v>
      </c>
      <c r="AR50" s="149">
        <v>1100</v>
      </c>
      <c r="AS50">
        <v>2200</v>
      </c>
      <c r="AT50">
        <v>800</v>
      </c>
      <c r="AU50">
        <v>0</v>
      </c>
      <c r="AV50">
        <f t="shared" si="7"/>
        <v>4100</v>
      </c>
      <c r="AX50" s="150">
        <f t="shared" si="8"/>
        <v>0</v>
      </c>
      <c r="AY50" s="150">
        <f t="shared" si="9"/>
        <v>0</v>
      </c>
      <c r="AZ50" s="150">
        <f t="shared" si="10"/>
        <v>0</v>
      </c>
      <c r="BA50" s="150">
        <f t="shared" si="11"/>
        <v>0</v>
      </c>
      <c r="BB50" s="150">
        <f t="shared" si="12"/>
        <v>0</v>
      </c>
      <c r="BC50" s="150">
        <f t="shared" si="13"/>
        <v>0</v>
      </c>
      <c r="BD50" s="150">
        <f t="shared" si="14"/>
        <v>0</v>
      </c>
      <c r="BE50" s="150">
        <f t="shared" si="15"/>
        <v>0</v>
      </c>
    </row>
    <row r="51" spans="1:57" x14ac:dyDescent="0.4">
      <c r="A51" t="s">
        <v>510</v>
      </c>
      <c r="B51">
        <v>503</v>
      </c>
      <c r="C51" t="s">
        <v>510</v>
      </c>
      <c r="D51">
        <v>22962</v>
      </c>
      <c r="E51">
        <v>1</v>
      </c>
      <c r="F51" t="s">
        <v>510</v>
      </c>
      <c r="G51" t="s">
        <v>656</v>
      </c>
      <c r="H51" s="148">
        <v>2023</v>
      </c>
      <c r="I51">
        <v>800</v>
      </c>
      <c r="J51">
        <v>0</v>
      </c>
      <c r="K51">
        <v>0</v>
      </c>
      <c r="L51">
        <v>0</v>
      </c>
      <c r="M51">
        <f t="shared" si="1"/>
        <v>800</v>
      </c>
      <c r="N51" s="149">
        <v>400</v>
      </c>
      <c r="O51">
        <v>400</v>
      </c>
      <c r="P51">
        <v>0</v>
      </c>
      <c r="Q51">
        <v>0</v>
      </c>
      <c r="R51" s="148">
        <f t="shared" si="2"/>
        <v>800</v>
      </c>
      <c r="S51" s="149">
        <v>600</v>
      </c>
      <c r="T51">
        <v>100</v>
      </c>
      <c r="U51">
        <v>100</v>
      </c>
      <c r="V51">
        <v>0</v>
      </c>
      <c r="W51" s="148">
        <f t="shared" si="3"/>
        <v>800</v>
      </c>
      <c r="X51" s="149">
        <v>600</v>
      </c>
      <c r="Y51">
        <v>200</v>
      </c>
      <c r="Z51">
        <v>0</v>
      </c>
      <c r="AA51">
        <v>0</v>
      </c>
      <c r="AB51" s="148">
        <f t="shared" si="0"/>
        <v>800</v>
      </c>
      <c r="AC51" s="149">
        <v>800</v>
      </c>
      <c r="AD51">
        <v>0</v>
      </c>
      <c r="AE51">
        <v>0</v>
      </c>
      <c r="AF51">
        <v>0</v>
      </c>
      <c r="AG51" s="148">
        <f t="shared" si="4"/>
        <v>800</v>
      </c>
      <c r="AH51" s="149">
        <v>600</v>
      </c>
      <c r="AI51">
        <v>100</v>
      </c>
      <c r="AJ51">
        <v>100</v>
      </c>
      <c r="AK51">
        <v>0</v>
      </c>
      <c r="AL51" s="148">
        <f t="shared" si="5"/>
        <v>800</v>
      </c>
      <c r="AM51" s="149">
        <v>800</v>
      </c>
      <c r="AN51">
        <v>0</v>
      </c>
      <c r="AO51">
        <v>0</v>
      </c>
      <c r="AP51">
        <v>0</v>
      </c>
      <c r="AQ51" s="148">
        <f t="shared" si="6"/>
        <v>800</v>
      </c>
      <c r="AR51" s="149">
        <v>400</v>
      </c>
      <c r="AS51">
        <v>0</v>
      </c>
      <c r="AT51">
        <v>400</v>
      </c>
      <c r="AU51">
        <v>0</v>
      </c>
      <c r="AV51">
        <f t="shared" si="7"/>
        <v>800</v>
      </c>
      <c r="AX51" s="150">
        <f t="shared" si="8"/>
        <v>0</v>
      </c>
      <c r="AY51" s="150">
        <f t="shared" si="9"/>
        <v>0</v>
      </c>
      <c r="AZ51" s="150">
        <f t="shared" si="10"/>
        <v>0</v>
      </c>
      <c r="BA51" s="150">
        <f t="shared" si="11"/>
        <v>0</v>
      </c>
      <c r="BB51" s="150">
        <f t="shared" si="12"/>
        <v>0</v>
      </c>
      <c r="BC51" s="150">
        <f t="shared" si="13"/>
        <v>0</v>
      </c>
      <c r="BD51" s="150">
        <f t="shared" si="14"/>
        <v>0</v>
      </c>
      <c r="BE51" s="150">
        <f t="shared" si="15"/>
        <v>0</v>
      </c>
    </row>
    <row r="52" spans="1:57" x14ac:dyDescent="0.4">
      <c r="A52" t="s">
        <v>207</v>
      </c>
      <c r="B52">
        <v>503</v>
      </c>
      <c r="C52" t="s">
        <v>207</v>
      </c>
      <c r="D52">
        <v>19313</v>
      </c>
      <c r="E52">
        <v>1</v>
      </c>
      <c r="F52" t="s">
        <v>207</v>
      </c>
      <c r="G52" t="s">
        <v>656</v>
      </c>
      <c r="H52" s="148">
        <v>2024</v>
      </c>
      <c r="I52">
        <v>1400</v>
      </c>
      <c r="J52">
        <v>0</v>
      </c>
      <c r="K52">
        <v>0</v>
      </c>
      <c r="L52">
        <v>0</v>
      </c>
      <c r="M52">
        <f t="shared" si="1"/>
        <v>1400</v>
      </c>
      <c r="N52" s="149">
        <v>1400</v>
      </c>
      <c r="O52">
        <v>0</v>
      </c>
      <c r="P52">
        <v>0</v>
      </c>
      <c r="Q52">
        <v>0</v>
      </c>
      <c r="R52" s="148">
        <f t="shared" si="2"/>
        <v>1400</v>
      </c>
      <c r="S52" s="149">
        <v>300</v>
      </c>
      <c r="T52">
        <v>1100</v>
      </c>
      <c r="U52">
        <v>0</v>
      </c>
      <c r="V52">
        <v>0</v>
      </c>
      <c r="W52" s="148">
        <f t="shared" si="3"/>
        <v>1400</v>
      </c>
      <c r="X52" s="149">
        <v>800</v>
      </c>
      <c r="Y52">
        <v>600</v>
      </c>
      <c r="Z52">
        <v>0</v>
      </c>
      <c r="AA52">
        <v>0</v>
      </c>
      <c r="AB52" s="148">
        <f t="shared" si="0"/>
        <v>1400</v>
      </c>
      <c r="AC52" s="149">
        <v>1100</v>
      </c>
      <c r="AD52">
        <v>300</v>
      </c>
      <c r="AE52">
        <v>0</v>
      </c>
      <c r="AF52">
        <v>0</v>
      </c>
      <c r="AG52" s="148">
        <f t="shared" si="4"/>
        <v>1400</v>
      </c>
      <c r="AH52" s="149">
        <v>300</v>
      </c>
      <c r="AI52">
        <v>1100</v>
      </c>
      <c r="AJ52">
        <v>0</v>
      </c>
      <c r="AK52">
        <v>0</v>
      </c>
      <c r="AL52" s="148">
        <f t="shared" si="5"/>
        <v>1400</v>
      </c>
      <c r="AM52" s="149">
        <v>100</v>
      </c>
      <c r="AN52">
        <v>900</v>
      </c>
      <c r="AO52">
        <v>400</v>
      </c>
      <c r="AP52">
        <v>0</v>
      </c>
      <c r="AQ52" s="148">
        <f t="shared" si="6"/>
        <v>1400</v>
      </c>
      <c r="AR52" s="149">
        <v>0</v>
      </c>
      <c r="AS52">
        <v>800</v>
      </c>
      <c r="AT52">
        <v>600</v>
      </c>
      <c r="AU52">
        <v>0</v>
      </c>
      <c r="AV52">
        <f t="shared" si="7"/>
        <v>1400</v>
      </c>
      <c r="AX52" s="150">
        <f t="shared" si="8"/>
        <v>0</v>
      </c>
      <c r="AY52" s="150">
        <f t="shared" si="9"/>
        <v>0</v>
      </c>
      <c r="AZ52" s="150">
        <f t="shared" si="10"/>
        <v>0</v>
      </c>
      <c r="BA52" s="150">
        <f t="shared" si="11"/>
        <v>0</v>
      </c>
      <c r="BB52" s="150">
        <f t="shared" si="12"/>
        <v>0</v>
      </c>
      <c r="BC52" s="150">
        <f t="shared" si="13"/>
        <v>0</v>
      </c>
      <c r="BD52" s="150">
        <f t="shared" si="14"/>
        <v>0</v>
      </c>
      <c r="BE52" s="150">
        <f t="shared" si="15"/>
        <v>0</v>
      </c>
    </row>
    <row r="53" spans="1:57" x14ac:dyDescent="0.4">
      <c r="A53" t="s">
        <v>208</v>
      </c>
      <c r="B53">
        <v>503</v>
      </c>
      <c r="C53" t="s">
        <v>208</v>
      </c>
      <c r="D53">
        <v>19314</v>
      </c>
      <c r="E53">
        <v>1</v>
      </c>
      <c r="F53" t="s">
        <v>208</v>
      </c>
      <c r="G53" t="s">
        <v>656</v>
      </c>
      <c r="H53" s="148">
        <v>2024</v>
      </c>
      <c r="I53">
        <v>1000</v>
      </c>
      <c r="J53">
        <v>0</v>
      </c>
      <c r="K53">
        <v>0</v>
      </c>
      <c r="L53">
        <v>0</v>
      </c>
      <c r="M53">
        <f t="shared" si="1"/>
        <v>1000</v>
      </c>
      <c r="N53" s="149">
        <v>1000</v>
      </c>
      <c r="O53">
        <v>0</v>
      </c>
      <c r="P53">
        <v>0</v>
      </c>
      <c r="Q53">
        <v>0</v>
      </c>
      <c r="R53" s="148">
        <f t="shared" si="2"/>
        <v>1000</v>
      </c>
      <c r="S53" s="149">
        <v>1000</v>
      </c>
      <c r="T53">
        <v>0</v>
      </c>
      <c r="U53">
        <v>0</v>
      </c>
      <c r="V53">
        <v>0</v>
      </c>
      <c r="W53" s="148">
        <f t="shared" si="3"/>
        <v>1000</v>
      </c>
      <c r="X53" s="149">
        <v>1000</v>
      </c>
      <c r="Y53">
        <v>0</v>
      </c>
      <c r="Z53">
        <v>0</v>
      </c>
      <c r="AA53">
        <v>0</v>
      </c>
      <c r="AB53" s="148">
        <f t="shared" si="0"/>
        <v>1000</v>
      </c>
      <c r="AC53" s="149">
        <v>1000</v>
      </c>
      <c r="AD53">
        <v>0</v>
      </c>
      <c r="AE53">
        <v>0</v>
      </c>
      <c r="AF53">
        <v>0</v>
      </c>
      <c r="AG53" s="148">
        <f t="shared" si="4"/>
        <v>1000</v>
      </c>
      <c r="AH53" s="149">
        <v>1000</v>
      </c>
      <c r="AI53">
        <v>0</v>
      </c>
      <c r="AJ53">
        <v>0</v>
      </c>
      <c r="AK53">
        <v>0</v>
      </c>
      <c r="AL53" s="148">
        <f t="shared" si="5"/>
        <v>1000</v>
      </c>
      <c r="AM53" s="149">
        <v>300</v>
      </c>
      <c r="AN53">
        <v>700</v>
      </c>
      <c r="AO53">
        <v>0</v>
      </c>
      <c r="AP53">
        <v>0</v>
      </c>
      <c r="AQ53" s="148">
        <f t="shared" si="6"/>
        <v>1000</v>
      </c>
      <c r="AR53" s="149">
        <v>0</v>
      </c>
      <c r="AS53">
        <v>800</v>
      </c>
      <c r="AT53">
        <v>0</v>
      </c>
      <c r="AU53">
        <v>0</v>
      </c>
      <c r="AV53">
        <f t="shared" si="7"/>
        <v>800</v>
      </c>
      <c r="AX53" s="150">
        <f t="shared" si="8"/>
        <v>0</v>
      </c>
      <c r="AY53" s="150">
        <f t="shared" si="9"/>
        <v>0</v>
      </c>
      <c r="AZ53" s="150">
        <f t="shared" si="10"/>
        <v>0</v>
      </c>
      <c r="BA53" s="150">
        <f t="shared" si="11"/>
        <v>0</v>
      </c>
      <c r="BB53" s="150">
        <f t="shared" si="12"/>
        <v>0</v>
      </c>
      <c r="BC53" s="150">
        <f t="shared" si="13"/>
        <v>0</v>
      </c>
      <c r="BD53" s="150">
        <f t="shared" si="14"/>
        <v>0</v>
      </c>
      <c r="BE53" s="150">
        <f t="shared" si="15"/>
        <v>0</v>
      </c>
    </row>
    <row r="54" spans="1:57" x14ac:dyDescent="0.4">
      <c r="A54" t="s">
        <v>209</v>
      </c>
      <c r="B54">
        <v>503</v>
      </c>
      <c r="C54" t="s">
        <v>209</v>
      </c>
      <c r="D54">
        <v>19315</v>
      </c>
      <c r="E54">
        <v>1</v>
      </c>
      <c r="F54" t="s">
        <v>209</v>
      </c>
      <c r="G54" t="s">
        <v>656</v>
      </c>
      <c r="H54" s="148">
        <v>2024</v>
      </c>
      <c r="I54">
        <v>1700</v>
      </c>
      <c r="J54">
        <v>300</v>
      </c>
      <c r="K54">
        <v>0</v>
      </c>
      <c r="L54">
        <v>0</v>
      </c>
      <c r="M54">
        <f t="shared" si="1"/>
        <v>2000</v>
      </c>
      <c r="N54" s="149">
        <v>1700</v>
      </c>
      <c r="O54">
        <v>300</v>
      </c>
      <c r="P54">
        <v>0</v>
      </c>
      <c r="Q54">
        <v>0</v>
      </c>
      <c r="R54" s="148">
        <f t="shared" si="2"/>
        <v>2000</v>
      </c>
      <c r="S54" s="149">
        <v>0</v>
      </c>
      <c r="T54">
        <v>1600</v>
      </c>
      <c r="U54">
        <v>400</v>
      </c>
      <c r="V54">
        <v>0</v>
      </c>
      <c r="W54" s="148">
        <f t="shared" si="3"/>
        <v>2000</v>
      </c>
      <c r="X54" s="149">
        <v>600</v>
      </c>
      <c r="Y54">
        <v>1400</v>
      </c>
      <c r="Z54">
        <v>0</v>
      </c>
      <c r="AA54">
        <v>0</v>
      </c>
      <c r="AB54" s="148">
        <f t="shared" si="0"/>
        <v>2000</v>
      </c>
      <c r="AC54" s="149">
        <v>400</v>
      </c>
      <c r="AD54">
        <v>300</v>
      </c>
      <c r="AE54">
        <v>1300</v>
      </c>
      <c r="AF54">
        <v>0</v>
      </c>
      <c r="AG54" s="148">
        <f t="shared" si="4"/>
        <v>2000</v>
      </c>
      <c r="AH54" s="149">
        <v>600</v>
      </c>
      <c r="AI54">
        <v>1400</v>
      </c>
      <c r="AJ54">
        <v>0</v>
      </c>
      <c r="AK54">
        <v>0</v>
      </c>
      <c r="AL54" s="148">
        <f t="shared" si="5"/>
        <v>2000</v>
      </c>
      <c r="AM54" s="149">
        <v>1000</v>
      </c>
      <c r="AN54">
        <v>1000</v>
      </c>
      <c r="AO54">
        <v>0</v>
      </c>
      <c r="AP54">
        <v>0</v>
      </c>
      <c r="AQ54" s="148">
        <f t="shared" si="6"/>
        <v>2000</v>
      </c>
      <c r="AR54" s="149">
        <v>400</v>
      </c>
      <c r="AS54">
        <v>1300</v>
      </c>
      <c r="AT54">
        <v>500</v>
      </c>
      <c r="AU54">
        <v>0</v>
      </c>
      <c r="AV54">
        <f t="shared" si="7"/>
        <v>2200</v>
      </c>
      <c r="AX54" s="150">
        <f t="shared" si="8"/>
        <v>0</v>
      </c>
      <c r="AY54" s="150">
        <f t="shared" si="9"/>
        <v>0</v>
      </c>
      <c r="AZ54" s="150">
        <f t="shared" si="10"/>
        <v>0</v>
      </c>
      <c r="BA54" s="150">
        <f t="shared" si="11"/>
        <v>0</v>
      </c>
      <c r="BB54" s="150">
        <f t="shared" si="12"/>
        <v>0</v>
      </c>
      <c r="BC54" s="150">
        <f t="shared" si="13"/>
        <v>0</v>
      </c>
      <c r="BD54" s="150">
        <f t="shared" si="14"/>
        <v>0</v>
      </c>
      <c r="BE54" s="150">
        <f t="shared" si="15"/>
        <v>0</v>
      </c>
    </row>
    <row r="55" spans="1:57" x14ac:dyDescent="0.4">
      <c r="A55" t="s">
        <v>210</v>
      </c>
      <c r="B55">
        <v>503</v>
      </c>
      <c r="C55" t="s">
        <v>210</v>
      </c>
      <c r="D55">
        <v>19316</v>
      </c>
      <c r="E55">
        <v>1</v>
      </c>
      <c r="F55" t="s">
        <v>210</v>
      </c>
      <c r="G55" t="s">
        <v>656</v>
      </c>
      <c r="H55" s="148">
        <v>2024</v>
      </c>
      <c r="I55">
        <v>2800</v>
      </c>
      <c r="J55">
        <v>100</v>
      </c>
      <c r="K55">
        <v>0</v>
      </c>
      <c r="L55">
        <v>0</v>
      </c>
      <c r="M55">
        <f t="shared" si="1"/>
        <v>2900</v>
      </c>
      <c r="N55" s="149">
        <v>2800</v>
      </c>
      <c r="O55">
        <v>100</v>
      </c>
      <c r="P55">
        <v>0</v>
      </c>
      <c r="Q55">
        <v>0</v>
      </c>
      <c r="R55" s="148">
        <f t="shared" si="2"/>
        <v>2900</v>
      </c>
      <c r="S55" s="149">
        <v>0</v>
      </c>
      <c r="T55">
        <v>2800</v>
      </c>
      <c r="U55">
        <v>100</v>
      </c>
      <c r="V55">
        <v>0</v>
      </c>
      <c r="W55" s="148">
        <f t="shared" si="3"/>
        <v>2900</v>
      </c>
      <c r="X55" s="149">
        <v>2900</v>
      </c>
      <c r="Y55">
        <v>0</v>
      </c>
      <c r="Z55">
        <v>0</v>
      </c>
      <c r="AA55">
        <v>0</v>
      </c>
      <c r="AB55" s="148">
        <f t="shared" si="0"/>
        <v>2900</v>
      </c>
      <c r="AC55" s="149">
        <v>2100</v>
      </c>
      <c r="AD55">
        <v>800</v>
      </c>
      <c r="AE55">
        <v>0</v>
      </c>
      <c r="AF55">
        <v>0</v>
      </c>
      <c r="AG55" s="148">
        <f t="shared" si="4"/>
        <v>2900</v>
      </c>
      <c r="AH55" s="149">
        <v>2900</v>
      </c>
      <c r="AI55">
        <v>0</v>
      </c>
      <c r="AJ55">
        <v>0</v>
      </c>
      <c r="AK55">
        <v>0</v>
      </c>
      <c r="AL55" s="148">
        <f t="shared" si="5"/>
        <v>2900</v>
      </c>
      <c r="AM55" s="149">
        <v>2600</v>
      </c>
      <c r="AN55">
        <v>300</v>
      </c>
      <c r="AO55">
        <v>0</v>
      </c>
      <c r="AP55">
        <v>0</v>
      </c>
      <c r="AQ55" s="148">
        <f t="shared" si="6"/>
        <v>2900</v>
      </c>
      <c r="AR55" s="149">
        <v>0</v>
      </c>
      <c r="AS55">
        <v>2500</v>
      </c>
      <c r="AT55">
        <v>0</v>
      </c>
      <c r="AU55">
        <v>0</v>
      </c>
      <c r="AV55">
        <f t="shared" si="7"/>
        <v>2500</v>
      </c>
      <c r="AX55" s="150">
        <f t="shared" si="8"/>
        <v>0</v>
      </c>
      <c r="AY55" s="150">
        <f t="shared" si="9"/>
        <v>0</v>
      </c>
      <c r="AZ55" s="150">
        <f t="shared" si="10"/>
        <v>0</v>
      </c>
      <c r="BA55" s="150">
        <f t="shared" si="11"/>
        <v>0</v>
      </c>
      <c r="BB55" s="150">
        <f t="shared" si="12"/>
        <v>0</v>
      </c>
      <c r="BC55" s="150">
        <f t="shared" si="13"/>
        <v>0</v>
      </c>
      <c r="BD55" s="150">
        <f t="shared" si="14"/>
        <v>0</v>
      </c>
      <c r="BE55" s="150">
        <f t="shared" si="15"/>
        <v>0</v>
      </c>
    </row>
    <row r="56" spans="1:57" x14ac:dyDescent="0.4">
      <c r="A56" t="s">
        <v>211</v>
      </c>
      <c r="B56">
        <v>503</v>
      </c>
      <c r="C56" t="s">
        <v>211</v>
      </c>
      <c r="D56">
        <v>19317</v>
      </c>
      <c r="E56">
        <v>1</v>
      </c>
      <c r="F56" t="s">
        <v>211</v>
      </c>
      <c r="G56" t="s">
        <v>656</v>
      </c>
      <c r="H56" s="148">
        <v>2024</v>
      </c>
      <c r="I56">
        <v>1600</v>
      </c>
      <c r="J56">
        <v>0</v>
      </c>
      <c r="K56">
        <v>0</v>
      </c>
      <c r="L56">
        <v>0</v>
      </c>
      <c r="M56">
        <f t="shared" si="1"/>
        <v>1600</v>
      </c>
      <c r="N56" s="149">
        <v>1600</v>
      </c>
      <c r="O56">
        <v>0</v>
      </c>
      <c r="P56">
        <v>0</v>
      </c>
      <c r="Q56">
        <v>0</v>
      </c>
      <c r="R56" s="148">
        <f t="shared" si="2"/>
        <v>1600</v>
      </c>
      <c r="S56" s="149">
        <v>1600</v>
      </c>
      <c r="T56">
        <v>0</v>
      </c>
      <c r="U56">
        <v>0</v>
      </c>
      <c r="V56">
        <v>0</v>
      </c>
      <c r="W56" s="148">
        <f t="shared" si="3"/>
        <v>1600</v>
      </c>
      <c r="X56" s="149">
        <v>1600</v>
      </c>
      <c r="Y56">
        <v>0</v>
      </c>
      <c r="Z56">
        <v>0</v>
      </c>
      <c r="AA56">
        <v>0</v>
      </c>
      <c r="AB56" s="148">
        <f t="shared" si="0"/>
        <v>1600</v>
      </c>
      <c r="AC56" s="149">
        <v>1200</v>
      </c>
      <c r="AD56">
        <v>400</v>
      </c>
      <c r="AE56">
        <v>0</v>
      </c>
      <c r="AF56">
        <v>0</v>
      </c>
      <c r="AG56" s="148">
        <f t="shared" si="4"/>
        <v>1600</v>
      </c>
      <c r="AH56" s="149">
        <v>400</v>
      </c>
      <c r="AI56">
        <v>900</v>
      </c>
      <c r="AJ56">
        <v>300</v>
      </c>
      <c r="AK56">
        <v>0</v>
      </c>
      <c r="AL56" s="148">
        <f t="shared" si="5"/>
        <v>1600</v>
      </c>
      <c r="AM56" s="149">
        <v>1600</v>
      </c>
      <c r="AN56">
        <v>0</v>
      </c>
      <c r="AO56">
        <v>0</v>
      </c>
      <c r="AP56">
        <v>0</v>
      </c>
      <c r="AQ56" s="148">
        <f t="shared" si="6"/>
        <v>1600</v>
      </c>
      <c r="AR56" s="149">
        <v>1300</v>
      </c>
      <c r="AS56">
        <v>0</v>
      </c>
      <c r="AT56">
        <v>0</v>
      </c>
      <c r="AU56">
        <v>0</v>
      </c>
      <c r="AV56">
        <f t="shared" si="7"/>
        <v>1300</v>
      </c>
      <c r="AX56" s="150">
        <f t="shared" si="8"/>
        <v>0</v>
      </c>
      <c r="AY56" s="150">
        <f t="shared" si="9"/>
        <v>0</v>
      </c>
      <c r="AZ56" s="150">
        <f t="shared" si="10"/>
        <v>0</v>
      </c>
      <c r="BA56" s="150">
        <f t="shared" si="11"/>
        <v>0</v>
      </c>
      <c r="BB56" s="150">
        <f t="shared" si="12"/>
        <v>0</v>
      </c>
      <c r="BC56" s="150">
        <f t="shared" si="13"/>
        <v>0</v>
      </c>
      <c r="BD56" s="150">
        <f t="shared" si="14"/>
        <v>0</v>
      </c>
      <c r="BE56" s="150">
        <f t="shared" si="15"/>
        <v>0</v>
      </c>
    </row>
    <row r="57" spans="1:57" x14ac:dyDescent="0.4">
      <c r="A57" t="s">
        <v>212</v>
      </c>
      <c r="B57">
        <v>503</v>
      </c>
      <c r="C57" t="s">
        <v>212</v>
      </c>
      <c r="D57">
        <v>19318</v>
      </c>
      <c r="E57">
        <v>1</v>
      </c>
      <c r="F57" t="s">
        <v>212</v>
      </c>
      <c r="G57" t="s">
        <v>656</v>
      </c>
      <c r="H57" s="148">
        <v>2024</v>
      </c>
      <c r="I57">
        <v>700</v>
      </c>
      <c r="J57">
        <v>2800</v>
      </c>
      <c r="K57">
        <v>0</v>
      </c>
      <c r="L57">
        <v>0</v>
      </c>
      <c r="M57">
        <f t="shared" si="1"/>
        <v>3500</v>
      </c>
      <c r="N57" s="149">
        <v>700</v>
      </c>
      <c r="O57">
        <v>2800</v>
      </c>
      <c r="P57">
        <v>0</v>
      </c>
      <c r="Q57">
        <v>0</v>
      </c>
      <c r="R57" s="148">
        <f t="shared" si="2"/>
        <v>3500</v>
      </c>
      <c r="S57" s="149">
        <v>0</v>
      </c>
      <c r="T57">
        <v>1300</v>
      </c>
      <c r="U57">
        <v>2200</v>
      </c>
      <c r="V57">
        <v>0</v>
      </c>
      <c r="W57" s="148">
        <f t="shared" si="3"/>
        <v>3500</v>
      </c>
      <c r="X57" s="149">
        <v>100</v>
      </c>
      <c r="Y57">
        <v>1800</v>
      </c>
      <c r="Z57">
        <v>1600</v>
      </c>
      <c r="AA57">
        <v>0</v>
      </c>
      <c r="AB57" s="148">
        <f t="shared" si="0"/>
        <v>3500</v>
      </c>
      <c r="AC57" s="149">
        <v>3200</v>
      </c>
      <c r="AD57">
        <v>300</v>
      </c>
      <c r="AE57">
        <v>0</v>
      </c>
      <c r="AF57">
        <v>0</v>
      </c>
      <c r="AG57" s="148">
        <f t="shared" si="4"/>
        <v>3500</v>
      </c>
      <c r="AH57" s="149">
        <v>3400</v>
      </c>
      <c r="AI57">
        <v>100</v>
      </c>
      <c r="AJ57">
        <v>0</v>
      </c>
      <c r="AK57">
        <v>0</v>
      </c>
      <c r="AL57" s="148">
        <f t="shared" si="5"/>
        <v>3500</v>
      </c>
      <c r="AM57" s="149">
        <v>600</v>
      </c>
      <c r="AN57">
        <v>1500</v>
      </c>
      <c r="AO57">
        <v>1400</v>
      </c>
      <c r="AP57">
        <v>0</v>
      </c>
      <c r="AQ57" s="148">
        <f t="shared" si="6"/>
        <v>3500</v>
      </c>
      <c r="AR57" s="149">
        <v>700</v>
      </c>
      <c r="AS57">
        <v>2900</v>
      </c>
      <c r="AT57">
        <v>0</v>
      </c>
      <c r="AU57">
        <v>0</v>
      </c>
      <c r="AV57">
        <f t="shared" si="7"/>
        <v>3600</v>
      </c>
      <c r="AX57" s="150">
        <f t="shared" si="8"/>
        <v>0</v>
      </c>
      <c r="AY57" s="150">
        <f t="shared" si="9"/>
        <v>0</v>
      </c>
      <c r="AZ57" s="150">
        <f t="shared" si="10"/>
        <v>0</v>
      </c>
      <c r="BA57" s="150">
        <f t="shared" si="11"/>
        <v>0</v>
      </c>
      <c r="BB57" s="150">
        <f t="shared" si="12"/>
        <v>0</v>
      </c>
      <c r="BC57" s="150">
        <f t="shared" si="13"/>
        <v>0</v>
      </c>
      <c r="BD57" s="150">
        <f t="shared" si="14"/>
        <v>0</v>
      </c>
      <c r="BE57" s="150">
        <f t="shared" si="15"/>
        <v>0</v>
      </c>
    </row>
    <row r="58" spans="1:57" x14ac:dyDescent="0.4">
      <c r="A58" t="s">
        <v>593</v>
      </c>
      <c r="B58">
        <v>500</v>
      </c>
      <c r="C58" t="s">
        <v>593</v>
      </c>
      <c r="D58">
        <v>12783</v>
      </c>
      <c r="E58">
        <v>1</v>
      </c>
      <c r="F58" t="s">
        <v>593</v>
      </c>
      <c r="G58" t="s">
        <v>656</v>
      </c>
      <c r="H58" s="148">
        <v>2018</v>
      </c>
      <c r="I58">
        <v>4900</v>
      </c>
      <c r="J58">
        <v>0</v>
      </c>
      <c r="K58">
        <v>0</v>
      </c>
      <c r="L58">
        <v>0</v>
      </c>
      <c r="M58">
        <f t="shared" si="1"/>
        <v>4900</v>
      </c>
      <c r="N58" s="149">
        <v>4900</v>
      </c>
      <c r="O58">
        <v>0</v>
      </c>
      <c r="P58">
        <v>0</v>
      </c>
      <c r="Q58">
        <v>0</v>
      </c>
      <c r="R58" s="148">
        <f t="shared" si="2"/>
        <v>4900</v>
      </c>
      <c r="S58" s="149">
        <v>4900</v>
      </c>
      <c r="T58">
        <v>0</v>
      </c>
      <c r="U58">
        <v>0</v>
      </c>
      <c r="V58">
        <v>0</v>
      </c>
      <c r="W58" s="148">
        <f t="shared" si="3"/>
        <v>4900</v>
      </c>
      <c r="X58" s="149">
        <v>4700</v>
      </c>
      <c r="Y58">
        <v>200</v>
      </c>
      <c r="Z58">
        <v>0</v>
      </c>
      <c r="AA58">
        <v>0</v>
      </c>
      <c r="AB58" s="148">
        <f t="shared" si="0"/>
        <v>4900</v>
      </c>
      <c r="AC58" s="149">
        <v>4600</v>
      </c>
      <c r="AD58">
        <v>300</v>
      </c>
      <c r="AE58">
        <v>0</v>
      </c>
      <c r="AF58">
        <v>0</v>
      </c>
      <c r="AG58" s="148">
        <f t="shared" si="4"/>
        <v>4900</v>
      </c>
      <c r="AH58" s="149">
        <v>4600</v>
      </c>
      <c r="AI58">
        <v>300</v>
      </c>
      <c r="AJ58">
        <v>0</v>
      </c>
      <c r="AK58">
        <v>0</v>
      </c>
      <c r="AL58" s="148">
        <f t="shared" si="5"/>
        <v>4900</v>
      </c>
      <c r="AM58" s="149">
        <v>3100</v>
      </c>
      <c r="AN58">
        <v>1700</v>
      </c>
      <c r="AO58">
        <v>100</v>
      </c>
      <c r="AP58">
        <v>0</v>
      </c>
      <c r="AQ58" s="148">
        <f t="shared" si="6"/>
        <v>4900</v>
      </c>
      <c r="AR58" s="149">
        <v>3800</v>
      </c>
      <c r="AS58">
        <v>1900</v>
      </c>
      <c r="AT58">
        <v>0</v>
      </c>
      <c r="AU58">
        <v>0</v>
      </c>
      <c r="AV58">
        <f t="shared" si="7"/>
        <v>5700</v>
      </c>
      <c r="AX58" s="150">
        <f t="shared" si="8"/>
        <v>0</v>
      </c>
      <c r="AY58" s="150">
        <f t="shared" si="9"/>
        <v>0</v>
      </c>
      <c r="AZ58" s="150">
        <f t="shared" si="10"/>
        <v>0</v>
      </c>
      <c r="BA58" s="150">
        <f t="shared" si="11"/>
        <v>0</v>
      </c>
      <c r="BB58" s="150">
        <f t="shared" si="12"/>
        <v>0</v>
      </c>
      <c r="BC58" s="150">
        <f t="shared" si="13"/>
        <v>0</v>
      </c>
      <c r="BD58" s="150">
        <f t="shared" si="14"/>
        <v>0</v>
      </c>
      <c r="BE58" s="150">
        <f t="shared" si="15"/>
        <v>0</v>
      </c>
    </row>
    <row r="59" spans="1:57" x14ac:dyDescent="0.4">
      <c r="A59" t="s">
        <v>387</v>
      </c>
      <c r="B59">
        <v>500</v>
      </c>
      <c r="C59" t="s">
        <v>387</v>
      </c>
      <c r="D59">
        <v>16857</v>
      </c>
      <c r="E59">
        <v>1</v>
      </c>
      <c r="F59" t="s">
        <v>387</v>
      </c>
      <c r="G59" t="s">
        <v>656</v>
      </c>
      <c r="H59" s="148">
        <v>2021</v>
      </c>
      <c r="I59">
        <v>19000</v>
      </c>
      <c r="J59">
        <v>200</v>
      </c>
      <c r="K59">
        <v>0</v>
      </c>
      <c r="L59">
        <v>0</v>
      </c>
      <c r="M59">
        <f t="shared" si="1"/>
        <v>19200</v>
      </c>
      <c r="N59" s="149">
        <v>19000</v>
      </c>
      <c r="O59">
        <v>200</v>
      </c>
      <c r="P59">
        <v>0</v>
      </c>
      <c r="Q59">
        <v>0</v>
      </c>
      <c r="R59" s="148">
        <f t="shared" si="2"/>
        <v>19200</v>
      </c>
      <c r="S59" s="149">
        <v>12400</v>
      </c>
      <c r="T59">
        <v>6800</v>
      </c>
      <c r="U59">
        <v>0</v>
      </c>
      <c r="V59">
        <v>0</v>
      </c>
      <c r="W59" s="148">
        <f t="shared" si="3"/>
        <v>19200</v>
      </c>
      <c r="X59" s="149">
        <v>9700</v>
      </c>
      <c r="Y59">
        <v>9200</v>
      </c>
      <c r="Z59">
        <v>300</v>
      </c>
      <c r="AA59">
        <v>0</v>
      </c>
      <c r="AB59" s="148">
        <f t="shared" si="0"/>
        <v>19200</v>
      </c>
      <c r="AC59" s="149">
        <v>10800</v>
      </c>
      <c r="AD59">
        <v>6500</v>
      </c>
      <c r="AE59">
        <v>1900</v>
      </c>
      <c r="AF59">
        <v>0</v>
      </c>
      <c r="AG59" s="148">
        <f t="shared" si="4"/>
        <v>19200</v>
      </c>
      <c r="AH59" s="149">
        <v>10600</v>
      </c>
      <c r="AI59">
        <v>7900</v>
      </c>
      <c r="AJ59">
        <v>700</v>
      </c>
      <c r="AK59">
        <v>0</v>
      </c>
      <c r="AL59" s="148">
        <f t="shared" si="5"/>
        <v>19200</v>
      </c>
      <c r="AM59" s="149">
        <v>19200</v>
      </c>
      <c r="AN59">
        <v>0</v>
      </c>
      <c r="AO59">
        <v>0</v>
      </c>
      <c r="AP59">
        <v>0</v>
      </c>
      <c r="AQ59" s="148">
        <f t="shared" si="6"/>
        <v>19200</v>
      </c>
      <c r="AR59" s="149">
        <v>17700</v>
      </c>
      <c r="AS59">
        <v>1500</v>
      </c>
      <c r="AT59">
        <v>0</v>
      </c>
      <c r="AU59">
        <v>0</v>
      </c>
      <c r="AV59">
        <f t="shared" si="7"/>
        <v>19200</v>
      </c>
      <c r="AX59" s="150">
        <f t="shared" si="8"/>
        <v>0</v>
      </c>
      <c r="AY59" s="150">
        <f t="shared" si="9"/>
        <v>0</v>
      </c>
      <c r="AZ59" s="150">
        <f t="shared" si="10"/>
        <v>0</v>
      </c>
      <c r="BA59" s="150">
        <f t="shared" si="11"/>
        <v>0</v>
      </c>
      <c r="BB59" s="150">
        <f t="shared" si="12"/>
        <v>0</v>
      </c>
      <c r="BC59" s="150">
        <f t="shared" si="13"/>
        <v>0</v>
      </c>
      <c r="BD59" s="150">
        <f t="shared" si="14"/>
        <v>0</v>
      </c>
      <c r="BE59" s="150">
        <f t="shared" si="15"/>
        <v>0</v>
      </c>
    </row>
    <row r="60" spans="1:57" x14ac:dyDescent="0.4">
      <c r="A60" t="s">
        <v>291</v>
      </c>
      <c r="B60">
        <v>500</v>
      </c>
      <c r="C60" t="s">
        <v>291</v>
      </c>
      <c r="D60">
        <v>14112</v>
      </c>
      <c r="E60">
        <v>1</v>
      </c>
      <c r="F60" t="s">
        <v>291</v>
      </c>
      <c r="G60" t="s">
        <v>656</v>
      </c>
      <c r="H60" s="148">
        <v>2017</v>
      </c>
      <c r="I60">
        <v>24100</v>
      </c>
      <c r="J60">
        <v>100</v>
      </c>
      <c r="K60">
        <v>0</v>
      </c>
      <c r="L60">
        <v>0</v>
      </c>
      <c r="M60">
        <f t="shared" si="1"/>
        <v>24200</v>
      </c>
      <c r="N60" s="149">
        <v>24200</v>
      </c>
      <c r="O60">
        <v>0</v>
      </c>
      <c r="P60">
        <v>0</v>
      </c>
      <c r="Q60">
        <v>0</v>
      </c>
      <c r="R60" s="148">
        <f t="shared" si="2"/>
        <v>24200</v>
      </c>
      <c r="S60" s="149">
        <v>5500</v>
      </c>
      <c r="T60">
        <v>13300</v>
      </c>
      <c r="U60">
        <v>5000</v>
      </c>
      <c r="V60">
        <v>400</v>
      </c>
      <c r="W60" s="148">
        <f t="shared" si="3"/>
        <v>24200</v>
      </c>
      <c r="X60" s="149">
        <v>24200</v>
      </c>
      <c r="Y60">
        <v>0</v>
      </c>
      <c r="Z60">
        <v>0</v>
      </c>
      <c r="AA60">
        <v>0</v>
      </c>
      <c r="AB60" s="148">
        <f t="shared" si="0"/>
        <v>24200</v>
      </c>
      <c r="AC60" s="149">
        <v>24200</v>
      </c>
      <c r="AD60">
        <v>0</v>
      </c>
      <c r="AE60">
        <v>0</v>
      </c>
      <c r="AF60">
        <v>0</v>
      </c>
      <c r="AG60" s="148">
        <f t="shared" si="4"/>
        <v>24200</v>
      </c>
      <c r="AH60" s="149">
        <v>21200</v>
      </c>
      <c r="AI60">
        <v>3000</v>
      </c>
      <c r="AJ60">
        <v>0</v>
      </c>
      <c r="AK60">
        <v>0</v>
      </c>
      <c r="AL60" s="148">
        <f t="shared" si="5"/>
        <v>24200</v>
      </c>
      <c r="AM60" s="149">
        <v>21600</v>
      </c>
      <c r="AN60">
        <v>2600</v>
      </c>
      <c r="AO60">
        <v>0</v>
      </c>
      <c r="AP60">
        <v>0</v>
      </c>
      <c r="AQ60" s="148">
        <f t="shared" si="6"/>
        <v>24200</v>
      </c>
      <c r="AR60" s="149">
        <v>15300</v>
      </c>
      <c r="AS60">
        <v>5400</v>
      </c>
      <c r="AT60">
        <v>3800</v>
      </c>
      <c r="AU60">
        <v>0</v>
      </c>
      <c r="AV60">
        <f t="shared" si="7"/>
        <v>24500</v>
      </c>
      <c r="AX60" s="150">
        <f t="shared" si="8"/>
        <v>0</v>
      </c>
      <c r="AY60" s="150">
        <f t="shared" si="9"/>
        <v>0</v>
      </c>
      <c r="AZ60" s="150">
        <f t="shared" si="10"/>
        <v>1.6528925619834711</v>
      </c>
      <c r="BA60" s="150">
        <f t="shared" si="11"/>
        <v>0</v>
      </c>
      <c r="BB60" s="150">
        <f t="shared" si="12"/>
        <v>0</v>
      </c>
      <c r="BC60" s="150">
        <f t="shared" si="13"/>
        <v>0</v>
      </c>
      <c r="BD60" s="150">
        <f t="shared" si="14"/>
        <v>0</v>
      </c>
      <c r="BE60" s="150">
        <f t="shared" si="15"/>
        <v>0</v>
      </c>
    </row>
    <row r="61" spans="1:57" x14ac:dyDescent="0.4">
      <c r="A61" t="s">
        <v>332</v>
      </c>
      <c r="B61">
        <v>500</v>
      </c>
      <c r="C61" t="s">
        <v>332</v>
      </c>
      <c r="D61">
        <v>16643</v>
      </c>
      <c r="E61">
        <v>1</v>
      </c>
      <c r="F61" t="s">
        <v>332</v>
      </c>
      <c r="G61" t="s">
        <v>656</v>
      </c>
      <c r="H61" s="148">
        <v>2020</v>
      </c>
      <c r="I61">
        <v>2400</v>
      </c>
      <c r="J61">
        <v>0</v>
      </c>
      <c r="K61">
        <v>0</v>
      </c>
      <c r="L61">
        <v>0</v>
      </c>
      <c r="M61">
        <f t="shared" si="1"/>
        <v>2400</v>
      </c>
      <c r="N61" s="149">
        <v>2300</v>
      </c>
      <c r="O61">
        <v>100</v>
      </c>
      <c r="P61">
        <v>0</v>
      </c>
      <c r="Q61">
        <v>0</v>
      </c>
      <c r="R61" s="148">
        <f t="shared" si="2"/>
        <v>2400</v>
      </c>
      <c r="S61" s="149">
        <v>2400</v>
      </c>
      <c r="T61">
        <v>0</v>
      </c>
      <c r="U61">
        <v>0</v>
      </c>
      <c r="V61">
        <v>0</v>
      </c>
      <c r="W61" s="148">
        <f t="shared" si="3"/>
        <v>2400</v>
      </c>
      <c r="X61" s="149">
        <v>2400</v>
      </c>
      <c r="Y61">
        <v>0</v>
      </c>
      <c r="Z61">
        <v>0</v>
      </c>
      <c r="AA61">
        <v>0</v>
      </c>
      <c r="AB61" s="148">
        <f t="shared" si="0"/>
        <v>2400</v>
      </c>
      <c r="AC61" s="149">
        <v>2300</v>
      </c>
      <c r="AD61">
        <v>100</v>
      </c>
      <c r="AE61">
        <v>0</v>
      </c>
      <c r="AF61">
        <v>0</v>
      </c>
      <c r="AG61" s="148">
        <f t="shared" si="4"/>
        <v>2400</v>
      </c>
      <c r="AH61" s="149">
        <v>2400</v>
      </c>
      <c r="AI61">
        <v>0</v>
      </c>
      <c r="AJ61">
        <v>0</v>
      </c>
      <c r="AK61">
        <v>0</v>
      </c>
      <c r="AL61" s="148">
        <f t="shared" si="5"/>
        <v>2400</v>
      </c>
      <c r="AM61" s="149">
        <v>1100</v>
      </c>
      <c r="AN61">
        <v>1300</v>
      </c>
      <c r="AO61">
        <v>0</v>
      </c>
      <c r="AP61">
        <v>0</v>
      </c>
      <c r="AQ61" s="148">
        <f t="shared" si="6"/>
        <v>2400</v>
      </c>
      <c r="AR61" s="149">
        <v>2300</v>
      </c>
      <c r="AS61">
        <v>0</v>
      </c>
      <c r="AT61">
        <v>0</v>
      </c>
      <c r="AU61">
        <v>0</v>
      </c>
      <c r="AV61">
        <f t="shared" si="7"/>
        <v>2300</v>
      </c>
      <c r="AX61" s="150">
        <f t="shared" si="8"/>
        <v>0</v>
      </c>
      <c r="AY61" s="150">
        <f t="shared" si="9"/>
        <v>0</v>
      </c>
      <c r="AZ61" s="150">
        <f t="shared" si="10"/>
        <v>0</v>
      </c>
      <c r="BA61" s="150">
        <f t="shared" si="11"/>
        <v>0</v>
      </c>
      <c r="BB61" s="150">
        <f t="shared" si="12"/>
        <v>0</v>
      </c>
      <c r="BC61" s="150">
        <f t="shared" si="13"/>
        <v>0</v>
      </c>
      <c r="BD61" s="150">
        <f t="shared" si="14"/>
        <v>0</v>
      </c>
      <c r="BE61" s="150">
        <f t="shared" si="15"/>
        <v>0</v>
      </c>
    </row>
    <row r="62" spans="1:57" x14ac:dyDescent="0.4">
      <c r="A62" t="s">
        <v>146</v>
      </c>
      <c r="B62">
        <v>503</v>
      </c>
      <c r="C62" t="s">
        <v>146</v>
      </c>
      <c r="D62">
        <v>19173</v>
      </c>
      <c r="E62">
        <v>1</v>
      </c>
      <c r="F62" t="s">
        <v>146</v>
      </c>
      <c r="G62" t="s">
        <v>656</v>
      </c>
      <c r="H62" s="148">
        <v>2022</v>
      </c>
      <c r="I62">
        <v>7200</v>
      </c>
      <c r="J62">
        <v>1300</v>
      </c>
      <c r="K62">
        <v>0</v>
      </c>
      <c r="L62">
        <v>0</v>
      </c>
      <c r="M62">
        <f t="shared" si="1"/>
        <v>8500</v>
      </c>
      <c r="N62" s="149">
        <v>7200</v>
      </c>
      <c r="O62">
        <v>1300</v>
      </c>
      <c r="P62">
        <v>0</v>
      </c>
      <c r="Q62">
        <v>0</v>
      </c>
      <c r="R62" s="148">
        <f t="shared" si="2"/>
        <v>8500</v>
      </c>
      <c r="S62" s="149">
        <v>6600</v>
      </c>
      <c r="T62">
        <v>1900</v>
      </c>
      <c r="U62">
        <v>0</v>
      </c>
      <c r="V62">
        <v>0</v>
      </c>
      <c r="W62" s="148">
        <f t="shared" si="3"/>
        <v>8500</v>
      </c>
      <c r="X62" s="149">
        <v>6700</v>
      </c>
      <c r="Y62">
        <v>1800</v>
      </c>
      <c r="Z62">
        <v>0</v>
      </c>
      <c r="AA62">
        <v>0</v>
      </c>
      <c r="AB62" s="148">
        <f t="shared" si="0"/>
        <v>8500</v>
      </c>
      <c r="AC62" s="149">
        <v>1200</v>
      </c>
      <c r="AD62">
        <v>7300</v>
      </c>
      <c r="AE62">
        <v>0</v>
      </c>
      <c r="AF62">
        <v>0</v>
      </c>
      <c r="AG62" s="148">
        <f t="shared" si="4"/>
        <v>8500</v>
      </c>
      <c r="AH62" s="149">
        <v>400</v>
      </c>
      <c r="AI62">
        <v>5000</v>
      </c>
      <c r="AJ62">
        <v>3100</v>
      </c>
      <c r="AK62">
        <v>0</v>
      </c>
      <c r="AL62" s="148">
        <f t="shared" si="5"/>
        <v>8500</v>
      </c>
      <c r="AM62" s="149">
        <v>2200</v>
      </c>
      <c r="AN62">
        <v>6300</v>
      </c>
      <c r="AO62">
        <v>0</v>
      </c>
      <c r="AP62">
        <v>0</v>
      </c>
      <c r="AQ62" s="148">
        <f t="shared" si="6"/>
        <v>8500</v>
      </c>
      <c r="AR62" s="149">
        <v>8600</v>
      </c>
      <c r="AS62">
        <v>0</v>
      </c>
      <c r="AT62">
        <v>0</v>
      </c>
      <c r="AU62">
        <v>0</v>
      </c>
      <c r="AV62">
        <f t="shared" si="7"/>
        <v>8600</v>
      </c>
      <c r="AX62" s="150">
        <f t="shared" si="8"/>
        <v>0</v>
      </c>
      <c r="AY62" s="150">
        <f t="shared" si="9"/>
        <v>0</v>
      </c>
      <c r="AZ62" s="150">
        <f t="shared" si="10"/>
        <v>0</v>
      </c>
      <c r="BA62" s="150">
        <f t="shared" si="11"/>
        <v>0</v>
      </c>
      <c r="BB62" s="150">
        <f t="shared" si="12"/>
        <v>0</v>
      </c>
      <c r="BC62" s="150">
        <f t="shared" si="13"/>
        <v>0</v>
      </c>
      <c r="BD62" s="150">
        <f t="shared" si="14"/>
        <v>0</v>
      </c>
      <c r="BE62" s="150">
        <f t="shared" si="15"/>
        <v>0</v>
      </c>
    </row>
    <row r="63" spans="1:57" x14ac:dyDescent="0.4">
      <c r="A63" t="s">
        <v>62</v>
      </c>
      <c r="B63">
        <v>503</v>
      </c>
      <c r="C63" t="s">
        <v>62</v>
      </c>
      <c r="D63">
        <v>19174</v>
      </c>
      <c r="E63">
        <v>1</v>
      </c>
      <c r="F63" t="s">
        <v>62</v>
      </c>
      <c r="G63" t="s">
        <v>656</v>
      </c>
      <c r="H63" s="148">
        <v>2023</v>
      </c>
      <c r="I63">
        <v>10200</v>
      </c>
      <c r="J63">
        <v>6400</v>
      </c>
      <c r="K63">
        <v>300</v>
      </c>
      <c r="L63">
        <v>0</v>
      </c>
      <c r="M63">
        <f t="shared" si="1"/>
        <v>16900</v>
      </c>
      <c r="N63" s="149">
        <v>16400</v>
      </c>
      <c r="O63">
        <v>500</v>
      </c>
      <c r="P63">
        <v>0</v>
      </c>
      <c r="Q63">
        <v>0</v>
      </c>
      <c r="R63" s="148">
        <f t="shared" si="2"/>
        <v>16900</v>
      </c>
      <c r="S63" s="149">
        <v>16000</v>
      </c>
      <c r="T63">
        <v>900</v>
      </c>
      <c r="U63">
        <v>0</v>
      </c>
      <c r="V63">
        <v>0</v>
      </c>
      <c r="W63" s="148">
        <f t="shared" si="3"/>
        <v>16900</v>
      </c>
      <c r="X63" s="149">
        <v>16400</v>
      </c>
      <c r="Y63">
        <v>500</v>
      </c>
      <c r="Z63">
        <v>0</v>
      </c>
      <c r="AA63">
        <v>0</v>
      </c>
      <c r="AB63" s="148">
        <f t="shared" si="0"/>
        <v>16900</v>
      </c>
      <c r="AC63" s="149">
        <v>16400</v>
      </c>
      <c r="AD63">
        <v>500</v>
      </c>
      <c r="AE63">
        <v>0</v>
      </c>
      <c r="AF63">
        <v>0</v>
      </c>
      <c r="AG63" s="148">
        <f t="shared" si="4"/>
        <v>16900</v>
      </c>
      <c r="AH63" s="149">
        <v>16000</v>
      </c>
      <c r="AI63">
        <v>900</v>
      </c>
      <c r="AJ63">
        <v>0</v>
      </c>
      <c r="AK63">
        <v>0</v>
      </c>
      <c r="AL63" s="148">
        <f t="shared" si="5"/>
        <v>16900</v>
      </c>
      <c r="AM63" s="149">
        <v>13300</v>
      </c>
      <c r="AN63">
        <v>3400</v>
      </c>
      <c r="AO63">
        <v>200</v>
      </c>
      <c r="AP63">
        <v>0</v>
      </c>
      <c r="AQ63" s="148">
        <f t="shared" si="6"/>
        <v>16900</v>
      </c>
      <c r="AR63" s="149">
        <v>13200</v>
      </c>
      <c r="AS63">
        <v>3300</v>
      </c>
      <c r="AT63">
        <v>0</v>
      </c>
      <c r="AU63">
        <v>0</v>
      </c>
      <c r="AV63">
        <f t="shared" si="7"/>
        <v>16500</v>
      </c>
      <c r="AX63" s="150">
        <f t="shared" si="8"/>
        <v>0</v>
      </c>
      <c r="AY63" s="150">
        <f t="shared" si="9"/>
        <v>0</v>
      </c>
      <c r="AZ63" s="150">
        <f t="shared" si="10"/>
        <v>0</v>
      </c>
      <c r="BA63" s="150">
        <f t="shared" si="11"/>
        <v>0</v>
      </c>
      <c r="BB63" s="150">
        <f t="shared" si="12"/>
        <v>0</v>
      </c>
      <c r="BC63" s="150">
        <f t="shared" si="13"/>
        <v>0</v>
      </c>
      <c r="BD63" s="150">
        <f t="shared" si="14"/>
        <v>0</v>
      </c>
      <c r="BE63" s="150">
        <f t="shared" si="15"/>
        <v>0</v>
      </c>
    </row>
    <row r="64" spans="1:57" x14ac:dyDescent="0.4">
      <c r="A64" t="s">
        <v>109</v>
      </c>
      <c r="B64">
        <v>503</v>
      </c>
      <c r="C64" t="s">
        <v>109</v>
      </c>
      <c r="D64">
        <v>19175</v>
      </c>
      <c r="E64">
        <v>1</v>
      </c>
      <c r="F64" t="s">
        <v>109</v>
      </c>
      <c r="G64" t="s">
        <v>656</v>
      </c>
      <c r="H64" s="148">
        <v>2021</v>
      </c>
      <c r="I64">
        <v>4300</v>
      </c>
      <c r="J64">
        <v>0</v>
      </c>
      <c r="K64">
        <v>0</v>
      </c>
      <c r="L64">
        <v>0</v>
      </c>
      <c r="M64">
        <f t="shared" si="1"/>
        <v>4300</v>
      </c>
      <c r="N64" s="149">
        <v>4300</v>
      </c>
      <c r="O64">
        <v>0</v>
      </c>
      <c r="P64">
        <v>0</v>
      </c>
      <c r="Q64">
        <v>0</v>
      </c>
      <c r="R64" s="148">
        <f t="shared" si="2"/>
        <v>4300</v>
      </c>
      <c r="S64" s="149">
        <v>4300</v>
      </c>
      <c r="T64">
        <v>0</v>
      </c>
      <c r="U64">
        <v>0</v>
      </c>
      <c r="V64">
        <v>0</v>
      </c>
      <c r="W64" s="148">
        <f t="shared" si="3"/>
        <v>4300</v>
      </c>
      <c r="X64" s="149">
        <v>900</v>
      </c>
      <c r="Y64">
        <v>3400</v>
      </c>
      <c r="Z64">
        <v>0</v>
      </c>
      <c r="AA64">
        <v>0</v>
      </c>
      <c r="AB64" s="148">
        <f t="shared" si="0"/>
        <v>4300</v>
      </c>
      <c r="AC64" s="149">
        <v>2000</v>
      </c>
      <c r="AD64">
        <v>2100</v>
      </c>
      <c r="AE64">
        <v>200</v>
      </c>
      <c r="AF64">
        <v>0</v>
      </c>
      <c r="AG64" s="148">
        <f t="shared" si="4"/>
        <v>4300</v>
      </c>
      <c r="AH64" s="149">
        <v>3200</v>
      </c>
      <c r="AI64">
        <v>1100</v>
      </c>
      <c r="AJ64">
        <v>0</v>
      </c>
      <c r="AK64">
        <v>0</v>
      </c>
      <c r="AL64" s="148">
        <f t="shared" si="5"/>
        <v>4300</v>
      </c>
      <c r="AM64" s="149">
        <v>3400</v>
      </c>
      <c r="AN64">
        <v>900</v>
      </c>
      <c r="AO64">
        <v>0</v>
      </c>
      <c r="AP64">
        <v>0</v>
      </c>
      <c r="AQ64" s="148">
        <f t="shared" si="6"/>
        <v>4300</v>
      </c>
      <c r="AR64" s="149">
        <v>3600</v>
      </c>
      <c r="AS64">
        <v>600</v>
      </c>
      <c r="AT64">
        <v>0</v>
      </c>
      <c r="AU64">
        <v>0</v>
      </c>
      <c r="AV64">
        <f t="shared" si="7"/>
        <v>4200</v>
      </c>
      <c r="AX64" s="150">
        <f t="shared" si="8"/>
        <v>0</v>
      </c>
      <c r="AY64" s="150">
        <f t="shared" si="9"/>
        <v>0</v>
      </c>
      <c r="AZ64" s="150">
        <f t="shared" si="10"/>
        <v>0</v>
      </c>
      <c r="BA64" s="150">
        <f t="shared" si="11"/>
        <v>0</v>
      </c>
      <c r="BB64" s="150">
        <f t="shared" si="12"/>
        <v>0</v>
      </c>
      <c r="BC64" s="150">
        <f t="shared" si="13"/>
        <v>0</v>
      </c>
      <c r="BD64" s="150">
        <f t="shared" si="14"/>
        <v>0</v>
      </c>
      <c r="BE64" s="150">
        <f t="shared" si="15"/>
        <v>0</v>
      </c>
    </row>
    <row r="65" spans="1:57" x14ac:dyDescent="0.4">
      <c r="A65" t="s">
        <v>110</v>
      </c>
      <c r="B65">
        <v>503</v>
      </c>
      <c r="C65" t="s">
        <v>110</v>
      </c>
      <c r="D65">
        <v>19176</v>
      </c>
      <c r="E65">
        <v>1</v>
      </c>
      <c r="F65" t="s">
        <v>110</v>
      </c>
      <c r="G65" t="s">
        <v>656</v>
      </c>
      <c r="H65" s="148">
        <v>2022</v>
      </c>
      <c r="I65">
        <v>24900</v>
      </c>
      <c r="J65">
        <v>1900</v>
      </c>
      <c r="K65">
        <v>0</v>
      </c>
      <c r="L65">
        <v>0</v>
      </c>
      <c r="M65">
        <f t="shared" si="1"/>
        <v>26800</v>
      </c>
      <c r="N65" s="149">
        <v>25100</v>
      </c>
      <c r="O65">
        <v>1700</v>
      </c>
      <c r="P65">
        <v>0</v>
      </c>
      <c r="Q65">
        <v>0</v>
      </c>
      <c r="R65" s="148">
        <f t="shared" si="2"/>
        <v>26800</v>
      </c>
      <c r="S65" s="149">
        <v>9000</v>
      </c>
      <c r="T65">
        <v>14700</v>
      </c>
      <c r="U65">
        <v>2400</v>
      </c>
      <c r="V65">
        <v>700</v>
      </c>
      <c r="W65" s="148">
        <f t="shared" si="3"/>
        <v>26800</v>
      </c>
      <c r="X65" s="149">
        <v>24900</v>
      </c>
      <c r="Y65">
        <v>1900</v>
      </c>
      <c r="Z65">
        <v>0</v>
      </c>
      <c r="AA65">
        <v>0</v>
      </c>
      <c r="AB65" s="148">
        <f t="shared" si="0"/>
        <v>26800</v>
      </c>
      <c r="AC65" s="149">
        <v>16100</v>
      </c>
      <c r="AD65">
        <v>7000</v>
      </c>
      <c r="AE65">
        <v>3700</v>
      </c>
      <c r="AF65">
        <v>0</v>
      </c>
      <c r="AG65" s="148">
        <f t="shared" si="4"/>
        <v>26800</v>
      </c>
      <c r="AH65" s="149">
        <v>20000</v>
      </c>
      <c r="AI65">
        <v>6600</v>
      </c>
      <c r="AJ65">
        <v>200</v>
      </c>
      <c r="AK65">
        <v>0</v>
      </c>
      <c r="AL65" s="148">
        <f t="shared" si="5"/>
        <v>26800</v>
      </c>
      <c r="AM65" s="149">
        <v>4700</v>
      </c>
      <c r="AN65">
        <v>4000</v>
      </c>
      <c r="AO65">
        <v>13100</v>
      </c>
      <c r="AP65">
        <v>5000</v>
      </c>
      <c r="AQ65" s="148">
        <f t="shared" si="6"/>
        <v>26800</v>
      </c>
      <c r="AR65" s="149">
        <v>24900</v>
      </c>
      <c r="AS65">
        <v>2000</v>
      </c>
      <c r="AT65">
        <v>0</v>
      </c>
      <c r="AU65">
        <v>0</v>
      </c>
      <c r="AV65">
        <f t="shared" si="7"/>
        <v>26900</v>
      </c>
      <c r="AX65" s="150">
        <f t="shared" si="8"/>
        <v>0</v>
      </c>
      <c r="AY65" s="150">
        <f t="shared" si="9"/>
        <v>0</v>
      </c>
      <c r="AZ65" s="150">
        <f t="shared" si="10"/>
        <v>2.6119402985074625</v>
      </c>
      <c r="BA65" s="150">
        <f t="shared" si="11"/>
        <v>0</v>
      </c>
      <c r="BB65" s="150">
        <f t="shared" si="12"/>
        <v>0</v>
      </c>
      <c r="BC65" s="150">
        <f t="shared" si="13"/>
        <v>0</v>
      </c>
      <c r="BD65" s="150">
        <f t="shared" si="14"/>
        <v>18.656716417910449</v>
      </c>
      <c r="BE65" s="150">
        <f t="shared" si="15"/>
        <v>0</v>
      </c>
    </row>
    <row r="66" spans="1:57" x14ac:dyDescent="0.4">
      <c r="A66" t="s">
        <v>256</v>
      </c>
      <c r="B66">
        <v>503</v>
      </c>
      <c r="C66" t="s">
        <v>256</v>
      </c>
      <c r="D66">
        <v>19404</v>
      </c>
      <c r="E66">
        <v>1</v>
      </c>
      <c r="F66" t="s">
        <v>256</v>
      </c>
      <c r="G66" t="s">
        <v>656</v>
      </c>
      <c r="H66" s="148">
        <v>2023</v>
      </c>
      <c r="I66">
        <v>3200</v>
      </c>
      <c r="J66">
        <v>200</v>
      </c>
      <c r="K66">
        <v>0</v>
      </c>
      <c r="L66">
        <v>0</v>
      </c>
      <c r="M66">
        <f t="shared" si="1"/>
        <v>3400</v>
      </c>
      <c r="N66" s="149">
        <v>3300</v>
      </c>
      <c r="O66">
        <v>100</v>
      </c>
      <c r="P66">
        <v>0</v>
      </c>
      <c r="Q66">
        <v>0</v>
      </c>
      <c r="R66" s="148">
        <f t="shared" si="2"/>
        <v>3400</v>
      </c>
      <c r="S66" s="149">
        <v>2600</v>
      </c>
      <c r="T66">
        <v>600</v>
      </c>
      <c r="U66">
        <v>200</v>
      </c>
      <c r="V66">
        <v>0</v>
      </c>
      <c r="W66" s="148">
        <f t="shared" si="3"/>
        <v>3400</v>
      </c>
      <c r="X66" s="149">
        <v>2400</v>
      </c>
      <c r="Y66">
        <v>1000</v>
      </c>
      <c r="Z66">
        <v>0</v>
      </c>
      <c r="AA66">
        <v>0</v>
      </c>
      <c r="AB66" s="148">
        <f t="shared" ref="AB66:AB129" si="16">SUM(X66:AA66)</f>
        <v>3400</v>
      </c>
      <c r="AC66" s="149">
        <v>600</v>
      </c>
      <c r="AD66">
        <v>1800</v>
      </c>
      <c r="AE66">
        <v>1000</v>
      </c>
      <c r="AF66">
        <v>0</v>
      </c>
      <c r="AG66" s="148">
        <f t="shared" si="4"/>
        <v>3400</v>
      </c>
      <c r="AH66" s="149">
        <v>200</v>
      </c>
      <c r="AI66">
        <v>1100</v>
      </c>
      <c r="AJ66">
        <v>2100</v>
      </c>
      <c r="AK66">
        <v>0</v>
      </c>
      <c r="AL66" s="148">
        <f t="shared" si="5"/>
        <v>3400</v>
      </c>
      <c r="AM66" s="149">
        <v>200</v>
      </c>
      <c r="AN66">
        <v>2100</v>
      </c>
      <c r="AO66">
        <v>1100</v>
      </c>
      <c r="AP66">
        <v>0</v>
      </c>
      <c r="AQ66" s="148">
        <f t="shared" si="6"/>
        <v>3400</v>
      </c>
      <c r="AR66" s="149">
        <v>500</v>
      </c>
      <c r="AS66">
        <v>2200</v>
      </c>
      <c r="AT66">
        <v>800</v>
      </c>
      <c r="AU66">
        <v>0</v>
      </c>
      <c r="AV66">
        <f t="shared" si="7"/>
        <v>3500</v>
      </c>
      <c r="AX66" s="150">
        <f t="shared" si="8"/>
        <v>0</v>
      </c>
      <c r="AY66" s="150">
        <f t="shared" si="9"/>
        <v>0</v>
      </c>
      <c r="AZ66" s="150">
        <f t="shared" si="10"/>
        <v>0</v>
      </c>
      <c r="BA66" s="150">
        <f t="shared" si="11"/>
        <v>0</v>
      </c>
      <c r="BB66" s="150">
        <f t="shared" si="12"/>
        <v>0</v>
      </c>
      <c r="BC66" s="150">
        <f t="shared" si="13"/>
        <v>0</v>
      </c>
      <c r="BD66" s="150">
        <f t="shared" si="14"/>
        <v>0</v>
      </c>
      <c r="BE66" s="150">
        <f t="shared" si="15"/>
        <v>0</v>
      </c>
    </row>
    <row r="67" spans="1:57" x14ac:dyDescent="0.4">
      <c r="A67" t="s">
        <v>502</v>
      </c>
      <c r="B67">
        <v>503</v>
      </c>
      <c r="C67" t="s">
        <v>502</v>
      </c>
      <c r="D67">
        <v>19319</v>
      </c>
      <c r="E67">
        <v>1</v>
      </c>
      <c r="F67" t="s">
        <v>502</v>
      </c>
      <c r="G67" t="s">
        <v>656</v>
      </c>
      <c r="H67" s="148">
        <v>2024</v>
      </c>
      <c r="I67">
        <v>4800</v>
      </c>
      <c r="J67">
        <v>300</v>
      </c>
      <c r="K67">
        <v>0</v>
      </c>
      <c r="L67">
        <v>0</v>
      </c>
      <c r="M67">
        <f t="shared" ref="M67:M130" si="17">SUM(I67:L67)</f>
        <v>5100</v>
      </c>
      <c r="N67" s="149">
        <v>4900</v>
      </c>
      <c r="O67">
        <v>200</v>
      </c>
      <c r="P67">
        <v>0</v>
      </c>
      <c r="Q67">
        <v>0</v>
      </c>
      <c r="R67" s="148">
        <f t="shared" ref="R67:R130" si="18">SUM(N67:Q67)</f>
        <v>5100</v>
      </c>
      <c r="S67" s="149">
        <v>700</v>
      </c>
      <c r="T67">
        <v>2500</v>
      </c>
      <c r="U67">
        <v>1900</v>
      </c>
      <c r="V67">
        <v>0</v>
      </c>
      <c r="W67" s="148">
        <f t="shared" ref="W67:W130" si="19">SUM(S67:V67)</f>
        <v>5100</v>
      </c>
      <c r="X67" s="149">
        <v>2300</v>
      </c>
      <c r="Y67">
        <v>2600</v>
      </c>
      <c r="Z67">
        <v>200</v>
      </c>
      <c r="AA67">
        <v>0</v>
      </c>
      <c r="AB67" s="148">
        <f t="shared" si="16"/>
        <v>5100</v>
      </c>
      <c r="AC67" s="149">
        <v>1300</v>
      </c>
      <c r="AD67">
        <v>3300</v>
      </c>
      <c r="AE67">
        <v>400</v>
      </c>
      <c r="AF67">
        <v>100</v>
      </c>
      <c r="AG67" s="148">
        <f t="shared" ref="AG67:AG130" si="20">SUM(AC67:AF67)</f>
        <v>5100</v>
      </c>
      <c r="AH67" s="149">
        <v>0</v>
      </c>
      <c r="AI67">
        <v>1800</v>
      </c>
      <c r="AJ67">
        <v>3300</v>
      </c>
      <c r="AK67">
        <v>0</v>
      </c>
      <c r="AL67" s="148">
        <f t="shared" ref="AL67:AL130" si="21">SUM(AH67:AK67)</f>
        <v>5100</v>
      </c>
      <c r="AM67" s="149">
        <v>0</v>
      </c>
      <c r="AN67">
        <v>900</v>
      </c>
      <c r="AO67">
        <v>3700</v>
      </c>
      <c r="AP67">
        <v>500</v>
      </c>
      <c r="AQ67" s="148">
        <f t="shared" ref="AQ67:AQ130" si="22">SUM(AM67:AP67)</f>
        <v>5100</v>
      </c>
      <c r="AR67" s="149">
        <v>0</v>
      </c>
      <c r="AS67">
        <v>2900</v>
      </c>
      <c r="AT67">
        <v>2100</v>
      </c>
      <c r="AU67">
        <v>0</v>
      </c>
      <c r="AV67">
        <f t="shared" ref="AV67:AV130" si="23">SUM(AR67:AU67)</f>
        <v>5000</v>
      </c>
      <c r="AX67" s="150">
        <f t="shared" ref="AX67:AX130" si="24">L67/M67*100</f>
        <v>0</v>
      </c>
      <c r="AY67" s="150">
        <f t="shared" ref="AY67:AY130" si="25">Q67/R67*100</f>
        <v>0</v>
      </c>
      <c r="AZ67" s="150">
        <f t="shared" ref="AZ67:AZ130" si="26">V67/W67*100</f>
        <v>0</v>
      </c>
      <c r="BA67" s="150">
        <f t="shared" ref="BA67:BA130" si="27">AA67/AB67*100</f>
        <v>0</v>
      </c>
      <c r="BB67" s="150">
        <f t="shared" ref="BB67:BB130" si="28">AF67/AG67*100</f>
        <v>1.9607843137254901</v>
      </c>
      <c r="BC67" s="150">
        <f t="shared" ref="BC67:BC130" si="29">AK67/AL67*100</f>
        <v>0</v>
      </c>
      <c r="BD67" s="150">
        <f t="shared" ref="BD67:BD130" si="30">AP67/AQ67*100</f>
        <v>9.8039215686274517</v>
      </c>
      <c r="BE67" s="150">
        <f t="shared" ref="BE67:BE130" si="31">AU67/AV67*100</f>
        <v>0</v>
      </c>
    </row>
    <row r="68" spans="1:57" x14ac:dyDescent="0.4">
      <c r="A68" t="s">
        <v>17</v>
      </c>
      <c r="B68">
        <v>503</v>
      </c>
      <c r="C68" t="s">
        <v>17</v>
      </c>
      <c r="D68">
        <v>19177</v>
      </c>
      <c r="E68">
        <v>1</v>
      </c>
      <c r="F68" t="s">
        <v>17</v>
      </c>
      <c r="G68" t="s">
        <v>656</v>
      </c>
      <c r="H68" s="148">
        <v>2023</v>
      </c>
      <c r="I68">
        <v>1600</v>
      </c>
      <c r="J68">
        <v>0</v>
      </c>
      <c r="K68">
        <v>0</v>
      </c>
      <c r="L68">
        <v>0</v>
      </c>
      <c r="M68">
        <f t="shared" si="17"/>
        <v>1600</v>
      </c>
      <c r="N68" s="149">
        <v>1600</v>
      </c>
      <c r="O68">
        <v>0</v>
      </c>
      <c r="P68">
        <v>0</v>
      </c>
      <c r="Q68">
        <v>0</v>
      </c>
      <c r="R68" s="148">
        <f t="shared" si="18"/>
        <v>1600</v>
      </c>
      <c r="S68" s="149">
        <v>300</v>
      </c>
      <c r="T68">
        <v>1300</v>
      </c>
      <c r="U68">
        <v>0</v>
      </c>
      <c r="V68">
        <v>0</v>
      </c>
      <c r="W68" s="148">
        <f t="shared" si="19"/>
        <v>1600</v>
      </c>
      <c r="X68" s="149">
        <v>1300</v>
      </c>
      <c r="Y68">
        <v>300</v>
      </c>
      <c r="Z68">
        <v>0</v>
      </c>
      <c r="AA68">
        <v>0</v>
      </c>
      <c r="AB68" s="148">
        <f t="shared" si="16"/>
        <v>1600</v>
      </c>
      <c r="AC68" s="149">
        <v>1100</v>
      </c>
      <c r="AD68">
        <v>400</v>
      </c>
      <c r="AE68">
        <v>100</v>
      </c>
      <c r="AF68">
        <v>0</v>
      </c>
      <c r="AG68" s="148">
        <f t="shared" si="20"/>
        <v>1600</v>
      </c>
      <c r="AH68" s="149">
        <v>1100</v>
      </c>
      <c r="AI68">
        <v>500</v>
      </c>
      <c r="AJ68">
        <v>0</v>
      </c>
      <c r="AK68">
        <v>0</v>
      </c>
      <c r="AL68" s="148">
        <f t="shared" si="21"/>
        <v>1600</v>
      </c>
      <c r="AM68" s="149">
        <v>1600</v>
      </c>
      <c r="AN68">
        <v>0</v>
      </c>
      <c r="AO68">
        <v>0</v>
      </c>
      <c r="AP68">
        <v>0</v>
      </c>
      <c r="AQ68" s="148">
        <f t="shared" si="22"/>
        <v>1600</v>
      </c>
      <c r="AR68" s="149">
        <v>900</v>
      </c>
      <c r="AS68">
        <v>0</v>
      </c>
      <c r="AT68">
        <v>0</v>
      </c>
      <c r="AU68">
        <v>0</v>
      </c>
      <c r="AV68">
        <f t="shared" si="23"/>
        <v>900</v>
      </c>
      <c r="AX68" s="150">
        <f t="shared" si="24"/>
        <v>0</v>
      </c>
      <c r="AY68" s="150">
        <f t="shared" si="25"/>
        <v>0</v>
      </c>
      <c r="AZ68" s="150">
        <f t="shared" si="26"/>
        <v>0</v>
      </c>
      <c r="BA68" s="150">
        <f t="shared" si="27"/>
        <v>0</v>
      </c>
      <c r="BB68" s="150">
        <f t="shared" si="28"/>
        <v>0</v>
      </c>
      <c r="BC68" s="150">
        <f t="shared" si="29"/>
        <v>0</v>
      </c>
      <c r="BD68" s="150">
        <f t="shared" si="30"/>
        <v>0</v>
      </c>
      <c r="BE68" s="150">
        <f t="shared" si="31"/>
        <v>0</v>
      </c>
    </row>
    <row r="69" spans="1:57" x14ac:dyDescent="0.4">
      <c r="A69" t="s">
        <v>257</v>
      </c>
      <c r="B69">
        <v>503</v>
      </c>
      <c r="C69" t="s">
        <v>257</v>
      </c>
      <c r="D69">
        <v>19405</v>
      </c>
      <c r="E69">
        <v>1</v>
      </c>
      <c r="F69" t="s">
        <v>257</v>
      </c>
      <c r="G69" t="s">
        <v>656</v>
      </c>
      <c r="H69" s="148">
        <v>2023</v>
      </c>
      <c r="I69">
        <v>4600</v>
      </c>
      <c r="J69">
        <v>0</v>
      </c>
      <c r="K69">
        <v>0</v>
      </c>
      <c r="L69">
        <v>0</v>
      </c>
      <c r="M69">
        <f t="shared" si="17"/>
        <v>4600</v>
      </c>
      <c r="N69" s="149">
        <v>4600</v>
      </c>
      <c r="O69">
        <v>0</v>
      </c>
      <c r="P69">
        <v>0</v>
      </c>
      <c r="Q69">
        <v>0</v>
      </c>
      <c r="R69" s="148">
        <f t="shared" si="18"/>
        <v>4600</v>
      </c>
      <c r="S69" s="149">
        <v>500</v>
      </c>
      <c r="T69">
        <v>2600</v>
      </c>
      <c r="U69">
        <v>1300</v>
      </c>
      <c r="V69">
        <v>200</v>
      </c>
      <c r="W69" s="148">
        <f t="shared" si="19"/>
        <v>4600</v>
      </c>
      <c r="X69" s="149">
        <v>100</v>
      </c>
      <c r="Y69">
        <v>1500</v>
      </c>
      <c r="Z69">
        <v>3000</v>
      </c>
      <c r="AA69">
        <v>0</v>
      </c>
      <c r="AB69" s="148">
        <f t="shared" si="16"/>
        <v>4600</v>
      </c>
      <c r="AC69" s="149">
        <v>0</v>
      </c>
      <c r="AD69">
        <v>300</v>
      </c>
      <c r="AE69">
        <v>4300</v>
      </c>
      <c r="AF69">
        <v>0</v>
      </c>
      <c r="AG69" s="148">
        <f t="shared" si="20"/>
        <v>4600</v>
      </c>
      <c r="AH69" s="149">
        <v>200</v>
      </c>
      <c r="AI69">
        <v>1800</v>
      </c>
      <c r="AJ69">
        <v>2600</v>
      </c>
      <c r="AK69">
        <v>0</v>
      </c>
      <c r="AL69" s="148">
        <f t="shared" si="21"/>
        <v>4600</v>
      </c>
      <c r="AM69" s="149">
        <v>0</v>
      </c>
      <c r="AN69">
        <v>200</v>
      </c>
      <c r="AO69">
        <v>4100</v>
      </c>
      <c r="AP69">
        <v>300</v>
      </c>
      <c r="AQ69" s="148">
        <f t="shared" si="22"/>
        <v>4600</v>
      </c>
      <c r="AR69" s="149">
        <v>0</v>
      </c>
      <c r="AS69">
        <v>1600</v>
      </c>
      <c r="AT69">
        <v>2900</v>
      </c>
      <c r="AU69">
        <v>0</v>
      </c>
      <c r="AV69">
        <f t="shared" si="23"/>
        <v>4500</v>
      </c>
      <c r="AX69" s="150">
        <f t="shared" si="24"/>
        <v>0</v>
      </c>
      <c r="AY69" s="150">
        <f t="shared" si="25"/>
        <v>0</v>
      </c>
      <c r="AZ69" s="150">
        <f t="shared" si="26"/>
        <v>4.3478260869565215</v>
      </c>
      <c r="BA69" s="150">
        <f t="shared" si="27"/>
        <v>0</v>
      </c>
      <c r="BB69" s="150">
        <f t="shared" si="28"/>
        <v>0</v>
      </c>
      <c r="BC69" s="150">
        <f t="shared" si="29"/>
        <v>0</v>
      </c>
      <c r="BD69" s="150">
        <f t="shared" si="30"/>
        <v>6.5217391304347823</v>
      </c>
      <c r="BE69" s="150">
        <f t="shared" si="31"/>
        <v>0</v>
      </c>
    </row>
    <row r="70" spans="1:57" x14ac:dyDescent="0.4">
      <c r="A70" t="s">
        <v>213</v>
      </c>
      <c r="B70">
        <v>503</v>
      </c>
      <c r="C70" t="s">
        <v>213</v>
      </c>
      <c r="D70">
        <v>19320</v>
      </c>
      <c r="E70">
        <v>1</v>
      </c>
      <c r="F70" t="s">
        <v>213</v>
      </c>
      <c r="G70" t="s">
        <v>656</v>
      </c>
      <c r="H70" s="148">
        <v>2024</v>
      </c>
      <c r="I70">
        <v>3900</v>
      </c>
      <c r="J70">
        <v>0</v>
      </c>
      <c r="K70">
        <v>0</v>
      </c>
      <c r="L70">
        <v>0</v>
      </c>
      <c r="M70">
        <f t="shared" si="17"/>
        <v>3900</v>
      </c>
      <c r="N70" s="149">
        <v>3900</v>
      </c>
      <c r="O70">
        <v>0</v>
      </c>
      <c r="P70">
        <v>0</v>
      </c>
      <c r="Q70">
        <v>0</v>
      </c>
      <c r="R70" s="148">
        <f t="shared" si="18"/>
        <v>3900</v>
      </c>
      <c r="S70" s="149">
        <v>3300</v>
      </c>
      <c r="T70">
        <v>600</v>
      </c>
      <c r="U70">
        <v>0</v>
      </c>
      <c r="V70">
        <v>0</v>
      </c>
      <c r="W70" s="148">
        <f t="shared" si="19"/>
        <v>3900</v>
      </c>
      <c r="X70" s="149">
        <v>1400</v>
      </c>
      <c r="Y70">
        <v>2200</v>
      </c>
      <c r="Z70">
        <v>300</v>
      </c>
      <c r="AA70">
        <v>0</v>
      </c>
      <c r="AB70" s="148">
        <f t="shared" si="16"/>
        <v>3900</v>
      </c>
      <c r="AC70" s="149">
        <v>1300</v>
      </c>
      <c r="AD70">
        <v>1700</v>
      </c>
      <c r="AE70">
        <v>900</v>
      </c>
      <c r="AF70">
        <v>0</v>
      </c>
      <c r="AG70" s="148">
        <f t="shared" si="20"/>
        <v>3900</v>
      </c>
      <c r="AH70" s="149">
        <v>2200</v>
      </c>
      <c r="AI70">
        <v>1700</v>
      </c>
      <c r="AJ70">
        <v>0</v>
      </c>
      <c r="AK70">
        <v>0</v>
      </c>
      <c r="AL70" s="148">
        <f t="shared" si="21"/>
        <v>3900</v>
      </c>
      <c r="AM70" s="149">
        <v>2000</v>
      </c>
      <c r="AN70">
        <v>800</v>
      </c>
      <c r="AO70">
        <v>1100</v>
      </c>
      <c r="AP70">
        <v>0</v>
      </c>
      <c r="AQ70" s="148">
        <f t="shared" si="22"/>
        <v>3900</v>
      </c>
      <c r="AR70" s="149">
        <v>2300</v>
      </c>
      <c r="AS70">
        <v>1500</v>
      </c>
      <c r="AT70">
        <v>0</v>
      </c>
      <c r="AU70">
        <v>0</v>
      </c>
      <c r="AV70">
        <f t="shared" si="23"/>
        <v>3800</v>
      </c>
      <c r="AX70" s="150">
        <f t="shared" si="24"/>
        <v>0</v>
      </c>
      <c r="AY70" s="150">
        <f t="shared" si="25"/>
        <v>0</v>
      </c>
      <c r="AZ70" s="150">
        <f t="shared" si="26"/>
        <v>0</v>
      </c>
      <c r="BA70" s="150">
        <f t="shared" si="27"/>
        <v>0</v>
      </c>
      <c r="BB70" s="150">
        <f t="shared" si="28"/>
        <v>0</v>
      </c>
      <c r="BC70" s="150">
        <f t="shared" si="29"/>
        <v>0</v>
      </c>
      <c r="BD70" s="150">
        <f t="shared" si="30"/>
        <v>0</v>
      </c>
      <c r="BE70" s="150">
        <f t="shared" si="31"/>
        <v>0</v>
      </c>
    </row>
    <row r="71" spans="1:57" x14ac:dyDescent="0.4">
      <c r="A71" t="s">
        <v>376</v>
      </c>
      <c r="B71">
        <v>500</v>
      </c>
      <c r="C71" t="s">
        <v>376</v>
      </c>
      <c r="D71">
        <v>16824</v>
      </c>
      <c r="E71">
        <v>1</v>
      </c>
      <c r="F71" t="s">
        <v>376</v>
      </c>
      <c r="G71" t="s">
        <v>656</v>
      </c>
      <c r="H71" s="148">
        <v>2021</v>
      </c>
      <c r="I71">
        <v>3200</v>
      </c>
      <c r="J71">
        <v>200</v>
      </c>
      <c r="K71">
        <v>0</v>
      </c>
      <c r="L71">
        <v>0</v>
      </c>
      <c r="M71">
        <f t="shared" si="17"/>
        <v>3400</v>
      </c>
      <c r="N71" s="149">
        <v>3200</v>
      </c>
      <c r="O71">
        <v>200</v>
      </c>
      <c r="P71">
        <v>0</v>
      </c>
      <c r="Q71">
        <v>0</v>
      </c>
      <c r="R71" s="148">
        <f t="shared" si="18"/>
        <v>3400</v>
      </c>
      <c r="S71" s="149">
        <v>100</v>
      </c>
      <c r="T71">
        <v>600</v>
      </c>
      <c r="U71">
        <v>1700</v>
      </c>
      <c r="V71">
        <v>1000</v>
      </c>
      <c r="W71" s="148">
        <f t="shared" si="19"/>
        <v>3400</v>
      </c>
      <c r="X71" s="149">
        <v>400</v>
      </c>
      <c r="Y71">
        <v>700</v>
      </c>
      <c r="Z71">
        <v>900</v>
      </c>
      <c r="AA71">
        <v>1400</v>
      </c>
      <c r="AB71" s="148">
        <f t="shared" si="16"/>
        <v>3400</v>
      </c>
      <c r="AC71" s="149">
        <v>500</v>
      </c>
      <c r="AD71">
        <v>600</v>
      </c>
      <c r="AE71">
        <v>600</v>
      </c>
      <c r="AF71">
        <v>1700</v>
      </c>
      <c r="AG71" s="148">
        <f t="shared" si="20"/>
        <v>3400</v>
      </c>
      <c r="AH71" s="149">
        <v>1700</v>
      </c>
      <c r="AI71">
        <v>1700</v>
      </c>
      <c r="AJ71">
        <v>0</v>
      </c>
      <c r="AK71">
        <v>0</v>
      </c>
      <c r="AL71" s="148">
        <f t="shared" si="21"/>
        <v>3400</v>
      </c>
      <c r="AM71" s="149">
        <v>3000</v>
      </c>
      <c r="AN71">
        <v>400</v>
      </c>
      <c r="AO71">
        <v>0</v>
      </c>
      <c r="AP71">
        <v>0</v>
      </c>
      <c r="AQ71" s="148">
        <f t="shared" si="22"/>
        <v>3400</v>
      </c>
      <c r="AR71" s="149">
        <v>3300</v>
      </c>
      <c r="AS71">
        <v>100</v>
      </c>
      <c r="AT71">
        <v>0</v>
      </c>
      <c r="AU71">
        <v>0</v>
      </c>
      <c r="AV71">
        <f t="shared" si="23"/>
        <v>3400</v>
      </c>
      <c r="AX71" s="150">
        <f t="shared" si="24"/>
        <v>0</v>
      </c>
      <c r="AY71" s="150">
        <f t="shared" si="25"/>
        <v>0</v>
      </c>
      <c r="AZ71" s="150">
        <f t="shared" si="26"/>
        <v>29.411764705882355</v>
      </c>
      <c r="BA71" s="150">
        <f t="shared" si="27"/>
        <v>41.17647058823529</v>
      </c>
      <c r="BB71" s="150">
        <f t="shared" si="28"/>
        <v>50</v>
      </c>
      <c r="BC71" s="150">
        <f t="shared" si="29"/>
        <v>0</v>
      </c>
      <c r="BD71" s="150">
        <f t="shared" si="30"/>
        <v>0</v>
      </c>
      <c r="BE71" s="150">
        <f t="shared" si="31"/>
        <v>0</v>
      </c>
    </row>
    <row r="72" spans="1:57" x14ac:dyDescent="0.4">
      <c r="A72" t="s">
        <v>289</v>
      </c>
      <c r="B72">
        <v>500</v>
      </c>
      <c r="C72" t="s">
        <v>289</v>
      </c>
      <c r="D72">
        <v>14017</v>
      </c>
      <c r="E72">
        <v>1</v>
      </c>
      <c r="F72" t="s">
        <v>289</v>
      </c>
      <c r="G72" t="s">
        <v>656</v>
      </c>
      <c r="H72" s="148">
        <v>2017</v>
      </c>
      <c r="I72">
        <v>500</v>
      </c>
      <c r="J72">
        <v>1400</v>
      </c>
      <c r="K72">
        <v>0</v>
      </c>
      <c r="L72">
        <v>0</v>
      </c>
      <c r="M72">
        <f t="shared" si="17"/>
        <v>1900</v>
      </c>
      <c r="N72" s="149">
        <v>0</v>
      </c>
      <c r="O72">
        <v>1400</v>
      </c>
      <c r="P72">
        <v>500</v>
      </c>
      <c r="Q72">
        <v>0</v>
      </c>
      <c r="R72" s="148">
        <f t="shared" si="18"/>
        <v>1900</v>
      </c>
      <c r="S72" s="149">
        <v>1600</v>
      </c>
      <c r="T72">
        <v>300</v>
      </c>
      <c r="U72">
        <v>0</v>
      </c>
      <c r="V72">
        <v>0</v>
      </c>
      <c r="W72" s="148">
        <f t="shared" si="19"/>
        <v>1900</v>
      </c>
      <c r="X72" s="149">
        <v>0</v>
      </c>
      <c r="Y72">
        <v>1900</v>
      </c>
      <c r="Z72">
        <v>0</v>
      </c>
      <c r="AA72">
        <v>0</v>
      </c>
      <c r="AB72" s="148">
        <f t="shared" si="16"/>
        <v>1900</v>
      </c>
      <c r="AC72" s="149">
        <v>0</v>
      </c>
      <c r="AD72">
        <v>1900</v>
      </c>
      <c r="AE72">
        <v>0</v>
      </c>
      <c r="AF72">
        <v>0</v>
      </c>
      <c r="AG72" s="148">
        <f t="shared" si="20"/>
        <v>1900</v>
      </c>
      <c r="AH72" s="149">
        <v>200</v>
      </c>
      <c r="AI72">
        <v>200</v>
      </c>
      <c r="AJ72">
        <v>1400</v>
      </c>
      <c r="AK72">
        <v>100</v>
      </c>
      <c r="AL72" s="148">
        <f t="shared" si="21"/>
        <v>1900</v>
      </c>
      <c r="AM72" s="149">
        <v>100</v>
      </c>
      <c r="AN72">
        <v>1600</v>
      </c>
      <c r="AO72">
        <v>200</v>
      </c>
      <c r="AP72">
        <v>0</v>
      </c>
      <c r="AQ72" s="148">
        <f t="shared" si="22"/>
        <v>1900</v>
      </c>
      <c r="AR72" s="149">
        <v>0</v>
      </c>
      <c r="AS72">
        <v>1600</v>
      </c>
      <c r="AT72">
        <v>0</v>
      </c>
      <c r="AU72">
        <v>0</v>
      </c>
      <c r="AV72">
        <f t="shared" si="23"/>
        <v>1600</v>
      </c>
      <c r="AX72" s="150">
        <f t="shared" si="24"/>
        <v>0</v>
      </c>
      <c r="AY72" s="150">
        <f t="shared" si="25"/>
        <v>0</v>
      </c>
      <c r="AZ72" s="150">
        <f t="shared" si="26"/>
        <v>0</v>
      </c>
      <c r="BA72" s="150">
        <f t="shared" si="27"/>
        <v>0</v>
      </c>
      <c r="BB72" s="150">
        <f t="shared" si="28"/>
        <v>0</v>
      </c>
      <c r="BC72" s="150">
        <f t="shared" si="29"/>
        <v>5.2631578947368416</v>
      </c>
      <c r="BD72" s="150">
        <f t="shared" si="30"/>
        <v>0</v>
      </c>
      <c r="BE72" s="150">
        <f t="shared" si="31"/>
        <v>0</v>
      </c>
    </row>
    <row r="73" spans="1:57" x14ac:dyDescent="0.4">
      <c r="A73" t="s">
        <v>287</v>
      </c>
      <c r="B73">
        <v>500</v>
      </c>
      <c r="C73" t="s">
        <v>287</v>
      </c>
      <c r="D73">
        <v>13892</v>
      </c>
      <c r="E73">
        <v>1</v>
      </c>
      <c r="F73" t="s">
        <v>287</v>
      </c>
      <c r="G73" t="s">
        <v>656</v>
      </c>
      <c r="H73" s="148">
        <v>2017</v>
      </c>
      <c r="I73">
        <v>4700</v>
      </c>
      <c r="J73">
        <v>3700</v>
      </c>
      <c r="K73">
        <v>2400</v>
      </c>
      <c r="L73">
        <v>0</v>
      </c>
      <c r="M73">
        <f t="shared" si="17"/>
        <v>10800</v>
      </c>
      <c r="N73" s="149">
        <v>9500</v>
      </c>
      <c r="O73">
        <v>500</v>
      </c>
      <c r="P73">
        <v>800</v>
      </c>
      <c r="Q73">
        <v>0</v>
      </c>
      <c r="R73" s="148">
        <f t="shared" si="18"/>
        <v>10800</v>
      </c>
      <c r="S73" s="149">
        <v>10800</v>
      </c>
      <c r="T73">
        <v>0</v>
      </c>
      <c r="U73">
        <v>0</v>
      </c>
      <c r="V73">
        <v>0</v>
      </c>
      <c r="W73" s="148">
        <f t="shared" si="19"/>
        <v>10800</v>
      </c>
      <c r="X73" s="149">
        <v>10800</v>
      </c>
      <c r="Y73">
        <v>0</v>
      </c>
      <c r="Z73">
        <v>0</v>
      </c>
      <c r="AA73">
        <v>0</v>
      </c>
      <c r="AB73" s="148">
        <f t="shared" si="16"/>
        <v>10800</v>
      </c>
      <c r="AC73" s="149">
        <v>10800</v>
      </c>
      <c r="AD73">
        <v>0</v>
      </c>
      <c r="AE73">
        <v>0</v>
      </c>
      <c r="AF73">
        <v>0</v>
      </c>
      <c r="AG73" s="148">
        <f t="shared" si="20"/>
        <v>10800</v>
      </c>
      <c r="AH73" s="149">
        <v>10800</v>
      </c>
      <c r="AI73">
        <v>0</v>
      </c>
      <c r="AJ73">
        <v>0</v>
      </c>
      <c r="AK73">
        <v>0</v>
      </c>
      <c r="AL73" s="148">
        <f t="shared" si="21"/>
        <v>10800</v>
      </c>
      <c r="AM73" s="149">
        <v>10600</v>
      </c>
      <c r="AN73">
        <v>200</v>
      </c>
      <c r="AO73">
        <v>0</v>
      </c>
      <c r="AP73">
        <v>0</v>
      </c>
      <c r="AQ73" s="148">
        <f t="shared" si="22"/>
        <v>10800</v>
      </c>
      <c r="AR73" s="149">
        <v>11000</v>
      </c>
      <c r="AS73">
        <v>100</v>
      </c>
      <c r="AT73">
        <v>100</v>
      </c>
      <c r="AU73">
        <v>0</v>
      </c>
      <c r="AV73">
        <f t="shared" si="23"/>
        <v>11200</v>
      </c>
      <c r="AX73" s="150">
        <f t="shared" si="24"/>
        <v>0</v>
      </c>
      <c r="AY73" s="150">
        <f t="shared" si="25"/>
        <v>0</v>
      </c>
      <c r="AZ73" s="150">
        <f t="shared" si="26"/>
        <v>0</v>
      </c>
      <c r="BA73" s="150">
        <f t="shared" si="27"/>
        <v>0</v>
      </c>
      <c r="BB73" s="150">
        <f t="shared" si="28"/>
        <v>0</v>
      </c>
      <c r="BC73" s="150">
        <f t="shared" si="29"/>
        <v>0</v>
      </c>
      <c r="BD73" s="150">
        <f t="shared" si="30"/>
        <v>0</v>
      </c>
      <c r="BE73" s="150">
        <f t="shared" si="31"/>
        <v>0</v>
      </c>
    </row>
    <row r="74" spans="1:57" x14ac:dyDescent="0.4">
      <c r="A74" t="s">
        <v>148</v>
      </c>
      <c r="B74">
        <v>503</v>
      </c>
      <c r="C74" t="s">
        <v>148</v>
      </c>
      <c r="D74">
        <v>19178</v>
      </c>
      <c r="E74">
        <v>1</v>
      </c>
      <c r="F74" t="s">
        <v>148</v>
      </c>
      <c r="G74" t="s">
        <v>656</v>
      </c>
      <c r="H74" s="148">
        <v>2023</v>
      </c>
      <c r="I74">
        <v>5200</v>
      </c>
      <c r="J74">
        <v>1400</v>
      </c>
      <c r="K74">
        <v>0</v>
      </c>
      <c r="L74">
        <v>0</v>
      </c>
      <c r="M74">
        <f t="shared" si="17"/>
        <v>6600</v>
      </c>
      <c r="N74" s="149">
        <v>5400</v>
      </c>
      <c r="O74">
        <v>1200</v>
      </c>
      <c r="P74">
        <v>0</v>
      </c>
      <c r="Q74">
        <v>0</v>
      </c>
      <c r="R74" s="148">
        <f t="shared" si="18"/>
        <v>6600</v>
      </c>
      <c r="S74" s="149">
        <v>4100</v>
      </c>
      <c r="T74">
        <v>1700</v>
      </c>
      <c r="U74">
        <v>700</v>
      </c>
      <c r="V74">
        <v>100</v>
      </c>
      <c r="W74" s="148">
        <f t="shared" si="19"/>
        <v>6600</v>
      </c>
      <c r="X74" s="149">
        <v>6600</v>
      </c>
      <c r="Y74">
        <v>0</v>
      </c>
      <c r="Z74">
        <v>0</v>
      </c>
      <c r="AA74">
        <v>0</v>
      </c>
      <c r="AB74" s="148">
        <f t="shared" si="16"/>
        <v>6600</v>
      </c>
      <c r="AC74" s="149">
        <v>6100</v>
      </c>
      <c r="AD74">
        <v>500</v>
      </c>
      <c r="AE74">
        <v>0</v>
      </c>
      <c r="AF74">
        <v>0</v>
      </c>
      <c r="AG74" s="148">
        <f t="shared" si="20"/>
        <v>6600</v>
      </c>
      <c r="AH74" s="149">
        <v>5100</v>
      </c>
      <c r="AI74">
        <v>1500</v>
      </c>
      <c r="AJ74">
        <v>0</v>
      </c>
      <c r="AK74">
        <v>0</v>
      </c>
      <c r="AL74" s="148">
        <f t="shared" si="21"/>
        <v>6600</v>
      </c>
      <c r="AM74" s="149">
        <v>4400</v>
      </c>
      <c r="AN74">
        <v>600</v>
      </c>
      <c r="AO74">
        <v>1600</v>
      </c>
      <c r="AP74">
        <v>0</v>
      </c>
      <c r="AQ74" s="148">
        <f t="shared" si="22"/>
        <v>6600</v>
      </c>
      <c r="AR74" s="149">
        <v>5700</v>
      </c>
      <c r="AS74">
        <v>800</v>
      </c>
      <c r="AT74">
        <v>0</v>
      </c>
      <c r="AU74">
        <v>0</v>
      </c>
      <c r="AV74">
        <f t="shared" si="23"/>
        <v>6500</v>
      </c>
      <c r="AX74" s="150">
        <f t="shared" si="24"/>
        <v>0</v>
      </c>
      <c r="AY74" s="150">
        <f t="shared" si="25"/>
        <v>0</v>
      </c>
      <c r="AZ74" s="150">
        <f t="shared" si="26"/>
        <v>1.5151515151515151</v>
      </c>
      <c r="BA74" s="150">
        <f t="shared" si="27"/>
        <v>0</v>
      </c>
      <c r="BB74" s="150">
        <f t="shared" si="28"/>
        <v>0</v>
      </c>
      <c r="BC74" s="150">
        <f t="shared" si="29"/>
        <v>0</v>
      </c>
      <c r="BD74" s="150">
        <f t="shared" si="30"/>
        <v>0</v>
      </c>
      <c r="BE74" s="150">
        <f t="shared" si="31"/>
        <v>0</v>
      </c>
    </row>
    <row r="75" spans="1:57" x14ac:dyDescent="0.4">
      <c r="A75" t="s">
        <v>79</v>
      </c>
      <c r="B75">
        <v>503</v>
      </c>
      <c r="C75" t="s">
        <v>79</v>
      </c>
      <c r="D75">
        <v>19179</v>
      </c>
      <c r="E75">
        <v>1</v>
      </c>
      <c r="F75" t="s">
        <v>79</v>
      </c>
      <c r="G75" t="s">
        <v>656</v>
      </c>
      <c r="H75" s="148">
        <v>2021</v>
      </c>
      <c r="I75">
        <v>22400</v>
      </c>
      <c r="J75">
        <v>700</v>
      </c>
      <c r="K75">
        <v>0</v>
      </c>
      <c r="L75">
        <v>0</v>
      </c>
      <c r="M75">
        <f t="shared" si="17"/>
        <v>23100</v>
      </c>
      <c r="N75" s="149">
        <v>23100</v>
      </c>
      <c r="O75">
        <v>0</v>
      </c>
      <c r="P75">
        <v>0</v>
      </c>
      <c r="Q75">
        <v>0</v>
      </c>
      <c r="R75" s="148">
        <f t="shared" si="18"/>
        <v>23100</v>
      </c>
      <c r="S75" s="149">
        <v>23100</v>
      </c>
      <c r="T75">
        <v>0</v>
      </c>
      <c r="U75">
        <v>0</v>
      </c>
      <c r="V75">
        <v>0</v>
      </c>
      <c r="W75" s="148">
        <f t="shared" si="19"/>
        <v>23100</v>
      </c>
      <c r="X75" s="149">
        <v>23100</v>
      </c>
      <c r="Y75">
        <v>0</v>
      </c>
      <c r="Z75">
        <v>0</v>
      </c>
      <c r="AA75">
        <v>0</v>
      </c>
      <c r="AB75" s="148">
        <f t="shared" si="16"/>
        <v>23100</v>
      </c>
      <c r="AC75" s="149">
        <v>20800</v>
      </c>
      <c r="AD75">
        <v>2300</v>
      </c>
      <c r="AE75">
        <v>0</v>
      </c>
      <c r="AF75">
        <v>0</v>
      </c>
      <c r="AG75" s="148">
        <f t="shared" si="20"/>
        <v>23100</v>
      </c>
      <c r="AH75" s="149">
        <v>22500</v>
      </c>
      <c r="AI75">
        <v>600</v>
      </c>
      <c r="AJ75">
        <v>0</v>
      </c>
      <c r="AK75">
        <v>0</v>
      </c>
      <c r="AL75" s="148">
        <f t="shared" si="21"/>
        <v>23100</v>
      </c>
      <c r="AM75" s="149">
        <v>23100</v>
      </c>
      <c r="AN75">
        <v>0</v>
      </c>
      <c r="AO75">
        <v>0</v>
      </c>
      <c r="AP75">
        <v>0</v>
      </c>
      <c r="AQ75" s="148">
        <f t="shared" si="22"/>
        <v>23100</v>
      </c>
      <c r="AR75" s="149">
        <v>23600</v>
      </c>
      <c r="AS75">
        <v>0</v>
      </c>
      <c r="AT75">
        <v>0</v>
      </c>
      <c r="AU75">
        <v>0</v>
      </c>
      <c r="AV75">
        <f t="shared" si="23"/>
        <v>23600</v>
      </c>
      <c r="AX75" s="150">
        <f t="shared" si="24"/>
        <v>0</v>
      </c>
      <c r="AY75" s="150">
        <f t="shared" si="25"/>
        <v>0</v>
      </c>
      <c r="AZ75" s="150">
        <f t="shared" si="26"/>
        <v>0</v>
      </c>
      <c r="BA75" s="150">
        <f t="shared" si="27"/>
        <v>0</v>
      </c>
      <c r="BB75" s="150">
        <f t="shared" si="28"/>
        <v>0</v>
      </c>
      <c r="BC75" s="150">
        <f t="shared" si="29"/>
        <v>0</v>
      </c>
      <c r="BD75" s="150">
        <f t="shared" si="30"/>
        <v>0</v>
      </c>
      <c r="BE75" s="150">
        <f t="shared" si="31"/>
        <v>0</v>
      </c>
    </row>
    <row r="76" spans="1:57" x14ac:dyDescent="0.4">
      <c r="A76" t="s">
        <v>80</v>
      </c>
      <c r="B76">
        <v>503</v>
      </c>
      <c r="C76" t="s">
        <v>80</v>
      </c>
      <c r="D76">
        <v>19180</v>
      </c>
      <c r="E76">
        <v>1</v>
      </c>
      <c r="F76" t="s">
        <v>80</v>
      </c>
      <c r="G76" t="s">
        <v>656</v>
      </c>
      <c r="H76" s="148">
        <v>2022</v>
      </c>
      <c r="I76">
        <v>6700</v>
      </c>
      <c r="J76">
        <v>100</v>
      </c>
      <c r="K76">
        <v>0</v>
      </c>
      <c r="L76">
        <v>0</v>
      </c>
      <c r="M76">
        <f t="shared" si="17"/>
        <v>6800</v>
      </c>
      <c r="N76" s="149">
        <v>6700</v>
      </c>
      <c r="O76">
        <v>100</v>
      </c>
      <c r="P76">
        <v>0</v>
      </c>
      <c r="Q76">
        <v>0</v>
      </c>
      <c r="R76" s="148">
        <f t="shared" si="18"/>
        <v>6800</v>
      </c>
      <c r="S76" s="149">
        <v>5300</v>
      </c>
      <c r="T76">
        <v>1500</v>
      </c>
      <c r="U76">
        <v>0</v>
      </c>
      <c r="V76">
        <v>0</v>
      </c>
      <c r="W76" s="148">
        <f t="shared" si="19"/>
        <v>6800</v>
      </c>
      <c r="X76" s="149">
        <v>6800</v>
      </c>
      <c r="Y76">
        <v>0</v>
      </c>
      <c r="Z76">
        <v>0</v>
      </c>
      <c r="AA76">
        <v>0</v>
      </c>
      <c r="AB76" s="148">
        <f t="shared" si="16"/>
        <v>6800</v>
      </c>
      <c r="AC76" s="149">
        <v>5300</v>
      </c>
      <c r="AD76">
        <v>1500</v>
      </c>
      <c r="AE76">
        <v>0</v>
      </c>
      <c r="AF76">
        <v>0</v>
      </c>
      <c r="AG76" s="148">
        <f t="shared" si="20"/>
        <v>6800</v>
      </c>
      <c r="AH76" s="149">
        <v>6600</v>
      </c>
      <c r="AI76">
        <v>200</v>
      </c>
      <c r="AJ76">
        <v>0</v>
      </c>
      <c r="AK76">
        <v>0</v>
      </c>
      <c r="AL76" s="148">
        <f t="shared" si="21"/>
        <v>6800</v>
      </c>
      <c r="AM76" s="149">
        <v>6800</v>
      </c>
      <c r="AN76">
        <v>0</v>
      </c>
      <c r="AO76">
        <v>0</v>
      </c>
      <c r="AP76">
        <v>0</v>
      </c>
      <c r="AQ76" s="148">
        <f t="shared" si="22"/>
        <v>6800</v>
      </c>
      <c r="AR76" s="149">
        <v>7000</v>
      </c>
      <c r="AS76">
        <v>0</v>
      </c>
      <c r="AT76">
        <v>0</v>
      </c>
      <c r="AU76">
        <v>0</v>
      </c>
      <c r="AV76">
        <f t="shared" si="23"/>
        <v>7000</v>
      </c>
      <c r="AX76" s="150">
        <f t="shared" si="24"/>
        <v>0</v>
      </c>
      <c r="AY76" s="150">
        <f t="shared" si="25"/>
        <v>0</v>
      </c>
      <c r="AZ76" s="150">
        <f t="shared" si="26"/>
        <v>0</v>
      </c>
      <c r="BA76" s="150">
        <f t="shared" si="27"/>
        <v>0</v>
      </c>
      <c r="BB76" s="150">
        <f t="shared" si="28"/>
        <v>0</v>
      </c>
      <c r="BC76" s="150">
        <f t="shared" si="29"/>
        <v>0</v>
      </c>
      <c r="BD76" s="150">
        <f t="shared" si="30"/>
        <v>0</v>
      </c>
      <c r="BE76" s="150">
        <f t="shared" si="31"/>
        <v>0</v>
      </c>
    </row>
    <row r="77" spans="1:57" x14ac:dyDescent="0.4">
      <c r="A77" t="s">
        <v>51</v>
      </c>
      <c r="B77">
        <v>503</v>
      </c>
      <c r="C77" t="s">
        <v>51</v>
      </c>
      <c r="D77">
        <v>19181</v>
      </c>
      <c r="E77">
        <v>1</v>
      </c>
      <c r="F77" t="s">
        <v>51</v>
      </c>
      <c r="G77" t="s">
        <v>656</v>
      </c>
      <c r="H77" s="148">
        <v>2023</v>
      </c>
      <c r="I77">
        <v>4800</v>
      </c>
      <c r="J77">
        <v>1200</v>
      </c>
      <c r="K77">
        <v>0</v>
      </c>
      <c r="L77">
        <v>0</v>
      </c>
      <c r="M77">
        <f t="shared" si="17"/>
        <v>6000</v>
      </c>
      <c r="N77" s="149">
        <v>0</v>
      </c>
      <c r="O77">
        <v>4900</v>
      </c>
      <c r="P77">
        <v>1100</v>
      </c>
      <c r="Q77">
        <v>0</v>
      </c>
      <c r="R77" s="148">
        <f t="shared" si="18"/>
        <v>6000</v>
      </c>
      <c r="S77" s="149">
        <v>0</v>
      </c>
      <c r="T77">
        <v>900</v>
      </c>
      <c r="U77">
        <v>3200</v>
      </c>
      <c r="V77">
        <v>1900</v>
      </c>
      <c r="W77" s="148">
        <f t="shared" si="19"/>
        <v>6000</v>
      </c>
      <c r="X77" s="149">
        <v>0</v>
      </c>
      <c r="Y77">
        <v>2100</v>
      </c>
      <c r="Z77">
        <v>2800</v>
      </c>
      <c r="AA77">
        <v>1100</v>
      </c>
      <c r="AB77" s="148">
        <f t="shared" si="16"/>
        <v>6000</v>
      </c>
      <c r="AC77" s="149">
        <v>0</v>
      </c>
      <c r="AD77">
        <v>500</v>
      </c>
      <c r="AE77">
        <v>2800</v>
      </c>
      <c r="AF77">
        <v>2700</v>
      </c>
      <c r="AG77" s="148">
        <f t="shared" si="20"/>
        <v>6000</v>
      </c>
      <c r="AH77" s="149">
        <v>0</v>
      </c>
      <c r="AI77">
        <v>2100</v>
      </c>
      <c r="AJ77">
        <v>2600</v>
      </c>
      <c r="AK77">
        <v>1300</v>
      </c>
      <c r="AL77" s="148">
        <f t="shared" si="21"/>
        <v>6000</v>
      </c>
      <c r="AM77" s="149">
        <v>0</v>
      </c>
      <c r="AN77">
        <v>800</v>
      </c>
      <c r="AO77">
        <v>2600</v>
      </c>
      <c r="AP77">
        <v>2600</v>
      </c>
      <c r="AQ77" s="148">
        <f t="shared" si="22"/>
        <v>6000</v>
      </c>
      <c r="AR77" s="149">
        <v>0</v>
      </c>
      <c r="AS77">
        <v>4700</v>
      </c>
      <c r="AT77">
        <v>900</v>
      </c>
      <c r="AU77">
        <v>400</v>
      </c>
      <c r="AV77">
        <f t="shared" si="23"/>
        <v>6000</v>
      </c>
      <c r="AX77" s="150">
        <f t="shared" si="24"/>
        <v>0</v>
      </c>
      <c r="AY77" s="150">
        <f t="shared" si="25"/>
        <v>0</v>
      </c>
      <c r="AZ77" s="150">
        <f t="shared" si="26"/>
        <v>31.666666666666664</v>
      </c>
      <c r="BA77" s="150">
        <f t="shared" si="27"/>
        <v>18.333333333333332</v>
      </c>
      <c r="BB77" s="150">
        <f t="shared" si="28"/>
        <v>45</v>
      </c>
      <c r="BC77" s="150">
        <f t="shared" si="29"/>
        <v>21.666666666666668</v>
      </c>
      <c r="BD77" s="150">
        <f t="shared" si="30"/>
        <v>43.333333333333336</v>
      </c>
      <c r="BE77" s="150">
        <f t="shared" si="31"/>
        <v>6.666666666666667</v>
      </c>
    </row>
    <row r="78" spans="1:57" x14ac:dyDescent="0.4">
      <c r="A78" t="s">
        <v>95</v>
      </c>
      <c r="B78">
        <v>503</v>
      </c>
      <c r="C78" t="s">
        <v>95</v>
      </c>
      <c r="D78">
        <v>19182</v>
      </c>
      <c r="E78">
        <v>1</v>
      </c>
      <c r="F78" t="s">
        <v>95</v>
      </c>
      <c r="G78" t="s">
        <v>656</v>
      </c>
      <c r="H78" s="148">
        <v>2021</v>
      </c>
      <c r="I78">
        <v>14100</v>
      </c>
      <c r="J78">
        <v>1300</v>
      </c>
      <c r="K78">
        <v>0</v>
      </c>
      <c r="L78">
        <v>0</v>
      </c>
      <c r="M78">
        <f t="shared" si="17"/>
        <v>15400</v>
      </c>
      <c r="N78" s="149">
        <v>11200</v>
      </c>
      <c r="O78">
        <v>4200</v>
      </c>
      <c r="P78">
        <v>0</v>
      </c>
      <c r="Q78">
        <v>0</v>
      </c>
      <c r="R78" s="148">
        <f t="shared" si="18"/>
        <v>15400</v>
      </c>
      <c r="S78" s="149">
        <v>5600</v>
      </c>
      <c r="T78">
        <v>8200</v>
      </c>
      <c r="U78">
        <v>1600</v>
      </c>
      <c r="V78">
        <v>0</v>
      </c>
      <c r="W78" s="148">
        <f t="shared" si="19"/>
        <v>15400</v>
      </c>
      <c r="X78" s="149">
        <v>3200</v>
      </c>
      <c r="Y78">
        <v>6300</v>
      </c>
      <c r="Z78">
        <v>3900</v>
      </c>
      <c r="AA78">
        <v>2000</v>
      </c>
      <c r="AB78" s="148">
        <f t="shared" si="16"/>
        <v>15400</v>
      </c>
      <c r="AC78" s="149">
        <v>0</v>
      </c>
      <c r="AD78">
        <v>600</v>
      </c>
      <c r="AE78">
        <v>5500</v>
      </c>
      <c r="AF78">
        <v>9300</v>
      </c>
      <c r="AG78" s="148">
        <f t="shared" si="20"/>
        <v>15400</v>
      </c>
      <c r="AH78" s="149">
        <v>0</v>
      </c>
      <c r="AI78">
        <v>2800</v>
      </c>
      <c r="AJ78">
        <v>12100</v>
      </c>
      <c r="AK78">
        <v>500</v>
      </c>
      <c r="AL78" s="148">
        <f t="shared" si="21"/>
        <v>15400</v>
      </c>
      <c r="AM78" s="149">
        <v>3800</v>
      </c>
      <c r="AN78">
        <v>11300</v>
      </c>
      <c r="AO78">
        <v>300</v>
      </c>
      <c r="AP78">
        <v>0</v>
      </c>
      <c r="AQ78" s="148">
        <f t="shared" si="22"/>
        <v>15400</v>
      </c>
      <c r="AR78" s="149">
        <v>13700</v>
      </c>
      <c r="AS78">
        <v>1700</v>
      </c>
      <c r="AT78">
        <v>0</v>
      </c>
      <c r="AU78">
        <v>0</v>
      </c>
      <c r="AV78">
        <f t="shared" si="23"/>
        <v>15400</v>
      </c>
      <c r="AX78" s="150">
        <f t="shared" si="24"/>
        <v>0</v>
      </c>
      <c r="AY78" s="150">
        <f t="shared" si="25"/>
        <v>0</v>
      </c>
      <c r="AZ78" s="150">
        <f t="shared" si="26"/>
        <v>0</v>
      </c>
      <c r="BA78" s="150">
        <f t="shared" si="27"/>
        <v>12.987012987012985</v>
      </c>
      <c r="BB78" s="150">
        <f t="shared" si="28"/>
        <v>60.389610389610397</v>
      </c>
      <c r="BC78" s="150">
        <f t="shared" si="29"/>
        <v>3.2467532467532463</v>
      </c>
      <c r="BD78" s="150">
        <f t="shared" si="30"/>
        <v>0</v>
      </c>
      <c r="BE78" s="150">
        <f t="shared" si="31"/>
        <v>0</v>
      </c>
    </row>
    <row r="79" spans="1:57" x14ac:dyDescent="0.4">
      <c r="A79" t="s">
        <v>96</v>
      </c>
      <c r="B79">
        <v>503</v>
      </c>
      <c r="C79" t="s">
        <v>96</v>
      </c>
      <c r="D79">
        <v>19183</v>
      </c>
      <c r="E79">
        <v>1</v>
      </c>
      <c r="F79" t="s">
        <v>96</v>
      </c>
      <c r="G79" t="s">
        <v>656</v>
      </c>
      <c r="H79" s="148">
        <v>2023</v>
      </c>
      <c r="I79">
        <v>6300</v>
      </c>
      <c r="J79">
        <v>0</v>
      </c>
      <c r="K79">
        <v>0</v>
      </c>
      <c r="L79">
        <v>0</v>
      </c>
      <c r="M79">
        <f t="shared" si="17"/>
        <v>6300</v>
      </c>
      <c r="N79" s="149">
        <v>6300</v>
      </c>
      <c r="O79">
        <v>0</v>
      </c>
      <c r="P79">
        <v>0</v>
      </c>
      <c r="Q79">
        <v>0</v>
      </c>
      <c r="R79" s="148">
        <f t="shared" si="18"/>
        <v>6300</v>
      </c>
      <c r="S79" s="149">
        <v>4700</v>
      </c>
      <c r="T79">
        <v>1100</v>
      </c>
      <c r="U79">
        <v>500</v>
      </c>
      <c r="V79">
        <v>0</v>
      </c>
      <c r="W79" s="148">
        <f t="shared" si="19"/>
        <v>6300</v>
      </c>
      <c r="X79" s="149">
        <v>1300</v>
      </c>
      <c r="Y79">
        <v>4000</v>
      </c>
      <c r="Z79">
        <v>1000</v>
      </c>
      <c r="AA79">
        <v>0</v>
      </c>
      <c r="AB79" s="148">
        <f t="shared" si="16"/>
        <v>6300</v>
      </c>
      <c r="AC79" s="149">
        <v>3400</v>
      </c>
      <c r="AD79">
        <v>2000</v>
      </c>
      <c r="AE79">
        <v>600</v>
      </c>
      <c r="AF79">
        <v>300</v>
      </c>
      <c r="AG79" s="148">
        <f t="shared" si="20"/>
        <v>6300</v>
      </c>
      <c r="AH79" s="149">
        <v>0</v>
      </c>
      <c r="AI79">
        <v>3100</v>
      </c>
      <c r="AJ79">
        <v>2600</v>
      </c>
      <c r="AK79">
        <v>600</v>
      </c>
      <c r="AL79" s="148">
        <f t="shared" si="21"/>
        <v>6300</v>
      </c>
      <c r="AM79" s="149">
        <v>0</v>
      </c>
      <c r="AN79">
        <v>3800</v>
      </c>
      <c r="AO79">
        <v>2500</v>
      </c>
      <c r="AP79">
        <v>0</v>
      </c>
      <c r="AQ79" s="148">
        <f t="shared" si="22"/>
        <v>6300</v>
      </c>
      <c r="AR79" s="149">
        <v>0</v>
      </c>
      <c r="AS79">
        <v>4900</v>
      </c>
      <c r="AT79">
        <v>600</v>
      </c>
      <c r="AU79">
        <v>0</v>
      </c>
      <c r="AV79">
        <f t="shared" si="23"/>
        <v>5500</v>
      </c>
      <c r="AX79" s="150">
        <f t="shared" si="24"/>
        <v>0</v>
      </c>
      <c r="AY79" s="150">
        <f t="shared" si="25"/>
        <v>0</v>
      </c>
      <c r="AZ79" s="150">
        <f t="shared" si="26"/>
        <v>0</v>
      </c>
      <c r="BA79" s="150">
        <f t="shared" si="27"/>
        <v>0</v>
      </c>
      <c r="BB79" s="150">
        <f t="shared" si="28"/>
        <v>4.7619047619047619</v>
      </c>
      <c r="BC79" s="150">
        <f t="shared" si="29"/>
        <v>9.5238095238095237</v>
      </c>
      <c r="BD79" s="150">
        <f t="shared" si="30"/>
        <v>0</v>
      </c>
      <c r="BE79" s="150">
        <f t="shared" si="31"/>
        <v>0</v>
      </c>
    </row>
    <row r="80" spans="1:57" x14ac:dyDescent="0.4">
      <c r="A80" t="s">
        <v>290</v>
      </c>
      <c r="B80">
        <v>500</v>
      </c>
      <c r="C80" t="s">
        <v>290</v>
      </c>
      <c r="D80">
        <v>14113</v>
      </c>
      <c r="E80">
        <v>1</v>
      </c>
      <c r="F80" t="s">
        <v>290</v>
      </c>
      <c r="G80" t="s">
        <v>656</v>
      </c>
      <c r="H80" s="148">
        <v>2017</v>
      </c>
      <c r="I80">
        <v>1100</v>
      </c>
      <c r="J80">
        <v>2100</v>
      </c>
      <c r="K80">
        <v>0</v>
      </c>
      <c r="L80">
        <v>0</v>
      </c>
      <c r="M80">
        <f t="shared" si="17"/>
        <v>3200</v>
      </c>
      <c r="N80" s="149">
        <v>1100</v>
      </c>
      <c r="O80">
        <v>0</v>
      </c>
      <c r="P80">
        <v>2100</v>
      </c>
      <c r="Q80">
        <v>0</v>
      </c>
      <c r="R80" s="148">
        <f t="shared" si="18"/>
        <v>3200</v>
      </c>
      <c r="S80" s="149">
        <v>2700</v>
      </c>
      <c r="T80">
        <v>500</v>
      </c>
      <c r="U80">
        <v>0</v>
      </c>
      <c r="V80">
        <v>0</v>
      </c>
      <c r="W80" s="148">
        <f t="shared" si="19"/>
        <v>3200</v>
      </c>
      <c r="X80" s="149">
        <v>3100</v>
      </c>
      <c r="Y80">
        <v>100</v>
      </c>
      <c r="Z80">
        <v>0</v>
      </c>
      <c r="AA80">
        <v>0</v>
      </c>
      <c r="AB80" s="148">
        <f t="shared" si="16"/>
        <v>3200</v>
      </c>
      <c r="AC80" s="149">
        <v>2700</v>
      </c>
      <c r="AD80">
        <v>500</v>
      </c>
      <c r="AE80">
        <v>0</v>
      </c>
      <c r="AF80">
        <v>0</v>
      </c>
      <c r="AG80" s="148">
        <f t="shared" si="20"/>
        <v>3200</v>
      </c>
      <c r="AH80" s="149">
        <v>2700</v>
      </c>
      <c r="AI80">
        <v>500</v>
      </c>
      <c r="AJ80">
        <v>0</v>
      </c>
      <c r="AK80">
        <v>0</v>
      </c>
      <c r="AL80" s="148">
        <f t="shared" si="21"/>
        <v>3200</v>
      </c>
      <c r="AM80" s="149">
        <v>1900</v>
      </c>
      <c r="AN80">
        <v>900</v>
      </c>
      <c r="AO80">
        <v>300</v>
      </c>
      <c r="AP80">
        <v>100</v>
      </c>
      <c r="AQ80" s="148">
        <f t="shared" si="22"/>
        <v>3200</v>
      </c>
      <c r="AR80" s="149">
        <v>3000</v>
      </c>
      <c r="AS80">
        <v>400</v>
      </c>
      <c r="AT80">
        <v>0</v>
      </c>
      <c r="AU80">
        <v>0</v>
      </c>
      <c r="AV80">
        <f t="shared" si="23"/>
        <v>3400</v>
      </c>
      <c r="AX80" s="150">
        <f t="shared" si="24"/>
        <v>0</v>
      </c>
      <c r="AY80" s="150">
        <f t="shared" si="25"/>
        <v>0</v>
      </c>
      <c r="AZ80" s="150">
        <f t="shared" si="26"/>
        <v>0</v>
      </c>
      <c r="BA80" s="150">
        <f t="shared" si="27"/>
        <v>0</v>
      </c>
      <c r="BB80" s="150">
        <f t="shared" si="28"/>
        <v>0</v>
      </c>
      <c r="BC80" s="150">
        <f t="shared" si="29"/>
        <v>0</v>
      </c>
      <c r="BD80" s="150">
        <f t="shared" si="30"/>
        <v>3.125</v>
      </c>
      <c r="BE80" s="150">
        <f t="shared" si="31"/>
        <v>0</v>
      </c>
    </row>
    <row r="81" spans="1:57" x14ac:dyDescent="0.4">
      <c r="A81" t="s">
        <v>472</v>
      </c>
      <c r="B81">
        <v>500</v>
      </c>
      <c r="C81" t="s">
        <v>472</v>
      </c>
      <c r="D81">
        <v>16644</v>
      </c>
      <c r="E81">
        <v>1</v>
      </c>
      <c r="F81" t="s">
        <v>472</v>
      </c>
      <c r="G81" t="s">
        <v>656</v>
      </c>
      <c r="H81" s="148">
        <v>2017</v>
      </c>
      <c r="I81">
        <v>1600</v>
      </c>
      <c r="J81">
        <v>0</v>
      </c>
      <c r="K81">
        <v>0</v>
      </c>
      <c r="L81">
        <v>0</v>
      </c>
      <c r="M81">
        <f t="shared" si="17"/>
        <v>1600</v>
      </c>
      <c r="N81" s="149">
        <v>1600</v>
      </c>
      <c r="O81">
        <v>0</v>
      </c>
      <c r="P81">
        <v>0</v>
      </c>
      <c r="Q81">
        <v>0</v>
      </c>
      <c r="R81" s="148">
        <f t="shared" si="18"/>
        <v>1600</v>
      </c>
      <c r="S81" s="149">
        <v>300</v>
      </c>
      <c r="T81">
        <v>1300</v>
      </c>
      <c r="U81">
        <v>0</v>
      </c>
      <c r="V81">
        <v>0</v>
      </c>
      <c r="W81" s="148">
        <f t="shared" si="19"/>
        <v>1600</v>
      </c>
      <c r="X81" s="149">
        <v>1600</v>
      </c>
      <c r="Y81">
        <v>0</v>
      </c>
      <c r="Z81">
        <v>0</v>
      </c>
      <c r="AA81">
        <v>0</v>
      </c>
      <c r="AB81" s="148">
        <f t="shared" si="16"/>
        <v>1600</v>
      </c>
      <c r="AC81" s="149">
        <v>1600</v>
      </c>
      <c r="AD81">
        <v>0</v>
      </c>
      <c r="AE81">
        <v>0</v>
      </c>
      <c r="AF81">
        <v>0</v>
      </c>
      <c r="AG81" s="148">
        <f t="shared" si="20"/>
        <v>1600</v>
      </c>
      <c r="AH81" s="149">
        <v>1600</v>
      </c>
      <c r="AI81">
        <v>0</v>
      </c>
      <c r="AJ81">
        <v>0</v>
      </c>
      <c r="AK81">
        <v>0</v>
      </c>
      <c r="AL81" s="148">
        <f t="shared" si="21"/>
        <v>1600</v>
      </c>
      <c r="AM81" s="149">
        <v>1600</v>
      </c>
      <c r="AN81">
        <v>0</v>
      </c>
      <c r="AO81">
        <v>0</v>
      </c>
      <c r="AP81">
        <v>0</v>
      </c>
      <c r="AQ81" s="148">
        <f t="shared" si="22"/>
        <v>1600</v>
      </c>
      <c r="AR81" s="149">
        <v>1500</v>
      </c>
      <c r="AS81">
        <v>0</v>
      </c>
      <c r="AT81">
        <v>0</v>
      </c>
      <c r="AU81">
        <v>0</v>
      </c>
      <c r="AV81">
        <f t="shared" si="23"/>
        <v>1500</v>
      </c>
      <c r="AX81" s="150">
        <f t="shared" si="24"/>
        <v>0</v>
      </c>
      <c r="AY81" s="150">
        <f t="shared" si="25"/>
        <v>0</v>
      </c>
      <c r="AZ81" s="150">
        <f t="shared" si="26"/>
        <v>0</v>
      </c>
      <c r="BA81" s="150">
        <f t="shared" si="27"/>
        <v>0</v>
      </c>
      <c r="BB81" s="150">
        <f t="shared" si="28"/>
        <v>0</v>
      </c>
      <c r="BC81" s="150">
        <f t="shared" si="29"/>
        <v>0</v>
      </c>
      <c r="BD81" s="150">
        <f t="shared" si="30"/>
        <v>0</v>
      </c>
      <c r="BE81" s="150">
        <f t="shared" si="31"/>
        <v>0</v>
      </c>
    </row>
    <row r="82" spans="1:57" x14ac:dyDescent="0.4">
      <c r="A82" t="s">
        <v>426</v>
      </c>
      <c r="B82">
        <v>500</v>
      </c>
      <c r="C82" t="s">
        <v>426</v>
      </c>
      <c r="D82">
        <v>16959</v>
      </c>
      <c r="E82">
        <v>1</v>
      </c>
      <c r="F82" t="s">
        <v>426</v>
      </c>
      <c r="G82" t="s">
        <v>656</v>
      </c>
      <c r="H82" s="148">
        <v>2021</v>
      </c>
      <c r="I82">
        <v>0</v>
      </c>
      <c r="J82">
        <v>7700</v>
      </c>
      <c r="K82">
        <v>0</v>
      </c>
      <c r="L82">
        <v>0</v>
      </c>
      <c r="M82">
        <f t="shared" si="17"/>
        <v>7700</v>
      </c>
      <c r="N82" s="149">
        <v>0</v>
      </c>
      <c r="O82">
        <v>7700</v>
      </c>
      <c r="P82">
        <v>0</v>
      </c>
      <c r="Q82">
        <v>0</v>
      </c>
      <c r="R82" s="148">
        <f t="shared" si="18"/>
        <v>7700</v>
      </c>
      <c r="S82" s="149">
        <v>0</v>
      </c>
      <c r="T82">
        <v>2100</v>
      </c>
      <c r="U82">
        <v>5600</v>
      </c>
      <c r="V82">
        <v>0</v>
      </c>
      <c r="W82" s="148">
        <f t="shared" si="19"/>
        <v>7700</v>
      </c>
      <c r="X82" s="149">
        <v>300</v>
      </c>
      <c r="Y82">
        <v>3600</v>
      </c>
      <c r="Z82">
        <v>3000</v>
      </c>
      <c r="AA82">
        <v>800</v>
      </c>
      <c r="AB82" s="148">
        <f t="shared" si="16"/>
        <v>7700</v>
      </c>
      <c r="AC82" s="149">
        <v>0</v>
      </c>
      <c r="AD82">
        <v>600</v>
      </c>
      <c r="AE82">
        <v>6200</v>
      </c>
      <c r="AF82">
        <v>900</v>
      </c>
      <c r="AG82" s="148">
        <f t="shared" si="20"/>
        <v>7700</v>
      </c>
      <c r="AH82" s="149">
        <v>0</v>
      </c>
      <c r="AI82">
        <v>0</v>
      </c>
      <c r="AJ82">
        <v>5200</v>
      </c>
      <c r="AK82">
        <v>2500</v>
      </c>
      <c r="AL82" s="148">
        <f t="shared" si="21"/>
        <v>7700</v>
      </c>
      <c r="AM82" s="149">
        <v>7000</v>
      </c>
      <c r="AN82">
        <v>700</v>
      </c>
      <c r="AO82">
        <v>0</v>
      </c>
      <c r="AP82">
        <v>0</v>
      </c>
      <c r="AQ82" s="148">
        <f t="shared" si="22"/>
        <v>7700</v>
      </c>
      <c r="AR82" s="149">
        <v>7800</v>
      </c>
      <c r="AS82">
        <v>100</v>
      </c>
      <c r="AT82">
        <v>0</v>
      </c>
      <c r="AU82">
        <v>0</v>
      </c>
      <c r="AV82">
        <f t="shared" si="23"/>
        <v>7900</v>
      </c>
      <c r="AX82" s="150">
        <f t="shared" si="24"/>
        <v>0</v>
      </c>
      <c r="AY82" s="150">
        <f t="shared" si="25"/>
        <v>0</v>
      </c>
      <c r="AZ82" s="150">
        <f t="shared" si="26"/>
        <v>0</v>
      </c>
      <c r="BA82" s="150">
        <f t="shared" si="27"/>
        <v>10.38961038961039</v>
      </c>
      <c r="BB82" s="150">
        <f t="shared" si="28"/>
        <v>11.688311688311687</v>
      </c>
      <c r="BC82" s="150">
        <f t="shared" si="29"/>
        <v>32.467532467532465</v>
      </c>
      <c r="BD82" s="150">
        <f t="shared" si="30"/>
        <v>0</v>
      </c>
      <c r="BE82" s="150">
        <f t="shared" si="31"/>
        <v>0</v>
      </c>
    </row>
    <row r="83" spans="1:57" x14ac:dyDescent="0.4">
      <c r="A83" t="s">
        <v>134</v>
      </c>
      <c r="B83">
        <v>503</v>
      </c>
      <c r="C83" t="s">
        <v>134</v>
      </c>
      <c r="D83">
        <v>19184</v>
      </c>
      <c r="E83">
        <v>1</v>
      </c>
      <c r="F83" t="s">
        <v>134</v>
      </c>
      <c r="G83" t="s">
        <v>656</v>
      </c>
      <c r="H83" s="148">
        <v>2023</v>
      </c>
      <c r="I83">
        <v>8900</v>
      </c>
      <c r="J83">
        <v>15300</v>
      </c>
      <c r="K83">
        <v>11000</v>
      </c>
      <c r="L83">
        <v>0</v>
      </c>
      <c r="M83">
        <f t="shared" si="17"/>
        <v>35200</v>
      </c>
      <c r="N83" s="149">
        <v>35200</v>
      </c>
      <c r="O83">
        <v>0</v>
      </c>
      <c r="P83">
        <v>0</v>
      </c>
      <c r="Q83">
        <v>0</v>
      </c>
      <c r="R83" s="148">
        <f t="shared" si="18"/>
        <v>35200</v>
      </c>
      <c r="S83" s="149">
        <v>30400</v>
      </c>
      <c r="T83">
        <v>4700</v>
      </c>
      <c r="U83">
        <v>100</v>
      </c>
      <c r="V83">
        <v>0</v>
      </c>
      <c r="W83" s="148">
        <f t="shared" si="19"/>
        <v>35200</v>
      </c>
      <c r="X83" s="149">
        <v>21500</v>
      </c>
      <c r="Y83">
        <v>10500</v>
      </c>
      <c r="Z83">
        <v>3200</v>
      </c>
      <c r="AA83">
        <v>0</v>
      </c>
      <c r="AB83" s="148">
        <f t="shared" si="16"/>
        <v>35200</v>
      </c>
      <c r="AC83" s="149">
        <v>13200</v>
      </c>
      <c r="AD83">
        <v>20700</v>
      </c>
      <c r="AE83">
        <v>1300</v>
      </c>
      <c r="AF83">
        <v>0</v>
      </c>
      <c r="AG83" s="148">
        <f t="shared" si="20"/>
        <v>35200</v>
      </c>
      <c r="AH83" s="149">
        <v>7600</v>
      </c>
      <c r="AI83">
        <v>20100</v>
      </c>
      <c r="AJ83">
        <v>7500</v>
      </c>
      <c r="AK83">
        <v>0</v>
      </c>
      <c r="AL83" s="148">
        <f t="shared" si="21"/>
        <v>35200</v>
      </c>
      <c r="AM83" s="149">
        <v>2200</v>
      </c>
      <c r="AN83">
        <v>13600</v>
      </c>
      <c r="AO83">
        <v>19400</v>
      </c>
      <c r="AP83">
        <v>0</v>
      </c>
      <c r="AQ83" s="148">
        <f t="shared" si="22"/>
        <v>35200</v>
      </c>
      <c r="AR83" s="149">
        <v>300</v>
      </c>
      <c r="AS83">
        <v>1400</v>
      </c>
      <c r="AT83">
        <v>1700</v>
      </c>
      <c r="AU83">
        <v>200</v>
      </c>
      <c r="AV83">
        <f t="shared" si="23"/>
        <v>3600</v>
      </c>
      <c r="AX83" s="150">
        <f t="shared" si="24"/>
        <v>0</v>
      </c>
      <c r="AY83" s="150">
        <f t="shared" si="25"/>
        <v>0</v>
      </c>
      <c r="AZ83" s="150">
        <f t="shared" si="26"/>
        <v>0</v>
      </c>
      <c r="BA83" s="150">
        <f t="shared" si="27"/>
        <v>0</v>
      </c>
      <c r="BB83" s="150">
        <f t="shared" si="28"/>
        <v>0</v>
      </c>
      <c r="BC83" s="150">
        <f t="shared" si="29"/>
        <v>0</v>
      </c>
      <c r="BD83" s="150">
        <f t="shared" si="30"/>
        <v>0</v>
      </c>
      <c r="BE83" s="150">
        <f t="shared" si="31"/>
        <v>5.5555555555555554</v>
      </c>
    </row>
    <row r="84" spans="1:57" x14ac:dyDescent="0.4">
      <c r="A84" t="s">
        <v>135</v>
      </c>
      <c r="B84">
        <v>503</v>
      </c>
      <c r="C84" t="s">
        <v>135</v>
      </c>
      <c r="D84">
        <v>19185</v>
      </c>
      <c r="E84">
        <v>1</v>
      </c>
      <c r="F84" t="s">
        <v>135</v>
      </c>
      <c r="G84" t="s">
        <v>656</v>
      </c>
      <c r="H84" s="148">
        <v>2023</v>
      </c>
      <c r="I84">
        <v>7600</v>
      </c>
      <c r="J84">
        <v>100</v>
      </c>
      <c r="K84">
        <v>0</v>
      </c>
      <c r="L84">
        <v>0</v>
      </c>
      <c r="M84">
        <f t="shared" si="17"/>
        <v>7700</v>
      </c>
      <c r="N84" s="149">
        <v>7500</v>
      </c>
      <c r="O84">
        <v>200</v>
      </c>
      <c r="P84">
        <v>0</v>
      </c>
      <c r="Q84">
        <v>0</v>
      </c>
      <c r="R84" s="148">
        <f t="shared" si="18"/>
        <v>7700</v>
      </c>
      <c r="S84" s="149">
        <v>6700</v>
      </c>
      <c r="T84">
        <v>1000</v>
      </c>
      <c r="U84">
        <v>0</v>
      </c>
      <c r="V84">
        <v>0</v>
      </c>
      <c r="W84" s="148">
        <f t="shared" si="19"/>
        <v>7700</v>
      </c>
      <c r="X84" s="149">
        <v>7200</v>
      </c>
      <c r="Y84">
        <v>500</v>
      </c>
      <c r="Z84">
        <v>0</v>
      </c>
      <c r="AA84">
        <v>0</v>
      </c>
      <c r="AB84" s="148">
        <f t="shared" si="16"/>
        <v>7700</v>
      </c>
      <c r="AC84" s="149">
        <v>6700</v>
      </c>
      <c r="AD84">
        <v>1000</v>
      </c>
      <c r="AE84">
        <v>0</v>
      </c>
      <c r="AF84">
        <v>0</v>
      </c>
      <c r="AG84" s="148">
        <f t="shared" si="20"/>
        <v>7700</v>
      </c>
      <c r="AH84" s="149">
        <v>7200</v>
      </c>
      <c r="AI84">
        <v>500</v>
      </c>
      <c r="AJ84">
        <v>0</v>
      </c>
      <c r="AK84">
        <v>0</v>
      </c>
      <c r="AL84" s="148">
        <f t="shared" si="21"/>
        <v>7700</v>
      </c>
      <c r="AM84" s="149">
        <v>3800</v>
      </c>
      <c r="AN84">
        <v>3900</v>
      </c>
      <c r="AO84">
        <v>0</v>
      </c>
      <c r="AP84">
        <v>0</v>
      </c>
      <c r="AQ84" s="148">
        <f t="shared" si="22"/>
        <v>7700</v>
      </c>
      <c r="AR84" s="149">
        <v>7700</v>
      </c>
      <c r="AS84">
        <v>0</v>
      </c>
      <c r="AT84">
        <v>0</v>
      </c>
      <c r="AU84">
        <v>0</v>
      </c>
      <c r="AV84">
        <f t="shared" si="23"/>
        <v>7700</v>
      </c>
      <c r="AX84" s="150">
        <f t="shared" si="24"/>
        <v>0</v>
      </c>
      <c r="AY84" s="150">
        <f t="shared" si="25"/>
        <v>0</v>
      </c>
      <c r="AZ84" s="150">
        <f t="shared" si="26"/>
        <v>0</v>
      </c>
      <c r="BA84" s="150">
        <f t="shared" si="27"/>
        <v>0</v>
      </c>
      <c r="BB84" s="150">
        <f t="shared" si="28"/>
        <v>0</v>
      </c>
      <c r="BC84" s="150">
        <f t="shared" si="29"/>
        <v>0</v>
      </c>
      <c r="BD84" s="150">
        <f t="shared" si="30"/>
        <v>0</v>
      </c>
      <c r="BE84" s="150">
        <f t="shared" si="31"/>
        <v>0</v>
      </c>
    </row>
    <row r="85" spans="1:57" x14ac:dyDescent="0.4">
      <c r="A85" t="s">
        <v>388</v>
      </c>
      <c r="B85">
        <v>500</v>
      </c>
      <c r="C85" t="s">
        <v>388</v>
      </c>
      <c r="D85">
        <v>16859</v>
      </c>
      <c r="E85">
        <v>1</v>
      </c>
      <c r="F85" t="s">
        <v>388</v>
      </c>
      <c r="G85" t="s">
        <v>656</v>
      </c>
      <c r="H85" s="148">
        <v>2020</v>
      </c>
      <c r="I85">
        <v>20300</v>
      </c>
      <c r="J85">
        <v>29000</v>
      </c>
      <c r="K85">
        <v>600</v>
      </c>
      <c r="L85">
        <v>0</v>
      </c>
      <c r="M85">
        <f t="shared" si="17"/>
        <v>49900</v>
      </c>
      <c r="N85" s="149">
        <v>41000</v>
      </c>
      <c r="O85">
        <v>8500</v>
      </c>
      <c r="P85">
        <v>400</v>
      </c>
      <c r="Q85">
        <v>0</v>
      </c>
      <c r="R85" s="148">
        <f t="shared" si="18"/>
        <v>49900</v>
      </c>
      <c r="S85" s="149">
        <v>18900</v>
      </c>
      <c r="T85">
        <v>12400</v>
      </c>
      <c r="U85">
        <v>15500</v>
      </c>
      <c r="V85">
        <v>3100</v>
      </c>
      <c r="W85" s="148">
        <f t="shared" si="19"/>
        <v>49900</v>
      </c>
      <c r="X85" s="149">
        <v>10800</v>
      </c>
      <c r="Y85">
        <v>23800</v>
      </c>
      <c r="Z85">
        <v>12600</v>
      </c>
      <c r="AA85">
        <v>2700</v>
      </c>
      <c r="AB85" s="148">
        <f t="shared" si="16"/>
        <v>49900</v>
      </c>
      <c r="AC85" s="149">
        <v>22200</v>
      </c>
      <c r="AD85">
        <v>15700</v>
      </c>
      <c r="AE85">
        <v>8700</v>
      </c>
      <c r="AF85">
        <v>3300</v>
      </c>
      <c r="AG85" s="148">
        <f t="shared" si="20"/>
        <v>49900</v>
      </c>
      <c r="AH85" s="149">
        <v>25400</v>
      </c>
      <c r="AI85">
        <v>13000</v>
      </c>
      <c r="AJ85">
        <v>8200</v>
      </c>
      <c r="AK85">
        <v>3300</v>
      </c>
      <c r="AL85" s="148">
        <f t="shared" si="21"/>
        <v>49900</v>
      </c>
      <c r="AM85" s="149">
        <v>29600</v>
      </c>
      <c r="AN85">
        <v>17000</v>
      </c>
      <c r="AO85">
        <v>3300</v>
      </c>
      <c r="AP85">
        <v>0</v>
      </c>
      <c r="AQ85" s="148">
        <f t="shared" si="22"/>
        <v>49900</v>
      </c>
      <c r="AR85" s="149">
        <v>40800</v>
      </c>
      <c r="AS85">
        <v>7900</v>
      </c>
      <c r="AT85">
        <v>900</v>
      </c>
      <c r="AU85">
        <v>0</v>
      </c>
      <c r="AV85">
        <f t="shared" si="23"/>
        <v>49600</v>
      </c>
      <c r="AX85" s="150">
        <f t="shared" si="24"/>
        <v>0</v>
      </c>
      <c r="AY85" s="150">
        <f t="shared" si="25"/>
        <v>0</v>
      </c>
      <c r="AZ85" s="150">
        <f t="shared" si="26"/>
        <v>6.2124248496993983</v>
      </c>
      <c r="BA85" s="150">
        <f t="shared" si="27"/>
        <v>5.4108216432865728</v>
      </c>
      <c r="BB85" s="150">
        <f t="shared" si="28"/>
        <v>6.6132264529058116</v>
      </c>
      <c r="BC85" s="150">
        <f t="shared" si="29"/>
        <v>6.6132264529058116</v>
      </c>
      <c r="BD85" s="150">
        <f t="shared" si="30"/>
        <v>0</v>
      </c>
      <c r="BE85" s="150">
        <f t="shared" si="31"/>
        <v>0</v>
      </c>
    </row>
    <row r="86" spans="1:57" x14ac:dyDescent="0.4">
      <c r="A86" t="s">
        <v>111</v>
      </c>
      <c r="B86">
        <v>503</v>
      </c>
      <c r="C86" t="s">
        <v>111</v>
      </c>
      <c r="D86">
        <v>19186</v>
      </c>
      <c r="E86">
        <v>1</v>
      </c>
      <c r="F86" t="s">
        <v>111</v>
      </c>
      <c r="G86" t="s">
        <v>656</v>
      </c>
      <c r="H86" s="148">
        <v>2021</v>
      </c>
      <c r="I86">
        <v>0</v>
      </c>
      <c r="J86">
        <v>3200</v>
      </c>
      <c r="K86">
        <v>1000</v>
      </c>
      <c r="L86">
        <v>0</v>
      </c>
      <c r="M86">
        <f t="shared" si="17"/>
        <v>4200</v>
      </c>
      <c r="N86" s="149">
        <v>0</v>
      </c>
      <c r="O86">
        <v>3200</v>
      </c>
      <c r="P86">
        <v>1000</v>
      </c>
      <c r="Q86">
        <v>0</v>
      </c>
      <c r="R86" s="148">
        <f t="shared" si="18"/>
        <v>4200</v>
      </c>
      <c r="S86" s="149">
        <v>0</v>
      </c>
      <c r="T86">
        <v>1500</v>
      </c>
      <c r="U86">
        <v>2700</v>
      </c>
      <c r="V86">
        <v>0</v>
      </c>
      <c r="W86" s="148">
        <f t="shared" si="19"/>
        <v>4200</v>
      </c>
      <c r="X86" s="149">
        <v>0</v>
      </c>
      <c r="Y86">
        <v>2100</v>
      </c>
      <c r="Z86">
        <v>2100</v>
      </c>
      <c r="AA86">
        <v>0</v>
      </c>
      <c r="AB86" s="148">
        <f t="shared" si="16"/>
        <v>4200</v>
      </c>
      <c r="AC86" s="149">
        <v>0</v>
      </c>
      <c r="AD86">
        <v>3000</v>
      </c>
      <c r="AE86">
        <v>1200</v>
      </c>
      <c r="AF86">
        <v>0</v>
      </c>
      <c r="AG86" s="148">
        <f t="shared" si="20"/>
        <v>4200</v>
      </c>
      <c r="AH86" s="149">
        <v>0</v>
      </c>
      <c r="AI86">
        <v>3500</v>
      </c>
      <c r="AJ86">
        <v>700</v>
      </c>
      <c r="AK86">
        <v>0</v>
      </c>
      <c r="AL86" s="148">
        <f t="shared" si="21"/>
        <v>4200</v>
      </c>
      <c r="AM86" s="149">
        <v>0</v>
      </c>
      <c r="AN86">
        <v>4200</v>
      </c>
      <c r="AO86">
        <v>0</v>
      </c>
      <c r="AP86">
        <v>0</v>
      </c>
      <c r="AQ86" s="148">
        <f t="shared" si="22"/>
        <v>4200</v>
      </c>
      <c r="AR86" s="149">
        <v>0</v>
      </c>
      <c r="AS86">
        <v>3100</v>
      </c>
      <c r="AT86">
        <v>1100</v>
      </c>
      <c r="AU86">
        <v>0</v>
      </c>
      <c r="AV86">
        <f t="shared" si="23"/>
        <v>4200</v>
      </c>
      <c r="AX86" s="150">
        <f t="shared" si="24"/>
        <v>0</v>
      </c>
      <c r="AY86" s="150">
        <f t="shared" si="25"/>
        <v>0</v>
      </c>
      <c r="AZ86" s="150">
        <f t="shared" si="26"/>
        <v>0</v>
      </c>
      <c r="BA86" s="150">
        <f t="shared" si="27"/>
        <v>0</v>
      </c>
      <c r="BB86" s="150">
        <f t="shared" si="28"/>
        <v>0</v>
      </c>
      <c r="BC86" s="150">
        <f t="shared" si="29"/>
        <v>0</v>
      </c>
      <c r="BD86" s="150">
        <f t="shared" si="30"/>
        <v>0</v>
      </c>
      <c r="BE86" s="150">
        <f t="shared" si="31"/>
        <v>0</v>
      </c>
    </row>
    <row r="87" spans="1:57" x14ac:dyDescent="0.4">
      <c r="A87" t="s">
        <v>112</v>
      </c>
      <c r="B87">
        <v>503</v>
      </c>
      <c r="C87" t="s">
        <v>112</v>
      </c>
      <c r="D87">
        <v>19187</v>
      </c>
      <c r="E87">
        <v>1</v>
      </c>
      <c r="F87" t="s">
        <v>112</v>
      </c>
      <c r="G87" t="s">
        <v>656</v>
      </c>
      <c r="H87" s="148">
        <v>2019</v>
      </c>
      <c r="I87">
        <v>0</v>
      </c>
      <c r="J87">
        <v>1700</v>
      </c>
      <c r="K87">
        <v>0</v>
      </c>
      <c r="L87">
        <v>0</v>
      </c>
      <c r="M87">
        <f t="shared" si="17"/>
        <v>1700</v>
      </c>
      <c r="N87" s="149">
        <v>1500</v>
      </c>
      <c r="O87">
        <v>200</v>
      </c>
      <c r="P87">
        <v>0</v>
      </c>
      <c r="Q87">
        <v>0</v>
      </c>
      <c r="R87" s="148">
        <f t="shared" si="18"/>
        <v>1700</v>
      </c>
      <c r="S87" s="149">
        <v>0</v>
      </c>
      <c r="T87">
        <v>1700</v>
      </c>
      <c r="U87">
        <v>0</v>
      </c>
      <c r="V87">
        <v>0</v>
      </c>
      <c r="W87" s="148">
        <f t="shared" si="19"/>
        <v>1700</v>
      </c>
      <c r="X87" s="149">
        <v>1700</v>
      </c>
      <c r="Y87">
        <v>0</v>
      </c>
      <c r="Z87">
        <v>0</v>
      </c>
      <c r="AA87">
        <v>0</v>
      </c>
      <c r="AB87" s="148">
        <f t="shared" si="16"/>
        <v>1700</v>
      </c>
      <c r="AC87" s="149">
        <v>0</v>
      </c>
      <c r="AD87">
        <v>1700</v>
      </c>
      <c r="AE87">
        <v>0</v>
      </c>
      <c r="AF87">
        <v>0</v>
      </c>
      <c r="AG87" s="148">
        <f t="shared" si="20"/>
        <v>1700</v>
      </c>
      <c r="AH87" s="149">
        <v>1200</v>
      </c>
      <c r="AI87">
        <v>500</v>
      </c>
      <c r="AJ87">
        <v>0</v>
      </c>
      <c r="AK87">
        <v>0</v>
      </c>
      <c r="AL87" s="148">
        <f t="shared" si="21"/>
        <v>1700</v>
      </c>
      <c r="AM87" s="149">
        <v>900</v>
      </c>
      <c r="AN87">
        <v>800</v>
      </c>
      <c r="AO87">
        <v>0</v>
      </c>
      <c r="AP87">
        <v>0</v>
      </c>
      <c r="AQ87" s="148">
        <f t="shared" si="22"/>
        <v>1700</v>
      </c>
      <c r="AR87" s="149">
        <v>1400</v>
      </c>
      <c r="AS87">
        <v>100</v>
      </c>
      <c r="AT87">
        <v>0</v>
      </c>
      <c r="AU87">
        <v>0</v>
      </c>
      <c r="AV87">
        <f t="shared" si="23"/>
        <v>1500</v>
      </c>
      <c r="AX87" s="150">
        <f t="shared" si="24"/>
        <v>0</v>
      </c>
      <c r="AY87" s="150">
        <f t="shared" si="25"/>
        <v>0</v>
      </c>
      <c r="AZ87" s="150">
        <f t="shared" si="26"/>
        <v>0</v>
      </c>
      <c r="BA87" s="150">
        <f t="shared" si="27"/>
        <v>0</v>
      </c>
      <c r="BB87" s="150">
        <f t="shared" si="28"/>
        <v>0</v>
      </c>
      <c r="BC87" s="150">
        <f t="shared" si="29"/>
        <v>0</v>
      </c>
      <c r="BD87" s="150">
        <f t="shared" si="30"/>
        <v>0</v>
      </c>
      <c r="BE87" s="150">
        <f t="shared" si="31"/>
        <v>0</v>
      </c>
    </row>
    <row r="88" spans="1:57" x14ac:dyDescent="0.4">
      <c r="A88" t="s">
        <v>599</v>
      </c>
      <c r="B88">
        <v>503</v>
      </c>
      <c r="C88" t="s">
        <v>599</v>
      </c>
      <c r="D88">
        <v>19188</v>
      </c>
      <c r="E88">
        <v>1</v>
      </c>
      <c r="F88" t="s">
        <v>599</v>
      </c>
      <c r="G88" t="s">
        <v>656</v>
      </c>
      <c r="H88" s="148">
        <v>2023</v>
      </c>
      <c r="I88">
        <v>200</v>
      </c>
      <c r="J88">
        <v>400</v>
      </c>
      <c r="K88">
        <v>0</v>
      </c>
      <c r="L88">
        <v>0</v>
      </c>
      <c r="M88">
        <f t="shared" si="17"/>
        <v>600</v>
      </c>
      <c r="N88" s="149">
        <v>600</v>
      </c>
      <c r="O88">
        <v>0</v>
      </c>
      <c r="P88">
        <v>0</v>
      </c>
      <c r="Q88">
        <v>0</v>
      </c>
      <c r="R88" s="148">
        <f t="shared" si="18"/>
        <v>600</v>
      </c>
      <c r="S88" s="149">
        <v>200</v>
      </c>
      <c r="T88">
        <v>400</v>
      </c>
      <c r="U88">
        <v>0</v>
      </c>
      <c r="V88">
        <v>0</v>
      </c>
      <c r="W88" s="148">
        <f t="shared" si="19"/>
        <v>600</v>
      </c>
      <c r="X88" s="149">
        <v>200</v>
      </c>
      <c r="Y88">
        <v>400</v>
      </c>
      <c r="Z88">
        <v>0</v>
      </c>
      <c r="AA88">
        <v>0</v>
      </c>
      <c r="AB88" s="148">
        <f t="shared" si="16"/>
        <v>600</v>
      </c>
      <c r="AC88" s="149">
        <v>300</v>
      </c>
      <c r="AD88">
        <v>300</v>
      </c>
      <c r="AE88">
        <v>0</v>
      </c>
      <c r="AF88">
        <v>0</v>
      </c>
      <c r="AG88" s="148">
        <f t="shared" si="20"/>
        <v>600</v>
      </c>
      <c r="AH88" s="149">
        <v>300</v>
      </c>
      <c r="AI88">
        <v>300</v>
      </c>
      <c r="AJ88">
        <v>0</v>
      </c>
      <c r="AK88">
        <v>0</v>
      </c>
      <c r="AL88" s="148">
        <f t="shared" si="21"/>
        <v>600</v>
      </c>
      <c r="AM88" s="149">
        <v>0</v>
      </c>
      <c r="AN88">
        <v>500</v>
      </c>
      <c r="AO88">
        <v>100</v>
      </c>
      <c r="AP88">
        <v>0</v>
      </c>
      <c r="AQ88" s="148">
        <f t="shared" si="22"/>
        <v>600</v>
      </c>
      <c r="AR88" s="149">
        <v>200</v>
      </c>
      <c r="AS88">
        <v>400</v>
      </c>
      <c r="AT88">
        <v>0</v>
      </c>
      <c r="AU88">
        <v>0</v>
      </c>
      <c r="AV88">
        <f t="shared" si="23"/>
        <v>600</v>
      </c>
      <c r="AX88" s="150">
        <f t="shared" si="24"/>
        <v>0</v>
      </c>
      <c r="AY88" s="150">
        <f t="shared" si="25"/>
        <v>0</v>
      </c>
      <c r="AZ88" s="150">
        <f t="shared" si="26"/>
        <v>0</v>
      </c>
      <c r="BA88" s="150">
        <f t="shared" si="27"/>
        <v>0</v>
      </c>
      <c r="BB88" s="150">
        <f t="shared" si="28"/>
        <v>0</v>
      </c>
      <c r="BC88" s="150">
        <f t="shared" si="29"/>
        <v>0</v>
      </c>
      <c r="BD88" s="150">
        <f t="shared" si="30"/>
        <v>0</v>
      </c>
      <c r="BE88" s="150">
        <f t="shared" si="31"/>
        <v>0</v>
      </c>
    </row>
    <row r="89" spans="1:57" x14ac:dyDescent="0.4">
      <c r="A89" t="s">
        <v>427</v>
      </c>
      <c r="B89">
        <v>500</v>
      </c>
      <c r="C89" t="s">
        <v>427</v>
      </c>
      <c r="D89">
        <v>16960</v>
      </c>
      <c r="E89">
        <v>1</v>
      </c>
      <c r="F89" t="s">
        <v>427</v>
      </c>
      <c r="G89" t="s">
        <v>656</v>
      </c>
      <c r="H89" s="148">
        <v>2021</v>
      </c>
      <c r="I89">
        <v>3000</v>
      </c>
      <c r="J89">
        <v>1400</v>
      </c>
      <c r="K89">
        <v>0</v>
      </c>
      <c r="L89">
        <v>0</v>
      </c>
      <c r="M89">
        <f t="shared" si="17"/>
        <v>4400</v>
      </c>
      <c r="N89" s="149">
        <v>2700</v>
      </c>
      <c r="O89">
        <v>1700</v>
      </c>
      <c r="P89">
        <v>0</v>
      </c>
      <c r="Q89">
        <v>0</v>
      </c>
      <c r="R89" s="148">
        <f t="shared" si="18"/>
        <v>4400</v>
      </c>
      <c r="S89" s="149">
        <v>500</v>
      </c>
      <c r="T89">
        <v>2900</v>
      </c>
      <c r="U89">
        <v>1000</v>
      </c>
      <c r="V89">
        <v>0</v>
      </c>
      <c r="W89" s="148">
        <f t="shared" si="19"/>
        <v>4400</v>
      </c>
      <c r="X89" s="149">
        <v>900</v>
      </c>
      <c r="Y89">
        <v>3500</v>
      </c>
      <c r="Z89">
        <v>0</v>
      </c>
      <c r="AA89">
        <v>0</v>
      </c>
      <c r="AB89" s="148">
        <f t="shared" si="16"/>
        <v>4400</v>
      </c>
      <c r="AC89" s="149">
        <v>100</v>
      </c>
      <c r="AD89">
        <v>2600</v>
      </c>
      <c r="AE89">
        <v>1700</v>
      </c>
      <c r="AF89">
        <v>0</v>
      </c>
      <c r="AG89" s="148">
        <f t="shared" si="20"/>
        <v>4400</v>
      </c>
      <c r="AH89" s="149">
        <v>3600</v>
      </c>
      <c r="AI89">
        <v>500</v>
      </c>
      <c r="AJ89">
        <v>300</v>
      </c>
      <c r="AK89">
        <v>0</v>
      </c>
      <c r="AL89" s="148">
        <f t="shared" si="21"/>
        <v>4400</v>
      </c>
      <c r="AM89" s="149">
        <v>300</v>
      </c>
      <c r="AN89">
        <v>3100</v>
      </c>
      <c r="AO89">
        <v>1000</v>
      </c>
      <c r="AP89">
        <v>0</v>
      </c>
      <c r="AQ89" s="148">
        <f t="shared" si="22"/>
        <v>4400</v>
      </c>
      <c r="AR89" s="149">
        <v>1800</v>
      </c>
      <c r="AS89">
        <v>2500</v>
      </c>
      <c r="AT89">
        <v>0</v>
      </c>
      <c r="AU89">
        <v>0</v>
      </c>
      <c r="AV89">
        <f t="shared" si="23"/>
        <v>4300</v>
      </c>
      <c r="AX89" s="150">
        <f t="shared" si="24"/>
        <v>0</v>
      </c>
      <c r="AY89" s="150">
        <f t="shared" si="25"/>
        <v>0</v>
      </c>
      <c r="AZ89" s="150">
        <f t="shared" si="26"/>
        <v>0</v>
      </c>
      <c r="BA89" s="150">
        <f t="shared" si="27"/>
        <v>0</v>
      </c>
      <c r="BB89" s="150">
        <f t="shared" si="28"/>
        <v>0</v>
      </c>
      <c r="BC89" s="150">
        <f t="shared" si="29"/>
        <v>0</v>
      </c>
      <c r="BD89" s="150">
        <f t="shared" si="30"/>
        <v>0</v>
      </c>
      <c r="BE89" s="150">
        <f t="shared" si="31"/>
        <v>0</v>
      </c>
    </row>
    <row r="90" spans="1:57" x14ac:dyDescent="0.4">
      <c r="A90" t="s">
        <v>373</v>
      </c>
      <c r="B90">
        <v>502</v>
      </c>
      <c r="C90" t="s">
        <v>373</v>
      </c>
      <c r="D90">
        <v>16810</v>
      </c>
      <c r="E90">
        <v>1</v>
      </c>
      <c r="F90" t="s">
        <v>373</v>
      </c>
      <c r="G90" t="s">
        <v>656</v>
      </c>
      <c r="H90" s="148">
        <v>2021</v>
      </c>
      <c r="I90">
        <v>18500</v>
      </c>
      <c r="J90">
        <v>1800</v>
      </c>
      <c r="K90">
        <v>0</v>
      </c>
      <c r="L90">
        <v>0</v>
      </c>
      <c r="M90">
        <f t="shared" si="17"/>
        <v>20300</v>
      </c>
      <c r="N90" s="149">
        <v>8600</v>
      </c>
      <c r="O90">
        <v>11000</v>
      </c>
      <c r="P90">
        <v>700</v>
      </c>
      <c r="Q90">
        <v>0</v>
      </c>
      <c r="R90" s="148">
        <f t="shared" si="18"/>
        <v>20300</v>
      </c>
      <c r="S90" s="149">
        <v>4500</v>
      </c>
      <c r="T90">
        <v>6300</v>
      </c>
      <c r="U90">
        <v>9500</v>
      </c>
      <c r="V90">
        <v>0</v>
      </c>
      <c r="W90" s="148">
        <f t="shared" si="19"/>
        <v>20300</v>
      </c>
      <c r="X90" s="149">
        <v>16600</v>
      </c>
      <c r="Y90">
        <v>3700</v>
      </c>
      <c r="Z90">
        <v>0</v>
      </c>
      <c r="AA90">
        <v>0</v>
      </c>
      <c r="AB90" s="148">
        <f t="shared" si="16"/>
        <v>20300</v>
      </c>
      <c r="AC90" s="149">
        <v>800</v>
      </c>
      <c r="AD90">
        <v>5000</v>
      </c>
      <c r="AE90">
        <v>9200</v>
      </c>
      <c r="AF90">
        <v>5300</v>
      </c>
      <c r="AG90" s="148">
        <f t="shared" si="20"/>
        <v>20300</v>
      </c>
      <c r="AH90" s="149">
        <v>5800</v>
      </c>
      <c r="AI90">
        <v>7800</v>
      </c>
      <c r="AJ90">
        <v>5400</v>
      </c>
      <c r="AK90">
        <v>1300</v>
      </c>
      <c r="AL90" s="148">
        <f t="shared" si="21"/>
        <v>20300</v>
      </c>
      <c r="AM90" s="149">
        <v>19300</v>
      </c>
      <c r="AN90">
        <v>900</v>
      </c>
      <c r="AO90">
        <v>100</v>
      </c>
      <c r="AP90">
        <v>0</v>
      </c>
      <c r="AQ90" s="148">
        <f t="shared" si="22"/>
        <v>20300</v>
      </c>
      <c r="AR90" s="149">
        <v>19900</v>
      </c>
      <c r="AS90">
        <v>100</v>
      </c>
      <c r="AT90">
        <v>0</v>
      </c>
      <c r="AU90">
        <v>0</v>
      </c>
      <c r="AV90">
        <f t="shared" si="23"/>
        <v>20000</v>
      </c>
      <c r="AX90" s="150">
        <f t="shared" si="24"/>
        <v>0</v>
      </c>
      <c r="AY90" s="150">
        <f t="shared" si="25"/>
        <v>0</v>
      </c>
      <c r="AZ90" s="150">
        <f t="shared" si="26"/>
        <v>0</v>
      </c>
      <c r="BA90" s="150">
        <f t="shared" si="27"/>
        <v>0</v>
      </c>
      <c r="BB90" s="150">
        <f t="shared" si="28"/>
        <v>26.108374384236456</v>
      </c>
      <c r="BC90" s="150">
        <f t="shared" si="29"/>
        <v>6.403940886699508</v>
      </c>
      <c r="BD90" s="150">
        <f t="shared" si="30"/>
        <v>0</v>
      </c>
      <c r="BE90" s="150">
        <f t="shared" si="31"/>
        <v>0</v>
      </c>
    </row>
    <row r="91" spans="1:57" x14ac:dyDescent="0.4">
      <c r="A91" t="s">
        <v>483</v>
      </c>
      <c r="B91">
        <v>502</v>
      </c>
      <c r="C91" t="s">
        <v>483</v>
      </c>
      <c r="D91">
        <v>16811</v>
      </c>
      <c r="E91">
        <v>1</v>
      </c>
      <c r="F91" t="s">
        <v>483</v>
      </c>
      <c r="G91" t="s">
        <v>656</v>
      </c>
      <c r="H91" s="148">
        <v>2021</v>
      </c>
      <c r="I91">
        <v>188700</v>
      </c>
      <c r="J91">
        <v>18200</v>
      </c>
      <c r="K91">
        <v>1600</v>
      </c>
      <c r="L91">
        <v>0</v>
      </c>
      <c r="M91">
        <f t="shared" si="17"/>
        <v>208500</v>
      </c>
      <c r="N91" s="149">
        <v>192700</v>
      </c>
      <c r="O91">
        <v>12400</v>
      </c>
      <c r="P91">
        <v>3200</v>
      </c>
      <c r="Q91">
        <v>200</v>
      </c>
      <c r="R91" s="148">
        <f t="shared" si="18"/>
        <v>208500</v>
      </c>
      <c r="S91" s="149">
        <v>197500</v>
      </c>
      <c r="T91">
        <v>9300</v>
      </c>
      <c r="U91">
        <v>1700</v>
      </c>
      <c r="V91">
        <v>0</v>
      </c>
      <c r="W91" s="148">
        <f t="shared" si="19"/>
        <v>208500</v>
      </c>
      <c r="X91" s="149">
        <v>206000</v>
      </c>
      <c r="Y91">
        <v>2400</v>
      </c>
      <c r="Z91">
        <v>100</v>
      </c>
      <c r="AA91">
        <v>0</v>
      </c>
      <c r="AB91" s="148">
        <f t="shared" si="16"/>
        <v>208500</v>
      </c>
      <c r="AC91" s="149">
        <v>21200</v>
      </c>
      <c r="AD91">
        <v>158100</v>
      </c>
      <c r="AE91">
        <v>14200</v>
      </c>
      <c r="AF91">
        <v>15000</v>
      </c>
      <c r="AG91" s="148">
        <f t="shared" si="20"/>
        <v>208500</v>
      </c>
      <c r="AH91" s="149">
        <v>17900</v>
      </c>
      <c r="AI91">
        <v>169800</v>
      </c>
      <c r="AJ91">
        <v>14000</v>
      </c>
      <c r="AK91">
        <v>6800</v>
      </c>
      <c r="AL91" s="148">
        <f t="shared" si="21"/>
        <v>208500</v>
      </c>
      <c r="AM91" s="149">
        <v>154400</v>
      </c>
      <c r="AN91">
        <v>40200</v>
      </c>
      <c r="AO91">
        <v>11200</v>
      </c>
      <c r="AP91">
        <v>2700</v>
      </c>
      <c r="AQ91" s="148">
        <f t="shared" si="22"/>
        <v>208500</v>
      </c>
      <c r="AR91" s="149">
        <v>203200</v>
      </c>
      <c r="AS91">
        <v>5900</v>
      </c>
      <c r="AT91">
        <v>1600</v>
      </c>
      <c r="AU91">
        <v>0</v>
      </c>
      <c r="AV91">
        <f t="shared" si="23"/>
        <v>210700</v>
      </c>
      <c r="AX91" s="150">
        <f t="shared" si="24"/>
        <v>0</v>
      </c>
      <c r="AY91" s="150">
        <f t="shared" si="25"/>
        <v>9.5923261390887291E-2</v>
      </c>
      <c r="AZ91" s="150">
        <f t="shared" si="26"/>
        <v>0</v>
      </c>
      <c r="BA91" s="150">
        <f t="shared" si="27"/>
        <v>0</v>
      </c>
      <c r="BB91" s="150">
        <f t="shared" si="28"/>
        <v>7.1942446043165464</v>
      </c>
      <c r="BC91" s="150">
        <f t="shared" si="29"/>
        <v>3.261390887290168</v>
      </c>
      <c r="BD91" s="150">
        <f t="shared" si="30"/>
        <v>1.2949640287769784</v>
      </c>
      <c r="BE91" s="150">
        <f t="shared" si="31"/>
        <v>0</v>
      </c>
    </row>
    <row r="92" spans="1:57" x14ac:dyDescent="0.4">
      <c r="A92" t="s">
        <v>352</v>
      </c>
      <c r="B92">
        <v>500</v>
      </c>
      <c r="C92" t="s">
        <v>352</v>
      </c>
      <c r="D92">
        <v>16678</v>
      </c>
      <c r="E92">
        <v>1</v>
      </c>
      <c r="F92" t="s">
        <v>352</v>
      </c>
      <c r="G92" t="s">
        <v>656</v>
      </c>
      <c r="H92" s="148">
        <v>2019</v>
      </c>
      <c r="I92">
        <v>43300</v>
      </c>
      <c r="J92">
        <v>0</v>
      </c>
      <c r="K92">
        <v>0</v>
      </c>
      <c r="L92">
        <v>0</v>
      </c>
      <c r="M92">
        <f t="shared" si="17"/>
        <v>43300</v>
      </c>
      <c r="N92" s="149">
        <v>43300</v>
      </c>
      <c r="O92">
        <v>0</v>
      </c>
      <c r="P92">
        <v>0</v>
      </c>
      <c r="Q92">
        <v>0</v>
      </c>
      <c r="R92" s="148">
        <f t="shared" si="18"/>
        <v>43300</v>
      </c>
      <c r="S92" s="149">
        <v>43000</v>
      </c>
      <c r="T92">
        <v>300</v>
      </c>
      <c r="U92">
        <v>0</v>
      </c>
      <c r="V92">
        <v>0</v>
      </c>
      <c r="W92" s="148">
        <f t="shared" si="19"/>
        <v>43300</v>
      </c>
      <c r="X92" s="149">
        <v>37600</v>
      </c>
      <c r="Y92">
        <v>5700</v>
      </c>
      <c r="Z92">
        <v>0</v>
      </c>
      <c r="AA92">
        <v>0</v>
      </c>
      <c r="AB92" s="148">
        <f t="shared" si="16"/>
        <v>43300</v>
      </c>
      <c r="AC92" s="149">
        <v>43300</v>
      </c>
      <c r="AD92">
        <v>0</v>
      </c>
      <c r="AE92">
        <v>0</v>
      </c>
      <c r="AF92">
        <v>0</v>
      </c>
      <c r="AG92" s="148">
        <f t="shared" si="20"/>
        <v>43300</v>
      </c>
      <c r="AH92" s="149">
        <v>43100</v>
      </c>
      <c r="AI92">
        <v>200</v>
      </c>
      <c r="AJ92">
        <v>0</v>
      </c>
      <c r="AK92">
        <v>0</v>
      </c>
      <c r="AL92" s="148">
        <f t="shared" si="21"/>
        <v>43300</v>
      </c>
      <c r="AM92" s="149">
        <v>43300</v>
      </c>
      <c r="AN92">
        <v>0</v>
      </c>
      <c r="AO92">
        <v>0</v>
      </c>
      <c r="AP92">
        <v>0</v>
      </c>
      <c r="AQ92" s="148">
        <f t="shared" si="22"/>
        <v>43300</v>
      </c>
      <c r="AR92" s="149">
        <v>43200</v>
      </c>
      <c r="AS92">
        <v>0</v>
      </c>
      <c r="AT92">
        <v>0</v>
      </c>
      <c r="AU92">
        <v>0</v>
      </c>
      <c r="AV92">
        <f t="shared" si="23"/>
        <v>43200</v>
      </c>
      <c r="AX92" s="150">
        <f t="shared" si="24"/>
        <v>0</v>
      </c>
      <c r="AY92" s="150">
        <f t="shared" si="25"/>
        <v>0</v>
      </c>
      <c r="AZ92" s="150">
        <f t="shared" si="26"/>
        <v>0</v>
      </c>
      <c r="BA92" s="150">
        <f t="shared" si="27"/>
        <v>0</v>
      </c>
      <c r="BB92" s="150">
        <f t="shared" si="28"/>
        <v>0</v>
      </c>
      <c r="BC92" s="150">
        <f t="shared" si="29"/>
        <v>0</v>
      </c>
      <c r="BD92" s="150">
        <f t="shared" si="30"/>
        <v>0</v>
      </c>
      <c r="BE92" s="150">
        <f t="shared" si="31"/>
        <v>0</v>
      </c>
    </row>
    <row r="93" spans="1:57" x14ac:dyDescent="0.4">
      <c r="A93" t="s">
        <v>481</v>
      </c>
      <c r="B93">
        <v>500</v>
      </c>
      <c r="C93" t="s">
        <v>481</v>
      </c>
      <c r="D93">
        <v>16679</v>
      </c>
      <c r="E93">
        <v>1</v>
      </c>
      <c r="F93" t="s">
        <v>481</v>
      </c>
      <c r="G93" t="s">
        <v>656</v>
      </c>
      <c r="H93" s="148">
        <v>2017</v>
      </c>
      <c r="I93">
        <v>1900</v>
      </c>
      <c r="J93">
        <v>22600</v>
      </c>
      <c r="K93">
        <v>106800</v>
      </c>
      <c r="L93">
        <v>6400</v>
      </c>
      <c r="M93">
        <f t="shared" si="17"/>
        <v>137700</v>
      </c>
      <c r="N93" s="149">
        <v>500</v>
      </c>
      <c r="O93">
        <v>77900</v>
      </c>
      <c r="P93">
        <v>56900</v>
      </c>
      <c r="Q93">
        <v>2400</v>
      </c>
      <c r="R93" s="148">
        <f t="shared" si="18"/>
        <v>137700</v>
      </c>
      <c r="S93" s="149">
        <v>900</v>
      </c>
      <c r="T93">
        <v>20900</v>
      </c>
      <c r="U93">
        <v>64800</v>
      </c>
      <c r="V93">
        <v>51100</v>
      </c>
      <c r="W93" s="148">
        <f t="shared" si="19"/>
        <v>137700</v>
      </c>
      <c r="X93" s="149">
        <v>70200</v>
      </c>
      <c r="Y93">
        <v>67300</v>
      </c>
      <c r="Z93">
        <v>200</v>
      </c>
      <c r="AA93">
        <v>0</v>
      </c>
      <c r="AB93" s="148">
        <f t="shared" si="16"/>
        <v>137700</v>
      </c>
      <c r="AC93" s="149">
        <v>129800</v>
      </c>
      <c r="AD93">
        <v>6300</v>
      </c>
      <c r="AE93">
        <v>1600</v>
      </c>
      <c r="AF93">
        <v>0</v>
      </c>
      <c r="AG93" s="148">
        <f t="shared" si="20"/>
        <v>137700</v>
      </c>
      <c r="AH93" s="149">
        <v>120000</v>
      </c>
      <c r="AI93">
        <v>11600</v>
      </c>
      <c r="AJ93">
        <v>1500</v>
      </c>
      <c r="AK93">
        <v>4600</v>
      </c>
      <c r="AL93" s="148">
        <f t="shared" si="21"/>
        <v>137700</v>
      </c>
      <c r="AM93" s="149">
        <v>129200</v>
      </c>
      <c r="AN93">
        <v>4600</v>
      </c>
      <c r="AO93">
        <v>2400</v>
      </c>
      <c r="AP93">
        <v>1500</v>
      </c>
      <c r="AQ93" s="148">
        <f t="shared" si="22"/>
        <v>137700</v>
      </c>
      <c r="AR93" s="149">
        <v>103300</v>
      </c>
      <c r="AS93">
        <v>9500</v>
      </c>
      <c r="AT93">
        <v>16500</v>
      </c>
      <c r="AU93">
        <v>7900</v>
      </c>
      <c r="AV93">
        <f t="shared" si="23"/>
        <v>137200</v>
      </c>
      <c r="AX93" s="150">
        <f t="shared" si="24"/>
        <v>4.647785039941903</v>
      </c>
      <c r="AY93" s="150">
        <f t="shared" si="25"/>
        <v>1.7429193899782136</v>
      </c>
      <c r="AZ93" s="150">
        <f t="shared" si="26"/>
        <v>37.109658678286131</v>
      </c>
      <c r="BA93" s="150">
        <f t="shared" si="27"/>
        <v>0</v>
      </c>
      <c r="BB93" s="150">
        <f t="shared" si="28"/>
        <v>0</v>
      </c>
      <c r="BC93" s="150">
        <f t="shared" si="29"/>
        <v>3.3405954974582421</v>
      </c>
      <c r="BD93" s="150">
        <f t="shared" si="30"/>
        <v>1.0893246187363834</v>
      </c>
      <c r="BE93" s="150">
        <f t="shared" si="31"/>
        <v>5.7580174927113701</v>
      </c>
    </row>
    <row r="94" spans="1:57" x14ac:dyDescent="0.4">
      <c r="A94" t="s">
        <v>327</v>
      </c>
      <c r="B94">
        <v>500</v>
      </c>
      <c r="C94" t="s">
        <v>327</v>
      </c>
      <c r="D94">
        <v>16449</v>
      </c>
      <c r="E94">
        <v>1</v>
      </c>
      <c r="F94" t="s">
        <v>327</v>
      </c>
      <c r="G94" t="s">
        <v>656</v>
      </c>
      <c r="H94" s="148">
        <v>2019</v>
      </c>
      <c r="I94">
        <v>0</v>
      </c>
      <c r="J94">
        <v>500</v>
      </c>
      <c r="K94">
        <v>5400</v>
      </c>
      <c r="L94">
        <v>300</v>
      </c>
      <c r="M94">
        <f t="shared" si="17"/>
        <v>6200</v>
      </c>
      <c r="N94" s="149">
        <v>900</v>
      </c>
      <c r="O94">
        <v>2100</v>
      </c>
      <c r="P94">
        <v>2800</v>
      </c>
      <c r="Q94">
        <v>400</v>
      </c>
      <c r="R94" s="148">
        <f t="shared" si="18"/>
        <v>6200</v>
      </c>
      <c r="S94" s="149">
        <v>0</v>
      </c>
      <c r="T94">
        <v>4500</v>
      </c>
      <c r="U94">
        <v>1600</v>
      </c>
      <c r="V94">
        <v>100</v>
      </c>
      <c r="W94" s="148">
        <f t="shared" si="19"/>
        <v>6200</v>
      </c>
      <c r="X94" s="149">
        <v>1000</v>
      </c>
      <c r="Y94">
        <v>3100</v>
      </c>
      <c r="Z94">
        <v>2100</v>
      </c>
      <c r="AA94">
        <v>0</v>
      </c>
      <c r="AB94" s="148">
        <f t="shared" si="16"/>
        <v>6200</v>
      </c>
      <c r="AC94" s="149">
        <v>400</v>
      </c>
      <c r="AD94">
        <v>5800</v>
      </c>
      <c r="AE94">
        <v>0</v>
      </c>
      <c r="AF94">
        <v>0</v>
      </c>
      <c r="AG94" s="148">
        <f t="shared" si="20"/>
        <v>6200</v>
      </c>
      <c r="AH94" s="149">
        <v>2500</v>
      </c>
      <c r="AI94">
        <v>3700</v>
      </c>
      <c r="AJ94">
        <v>0</v>
      </c>
      <c r="AK94">
        <v>0</v>
      </c>
      <c r="AL94" s="148">
        <f t="shared" si="21"/>
        <v>6200</v>
      </c>
      <c r="AM94" s="149">
        <v>4800</v>
      </c>
      <c r="AN94">
        <v>1400</v>
      </c>
      <c r="AO94">
        <v>0</v>
      </c>
      <c r="AP94">
        <v>0</v>
      </c>
      <c r="AQ94" s="148">
        <f t="shared" si="22"/>
        <v>6200</v>
      </c>
      <c r="AR94" s="149">
        <v>2200</v>
      </c>
      <c r="AS94">
        <v>1400</v>
      </c>
      <c r="AT94">
        <v>2000</v>
      </c>
      <c r="AU94">
        <v>1200</v>
      </c>
      <c r="AV94">
        <f t="shared" si="23"/>
        <v>6800</v>
      </c>
      <c r="AX94" s="150">
        <f t="shared" si="24"/>
        <v>4.838709677419355</v>
      </c>
      <c r="AY94" s="150">
        <f t="shared" si="25"/>
        <v>6.4516129032258061</v>
      </c>
      <c r="AZ94" s="150">
        <f t="shared" si="26"/>
        <v>1.6129032258064515</v>
      </c>
      <c r="BA94" s="150">
        <f t="shared" si="27"/>
        <v>0</v>
      </c>
      <c r="BB94" s="150">
        <f t="shared" si="28"/>
        <v>0</v>
      </c>
      <c r="BC94" s="150">
        <f t="shared" si="29"/>
        <v>0</v>
      </c>
      <c r="BD94" s="150">
        <f t="shared" si="30"/>
        <v>0</v>
      </c>
      <c r="BE94" s="150">
        <f t="shared" si="31"/>
        <v>17.647058823529413</v>
      </c>
    </row>
    <row r="95" spans="1:57" x14ac:dyDescent="0.4">
      <c r="A95" t="s">
        <v>151</v>
      </c>
      <c r="B95">
        <v>503</v>
      </c>
      <c r="C95" t="s">
        <v>151</v>
      </c>
      <c r="D95">
        <v>19189</v>
      </c>
      <c r="E95">
        <v>1</v>
      </c>
      <c r="F95" t="s">
        <v>151</v>
      </c>
      <c r="G95" t="s">
        <v>656</v>
      </c>
      <c r="H95" s="148">
        <v>2023</v>
      </c>
      <c r="I95">
        <v>0</v>
      </c>
      <c r="J95">
        <v>5600</v>
      </c>
      <c r="K95">
        <v>1900</v>
      </c>
      <c r="L95">
        <v>0</v>
      </c>
      <c r="M95">
        <f t="shared" si="17"/>
        <v>7500</v>
      </c>
      <c r="N95" s="149">
        <v>0</v>
      </c>
      <c r="O95">
        <v>6400</v>
      </c>
      <c r="P95">
        <v>1100</v>
      </c>
      <c r="Q95">
        <v>0</v>
      </c>
      <c r="R95" s="148">
        <f t="shared" si="18"/>
        <v>7500</v>
      </c>
      <c r="S95" s="149">
        <v>0</v>
      </c>
      <c r="T95">
        <v>0</v>
      </c>
      <c r="U95">
        <v>1000</v>
      </c>
      <c r="V95">
        <v>6500</v>
      </c>
      <c r="W95" s="148">
        <f t="shared" si="19"/>
        <v>7500</v>
      </c>
      <c r="X95" s="149">
        <v>0</v>
      </c>
      <c r="Y95">
        <v>2700</v>
      </c>
      <c r="Z95">
        <v>4600</v>
      </c>
      <c r="AA95">
        <v>200</v>
      </c>
      <c r="AB95" s="148">
        <f t="shared" si="16"/>
        <v>7500</v>
      </c>
      <c r="AC95" s="149">
        <v>0</v>
      </c>
      <c r="AD95">
        <v>1300</v>
      </c>
      <c r="AE95">
        <v>2900</v>
      </c>
      <c r="AF95">
        <v>3300</v>
      </c>
      <c r="AG95" s="148">
        <f t="shared" si="20"/>
        <v>7500</v>
      </c>
      <c r="AH95" s="149">
        <v>0</v>
      </c>
      <c r="AI95">
        <v>1100</v>
      </c>
      <c r="AJ95">
        <v>4400</v>
      </c>
      <c r="AK95">
        <v>2000</v>
      </c>
      <c r="AL95" s="148">
        <f t="shared" si="21"/>
        <v>7500</v>
      </c>
      <c r="AM95" s="149">
        <v>0</v>
      </c>
      <c r="AN95">
        <v>0</v>
      </c>
      <c r="AO95">
        <v>2100</v>
      </c>
      <c r="AP95">
        <v>5400</v>
      </c>
      <c r="AQ95" s="148">
        <f t="shared" si="22"/>
        <v>7500</v>
      </c>
      <c r="AR95" s="149">
        <v>0</v>
      </c>
      <c r="AS95">
        <v>3300</v>
      </c>
      <c r="AT95">
        <v>4300</v>
      </c>
      <c r="AU95">
        <v>0</v>
      </c>
      <c r="AV95">
        <f t="shared" si="23"/>
        <v>7600</v>
      </c>
      <c r="AX95" s="150">
        <f t="shared" si="24"/>
        <v>0</v>
      </c>
      <c r="AY95" s="150">
        <f t="shared" si="25"/>
        <v>0</v>
      </c>
      <c r="AZ95" s="150">
        <f t="shared" si="26"/>
        <v>86.666666666666671</v>
      </c>
      <c r="BA95" s="150">
        <f t="shared" si="27"/>
        <v>2.666666666666667</v>
      </c>
      <c r="BB95" s="150">
        <f t="shared" si="28"/>
        <v>44</v>
      </c>
      <c r="BC95" s="150">
        <f t="shared" si="29"/>
        <v>26.666666666666668</v>
      </c>
      <c r="BD95" s="150">
        <f t="shared" si="30"/>
        <v>72</v>
      </c>
      <c r="BE95" s="150">
        <f t="shared" si="31"/>
        <v>0</v>
      </c>
    </row>
    <row r="96" spans="1:57" x14ac:dyDescent="0.4">
      <c r="A96" t="s">
        <v>328</v>
      </c>
      <c r="B96">
        <v>500</v>
      </c>
      <c r="C96" t="s">
        <v>328</v>
      </c>
      <c r="D96">
        <v>16453</v>
      </c>
      <c r="E96">
        <v>1</v>
      </c>
      <c r="F96" t="s">
        <v>328</v>
      </c>
      <c r="G96" t="s">
        <v>656</v>
      </c>
      <c r="H96" s="148">
        <v>2019</v>
      </c>
      <c r="I96">
        <v>47800</v>
      </c>
      <c r="J96">
        <v>800</v>
      </c>
      <c r="K96">
        <v>0</v>
      </c>
      <c r="L96">
        <v>0</v>
      </c>
      <c r="M96">
        <f t="shared" si="17"/>
        <v>48600</v>
      </c>
      <c r="N96" s="149">
        <v>47800</v>
      </c>
      <c r="O96">
        <v>800</v>
      </c>
      <c r="P96">
        <v>0</v>
      </c>
      <c r="Q96">
        <v>0</v>
      </c>
      <c r="R96" s="148">
        <f t="shared" si="18"/>
        <v>48600</v>
      </c>
      <c r="S96" s="149">
        <v>48300</v>
      </c>
      <c r="T96">
        <v>300</v>
      </c>
      <c r="U96">
        <v>0</v>
      </c>
      <c r="V96">
        <v>0</v>
      </c>
      <c r="W96" s="148">
        <f t="shared" si="19"/>
        <v>48600</v>
      </c>
      <c r="X96" s="149">
        <v>48600</v>
      </c>
      <c r="Y96">
        <v>0</v>
      </c>
      <c r="Z96">
        <v>0</v>
      </c>
      <c r="AA96">
        <v>0</v>
      </c>
      <c r="AB96" s="148">
        <f t="shared" si="16"/>
        <v>48600</v>
      </c>
      <c r="AC96" s="149">
        <v>48600</v>
      </c>
      <c r="AD96">
        <v>0</v>
      </c>
      <c r="AE96">
        <v>0</v>
      </c>
      <c r="AF96">
        <v>0</v>
      </c>
      <c r="AG96" s="148">
        <f t="shared" si="20"/>
        <v>48600</v>
      </c>
      <c r="AH96" s="149">
        <v>48600</v>
      </c>
      <c r="AI96">
        <v>0</v>
      </c>
      <c r="AJ96">
        <v>0</v>
      </c>
      <c r="AK96">
        <v>0</v>
      </c>
      <c r="AL96" s="148">
        <f t="shared" si="21"/>
        <v>48600</v>
      </c>
      <c r="AM96" s="149">
        <v>48600</v>
      </c>
      <c r="AN96">
        <v>0</v>
      </c>
      <c r="AO96">
        <v>0</v>
      </c>
      <c r="AP96">
        <v>0</v>
      </c>
      <c r="AQ96" s="148">
        <f t="shared" si="22"/>
        <v>48600</v>
      </c>
      <c r="AR96" s="149">
        <v>25400</v>
      </c>
      <c r="AS96">
        <v>22500</v>
      </c>
      <c r="AT96">
        <v>500</v>
      </c>
      <c r="AU96">
        <v>0</v>
      </c>
      <c r="AV96">
        <f t="shared" si="23"/>
        <v>48400</v>
      </c>
      <c r="AX96" s="150">
        <f t="shared" si="24"/>
        <v>0</v>
      </c>
      <c r="AY96" s="150">
        <f t="shared" si="25"/>
        <v>0</v>
      </c>
      <c r="AZ96" s="150">
        <f t="shared" si="26"/>
        <v>0</v>
      </c>
      <c r="BA96" s="150">
        <f t="shared" si="27"/>
        <v>0</v>
      </c>
      <c r="BB96" s="150">
        <f t="shared" si="28"/>
        <v>0</v>
      </c>
      <c r="BC96" s="150">
        <f t="shared" si="29"/>
        <v>0</v>
      </c>
      <c r="BD96" s="150">
        <f t="shared" si="30"/>
        <v>0</v>
      </c>
      <c r="BE96" s="150">
        <f t="shared" si="31"/>
        <v>0</v>
      </c>
    </row>
    <row r="97" spans="1:57" x14ac:dyDescent="0.4">
      <c r="A97" t="s">
        <v>480</v>
      </c>
      <c r="B97">
        <v>500</v>
      </c>
      <c r="C97" t="s">
        <v>480</v>
      </c>
      <c r="D97">
        <v>16594</v>
      </c>
      <c r="E97">
        <v>1</v>
      </c>
      <c r="F97" t="s">
        <v>480</v>
      </c>
      <c r="G97" t="s">
        <v>656</v>
      </c>
      <c r="H97" s="148">
        <v>2017</v>
      </c>
      <c r="I97">
        <v>382200</v>
      </c>
      <c r="J97">
        <v>78400</v>
      </c>
      <c r="K97">
        <v>10600</v>
      </c>
      <c r="L97">
        <v>0</v>
      </c>
      <c r="M97">
        <f t="shared" si="17"/>
        <v>471200</v>
      </c>
      <c r="N97" s="149">
        <v>346800</v>
      </c>
      <c r="O97">
        <v>81700</v>
      </c>
      <c r="P97">
        <v>42600</v>
      </c>
      <c r="Q97">
        <v>100</v>
      </c>
      <c r="R97" s="148">
        <f t="shared" si="18"/>
        <v>471200</v>
      </c>
      <c r="S97" s="149">
        <v>405000</v>
      </c>
      <c r="T97">
        <v>16800</v>
      </c>
      <c r="U97">
        <v>32100</v>
      </c>
      <c r="V97">
        <v>17300</v>
      </c>
      <c r="W97" s="148">
        <f t="shared" si="19"/>
        <v>471200</v>
      </c>
      <c r="X97" s="149">
        <v>469800</v>
      </c>
      <c r="Y97">
        <v>1300</v>
      </c>
      <c r="Z97">
        <v>100</v>
      </c>
      <c r="AA97">
        <v>0</v>
      </c>
      <c r="AB97" s="148">
        <f t="shared" si="16"/>
        <v>471200</v>
      </c>
      <c r="AC97" s="149">
        <v>470800</v>
      </c>
      <c r="AD97">
        <v>400</v>
      </c>
      <c r="AE97">
        <v>0</v>
      </c>
      <c r="AF97">
        <v>0</v>
      </c>
      <c r="AG97" s="148">
        <f t="shared" si="20"/>
        <v>471200</v>
      </c>
      <c r="AH97" s="149">
        <v>470600</v>
      </c>
      <c r="AI97">
        <v>600</v>
      </c>
      <c r="AJ97">
        <v>0</v>
      </c>
      <c r="AK97">
        <v>0</v>
      </c>
      <c r="AL97" s="148">
        <f t="shared" si="21"/>
        <v>471200</v>
      </c>
      <c r="AM97" s="149">
        <v>465100</v>
      </c>
      <c r="AN97">
        <v>6100</v>
      </c>
      <c r="AO97">
        <v>0</v>
      </c>
      <c r="AP97">
        <v>0</v>
      </c>
      <c r="AQ97" s="148">
        <f t="shared" si="22"/>
        <v>471200</v>
      </c>
      <c r="AR97" s="149">
        <v>431900</v>
      </c>
      <c r="AS97">
        <v>38000</v>
      </c>
      <c r="AT97">
        <v>400</v>
      </c>
      <c r="AU97">
        <v>0</v>
      </c>
      <c r="AV97">
        <f t="shared" si="23"/>
        <v>470300</v>
      </c>
      <c r="AX97" s="150">
        <f t="shared" si="24"/>
        <v>0</v>
      </c>
      <c r="AY97" s="150">
        <f t="shared" si="25"/>
        <v>2.1222410865874362E-2</v>
      </c>
      <c r="AZ97" s="150">
        <f t="shared" si="26"/>
        <v>3.671477079796265</v>
      </c>
      <c r="BA97" s="150">
        <f t="shared" si="27"/>
        <v>0</v>
      </c>
      <c r="BB97" s="150">
        <f t="shared" si="28"/>
        <v>0</v>
      </c>
      <c r="BC97" s="150">
        <f t="shared" si="29"/>
        <v>0</v>
      </c>
      <c r="BD97" s="150">
        <f t="shared" si="30"/>
        <v>0</v>
      </c>
      <c r="BE97" s="150">
        <f t="shared" si="31"/>
        <v>0</v>
      </c>
    </row>
    <row r="98" spans="1:57" x14ac:dyDescent="0.4">
      <c r="A98" t="s">
        <v>293</v>
      </c>
      <c r="B98">
        <v>500</v>
      </c>
      <c r="C98" t="s">
        <v>293</v>
      </c>
      <c r="D98">
        <v>14116</v>
      </c>
      <c r="E98">
        <v>1</v>
      </c>
      <c r="F98" t="s">
        <v>293</v>
      </c>
      <c r="G98" t="s">
        <v>656</v>
      </c>
      <c r="H98" s="148">
        <v>2018</v>
      </c>
      <c r="I98">
        <v>0</v>
      </c>
      <c r="J98">
        <v>9200</v>
      </c>
      <c r="K98">
        <v>0</v>
      </c>
      <c r="L98">
        <v>0</v>
      </c>
      <c r="M98">
        <f t="shared" si="17"/>
        <v>9200</v>
      </c>
      <c r="N98" s="149">
        <v>400</v>
      </c>
      <c r="O98">
        <v>7200</v>
      </c>
      <c r="P98">
        <v>1600</v>
      </c>
      <c r="Q98">
        <v>0</v>
      </c>
      <c r="R98" s="148">
        <f t="shared" si="18"/>
        <v>9200</v>
      </c>
      <c r="S98" s="149">
        <v>500</v>
      </c>
      <c r="T98">
        <v>3800</v>
      </c>
      <c r="U98">
        <v>4900</v>
      </c>
      <c r="V98">
        <v>0</v>
      </c>
      <c r="W98" s="148">
        <f t="shared" si="19"/>
        <v>9200</v>
      </c>
      <c r="X98" s="149">
        <v>7200</v>
      </c>
      <c r="Y98">
        <v>2000</v>
      </c>
      <c r="Z98">
        <v>0</v>
      </c>
      <c r="AA98">
        <v>0</v>
      </c>
      <c r="AB98" s="148">
        <f t="shared" si="16"/>
        <v>9200</v>
      </c>
      <c r="AC98" s="149">
        <v>8900</v>
      </c>
      <c r="AD98">
        <v>300</v>
      </c>
      <c r="AE98">
        <v>0</v>
      </c>
      <c r="AF98">
        <v>0</v>
      </c>
      <c r="AG98" s="148">
        <f t="shared" si="20"/>
        <v>9200</v>
      </c>
      <c r="AH98" s="149">
        <v>7700</v>
      </c>
      <c r="AI98">
        <v>400</v>
      </c>
      <c r="AJ98">
        <v>700</v>
      </c>
      <c r="AK98">
        <v>400</v>
      </c>
      <c r="AL98" s="148">
        <f t="shared" si="21"/>
        <v>9200</v>
      </c>
      <c r="AM98" s="149">
        <v>9100</v>
      </c>
      <c r="AN98">
        <v>100</v>
      </c>
      <c r="AO98">
        <v>0</v>
      </c>
      <c r="AP98">
        <v>0</v>
      </c>
      <c r="AQ98" s="148">
        <f t="shared" si="22"/>
        <v>9200</v>
      </c>
      <c r="AR98" s="149">
        <v>9400</v>
      </c>
      <c r="AS98">
        <v>0</v>
      </c>
      <c r="AT98">
        <v>100</v>
      </c>
      <c r="AU98">
        <v>0</v>
      </c>
      <c r="AV98">
        <f t="shared" si="23"/>
        <v>9500</v>
      </c>
      <c r="AX98" s="150">
        <f t="shared" si="24"/>
        <v>0</v>
      </c>
      <c r="AY98" s="150">
        <f t="shared" si="25"/>
        <v>0</v>
      </c>
      <c r="AZ98" s="150">
        <f t="shared" si="26"/>
        <v>0</v>
      </c>
      <c r="BA98" s="150">
        <f t="shared" si="27"/>
        <v>0</v>
      </c>
      <c r="BB98" s="150">
        <f t="shared" si="28"/>
        <v>0</v>
      </c>
      <c r="BC98" s="150">
        <f t="shared" si="29"/>
        <v>4.3478260869565215</v>
      </c>
      <c r="BD98" s="150">
        <f t="shared" si="30"/>
        <v>0</v>
      </c>
      <c r="BE98" s="150">
        <f t="shared" si="31"/>
        <v>0</v>
      </c>
    </row>
    <row r="99" spans="1:57" x14ac:dyDescent="0.4">
      <c r="A99" t="s">
        <v>503</v>
      </c>
      <c r="B99">
        <v>503</v>
      </c>
      <c r="C99" t="s">
        <v>503</v>
      </c>
      <c r="D99">
        <v>16602</v>
      </c>
      <c r="E99">
        <v>1</v>
      </c>
      <c r="F99" t="s">
        <v>503</v>
      </c>
      <c r="G99" t="s">
        <v>656</v>
      </c>
      <c r="H99" s="148">
        <v>2019</v>
      </c>
      <c r="I99">
        <v>685800</v>
      </c>
      <c r="J99">
        <v>117900</v>
      </c>
      <c r="K99">
        <v>100</v>
      </c>
      <c r="L99">
        <v>0</v>
      </c>
      <c r="M99">
        <f t="shared" si="17"/>
        <v>803800</v>
      </c>
      <c r="N99" s="149">
        <v>796400</v>
      </c>
      <c r="O99">
        <v>7400</v>
      </c>
      <c r="P99">
        <v>0</v>
      </c>
      <c r="Q99">
        <v>0</v>
      </c>
      <c r="R99" s="148">
        <f t="shared" si="18"/>
        <v>803800</v>
      </c>
      <c r="S99" s="149">
        <v>792300</v>
      </c>
      <c r="T99">
        <v>10400</v>
      </c>
      <c r="U99">
        <v>1100</v>
      </c>
      <c r="V99">
        <v>0</v>
      </c>
      <c r="W99" s="148">
        <f t="shared" si="19"/>
        <v>803800</v>
      </c>
      <c r="X99" s="149">
        <v>800100</v>
      </c>
      <c r="Y99">
        <v>3200</v>
      </c>
      <c r="Z99">
        <v>400</v>
      </c>
      <c r="AA99">
        <v>100</v>
      </c>
      <c r="AB99" s="148">
        <f t="shared" si="16"/>
        <v>803800</v>
      </c>
      <c r="AC99" s="149">
        <v>797700</v>
      </c>
      <c r="AD99">
        <v>5000</v>
      </c>
      <c r="AE99">
        <v>1100</v>
      </c>
      <c r="AF99">
        <v>0</v>
      </c>
      <c r="AG99" s="148">
        <f t="shared" si="20"/>
        <v>803800</v>
      </c>
      <c r="AH99" s="149">
        <v>783800</v>
      </c>
      <c r="AI99">
        <v>14400</v>
      </c>
      <c r="AJ99">
        <v>4500</v>
      </c>
      <c r="AK99">
        <v>1100</v>
      </c>
      <c r="AL99" s="148">
        <f t="shared" si="21"/>
        <v>803800</v>
      </c>
      <c r="AM99" s="149">
        <v>777300</v>
      </c>
      <c r="AN99">
        <v>13700</v>
      </c>
      <c r="AO99">
        <v>11300</v>
      </c>
      <c r="AP99">
        <v>1500</v>
      </c>
      <c r="AQ99" s="148">
        <f t="shared" si="22"/>
        <v>803800</v>
      </c>
      <c r="AR99" s="149">
        <v>780400</v>
      </c>
      <c r="AS99">
        <v>21800</v>
      </c>
      <c r="AT99">
        <v>0</v>
      </c>
      <c r="AU99">
        <v>100</v>
      </c>
      <c r="AV99">
        <f t="shared" si="23"/>
        <v>802300</v>
      </c>
      <c r="AX99" s="150">
        <f t="shared" si="24"/>
        <v>0</v>
      </c>
      <c r="AY99" s="150">
        <f t="shared" si="25"/>
        <v>0</v>
      </c>
      <c r="AZ99" s="150">
        <f t="shared" si="26"/>
        <v>0</v>
      </c>
      <c r="BA99" s="150">
        <f t="shared" si="27"/>
        <v>1.2440905697934809E-2</v>
      </c>
      <c r="BB99" s="150">
        <f t="shared" si="28"/>
        <v>0</v>
      </c>
      <c r="BC99" s="150">
        <f t="shared" si="29"/>
        <v>0.13684996267728289</v>
      </c>
      <c r="BD99" s="150">
        <f t="shared" si="30"/>
        <v>0.18661358546902215</v>
      </c>
      <c r="BE99" s="150">
        <f t="shared" si="31"/>
        <v>1.2464165524118161E-2</v>
      </c>
    </row>
    <row r="100" spans="1:57" x14ac:dyDescent="0.4">
      <c r="A100" t="s">
        <v>231</v>
      </c>
      <c r="B100">
        <v>503</v>
      </c>
      <c r="C100" t="s">
        <v>231</v>
      </c>
      <c r="D100">
        <v>19342</v>
      </c>
      <c r="E100">
        <v>1</v>
      </c>
      <c r="F100" t="s">
        <v>231</v>
      </c>
      <c r="G100" t="s">
        <v>656</v>
      </c>
      <c r="H100" s="148">
        <v>2024</v>
      </c>
      <c r="I100">
        <v>0</v>
      </c>
      <c r="J100">
        <v>4000</v>
      </c>
      <c r="K100">
        <v>1300</v>
      </c>
      <c r="L100">
        <v>0</v>
      </c>
      <c r="M100">
        <f t="shared" si="17"/>
        <v>5300</v>
      </c>
      <c r="N100" s="149">
        <v>1400</v>
      </c>
      <c r="O100">
        <v>3800</v>
      </c>
      <c r="P100">
        <v>100</v>
      </c>
      <c r="Q100">
        <v>0</v>
      </c>
      <c r="R100" s="148">
        <f t="shared" si="18"/>
        <v>5300</v>
      </c>
      <c r="S100" s="149">
        <v>0</v>
      </c>
      <c r="T100">
        <v>300</v>
      </c>
      <c r="U100">
        <v>5000</v>
      </c>
      <c r="V100">
        <v>0</v>
      </c>
      <c r="W100" s="148">
        <f t="shared" si="19"/>
        <v>5300</v>
      </c>
      <c r="X100" s="149">
        <v>4400</v>
      </c>
      <c r="Y100">
        <v>800</v>
      </c>
      <c r="Z100">
        <v>100</v>
      </c>
      <c r="AA100">
        <v>0</v>
      </c>
      <c r="AB100" s="148">
        <f t="shared" si="16"/>
        <v>5300</v>
      </c>
      <c r="AC100" s="149">
        <v>0</v>
      </c>
      <c r="AD100">
        <v>400</v>
      </c>
      <c r="AE100">
        <v>4800</v>
      </c>
      <c r="AF100">
        <v>100</v>
      </c>
      <c r="AG100" s="148">
        <f t="shared" si="20"/>
        <v>5300</v>
      </c>
      <c r="AH100" s="149">
        <v>0</v>
      </c>
      <c r="AI100">
        <v>4800</v>
      </c>
      <c r="AJ100">
        <v>500</v>
      </c>
      <c r="AK100">
        <v>0</v>
      </c>
      <c r="AL100" s="148">
        <f t="shared" si="21"/>
        <v>5300</v>
      </c>
      <c r="AM100" s="149">
        <v>0</v>
      </c>
      <c r="AN100">
        <v>4200</v>
      </c>
      <c r="AO100">
        <v>1100</v>
      </c>
      <c r="AP100">
        <v>0</v>
      </c>
      <c r="AQ100" s="148">
        <f t="shared" si="22"/>
        <v>5300</v>
      </c>
      <c r="AR100" s="149">
        <v>0</v>
      </c>
      <c r="AS100">
        <v>400</v>
      </c>
      <c r="AT100">
        <v>4200</v>
      </c>
      <c r="AU100">
        <v>800</v>
      </c>
      <c r="AV100">
        <f t="shared" si="23"/>
        <v>5400</v>
      </c>
      <c r="AX100" s="150">
        <f t="shared" si="24"/>
        <v>0</v>
      </c>
      <c r="AY100" s="150">
        <f t="shared" si="25"/>
        <v>0</v>
      </c>
      <c r="AZ100" s="150">
        <f t="shared" si="26"/>
        <v>0</v>
      </c>
      <c r="BA100" s="150">
        <f t="shared" si="27"/>
        <v>0</v>
      </c>
      <c r="BB100" s="150">
        <f t="shared" si="28"/>
        <v>1.8867924528301887</v>
      </c>
      <c r="BC100" s="150">
        <f t="shared" si="29"/>
        <v>0</v>
      </c>
      <c r="BD100" s="150">
        <f t="shared" si="30"/>
        <v>0</v>
      </c>
      <c r="BE100" s="150">
        <f t="shared" si="31"/>
        <v>14.814814814814813</v>
      </c>
    </row>
    <row r="101" spans="1:57" x14ac:dyDescent="0.4">
      <c r="A101" t="s">
        <v>48</v>
      </c>
      <c r="B101">
        <v>503</v>
      </c>
      <c r="C101" t="s">
        <v>48</v>
      </c>
      <c r="D101">
        <v>19190</v>
      </c>
      <c r="E101">
        <v>1</v>
      </c>
      <c r="F101" t="s">
        <v>48</v>
      </c>
      <c r="G101" t="s">
        <v>656</v>
      </c>
      <c r="H101" s="148">
        <v>2023</v>
      </c>
      <c r="I101">
        <v>0</v>
      </c>
      <c r="J101">
        <v>4700</v>
      </c>
      <c r="K101">
        <v>0</v>
      </c>
      <c r="L101">
        <v>0</v>
      </c>
      <c r="M101">
        <f t="shared" si="17"/>
        <v>4700</v>
      </c>
      <c r="N101" s="149">
        <v>900</v>
      </c>
      <c r="O101">
        <v>3800</v>
      </c>
      <c r="P101">
        <v>0</v>
      </c>
      <c r="Q101">
        <v>0</v>
      </c>
      <c r="R101" s="148">
        <f t="shared" si="18"/>
        <v>4700</v>
      </c>
      <c r="S101" s="149">
        <v>100</v>
      </c>
      <c r="T101">
        <v>700</v>
      </c>
      <c r="U101">
        <v>3900</v>
      </c>
      <c r="V101">
        <v>0</v>
      </c>
      <c r="W101" s="148">
        <f t="shared" si="19"/>
        <v>4700</v>
      </c>
      <c r="X101" s="149">
        <v>4300</v>
      </c>
      <c r="Y101">
        <v>400</v>
      </c>
      <c r="Z101">
        <v>0</v>
      </c>
      <c r="AA101">
        <v>0</v>
      </c>
      <c r="AB101" s="148">
        <f t="shared" si="16"/>
        <v>4700</v>
      </c>
      <c r="AC101" s="149">
        <v>0</v>
      </c>
      <c r="AD101">
        <v>500</v>
      </c>
      <c r="AE101">
        <v>4200</v>
      </c>
      <c r="AF101">
        <v>0</v>
      </c>
      <c r="AG101" s="148">
        <f t="shared" si="20"/>
        <v>4700</v>
      </c>
      <c r="AH101" s="149">
        <v>0</v>
      </c>
      <c r="AI101">
        <v>3400</v>
      </c>
      <c r="AJ101">
        <v>1300</v>
      </c>
      <c r="AK101">
        <v>0</v>
      </c>
      <c r="AL101" s="148">
        <f t="shared" si="21"/>
        <v>4700</v>
      </c>
      <c r="AM101" s="149">
        <v>0</v>
      </c>
      <c r="AN101">
        <v>500</v>
      </c>
      <c r="AO101">
        <v>4200</v>
      </c>
      <c r="AP101">
        <v>0</v>
      </c>
      <c r="AQ101" s="148">
        <f t="shared" si="22"/>
        <v>4700</v>
      </c>
      <c r="AR101" s="149">
        <v>0</v>
      </c>
      <c r="AS101">
        <v>3800</v>
      </c>
      <c r="AT101">
        <v>600</v>
      </c>
      <c r="AU101">
        <v>0</v>
      </c>
      <c r="AV101">
        <f t="shared" si="23"/>
        <v>4400</v>
      </c>
      <c r="AX101" s="150">
        <f t="shared" si="24"/>
        <v>0</v>
      </c>
      <c r="AY101" s="150">
        <f t="shared" si="25"/>
        <v>0</v>
      </c>
      <c r="AZ101" s="150">
        <f t="shared" si="26"/>
        <v>0</v>
      </c>
      <c r="BA101" s="150">
        <f t="shared" si="27"/>
        <v>0</v>
      </c>
      <c r="BB101" s="150">
        <f t="shared" si="28"/>
        <v>0</v>
      </c>
      <c r="BC101" s="150">
        <f t="shared" si="29"/>
        <v>0</v>
      </c>
      <c r="BD101" s="150">
        <f t="shared" si="30"/>
        <v>0</v>
      </c>
      <c r="BE101" s="150">
        <f t="shared" si="31"/>
        <v>0</v>
      </c>
    </row>
    <row r="102" spans="1:57" x14ac:dyDescent="0.4">
      <c r="A102" t="s">
        <v>86</v>
      </c>
      <c r="B102">
        <v>503</v>
      </c>
      <c r="C102" t="s">
        <v>86</v>
      </c>
      <c r="D102">
        <v>19191</v>
      </c>
      <c r="E102">
        <v>1</v>
      </c>
      <c r="F102" t="s">
        <v>86</v>
      </c>
      <c r="G102" t="s">
        <v>656</v>
      </c>
      <c r="H102" s="148">
        <v>2024</v>
      </c>
      <c r="I102">
        <v>7300</v>
      </c>
      <c r="J102">
        <v>0</v>
      </c>
      <c r="K102">
        <v>0</v>
      </c>
      <c r="L102">
        <v>0</v>
      </c>
      <c r="M102">
        <f t="shared" si="17"/>
        <v>7300</v>
      </c>
      <c r="N102" s="149">
        <v>6800</v>
      </c>
      <c r="O102">
        <v>500</v>
      </c>
      <c r="P102">
        <v>0</v>
      </c>
      <c r="Q102">
        <v>0</v>
      </c>
      <c r="R102" s="148">
        <f t="shared" si="18"/>
        <v>7300</v>
      </c>
      <c r="S102" s="149">
        <v>7300</v>
      </c>
      <c r="T102">
        <v>0</v>
      </c>
      <c r="U102">
        <v>0</v>
      </c>
      <c r="V102">
        <v>0</v>
      </c>
      <c r="W102" s="148">
        <f t="shared" si="19"/>
        <v>7300</v>
      </c>
      <c r="X102" s="149">
        <v>7100</v>
      </c>
      <c r="Y102">
        <v>200</v>
      </c>
      <c r="Z102">
        <v>0</v>
      </c>
      <c r="AA102">
        <v>0</v>
      </c>
      <c r="AB102" s="148">
        <f t="shared" si="16"/>
        <v>7300</v>
      </c>
      <c r="AC102" s="149">
        <v>6100</v>
      </c>
      <c r="AD102">
        <v>1200</v>
      </c>
      <c r="AE102">
        <v>0</v>
      </c>
      <c r="AF102">
        <v>0</v>
      </c>
      <c r="AG102" s="148">
        <f t="shared" si="20"/>
        <v>7300</v>
      </c>
      <c r="AH102" s="149">
        <v>800</v>
      </c>
      <c r="AI102">
        <v>6200</v>
      </c>
      <c r="AJ102">
        <v>300</v>
      </c>
      <c r="AK102">
        <v>0</v>
      </c>
      <c r="AL102" s="148">
        <f t="shared" si="21"/>
        <v>7300</v>
      </c>
      <c r="AM102" s="149">
        <v>6800</v>
      </c>
      <c r="AN102">
        <v>500</v>
      </c>
      <c r="AO102">
        <v>0</v>
      </c>
      <c r="AP102">
        <v>0</v>
      </c>
      <c r="AQ102" s="148">
        <f t="shared" si="22"/>
        <v>7300</v>
      </c>
      <c r="AR102" s="149">
        <v>3200</v>
      </c>
      <c r="AS102">
        <v>3900</v>
      </c>
      <c r="AT102">
        <v>200</v>
      </c>
      <c r="AU102">
        <v>0</v>
      </c>
      <c r="AV102">
        <f t="shared" si="23"/>
        <v>7300</v>
      </c>
      <c r="AX102" s="150">
        <f t="shared" si="24"/>
        <v>0</v>
      </c>
      <c r="AY102" s="150">
        <f t="shared" si="25"/>
        <v>0</v>
      </c>
      <c r="AZ102" s="150">
        <f t="shared" si="26"/>
        <v>0</v>
      </c>
      <c r="BA102" s="150">
        <f t="shared" si="27"/>
        <v>0</v>
      </c>
      <c r="BB102" s="150">
        <f t="shared" si="28"/>
        <v>0</v>
      </c>
      <c r="BC102" s="150">
        <f t="shared" si="29"/>
        <v>0</v>
      </c>
      <c r="BD102" s="150">
        <f t="shared" si="30"/>
        <v>0</v>
      </c>
      <c r="BE102" s="150">
        <f t="shared" si="31"/>
        <v>0</v>
      </c>
    </row>
    <row r="103" spans="1:57" x14ac:dyDescent="0.4">
      <c r="A103" t="s">
        <v>333</v>
      </c>
      <c r="B103">
        <v>500</v>
      </c>
      <c r="C103" t="s">
        <v>333</v>
      </c>
      <c r="D103">
        <v>16648</v>
      </c>
      <c r="E103">
        <v>1</v>
      </c>
      <c r="F103" t="s">
        <v>333</v>
      </c>
      <c r="G103" t="s">
        <v>656</v>
      </c>
      <c r="H103" s="148">
        <v>2019</v>
      </c>
      <c r="I103">
        <v>10200</v>
      </c>
      <c r="J103">
        <v>0</v>
      </c>
      <c r="K103">
        <v>0</v>
      </c>
      <c r="L103">
        <v>0</v>
      </c>
      <c r="M103">
        <f t="shared" si="17"/>
        <v>10200</v>
      </c>
      <c r="N103" s="149">
        <v>10200</v>
      </c>
      <c r="O103">
        <v>0</v>
      </c>
      <c r="P103">
        <v>0</v>
      </c>
      <c r="Q103">
        <v>0</v>
      </c>
      <c r="R103" s="148">
        <f t="shared" si="18"/>
        <v>10200</v>
      </c>
      <c r="S103" s="149">
        <v>3000</v>
      </c>
      <c r="T103">
        <v>5300</v>
      </c>
      <c r="U103">
        <v>1900</v>
      </c>
      <c r="V103">
        <v>0</v>
      </c>
      <c r="W103" s="148">
        <f t="shared" si="19"/>
        <v>10200</v>
      </c>
      <c r="X103" s="149">
        <v>9300</v>
      </c>
      <c r="Y103">
        <v>900</v>
      </c>
      <c r="Z103">
        <v>0</v>
      </c>
      <c r="AA103">
        <v>0</v>
      </c>
      <c r="AB103" s="148">
        <f t="shared" si="16"/>
        <v>10200</v>
      </c>
      <c r="AC103" s="149">
        <v>10200</v>
      </c>
      <c r="AD103">
        <v>0</v>
      </c>
      <c r="AE103">
        <v>0</v>
      </c>
      <c r="AF103">
        <v>0</v>
      </c>
      <c r="AG103" s="148">
        <f t="shared" si="20"/>
        <v>10200</v>
      </c>
      <c r="AH103" s="149">
        <v>10200</v>
      </c>
      <c r="AI103">
        <v>0</v>
      </c>
      <c r="AJ103">
        <v>0</v>
      </c>
      <c r="AK103">
        <v>0</v>
      </c>
      <c r="AL103" s="148">
        <f t="shared" si="21"/>
        <v>10200</v>
      </c>
      <c r="AM103" s="149">
        <v>10200</v>
      </c>
      <c r="AN103">
        <v>0</v>
      </c>
      <c r="AO103">
        <v>0</v>
      </c>
      <c r="AP103">
        <v>0</v>
      </c>
      <c r="AQ103" s="148">
        <f t="shared" si="22"/>
        <v>10200</v>
      </c>
      <c r="AR103" s="149">
        <v>10500</v>
      </c>
      <c r="AS103">
        <v>0</v>
      </c>
      <c r="AT103">
        <v>0</v>
      </c>
      <c r="AU103">
        <v>0</v>
      </c>
      <c r="AV103">
        <f t="shared" si="23"/>
        <v>10500</v>
      </c>
      <c r="AX103" s="150">
        <f t="shared" si="24"/>
        <v>0</v>
      </c>
      <c r="AY103" s="150">
        <f t="shared" si="25"/>
        <v>0</v>
      </c>
      <c r="AZ103" s="150">
        <f t="shared" si="26"/>
        <v>0</v>
      </c>
      <c r="BA103" s="150">
        <f t="shared" si="27"/>
        <v>0</v>
      </c>
      <c r="BB103" s="150">
        <f t="shared" si="28"/>
        <v>0</v>
      </c>
      <c r="BC103" s="150">
        <f t="shared" si="29"/>
        <v>0</v>
      </c>
      <c r="BD103" s="150">
        <f t="shared" si="30"/>
        <v>0</v>
      </c>
      <c r="BE103" s="150">
        <f t="shared" si="31"/>
        <v>0</v>
      </c>
    </row>
    <row r="104" spans="1:57" x14ac:dyDescent="0.4">
      <c r="A104" t="s">
        <v>337</v>
      </c>
      <c r="B104">
        <v>500</v>
      </c>
      <c r="C104" t="s">
        <v>337</v>
      </c>
      <c r="D104">
        <v>16663</v>
      </c>
      <c r="E104">
        <v>1</v>
      </c>
      <c r="F104" t="s">
        <v>337</v>
      </c>
      <c r="G104" t="s">
        <v>656</v>
      </c>
      <c r="H104" s="148">
        <v>2020</v>
      </c>
      <c r="I104">
        <v>18400</v>
      </c>
      <c r="J104">
        <v>0</v>
      </c>
      <c r="K104">
        <v>0</v>
      </c>
      <c r="L104">
        <v>0</v>
      </c>
      <c r="M104">
        <f t="shared" si="17"/>
        <v>18400</v>
      </c>
      <c r="N104" s="149">
        <v>16000</v>
      </c>
      <c r="O104">
        <v>2400</v>
      </c>
      <c r="P104">
        <v>0</v>
      </c>
      <c r="Q104">
        <v>0</v>
      </c>
      <c r="R104" s="148">
        <f t="shared" si="18"/>
        <v>18400</v>
      </c>
      <c r="S104" s="149">
        <v>18400</v>
      </c>
      <c r="T104">
        <v>0</v>
      </c>
      <c r="U104">
        <v>0</v>
      </c>
      <c r="V104">
        <v>0</v>
      </c>
      <c r="W104" s="148">
        <f t="shared" si="19"/>
        <v>18400</v>
      </c>
      <c r="X104" s="149">
        <v>17900</v>
      </c>
      <c r="Y104">
        <v>500</v>
      </c>
      <c r="Z104">
        <v>0</v>
      </c>
      <c r="AA104">
        <v>0</v>
      </c>
      <c r="AB104" s="148">
        <f t="shared" si="16"/>
        <v>18400</v>
      </c>
      <c r="AC104" s="149">
        <v>18400</v>
      </c>
      <c r="AD104">
        <v>0</v>
      </c>
      <c r="AE104">
        <v>0</v>
      </c>
      <c r="AF104">
        <v>0</v>
      </c>
      <c r="AG104" s="148">
        <f t="shared" si="20"/>
        <v>18400</v>
      </c>
      <c r="AH104" s="149">
        <v>17700</v>
      </c>
      <c r="AI104">
        <v>700</v>
      </c>
      <c r="AJ104">
        <v>0</v>
      </c>
      <c r="AK104">
        <v>0</v>
      </c>
      <c r="AL104" s="148">
        <f t="shared" si="21"/>
        <v>18400</v>
      </c>
      <c r="AM104" s="149">
        <v>18400</v>
      </c>
      <c r="AN104">
        <v>0</v>
      </c>
      <c r="AO104">
        <v>0</v>
      </c>
      <c r="AP104">
        <v>0</v>
      </c>
      <c r="AQ104" s="148">
        <f t="shared" si="22"/>
        <v>18400</v>
      </c>
      <c r="AR104" s="149">
        <v>18900</v>
      </c>
      <c r="AS104">
        <v>0</v>
      </c>
      <c r="AT104">
        <v>0</v>
      </c>
      <c r="AU104">
        <v>0</v>
      </c>
      <c r="AV104">
        <f t="shared" si="23"/>
        <v>18900</v>
      </c>
      <c r="AX104" s="150">
        <f t="shared" si="24"/>
        <v>0</v>
      </c>
      <c r="AY104" s="150">
        <f t="shared" si="25"/>
        <v>0</v>
      </c>
      <c r="AZ104" s="150">
        <f t="shared" si="26"/>
        <v>0</v>
      </c>
      <c r="BA104" s="150">
        <f t="shared" si="27"/>
        <v>0</v>
      </c>
      <c r="BB104" s="150">
        <f t="shared" si="28"/>
        <v>0</v>
      </c>
      <c r="BC104" s="150">
        <f t="shared" si="29"/>
        <v>0</v>
      </c>
      <c r="BD104" s="150">
        <f t="shared" si="30"/>
        <v>0</v>
      </c>
      <c r="BE104" s="150">
        <f t="shared" si="31"/>
        <v>0</v>
      </c>
    </row>
    <row r="105" spans="1:57" x14ac:dyDescent="0.4">
      <c r="A105" t="s">
        <v>44</v>
      </c>
      <c r="B105">
        <v>503</v>
      </c>
      <c r="C105" t="s">
        <v>44</v>
      </c>
      <c r="D105">
        <v>19240</v>
      </c>
      <c r="E105">
        <v>1</v>
      </c>
      <c r="F105" t="s">
        <v>44</v>
      </c>
      <c r="G105" t="s">
        <v>656</v>
      </c>
      <c r="H105" s="148">
        <v>2021</v>
      </c>
      <c r="I105">
        <v>31400</v>
      </c>
      <c r="J105">
        <v>6200</v>
      </c>
      <c r="K105">
        <v>0</v>
      </c>
      <c r="L105">
        <v>0</v>
      </c>
      <c r="M105">
        <f t="shared" si="17"/>
        <v>37600</v>
      </c>
      <c r="N105" s="149">
        <v>34600</v>
      </c>
      <c r="O105">
        <v>3000</v>
      </c>
      <c r="P105">
        <v>0</v>
      </c>
      <c r="Q105">
        <v>0</v>
      </c>
      <c r="R105" s="148">
        <f t="shared" si="18"/>
        <v>37600</v>
      </c>
      <c r="S105" s="149">
        <v>12200</v>
      </c>
      <c r="T105">
        <v>24800</v>
      </c>
      <c r="U105">
        <v>600</v>
      </c>
      <c r="V105">
        <v>0</v>
      </c>
      <c r="W105" s="148">
        <f t="shared" si="19"/>
        <v>37600</v>
      </c>
      <c r="X105" s="149">
        <v>23400</v>
      </c>
      <c r="Y105">
        <v>14200</v>
      </c>
      <c r="Z105">
        <v>0</v>
      </c>
      <c r="AA105">
        <v>0</v>
      </c>
      <c r="AB105" s="148">
        <f t="shared" si="16"/>
        <v>37600</v>
      </c>
      <c r="AC105" s="149">
        <v>26600</v>
      </c>
      <c r="AD105">
        <v>11000</v>
      </c>
      <c r="AE105">
        <v>0</v>
      </c>
      <c r="AF105">
        <v>0</v>
      </c>
      <c r="AG105" s="148">
        <f t="shared" si="20"/>
        <v>37600</v>
      </c>
      <c r="AH105" s="149">
        <v>29400</v>
      </c>
      <c r="AI105">
        <v>8200</v>
      </c>
      <c r="AJ105">
        <v>0</v>
      </c>
      <c r="AK105">
        <v>0</v>
      </c>
      <c r="AL105" s="148">
        <f t="shared" si="21"/>
        <v>37600</v>
      </c>
      <c r="AM105" s="149">
        <v>37600</v>
      </c>
      <c r="AN105">
        <v>0</v>
      </c>
      <c r="AO105">
        <v>0</v>
      </c>
      <c r="AP105">
        <v>0</v>
      </c>
      <c r="AQ105" s="148">
        <f t="shared" si="22"/>
        <v>37600</v>
      </c>
      <c r="AR105" s="149">
        <v>37500</v>
      </c>
      <c r="AS105">
        <v>0</v>
      </c>
      <c r="AT105">
        <v>0</v>
      </c>
      <c r="AU105">
        <v>0</v>
      </c>
      <c r="AV105">
        <f t="shared" si="23"/>
        <v>37500</v>
      </c>
      <c r="AX105" s="150">
        <f t="shared" si="24"/>
        <v>0</v>
      </c>
      <c r="AY105" s="150">
        <f t="shared" si="25"/>
        <v>0</v>
      </c>
      <c r="AZ105" s="150">
        <f t="shared" si="26"/>
        <v>0</v>
      </c>
      <c r="BA105" s="150">
        <f t="shared" si="27"/>
        <v>0</v>
      </c>
      <c r="BB105" s="150">
        <f t="shared" si="28"/>
        <v>0</v>
      </c>
      <c r="BC105" s="150">
        <f t="shared" si="29"/>
        <v>0</v>
      </c>
      <c r="BD105" s="150">
        <f t="shared" si="30"/>
        <v>0</v>
      </c>
      <c r="BE105" s="150">
        <f t="shared" si="31"/>
        <v>0</v>
      </c>
    </row>
    <row r="106" spans="1:57" x14ac:dyDescent="0.4">
      <c r="A106" t="s">
        <v>266</v>
      </c>
      <c r="B106">
        <v>503</v>
      </c>
      <c r="C106" t="s">
        <v>266</v>
      </c>
      <c r="D106">
        <v>19414</v>
      </c>
      <c r="E106">
        <v>1</v>
      </c>
      <c r="F106" t="s">
        <v>266</v>
      </c>
      <c r="G106" t="s">
        <v>656</v>
      </c>
      <c r="H106" s="148">
        <v>2023</v>
      </c>
      <c r="I106">
        <v>13500</v>
      </c>
      <c r="J106">
        <v>0</v>
      </c>
      <c r="K106">
        <v>0</v>
      </c>
      <c r="L106">
        <v>0</v>
      </c>
      <c r="M106">
        <f t="shared" si="17"/>
        <v>13500</v>
      </c>
      <c r="N106" s="149">
        <v>13500</v>
      </c>
      <c r="O106">
        <v>0</v>
      </c>
      <c r="P106">
        <v>0</v>
      </c>
      <c r="Q106">
        <v>0</v>
      </c>
      <c r="R106" s="148">
        <f t="shared" si="18"/>
        <v>13500</v>
      </c>
      <c r="S106" s="149">
        <v>10900</v>
      </c>
      <c r="T106">
        <v>2600</v>
      </c>
      <c r="U106">
        <v>0</v>
      </c>
      <c r="V106">
        <v>0</v>
      </c>
      <c r="W106" s="148">
        <f t="shared" si="19"/>
        <v>13500</v>
      </c>
      <c r="X106" s="149">
        <v>9400</v>
      </c>
      <c r="Y106">
        <v>3800</v>
      </c>
      <c r="Z106">
        <v>300</v>
      </c>
      <c r="AA106">
        <v>0</v>
      </c>
      <c r="AB106" s="148">
        <f t="shared" si="16"/>
        <v>13500</v>
      </c>
      <c r="AC106" s="149">
        <v>10900</v>
      </c>
      <c r="AD106">
        <v>2100</v>
      </c>
      <c r="AE106">
        <v>500</v>
      </c>
      <c r="AF106">
        <v>0</v>
      </c>
      <c r="AG106" s="148">
        <f t="shared" si="20"/>
        <v>13500</v>
      </c>
      <c r="AH106" s="149">
        <v>8600</v>
      </c>
      <c r="AI106">
        <v>4400</v>
      </c>
      <c r="AJ106">
        <v>500</v>
      </c>
      <c r="AK106">
        <v>0</v>
      </c>
      <c r="AL106" s="148">
        <f t="shared" si="21"/>
        <v>13500</v>
      </c>
      <c r="AM106" s="149">
        <v>9400</v>
      </c>
      <c r="AN106">
        <v>4100</v>
      </c>
      <c r="AO106">
        <v>0</v>
      </c>
      <c r="AP106">
        <v>0</v>
      </c>
      <c r="AQ106" s="148">
        <f t="shared" si="22"/>
        <v>13500</v>
      </c>
      <c r="AR106" s="149">
        <v>11500</v>
      </c>
      <c r="AS106">
        <v>1800</v>
      </c>
      <c r="AT106">
        <v>0</v>
      </c>
      <c r="AU106">
        <v>0</v>
      </c>
      <c r="AV106">
        <f t="shared" si="23"/>
        <v>13300</v>
      </c>
      <c r="AX106" s="150">
        <f t="shared" si="24"/>
        <v>0</v>
      </c>
      <c r="AY106" s="150">
        <f t="shared" si="25"/>
        <v>0</v>
      </c>
      <c r="AZ106" s="150">
        <f t="shared" si="26"/>
        <v>0</v>
      </c>
      <c r="BA106" s="150">
        <f t="shared" si="27"/>
        <v>0</v>
      </c>
      <c r="BB106" s="150">
        <f t="shared" si="28"/>
        <v>0</v>
      </c>
      <c r="BC106" s="150">
        <f t="shared" si="29"/>
        <v>0</v>
      </c>
      <c r="BD106" s="150">
        <f t="shared" si="30"/>
        <v>0</v>
      </c>
      <c r="BE106" s="150">
        <f t="shared" si="31"/>
        <v>0</v>
      </c>
    </row>
    <row r="107" spans="1:57" x14ac:dyDescent="0.4">
      <c r="A107" t="s">
        <v>57</v>
      </c>
      <c r="B107">
        <v>503</v>
      </c>
      <c r="C107" t="s">
        <v>57</v>
      </c>
      <c r="D107">
        <v>19242</v>
      </c>
      <c r="E107">
        <v>1</v>
      </c>
      <c r="F107" t="s">
        <v>57</v>
      </c>
      <c r="G107" t="s">
        <v>656</v>
      </c>
      <c r="H107" s="148">
        <v>2019</v>
      </c>
      <c r="I107">
        <v>20700</v>
      </c>
      <c r="J107">
        <v>0</v>
      </c>
      <c r="K107">
        <v>0</v>
      </c>
      <c r="L107">
        <v>0</v>
      </c>
      <c r="M107">
        <f t="shared" si="17"/>
        <v>20700</v>
      </c>
      <c r="N107" s="149">
        <v>20700</v>
      </c>
      <c r="O107">
        <v>0</v>
      </c>
      <c r="P107">
        <v>0</v>
      </c>
      <c r="Q107">
        <v>0</v>
      </c>
      <c r="R107" s="148">
        <f t="shared" si="18"/>
        <v>20700</v>
      </c>
      <c r="S107" s="149">
        <v>20700</v>
      </c>
      <c r="T107">
        <v>0</v>
      </c>
      <c r="U107">
        <v>0</v>
      </c>
      <c r="V107">
        <v>0</v>
      </c>
      <c r="W107" s="148">
        <f t="shared" si="19"/>
        <v>20700</v>
      </c>
      <c r="X107" s="149">
        <v>20700</v>
      </c>
      <c r="Y107">
        <v>0</v>
      </c>
      <c r="Z107">
        <v>0</v>
      </c>
      <c r="AA107">
        <v>0</v>
      </c>
      <c r="AB107" s="148">
        <f t="shared" si="16"/>
        <v>20700</v>
      </c>
      <c r="AC107" s="149">
        <v>20700</v>
      </c>
      <c r="AD107">
        <v>0</v>
      </c>
      <c r="AE107">
        <v>0</v>
      </c>
      <c r="AF107">
        <v>0</v>
      </c>
      <c r="AG107" s="148">
        <f t="shared" si="20"/>
        <v>20700</v>
      </c>
      <c r="AH107" s="149">
        <v>20100</v>
      </c>
      <c r="AI107">
        <v>600</v>
      </c>
      <c r="AJ107">
        <v>0</v>
      </c>
      <c r="AK107">
        <v>0</v>
      </c>
      <c r="AL107" s="148">
        <f t="shared" si="21"/>
        <v>20700</v>
      </c>
      <c r="AM107" s="149">
        <v>20600</v>
      </c>
      <c r="AN107">
        <v>100</v>
      </c>
      <c r="AO107">
        <v>0</v>
      </c>
      <c r="AP107">
        <v>0</v>
      </c>
      <c r="AQ107" s="148">
        <f t="shared" si="22"/>
        <v>20700</v>
      </c>
      <c r="AR107" s="149">
        <v>16000</v>
      </c>
      <c r="AS107">
        <v>4000</v>
      </c>
      <c r="AT107">
        <v>0</v>
      </c>
      <c r="AU107">
        <v>0</v>
      </c>
      <c r="AV107">
        <f t="shared" si="23"/>
        <v>20000</v>
      </c>
      <c r="AX107" s="150">
        <f t="shared" si="24"/>
        <v>0</v>
      </c>
      <c r="AY107" s="150">
        <f t="shared" si="25"/>
        <v>0</v>
      </c>
      <c r="AZ107" s="150">
        <f t="shared" si="26"/>
        <v>0</v>
      </c>
      <c r="BA107" s="150">
        <f t="shared" si="27"/>
        <v>0</v>
      </c>
      <c r="BB107" s="150">
        <f t="shared" si="28"/>
        <v>0</v>
      </c>
      <c r="BC107" s="150">
        <f t="shared" si="29"/>
        <v>0</v>
      </c>
      <c r="BD107" s="150">
        <f t="shared" si="30"/>
        <v>0</v>
      </c>
      <c r="BE107" s="150">
        <f t="shared" si="31"/>
        <v>0</v>
      </c>
    </row>
    <row r="108" spans="1:57" x14ac:dyDescent="0.4">
      <c r="A108" t="s">
        <v>58</v>
      </c>
      <c r="B108">
        <v>503</v>
      </c>
      <c r="C108" t="s">
        <v>58</v>
      </c>
      <c r="D108">
        <v>19243</v>
      </c>
      <c r="E108">
        <v>1</v>
      </c>
      <c r="F108" t="s">
        <v>58</v>
      </c>
      <c r="G108" t="s">
        <v>656</v>
      </c>
      <c r="H108" s="148">
        <v>2023</v>
      </c>
      <c r="I108">
        <v>5100</v>
      </c>
      <c r="J108">
        <v>9700</v>
      </c>
      <c r="K108">
        <v>1400</v>
      </c>
      <c r="L108">
        <v>0</v>
      </c>
      <c r="M108">
        <f t="shared" si="17"/>
        <v>16200</v>
      </c>
      <c r="N108" s="149">
        <v>5500</v>
      </c>
      <c r="O108">
        <v>7900</v>
      </c>
      <c r="P108">
        <v>2700</v>
      </c>
      <c r="Q108">
        <v>100</v>
      </c>
      <c r="R108" s="148">
        <f t="shared" si="18"/>
        <v>16200</v>
      </c>
      <c r="S108" s="149">
        <v>9700</v>
      </c>
      <c r="T108">
        <v>4000</v>
      </c>
      <c r="U108">
        <v>2500</v>
      </c>
      <c r="V108">
        <v>0</v>
      </c>
      <c r="W108" s="148">
        <f t="shared" si="19"/>
        <v>16200</v>
      </c>
      <c r="X108" s="149">
        <v>12600</v>
      </c>
      <c r="Y108">
        <v>3500</v>
      </c>
      <c r="Z108">
        <v>100</v>
      </c>
      <c r="AA108">
        <v>0</v>
      </c>
      <c r="AB108" s="148">
        <f t="shared" si="16"/>
        <v>16200</v>
      </c>
      <c r="AC108" s="149">
        <v>6000</v>
      </c>
      <c r="AD108">
        <v>10200</v>
      </c>
      <c r="AE108">
        <v>0</v>
      </c>
      <c r="AF108">
        <v>0</v>
      </c>
      <c r="AG108" s="148">
        <f t="shared" si="20"/>
        <v>16200</v>
      </c>
      <c r="AH108" s="149">
        <v>7700</v>
      </c>
      <c r="AI108">
        <v>8500</v>
      </c>
      <c r="AJ108">
        <v>0</v>
      </c>
      <c r="AK108">
        <v>0</v>
      </c>
      <c r="AL108" s="148">
        <f t="shared" si="21"/>
        <v>16200</v>
      </c>
      <c r="AM108" s="149">
        <v>8900</v>
      </c>
      <c r="AN108">
        <v>7000</v>
      </c>
      <c r="AO108">
        <v>300</v>
      </c>
      <c r="AP108">
        <v>0</v>
      </c>
      <c r="AQ108" s="148">
        <f t="shared" si="22"/>
        <v>16200</v>
      </c>
      <c r="AR108" s="149">
        <v>13000</v>
      </c>
      <c r="AS108">
        <v>3100</v>
      </c>
      <c r="AT108">
        <v>0</v>
      </c>
      <c r="AU108">
        <v>0</v>
      </c>
      <c r="AV108">
        <f t="shared" si="23"/>
        <v>16100</v>
      </c>
      <c r="AX108" s="150">
        <f t="shared" si="24"/>
        <v>0</v>
      </c>
      <c r="AY108" s="150">
        <f t="shared" si="25"/>
        <v>0.61728395061728392</v>
      </c>
      <c r="AZ108" s="150">
        <f t="shared" si="26"/>
        <v>0</v>
      </c>
      <c r="BA108" s="150">
        <f t="shared" si="27"/>
        <v>0</v>
      </c>
      <c r="BB108" s="150">
        <f t="shared" si="28"/>
        <v>0</v>
      </c>
      <c r="BC108" s="150">
        <f t="shared" si="29"/>
        <v>0</v>
      </c>
      <c r="BD108" s="150">
        <f t="shared" si="30"/>
        <v>0</v>
      </c>
      <c r="BE108" s="150">
        <f t="shared" si="31"/>
        <v>0</v>
      </c>
    </row>
    <row r="109" spans="1:57" x14ac:dyDescent="0.4">
      <c r="A109" t="s">
        <v>598</v>
      </c>
      <c r="B109">
        <v>501</v>
      </c>
      <c r="C109" t="s">
        <v>598</v>
      </c>
      <c r="D109">
        <v>16638</v>
      </c>
      <c r="E109">
        <v>1</v>
      </c>
      <c r="F109" t="s">
        <v>598</v>
      </c>
      <c r="G109" t="s">
        <v>656</v>
      </c>
      <c r="H109" s="148">
        <v>2017</v>
      </c>
      <c r="I109">
        <v>693900</v>
      </c>
      <c r="J109">
        <v>368200</v>
      </c>
      <c r="K109">
        <v>700</v>
      </c>
      <c r="L109">
        <v>0</v>
      </c>
      <c r="M109">
        <f t="shared" si="17"/>
        <v>1062800</v>
      </c>
      <c r="N109" s="149">
        <v>988900</v>
      </c>
      <c r="O109">
        <v>73900</v>
      </c>
      <c r="P109">
        <v>0</v>
      </c>
      <c r="Q109">
        <v>0</v>
      </c>
      <c r="R109" s="148">
        <f t="shared" si="18"/>
        <v>1062800</v>
      </c>
      <c r="S109" s="149">
        <v>1062800</v>
      </c>
      <c r="T109">
        <v>0</v>
      </c>
      <c r="U109">
        <v>0</v>
      </c>
      <c r="V109">
        <v>0</v>
      </c>
      <c r="W109" s="148">
        <f t="shared" si="19"/>
        <v>1062800</v>
      </c>
      <c r="X109" s="149">
        <v>1062800</v>
      </c>
      <c r="Y109">
        <v>0</v>
      </c>
      <c r="Z109">
        <v>0</v>
      </c>
      <c r="AA109">
        <v>0</v>
      </c>
      <c r="AB109" s="148">
        <f t="shared" si="16"/>
        <v>1062800</v>
      </c>
      <c r="AC109" s="149">
        <v>1062700</v>
      </c>
      <c r="AD109">
        <v>100</v>
      </c>
      <c r="AE109">
        <v>0</v>
      </c>
      <c r="AF109">
        <v>0</v>
      </c>
      <c r="AG109" s="148">
        <f t="shared" si="20"/>
        <v>1062800</v>
      </c>
      <c r="AH109" s="149">
        <v>1062800</v>
      </c>
      <c r="AI109">
        <v>0</v>
      </c>
      <c r="AJ109">
        <v>0</v>
      </c>
      <c r="AK109">
        <v>0</v>
      </c>
      <c r="AL109" s="148">
        <f t="shared" si="21"/>
        <v>1062800</v>
      </c>
      <c r="AM109" s="149">
        <v>1062800</v>
      </c>
      <c r="AN109">
        <v>0</v>
      </c>
      <c r="AO109">
        <v>0</v>
      </c>
      <c r="AP109">
        <v>0</v>
      </c>
      <c r="AQ109" s="148">
        <f t="shared" si="22"/>
        <v>1062800</v>
      </c>
      <c r="AR109" s="149">
        <v>1061800</v>
      </c>
      <c r="AS109">
        <v>200</v>
      </c>
      <c r="AT109">
        <v>0</v>
      </c>
      <c r="AU109">
        <v>0</v>
      </c>
      <c r="AV109">
        <f t="shared" si="23"/>
        <v>1062000</v>
      </c>
      <c r="AX109" s="150">
        <f t="shared" si="24"/>
        <v>0</v>
      </c>
      <c r="AY109" s="150">
        <f t="shared" si="25"/>
        <v>0</v>
      </c>
      <c r="AZ109" s="150">
        <f t="shared" si="26"/>
        <v>0</v>
      </c>
      <c r="BA109" s="150">
        <f t="shared" si="27"/>
        <v>0</v>
      </c>
      <c r="BB109" s="150">
        <f t="shared" si="28"/>
        <v>0</v>
      </c>
      <c r="BC109" s="150">
        <f t="shared" si="29"/>
        <v>0</v>
      </c>
      <c r="BD109" s="150">
        <f t="shared" si="30"/>
        <v>0</v>
      </c>
      <c r="BE109" s="150">
        <f t="shared" si="31"/>
        <v>0</v>
      </c>
    </row>
    <row r="110" spans="1:57" x14ac:dyDescent="0.4">
      <c r="A110" t="s">
        <v>334</v>
      </c>
      <c r="B110">
        <v>500</v>
      </c>
      <c r="C110" t="s">
        <v>334</v>
      </c>
      <c r="D110">
        <v>16651</v>
      </c>
      <c r="E110">
        <v>1</v>
      </c>
      <c r="F110" t="s">
        <v>334</v>
      </c>
      <c r="G110" t="s">
        <v>656</v>
      </c>
      <c r="H110" s="148">
        <v>2020</v>
      </c>
      <c r="I110">
        <v>26600</v>
      </c>
      <c r="J110">
        <v>0</v>
      </c>
      <c r="K110">
        <v>0</v>
      </c>
      <c r="L110">
        <v>0</v>
      </c>
      <c r="M110">
        <f t="shared" si="17"/>
        <v>26600</v>
      </c>
      <c r="N110" s="149">
        <v>26000</v>
      </c>
      <c r="O110">
        <v>600</v>
      </c>
      <c r="P110">
        <v>0</v>
      </c>
      <c r="Q110">
        <v>0</v>
      </c>
      <c r="R110" s="148">
        <f t="shared" si="18"/>
        <v>26600</v>
      </c>
      <c r="S110" s="149">
        <v>18200</v>
      </c>
      <c r="T110">
        <v>7400</v>
      </c>
      <c r="U110">
        <v>1000</v>
      </c>
      <c r="V110">
        <v>0</v>
      </c>
      <c r="W110" s="148">
        <f t="shared" si="19"/>
        <v>26600</v>
      </c>
      <c r="X110" s="149">
        <v>13700</v>
      </c>
      <c r="Y110">
        <v>9600</v>
      </c>
      <c r="Z110">
        <v>3300</v>
      </c>
      <c r="AA110">
        <v>0</v>
      </c>
      <c r="AB110" s="148">
        <f t="shared" si="16"/>
        <v>26600</v>
      </c>
      <c r="AC110" s="149">
        <v>19300</v>
      </c>
      <c r="AD110">
        <v>7200</v>
      </c>
      <c r="AE110">
        <v>100</v>
      </c>
      <c r="AF110">
        <v>0</v>
      </c>
      <c r="AG110" s="148">
        <f t="shared" si="20"/>
        <v>26600</v>
      </c>
      <c r="AH110" s="149">
        <v>24700</v>
      </c>
      <c r="AI110">
        <v>1900</v>
      </c>
      <c r="AJ110">
        <v>0</v>
      </c>
      <c r="AK110">
        <v>0</v>
      </c>
      <c r="AL110" s="148">
        <f t="shared" si="21"/>
        <v>26600</v>
      </c>
      <c r="AM110" s="149">
        <v>26600</v>
      </c>
      <c r="AN110">
        <v>0</v>
      </c>
      <c r="AO110">
        <v>0</v>
      </c>
      <c r="AP110">
        <v>0</v>
      </c>
      <c r="AQ110" s="148">
        <f t="shared" si="22"/>
        <v>26600</v>
      </c>
      <c r="AR110" s="149">
        <v>27000</v>
      </c>
      <c r="AS110">
        <v>0</v>
      </c>
      <c r="AT110">
        <v>0</v>
      </c>
      <c r="AU110">
        <v>0</v>
      </c>
      <c r="AV110">
        <f t="shared" si="23"/>
        <v>27000</v>
      </c>
      <c r="AX110" s="150">
        <f t="shared" si="24"/>
        <v>0</v>
      </c>
      <c r="AY110" s="150">
        <f t="shared" si="25"/>
        <v>0</v>
      </c>
      <c r="AZ110" s="150">
        <f t="shared" si="26"/>
        <v>0</v>
      </c>
      <c r="BA110" s="150">
        <f t="shared" si="27"/>
        <v>0</v>
      </c>
      <c r="BB110" s="150">
        <f t="shared" si="28"/>
        <v>0</v>
      </c>
      <c r="BC110" s="150">
        <f t="shared" si="29"/>
        <v>0</v>
      </c>
      <c r="BD110" s="150">
        <f t="shared" si="30"/>
        <v>0</v>
      </c>
      <c r="BE110" s="150">
        <f t="shared" si="31"/>
        <v>0</v>
      </c>
    </row>
    <row r="111" spans="1:57" x14ac:dyDescent="0.4">
      <c r="A111" t="s">
        <v>581</v>
      </c>
      <c r="B111">
        <v>501</v>
      </c>
      <c r="C111" t="s">
        <v>581</v>
      </c>
      <c r="D111">
        <v>16639</v>
      </c>
      <c r="E111">
        <v>1</v>
      </c>
      <c r="F111" t="s">
        <v>581</v>
      </c>
      <c r="G111" t="s">
        <v>656</v>
      </c>
      <c r="H111" s="148">
        <v>2018</v>
      </c>
      <c r="I111">
        <v>1400</v>
      </c>
      <c r="J111">
        <v>0</v>
      </c>
      <c r="K111">
        <v>0</v>
      </c>
      <c r="L111">
        <v>0</v>
      </c>
      <c r="M111">
        <f t="shared" si="17"/>
        <v>1400</v>
      </c>
      <c r="N111" s="149">
        <v>1400</v>
      </c>
      <c r="O111">
        <v>0</v>
      </c>
      <c r="P111">
        <v>0</v>
      </c>
      <c r="Q111">
        <v>0</v>
      </c>
      <c r="R111" s="148">
        <f t="shared" si="18"/>
        <v>1400</v>
      </c>
      <c r="S111" s="149">
        <v>1400</v>
      </c>
      <c r="T111">
        <v>0</v>
      </c>
      <c r="U111">
        <v>0</v>
      </c>
      <c r="V111">
        <v>0</v>
      </c>
      <c r="W111" s="148">
        <f t="shared" si="19"/>
        <v>1400</v>
      </c>
      <c r="X111" s="149">
        <v>1400</v>
      </c>
      <c r="Y111">
        <v>0</v>
      </c>
      <c r="Z111">
        <v>0</v>
      </c>
      <c r="AA111">
        <v>0</v>
      </c>
      <c r="AB111" s="148">
        <f t="shared" si="16"/>
        <v>1400</v>
      </c>
      <c r="AC111" s="149">
        <v>1400</v>
      </c>
      <c r="AD111">
        <v>0</v>
      </c>
      <c r="AE111">
        <v>0</v>
      </c>
      <c r="AF111">
        <v>0</v>
      </c>
      <c r="AG111" s="148">
        <f t="shared" si="20"/>
        <v>1400</v>
      </c>
      <c r="AH111" s="149">
        <v>1400</v>
      </c>
      <c r="AI111">
        <v>0</v>
      </c>
      <c r="AJ111">
        <v>0</v>
      </c>
      <c r="AK111">
        <v>0</v>
      </c>
      <c r="AL111" s="148">
        <f t="shared" si="21"/>
        <v>1400</v>
      </c>
      <c r="AM111" s="149">
        <v>1100</v>
      </c>
      <c r="AN111">
        <v>300</v>
      </c>
      <c r="AO111">
        <v>0</v>
      </c>
      <c r="AP111">
        <v>0</v>
      </c>
      <c r="AQ111" s="148">
        <f t="shared" si="22"/>
        <v>1400</v>
      </c>
      <c r="AR111" s="149">
        <v>1100</v>
      </c>
      <c r="AS111">
        <v>300</v>
      </c>
      <c r="AT111">
        <v>0</v>
      </c>
      <c r="AU111">
        <v>0</v>
      </c>
      <c r="AV111">
        <f t="shared" si="23"/>
        <v>1400</v>
      </c>
      <c r="AX111" s="150">
        <f t="shared" si="24"/>
        <v>0</v>
      </c>
      <c r="AY111" s="150">
        <f t="shared" si="25"/>
        <v>0</v>
      </c>
      <c r="AZ111" s="150">
        <f t="shared" si="26"/>
        <v>0</v>
      </c>
      <c r="BA111" s="150">
        <f t="shared" si="27"/>
        <v>0</v>
      </c>
      <c r="BB111" s="150">
        <f t="shared" si="28"/>
        <v>0</v>
      </c>
      <c r="BC111" s="150">
        <f t="shared" si="29"/>
        <v>0</v>
      </c>
      <c r="BD111" s="150">
        <f t="shared" si="30"/>
        <v>0</v>
      </c>
      <c r="BE111" s="150">
        <f t="shared" si="31"/>
        <v>0</v>
      </c>
    </row>
    <row r="112" spans="1:57" x14ac:dyDescent="0.4">
      <c r="A112" t="s">
        <v>338</v>
      </c>
      <c r="B112">
        <v>501</v>
      </c>
      <c r="C112" t="s">
        <v>338</v>
      </c>
      <c r="D112">
        <v>16653</v>
      </c>
      <c r="E112">
        <v>1</v>
      </c>
      <c r="F112" t="s">
        <v>338</v>
      </c>
      <c r="G112" t="s">
        <v>656</v>
      </c>
      <c r="H112" s="148">
        <v>2017</v>
      </c>
      <c r="I112">
        <v>10900</v>
      </c>
      <c r="J112">
        <v>8100</v>
      </c>
      <c r="K112">
        <v>2400</v>
      </c>
      <c r="L112">
        <v>0</v>
      </c>
      <c r="M112">
        <f t="shared" si="17"/>
        <v>21400</v>
      </c>
      <c r="N112" s="149">
        <v>12100</v>
      </c>
      <c r="O112">
        <v>8000</v>
      </c>
      <c r="P112">
        <v>1300</v>
      </c>
      <c r="Q112">
        <v>0</v>
      </c>
      <c r="R112" s="148">
        <f t="shared" si="18"/>
        <v>21400</v>
      </c>
      <c r="S112" s="149">
        <v>18900</v>
      </c>
      <c r="T112">
        <v>2500</v>
      </c>
      <c r="U112">
        <v>0</v>
      </c>
      <c r="V112">
        <v>0</v>
      </c>
      <c r="W112" s="148">
        <f t="shared" si="19"/>
        <v>21400</v>
      </c>
      <c r="X112" s="149">
        <v>21400</v>
      </c>
      <c r="Y112">
        <v>0</v>
      </c>
      <c r="Z112">
        <v>0</v>
      </c>
      <c r="AA112">
        <v>0</v>
      </c>
      <c r="AB112" s="148">
        <f t="shared" si="16"/>
        <v>21400</v>
      </c>
      <c r="AC112" s="149">
        <v>19000</v>
      </c>
      <c r="AD112">
        <v>2400</v>
      </c>
      <c r="AE112">
        <v>0</v>
      </c>
      <c r="AF112">
        <v>0</v>
      </c>
      <c r="AG112" s="148">
        <f t="shared" si="20"/>
        <v>21400</v>
      </c>
      <c r="AH112" s="149">
        <v>19000</v>
      </c>
      <c r="AI112">
        <v>2400</v>
      </c>
      <c r="AJ112">
        <v>0</v>
      </c>
      <c r="AK112">
        <v>0</v>
      </c>
      <c r="AL112" s="148">
        <f t="shared" si="21"/>
        <v>21400</v>
      </c>
      <c r="AM112" s="149">
        <v>16500</v>
      </c>
      <c r="AN112">
        <v>4900</v>
      </c>
      <c r="AO112">
        <v>0</v>
      </c>
      <c r="AP112">
        <v>0</v>
      </c>
      <c r="AQ112" s="148">
        <f t="shared" si="22"/>
        <v>21400</v>
      </c>
      <c r="AR112" s="149">
        <v>18500</v>
      </c>
      <c r="AS112">
        <v>2600</v>
      </c>
      <c r="AT112">
        <v>0</v>
      </c>
      <c r="AU112">
        <v>0</v>
      </c>
      <c r="AV112">
        <f t="shared" si="23"/>
        <v>21100</v>
      </c>
      <c r="AX112" s="150">
        <f t="shared" si="24"/>
        <v>0</v>
      </c>
      <c r="AY112" s="150">
        <f t="shared" si="25"/>
        <v>0</v>
      </c>
      <c r="AZ112" s="150">
        <f t="shared" si="26"/>
        <v>0</v>
      </c>
      <c r="BA112" s="150">
        <f t="shared" si="27"/>
        <v>0</v>
      </c>
      <c r="BB112" s="150">
        <f t="shared" si="28"/>
        <v>0</v>
      </c>
      <c r="BC112" s="150">
        <f t="shared" si="29"/>
        <v>0</v>
      </c>
      <c r="BD112" s="150">
        <f t="shared" si="30"/>
        <v>0</v>
      </c>
      <c r="BE112" s="150">
        <f t="shared" si="31"/>
        <v>0</v>
      </c>
    </row>
    <row r="113" spans="1:57" x14ac:dyDescent="0.4">
      <c r="A113" t="s">
        <v>585</v>
      </c>
      <c r="B113">
        <v>507</v>
      </c>
      <c r="C113" t="s">
        <v>585</v>
      </c>
      <c r="D113">
        <v>22917</v>
      </c>
      <c r="E113">
        <v>1</v>
      </c>
      <c r="F113" t="s">
        <v>585</v>
      </c>
      <c r="G113" t="s">
        <v>656</v>
      </c>
      <c r="H113" s="148">
        <v>2025</v>
      </c>
      <c r="I113">
        <v>3500</v>
      </c>
      <c r="J113">
        <v>1000</v>
      </c>
      <c r="K113">
        <v>0</v>
      </c>
      <c r="L113">
        <v>0</v>
      </c>
      <c r="M113">
        <f t="shared" si="17"/>
        <v>4500</v>
      </c>
      <c r="N113" s="149">
        <v>3600</v>
      </c>
      <c r="O113">
        <v>900</v>
      </c>
      <c r="P113">
        <v>0</v>
      </c>
      <c r="Q113">
        <v>0</v>
      </c>
      <c r="R113" s="148">
        <f t="shared" si="18"/>
        <v>4500</v>
      </c>
      <c r="S113" s="149">
        <v>4500</v>
      </c>
      <c r="T113">
        <v>0</v>
      </c>
      <c r="U113">
        <v>0</v>
      </c>
      <c r="V113">
        <v>0</v>
      </c>
      <c r="W113" s="148">
        <f t="shared" si="19"/>
        <v>4500</v>
      </c>
      <c r="X113" s="149">
        <v>4500</v>
      </c>
      <c r="Y113">
        <v>0</v>
      </c>
      <c r="Z113">
        <v>0</v>
      </c>
      <c r="AA113">
        <v>0</v>
      </c>
      <c r="AB113" s="148">
        <f t="shared" si="16"/>
        <v>4500</v>
      </c>
      <c r="AC113" s="149">
        <v>4500</v>
      </c>
      <c r="AD113">
        <v>0</v>
      </c>
      <c r="AE113">
        <v>0</v>
      </c>
      <c r="AF113">
        <v>0</v>
      </c>
      <c r="AG113" s="148">
        <f t="shared" si="20"/>
        <v>4500</v>
      </c>
      <c r="AH113" s="149">
        <v>4500</v>
      </c>
      <c r="AI113">
        <v>0</v>
      </c>
      <c r="AJ113">
        <v>0</v>
      </c>
      <c r="AK113">
        <v>0</v>
      </c>
      <c r="AL113" s="148">
        <f t="shared" si="21"/>
        <v>4500</v>
      </c>
      <c r="AM113" s="149">
        <v>1900</v>
      </c>
      <c r="AN113">
        <v>2600</v>
      </c>
      <c r="AO113">
        <v>0</v>
      </c>
      <c r="AP113">
        <v>0</v>
      </c>
      <c r="AQ113" s="148">
        <f t="shared" si="22"/>
        <v>4500</v>
      </c>
      <c r="AR113" s="149">
        <v>4200</v>
      </c>
      <c r="AS113">
        <v>0</v>
      </c>
      <c r="AT113">
        <v>0</v>
      </c>
      <c r="AU113">
        <v>0</v>
      </c>
      <c r="AV113">
        <f t="shared" si="23"/>
        <v>4200</v>
      </c>
      <c r="AX113" s="150">
        <f t="shared" si="24"/>
        <v>0</v>
      </c>
      <c r="AY113" s="150">
        <f t="shared" si="25"/>
        <v>0</v>
      </c>
      <c r="AZ113" s="150">
        <f t="shared" si="26"/>
        <v>0</v>
      </c>
      <c r="BA113" s="150">
        <f t="shared" si="27"/>
        <v>0</v>
      </c>
      <c r="BB113" s="150">
        <f t="shared" si="28"/>
        <v>0</v>
      </c>
      <c r="BC113" s="150">
        <f t="shared" si="29"/>
        <v>0</v>
      </c>
      <c r="BD113" s="150">
        <f t="shared" si="30"/>
        <v>0</v>
      </c>
      <c r="BE113" s="150">
        <f t="shared" si="31"/>
        <v>0</v>
      </c>
    </row>
    <row r="114" spans="1:57" x14ac:dyDescent="0.4">
      <c r="A114" t="s">
        <v>596</v>
      </c>
      <c r="B114">
        <v>507</v>
      </c>
      <c r="C114" t="s">
        <v>596</v>
      </c>
      <c r="D114">
        <v>22918</v>
      </c>
      <c r="E114">
        <v>1</v>
      </c>
      <c r="F114" t="s">
        <v>596</v>
      </c>
      <c r="G114" t="s">
        <v>656</v>
      </c>
      <c r="H114" s="148">
        <v>2025</v>
      </c>
      <c r="I114">
        <v>1600</v>
      </c>
      <c r="J114">
        <v>1100</v>
      </c>
      <c r="K114">
        <v>100</v>
      </c>
      <c r="L114">
        <v>0</v>
      </c>
      <c r="M114">
        <f t="shared" si="17"/>
        <v>2800</v>
      </c>
      <c r="N114" s="149">
        <v>1800</v>
      </c>
      <c r="O114">
        <v>1000</v>
      </c>
      <c r="P114">
        <v>0</v>
      </c>
      <c r="Q114">
        <v>0</v>
      </c>
      <c r="R114" s="148">
        <f t="shared" si="18"/>
        <v>2800</v>
      </c>
      <c r="S114" s="149">
        <v>1600</v>
      </c>
      <c r="T114">
        <v>900</v>
      </c>
      <c r="U114">
        <v>300</v>
      </c>
      <c r="V114">
        <v>0</v>
      </c>
      <c r="W114" s="148">
        <f t="shared" si="19"/>
        <v>2800</v>
      </c>
      <c r="X114" s="149">
        <v>2400</v>
      </c>
      <c r="Y114">
        <v>400</v>
      </c>
      <c r="Z114">
        <v>0</v>
      </c>
      <c r="AA114">
        <v>0</v>
      </c>
      <c r="AB114" s="148">
        <f t="shared" si="16"/>
        <v>2800</v>
      </c>
      <c r="AC114" s="149">
        <v>2400</v>
      </c>
      <c r="AD114">
        <v>400</v>
      </c>
      <c r="AE114">
        <v>0</v>
      </c>
      <c r="AF114">
        <v>0</v>
      </c>
      <c r="AG114" s="148">
        <f t="shared" si="20"/>
        <v>2800</v>
      </c>
      <c r="AH114" s="149">
        <v>2400</v>
      </c>
      <c r="AI114">
        <v>400</v>
      </c>
      <c r="AJ114">
        <v>0</v>
      </c>
      <c r="AK114">
        <v>0</v>
      </c>
      <c r="AL114" s="148">
        <f t="shared" si="21"/>
        <v>2800</v>
      </c>
      <c r="AM114" s="149">
        <v>2400</v>
      </c>
      <c r="AN114">
        <v>400</v>
      </c>
      <c r="AO114">
        <v>0</v>
      </c>
      <c r="AP114">
        <v>0</v>
      </c>
      <c r="AQ114" s="148">
        <f t="shared" si="22"/>
        <v>2800</v>
      </c>
      <c r="AR114" s="149">
        <v>2500</v>
      </c>
      <c r="AS114">
        <v>300</v>
      </c>
      <c r="AT114">
        <v>200</v>
      </c>
      <c r="AU114">
        <v>0</v>
      </c>
      <c r="AV114">
        <f t="shared" si="23"/>
        <v>3000</v>
      </c>
      <c r="AX114" s="150">
        <f t="shared" si="24"/>
        <v>0</v>
      </c>
      <c r="AY114" s="150">
        <f t="shared" si="25"/>
        <v>0</v>
      </c>
      <c r="AZ114" s="150">
        <f t="shared" si="26"/>
        <v>0</v>
      </c>
      <c r="BA114" s="150">
        <f t="shared" si="27"/>
        <v>0</v>
      </c>
      <c r="BB114" s="150">
        <f t="shared" si="28"/>
        <v>0</v>
      </c>
      <c r="BC114" s="150">
        <f t="shared" si="29"/>
        <v>0</v>
      </c>
      <c r="BD114" s="150">
        <f t="shared" si="30"/>
        <v>0</v>
      </c>
      <c r="BE114" s="150">
        <f t="shared" si="31"/>
        <v>0</v>
      </c>
    </row>
    <row r="115" spans="1:57" x14ac:dyDescent="0.4">
      <c r="A115" t="s">
        <v>473</v>
      </c>
      <c r="B115">
        <v>501</v>
      </c>
      <c r="C115" t="s">
        <v>473</v>
      </c>
      <c r="D115">
        <v>16888</v>
      </c>
      <c r="E115">
        <v>1</v>
      </c>
      <c r="F115" t="s">
        <v>473</v>
      </c>
      <c r="G115" t="s">
        <v>656</v>
      </c>
      <c r="H115" s="148">
        <v>2017</v>
      </c>
      <c r="I115">
        <v>2100</v>
      </c>
      <c r="J115">
        <v>500</v>
      </c>
      <c r="K115">
        <v>0</v>
      </c>
      <c r="L115">
        <v>0</v>
      </c>
      <c r="M115">
        <f t="shared" si="17"/>
        <v>2600</v>
      </c>
      <c r="N115" s="149">
        <v>2300</v>
      </c>
      <c r="O115">
        <v>300</v>
      </c>
      <c r="P115">
        <v>0</v>
      </c>
      <c r="Q115">
        <v>0</v>
      </c>
      <c r="R115" s="148">
        <f t="shared" si="18"/>
        <v>2600</v>
      </c>
      <c r="S115" s="149">
        <v>2200</v>
      </c>
      <c r="T115">
        <v>400</v>
      </c>
      <c r="U115">
        <v>0</v>
      </c>
      <c r="V115">
        <v>0</v>
      </c>
      <c r="W115" s="148">
        <f t="shared" si="19"/>
        <v>2600</v>
      </c>
      <c r="X115" s="149">
        <v>2600</v>
      </c>
      <c r="Y115">
        <v>0</v>
      </c>
      <c r="Z115">
        <v>0</v>
      </c>
      <c r="AA115">
        <v>0</v>
      </c>
      <c r="AB115" s="148">
        <f t="shared" si="16"/>
        <v>2600</v>
      </c>
      <c r="AC115" s="149">
        <v>2300</v>
      </c>
      <c r="AD115">
        <v>200</v>
      </c>
      <c r="AE115">
        <v>100</v>
      </c>
      <c r="AF115">
        <v>0</v>
      </c>
      <c r="AG115" s="148">
        <f t="shared" si="20"/>
        <v>2600</v>
      </c>
      <c r="AH115" s="149">
        <v>2300</v>
      </c>
      <c r="AI115">
        <v>200</v>
      </c>
      <c r="AJ115">
        <v>100</v>
      </c>
      <c r="AK115">
        <v>0</v>
      </c>
      <c r="AL115" s="148">
        <f t="shared" si="21"/>
        <v>2600</v>
      </c>
      <c r="AM115" s="149">
        <v>2300</v>
      </c>
      <c r="AN115">
        <v>300</v>
      </c>
      <c r="AO115">
        <v>0</v>
      </c>
      <c r="AP115">
        <v>0</v>
      </c>
      <c r="AQ115" s="148">
        <f t="shared" si="22"/>
        <v>2600</v>
      </c>
      <c r="AR115" s="149">
        <v>2200</v>
      </c>
      <c r="AS115">
        <v>500</v>
      </c>
      <c r="AT115">
        <v>0</v>
      </c>
      <c r="AU115">
        <v>0</v>
      </c>
      <c r="AV115">
        <f t="shared" si="23"/>
        <v>2700</v>
      </c>
      <c r="AX115" s="150">
        <f t="shared" si="24"/>
        <v>0</v>
      </c>
      <c r="AY115" s="150">
        <f t="shared" si="25"/>
        <v>0</v>
      </c>
      <c r="AZ115" s="150">
        <f t="shared" si="26"/>
        <v>0</v>
      </c>
      <c r="BA115" s="150">
        <f t="shared" si="27"/>
        <v>0</v>
      </c>
      <c r="BB115" s="150">
        <f t="shared" si="28"/>
        <v>0</v>
      </c>
      <c r="BC115" s="150">
        <f t="shared" si="29"/>
        <v>0</v>
      </c>
      <c r="BD115" s="150">
        <f t="shared" si="30"/>
        <v>0</v>
      </c>
      <c r="BE115" s="150">
        <f t="shared" si="31"/>
        <v>0</v>
      </c>
    </row>
    <row r="116" spans="1:57" x14ac:dyDescent="0.4">
      <c r="A116" t="s">
        <v>428</v>
      </c>
      <c r="B116">
        <v>501</v>
      </c>
      <c r="C116" t="s">
        <v>428</v>
      </c>
      <c r="D116">
        <v>16982</v>
      </c>
      <c r="E116">
        <v>1</v>
      </c>
      <c r="F116" t="s">
        <v>428</v>
      </c>
      <c r="G116" t="s">
        <v>656</v>
      </c>
      <c r="H116" s="148">
        <v>2021</v>
      </c>
      <c r="I116">
        <v>4100</v>
      </c>
      <c r="J116">
        <v>2700</v>
      </c>
      <c r="K116">
        <v>0</v>
      </c>
      <c r="L116">
        <v>0</v>
      </c>
      <c r="M116">
        <f t="shared" si="17"/>
        <v>6800</v>
      </c>
      <c r="N116" s="149">
        <v>3500</v>
      </c>
      <c r="O116">
        <v>2900</v>
      </c>
      <c r="P116">
        <v>400</v>
      </c>
      <c r="Q116">
        <v>0</v>
      </c>
      <c r="R116" s="148">
        <f t="shared" si="18"/>
        <v>6800</v>
      </c>
      <c r="S116" s="149">
        <v>1800</v>
      </c>
      <c r="T116">
        <v>2600</v>
      </c>
      <c r="U116">
        <v>2400</v>
      </c>
      <c r="V116">
        <v>0</v>
      </c>
      <c r="W116" s="148">
        <f t="shared" si="19"/>
        <v>6800</v>
      </c>
      <c r="X116" s="149">
        <v>2300</v>
      </c>
      <c r="Y116">
        <v>4200</v>
      </c>
      <c r="Z116">
        <v>300</v>
      </c>
      <c r="AA116">
        <v>0</v>
      </c>
      <c r="AB116" s="148">
        <f t="shared" si="16"/>
        <v>6800</v>
      </c>
      <c r="AC116" s="149">
        <v>400</v>
      </c>
      <c r="AD116">
        <v>2600</v>
      </c>
      <c r="AE116">
        <v>3800</v>
      </c>
      <c r="AF116">
        <v>0</v>
      </c>
      <c r="AG116" s="148">
        <f t="shared" si="20"/>
        <v>6800</v>
      </c>
      <c r="AH116" s="149">
        <v>1700</v>
      </c>
      <c r="AI116">
        <v>3900</v>
      </c>
      <c r="AJ116">
        <v>1200</v>
      </c>
      <c r="AK116">
        <v>0</v>
      </c>
      <c r="AL116" s="148">
        <f t="shared" si="21"/>
        <v>6800</v>
      </c>
      <c r="AM116" s="149">
        <v>4000</v>
      </c>
      <c r="AN116">
        <v>2800</v>
      </c>
      <c r="AO116">
        <v>0</v>
      </c>
      <c r="AP116">
        <v>0</v>
      </c>
      <c r="AQ116" s="148">
        <f t="shared" si="22"/>
        <v>6800</v>
      </c>
      <c r="AR116" s="149">
        <v>5700</v>
      </c>
      <c r="AS116">
        <v>1000</v>
      </c>
      <c r="AT116">
        <v>0</v>
      </c>
      <c r="AU116">
        <v>0</v>
      </c>
      <c r="AV116">
        <f t="shared" si="23"/>
        <v>6700</v>
      </c>
      <c r="AX116" s="150">
        <f t="shared" si="24"/>
        <v>0</v>
      </c>
      <c r="AY116" s="150">
        <f t="shared" si="25"/>
        <v>0</v>
      </c>
      <c r="AZ116" s="150">
        <f t="shared" si="26"/>
        <v>0</v>
      </c>
      <c r="BA116" s="150">
        <f t="shared" si="27"/>
        <v>0</v>
      </c>
      <c r="BB116" s="150">
        <f t="shared" si="28"/>
        <v>0</v>
      </c>
      <c r="BC116" s="150">
        <f t="shared" si="29"/>
        <v>0</v>
      </c>
      <c r="BD116" s="150">
        <f t="shared" si="30"/>
        <v>0</v>
      </c>
      <c r="BE116" s="150">
        <f t="shared" si="31"/>
        <v>0</v>
      </c>
    </row>
    <row r="117" spans="1:57" x14ac:dyDescent="0.4">
      <c r="A117" t="s">
        <v>429</v>
      </c>
      <c r="B117">
        <v>501</v>
      </c>
      <c r="C117" t="s">
        <v>429</v>
      </c>
      <c r="D117">
        <v>16983</v>
      </c>
      <c r="E117">
        <v>1</v>
      </c>
      <c r="F117" t="s">
        <v>429</v>
      </c>
      <c r="G117" t="s">
        <v>656</v>
      </c>
      <c r="H117" s="148">
        <v>2020</v>
      </c>
      <c r="I117">
        <v>100</v>
      </c>
      <c r="J117">
        <v>1800</v>
      </c>
      <c r="K117">
        <v>0</v>
      </c>
      <c r="L117">
        <v>0</v>
      </c>
      <c r="M117">
        <f t="shared" si="17"/>
        <v>1900</v>
      </c>
      <c r="N117" s="149">
        <v>0</v>
      </c>
      <c r="O117">
        <v>1900</v>
      </c>
      <c r="P117">
        <v>0</v>
      </c>
      <c r="Q117">
        <v>0</v>
      </c>
      <c r="R117" s="148">
        <f t="shared" si="18"/>
        <v>1900</v>
      </c>
      <c r="S117" s="149">
        <v>1000</v>
      </c>
      <c r="T117">
        <v>900</v>
      </c>
      <c r="U117">
        <v>0</v>
      </c>
      <c r="V117">
        <v>0</v>
      </c>
      <c r="W117" s="148">
        <f t="shared" si="19"/>
        <v>1900</v>
      </c>
      <c r="X117" s="149">
        <v>1900</v>
      </c>
      <c r="Y117">
        <v>0</v>
      </c>
      <c r="Z117">
        <v>0</v>
      </c>
      <c r="AA117">
        <v>0</v>
      </c>
      <c r="AB117" s="148">
        <f t="shared" si="16"/>
        <v>1900</v>
      </c>
      <c r="AC117" s="149">
        <v>0</v>
      </c>
      <c r="AD117">
        <v>1900</v>
      </c>
      <c r="AE117">
        <v>0</v>
      </c>
      <c r="AF117">
        <v>0</v>
      </c>
      <c r="AG117" s="148">
        <f t="shared" si="20"/>
        <v>1900</v>
      </c>
      <c r="AH117" s="149">
        <v>300</v>
      </c>
      <c r="AI117">
        <v>1600</v>
      </c>
      <c r="AJ117">
        <v>0</v>
      </c>
      <c r="AK117">
        <v>0</v>
      </c>
      <c r="AL117" s="148">
        <f t="shared" si="21"/>
        <v>1900</v>
      </c>
      <c r="AM117" s="149">
        <v>300</v>
      </c>
      <c r="AN117">
        <v>1600</v>
      </c>
      <c r="AO117">
        <v>0</v>
      </c>
      <c r="AP117">
        <v>0</v>
      </c>
      <c r="AQ117" s="148">
        <f t="shared" si="22"/>
        <v>1900</v>
      </c>
      <c r="AR117" s="149">
        <v>100</v>
      </c>
      <c r="AS117">
        <v>1700</v>
      </c>
      <c r="AT117">
        <v>0</v>
      </c>
      <c r="AU117">
        <v>0</v>
      </c>
      <c r="AV117">
        <f t="shared" si="23"/>
        <v>1800</v>
      </c>
      <c r="AX117" s="150">
        <f t="shared" si="24"/>
        <v>0</v>
      </c>
      <c r="AY117" s="150">
        <f t="shared" si="25"/>
        <v>0</v>
      </c>
      <c r="AZ117" s="150">
        <f t="shared" si="26"/>
        <v>0</v>
      </c>
      <c r="BA117" s="150">
        <f t="shared" si="27"/>
        <v>0</v>
      </c>
      <c r="BB117" s="150">
        <f t="shared" si="28"/>
        <v>0</v>
      </c>
      <c r="BC117" s="150">
        <f t="shared" si="29"/>
        <v>0</v>
      </c>
      <c r="BD117" s="150">
        <f t="shared" si="30"/>
        <v>0</v>
      </c>
      <c r="BE117" s="150">
        <f t="shared" si="31"/>
        <v>0</v>
      </c>
    </row>
    <row r="118" spans="1:57" x14ac:dyDescent="0.4">
      <c r="A118" t="s">
        <v>594</v>
      </c>
      <c r="B118">
        <v>507</v>
      </c>
      <c r="C118" t="s">
        <v>594</v>
      </c>
      <c r="D118">
        <v>22919</v>
      </c>
      <c r="E118">
        <v>1</v>
      </c>
      <c r="F118" t="s">
        <v>594</v>
      </c>
      <c r="G118" t="s">
        <v>656</v>
      </c>
      <c r="H118" s="148">
        <v>2025</v>
      </c>
      <c r="I118">
        <v>0</v>
      </c>
      <c r="J118">
        <v>2700</v>
      </c>
      <c r="K118">
        <v>1800</v>
      </c>
      <c r="L118">
        <v>0</v>
      </c>
      <c r="M118">
        <f t="shared" si="17"/>
        <v>4500</v>
      </c>
      <c r="N118" s="149">
        <v>600</v>
      </c>
      <c r="O118">
        <v>3200</v>
      </c>
      <c r="P118">
        <v>700</v>
      </c>
      <c r="Q118">
        <v>0</v>
      </c>
      <c r="R118" s="148">
        <f t="shared" si="18"/>
        <v>4500</v>
      </c>
      <c r="S118" s="149">
        <v>3000</v>
      </c>
      <c r="T118">
        <v>1400</v>
      </c>
      <c r="U118">
        <v>100</v>
      </c>
      <c r="V118">
        <v>0</v>
      </c>
      <c r="W118" s="148">
        <f t="shared" si="19"/>
        <v>4500</v>
      </c>
      <c r="X118" s="149">
        <v>4300</v>
      </c>
      <c r="Y118">
        <v>200</v>
      </c>
      <c r="Z118">
        <v>0</v>
      </c>
      <c r="AA118">
        <v>0</v>
      </c>
      <c r="AB118" s="148">
        <f t="shared" si="16"/>
        <v>4500</v>
      </c>
      <c r="AC118" s="149">
        <v>3100</v>
      </c>
      <c r="AD118">
        <v>1400</v>
      </c>
      <c r="AE118">
        <v>0</v>
      </c>
      <c r="AF118">
        <v>0</v>
      </c>
      <c r="AG118" s="148">
        <f t="shared" si="20"/>
        <v>4500</v>
      </c>
      <c r="AH118" s="149">
        <v>2900</v>
      </c>
      <c r="AI118">
        <v>1600</v>
      </c>
      <c r="AJ118">
        <v>0</v>
      </c>
      <c r="AK118">
        <v>0</v>
      </c>
      <c r="AL118" s="148">
        <f t="shared" si="21"/>
        <v>4500</v>
      </c>
      <c r="AM118" s="149">
        <v>2900</v>
      </c>
      <c r="AN118">
        <v>1600</v>
      </c>
      <c r="AO118">
        <v>0</v>
      </c>
      <c r="AP118">
        <v>0</v>
      </c>
      <c r="AQ118" s="148">
        <f t="shared" si="22"/>
        <v>4500</v>
      </c>
      <c r="AR118" s="149">
        <v>200</v>
      </c>
      <c r="AS118">
        <v>3300</v>
      </c>
      <c r="AT118">
        <v>700</v>
      </c>
      <c r="AU118">
        <v>200</v>
      </c>
      <c r="AV118">
        <f t="shared" si="23"/>
        <v>4400</v>
      </c>
      <c r="AX118" s="150">
        <f t="shared" si="24"/>
        <v>0</v>
      </c>
      <c r="AY118" s="150">
        <f t="shared" si="25"/>
        <v>0</v>
      </c>
      <c r="AZ118" s="150">
        <f t="shared" si="26"/>
        <v>0</v>
      </c>
      <c r="BA118" s="150">
        <f t="shared" si="27"/>
        <v>0</v>
      </c>
      <c r="BB118" s="150">
        <f t="shared" si="28"/>
        <v>0</v>
      </c>
      <c r="BC118" s="150">
        <f t="shared" si="29"/>
        <v>0</v>
      </c>
      <c r="BD118" s="150">
        <f t="shared" si="30"/>
        <v>0</v>
      </c>
      <c r="BE118" s="150">
        <f t="shared" si="31"/>
        <v>4.5454545454545459</v>
      </c>
    </row>
    <row r="119" spans="1:57" x14ac:dyDescent="0.4">
      <c r="A119" t="s">
        <v>47</v>
      </c>
      <c r="B119">
        <v>507</v>
      </c>
      <c r="C119" t="s">
        <v>47</v>
      </c>
      <c r="D119">
        <v>19130</v>
      </c>
      <c r="E119">
        <v>1</v>
      </c>
      <c r="F119" t="s">
        <v>47</v>
      </c>
      <c r="G119" t="s">
        <v>656</v>
      </c>
      <c r="H119" s="148">
        <v>2023</v>
      </c>
      <c r="I119">
        <v>0</v>
      </c>
      <c r="J119">
        <v>1300</v>
      </c>
      <c r="K119">
        <v>0</v>
      </c>
      <c r="L119">
        <v>0</v>
      </c>
      <c r="M119">
        <f t="shared" si="17"/>
        <v>1300</v>
      </c>
      <c r="N119" s="149">
        <v>0</v>
      </c>
      <c r="O119">
        <v>800</v>
      </c>
      <c r="P119">
        <v>500</v>
      </c>
      <c r="Q119">
        <v>0</v>
      </c>
      <c r="R119" s="148">
        <f t="shared" si="18"/>
        <v>1300</v>
      </c>
      <c r="S119" s="149">
        <v>100</v>
      </c>
      <c r="T119">
        <v>1200</v>
      </c>
      <c r="U119">
        <v>0</v>
      </c>
      <c r="V119">
        <v>0</v>
      </c>
      <c r="W119" s="148">
        <f t="shared" si="19"/>
        <v>1300</v>
      </c>
      <c r="X119" s="149">
        <v>1100</v>
      </c>
      <c r="Y119">
        <v>200</v>
      </c>
      <c r="Z119">
        <v>0</v>
      </c>
      <c r="AA119">
        <v>0</v>
      </c>
      <c r="AB119" s="148">
        <f t="shared" si="16"/>
        <v>1300</v>
      </c>
      <c r="AC119" s="149">
        <v>0</v>
      </c>
      <c r="AD119">
        <v>1100</v>
      </c>
      <c r="AE119">
        <v>200</v>
      </c>
      <c r="AF119">
        <v>0</v>
      </c>
      <c r="AG119" s="148">
        <f t="shared" si="20"/>
        <v>1300</v>
      </c>
      <c r="AH119" s="149">
        <v>100</v>
      </c>
      <c r="AI119">
        <v>800</v>
      </c>
      <c r="AJ119">
        <v>300</v>
      </c>
      <c r="AK119">
        <v>100</v>
      </c>
      <c r="AL119" s="148">
        <f t="shared" si="21"/>
        <v>1300</v>
      </c>
      <c r="AM119" s="149">
        <v>100</v>
      </c>
      <c r="AN119">
        <v>300</v>
      </c>
      <c r="AO119">
        <v>700</v>
      </c>
      <c r="AP119">
        <v>200</v>
      </c>
      <c r="AQ119" s="148">
        <f t="shared" si="22"/>
        <v>1300</v>
      </c>
      <c r="AR119" s="149">
        <v>100</v>
      </c>
      <c r="AS119">
        <v>1000</v>
      </c>
      <c r="AT119">
        <v>200</v>
      </c>
      <c r="AU119">
        <v>0</v>
      </c>
      <c r="AV119">
        <f t="shared" si="23"/>
        <v>1300</v>
      </c>
      <c r="AX119" s="150">
        <f t="shared" si="24"/>
        <v>0</v>
      </c>
      <c r="AY119" s="150">
        <f t="shared" si="25"/>
        <v>0</v>
      </c>
      <c r="AZ119" s="150">
        <f t="shared" si="26"/>
        <v>0</v>
      </c>
      <c r="BA119" s="150">
        <f t="shared" si="27"/>
        <v>0</v>
      </c>
      <c r="BB119" s="150">
        <f t="shared" si="28"/>
        <v>0</v>
      </c>
      <c r="BC119" s="150">
        <f t="shared" si="29"/>
        <v>7.6923076923076925</v>
      </c>
      <c r="BD119" s="150">
        <f t="shared" si="30"/>
        <v>15.384615384615385</v>
      </c>
      <c r="BE119" s="150">
        <f t="shared" si="31"/>
        <v>0</v>
      </c>
    </row>
    <row r="120" spans="1:57" x14ac:dyDescent="0.4">
      <c r="A120" t="s">
        <v>524</v>
      </c>
      <c r="B120">
        <v>507</v>
      </c>
      <c r="C120" t="s">
        <v>524</v>
      </c>
      <c r="D120">
        <v>22920</v>
      </c>
      <c r="E120">
        <v>1</v>
      </c>
      <c r="F120" t="s">
        <v>524</v>
      </c>
      <c r="G120" t="s">
        <v>656</v>
      </c>
      <c r="H120" s="148">
        <v>2025</v>
      </c>
      <c r="I120">
        <v>0</v>
      </c>
      <c r="J120">
        <v>700</v>
      </c>
      <c r="K120">
        <v>300</v>
      </c>
      <c r="L120">
        <v>0</v>
      </c>
      <c r="M120">
        <f t="shared" si="17"/>
        <v>1000</v>
      </c>
      <c r="N120" s="149">
        <v>0</v>
      </c>
      <c r="O120">
        <v>700</v>
      </c>
      <c r="P120">
        <v>300</v>
      </c>
      <c r="Q120">
        <v>0</v>
      </c>
      <c r="R120" s="148">
        <f t="shared" si="18"/>
        <v>1000</v>
      </c>
      <c r="S120" s="149">
        <v>200</v>
      </c>
      <c r="T120">
        <v>800</v>
      </c>
      <c r="U120">
        <v>0</v>
      </c>
      <c r="V120">
        <v>0</v>
      </c>
      <c r="W120" s="148">
        <f t="shared" si="19"/>
        <v>1000</v>
      </c>
      <c r="X120" s="149">
        <v>0</v>
      </c>
      <c r="Y120">
        <v>1000</v>
      </c>
      <c r="Z120">
        <v>0</v>
      </c>
      <c r="AA120">
        <v>0</v>
      </c>
      <c r="AB120" s="148">
        <f t="shared" si="16"/>
        <v>1000</v>
      </c>
      <c r="AC120" s="149">
        <v>0</v>
      </c>
      <c r="AD120">
        <v>1000</v>
      </c>
      <c r="AE120">
        <v>0</v>
      </c>
      <c r="AF120">
        <v>0</v>
      </c>
      <c r="AG120" s="148">
        <f t="shared" si="20"/>
        <v>1000</v>
      </c>
      <c r="AH120" s="149">
        <v>0</v>
      </c>
      <c r="AI120">
        <v>1000</v>
      </c>
      <c r="AJ120">
        <v>0</v>
      </c>
      <c r="AK120">
        <v>0</v>
      </c>
      <c r="AL120" s="148">
        <f t="shared" si="21"/>
        <v>1000</v>
      </c>
      <c r="AM120" s="149">
        <v>0</v>
      </c>
      <c r="AN120">
        <v>1000</v>
      </c>
      <c r="AO120">
        <v>0</v>
      </c>
      <c r="AP120">
        <v>0</v>
      </c>
      <c r="AQ120" s="148">
        <f t="shared" si="22"/>
        <v>1000</v>
      </c>
      <c r="AR120" s="149">
        <v>0</v>
      </c>
      <c r="AS120">
        <v>1100</v>
      </c>
      <c r="AT120">
        <v>100</v>
      </c>
      <c r="AU120">
        <v>0</v>
      </c>
      <c r="AV120">
        <f t="shared" si="23"/>
        <v>1200</v>
      </c>
      <c r="AX120" s="150">
        <f t="shared" si="24"/>
        <v>0</v>
      </c>
      <c r="AY120" s="150">
        <f t="shared" si="25"/>
        <v>0</v>
      </c>
      <c r="AZ120" s="150">
        <f t="shared" si="26"/>
        <v>0</v>
      </c>
      <c r="BA120" s="150">
        <f t="shared" si="27"/>
        <v>0</v>
      </c>
      <c r="BB120" s="150">
        <f t="shared" si="28"/>
        <v>0</v>
      </c>
      <c r="BC120" s="150">
        <f t="shared" si="29"/>
        <v>0</v>
      </c>
      <c r="BD120" s="150">
        <f t="shared" si="30"/>
        <v>0</v>
      </c>
      <c r="BE120" s="150">
        <f t="shared" si="31"/>
        <v>0</v>
      </c>
    </row>
    <row r="121" spans="1:57" x14ac:dyDescent="0.4">
      <c r="A121" t="s">
        <v>525</v>
      </c>
      <c r="B121">
        <v>507</v>
      </c>
      <c r="C121" t="s">
        <v>525</v>
      </c>
      <c r="D121">
        <v>22921</v>
      </c>
      <c r="E121">
        <v>1</v>
      </c>
      <c r="F121" t="s">
        <v>525</v>
      </c>
      <c r="G121" t="s">
        <v>656</v>
      </c>
      <c r="H121" s="148">
        <v>2025</v>
      </c>
      <c r="I121">
        <v>400</v>
      </c>
      <c r="J121">
        <v>800</v>
      </c>
      <c r="K121">
        <v>200</v>
      </c>
      <c r="L121">
        <v>0</v>
      </c>
      <c r="M121">
        <f t="shared" si="17"/>
        <v>1400</v>
      </c>
      <c r="N121" s="149">
        <v>0</v>
      </c>
      <c r="O121">
        <v>500</v>
      </c>
      <c r="P121">
        <v>900</v>
      </c>
      <c r="Q121">
        <v>0</v>
      </c>
      <c r="R121" s="148">
        <f t="shared" si="18"/>
        <v>1400</v>
      </c>
      <c r="S121" s="149">
        <v>0</v>
      </c>
      <c r="T121">
        <v>1400</v>
      </c>
      <c r="U121">
        <v>0</v>
      </c>
      <c r="V121">
        <v>0</v>
      </c>
      <c r="W121" s="148">
        <f t="shared" si="19"/>
        <v>1400</v>
      </c>
      <c r="X121" s="149">
        <v>0</v>
      </c>
      <c r="Y121">
        <v>1400</v>
      </c>
      <c r="Z121">
        <v>0</v>
      </c>
      <c r="AA121">
        <v>0</v>
      </c>
      <c r="AB121" s="148">
        <f t="shared" si="16"/>
        <v>1400</v>
      </c>
      <c r="AC121" s="149">
        <v>0</v>
      </c>
      <c r="AD121">
        <v>1400</v>
      </c>
      <c r="AE121">
        <v>0</v>
      </c>
      <c r="AF121">
        <v>0</v>
      </c>
      <c r="AG121" s="148">
        <f t="shared" si="20"/>
        <v>1400</v>
      </c>
      <c r="AH121" s="149">
        <v>0</v>
      </c>
      <c r="AI121">
        <v>1300</v>
      </c>
      <c r="AJ121">
        <v>100</v>
      </c>
      <c r="AK121">
        <v>0</v>
      </c>
      <c r="AL121" s="148">
        <f t="shared" si="21"/>
        <v>1400</v>
      </c>
      <c r="AM121" s="149">
        <v>0</v>
      </c>
      <c r="AN121">
        <v>400</v>
      </c>
      <c r="AO121">
        <v>700</v>
      </c>
      <c r="AP121">
        <v>300</v>
      </c>
      <c r="AQ121" s="148">
        <f t="shared" si="22"/>
        <v>1400</v>
      </c>
      <c r="AR121" s="149">
        <v>0</v>
      </c>
      <c r="AS121">
        <v>400</v>
      </c>
      <c r="AT121">
        <v>700</v>
      </c>
      <c r="AU121">
        <v>200</v>
      </c>
      <c r="AV121">
        <f t="shared" si="23"/>
        <v>1300</v>
      </c>
      <c r="AX121" s="150">
        <f t="shared" si="24"/>
        <v>0</v>
      </c>
      <c r="AY121" s="150">
        <f t="shared" si="25"/>
        <v>0</v>
      </c>
      <c r="AZ121" s="150">
        <f t="shared" si="26"/>
        <v>0</v>
      </c>
      <c r="BA121" s="150">
        <f t="shared" si="27"/>
        <v>0</v>
      </c>
      <c r="BB121" s="150">
        <f t="shared" si="28"/>
        <v>0</v>
      </c>
      <c r="BC121" s="150">
        <f t="shared" si="29"/>
        <v>0</v>
      </c>
      <c r="BD121" s="150">
        <f t="shared" si="30"/>
        <v>21.428571428571427</v>
      </c>
      <c r="BE121" s="150">
        <f t="shared" si="31"/>
        <v>15.384615384615385</v>
      </c>
    </row>
    <row r="122" spans="1:57" x14ac:dyDescent="0.4">
      <c r="A122" t="s">
        <v>526</v>
      </c>
      <c r="B122">
        <v>507</v>
      </c>
      <c r="C122" t="s">
        <v>526</v>
      </c>
      <c r="D122">
        <v>22922</v>
      </c>
      <c r="E122">
        <v>1</v>
      </c>
      <c r="F122" t="s">
        <v>526</v>
      </c>
      <c r="G122" t="s">
        <v>656</v>
      </c>
      <c r="H122" s="148">
        <v>2025</v>
      </c>
      <c r="I122">
        <v>1300</v>
      </c>
      <c r="J122">
        <v>1100</v>
      </c>
      <c r="K122">
        <v>0</v>
      </c>
      <c r="L122">
        <v>0</v>
      </c>
      <c r="M122">
        <f t="shared" si="17"/>
        <v>2400</v>
      </c>
      <c r="N122" s="149">
        <v>1400</v>
      </c>
      <c r="O122">
        <v>1000</v>
      </c>
      <c r="P122">
        <v>0</v>
      </c>
      <c r="Q122">
        <v>0</v>
      </c>
      <c r="R122" s="148">
        <f t="shared" si="18"/>
        <v>2400</v>
      </c>
      <c r="S122" s="149">
        <v>2000</v>
      </c>
      <c r="T122">
        <v>400</v>
      </c>
      <c r="U122">
        <v>0</v>
      </c>
      <c r="V122">
        <v>0</v>
      </c>
      <c r="W122" s="148">
        <f t="shared" si="19"/>
        <v>2400</v>
      </c>
      <c r="X122" s="149">
        <v>1900</v>
      </c>
      <c r="Y122">
        <v>500</v>
      </c>
      <c r="Z122">
        <v>0</v>
      </c>
      <c r="AA122">
        <v>0</v>
      </c>
      <c r="AB122" s="148">
        <f t="shared" si="16"/>
        <v>2400</v>
      </c>
      <c r="AC122" s="149">
        <v>2400</v>
      </c>
      <c r="AD122">
        <v>0</v>
      </c>
      <c r="AE122">
        <v>0</v>
      </c>
      <c r="AF122">
        <v>0</v>
      </c>
      <c r="AG122" s="148">
        <f t="shared" si="20"/>
        <v>2400</v>
      </c>
      <c r="AH122" s="149">
        <v>2400</v>
      </c>
      <c r="AI122">
        <v>0</v>
      </c>
      <c r="AJ122">
        <v>0</v>
      </c>
      <c r="AK122">
        <v>0</v>
      </c>
      <c r="AL122" s="148">
        <f t="shared" si="21"/>
        <v>2400</v>
      </c>
      <c r="AM122" s="149">
        <v>2400</v>
      </c>
      <c r="AN122">
        <v>0</v>
      </c>
      <c r="AO122">
        <v>0</v>
      </c>
      <c r="AP122">
        <v>0</v>
      </c>
      <c r="AQ122" s="148">
        <f t="shared" si="22"/>
        <v>2400</v>
      </c>
      <c r="AR122" s="149">
        <v>2500</v>
      </c>
      <c r="AS122">
        <v>0</v>
      </c>
      <c r="AT122">
        <v>0</v>
      </c>
      <c r="AU122">
        <v>0</v>
      </c>
      <c r="AV122">
        <f t="shared" si="23"/>
        <v>2500</v>
      </c>
      <c r="AX122" s="150">
        <f t="shared" si="24"/>
        <v>0</v>
      </c>
      <c r="AY122" s="150">
        <f t="shared" si="25"/>
        <v>0</v>
      </c>
      <c r="AZ122" s="150">
        <f t="shared" si="26"/>
        <v>0</v>
      </c>
      <c r="BA122" s="150">
        <f t="shared" si="27"/>
        <v>0</v>
      </c>
      <c r="BB122" s="150">
        <f t="shared" si="28"/>
        <v>0</v>
      </c>
      <c r="BC122" s="150">
        <f t="shared" si="29"/>
        <v>0</v>
      </c>
      <c r="BD122" s="150">
        <f t="shared" si="30"/>
        <v>0</v>
      </c>
      <c r="BE122" s="150">
        <f t="shared" si="31"/>
        <v>0</v>
      </c>
    </row>
    <row r="123" spans="1:57" x14ac:dyDescent="0.4">
      <c r="A123" t="s">
        <v>597</v>
      </c>
      <c r="B123">
        <v>507</v>
      </c>
      <c r="C123" t="s">
        <v>597</v>
      </c>
      <c r="D123">
        <v>22923</v>
      </c>
      <c r="E123">
        <v>1</v>
      </c>
      <c r="F123" t="s">
        <v>597</v>
      </c>
      <c r="G123" t="s">
        <v>656</v>
      </c>
      <c r="H123" s="148">
        <v>2025</v>
      </c>
      <c r="I123">
        <v>300</v>
      </c>
      <c r="J123">
        <v>900</v>
      </c>
      <c r="K123">
        <v>700</v>
      </c>
      <c r="L123">
        <v>0</v>
      </c>
      <c r="M123">
        <f t="shared" si="17"/>
        <v>1900</v>
      </c>
      <c r="N123" s="149">
        <v>0</v>
      </c>
      <c r="O123">
        <v>900</v>
      </c>
      <c r="P123">
        <v>1000</v>
      </c>
      <c r="Q123">
        <v>0</v>
      </c>
      <c r="R123" s="148">
        <f t="shared" si="18"/>
        <v>1900</v>
      </c>
      <c r="S123" s="149">
        <v>0</v>
      </c>
      <c r="T123">
        <v>1100</v>
      </c>
      <c r="U123">
        <v>800</v>
      </c>
      <c r="V123">
        <v>0</v>
      </c>
      <c r="W123" s="148">
        <f t="shared" si="19"/>
        <v>1900</v>
      </c>
      <c r="X123" s="149">
        <v>0</v>
      </c>
      <c r="Y123">
        <v>1900</v>
      </c>
      <c r="Z123">
        <v>0</v>
      </c>
      <c r="AA123">
        <v>0</v>
      </c>
      <c r="AB123" s="148">
        <f t="shared" si="16"/>
        <v>1900</v>
      </c>
      <c r="AC123" s="149">
        <v>0</v>
      </c>
      <c r="AD123">
        <v>1900</v>
      </c>
      <c r="AE123">
        <v>0</v>
      </c>
      <c r="AF123">
        <v>0</v>
      </c>
      <c r="AG123" s="148">
        <f t="shared" si="20"/>
        <v>1900</v>
      </c>
      <c r="AH123" s="149">
        <v>0</v>
      </c>
      <c r="AI123">
        <v>1900</v>
      </c>
      <c r="AJ123">
        <v>0</v>
      </c>
      <c r="AK123">
        <v>0</v>
      </c>
      <c r="AL123" s="148">
        <f t="shared" si="21"/>
        <v>1900</v>
      </c>
      <c r="AM123" s="149">
        <v>0</v>
      </c>
      <c r="AN123">
        <v>1900</v>
      </c>
      <c r="AO123">
        <v>0</v>
      </c>
      <c r="AP123">
        <v>0</v>
      </c>
      <c r="AQ123" s="148">
        <f t="shared" si="22"/>
        <v>1900</v>
      </c>
      <c r="AR123" s="149">
        <v>0</v>
      </c>
      <c r="AS123">
        <v>1400</v>
      </c>
      <c r="AT123">
        <v>400</v>
      </c>
      <c r="AU123">
        <v>0</v>
      </c>
      <c r="AV123">
        <f t="shared" si="23"/>
        <v>1800</v>
      </c>
      <c r="AX123" s="150">
        <f t="shared" si="24"/>
        <v>0</v>
      </c>
      <c r="AY123" s="150">
        <f t="shared" si="25"/>
        <v>0</v>
      </c>
      <c r="AZ123" s="150">
        <f t="shared" si="26"/>
        <v>0</v>
      </c>
      <c r="BA123" s="150">
        <f t="shared" si="27"/>
        <v>0</v>
      </c>
      <c r="BB123" s="150">
        <f t="shared" si="28"/>
        <v>0</v>
      </c>
      <c r="BC123" s="150">
        <f t="shared" si="29"/>
        <v>0</v>
      </c>
      <c r="BD123" s="150">
        <f t="shared" si="30"/>
        <v>0</v>
      </c>
      <c r="BE123" s="150">
        <f t="shared" si="31"/>
        <v>0</v>
      </c>
    </row>
    <row r="124" spans="1:57" x14ac:dyDescent="0.4">
      <c r="A124" t="s">
        <v>527</v>
      </c>
      <c r="B124">
        <v>507</v>
      </c>
      <c r="C124" t="s">
        <v>527</v>
      </c>
      <c r="D124">
        <v>22924</v>
      </c>
      <c r="E124">
        <v>1</v>
      </c>
      <c r="F124" t="s">
        <v>527</v>
      </c>
      <c r="G124" t="s">
        <v>656</v>
      </c>
      <c r="H124" s="148">
        <v>2025</v>
      </c>
      <c r="I124">
        <v>200</v>
      </c>
      <c r="J124">
        <v>900</v>
      </c>
      <c r="K124">
        <v>100</v>
      </c>
      <c r="L124">
        <v>0</v>
      </c>
      <c r="M124">
        <f t="shared" si="17"/>
        <v>1200</v>
      </c>
      <c r="N124" s="149">
        <v>200</v>
      </c>
      <c r="O124">
        <v>900</v>
      </c>
      <c r="P124">
        <v>100</v>
      </c>
      <c r="Q124">
        <v>0</v>
      </c>
      <c r="R124" s="148">
        <f t="shared" si="18"/>
        <v>1200</v>
      </c>
      <c r="S124" s="149">
        <v>100</v>
      </c>
      <c r="T124">
        <v>1100</v>
      </c>
      <c r="U124">
        <v>0</v>
      </c>
      <c r="V124">
        <v>0</v>
      </c>
      <c r="W124" s="148">
        <f t="shared" si="19"/>
        <v>1200</v>
      </c>
      <c r="X124" s="149">
        <v>600</v>
      </c>
      <c r="Y124">
        <v>400</v>
      </c>
      <c r="Z124">
        <v>200</v>
      </c>
      <c r="AA124">
        <v>0</v>
      </c>
      <c r="AB124" s="148">
        <f t="shared" si="16"/>
        <v>1200</v>
      </c>
      <c r="AC124" s="149">
        <v>0</v>
      </c>
      <c r="AD124">
        <v>100</v>
      </c>
      <c r="AE124">
        <v>700</v>
      </c>
      <c r="AF124">
        <v>400</v>
      </c>
      <c r="AG124" s="148">
        <f t="shared" si="20"/>
        <v>1200</v>
      </c>
      <c r="AH124" s="149">
        <v>0</v>
      </c>
      <c r="AI124">
        <v>100</v>
      </c>
      <c r="AJ124">
        <v>600</v>
      </c>
      <c r="AK124">
        <v>500</v>
      </c>
      <c r="AL124" s="148">
        <f t="shared" si="21"/>
        <v>1200</v>
      </c>
      <c r="AM124" s="149">
        <v>0</v>
      </c>
      <c r="AN124">
        <v>1200</v>
      </c>
      <c r="AO124">
        <v>0</v>
      </c>
      <c r="AP124">
        <v>0</v>
      </c>
      <c r="AQ124" s="148">
        <f t="shared" si="22"/>
        <v>1200</v>
      </c>
      <c r="AR124" s="149">
        <v>400</v>
      </c>
      <c r="AS124">
        <v>900</v>
      </c>
      <c r="AT124">
        <v>100</v>
      </c>
      <c r="AU124">
        <v>200</v>
      </c>
      <c r="AV124">
        <f t="shared" si="23"/>
        <v>1600</v>
      </c>
      <c r="AX124" s="150">
        <f t="shared" si="24"/>
        <v>0</v>
      </c>
      <c r="AY124" s="150">
        <f t="shared" si="25"/>
        <v>0</v>
      </c>
      <c r="AZ124" s="150">
        <f t="shared" si="26"/>
        <v>0</v>
      </c>
      <c r="BA124" s="150">
        <f t="shared" si="27"/>
        <v>0</v>
      </c>
      <c r="BB124" s="150">
        <f t="shared" si="28"/>
        <v>33.333333333333329</v>
      </c>
      <c r="BC124" s="150">
        <f t="shared" si="29"/>
        <v>41.666666666666671</v>
      </c>
      <c r="BD124" s="150">
        <f t="shared" si="30"/>
        <v>0</v>
      </c>
      <c r="BE124" s="150">
        <f t="shared" si="31"/>
        <v>12.5</v>
      </c>
    </row>
    <row r="125" spans="1:57" x14ac:dyDescent="0.4">
      <c r="A125" t="s">
        <v>392</v>
      </c>
      <c r="B125">
        <v>501</v>
      </c>
      <c r="C125" t="s">
        <v>392</v>
      </c>
      <c r="D125">
        <v>16877</v>
      </c>
      <c r="E125">
        <v>1</v>
      </c>
      <c r="F125" t="s">
        <v>392</v>
      </c>
      <c r="G125" t="s">
        <v>656</v>
      </c>
      <c r="H125" s="148">
        <v>2020</v>
      </c>
      <c r="I125">
        <v>14400</v>
      </c>
      <c r="J125">
        <v>0</v>
      </c>
      <c r="K125">
        <v>0</v>
      </c>
      <c r="L125">
        <v>0</v>
      </c>
      <c r="M125">
        <f t="shared" si="17"/>
        <v>14400</v>
      </c>
      <c r="N125" s="149">
        <v>14400</v>
      </c>
      <c r="O125">
        <v>0</v>
      </c>
      <c r="P125">
        <v>0</v>
      </c>
      <c r="Q125">
        <v>0</v>
      </c>
      <c r="R125" s="148">
        <f t="shared" si="18"/>
        <v>14400</v>
      </c>
      <c r="S125" s="149">
        <v>14400</v>
      </c>
      <c r="T125">
        <v>0</v>
      </c>
      <c r="U125">
        <v>0</v>
      </c>
      <c r="V125">
        <v>0</v>
      </c>
      <c r="W125" s="148">
        <f t="shared" si="19"/>
        <v>14400</v>
      </c>
      <c r="X125" s="149">
        <v>14400</v>
      </c>
      <c r="Y125">
        <v>0</v>
      </c>
      <c r="Z125">
        <v>0</v>
      </c>
      <c r="AA125">
        <v>0</v>
      </c>
      <c r="AB125" s="148">
        <f t="shared" si="16"/>
        <v>14400</v>
      </c>
      <c r="AC125" s="149">
        <v>14400</v>
      </c>
      <c r="AD125">
        <v>0</v>
      </c>
      <c r="AE125">
        <v>0</v>
      </c>
      <c r="AF125">
        <v>0</v>
      </c>
      <c r="AG125" s="148">
        <f t="shared" si="20"/>
        <v>14400</v>
      </c>
      <c r="AH125" s="149">
        <v>14400</v>
      </c>
      <c r="AI125">
        <v>0</v>
      </c>
      <c r="AJ125">
        <v>0</v>
      </c>
      <c r="AK125">
        <v>0</v>
      </c>
      <c r="AL125" s="148">
        <f t="shared" si="21"/>
        <v>14400</v>
      </c>
      <c r="AM125" s="149">
        <v>14400</v>
      </c>
      <c r="AN125">
        <v>0</v>
      </c>
      <c r="AO125">
        <v>0</v>
      </c>
      <c r="AP125">
        <v>0</v>
      </c>
      <c r="AQ125" s="148">
        <f t="shared" si="22"/>
        <v>14400</v>
      </c>
      <c r="AR125" s="149">
        <v>14200</v>
      </c>
      <c r="AS125">
        <v>0</v>
      </c>
      <c r="AT125">
        <v>0</v>
      </c>
      <c r="AU125">
        <v>0</v>
      </c>
      <c r="AV125">
        <f t="shared" si="23"/>
        <v>14200</v>
      </c>
      <c r="AX125" s="150">
        <f t="shared" si="24"/>
        <v>0</v>
      </c>
      <c r="AY125" s="150">
        <f t="shared" si="25"/>
        <v>0</v>
      </c>
      <c r="AZ125" s="150">
        <f t="shared" si="26"/>
        <v>0</v>
      </c>
      <c r="BA125" s="150">
        <f t="shared" si="27"/>
        <v>0</v>
      </c>
      <c r="BB125" s="150">
        <f t="shared" si="28"/>
        <v>0</v>
      </c>
      <c r="BC125" s="150">
        <f t="shared" si="29"/>
        <v>0</v>
      </c>
      <c r="BD125" s="150">
        <f t="shared" si="30"/>
        <v>0</v>
      </c>
      <c r="BE125" s="150">
        <f t="shared" si="31"/>
        <v>0</v>
      </c>
    </row>
    <row r="126" spans="1:57" x14ac:dyDescent="0.4">
      <c r="A126" t="s">
        <v>172</v>
      </c>
      <c r="B126">
        <v>507</v>
      </c>
      <c r="C126" t="s">
        <v>172</v>
      </c>
      <c r="D126">
        <v>19131</v>
      </c>
      <c r="E126">
        <v>1</v>
      </c>
      <c r="F126" t="s">
        <v>172</v>
      </c>
      <c r="G126" t="s">
        <v>656</v>
      </c>
      <c r="H126" s="148">
        <v>2023</v>
      </c>
      <c r="I126">
        <v>9200</v>
      </c>
      <c r="J126">
        <v>0</v>
      </c>
      <c r="K126">
        <v>0</v>
      </c>
      <c r="L126">
        <v>0</v>
      </c>
      <c r="M126">
        <f t="shared" si="17"/>
        <v>9200</v>
      </c>
      <c r="N126" s="149">
        <v>9200</v>
      </c>
      <c r="O126">
        <v>0</v>
      </c>
      <c r="P126">
        <v>0</v>
      </c>
      <c r="Q126">
        <v>0</v>
      </c>
      <c r="R126" s="148">
        <f t="shared" si="18"/>
        <v>9200</v>
      </c>
      <c r="S126" s="149">
        <v>9200</v>
      </c>
      <c r="T126">
        <v>0</v>
      </c>
      <c r="U126">
        <v>0</v>
      </c>
      <c r="V126">
        <v>0</v>
      </c>
      <c r="W126" s="148">
        <f t="shared" si="19"/>
        <v>9200</v>
      </c>
      <c r="X126" s="149">
        <v>9200</v>
      </c>
      <c r="Y126">
        <v>0</v>
      </c>
      <c r="Z126">
        <v>0</v>
      </c>
      <c r="AA126">
        <v>0</v>
      </c>
      <c r="AB126" s="148">
        <f t="shared" si="16"/>
        <v>9200</v>
      </c>
      <c r="AC126" s="149">
        <v>9200</v>
      </c>
      <c r="AD126">
        <v>0</v>
      </c>
      <c r="AE126">
        <v>0</v>
      </c>
      <c r="AF126">
        <v>0</v>
      </c>
      <c r="AG126" s="148">
        <f t="shared" si="20"/>
        <v>9200</v>
      </c>
      <c r="AH126" s="149">
        <v>9200</v>
      </c>
      <c r="AI126">
        <v>0</v>
      </c>
      <c r="AJ126">
        <v>0</v>
      </c>
      <c r="AK126">
        <v>0</v>
      </c>
      <c r="AL126" s="148">
        <f t="shared" si="21"/>
        <v>9200</v>
      </c>
      <c r="AM126" s="149">
        <v>9200</v>
      </c>
      <c r="AN126">
        <v>0</v>
      </c>
      <c r="AO126">
        <v>0</v>
      </c>
      <c r="AP126">
        <v>0</v>
      </c>
      <c r="AQ126" s="148">
        <f t="shared" si="22"/>
        <v>9200</v>
      </c>
      <c r="AR126" s="149">
        <v>9500</v>
      </c>
      <c r="AS126">
        <v>0</v>
      </c>
      <c r="AT126">
        <v>0</v>
      </c>
      <c r="AU126">
        <v>0</v>
      </c>
      <c r="AV126">
        <f t="shared" si="23"/>
        <v>9500</v>
      </c>
      <c r="AX126" s="150">
        <f t="shared" si="24"/>
        <v>0</v>
      </c>
      <c r="AY126" s="150">
        <f t="shared" si="25"/>
        <v>0</v>
      </c>
      <c r="AZ126" s="150">
        <f t="shared" si="26"/>
        <v>0</v>
      </c>
      <c r="BA126" s="150">
        <f t="shared" si="27"/>
        <v>0</v>
      </c>
      <c r="BB126" s="150">
        <f t="shared" si="28"/>
        <v>0</v>
      </c>
      <c r="BC126" s="150">
        <f t="shared" si="29"/>
        <v>0</v>
      </c>
      <c r="BD126" s="150">
        <f t="shared" si="30"/>
        <v>0</v>
      </c>
      <c r="BE126" s="150">
        <f t="shared" si="31"/>
        <v>0</v>
      </c>
    </row>
    <row r="127" spans="1:57" x14ac:dyDescent="0.4">
      <c r="A127" t="s">
        <v>87</v>
      </c>
      <c r="B127">
        <v>507</v>
      </c>
      <c r="C127" t="s">
        <v>87</v>
      </c>
      <c r="D127">
        <v>19132</v>
      </c>
      <c r="E127">
        <v>1</v>
      </c>
      <c r="F127" t="s">
        <v>87</v>
      </c>
      <c r="G127" t="s">
        <v>656</v>
      </c>
      <c r="H127" s="148">
        <v>2022</v>
      </c>
      <c r="I127">
        <v>6500</v>
      </c>
      <c r="J127">
        <v>0</v>
      </c>
      <c r="K127">
        <v>0</v>
      </c>
      <c r="L127">
        <v>0</v>
      </c>
      <c r="M127">
        <f t="shared" si="17"/>
        <v>6500</v>
      </c>
      <c r="N127" s="149">
        <v>6500</v>
      </c>
      <c r="O127">
        <v>0</v>
      </c>
      <c r="P127">
        <v>0</v>
      </c>
      <c r="Q127">
        <v>0</v>
      </c>
      <c r="R127" s="148">
        <f t="shared" si="18"/>
        <v>6500</v>
      </c>
      <c r="S127" s="149">
        <v>6500</v>
      </c>
      <c r="T127">
        <v>0</v>
      </c>
      <c r="U127">
        <v>0</v>
      </c>
      <c r="V127">
        <v>0</v>
      </c>
      <c r="W127" s="148">
        <f t="shared" si="19"/>
        <v>6500</v>
      </c>
      <c r="X127" s="149">
        <v>6500</v>
      </c>
      <c r="Y127">
        <v>0</v>
      </c>
      <c r="Z127">
        <v>0</v>
      </c>
      <c r="AA127">
        <v>0</v>
      </c>
      <c r="AB127" s="148">
        <f t="shared" si="16"/>
        <v>6500</v>
      </c>
      <c r="AC127" s="149">
        <v>6500</v>
      </c>
      <c r="AD127">
        <v>0</v>
      </c>
      <c r="AE127">
        <v>0</v>
      </c>
      <c r="AF127">
        <v>0</v>
      </c>
      <c r="AG127" s="148">
        <f t="shared" si="20"/>
        <v>6500</v>
      </c>
      <c r="AH127" s="149">
        <v>6500</v>
      </c>
      <c r="AI127">
        <v>0</v>
      </c>
      <c r="AJ127">
        <v>0</v>
      </c>
      <c r="AK127">
        <v>0</v>
      </c>
      <c r="AL127" s="148">
        <f t="shared" si="21"/>
        <v>6500</v>
      </c>
      <c r="AM127" s="149">
        <v>6500</v>
      </c>
      <c r="AN127">
        <v>0</v>
      </c>
      <c r="AO127">
        <v>0</v>
      </c>
      <c r="AP127">
        <v>0</v>
      </c>
      <c r="AQ127" s="148">
        <f t="shared" si="22"/>
        <v>6500</v>
      </c>
      <c r="AR127" s="149">
        <v>7000</v>
      </c>
      <c r="AS127">
        <v>0</v>
      </c>
      <c r="AT127">
        <v>0</v>
      </c>
      <c r="AU127">
        <v>0</v>
      </c>
      <c r="AV127">
        <f t="shared" si="23"/>
        <v>7000</v>
      </c>
      <c r="AX127" s="150">
        <f t="shared" si="24"/>
        <v>0</v>
      </c>
      <c r="AY127" s="150">
        <f t="shared" si="25"/>
        <v>0</v>
      </c>
      <c r="AZ127" s="150">
        <f t="shared" si="26"/>
        <v>0</v>
      </c>
      <c r="BA127" s="150">
        <f t="shared" si="27"/>
        <v>0</v>
      </c>
      <c r="BB127" s="150">
        <f t="shared" si="28"/>
        <v>0</v>
      </c>
      <c r="BC127" s="150">
        <f t="shared" si="29"/>
        <v>0</v>
      </c>
      <c r="BD127" s="150">
        <f t="shared" si="30"/>
        <v>0</v>
      </c>
      <c r="BE127" s="150">
        <f t="shared" si="31"/>
        <v>0</v>
      </c>
    </row>
    <row r="128" spans="1:57" x14ac:dyDescent="0.4">
      <c r="A128" t="s">
        <v>88</v>
      </c>
      <c r="B128">
        <v>507</v>
      </c>
      <c r="C128" t="s">
        <v>88</v>
      </c>
      <c r="D128">
        <v>19133</v>
      </c>
      <c r="E128">
        <v>1</v>
      </c>
      <c r="F128" t="s">
        <v>88</v>
      </c>
      <c r="G128" t="s">
        <v>656</v>
      </c>
      <c r="H128" s="148">
        <v>2023</v>
      </c>
      <c r="I128">
        <v>500</v>
      </c>
      <c r="J128">
        <v>1100</v>
      </c>
      <c r="K128">
        <v>0</v>
      </c>
      <c r="L128">
        <v>0</v>
      </c>
      <c r="M128">
        <f t="shared" si="17"/>
        <v>1600</v>
      </c>
      <c r="N128" s="149">
        <v>500</v>
      </c>
      <c r="O128">
        <v>1100</v>
      </c>
      <c r="P128">
        <v>0</v>
      </c>
      <c r="Q128">
        <v>0</v>
      </c>
      <c r="R128" s="148">
        <f t="shared" si="18"/>
        <v>1600</v>
      </c>
      <c r="S128" s="149">
        <v>1600</v>
      </c>
      <c r="T128">
        <v>0</v>
      </c>
      <c r="U128">
        <v>0</v>
      </c>
      <c r="V128">
        <v>0</v>
      </c>
      <c r="W128" s="148">
        <f t="shared" si="19"/>
        <v>1600</v>
      </c>
      <c r="X128" s="149">
        <v>500</v>
      </c>
      <c r="Y128">
        <v>1000</v>
      </c>
      <c r="Z128">
        <v>100</v>
      </c>
      <c r="AA128">
        <v>0</v>
      </c>
      <c r="AB128" s="148">
        <f t="shared" si="16"/>
        <v>1600</v>
      </c>
      <c r="AC128" s="149">
        <v>1500</v>
      </c>
      <c r="AD128">
        <v>100</v>
      </c>
      <c r="AE128">
        <v>0</v>
      </c>
      <c r="AF128">
        <v>0</v>
      </c>
      <c r="AG128" s="148">
        <f t="shared" si="20"/>
        <v>1600</v>
      </c>
      <c r="AH128" s="149">
        <v>300</v>
      </c>
      <c r="AI128">
        <v>300</v>
      </c>
      <c r="AJ128">
        <v>1000</v>
      </c>
      <c r="AK128">
        <v>0</v>
      </c>
      <c r="AL128" s="148">
        <f t="shared" si="21"/>
        <v>1600</v>
      </c>
      <c r="AM128" s="149">
        <v>300</v>
      </c>
      <c r="AN128">
        <v>1300</v>
      </c>
      <c r="AO128">
        <v>0</v>
      </c>
      <c r="AP128">
        <v>0</v>
      </c>
      <c r="AQ128" s="148">
        <f t="shared" si="22"/>
        <v>1600</v>
      </c>
      <c r="AR128" s="149">
        <v>400</v>
      </c>
      <c r="AS128">
        <v>1500</v>
      </c>
      <c r="AT128">
        <v>0</v>
      </c>
      <c r="AU128">
        <v>0</v>
      </c>
      <c r="AV128">
        <f t="shared" si="23"/>
        <v>1900</v>
      </c>
      <c r="AX128" s="150">
        <f t="shared" si="24"/>
        <v>0</v>
      </c>
      <c r="AY128" s="150">
        <f t="shared" si="25"/>
        <v>0</v>
      </c>
      <c r="AZ128" s="150">
        <f t="shared" si="26"/>
        <v>0</v>
      </c>
      <c r="BA128" s="150">
        <f t="shared" si="27"/>
        <v>0</v>
      </c>
      <c r="BB128" s="150">
        <f t="shared" si="28"/>
        <v>0</v>
      </c>
      <c r="BC128" s="150">
        <f t="shared" si="29"/>
        <v>0</v>
      </c>
      <c r="BD128" s="150">
        <f t="shared" si="30"/>
        <v>0</v>
      </c>
      <c r="BE128" s="150">
        <f t="shared" si="31"/>
        <v>0</v>
      </c>
    </row>
    <row r="129" spans="1:57" x14ac:dyDescent="0.4">
      <c r="A129" t="s">
        <v>189</v>
      </c>
      <c r="B129">
        <v>507</v>
      </c>
      <c r="C129" t="s">
        <v>189</v>
      </c>
      <c r="D129">
        <v>19291</v>
      </c>
      <c r="E129">
        <v>1</v>
      </c>
      <c r="F129" t="s">
        <v>189</v>
      </c>
      <c r="G129" t="s">
        <v>656</v>
      </c>
      <c r="H129" s="148">
        <v>2024</v>
      </c>
      <c r="I129">
        <v>3100</v>
      </c>
      <c r="J129">
        <v>0</v>
      </c>
      <c r="K129">
        <v>0</v>
      </c>
      <c r="L129">
        <v>0</v>
      </c>
      <c r="M129">
        <f t="shared" si="17"/>
        <v>3100</v>
      </c>
      <c r="N129" s="149">
        <v>3100</v>
      </c>
      <c r="O129">
        <v>0</v>
      </c>
      <c r="P129">
        <v>0</v>
      </c>
      <c r="Q129">
        <v>0</v>
      </c>
      <c r="R129" s="148">
        <f t="shared" si="18"/>
        <v>3100</v>
      </c>
      <c r="S129" s="149">
        <v>3100</v>
      </c>
      <c r="T129">
        <v>0</v>
      </c>
      <c r="U129">
        <v>0</v>
      </c>
      <c r="V129">
        <v>0</v>
      </c>
      <c r="W129" s="148">
        <f t="shared" si="19"/>
        <v>3100</v>
      </c>
      <c r="X129" s="149">
        <v>3100</v>
      </c>
      <c r="Y129">
        <v>0</v>
      </c>
      <c r="Z129">
        <v>0</v>
      </c>
      <c r="AA129">
        <v>0</v>
      </c>
      <c r="AB129" s="148">
        <f t="shared" si="16"/>
        <v>3100</v>
      </c>
      <c r="AC129" s="149">
        <v>3100</v>
      </c>
      <c r="AD129">
        <v>0</v>
      </c>
      <c r="AE129">
        <v>0</v>
      </c>
      <c r="AF129">
        <v>0</v>
      </c>
      <c r="AG129" s="148">
        <f t="shared" si="20"/>
        <v>3100</v>
      </c>
      <c r="AH129" s="149">
        <v>3100</v>
      </c>
      <c r="AI129">
        <v>0</v>
      </c>
      <c r="AJ129">
        <v>0</v>
      </c>
      <c r="AK129">
        <v>0</v>
      </c>
      <c r="AL129" s="148">
        <f t="shared" si="21"/>
        <v>3100</v>
      </c>
      <c r="AM129" s="149">
        <v>3100</v>
      </c>
      <c r="AN129">
        <v>0</v>
      </c>
      <c r="AO129">
        <v>0</v>
      </c>
      <c r="AP129">
        <v>0</v>
      </c>
      <c r="AQ129" s="148">
        <f t="shared" si="22"/>
        <v>3100</v>
      </c>
      <c r="AR129" s="149">
        <v>3000</v>
      </c>
      <c r="AS129">
        <v>0</v>
      </c>
      <c r="AT129">
        <v>0</v>
      </c>
      <c r="AU129">
        <v>0</v>
      </c>
      <c r="AV129">
        <f t="shared" si="23"/>
        <v>3000</v>
      </c>
      <c r="AX129" s="150">
        <f t="shared" si="24"/>
        <v>0</v>
      </c>
      <c r="AY129" s="150">
        <f t="shared" si="25"/>
        <v>0</v>
      </c>
      <c r="AZ129" s="150">
        <f t="shared" si="26"/>
        <v>0</v>
      </c>
      <c r="BA129" s="150">
        <f t="shared" si="27"/>
        <v>0</v>
      </c>
      <c r="BB129" s="150">
        <f t="shared" si="28"/>
        <v>0</v>
      </c>
      <c r="BC129" s="150">
        <f t="shared" si="29"/>
        <v>0</v>
      </c>
      <c r="BD129" s="150">
        <f t="shared" si="30"/>
        <v>0</v>
      </c>
      <c r="BE129" s="150">
        <f t="shared" si="31"/>
        <v>0</v>
      </c>
    </row>
    <row r="130" spans="1:57" x14ac:dyDescent="0.4">
      <c r="A130" t="s">
        <v>67</v>
      </c>
      <c r="B130">
        <v>507</v>
      </c>
      <c r="C130" t="s">
        <v>67</v>
      </c>
      <c r="D130">
        <v>19134</v>
      </c>
      <c r="E130">
        <v>1</v>
      </c>
      <c r="F130" t="s">
        <v>67</v>
      </c>
      <c r="G130" t="s">
        <v>656</v>
      </c>
      <c r="H130" s="148">
        <v>2022</v>
      </c>
      <c r="I130">
        <v>1900</v>
      </c>
      <c r="J130">
        <v>0</v>
      </c>
      <c r="K130">
        <v>0</v>
      </c>
      <c r="L130">
        <v>0</v>
      </c>
      <c r="M130">
        <f t="shared" si="17"/>
        <v>1900</v>
      </c>
      <c r="N130" s="149">
        <v>1900</v>
      </c>
      <c r="O130">
        <v>0</v>
      </c>
      <c r="P130">
        <v>0</v>
      </c>
      <c r="Q130">
        <v>0</v>
      </c>
      <c r="R130" s="148">
        <f t="shared" si="18"/>
        <v>1900</v>
      </c>
      <c r="S130" s="149">
        <v>1900</v>
      </c>
      <c r="T130">
        <v>0</v>
      </c>
      <c r="U130">
        <v>0</v>
      </c>
      <c r="V130">
        <v>0</v>
      </c>
      <c r="W130" s="148">
        <f t="shared" si="19"/>
        <v>1900</v>
      </c>
      <c r="X130" s="149">
        <v>1900</v>
      </c>
      <c r="Y130">
        <v>0</v>
      </c>
      <c r="Z130">
        <v>0</v>
      </c>
      <c r="AA130">
        <v>0</v>
      </c>
      <c r="AB130" s="148">
        <f t="shared" ref="AB130:AB193" si="32">SUM(X130:AA130)</f>
        <v>1900</v>
      </c>
      <c r="AC130" s="149">
        <v>1900</v>
      </c>
      <c r="AD130">
        <v>0</v>
      </c>
      <c r="AE130">
        <v>0</v>
      </c>
      <c r="AF130">
        <v>0</v>
      </c>
      <c r="AG130" s="148">
        <f t="shared" si="20"/>
        <v>1900</v>
      </c>
      <c r="AH130" s="149">
        <v>1900</v>
      </c>
      <c r="AI130">
        <v>0</v>
      </c>
      <c r="AJ130">
        <v>0</v>
      </c>
      <c r="AK130">
        <v>0</v>
      </c>
      <c r="AL130" s="148">
        <f t="shared" si="21"/>
        <v>1900</v>
      </c>
      <c r="AM130" s="149">
        <v>1900</v>
      </c>
      <c r="AN130">
        <v>0</v>
      </c>
      <c r="AO130">
        <v>0</v>
      </c>
      <c r="AP130">
        <v>0</v>
      </c>
      <c r="AQ130" s="148">
        <f t="shared" si="22"/>
        <v>1900</v>
      </c>
      <c r="AR130" s="149">
        <v>2300</v>
      </c>
      <c r="AS130">
        <v>0</v>
      </c>
      <c r="AT130">
        <v>0</v>
      </c>
      <c r="AU130">
        <v>0</v>
      </c>
      <c r="AV130">
        <f t="shared" si="23"/>
        <v>2300</v>
      </c>
      <c r="AX130" s="150">
        <f t="shared" si="24"/>
        <v>0</v>
      </c>
      <c r="AY130" s="150">
        <f t="shared" si="25"/>
        <v>0</v>
      </c>
      <c r="AZ130" s="150">
        <f t="shared" si="26"/>
        <v>0</v>
      </c>
      <c r="BA130" s="150">
        <f t="shared" si="27"/>
        <v>0</v>
      </c>
      <c r="BB130" s="150">
        <f t="shared" si="28"/>
        <v>0</v>
      </c>
      <c r="BC130" s="150">
        <f t="shared" si="29"/>
        <v>0</v>
      </c>
      <c r="BD130" s="150">
        <f t="shared" si="30"/>
        <v>0</v>
      </c>
      <c r="BE130" s="150">
        <f t="shared" si="31"/>
        <v>0</v>
      </c>
    </row>
    <row r="131" spans="1:57" x14ac:dyDescent="0.4">
      <c r="A131" t="s">
        <v>190</v>
      </c>
      <c r="B131">
        <v>507</v>
      </c>
      <c r="C131" t="s">
        <v>190</v>
      </c>
      <c r="D131">
        <v>19292</v>
      </c>
      <c r="E131">
        <v>1</v>
      </c>
      <c r="F131" t="s">
        <v>190</v>
      </c>
      <c r="G131" t="s">
        <v>656</v>
      </c>
      <c r="H131" s="148">
        <v>2024</v>
      </c>
      <c r="I131">
        <v>3600</v>
      </c>
      <c r="J131">
        <v>0</v>
      </c>
      <c r="K131">
        <v>0</v>
      </c>
      <c r="L131">
        <v>0</v>
      </c>
      <c r="M131">
        <f t="shared" ref="M131:M194" si="33">SUM(I131:L131)</f>
        <v>3600</v>
      </c>
      <c r="N131" s="149">
        <v>3600</v>
      </c>
      <c r="O131">
        <v>0</v>
      </c>
      <c r="P131">
        <v>0</v>
      </c>
      <c r="Q131">
        <v>0</v>
      </c>
      <c r="R131" s="148">
        <f t="shared" ref="R131:R194" si="34">SUM(N131:Q131)</f>
        <v>3600</v>
      </c>
      <c r="S131" s="149">
        <v>3600</v>
      </c>
      <c r="T131">
        <v>0</v>
      </c>
      <c r="U131">
        <v>0</v>
      </c>
      <c r="V131">
        <v>0</v>
      </c>
      <c r="W131" s="148">
        <f t="shared" ref="W131:W194" si="35">SUM(S131:V131)</f>
        <v>3600</v>
      </c>
      <c r="X131" s="149">
        <v>3600</v>
      </c>
      <c r="Y131">
        <v>0</v>
      </c>
      <c r="Z131">
        <v>0</v>
      </c>
      <c r="AA131">
        <v>0</v>
      </c>
      <c r="AB131" s="148">
        <f t="shared" si="32"/>
        <v>3600</v>
      </c>
      <c r="AC131" s="149">
        <v>3500</v>
      </c>
      <c r="AD131">
        <v>100</v>
      </c>
      <c r="AE131">
        <v>0</v>
      </c>
      <c r="AF131">
        <v>0</v>
      </c>
      <c r="AG131" s="148">
        <f t="shared" ref="AG131:AG194" si="36">SUM(AC131:AF131)</f>
        <v>3600</v>
      </c>
      <c r="AH131" s="149">
        <v>3400</v>
      </c>
      <c r="AI131">
        <v>200</v>
      </c>
      <c r="AJ131">
        <v>0</v>
      </c>
      <c r="AK131">
        <v>0</v>
      </c>
      <c r="AL131" s="148">
        <f t="shared" ref="AL131:AL194" si="37">SUM(AH131:AK131)</f>
        <v>3600</v>
      </c>
      <c r="AM131" s="149">
        <v>3600</v>
      </c>
      <c r="AN131">
        <v>0</v>
      </c>
      <c r="AO131">
        <v>0</v>
      </c>
      <c r="AP131">
        <v>0</v>
      </c>
      <c r="AQ131" s="148">
        <f t="shared" ref="AQ131:AQ194" si="38">SUM(AM131:AP131)</f>
        <v>3600</v>
      </c>
      <c r="AR131" s="149">
        <v>3500</v>
      </c>
      <c r="AS131">
        <v>100</v>
      </c>
      <c r="AT131">
        <v>0</v>
      </c>
      <c r="AU131">
        <v>0</v>
      </c>
      <c r="AV131">
        <f t="shared" ref="AV131:AV194" si="39">SUM(AR131:AU131)</f>
        <v>3600</v>
      </c>
      <c r="AX131" s="150">
        <f t="shared" ref="AX131:AX194" si="40">L131/M131*100</f>
        <v>0</v>
      </c>
      <c r="AY131" s="150">
        <f t="shared" ref="AY131:AY194" si="41">Q131/R131*100</f>
        <v>0</v>
      </c>
      <c r="AZ131" s="150">
        <f t="shared" ref="AZ131:AZ194" si="42">V131/W131*100</f>
        <v>0</v>
      </c>
      <c r="BA131" s="150">
        <f t="shared" ref="BA131:BA194" si="43">AA131/AB131*100</f>
        <v>0</v>
      </c>
      <c r="BB131" s="150">
        <f t="shared" ref="BB131:BB194" si="44">AF131/AG131*100</f>
        <v>0</v>
      </c>
      <c r="BC131" s="150">
        <f t="shared" ref="BC131:BC194" si="45">AK131/AL131*100</f>
        <v>0</v>
      </c>
      <c r="BD131" s="150">
        <f t="shared" ref="BD131:BD194" si="46">AP131/AQ131*100</f>
        <v>0</v>
      </c>
      <c r="BE131" s="150">
        <f t="shared" ref="BE131:BE194" si="47">AU131/AV131*100</f>
        <v>0</v>
      </c>
    </row>
    <row r="132" spans="1:57" x14ac:dyDescent="0.4">
      <c r="A132" t="s">
        <v>341</v>
      </c>
      <c r="B132">
        <v>500</v>
      </c>
      <c r="C132" t="s">
        <v>341</v>
      </c>
      <c r="D132">
        <v>16664</v>
      </c>
      <c r="E132">
        <v>1</v>
      </c>
      <c r="F132" t="s">
        <v>341</v>
      </c>
      <c r="G132" t="s">
        <v>656</v>
      </c>
      <c r="H132" s="148">
        <v>2019</v>
      </c>
      <c r="I132">
        <v>3600</v>
      </c>
      <c r="J132">
        <v>4300</v>
      </c>
      <c r="K132">
        <v>3400</v>
      </c>
      <c r="L132">
        <v>100</v>
      </c>
      <c r="M132">
        <f t="shared" si="33"/>
        <v>11400</v>
      </c>
      <c r="N132" s="149">
        <v>6200</v>
      </c>
      <c r="O132">
        <v>3700</v>
      </c>
      <c r="P132">
        <v>1500</v>
      </c>
      <c r="Q132">
        <v>0</v>
      </c>
      <c r="R132" s="148">
        <f t="shared" si="34"/>
        <v>11400</v>
      </c>
      <c r="S132" s="149">
        <v>700</v>
      </c>
      <c r="T132">
        <v>3800</v>
      </c>
      <c r="U132">
        <v>5900</v>
      </c>
      <c r="V132">
        <v>1000</v>
      </c>
      <c r="W132" s="148">
        <f t="shared" si="35"/>
        <v>11400</v>
      </c>
      <c r="X132" s="149">
        <v>11000</v>
      </c>
      <c r="Y132">
        <v>400</v>
      </c>
      <c r="Z132">
        <v>0</v>
      </c>
      <c r="AA132">
        <v>0</v>
      </c>
      <c r="AB132" s="148">
        <f t="shared" si="32"/>
        <v>11400</v>
      </c>
      <c r="AC132" s="149">
        <v>9000</v>
      </c>
      <c r="AD132">
        <v>1300</v>
      </c>
      <c r="AE132">
        <v>1100</v>
      </c>
      <c r="AF132">
        <v>0</v>
      </c>
      <c r="AG132" s="148">
        <f t="shared" si="36"/>
        <v>11400</v>
      </c>
      <c r="AH132" s="149">
        <v>8500</v>
      </c>
      <c r="AI132">
        <v>2900</v>
      </c>
      <c r="AJ132">
        <v>0</v>
      </c>
      <c r="AK132">
        <v>0</v>
      </c>
      <c r="AL132" s="148">
        <f t="shared" si="37"/>
        <v>11400</v>
      </c>
      <c r="AM132" s="149">
        <v>10800</v>
      </c>
      <c r="AN132">
        <v>600</v>
      </c>
      <c r="AO132">
        <v>0</v>
      </c>
      <c r="AP132">
        <v>0</v>
      </c>
      <c r="AQ132" s="148">
        <f t="shared" si="38"/>
        <v>11400</v>
      </c>
      <c r="AR132" s="149">
        <v>600</v>
      </c>
      <c r="AS132">
        <v>8100</v>
      </c>
      <c r="AT132">
        <v>2800</v>
      </c>
      <c r="AU132">
        <v>0</v>
      </c>
      <c r="AV132">
        <f t="shared" si="39"/>
        <v>11500</v>
      </c>
      <c r="AX132" s="150">
        <f t="shared" si="40"/>
        <v>0.8771929824561403</v>
      </c>
      <c r="AY132" s="150">
        <f t="shared" si="41"/>
        <v>0</v>
      </c>
      <c r="AZ132" s="150">
        <f t="shared" si="42"/>
        <v>8.7719298245614024</v>
      </c>
      <c r="BA132" s="150">
        <f t="shared" si="43"/>
        <v>0</v>
      </c>
      <c r="BB132" s="150">
        <f t="shared" si="44"/>
        <v>0</v>
      </c>
      <c r="BC132" s="150">
        <f t="shared" si="45"/>
        <v>0</v>
      </c>
      <c r="BD132" s="150">
        <f t="shared" si="46"/>
        <v>0</v>
      </c>
      <c r="BE132" s="150">
        <f t="shared" si="47"/>
        <v>0</v>
      </c>
    </row>
    <row r="133" spans="1:57" x14ac:dyDescent="0.4">
      <c r="A133" t="s">
        <v>232</v>
      </c>
      <c r="B133">
        <v>503</v>
      </c>
      <c r="C133" t="s">
        <v>232</v>
      </c>
      <c r="D133">
        <v>19343</v>
      </c>
      <c r="E133">
        <v>1</v>
      </c>
      <c r="F133" t="s">
        <v>232</v>
      </c>
      <c r="G133" t="s">
        <v>656</v>
      </c>
      <c r="H133" s="148">
        <v>2024</v>
      </c>
      <c r="I133">
        <v>3300</v>
      </c>
      <c r="J133">
        <v>600</v>
      </c>
      <c r="K133">
        <v>0</v>
      </c>
      <c r="L133">
        <v>0</v>
      </c>
      <c r="M133">
        <f t="shared" si="33"/>
        <v>3900</v>
      </c>
      <c r="N133" s="149">
        <v>1500</v>
      </c>
      <c r="O133">
        <v>2400</v>
      </c>
      <c r="P133">
        <v>0</v>
      </c>
      <c r="Q133">
        <v>0</v>
      </c>
      <c r="R133" s="148">
        <f t="shared" si="34"/>
        <v>3900</v>
      </c>
      <c r="S133" s="149">
        <v>0</v>
      </c>
      <c r="T133">
        <v>2000</v>
      </c>
      <c r="U133">
        <v>1600</v>
      </c>
      <c r="V133">
        <v>300</v>
      </c>
      <c r="W133" s="148">
        <f t="shared" si="35"/>
        <v>3900</v>
      </c>
      <c r="X133" s="149">
        <v>1300</v>
      </c>
      <c r="Y133">
        <v>1700</v>
      </c>
      <c r="Z133">
        <v>800</v>
      </c>
      <c r="AA133">
        <v>100</v>
      </c>
      <c r="AB133" s="148">
        <f t="shared" si="32"/>
        <v>3900</v>
      </c>
      <c r="AC133" s="149">
        <v>400</v>
      </c>
      <c r="AD133">
        <v>3500</v>
      </c>
      <c r="AE133">
        <v>0</v>
      </c>
      <c r="AF133">
        <v>0</v>
      </c>
      <c r="AG133" s="148">
        <f t="shared" si="36"/>
        <v>3900</v>
      </c>
      <c r="AH133" s="149">
        <v>0</v>
      </c>
      <c r="AI133">
        <v>1900</v>
      </c>
      <c r="AJ133">
        <v>2000</v>
      </c>
      <c r="AK133">
        <v>0</v>
      </c>
      <c r="AL133" s="148">
        <f t="shared" si="37"/>
        <v>3900</v>
      </c>
      <c r="AM133" s="149">
        <v>1000</v>
      </c>
      <c r="AN133">
        <v>2800</v>
      </c>
      <c r="AO133">
        <v>100</v>
      </c>
      <c r="AP133">
        <v>0</v>
      </c>
      <c r="AQ133" s="148">
        <f t="shared" si="38"/>
        <v>3900</v>
      </c>
      <c r="AR133" s="149">
        <v>3600</v>
      </c>
      <c r="AS133">
        <v>100</v>
      </c>
      <c r="AT133">
        <v>0</v>
      </c>
      <c r="AU133">
        <v>0</v>
      </c>
      <c r="AV133">
        <f t="shared" si="39"/>
        <v>3700</v>
      </c>
      <c r="AX133" s="150">
        <f t="shared" si="40"/>
        <v>0</v>
      </c>
      <c r="AY133" s="150">
        <f t="shared" si="41"/>
        <v>0</v>
      </c>
      <c r="AZ133" s="150">
        <f t="shared" si="42"/>
        <v>7.6923076923076925</v>
      </c>
      <c r="BA133" s="150">
        <f t="shared" si="43"/>
        <v>2.5641025641025639</v>
      </c>
      <c r="BB133" s="150">
        <f t="shared" si="44"/>
        <v>0</v>
      </c>
      <c r="BC133" s="150">
        <f t="shared" si="45"/>
        <v>0</v>
      </c>
      <c r="BD133" s="150">
        <f t="shared" si="46"/>
        <v>0</v>
      </c>
      <c r="BE133" s="150">
        <f t="shared" si="47"/>
        <v>0</v>
      </c>
    </row>
    <row r="134" spans="1:57" x14ac:dyDescent="0.4">
      <c r="A134" t="s">
        <v>136</v>
      </c>
      <c r="B134">
        <v>503</v>
      </c>
      <c r="C134" t="s">
        <v>136</v>
      </c>
      <c r="D134">
        <v>19244</v>
      </c>
      <c r="E134">
        <v>1</v>
      </c>
      <c r="F134" t="s">
        <v>136</v>
      </c>
      <c r="G134" t="s">
        <v>656</v>
      </c>
      <c r="H134" s="148">
        <v>2023</v>
      </c>
      <c r="I134">
        <v>25700</v>
      </c>
      <c r="J134">
        <v>1600</v>
      </c>
      <c r="K134">
        <v>0</v>
      </c>
      <c r="L134">
        <v>0</v>
      </c>
      <c r="M134">
        <f t="shared" si="33"/>
        <v>27300</v>
      </c>
      <c r="N134" s="149">
        <v>27000</v>
      </c>
      <c r="O134">
        <v>300</v>
      </c>
      <c r="P134">
        <v>0</v>
      </c>
      <c r="Q134">
        <v>0</v>
      </c>
      <c r="R134" s="148">
        <f t="shared" si="34"/>
        <v>27300</v>
      </c>
      <c r="S134" s="149">
        <v>10200</v>
      </c>
      <c r="T134">
        <v>17100</v>
      </c>
      <c r="U134">
        <v>0</v>
      </c>
      <c r="V134">
        <v>0</v>
      </c>
      <c r="W134" s="148">
        <f t="shared" si="35"/>
        <v>27300</v>
      </c>
      <c r="X134" s="149">
        <v>24700</v>
      </c>
      <c r="Y134">
        <v>2600</v>
      </c>
      <c r="Z134">
        <v>0</v>
      </c>
      <c r="AA134">
        <v>0</v>
      </c>
      <c r="AB134" s="148">
        <f t="shared" si="32"/>
        <v>27300</v>
      </c>
      <c r="AC134" s="149">
        <v>10700</v>
      </c>
      <c r="AD134">
        <v>16600</v>
      </c>
      <c r="AE134">
        <v>0</v>
      </c>
      <c r="AF134">
        <v>0</v>
      </c>
      <c r="AG134" s="148">
        <f t="shared" si="36"/>
        <v>27300</v>
      </c>
      <c r="AH134" s="149">
        <v>6500</v>
      </c>
      <c r="AI134">
        <v>20700</v>
      </c>
      <c r="AJ134">
        <v>100</v>
      </c>
      <c r="AK134">
        <v>0</v>
      </c>
      <c r="AL134" s="148">
        <f t="shared" si="37"/>
        <v>27300</v>
      </c>
      <c r="AM134" s="149">
        <v>18300</v>
      </c>
      <c r="AN134">
        <v>5800</v>
      </c>
      <c r="AO134">
        <v>3200</v>
      </c>
      <c r="AP134">
        <v>0</v>
      </c>
      <c r="AQ134" s="148">
        <f t="shared" si="38"/>
        <v>27300</v>
      </c>
      <c r="AR134" s="149">
        <v>15800</v>
      </c>
      <c r="AS134">
        <v>11800</v>
      </c>
      <c r="AT134">
        <v>0</v>
      </c>
      <c r="AU134">
        <v>0</v>
      </c>
      <c r="AV134">
        <f t="shared" si="39"/>
        <v>27600</v>
      </c>
      <c r="AX134" s="150">
        <f t="shared" si="40"/>
        <v>0</v>
      </c>
      <c r="AY134" s="150">
        <f t="shared" si="41"/>
        <v>0</v>
      </c>
      <c r="AZ134" s="150">
        <f t="shared" si="42"/>
        <v>0</v>
      </c>
      <c r="BA134" s="150">
        <f t="shared" si="43"/>
        <v>0</v>
      </c>
      <c r="BB134" s="150">
        <f t="shared" si="44"/>
        <v>0</v>
      </c>
      <c r="BC134" s="150">
        <f t="shared" si="45"/>
        <v>0</v>
      </c>
      <c r="BD134" s="150">
        <f t="shared" si="46"/>
        <v>0</v>
      </c>
      <c r="BE134" s="150">
        <f t="shared" si="47"/>
        <v>0</v>
      </c>
    </row>
    <row r="135" spans="1:57" x14ac:dyDescent="0.4">
      <c r="A135" t="s">
        <v>22</v>
      </c>
      <c r="B135">
        <v>503</v>
      </c>
      <c r="C135" t="s">
        <v>22</v>
      </c>
      <c r="D135">
        <v>19245</v>
      </c>
      <c r="E135">
        <v>1</v>
      </c>
      <c r="F135" t="s">
        <v>22</v>
      </c>
      <c r="G135" t="s">
        <v>656</v>
      </c>
      <c r="H135" s="148">
        <v>2023</v>
      </c>
      <c r="I135">
        <v>2600</v>
      </c>
      <c r="J135">
        <v>3100</v>
      </c>
      <c r="K135">
        <v>300</v>
      </c>
      <c r="L135">
        <v>0</v>
      </c>
      <c r="M135">
        <f t="shared" si="33"/>
        <v>6000</v>
      </c>
      <c r="N135" s="149">
        <v>5600</v>
      </c>
      <c r="O135">
        <v>400</v>
      </c>
      <c r="P135">
        <v>0</v>
      </c>
      <c r="Q135">
        <v>0</v>
      </c>
      <c r="R135" s="148">
        <f t="shared" si="34"/>
        <v>6000</v>
      </c>
      <c r="S135" s="149">
        <v>6000</v>
      </c>
      <c r="T135">
        <v>0</v>
      </c>
      <c r="U135">
        <v>0</v>
      </c>
      <c r="V135">
        <v>0</v>
      </c>
      <c r="W135" s="148">
        <f t="shared" si="35"/>
        <v>6000</v>
      </c>
      <c r="X135" s="149">
        <v>6000</v>
      </c>
      <c r="Y135">
        <v>0</v>
      </c>
      <c r="Z135">
        <v>0</v>
      </c>
      <c r="AA135">
        <v>0</v>
      </c>
      <c r="AB135" s="148">
        <f t="shared" si="32"/>
        <v>6000</v>
      </c>
      <c r="AC135" s="149">
        <v>6000</v>
      </c>
      <c r="AD135">
        <v>0</v>
      </c>
      <c r="AE135">
        <v>0</v>
      </c>
      <c r="AF135">
        <v>0</v>
      </c>
      <c r="AG135" s="148">
        <f t="shared" si="36"/>
        <v>6000</v>
      </c>
      <c r="AH135" s="149">
        <v>6000</v>
      </c>
      <c r="AI135">
        <v>0</v>
      </c>
      <c r="AJ135">
        <v>0</v>
      </c>
      <c r="AK135">
        <v>0</v>
      </c>
      <c r="AL135" s="148">
        <f t="shared" si="37"/>
        <v>6000</v>
      </c>
      <c r="AM135" s="149">
        <v>2900</v>
      </c>
      <c r="AN135">
        <v>100</v>
      </c>
      <c r="AO135">
        <v>900</v>
      </c>
      <c r="AP135">
        <v>2100</v>
      </c>
      <c r="AQ135" s="148">
        <f t="shared" si="38"/>
        <v>6000</v>
      </c>
      <c r="AR135" s="149">
        <v>900</v>
      </c>
      <c r="AS135">
        <v>200</v>
      </c>
      <c r="AT135">
        <v>2000</v>
      </c>
      <c r="AU135">
        <v>200</v>
      </c>
      <c r="AV135">
        <f t="shared" si="39"/>
        <v>3300</v>
      </c>
      <c r="AX135" s="150">
        <f t="shared" si="40"/>
        <v>0</v>
      </c>
      <c r="AY135" s="150">
        <f t="shared" si="41"/>
        <v>0</v>
      </c>
      <c r="AZ135" s="150">
        <f t="shared" si="42"/>
        <v>0</v>
      </c>
      <c r="BA135" s="150">
        <f t="shared" si="43"/>
        <v>0</v>
      </c>
      <c r="BB135" s="150">
        <f t="shared" si="44"/>
        <v>0</v>
      </c>
      <c r="BC135" s="150">
        <f t="shared" si="45"/>
        <v>0</v>
      </c>
      <c r="BD135" s="150">
        <f t="shared" si="46"/>
        <v>35</v>
      </c>
      <c r="BE135" s="150">
        <f t="shared" si="47"/>
        <v>6.0606060606060606</v>
      </c>
    </row>
    <row r="136" spans="1:57" x14ac:dyDescent="0.4">
      <c r="A136" t="s">
        <v>59</v>
      </c>
      <c r="B136">
        <v>503</v>
      </c>
      <c r="C136" t="s">
        <v>59</v>
      </c>
      <c r="D136">
        <v>19246</v>
      </c>
      <c r="E136">
        <v>1</v>
      </c>
      <c r="F136" t="s">
        <v>59</v>
      </c>
      <c r="G136" t="s">
        <v>656</v>
      </c>
      <c r="H136" s="148">
        <v>2023</v>
      </c>
      <c r="I136">
        <v>1300</v>
      </c>
      <c r="J136">
        <v>0</v>
      </c>
      <c r="K136">
        <v>0</v>
      </c>
      <c r="L136">
        <v>0</v>
      </c>
      <c r="M136">
        <f t="shared" si="33"/>
        <v>1300</v>
      </c>
      <c r="N136" s="149">
        <v>1300</v>
      </c>
      <c r="O136">
        <v>0</v>
      </c>
      <c r="P136">
        <v>0</v>
      </c>
      <c r="Q136">
        <v>0</v>
      </c>
      <c r="R136" s="148">
        <f t="shared" si="34"/>
        <v>1300</v>
      </c>
      <c r="S136" s="149">
        <v>1300</v>
      </c>
      <c r="T136">
        <v>0</v>
      </c>
      <c r="U136">
        <v>0</v>
      </c>
      <c r="V136">
        <v>0</v>
      </c>
      <c r="W136" s="148">
        <f t="shared" si="35"/>
        <v>1300</v>
      </c>
      <c r="X136" s="149">
        <v>1300</v>
      </c>
      <c r="Y136">
        <v>0</v>
      </c>
      <c r="Z136">
        <v>0</v>
      </c>
      <c r="AA136">
        <v>0</v>
      </c>
      <c r="AB136" s="148">
        <f t="shared" si="32"/>
        <v>1300</v>
      </c>
      <c r="AC136" s="149">
        <v>1300</v>
      </c>
      <c r="AD136">
        <v>0</v>
      </c>
      <c r="AE136">
        <v>0</v>
      </c>
      <c r="AF136">
        <v>0</v>
      </c>
      <c r="AG136" s="148">
        <f t="shared" si="36"/>
        <v>1300</v>
      </c>
      <c r="AH136" s="149">
        <v>1300</v>
      </c>
      <c r="AI136">
        <v>0</v>
      </c>
      <c r="AJ136">
        <v>0</v>
      </c>
      <c r="AK136">
        <v>0</v>
      </c>
      <c r="AL136" s="148">
        <f t="shared" si="37"/>
        <v>1300</v>
      </c>
      <c r="AM136" s="149">
        <v>700</v>
      </c>
      <c r="AN136">
        <v>0</v>
      </c>
      <c r="AO136">
        <v>600</v>
      </c>
      <c r="AP136">
        <v>0</v>
      </c>
      <c r="AQ136" s="148">
        <f t="shared" si="38"/>
        <v>1300</v>
      </c>
      <c r="AR136" s="149">
        <v>1200</v>
      </c>
      <c r="AS136">
        <v>0</v>
      </c>
      <c r="AT136">
        <v>0</v>
      </c>
      <c r="AU136">
        <v>0</v>
      </c>
      <c r="AV136">
        <f t="shared" si="39"/>
        <v>1200</v>
      </c>
      <c r="AX136" s="150">
        <f t="shared" si="40"/>
        <v>0</v>
      </c>
      <c r="AY136" s="150">
        <f t="shared" si="41"/>
        <v>0</v>
      </c>
      <c r="AZ136" s="150">
        <f t="shared" si="42"/>
        <v>0</v>
      </c>
      <c r="BA136" s="150">
        <f t="shared" si="43"/>
        <v>0</v>
      </c>
      <c r="BB136" s="150">
        <f t="shared" si="44"/>
        <v>0</v>
      </c>
      <c r="BC136" s="150">
        <f t="shared" si="45"/>
        <v>0</v>
      </c>
      <c r="BD136" s="150">
        <f t="shared" si="46"/>
        <v>0</v>
      </c>
      <c r="BE136" s="150">
        <f t="shared" si="47"/>
        <v>0</v>
      </c>
    </row>
    <row r="137" spans="1:57" x14ac:dyDescent="0.4">
      <c r="A137" t="s">
        <v>236</v>
      </c>
      <c r="B137">
        <v>503</v>
      </c>
      <c r="C137" t="s">
        <v>236</v>
      </c>
      <c r="D137">
        <v>19351</v>
      </c>
      <c r="E137">
        <v>1</v>
      </c>
      <c r="F137" t="s">
        <v>236</v>
      </c>
      <c r="G137" t="s">
        <v>656</v>
      </c>
      <c r="H137" s="148">
        <v>2024</v>
      </c>
      <c r="I137">
        <v>1300</v>
      </c>
      <c r="J137">
        <v>0</v>
      </c>
      <c r="K137">
        <v>0</v>
      </c>
      <c r="L137">
        <v>0</v>
      </c>
      <c r="M137">
        <f t="shared" si="33"/>
        <v>1300</v>
      </c>
      <c r="N137" s="149">
        <v>1300</v>
      </c>
      <c r="O137">
        <v>0</v>
      </c>
      <c r="P137">
        <v>0</v>
      </c>
      <c r="Q137">
        <v>0</v>
      </c>
      <c r="R137" s="148">
        <f t="shared" si="34"/>
        <v>1300</v>
      </c>
      <c r="S137" s="149">
        <v>1300</v>
      </c>
      <c r="T137">
        <v>0</v>
      </c>
      <c r="U137">
        <v>0</v>
      </c>
      <c r="V137">
        <v>0</v>
      </c>
      <c r="W137" s="148">
        <f t="shared" si="35"/>
        <v>1300</v>
      </c>
      <c r="X137" s="149">
        <v>1300</v>
      </c>
      <c r="Y137">
        <v>0</v>
      </c>
      <c r="Z137">
        <v>0</v>
      </c>
      <c r="AA137">
        <v>0</v>
      </c>
      <c r="AB137" s="148">
        <f t="shared" si="32"/>
        <v>1300</v>
      </c>
      <c r="AC137" s="149">
        <v>1200</v>
      </c>
      <c r="AD137">
        <v>100</v>
      </c>
      <c r="AE137">
        <v>0</v>
      </c>
      <c r="AF137">
        <v>0</v>
      </c>
      <c r="AG137" s="148">
        <f t="shared" si="36"/>
        <v>1300</v>
      </c>
      <c r="AH137" s="149">
        <v>1300</v>
      </c>
      <c r="AI137">
        <v>0</v>
      </c>
      <c r="AJ137">
        <v>0</v>
      </c>
      <c r="AK137">
        <v>0</v>
      </c>
      <c r="AL137" s="148">
        <f t="shared" si="37"/>
        <v>1300</v>
      </c>
      <c r="AM137" s="149">
        <v>100</v>
      </c>
      <c r="AN137">
        <v>1200</v>
      </c>
      <c r="AO137">
        <v>0</v>
      </c>
      <c r="AP137">
        <v>0</v>
      </c>
      <c r="AQ137" s="148">
        <f t="shared" si="38"/>
        <v>1300</v>
      </c>
      <c r="AR137" s="149">
        <v>900</v>
      </c>
      <c r="AS137">
        <v>0</v>
      </c>
      <c r="AT137">
        <v>0</v>
      </c>
      <c r="AU137">
        <v>0</v>
      </c>
      <c r="AV137">
        <f t="shared" si="39"/>
        <v>900</v>
      </c>
      <c r="AX137" s="150">
        <f t="shared" si="40"/>
        <v>0</v>
      </c>
      <c r="AY137" s="150">
        <f t="shared" si="41"/>
        <v>0</v>
      </c>
      <c r="AZ137" s="150">
        <f t="shared" si="42"/>
        <v>0</v>
      </c>
      <c r="BA137" s="150">
        <f t="shared" si="43"/>
        <v>0</v>
      </c>
      <c r="BB137" s="150">
        <f t="shared" si="44"/>
        <v>0</v>
      </c>
      <c r="BC137" s="150">
        <f t="shared" si="45"/>
        <v>0</v>
      </c>
      <c r="BD137" s="150">
        <f t="shared" si="46"/>
        <v>0</v>
      </c>
      <c r="BE137" s="150">
        <f t="shared" si="47"/>
        <v>0</v>
      </c>
    </row>
    <row r="138" spans="1:57" x14ac:dyDescent="0.4">
      <c r="A138" t="s">
        <v>591</v>
      </c>
      <c r="B138">
        <v>503</v>
      </c>
      <c r="C138" t="s">
        <v>591</v>
      </c>
      <c r="D138">
        <v>22971</v>
      </c>
      <c r="E138">
        <v>1</v>
      </c>
      <c r="F138" t="s">
        <v>591</v>
      </c>
      <c r="G138" t="s">
        <v>656</v>
      </c>
      <c r="H138" s="148">
        <v>2025</v>
      </c>
      <c r="I138">
        <v>10000</v>
      </c>
      <c r="J138">
        <v>0</v>
      </c>
      <c r="K138">
        <v>0</v>
      </c>
      <c r="L138">
        <v>0</v>
      </c>
      <c r="M138">
        <f t="shared" si="33"/>
        <v>10000</v>
      </c>
      <c r="N138" s="149">
        <v>10000</v>
      </c>
      <c r="O138">
        <v>0</v>
      </c>
      <c r="P138">
        <v>0</v>
      </c>
      <c r="Q138">
        <v>0</v>
      </c>
      <c r="R138" s="148">
        <f t="shared" si="34"/>
        <v>10000</v>
      </c>
      <c r="S138" s="149">
        <v>9600</v>
      </c>
      <c r="T138">
        <v>400</v>
      </c>
      <c r="U138">
        <v>0</v>
      </c>
      <c r="V138">
        <v>0</v>
      </c>
      <c r="W138" s="148">
        <f t="shared" si="35"/>
        <v>10000</v>
      </c>
      <c r="X138" s="149">
        <v>6900</v>
      </c>
      <c r="Y138">
        <v>3100</v>
      </c>
      <c r="Z138">
        <v>0</v>
      </c>
      <c r="AA138">
        <v>0</v>
      </c>
      <c r="AB138" s="148">
        <f t="shared" si="32"/>
        <v>10000</v>
      </c>
      <c r="AC138" s="149">
        <v>7600</v>
      </c>
      <c r="AD138">
        <v>2400</v>
      </c>
      <c r="AE138">
        <v>0</v>
      </c>
      <c r="AF138">
        <v>0</v>
      </c>
      <c r="AG138" s="148">
        <f t="shared" si="36"/>
        <v>10000</v>
      </c>
      <c r="AH138" s="149">
        <v>6100</v>
      </c>
      <c r="AI138">
        <v>3900</v>
      </c>
      <c r="AJ138">
        <v>0</v>
      </c>
      <c r="AK138">
        <v>0</v>
      </c>
      <c r="AL138" s="148">
        <f t="shared" si="37"/>
        <v>10000</v>
      </c>
      <c r="AM138" s="149">
        <v>7500</v>
      </c>
      <c r="AN138">
        <v>2500</v>
      </c>
      <c r="AO138">
        <v>0</v>
      </c>
      <c r="AP138">
        <v>0</v>
      </c>
      <c r="AQ138" s="148">
        <f t="shared" si="38"/>
        <v>10000</v>
      </c>
      <c r="AR138" s="149">
        <v>8100</v>
      </c>
      <c r="AS138">
        <v>1800</v>
      </c>
      <c r="AT138">
        <v>0</v>
      </c>
      <c r="AU138">
        <v>0</v>
      </c>
      <c r="AV138">
        <f t="shared" si="39"/>
        <v>9900</v>
      </c>
      <c r="AX138" s="150">
        <f t="shared" si="40"/>
        <v>0</v>
      </c>
      <c r="AY138" s="150">
        <f t="shared" si="41"/>
        <v>0</v>
      </c>
      <c r="AZ138" s="150">
        <f t="shared" si="42"/>
        <v>0</v>
      </c>
      <c r="BA138" s="150">
        <f t="shared" si="43"/>
        <v>0</v>
      </c>
      <c r="BB138" s="150">
        <f t="shared" si="44"/>
        <v>0</v>
      </c>
      <c r="BC138" s="150">
        <f t="shared" si="45"/>
        <v>0</v>
      </c>
      <c r="BD138" s="150">
        <f t="shared" si="46"/>
        <v>0</v>
      </c>
      <c r="BE138" s="150">
        <f t="shared" si="47"/>
        <v>0</v>
      </c>
    </row>
    <row r="139" spans="1:57" x14ac:dyDescent="0.4">
      <c r="A139" t="s">
        <v>267</v>
      </c>
      <c r="B139">
        <v>503</v>
      </c>
      <c r="C139" t="s">
        <v>267</v>
      </c>
      <c r="D139">
        <v>19415</v>
      </c>
      <c r="E139">
        <v>1</v>
      </c>
      <c r="F139" t="s">
        <v>267</v>
      </c>
      <c r="G139" t="s">
        <v>656</v>
      </c>
      <c r="H139" s="148">
        <v>2024</v>
      </c>
      <c r="I139">
        <v>8900</v>
      </c>
      <c r="J139">
        <v>1700</v>
      </c>
      <c r="K139">
        <v>0</v>
      </c>
      <c r="L139">
        <v>0</v>
      </c>
      <c r="M139">
        <f t="shared" si="33"/>
        <v>10600</v>
      </c>
      <c r="N139" s="149">
        <v>10600</v>
      </c>
      <c r="O139">
        <v>0</v>
      </c>
      <c r="P139">
        <v>0</v>
      </c>
      <c r="Q139">
        <v>0</v>
      </c>
      <c r="R139" s="148">
        <f t="shared" si="34"/>
        <v>10600</v>
      </c>
      <c r="S139" s="149">
        <v>8700</v>
      </c>
      <c r="T139">
        <v>1900</v>
      </c>
      <c r="U139">
        <v>0</v>
      </c>
      <c r="V139">
        <v>0</v>
      </c>
      <c r="W139" s="148">
        <f t="shared" si="35"/>
        <v>10600</v>
      </c>
      <c r="X139" s="149">
        <v>7500</v>
      </c>
      <c r="Y139">
        <v>3000</v>
      </c>
      <c r="Z139">
        <v>100</v>
      </c>
      <c r="AA139">
        <v>0</v>
      </c>
      <c r="AB139" s="148">
        <f t="shared" si="32"/>
        <v>10600</v>
      </c>
      <c r="AC139" s="149">
        <v>6900</v>
      </c>
      <c r="AD139">
        <v>3600</v>
      </c>
      <c r="AE139">
        <v>100</v>
      </c>
      <c r="AF139">
        <v>0</v>
      </c>
      <c r="AG139" s="148">
        <f t="shared" si="36"/>
        <v>10600</v>
      </c>
      <c r="AH139" s="149">
        <v>1800</v>
      </c>
      <c r="AI139">
        <v>5800</v>
      </c>
      <c r="AJ139">
        <v>2600</v>
      </c>
      <c r="AK139">
        <v>400</v>
      </c>
      <c r="AL139" s="148">
        <f t="shared" si="37"/>
        <v>10600</v>
      </c>
      <c r="AM139" s="149">
        <v>0</v>
      </c>
      <c r="AN139">
        <v>5500</v>
      </c>
      <c r="AO139">
        <v>4800</v>
      </c>
      <c r="AP139">
        <v>300</v>
      </c>
      <c r="AQ139" s="148">
        <f t="shared" si="38"/>
        <v>10600</v>
      </c>
      <c r="AR139" s="149">
        <v>0</v>
      </c>
      <c r="AS139">
        <v>3700</v>
      </c>
      <c r="AT139">
        <v>6300</v>
      </c>
      <c r="AU139">
        <v>300</v>
      </c>
      <c r="AV139">
        <f t="shared" si="39"/>
        <v>10300</v>
      </c>
      <c r="AX139" s="150">
        <f t="shared" si="40"/>
        <v>0</v>
      </c>
      <c r="AY139" s="150">
        <f t="shared" si="41"/>
        <v>0</v>
      </c>
      <c r="AZ139" s="150">
        <f t="shared" si="42"/>
        <v>0</v>
      </c>
      <c r="BA139" s="150">
        <f t="shared" si="43"/>
        <v>0</v>
      </c>
      <c r="BB139" s="150">
        <f t="shared" si="44"/>
        <v>0</v>
      </c>
      <c r="BC139" s="150">
        <f t="shared" si="45"/>
        <v>3.7735849056603774</v>
      </c>
      <c r="BD139" s="150">
        <f t="shared" si="46"/>
        <v>2.8301886792452833</v>
      </c>
      <c r="BE139" s="150">
        <f t="shared" si="47"/>
        <v>2.912621359223301</v>
      </c>
    </row>
    <row r="140" spans="1:57" x14ac:dyDescent="0.4">
      <c r="A140" t="s">
        <v>353</v>
      </c>
      <c r="B140">
        <v>500</v>
      </c>
      <c r="C140" t="s">
        <v>353</v>
      </c>
      <c r="D140">
        <v>16687</v>
      </c>
      <c r="E140">
        <v>1</v>
      </c>
      <c r="F140" t="s">
        <v>353</v>
      </c>
      <c r="G140" t="s">
        <v>656</v>
      </c>
      <c r="H140" s="148">
        <v>2019</v>
      </c>
      <c r="I140">
        <v>6100</v>
      </c>
      <c r="J140">
        <v>0</v>
      </c>
      <c r="K140">
        <v>0</v>
      </c>
      <c r="L140">
        <v>0</v>
      </c>
      <c r="M140">
        <f t="shared" si="33"/>
        <v>6100</v>
      </c>
      <c r="N140" s="149">
        <v>6100</v>
      </c>
      <c r="O140">
        <v>0</v>
      </c>
      <c r="P140">
        <v>0</v>
      </c>
      <c r="Q140">
        <v>0</v>
      </c>
      <c r="R140" s="148">
        <f t="shared" si="34"/>
        <v>6100</v>
      </c>
      <c r="S140" s="149">
        <v>6100</v>
      </c>
      <c r="T140">
        <v>0</v>
      </c>
      <c r="U140">
        <v>0</v>
      </c>
      <c r="V140">
        <v>0</v>
      </c>
      <c r="W140" s="148">
        <f t="shared" si="35"/>
        <v>6100</v>
      </c>
      <c r="X140" s="149">
        <v>6100</v>
      </c>
      <c r="Y140">
        <v>0</v>
      </c>
      <c r="Z140">
        <v>0</v>
      </c>
      <c r="AA140">
        <v>0</v>
      </c>
      <c r="AB140" s="148">
        <f t="shared" si="32"/>
        <v>6100</v>
      </c>
      <c r="AC140" s="149">
        <v>6100</v>
      </c>
      <c r="AD140">
        <v>0</v>
      </c>
      <c r="AE140">
        <v>0</v>
      </c>
      <c r="AF140">
        <v>0</v>
      </c>
      <c r="AG140" s="148">
        <f t="shared" si="36"/>
        <v>6100</v>
      </c>
      <c r="AH140" s="149">
        <v>6100</v>
      </c>
      <c r="AI140">
        <v>0</v>
      </c>
      <c r="AJ140">
        <v>0</v>
      </c>
      <c r="AK140">
        <v>0</v>
      </c>
      <c r="AL140" s="148">
        <f t="shared" si="37"/>
        <v>6100</v>
      </c>
      <c r="AM140" s="149">
        <v>6100</v>
      </c>
      <c r="AN140">
        <v>0</v>
      </c>
      <c r="AO140">
        <v>0</v>
      </c>
      <c r="AP140">
        <v>0</v>
      </c>
      <c r="AQ140" s="148">
        <f t="shared" si="38"/>
        <v>6100</v>
      </c>
      <c r="AR140" s="149">
        <v>6100</v>
      </c>
      <c r="AS140">
        <v>0</v>
      </c>
      <c r="AT140">
        <v>0</v>
      </c>
      <c r="AU140">
        <v>0</v>
      </c>
      <c r="AV140">
        <f t="shared" si="39"/>
        <v>6100</v>
      </c>
      <c r="AX140" s="150">
        <f t="shared" si="40"/>
        <v>0</v>
      </c>
      <c r="AY140" s="150">
        <f t="shared" si="41"/>
        <v>0</v>
      </c>
      <c r="AZ140" s="150">
        <f t="shared" si="42"/>
        <v>0</v>
      </c>
      <c r="BA140" s="150">
        <f t="shared" si="43"/>
        <v>0</v>
      </c>
      <c r="BB140" s="150">
        <f t="shared" si="44"/>
        <v>0</v>
      </c>
      <c r="BC140" s="150">
        <f t="shared" si="45"/>
        <v>0</v>
      </c>
      <c r="BD140" s="150">
        <f t="shared" si="46"/>
        <v>0</v>
      </c>
      <c r="BE140" s="150">
        <f t="shared" si="47"/>
        <v>0</v>
      </c>
    </row>
    <row r="141" spans="1:57" x14ac:dyDescent="0.4">
      <c r="A141" t="s">
        <v>474</v>
      </c>
      <c r="B141">
        <v>500</v>
      </c>
      <c r="C141" t="s">
        <v>474</v>
      </c>
      <c r="D141">
        <v>16689</v>
      </c>
      <c r="E141">
        <v>1</v>
      </c>
      <c r="F141" t="s">
        <v>474</v>
      </c>
      <c r="G141" t="s">
        <v>656</v>
      </c>
      <c r="H141" s="148">
        <v>2017</v>
      </c>
      <c r="I141">
        <v>3900</v>
      </c>
      <c r="J141">
        <v>0</v>
      </c>
      <c r="K141">
        <v>0</v>
      </c>
      <c r="L141">
        <v>0</v>
      </c>
      <c r="M141">
        <f t="shared" si="33"/>
        <v>3900</v>
      </c>
      <c r="N141" s="149">
        <v>3900</v>
      </c>
      <c r="O141">
        <v>0</v>
      </c>
      <c r="P141">
        <v>0</v>
      </c>
      <c r="Q141">
        <v>0</v>
      </c>
      <c r="R141" s="148">
        <f t="shared" si="34"/>
        <v>3900</v>
      </c>
      <c r="S141" s="149">
        <v>3900</v>
      </c>
      <c r="T141">
        <v>0</v>
      </c>
      <c r="U141">
        <v>0</v>
      </c>
      <c r="V141">
        <v>0</v>
      </c>
      <c r="W141" s="148">
        <f t="shared" si="35"/>
        <v>3900</v>
      </c>
      <c r="X141" s="149">
        <v>3900</v>
      </c>
      <c r="Y141">
        <v>0</v>
      </c>
      <c r="Z141">
        <v>0</v>
      </c>
      <c r="AA141">
        <v>0</v>
      </c>
      <c r="AB141" s="148">
        <f t="shared" si="32"/>
        <v>3900</v>
      </c>
      <c r="AC141" s="149">
        <v>3400</v>
      </c>
      <c r="AD141">
        <v>500</v>
      </c>
      <c r="AE141">
        <v>0</v>
      </c>
      <c r="AF141">
        <v>0</v>
      </c>
      <c r="AG141" s="148">
        <f t="shared" si="36"/>
        <v>3900</v>
      </c>
      <c r="AH141" s="149">
        <v>2300</v>
      </c>
      <c r="AI141">
        <v>100</v>
      </c>
      <c r="AJ141">
        <v>1500</v>
      </c>
      <c r="AK141">
        <v>0</v>
      </c>
      <c r="AL141" s="148">
        <f t="shared" si="37"/>
        <v>3900</v>
      </c>
      <c r="AM141" s="149">
        <v>2300</v>
      </c>
      <c r="AN141">
        <v>1500</v>
      </c>
      <c r="AO141">
        <v>100</v>
      </c>
      <c r="AP141">
        <v>0</v>
      </c>
      <c r="AQ141" s="148">
        <f t="shared" si="38"/>
        <v>3900</v>
      </c>
      <c r="AR141" s="149">
        <v>1500</v>
      </c>
      <c r="AS141">
        <v>2100</v>
      </c>
      <c r="AT141">
        <v>0</v>
      </c>
      <c r="AU141">
        <v>0</v>
      </c>
      <c r="AV141">
        <f t="shared" si="39"/>
        <v>3600</v>
      </c>
      <c r="AX141" s="150">
        <f t="shared" si="40"/>
        <v>0</v>
      </c>
      <c r="AY141" s="150">
        <f t="shared" si="41"/>
        <v>0</v>
      </c>
      <c r="AZ141" s="150">
        <f t="shared" si="42"/>
        <v>0</v>
      </c>
      <c r="BA141" s="150">
        <f t="shared" si="43"/>
        <v>0</v>
      </c>
      <c r="BB141" s="150">
        <f t="shared" si="44"/>
        <v>0</v>
      </c>
      <c r="BC141" s="150">
        <f t="shared" si="45"/>
        <v>0</v>
      </c>
      <c r="BD141" s="150">
        <f t="shared" si="46"/>
        <v>0</v>
      </c>
      <c r="BE141" s="150">
        <f t="shared" si="47"/>
        <v>0</v>
      </c>
    </row>
    <row r="142" spans="1:57" x14ac:dyDescent="0.4">
      <c r="A142" t="s">
        <v>358</v>
      </c>
      <c r="B142">
        <v>500</v>
      </c>
      <c r="C142" t="s">
        <v>358</v>
      </c>
      <c r="D142">
        <v>16771</v>
      </c>
      <c r="E142">
        <v>1</v>
      </c>
      <c r="F142" t="s">
        <v>358</v>
      </c>
      <c r="G142" t="s">
        <v>656</v>
      </c>
      <c r="H142" s="148">
        <v>2021</v>
      </c>
      <c r="I142">
        <v>21900</v>
      </c>
      <c r="J142">
        <v>400</v>
      </c>
      <c r="K142">
        <v>0</v>
      </c>
      <c r="L142">
        <v>0</v>
      </c>
      <c r="M142">
        <f t="shared" si="33"/>
        <v>22300</v>
      </c>
      <c r="N142" s="149">
        <v>21900</v>
      </c>
      <c r="O142">
        <v>400</v>
      </c>
      <c r="P142">
        <v>0</v>
      </c>
      <c r="Q142">
        <v>0</v>
      </c>
      <c r="R142" s="148">
        <f t="shared" si="34"/>
        <v>22300</v>
      </c>
      <c r="S142" s="149">
        <v>19200</v>
      </c>
      <c r="T142">
        <v>3100</v>
      </c>
      <c r="U142">
        <v>0</v>
      </c>
      <c r="V142">
        <v>0</v>
      </c>
      <c r="W142" s="148">
        <f t="shared" si="35"/>
        <v>22300</v>
      </c>
      <c r="X142" s="149">
        <v>21200</v>
      </c>
      <c r="Y142">
        <v>1100</v>
      </c>
      <c r="Z142">
        <v>0</v>
      </c>
      <c r="AA142">
        <v>0</v>
      </c>
      <c r="AB142" s="148">
        <f t="shared" si="32"/>
        <v>22300</v>
      </c>
      <c r="AC142" s="149">
        <v>9400</v>
      </c>
      <c r="AD142">
        <v>12900</v>
      </c>
      <c r="AE142">
        <v>0</v>
      </c>
      <c r="AF142">
        <v>0</v>
      </c>
      <c r="AG142" s="148">
        <f t="shared" si="36"/>
        <v>22300</v>
      </c>
      <c r="AH142" s="149">
        <v>16000</v>
      </c>
      <c r="AI142">
        <v>5800</v>
      </c>
      <c r="AJ142">
        <v>500</v>
      </c>
      <c r="AK142">
        <v>0</v>
      </c>
      <c r="AL142" s="148">
        <f t="shared" si="37"/>
        <v>22300</v>
      </c>
      <c r="AM142" s="149">
        <v>22100</v>
      </c>
      <c r="AN142">
        <v>200</v>
      </c>
      <c r="AO142">
        <v>0</v>
      </c>
      <c r="AP142">
        <v>0</v>
      </c>
      <c r="AQ142" s="148">
        <f t="shared" si="38"/>
        <v>22300</v>
      </c>
      <c r="AR142" s="149">
        <v>22600</v>
      </c>
      <c r="AS142">
        <v>0</v>
      </c>
      <c r="AT142">
        <v>0</v>
      </c>
      <c r="AU142">
        <v>0</v>
      </c>
      <c r="AV142">
        <f t="shared" si="39"/>
        <v>22600</v>
      </c>
      <c r="AX142" s="150">
        <f t="shared" si="40"/>
        <v>0</v>
      </c>
      <c r="AY142" s="150">
        <f t="shared" si="41"/>
        <v>0</v>
      </c>
      <c r="AZ142" s="150">
        <f t="shared" si="42"/>
        <v>0</v>
      </c>
      <c r="BA142" s="150">
        <f t="shared" si="43"/>
        <v>0</v>
      </c>
      <c r="BB142" s="150">
        <f t="shared" si="44"/>
        <v>0</v>
      </c>
      <c r="BC142" s="150">
        <f t="shared" si="45"/>
        <v>0</v>
      </c>
      <c r="BD142" s="150">
        <f t="shared" si="46"/>
        <v>0</v>
      </c>
      <c r="BE142" s="150">
        <f t="shared" si="47"/>
        <v>0</v>
      </c>
    </row>
    <row r="143" spans="1:57" x14ac:dyDescent="0.4">
      <c r="A143" t="s">
        <v>237</v>
      </c>
      <c r="B143">
        <v>503</v>
      </c>
      <c r="C143" t="s">
        <v>237</v>
      </c>
      <c r="D143">
        <v>19352</v>
      </c>
      <c r="E143">
        <v>1</v>
      </c>
      <c r="F143" t="s">
        <v>237</v>
      </c>
      <c r="G143" t="s">
        <v>656</v>
      </c>
      <c r="H143" s="148">
        <v>2024</v>
      </c>
      <c r="I143">
        <v>4500</v>
      </c>
      <c r="J143">
        <v>300</v>
      </c>
      <c r="K143">
        <v>0</v>
      </c>
      <c r="L143">
        <v>0</v>
      </c>
      <c r="M143">
        <f t="shared" si="33"/>
        <v>4800</v>
      </c>
      <c r="N143" s="149">
        <v>4500</v>
      </c>
      <c r="O143">
        <v>300</v>
      </c>
      <c r="P143">
        <v>0</v>
      </c>
      <c r="Q143">
        <v>0</v>
      </c>
      <c r="R143" s="148">
        <f t="shared" si="34"/>
        <v>4800</v>
      </c>
      <c r="S143" s="149">
        <v>4400</v>
      </c>
      <c r="T143">
        <v>400</v>
      </c>
      <c r="U143">
        <v>0</v>
      </c>
      <c r="V143">
        <v>0</v>
      </c>
      <c r="W143" s="148">
        <f t="shared" si="35"/>
        <v>4800</v>
      </c>
      <c r="X143" s="149">
        <v>4000</v>
      </c>
      <c r="Y143">
        <v>800</v>
      </c>
      <c r="Z143">
        <v>0</v>
      </c>
      <c r="AA143">
        <v>0</v>
      </c>
      <c r="AB143" s="148">
        <f t="shared" si="32"/>
        <v>4800</v>
      </c>
      <c r="AC143" s="149">
        <v>1000</v>
      </c>
      <c r="AD143">
        <v>2100</v>
      </c>
      <c r="AE143">
        <v>1700</v>
      </c>
      <c r="AF143">
        <v>0</v>
      </c>
      <c r="AG143" s="148">
        <f t="shared" si="36"/>
        <v>4800</v>
      </c>
      <c r="AH143" s="149">
        <v>800</v>
      </c>
      <c r="AI143">
        <v>1800</v>
      </c>
      <c r="AJ143">
        <v>2200</v>
      </c>
      <c r="AK143">
        <v>0</v>
      </c>
      <c r="AL143" s="148">
        <f t="shared" si="37"/>
        <v>4800</v>
      </c>
      <c r="AM143" s="149">
        <v>2200</v>
      </c>
      <c r="AN143">
        <v>2500</v>
      </c>
      <c r="AO143">
        <v>100</v>
      </c>
      <c r="AP143">
        <v>0</v>
      </c>
      <c r="AQ143" s="148">
        <f t="shared" si="38"/>
        <v>4800</v>
      </c>
      <c r="AR143" s="149">
        <v>700</v>
      </c>
      <c r="AS143">
        <v>3900</v>
      </c>
      <c r="AT143">
        <v>0</v>
      </c>
      <c r="AU143">
        <v>0</v>
      </c>
      <c r="AV143">
        <f t="shared" si="39"/>
        <v>4600</v>
      </c>
      <c r="AX143" s="150">
        <f t="shared" si="40"/>
        <v>0</v>
      </c>
      <c r="AY143" s="150">
        <f t="shared" si="41"/>
        <v>0</v>
      </c>
      <c r="AZ143" s="150">
        <f t="shared" si="42"/>
        <v>0</v>
      </c>
      <c r="BA143" s="150">
        <f t="shared" si="43"/>
        <v>0</v>
      </c>
      <c r="BB143" s="150">
        <f t="shared" si="44"/>
        <v>0</v>
      </c>
      <c r="BC143" s="150">
        <f t="shared" si="45"/>
        <v>0</v>
      </c>
      <c r="BD143" s="150">
        <f t="shared" si="46"/>
        <v>0</v>
      </c>
      <c r="BE143" s="150">
        <f t="shared" si="47"/>
        <v>0</v>
      </c>
    </row>
    <row r="144" spans="1:57" x14ac:dyDescent="0.4">
      <c r="A144" t="s">
        <v>238</v>
      </c>
      <c r="B144">
        <v>503</v>
      </c>
      <c r="C144" t="s">
        <v>238</v>
      </c>
      <c r="D144">
        <v>19353</v>
      </c>
      <c r="E144">
        <v>1</v>
      </c>
      <c r="F144" t="s">
        <v>238</v>
      </c>
      <c r="G144" t="s">
        <v>656</v>
      </c>
      <c r="H144" s="148">
        <v>2024</v>
      </c>
      <c r="I144">
        <v>1700</v>
      </c>
      <c r="J144">
        <v>0</v>
      </c>
      <c r="K144">
        <v>0</v>
      </c>
      <c r="L144">
        <v>0</v>
      </c>
      <c r="M144">
        <f t="shared" si="33"/>
        <v>1700</v>
      </c>
      <c r="N144" s="149">
        <v>1700</v>
      </c>
      <c r="O144">
        <v>0</v>
      </c>
      <c r="P144">
        <v>0</v>
      </c>
      <c r="Q144">
        <v>0</v>
      </c>
      <c r="R144" s="148">
        <f t="shared" si="34"/>
        <v>1700</v>
      </c>
      <c r="S144" s="149">
        <v>1700</v>
      </c>
      <c r="T144">
        <v>0</v>
      </c>
      <c r="U144">
        <v>0</v>
      </c>
      <c r="V144">
        <v>0</v>
      </c>
      <c r="W144" s="148">
        <f t="shared" si="35"/>
        <v>1700</v>
      </c>
      <c r="X144" s="149">
        <v>0</v>
      </c>
      <c r="Y144">
        <v>1700</v>
      </c>
      <c r="Z144">
        <v>0</v>
      </c>
      <c r="AA144">
        <v>0</v>
      </c>
      <c r="AB144" s="148">
        <f t="shared" si="32"/>
        <v>1700</v>
      </c>
      <c r="AC144" s="149">
        <v>0</v>
      </c>
      <c r="AD144">
        <v>1600</v>
      </c>
      <c r="AE144">
        <v>100</v>
      </c>
      <c r="AF144">
        <v>0</v>
      </c>
      <c r="AG144" s="148">
        <f t="shared" si="36"/>
        <v>1700</v>
      </c>
      <c r="AH144" s="149">
        <v>100</v>
      </c>
      <c r="AI144">
        <v>1600</v>
      </c>
      <c r="AJ144">
        <v>0</v>
      </c>
      <c r="AK144">
        <v>0</v>
      </c>
      <c r="AL144" s="148">
        <f t="shared" si="37"/>
        <v>1700</v>
      </c>
      <c r="AM144" s="149">
        <v>1500</v>
      </c>
      <c r="AN144">
        <v>200</v>
      </c>
      <c r="AO144">
        <v>0</v>
      </c>
      <c r="AP144">
        <v>0</v>
      </c>
      <c r="AQ144" s="148">
        <f t="shared" si="38"/>
        <v>1700</v>
      </c>
      <c r="AR144" s="149">
        <v>1400</v>
      </c>
      <c r="AS144">
        <v>100</v>
      </c>
      <c r="AT144">
        <v>0</v>
      </c>
      <c r="AU144">
        <v>0</v>
      </c>
      <c r="AV144">
        <f t="shared" si="39"/>
        <v>1500</v>
      </c>
      <c r="AX144" s="150">
        <f t="shared" si="40"/>
        <v>0</v>
      </c>
      <c r="AY144" s="150">
        <f t="shared" si="41"/>
        <v>0</v>
      </c>
      <c r="AZ144" s="150">
        <f t="shared" si="42"/>
        <v>0</v>
      </c>
      <c r="BA144" s="150">
        <f t="shared" si="43"/>
        <v>0</v>
      </c>
      <c r="BB144" s="150">
        <f t="shared" si="44"/>
        <v>0</v>
      </c>
      <c r="BC144" s="150">
        <f t="shared" si="45"/>
        <v>0</v>
      </c>
      <c r="BD144" s="150">
        <f t="shared" si="46"/>
        <v>0</v>
      </c>
      <c r="BE144" s="150">
        <f t="shared" si="47"/>
        <v>0</v>
      </c>
    </row>
    <row r="145" spans="1:57" x14ac:dyDescent="0.4">
      <c r="A145" t="s">
        <v>239</v>
      </c>
      <c r="B145">
        <v>503</v>
      </c>
      <c r="C145" t="s">
        <v>239</v>
      </c>
      <c r="D145">
        <v>19354</v>
      </c>
      <c r="E145">
        <v>1</v>
      </c>
      <c r="F145" t="s">
        <v>239</v>
      </c>
      <c r="G145" t="s">
        <v>657</v>
      </c>
      <c r="H145" s="148">
        <v>2024</v>
      </c>
      <c r="I145">
        <v>500</v>
      </c>
      <c r="J145">
        <v>1900</v>
      </c>
      <c r="K145">
        <v>0</v>
      </c>
      <c r="L145">
        <v>0</v>
      </c>
      <c r="M145">
        <f t="shared" si="33"/>
        <v>2400</v>
      </c>
      <c r="N145" s="149">
        <v>400</v>
      </c>
      <c r="O145">
        <v>2000</v>
      </c>
      <c r="P145">
        <v>0</v>
      </c>
      <c r="Q145">
        <v>0</v>
      </c>
      <c r="R145" s="148">
        <f t="shared" si="34"/>
        <v>2400</v>
      </c>
      <c r="S145" s="149">
        <v>1200</v>
      </c>
      <c r="T145">
        <v>1200</v>
      </c>
      <c r="U145">
        <v>0</v>
      </c>
      <c r="V145">
        <v>0</v>
      </c>
      <c r="W145" s="148">
        <f t="shared" si="35"/>
        <v>2400</v>
      </c>
      <c r="X145" s="149">
        <v>200</v>
      </c>
      <c r="Y145">
        <v>2000</v>
      </c>
      <c r="Z145">
        <v>200</v>
      </c>
      <c r="AA145">
        <v>0</v>
      </c>
      <c r="AB145" s="148">
        <f t="shared" si="32"/>
        <v>2400</v>
      </c>
      <c r="AC145" s="149">
        <v>1100</v>
      </c>
      <c r="AD145">
        <v>1200</v>
      </c>
      <c r="AE145">
        <v>100</v>
      </c>
      <c r="AF145">
        <v>0</v>
      </c>
      <c r="AG145" s="148">
        <f t="shared" si="36"/>
        <v>2400</v>
      </c>
      <c r="AH145" s="149">
        <v>600</v>
      </c>
      <c r="AI145">
        <v>1800</v>
      </c>
      <c r="AJ145">
        <v>0</v>
      </c>
      <c r="AK145">
        <v>0</v>
      </c>
      <c r="AL145" s="148">
        <f t="shared" si="37"/>
        <v>2400</v>
      </c>
      <c r="AM145" s="149">
        <v>200</v>
      </c>
      <c r="AN145">
        <v>2200</v>
      </c>
      <c r="AO145">
        <v>0</v>
      </c>
      <c r="AP145">
        <v>0</v>
      </c>
      <c r="AQ145" s="148">
        <f t="shared" si="38"/>
        <v>2400</v>
      </c>
      <c r="AR145" s="149">
        <v>2300</v>
      </c>
      <c r="AS145">
        <v>200</v>
      </c>
      <c r="AT145">
        <v>0</v>
      </c>
      <c r="AU145">
        <v>0</v>
      </c>
      <c r="AV145">
        <f t="shared" si="39"/>
        <v>2500</v>
      </c>
      <c r="AX145" s="150">
        <f t="shared" si="40"/>
        <v>0</v>
      </c>
      <c r="AY145" s="150">
        <f t="shared" si="41"/>
        <v>0</v>
      </c>
      <c r="AZ145" s="150">
        <f t="shared" si="42"/>
        <v>0</v>
      </c>
      <c r="BA145" s="150">
        <f t="shared" si="43"/>
        <v>0</v>
      </c>
      <c r="BB145" s="150">
        <f t="shared" si="44"/>
        <v>0</v>
      </c>
      <c r="BC145" s="150">
        <f t="shared" si="45"/>
        <v>0</v>
      </c>
      <c r="BD145" s="150">
        <f t="shared" si="46"/>
        <v>0</v>
      </c>
      <c r="BE145" s="150">
        <f t="shared" si="47"/>
        <v>0</v>
      </c>
    </row>
    <row r="146" spans="1:57" x14ac:dyDescent="0.4">
      <c r="A146" t="s">
        <v>572</v>
      </c>
      <c r="B146">
        <v>503</v>
      </c>
      <c r="C146" t="s">
        <v>572</v>
      </c>
      <c r="D146">
        <v>22989</v>
      </c>
      <c r="E146">
        <v>1</v>
      </c>
      <c r="F146" t="s">
        <v>572</v>
      </c>
      <c r="G146" t="s">
        <v>656</v>
      </c>
      <c r="H146" s="148">
        <v>2025</v>
      </c>
      <c r="I146">
        <v>800</v>
      </c>
      <c r="J146">
        <v>4500</v>
      </c>
      <c r="K146">
        <v>0</v>
      </c>
      <c r="L146">
        <v>0</v>
      </c>
      <c r="M146">
        <f t="shared" si="33"/>
        <v>5300</v>
      </c>
      <c r="N146" s="149">
        <v>5300</v>
      </c>
      <c r="O146">
        <v>0</v>
      </c>
      <c r="P146">
        <v>0</v>
      </c>
      <c r="Q146">
        <v>0</v>
      </c>
      <c r="R146" s="148">
        <f t="shared" si="34"/>
        <v>5300</v>
      </c>
      <c r="S146" s="149">
        <v>4500</v>
      </c>
      <c r="T146">
        <v>800</v>
      </c>
      <c r="U146">
        <v>0</v>
      </c>
      <c r="V146">
        <v>0</v>
      </c>
      <c r="W146" s="148">
        <f t="shared" si="35"/>
        <v>5300</v>
      </c>
      <c r="X146" s="149">
        <v>4900</v>
      </c>
      <c r="Y146">
        <v>400</v>
      </c>
      <c r="Z146">
        <v>0</v>
      </c>
      <c r="AA146">
        <v>0</v>
      </c>
      <c r="AB146" s="148">
        <f t="shared" si="32"/>
        <v>5300</v>
      </c>
      <c r="AC146" s="149">
        <v>1000</v>
      </c>
      <c r="AD146">
        <v>2200</v>
      </c>
      <c r="AE146">
        <v>1600</v>
      </c>
      <c r="AF146">
        <v>500</v>
      </c>
      <c r="AG146" s="148">
        <f t="shared" si="36"/>
        <v>5300</v>
      </c>
      <c r="AH146" s="149">
        <v>3100</v>
      </c>
      <c r="AI146">
        <v>2200</v>
      </c>
      <c r="AJ146">
        <v>0</v>
      </c>
      <c r="AK146">
        <v>0</v>
      </c>
      <c r="AL146" s="148">
        <f t="shared" si="37"/>
        <v>5300</v>
      </c>
      <c r="AM146" s="149">
        <v>5300</v>
      </c>
      <c r="AN146">
        <v>0</v>
      </c>
      <c r="AO146">
        <v>0</v>
      </c>
      <c r="AP146">
        <v>0</v>
      </c>
      <c r="AQ146" s="148">
        <f t="shared" si="38"/>
        <v>5300</v>
      </c>
      <c r="AR146" s="149">
        <v>0</v>
      </c>
      <c r="AS146">
        <v>9500</v>
      </c>
      <c r="AT146">
        <v>100</v>
      </c>
      <c r="AU146">
        <v>0</v>
      </c>
      <c r="AV146">
        <f t="shared" si="39"/>
        <v>9600</v>
      </c>
      <c r="AX146" s="150">
        <f t="shared" si="40"/>
        <v>0</v>
      </c>
      <c r="AY146" s="150">
        <f t="shared" si="41"/>
        <v>0</v>
      </c>
      <c r="AZ146" s="150">
        <f t="shared" si="42"/>
        <v>0</v>
      </c>
      <c r="BA146" s="150">
        <f t="shared" si="43"/>
        <v>0</v>
      </c>
      <c r="BB146" s="150">
        <f t="shared" si="44"/>
        <v>9.433962264150944</v>
      </c>
      <c r="BC146" s="150">
        <f t="shared" si="45"/>
        <v>0</v>
      </c>
      <c r="BD146" s="150">
        <f t="shared" si="46"/>
        <v>0</v>
      </c>
      <c r="BE146" s="150">
        <f t="shared" si="47"/>
        <v>0</v>
      </c>
    </row>
    <row r="147" spans="1:57" x14ac:dyDescent="0.4">
      <c r="A147" t="s">
        <v>9</v>
      </c>
      <c r="B147">
        <v>503</v>
      </c>
      <c r="C147" t="s">
        <v>9</v>
      </c>
      <c r="D147">
        <v>19249</v>
      </c>
      <c r="E147">
        <v>1</v>
      </c>
      <c r="F147" t="s">
        <v>9</v>
      </c>
      <c r="G147" t="s">
        <v>656</v>
      </c>
      <c r="H147" s="148">
        <v>2023</v>
      </c>
      <c r="I147">
        <v>8300</v>
      </c>
      <c r="J147">
        <v>6100</v>
      </c>
      <c r="K147">
        <v>0</v>
      </c>
      <c r="L147">
        <v>0</v>
      </c>
      <c r="M147">
        <f t="shared" si="33"/>
        <v>14400</v>
      </c>
      <c r="N147" s="149">
        <v>14400</v>
      </c>
      <c r="O147">
        <v>0</v>
      </c>
      <c r="P147">
        <v>0</v>
      </c>
      <c r="Q147">
        <v>0</v>
      </c>
      <c r="R147" s="148">
        <f t="shared" si="34"/>
        <v>14400</v>
      </c>
      <c r="S147" s="149">
        <v>14400</v>
      </c>
      <c r="T147">
        <v>0</v>
      </c>
      <c r="U147">
        <v>0</v>
      </c>
      <c r="V147">
        <v>0</v>
      </c>
      <c r="W147" s="148">
        <f t="shared" si="35"/>
        <v>14400</v>
      </c>
      <c r="X147" s="149">
        <v>13800</v>
      </c>
      <c r="Y147">
        <v>600</v>
      </c>
      <c r="Z147">
        <v>0</v>
      </c>
      <c r="AA147">
        <v>0</v>
      </c>
      <c r="AB147" s="148">
        <f t="shared" si="32"/>
        <v>14400</v>
      </c>
      <c r="AC147" s="149">
        <v>100</v>
      </c>
      <c r="AD147">
        <v>5500</v>
      </c>
      <c r="AE147">
        <v>8600</v>
      </c>
      <c r="AF147">
        <v>200</v>
      </c>
      <c r="AG147" s="148">
        <f t="shared" si="36"/>
        <v>14400</v>
      </c>
      <c r="AH147" s="149">
        <v>4800</v>
      </c>
      <c r="AI147">
        <v>4700</v>
      </c>
      <c r="AJ147">
        <v>4400</v>
      </c>
      <c r="AK147">
        <v>500</v>
      </c>
      <c r="AL147" s="148">
        <f t="shared" si="37"/>
        <v>14400</v>
      </c>
      <c r="AM147" s="149">
        <v>4700</v>
      </c>
      <c r="AN147">
        <v>7400</v>
      </c>
      <c r="AO147">
        <v>2300</v>
      </c>
      <c r="AP147">
        <v>0</v>
      </c>
      <c r="AQ147" s="148">
        <f t="shared" si="38"/>
        <v>14400</v>
      </c>
      <c r="AR147" s="149">
        <v>800</v>
      </c>
      <c r="AS147">
        <v>0</v>
      </c>
      <c r="AT147">
        <v>300</v>
      </c>
      <c r="AU147">
        <v>200</v>
      </c>
      <c r="AV147">
        <f t="shared" si="39"/>
        <v>1300</v>
      </c>
      <c r="AX147" s="150">
        <f t="shared" si="40"/>
        <v>0</v>
      </c>
      <c r="AY147" s="150">
        <f t="shared" si="41"/>
        <v>0</v>
      </c>
      <c r="AZ147" s="150">
        <f t="shared" si="42"/>
        <v>0</v>
      </c>
      <c r="BA147" s="150">
        <f t="shared" si="43"/>
        <v>0</v>
      </c>
      <c r="BB147" s="150">
        <f t="shared" si="44"/>
        <v>1.3888888888888888</v>
      </c>
      <c r="BC147" s="150">
        <f t="shared" si="45"/>
        <v>3.4722222222222223</v>
      </c>
      <c r="BD147" s="150">
        <f t="shared" si="46"/>
        <v>0</v>
      </c>
      <c r="BE147" s="150">
        <f t="shared" si="47"/>
        <v>15.384615384615385</v>
      </c>
    </row>
    <row r="148" spans="1:57" x14ac:dyDescent="0.4">
      <c r="A148" t="s">
        <v>45</v>
      </c>
      <c r="B148">
        <v>503</v>
      </c>
      <c r="C148" t="s">
        <v>45</v>
      </c>
      <c r="D148">
        <v>19250</v>
      </c>
      <c r="E148">
        <v>1</v>
      </c>
      <c r="F148" t="s">
        <v>45</v>
      </c>
      <c r="G148" t="s">
        <v>656</v>
      </c>
      <c r="H148" s="148">
        <v>2022</v>
      </c>
      <c r="I148">
        <v>2500</v>
      </c>
      <c r="J148">
        <v>500</v>
      </c>
      <c r="K148">
        <v>0</v>
      </c>
      <c r="L148">
        <v>0</v>
      </c>
      <c r="M148">
        <f t="shared" si="33"/>
        <v>3000</v>
      </c>
      <c r="N148" s="149">
        <v>2700</v>
      </c>
      <c r="O148">
        <v>300</v>
      </c>
      <c r="P148">
        <v>0</v>
      </c>
      <c r="Q148">
        <v>0</v>
      </c>
      <c r="R148" s="148">
        <f t="shared" si="34"/>
        <v>3000</v>
      </c>
      <c r="S148" s="149">
        <v>3000</v>
      </c>
      <c r="T148">
        <v>0</v>
      </c>
      <c r="U148">
        <v>0</v>
      </c>
      <c r="V148">
        <v>0</v>
      </c>
      <c r="W148" s="148">
        <f t="shared" si="35"/>
        <v>3000</v>
      </c>
      <c r="X148" s="149">
        <v>2800</v>
      </c>
      <c r="Y148">
        <v>200</v>
      </c>
      <c r="Z148">
        <v>0</v>
      </c>
      <c r="AA148">
        <v>0</v>
      </c>
      <c r="AB148" s="148">
        <f t="shared" si="32"/>
        <v>3000</v>
      </c>
      <c r="AC148" s="149">
        <v>2900</v>
      </c>
      <c r="AD148">
        <v>100</v>
      </c>
      <c r="AE148">
        <v>0</v>
      </c>
      <c r="AF148">
        <v>0</v>
      </c>
      <c r="AG148" s="148">
        <f t="shared" si="36"/>
        <v>3000</v>
      </c>
      <c r="AH148" s="149">
        <v>2800</v>
      </c>
      <c r="AI148">
        <v>200</v>
      </c>
      <c r="AJ148">
        <v>0</v>
      </c>
      <c r="AK148">
        <v>0</v>
      </c>
      <c r="AL148" s="148">
        <f t="shared" si="37"/>
        <v>3000</v>
      </c>
      <c r="AM148" s="149">
        <v>3000</v>
      </c>
      <c r="AN148">
        <v>0</v>
      </c>
      <c r="AO148">
        <v>0</v>
      </c>
      <c r="AP148">
        <v>0</v>
      </c>
      <c r="AQ148" s="148">
        <f t="shared" si="38"/>
        <v>3000</v>
      </c>
      <c r="AR148" s="149">
        <v>3000</v>
      </c>
      <c r="AS148">
        <v>0</v>
      </c>
      <c r="AT148">
        <v>0</v>
      </c>
      <c r="AU148">
        <v>0</v>
      </c>
      <c r="AV148">
        <f t="shared" si="39"/>
        <v>3000</v>
      </c>
      <c r="AX148" s="150">
        <f t="shared" si="40"/>
        <v>0</v>
      </c>
      <c r="AY148" s="150">
        <f t="shared" si="41"/>
        <v>0</v>
      </c>
      <c r="AZ148" s="150">
        <f t="shared" si="42"/>
        <v>0</v>
      </c>
      <c r="BA148" s="150">
        <f t="shared" si="43"/>
        <v>0</v>
      </c>
      <c r="BB148" s="150">
        <f t="shared" si="44"/>
        <v>0</v>
      </c>
      <c r="BC148" s="150">
        <f t="shared" si="45"/>
        <v>0</v>
      </c>
      <c r="BD148" s="150">
        <f t="shared" si="46"/>
        <v>0</v>
      </c>
      <c r="BE148" s="150">
        <f t="shared" si="47"/>
        <v>0</v>
      </c>
    </row>
    <row r="149" spans="1:57" x14ac:dyDescent="0.4">
      <c r="A149" t="s">
        <v>168</v>
      </c>
      <c r="B149">
        <v>503</v>
      </c>
      <c r="C149" t="s">
        <v>168</v>
      </c>
      <c r="D149">
        <v>19251</v>
      </c>
      <c r="E149">
        <v>1</v>
      </c>
      <c r="F149" t="s">
        <v>168</v>
      </c>
      <c r="G149" t="s">
        <v>656</v>
      </c>
      <c r="H149" s="148">
        <v>2022</v>
      </c>
      <c r="I149">
        <v>2200</v>
      </c>
      <c r="J149">
        <v>500</v>
      </c>
      <c r="K149">
        <v>0</v>
      </c>
      <c r="L149">
        <v>0</v>
      </c>
      <c r="M149">
        <f t="shared" si="33"/>
        <v>2700</v>
      </c>
      <c r="N149" s="149">
        <v>2700</v>
      </c>
      <c r="O149">
        <v>0</v>
      </c>
      <c r="P149">
        <v>0</v>
      </c>
      <c r="Q149">
        <v>0</v>
      </c>
      <c r="R149" s="148">
        <f t="shared" si="34"/>
        <v>2700</v>
      </c>
      <c r="S149" s="149">
        <v>2700</v>
      </c>
      <c r="T149">
        <v>0</v>
      </c>
      <c r="U149">
        <v>0</v>
      </c>
      <c r="V149">
        <v>0</v>
      </c>
      <c r="W149" s="148">
        <f t="shared" si="35"/>
        <v>2700</v>
      </c>
      <c r="X149" s="149">
        <v>2700</v>
      </c>
      <c r="Y149">
        <v>0</v>
      </c>
      <c r="Z149">
        <v>0</v>
      </c>
      <c r="AA149">
        <v>0</v>
      </c>
      <c r="AB149" s="148">
        <f t="shared" si="32"/>
        <v>2700</v>
      </c>
      <c r="AC149" s="149">
        <v>2700</v>
      </c>
      <c r="AD149">
        <v>0</v>
      </c>
      <c r="AE149">
        <v>0</v>
      </c>
      <c r="AF149">
        <v>0</v>
      </c>
      <c r="AG149" s="148">
        <f t="shared" si="36"/>
        <v>2700</v>
      </c>
      <c r="AH149" s="149">
        <v>2700</v>
      </c>
      <c r="AI149">
        <v>0</v>
      </c>
      <c r="AJ149">
        <v>0</v>
      </c>
      <c r="AK149">
        <v>0</v>
      </c>
      <c r="AL149" s="148">
        <f t="shared" si="37"/>
        <v>2700</v>
      </c>
      <c r="AM149" s="149">
        <v>2700</v>
      </c>
      <c r="AN149">
        <v>0</v>
      </c>
      <c r="AO149">
        <v>0</v>
      </c>
      <c r="AP149">
        <v>0</v>
      </c>
      <c r="AQ149" s="148">
        <f t="shared" si="38"/>
        <v>2700</v>
      </c>
      <c r="AR149" s="149">
        <v>2700</v>
      </c>
      <c r="AS149">
        <v>0</v>
      </c>
      <c r="AT149">
        <v>0</v>
      </c>
      <c r="AU149">
        <v>0</v>
      </c>
      <c r="AV149">
        <f t="shared" si="39"/>
        <v>2700</v>
      </c>
      <c r="AX149" s="150">
        <f t="shared" si="40"/>
        <v>0</v>
      </c>
      <c r="AY149" s="150">
        <f t="shared" si="41"/>
        <v>0</v>
      </c>
      <c r="AZ149" s="150">
        <f t="shared" si="42"/>
        <v>0</v>
      </c>
      <c r="BA149" s="150">
        <f t="shared" si="43"/>
        <v>0</v>
      </c>
      <c r="BB149" s="150">
        <f t="shared" si="44"/>
        <v>0</v>
      </c>
      <c r="BC149" s="150">
        <f t="shared" si="45"/>
        <v>0</v>
      </c>
      <c r="BD149" s="150">
        <f t="shared" si="46"/>
        <v>0</v>
      </c>
      <c r="BE149" s="150">
        <f t="shared" si="47"/>
        <v>0</v>
      </c>
    </row>
    <row r="150" spans="1:57" x14ac:dyDescent="0.4">
      <c r="A150" t="s">
        <v>167</v>
      </c>
      <c r="B150">
        <v>503</v>
      </c>
      <c r="C150" t="s">
        <v>167</v>
      </c>
      <c r="D150">
        <v>19252</v>
      </c>
      <c r="E150">
        <v>1</v>
      </c>
      <c r="F150" t="s">
        <v>167</v>
      </c>
      <c r="G150" t="s">
        <v>656</v>
      </c>
      <c r="H150" s="148">
        <v>2024</v>
      </c>
      <c r="I150">
        <v>7100</v>
      </c>
      <c r="J150">
        <v>500</v>
      </c>
      <c r="K150">
        <v>0</v>
      </c>
      <c r="L150">
        <v>0</v>
      </c>
      <c r="M150">
        <f t="shared" si="33"/>
        <v>7600</v>
      </c>
      <c r="N150" s="149">
        <v>7500</v>
      </c>
      <c r="O150">
        <v>100</v>
      </c>
      <c r="P150">
        <v>0</v>
      </c>
      <c r="Q150">
        <v>0</v>
      </c>
      <c r="R150" s="148">
        <f t="shared" si="34"/>
        <v>7600</v>
      </c>
      <c r="S150" s="149">
        <v>7000</v>
      </c>
      <c r="T150">
        <v>600</v>
      </c>
      <c r="U150">
        <v>0</v>
      </c>
      <c r="V150">
        <v>0</v>
      </c>
      <c r="W150" s="148">
        <f t="shared" si="35"/>
        <v>7600</v>
      </c>
      <c r="X150" s="149">
        <v>7600</v>
      </c>
      <c r="Y150">
        <v>0</v>
      </c>
      <c r="Z150">
        <v>0</v>
      </c>
      <c r="AA150">
        <v>0</v>
      </c>
      <c r="AB150" s="148">
        <f t="shared" si="32"/>
        <v>7600</v>
      </c>
      <c r="AC150" s="149">
        <v>6700</v>
      </c>
      <c r="AD150">
        <v>900</v>
      </c>
      <c r="AE150">
        <v>0</v>
      </c>
      <c r="AF150">
        <v>0</v>
      </c>
      <c r="AG150" s="148">
        <f t="shared" si="36"/>
        <v>7600</v>
      </c>
      <c r="AH150" s="149">
        <v>6700</v>
      </c>
      <c r="AI150">
        <v>700</v>
      </c>
      <c r="AJ150">
        <v>200</v>
      </c>
      <c r="AK150">
        <v>0</v>
      </c>
      <c r="AL150" s="148">
        <f t="shared" si="37"/>
        <v>7600</v>
      </c>
      <c r="AM150" s="149">
        <v>6700</v>
      </c>
      <c r="AN150">
        <v>900</v>
      </c>
      <c r="AO150">
        <v>0</v>
      </c>
      <c r="AP150">
        <v>0</v>
      </c>
      <c r="AQ150" s="148">
        <f t="shared" si="38"/>
        <v>7600</v>
      </c>
      <c r="AR150" s="149">
        <v>7300</v>
      </c>
      <c r="AS150">
        <v>0</v>
      </c>
      <c r="AT150">
        <v>0</v>
      </c>
      <c r="AU150">
        <v>0</v>
      </c>
      <c r="AV150">
        <f t="shared" si="39"/>
        <v>7300</v>
      </c>
      <c r="AX150" s="150">
        <f t="shared" si="40"/>
        <v>0</v>
      </c>
      <c r="AY150" s="150">
        <f t="shared" si="41"/>
        <v>0</v>
      </c>
      <c r="AZ150" s="150">
        <f t="shared" si="42"/>
        <v>0</v>
      </c>
      <c r="BA150" s="150">
        <f t="shared" si="43"/>
        <v>0</v>
      </c>
      <c r="BB150" s="150">
        <f t="shared" si="44"/>
        <v>0</v>
      </c>
      <c r="BC150" s="150">
        <f t="shared" si="45"/>
        <v>0</v>
      </c>
      <c r="BD150" s="150">
        <f t="shared" si="46"/>
        <v>0</v>
      </c>
      <c r="BE150" s="150">
        <f t="shared" si="47"/>
        <v>0</v>
      </c>
    </row>
    <row r="151" spans="1:57" x14ac:dyDescent="0.4">
      <c r="A151" t="s">
        <v>586</v>
      </c>
      <c r="B151">
        <v>503</v>
      </c>
      <c r="C151" t="s">
        <v>586</v>
      </c>
      <c r="D151">
        <v>22973</v>
      </c>
      <c r="E151">
        <v>1</v>
      </c>
      <c r="F151" t="s">
        <v>586</v>
      </c>
      <c r="G151" t="s">
        <v>656</v>
      </c>
      <c r="H151" s="148">
        <v>2025</v>
      </c>
      <c r="I151">
        <v>3800</v>
      </c>
      <c r="J151">
        <v>600</v>
      </c>
      <c r="K151">
        <v>0</v>
      </c>
      <c r="L151">
        <v>0</v>
      </c>
      <c r="M151">
        <f t="shared" si="33"/>
        <v>4400</v>
      </c>
      <c r="N151" s="149">
        <v>4300</v>
      </c>
      <c r="O151">
        <v>100</v>
      </c>
      <c r="P151">
        <v>0</v>
      </c>
      <c r="Q151">
        <v>0</v>
      </c>
      <c r="R151" s="148">
        <f t="shared" si="34"/>
        <v>4400</v>
      </c>
      <c r="S151" s="149">
        <v>3900</v>
      </c>
      <c r="T151">
        <v>500</v>
      </c>
      <c r="U151">
        <v>0</v>
      </c>
      <c r="V151">
        <v>0</v>
      </c>
      <c r="W151" s="148">
        <f t="shared" si="35"/>
        <v>4400</v>
      </c>
      <c r="X151" s="149">
        <v>4400</v>
      </c>
      <c r="Y151">
        <v>0</v>
      </c>
      <c r="Z151">
        <v>0</v>
      </c>
      <c r="AA151">
        <v>0</v>
      </c>
      <c r="AB151" s="148">
        <f t="shared" si="32"/>
        <v>4400</v>
      </c>
      <c r="AC151" s="149">
        <v>3400</v>
      </c>
      <c r="AD151">
        <v>1000</v>
      </c>
      <c r="AE151">
        <v>0</v>
      </c>
      <c r="AF151">
        <v>0</v>
      </c>
      <c r="AG151" s="148">
        <f t="shared" si="36"/>
        <v>4400</v>
      </c>
      <c r="AH151" s="149">
        <v>4400</v>
      </c>
      <c r="AI151">
        <v>0</v>
      </c>
      <c r="AJ151">
        <v>0</v>
      </c>
      <c r="AK151">
        <v>0</v>
      </c>
      <c r="AL151" s="148">
        <f t="shared" si="37"/>
        <v>4400</v>
      </c>
      <c r="AM151" s="149">
        <v>3400</v>
      </c>
      <c r="AN151">
        <v>1000</v>
      </c>
      <c r="AO151">
        <v>0</v>
      </c>
      <c r="AP151">
        <v>0</v>
      </c>
      <c r="AQ151" s="148">
        <f t="shared" si="38"/>
        <v>4400</v>
      </c>
      <c r="AR151" s="149">
        <v>4400</v>
      </c>
      <c r="AS151">
        <v>0</v>
      </c>
      <c r="AT151">
        <v>0</v>
      </c>
      <c r="AU151">
        <v>0</v>
      </c>
      <c r="AV151">
        <f t="shared" si="39"/>
        <v>4400</v>
      </c>
      <c r="AX151" s="150">
        <f t="shared" si="40"/>
        <v>0</v>
      </c>
      <c r="AY151" s="150">
        <f t="shared" si="41"/>
        <v>0</v>
      </c>
      <c r="AZ151" s="150">
        <f t="shared" si="42"/>
        <v>0</v>
      </c>
      <c r="BA151" s="150">
        <f t="shared" si="43"/>
        <v>0</v>
      </c>
      <c r="BB151" s="150">
        <f t="shared" si="44"/>
        <v>0</v>
      </c>
      <c r="BC151" s="150">
        <f t="shared" si="45"/>
        <v>0</v>
      </c>
      <c r="BD151" s="150">
        <f t="shared" si="46"/>
        <v>0</v>
      </c>
      <c r="BE151" s="150">
        <f t="shared" si="47"/>
        <v>0</v>
      </c>
    </row>
    <row r="152" spans="1:57" x14ac:dyDescent="0.4">
      <c r="A152" t="s">
        <v>354</v>
      </c>
      <c r="B152">
        <v>500</v>
      </c>
      <c r="C152" t="s">
        <v>354</v>
      </c>
      <c r="D152">
        <v>16693</v>
      </c>
      <c r="E152">
        <v>1</v>
      </c>
      <c r="F152" t="s">
        <v>354</v>
      </c>
      <c r="G152" t="s">
        <v>656</v>
      </c>
      <c r="H152" s="148">
        <v>2017</v>
      </c>
      <c r="I152">
        <v>8900</v>
      </c>
      <c r="J152">
        <v>300</v>
      </c>
      <c r="K152">
        <v>0</v>
      </c>
      <c r="L152">
        <v>0</v>
      </c>
      <c r="M152">
        <f t="shared" si="33"/>
        <v>9200</v>
      </c>
      <c r="N152" s="149">
        <v>9200</v>
      </c>
      <c r="O152">
        <v>0</v>
      </c>
      <c r="P152">
        <v>0</v>
      </c>
      <c r="Q152">
        <v>0</v>
      </c>
      <c r="R152" s="148">
        <f t="shared" si="34"/>
        <v>9200</v>
      </c>
      <c r="S152" s="149">
        <v>9200</v>
      </c>
      <c r="T152">
        <v>0</v>
      </c>
      <c r="U152">
        <v>0</v>
      </c>
      <c r="V152">
        <v>0</v>
      </c>
      <c r="W152" s="148">
        <f t="shared" si="35"/>
        <v>9200</v>
      </c>
      <c r="X152" s="149">
        <v>9200</v>
      </c>
      <c r="Y152">
        <v>0</v>
      </c>
      <c r="Z152">
        <v>0</v>
      </c>
      <c r="AA152">
        <v>0</v>
      </c>
      <c r="AB152" s="148">
        <f t="shared" si="32"/>
        <v>9200</v>
      </c>
      <c r="AC152" s="149">
        <v>9200</v>
      </c>
      <c r="AD152">
        <v>0</v>
      </c>
      <c r="AE152">
        <v>0</v>
      </c>
      <c r="AF152">
        <v>0</v>
      </c>
      <c r="AG152" s="148">
        <f t="shared" si="36"/>
        <v>9200</v>
      </c>
      <c r="AH152" s="149">
        <v>7300</v>
      </c>
      <c r="AI152">
        <v>1900</v>
      </c>
      <c r="AJ152">
        <v>0</v>
      </c>
      <c r="AK152">
        <v>0</v>
      </c>
      <c r="AL152" s="148">
        <f t="shared" si="37"/>
        <v>9200</v>
      </c>
      <c r="AM152" s="149">
        <v>9200</v>
      </c>
      <c r="AN152">
        <v>0</v>
      </c>
      <c r="AO152">
        <v>0</v>
      </c>
      <c r="AP152">
        <v>0</v>
      </c>
      <c r="AQ152" s="148">
        <f t="shared" si="38"/>
        <v>9200</v>
      </c>
      <c r="AR152" s="149">
        <v>8500</v>
      </c>
      <c r="AS152">
        <v>100</v>
      </c>
      <c r="AT152">
        <v>0</v>
      </c>
      <c r="AU152">
        <v>0</v>
      </c>
      <c r="AV152">
        <f t="shared" si="39"/>
        <v>8600</v>
      </c>
      <c r="AX152" s="150">
        <f t="shared" si="40"/>
        <v>0</v>
      </c>
      <c r="AY152" s="150">
        <f t="shared" si="41"/>
        <v>0</v>
      </c>
      <c r="AZ152" s="150">
        <f t="shared" si="42"/>
        <v>0</v>
      </c>
      <c r="BA152" s="150">
        <f t="shared" si="43"/>
        <v>0</v>
      </c>
      <c r="BB152" s="150">
        <f t="shared" si="44"/>
        <v>0</v>
      </c>
      <c r="BC152" s="150">
        <f t="shared" si="45"/>
        <v>0</v>
      </c>
      <c r="BD152" s="150">
        <f t="shared" si="46"/>
        <v>0</v>
      </c>
      <c r="BE152" s="150">
        <f t="shared" si="47"/>
        <v>0</v>
      </c>
    </row>
    <row r="153" spans="1:57" x14ac:dyDescent="0.4">
      <c r="A153" t="s">
        <v>335</v>
      </c>
      <c r="B153">
        <v>500</v>
      </c>
      <c r="C153" t="s">
        <v>335</v>
      </c>
      <c r="D153">
        <v>16645</v>
      </c>
      <c r="E153">
        <v>1</v>
      </c>
      <c r="F153" t="s">
        <v>335</v>
      </c>
      <c r="G153" t="s">
        <v>656</v>
      </c>
      <c r="H153" s="148">
        <v>2020</v>
      </c>
      <c r="I153">
        <v>5900</v>
      </c>
      <c r="J153">
        <v>900</v>
      </c>
      <c r="K153">
        <v>0</v>
      </c>
      <c r="L153">
        <v>0</v>
      </c>
      <c r="M153">
        <f t="shared" si="33"/>
        <v>6800</v>
      </c>
      <c r="N153" s="149">
        <v>6800</v>
      </c>
      <c r="O153">
        <v>0</v>
      </c>
      <c r="P153">
        <v>0</v>
      </c>
      <c r="Q153">
        <v>0</v>
      </c>
      <c r="R153" s="148">
        <f t="shared" si="34"/>
        <v>6800</v>
      </c>
      <c r="S153" s="149">
        <v>6800</v>
      </c>
      <c r="T153">
        <v>0</v>
      </c>
      <c r="U153">
        <v>0</v>
      </c>
      <c r="V153">
        <v>0</v>
      </c>
      <c r="W153" s="148">
        <f t="shared" si="35"/>
        <v>6800</v>
      </c>
      <c r="X153" s="149">
        <v>6500</v>
      </c>
      <c r="Y153">
        <v>300</v>
      </c>
      <c r="Z153">
        <v>0</v>
      </c>
      <c r="AA153">
        <v>0</v>
      </c>
      <c r="AB153" s="148">
        <f t="shared" si="32"/>
        <v>6800</v>
      </c>
      <c r="AC153" s="149">
        <v>2100</v>
      </c>
      <c r="AD153">
        <v>4700</v>
      </c>
      <c r="AE153">
        <v>0</v>
      </c>
      <c r="AF153">
        <v>0</v>
      </c>
      <c r="AG153" s="148">
        <f t="shared" si="36"/>
        <v>6800</v>
      </c>
      <c r="AH153" s="149">
        <v>5900</v>
      </c>
      <c r="AI153">
        <v>900</v>
      </c>
      <c r="AJ153">
        <v>0</v>
      </c>
      <c r="AK153">
        <v>0</v>
      </c>
      <c r="AL153" s="148">
        <f t="shared" si="37"/>
        <v>6800</v>
      </c>
      <c r="AM153" s="149">
        <v>6800</v>
      </c>
      <c r="AN153">
        <v>0</v>
      </c>
      <c r="AO153">
        <v>0</v>
      </c>
      <c r="AP153">
        <v>0</v>
      </c>
      <c r="AQ153" s="148">
        <f t="shared" si="38"/>
        <v>6800</v>
      </c>
      <c r="AR153" s="149">
        <v>6700</v>
      </c>
      <c r="AS153">
        <v>0</v>
      </c>
      <c r="AT153">
        <v>0</v>
      </c>
      <c r="AU153">
        <v>0</v>
      </c>
      <c r="AV153">
        <f t="shared" si="39"/>
        <v>6700</v>
      </c>
      <c r="AX153" s="150">
        <f t="shared" si="40"/>
        <v>0</v>
      </c>
      <c r="AY153" s="150">
        <f t="shared" si="41"/>
        <v>0</v>
      </c>
      <c r="AZ153" s="150">
        <f t="shared" si="42"/>
        <v>0</v>
      </c>
      <c r="BA153" s="150">
        <f t="shared" si="43"/>
        <v>0</v>
      </c>
      <c r="BB153" s="150">
        <f t="shared" si="44"/>
        <v>0</v>
      </c>
      <c r="BC153" s="150">
        <f t="shared" si="45"/>
        <v>0</v>
      </c>
      <c r="BD153" s="150">
        <f t="shared" si="46"/>
        <v>0</v>
      </c>
      <c r="BE153" s="150">
        <f t="shared" si="47"/>
        <v>0</v>
      </c>
    </row>
    <row r="154" spans="1:57" x14ac:dyDescent="0.4">
      <c r="A154" t="s">
        <v>359</v>
      </c>
      <c r="B154">
        <v>500</v>
      </c>
      <c r="C154" t="s">
        <v>359</v>
      </c>
      <c r="D154">
        <v>16772</v>
      </c>
      <c r="E154">
        <v>1</v>
      </c>
      <c r="F154" t="s">
        <v>359</v>
      </c>
      <c r="G154" t="s">
        <v>656</v>
      </c>
      <c r="H154" s="148">
        <v>2017</v>
      </c>
      <c r="I154">
        <v>9900</v>
      </c>
      <c r="J154">
        <v>0</v>
      </c>
      <c r="K154">
        <v>0</v>
      </c>
      <c r="L154">
        <v>0</v>
      </c>
      <c r="M154">
        <f t="shared" si="33"/>
        <v>9900</v>
      </c>
      <c r="N154" s="149">
        <v>9900</v>
      </c>
      <c r="O154">
        <v>0</v>
      </c>
      <c r="P154">
        <v>0</v>
      </c>
      <c r="Q154">
        <v>0</v>
      </c>
      <c r="R154" s="148">
        <f t="shared" si="34"/>
        <v>9900</v>
      </c>
      <c r="S154" s="149">
        <v>9900</v>
      </c>
      <c r="T154">
        <v>0</v>
      </c>
      <c r="U154">
        <v>0</v>
      </c>
      <c r="V154">
        <v>0</v>
      </c>
      <c r="W154" s="148">
        <f t="shared" si="35"/>
        <v>9900</v>
      </c>
      <c r="X154" s="149">
        <v>9900</v>
      </c>
      <c r="Y154">
        <v>0</v>
      </c>
      <c r="Z154">
        <v>0</v>
      </c>
      <c r="AA154">
        <v>0</v>
      </c>
      <c r="AB154" s="148">
        <f t="shared" si="32"/>
        <v>9900</v>
      </c>
      <c r="AC154" s="149">
        <v>9900</v>
      </c>
      <c r="AD154">
        <v>0</v>
      </c>
      <c r="AE154">
        <v>0</v>
      </c>
      <c r="AF154">
        <v>0</v>
      </c>
      <c r="AG154" s="148">
        <f t="shared" si="36"/>
        <v>9900</v>
      </c>
      <c r="AH154" s="149">
        <v>7900</v>
      </c>
      <c r="AI154">
        <v>1400</v>
      </c>
      <c r="AJ154">
        <v>600</v>
      </c>
      <c r="AK154">
        <v>0</v>
      </c>
      <c r="AL154" s="148">
        <f t="shared" si="37"/>
        <v>9900</v>
      </c>
      <c r="AM154" s="149">
        <v>9900</v>
      </c>
      <c r="AN154">
        <v>0</v>
      </c>
      <c r="AO154">
        <v>0</v>
      </c>
      <c r="AP154">
        <v>0</v>
      </c>
      <c r="AQ154" s="148">
        <f t="shared" si="38"/>
        <v>9900</v>
      </c>
      <c r="AR154" s="149">
        <v>9800</v>
      </c>
      <c r="AS154">
        <v>100</v>
      </c>
      <c r="AT154">
        <v>0</v>
      </c>
      <c r="AU154">
        <v>0</v>
      </c>
      <c r="AV154">
        <f t="shared" si="39"/>
        <v>9900</v>
      </c>
      <c r="AX154" s="150">
        <f t="shared" si="40"/>
        <v>0</v>
      </c>
      <c r="AY154" s="150">
        <f t="shared" si="41"/>
        <v>0</v>
      </c>
      <c r="AZ154" s="150">
        <f t="shared" si="42"/>
        <v>0</v>
      </c>
      <c r="BA154" s="150">
        <f t="shared" si="43"/>
        <v>0</v>
      </c>
      <c r="BB154" s="150">
        <f t="shared" si="44"/>
        <v>0</v>
      </c>
      <c r="BC154" s="150">
        <f t="shared" si="45"/>
        <v>0</v>
      </c>
      <c r="BD154" s="150">
        <f t="shared" si="46"/>
        <v>0</v>
      </c>
      <c r="BE154" s="150">
        <f t="shared" si="47"/>
        <v>0</v>
      </c>
    </row>
    <row r="155" spans="1:57" x14ac:dyDescent="0.4">
      <c r="A155" t="s">
        <v>360</v>
      </c>
      <c r="B155">
        <v>500</v>
      </c>
      <c r="C155" t="s">
        <v>360</v>
      </c>
      <c r="D155">
        <v>16773</v>
      </c>
      <c r="E155">
        <v>1</v>
      </c>
      <c r="F155" t="s">
        <v>360</v>
      </c>
      <c r="G155" t="s">
        <v>656</v>
      </c>
      <c r="H155" s="148">
        <v>2021</v>
      </c>
      <c r="I155">
        <v>13500</v>
      </c>
      <c r="J155">
        <v>100</v>
      </c>
      <c r="K155">
        <v>0</v>
      </c>
      <c r="L155">
        <v>0</v>
      </c>
      <c r="M155">
        <f t="shared" si="33"/>
        <v>13600</v>
      </c>
      <c r="N155" s="149">
        <v>13500</v>
      </c>
      <c r="O155">
        <v>100</v>
      </c>
      <c r="P155">
        <v>0</v>
      </c>
      <c r="Q155">
        <v>0</v>
      </c>
      <c r="R155" s="148">
        <f t="shared" si="34"/>
        <v>13600</v>
      </c>
      <c r="S155" s="149">
        <v>11300</v>
      </c>
      <c r="T155">
        <v>2300</v>
      </c>
      <c r="U155">
        <v>0</v>
      </c>
      <c r="V155">
        <v>0</v>
      </c>
      <c r="W155" s="148">
        <f t="shared" si="35"/>
        <v>13600</v>
      </c>
      <c r="X155" s="149">
        <v>6400</v>
      </c>
      <c r="Y155">
        <v>4400</v>
      </c>
      <c r="Z155">
        <v>2800</v>
      </c>
      <c r="AA155">
        <v>0</v>
      </c>
      <c r="AB155" s="148">
        <f t="shared" si="32"/>
        <v>13600</v>
      </c>
      <c r="AC155" s="149">
        <v>700</v>
      </c>
      <c r="AD155">
        <v>11400</v>
      </c>
      <c r="AE155">
        <v>1500</v>
      </c>
      <c r="AF155">
        <v>0</v>
      </c>
      <c r="AG155" s="148">
        <f t="shared" si="36"/>
        <v>13600</v>
      </c>
      <c r="AH155" s="149">
        <v>6700</v>
      </c>
      <c r="AI155">
        <v>6900</v>
      </c>
      <c r="AJ155">
        <v>0</v>
      </c>
      <c r="AK155">
        <v>0</v>
      </c>
      <c r="AL155" s="148">
        <f t="shared" si="37"/>
        <v>13600</v>
      </c>
      <c r="AM155" s="149">
        <v>13600</v>
      </c>
      <c r="AN155">
        <v>0</v>
      </c>
      <c r="AO155">
        <v>0</v>
      </c>
      <c r="AP155">
        <v>0</v>
      </c>
      <c r="AQ155" s="148">
        <f t="shared" si="38"/>
        <v>13600</v>
      </c>
      <c r="AR155" s="149">
        <v>14100</v>
      </c>
      <c r="AS155">
        <v>0</v>
      </c>
      <c r="AT155">
        <v>0</v>
      </c>
      <c r="AU155">
        <v>0</v>
      </c>
      <c r="AV155">
        <f t="shared" si="39"/>
        <v>14100</v>
      </c>
      <c r="AX155" s="150">
        <f t="shared" si="40"/>
        <v>0</v>
      </c>
      <c r="AY155" s="150">
        <f t="shared" si="41"/>
        <v>0</v>
      </c>
      <c r="AZ155" s="150">
        <f t="shared" si="42"/>
        <v>0</v>
      </c>
      <c r="BA155" s="150">
        <f t="shared" si="43"/>
        <v>0</v>
      </c>
      <c r="BB155" s="150">
        <f t="shared" si="44"/>
        <v>0</v>
      </c>
      <c r="BC155" s="150">
        <f t="shared" si="45"/>
        <v>0</v>
      </c>
      <c r="BD155" s="150">
        <f t="shared" si="46"/>
        <v>0</v>
      </c>
      <c r="BE155" s="150">
        <f t="shared" si="47"/>
        <v>0</v>
      </c>
    </row>
    <row r="156" spans="1:57" x14ac:dyDescent="0.4">
      <c r="A156" t="s">
        <v>70</v>
      </c>
      <c r="B156">
        <v>503</v>
      </c>
      <c r="C156" t="s">
        <v>70</v>
      </c>
      <c r="D156">
        <v>19253</v>
      </c>
      <c r="E156">
        <v>1</v>
      </c>
      <c r="F156" t="s">
        <v>70</v>
      </c>
      <c r="G156" t="s">
        <v>656</v>
      </c>
      <c r="H156" s="148">
        <v>2023</v>
      </c>
      <c r="I156">
        <v>4700</v>
      </c>
      <c r="J156">
        <v>0</v>
      </c>
      <c r="K156">
        <v>0</v>
      </c>
      <c r="L156">
        <v>0</v>
      </c>
      <c r="M156">
        <f t="shared" si="33"/>
        <v>4700</v>
      </c>
      <c r="N156" s="149">
        <v>4700</v>
      </c>
      <c r="O156">
        <v>0</v>
      </c>
      <c r="P156">
        <v>0</v>
      </c>
      <c r="Q156">
        <v>0</v>
      </c>
      <c r="R156" s="148">
        <f t="shared" si="34"/>
        <v>4700</v>
      </c>
      <c r="S156" s="149">
        <v>4700</v>
      </c>
      <c r="T156">
        <v>0</v>
      </c>
      <c r="U156">
        <v>0</v>
      </c>
      <c r="V156">
        <v>0</v>
      </c>
      <c r="W156" s="148">
        <f t="shared" si="35"/>
        <v>4700</v>
      </c>
      <c r="X156" s="149">
        <v>2800</v>
      </c>
      <c r="Y156">
        <v>1700</v>
      </c>
      <c r="Z156">
        <v>200</v>
      </c>
      <c r="AA156">
        <v>0</v>
      </c>
      <c r="AB156" s="148">
        <f t="shared" si="32"/>
        <v>4700</v>
      </c>
      <c r="AC156" s="149">
        <v>3100</v>
      </c>
      <c r="AD156">
        <v>1300</v>
      </c>
      <c r="AE156">
        <v>300</v>
      </c>
      <c r="AF156">
        <v>0</v>
      </c>
      <c r="AG156" s="148">
        <f t="shared" si="36"/>
        <v>4700</v>
      </c>
      <c r="AH156" s="149">
        <v>3000</v>
      </c>
      <c r="AI156">
        <v>1600</v>
      </c>
      <c r="AJ156">
        <v>100</v>
      </c>
      <c r="AK156">
        <v>0</v>
      </c>
      <c r="AL156" s="148">
        <f t="shared" si="37"/>
        <v>4700</v>
      </c>
      <c r="AM156" s="149">
        <v>1700</v>
      </c>
      <c r="AN156">
        <v>1100</v>
      </c>
      <c r="AO156">
        <v>1900</v>
      </c>
      <c r="AP156">
        <v>0</v>
      </c>
      <c r="AQ156" s="148">
        <f t="shared" si="38"/>
        <v>4700</v>
      </c>
      <c r="AR156" s="149">
        <v>4400</v>
      </c>
      <c r="AS156">
        <v>0</v>
      </c>
      <c r="AT156">
        <v>0</v>
      </c>
      <c r="AU156">
        <v>0</v>
      </c>
      <c r="AV156">
        <f t="shared" si="39"/>
        <v>4400</v>
      </c>
      <c r="AX156" s="150">
        <f t="shared" si="40"/>
        <v>0</v>
      </c>
      <c r="AY156" s="150">
        <f t="shared" si="41"/>
        <v>0</v>
      </c>
      <c r="AZ156" s="150">
        <f t="shared" si="42"/>
        <v>0</v>
      </c>
      <c r="BA156" s="150">
        <f t="shared" si="43"/>
        <v>0</v>
      </c>
      <c r="BB156" s="150">
        <f t="shared" si="44"/>
        <v>0</v>
      </c>
      <c r="BC156" s="150">
        <f t="shared" si="45"/>
        <v>0</v>
      </c>
      <c r="BD156" s="150">
        <f t="shared" si="46"/>
        <v>0</v>
      </c>
      <c r="BE156" s="150">
        <f t="shared" si="47"/>
        <v>0</v>
      </c>
    </row>
    <row r="157" spans="1:57" x14ac:dyDescent="0.4">
      <c r="A157" t="s">
        <v>69</v>
      </c>
      <c r="B157">
        <v>503</v>
      </c>
      <c r="C157" t="s">
        <v>69</v>
      </c>
      <c r="D157">
        <v>19254</v>
      </c>
      <c r="E157">
        <v>1</v>
      </c>
      <c r="F157" t="s">
        <v>69</v>
      </c>
      <c r="G157" t="s">
        <v>656</v>
      </c>
      <c r="H157" s="148">
        <v>2022</v>
      </c>
      <c r="I157">
        <v>5800</v>
      </c>
      <c r="J157">
        <v>0</v>
      </c>
      <c r="K157">
        <v>0</v>
      </c>
      <c r="L157">
        <v>0</v>
      </c>
      <c r="M157">
        <f t="shared" si="33"/>
        <v>5800</v>
      </c>
      <c r="N157" s="149">
        <v>5800</v>
      </c>
      <c r="O157">
        <v>0</v>
      </c>
      <c r="P157">
        <v>0</v>
      </c>
      <c r="Q157">
        <v>0</v>
      </c>
      <c r="R157" s="148">
        <f t="shared" si="34"/>
        <v>5800</v>
      </c>
      <c r="S157" s="149">
        <v>5200</v>
      </c>
      <c r="T157">
        <v>600</v>
      </c>
      <c r="U157">
        <v>0</v>
      </c>
      <c r="V157">
        <v>0</v>
      </c>
      <c r="W157" s="148">
        <f t="shared" si="35"/>
        <v>5800</v>
      </c>
      <c r="X157" s="149">
        <v>900</v>
      </c>
      <c r="Y157">
        <v>3600</v>
      </c>
      <c r="Z157">
        <v>1300</v>
      </c>
      <c r="AA157">
        <v>0</v>
      </c>
      <c r="AB157" s="148">
        <f t="shared" si="32"/>
        <v>5800</v>
      </c>
      <c r="AC157" s="149">
        <v>600</v>
      </c>
      <c r="AD157">
        <v>1500</v>
      </c>
      <c r="AE157">
        <v>3700</v>
      </c>
      <c r="AF157">
        <v>0</v>
      </c>
      <c r="AG157" s="148">
        <f t="shared" si="36"/>
        <v>5800</v>
      </c>
      <c r="AH157" s="149">
        <v>700</v>
      </c>
      <c r="AI157">
        <v>4600</v>
      </c>
      <c r="AJ157">
        <v>500</v>
      </c>
      <c r="AK157">
        <v>0</v>
      </c>
      <c r="AL157" s="148">
        <f t="shared" si="37"/>
        <v>5800</v>
      </c>
      <c r="AM157" s="149">
        <v>5300</v>
      </c>
      <c r="AN157">
        <v>500</v>
      </c>
      <c r="AO157">
        <v>0</v>
      </c>
      <c r="AP157">
        <v>0</v>
      </c>
      <c r="AQ157" s="148">
        <f t="shared" si="38"/>
        <v>5800</v>
      </c>
      <c r="AR157" s="149">
        <v>5800</v>
      </c>
      <c r="AS157">
        <v>0</v>
      </c>
      <c r="AT157">
        <v>0</v>
      </c>
      <c r="AU157">
        <v>0</v>
      </c>
      <c r="AV157">
        <f t="shared" si="39"/>
        <v>5800</v>
      </c>
      <c r="AX157" s="150">
        <f t="shared" si="40"/>
        <v>0</v>
      </c>
      <c r="AY157" s="150">
        <f t="shared" si="41"/>
        <v>0</v>
      </c>
      <c r="AZ157" s="150">
        <f t="shared" si="42"/>
        <v>0</v>
      </c>
      <c r="BA157" s="150">
        <f t="shared" si="43"/>
        <v>0</v>
      </c>
      <c r="BB157" s="150">
        <f t="shared" si="44"/>
        <v>0</v>
      </c>
      <c r="BC157" s="150">
        <f t="shared" si="45"/>
        <v>0</v>
      </c>
      <c r="BD157" s="150">
        <f t="shared" si="46"/>
        <v>0</v>
      </c>
      <c r="BE157" s="150">
        <f t="shared" si="47"/>
        <v>0</v>
      </c>
    </row>
    <row r="158" spans="1:57" x14ac:dyDescent="0.4">
      <c r="A158" t="s">
        <v>361</v>
      </c>
      <c r="B158">
        <v>502</v>
      </c>
      <c r="C158" t="s">
        <v>361</v>
      </c>
      <c r="D158">
        <v>16776</v>
      </c>
      <c r="E158">
        <v>1</v>
      </c>
      <c r="F158" t="s">
        <v>361</v>
      </c>
      <c r="G158" t="s">
        <v>656</v>
      </c>
      <c r="H158" s="148">
        <v>2017</v>
      </c>
      <c r="I158">
        <v>6800</v>
      </c>
      <c r="J158">
        <v>22900</v>
      </c>
      <c r="K158">
        <v>12000</v>
      </c>
      <c r="L158">
        <v>0</v>
      </c>
      <c r="M158">
        <f t="shared" si="33"/>
        <v>41700</v>
      </c>
      <c r="N158" s="149">
        <v>11100</v>
      </c>
      <c r="O158">
        <v>21800</v>
      </c>
      <c r="P158">
        <v>7600</v>
      </c>
      <c r="Q158">
        <v>1200</v>
      </c>
      <c r="R158" s="148">
        <f t="shared" si="34"/>
        <v>41700</v>
      </c>
      <c r="S158" s="149">
        <v>5300</v>
      </c>
      <c r="T158">
        <v>10100</v>
      </c>
      <c r="U158">
        <v>17100</v>
      </c>
      <c r="V158">
        <v>9200</v>
      </c>
      <c r="W158" s="148">
        <f t="shared" si="35"/>
        <v>41700</v>
      </c>
      <c r="X158" s="149">
        <v>40800</v>
      </c>
      <c r="Y158">
        <v>900</v>
      </c>
      <c r="Z158">
        <v>0</v>
      </c>
      <c r="AA158">
        <v>0</v>
      </c>
      <c r="AB158" s="148">
        <f t="shared" si="32"/>
        <v>41700</v>
      </c>
      <c r="AC158" s="149">
        <v>38800</v>
      </c>
      <c r="AD158">
        <v>900</v>
      </c>
      <c r="AE158">
        <v>1500</v>
      </c>
      <c r="AF158">
        <v>500</v>
      </c>
      <c r="AG158" s="148">
        <f t="shared" si="36"/>
        <v>41700</v>
      </c>
      <c r="AH158" s="149">
        <v>39200</v>
      </c>
      <c r="AI158">
        <v>1500</v>
      </c>
      <c r="AJ158">
        <v>1000</v>
      </c>
      <c r="AK158">
        <v>0</v>
      </c>
      <c r="AL158" s="148">
        <f t="shared" si="37"/>
        <v>41700</v>
      </c>
      <c r="AM158" s="149">
        <v>41600</v>
      </c>
      <c r="AN158">
        <v>100</v>
      </c>
      <c r="AO158">
        <v>0</v>
      </c>
      <c r="AP158">
        <v>0</v>
      </c>
      <c r="AQ158" s="148">
        <f t="shared" si="38"/>
        <v>41700</v>
      </c>
      <c r="AR158" s="149">
        <v>19800</v>
      </c>
      <c r="AS158">
        <v>16700</v>
      </c>
      <c r="AT158">
        <v>5800</v>
      </c>
      <c r="AU158">
        <v>100</v>
      </c>
      <c r="AV158">
        <f t="shared" si="39"/>
        <v>42400</v>
      </c>
      <c r="AX158" s="150">
        <f t="shared" si="40"/>
        <v>0</v>
      </c>
      <c r="AY158" s="150">
        <f t="shared" si="41"/>
        <v>2.877697841726619</v>
      </c>
      <c r="AZ158" s="150">
        <f t="shared" si="42"/>
        <v>22.062350119904075</v>
      </c>
      <c r="BA158" s="150">
        <f t="shared" si="43"/>
        <v>0</v>
      </c>
      <c r="BB158" s="150">
        <f t="shared" si="44"/>
        <v>1.1990407673860912</v>
      </c>
      <c r="BC158" s="150">
        <f t="shared" si="45"/>
        <v>0</v>
      </c>
      <c r="BD158" s="150">
        <f t="shared" si="46"/>
        <v>0</v>
      </c>
      <c r="BE158" s="150">
        <f t="shared" si="47"/>
        <v>0.23584905660377359</v>
      </c>
    </row>
    <row r="159" spans="1:57" x14ac:dyDescent="0.4">
      <c r="A159" t="s">
        <v>362</v>
      </c>
      <c r="B159">
        <v>502</v>
      </c>
      <c r="C159" t="s">
        <v>362</v>
      </c>
      <c r="D159">
        <v>16777</v>
      </c>
      <c r="E159">
        <v>1</v>
      </c>
      <c r="F159" t="s">
        <v>362</v>
      </c>
      <c r="G159" t="s">
        <v>656</v>
      </c>
      <c r="H159" s="148">
        <v>2020</v>
      </c>
      <c r="I159">
        <v>600</v>
      </c>
      <c r="J159">
        <v>1400</v>
      </c>
      <c r="K159">
        <v>8600</v>
      </c>
      <c r="L159">
        <v>400</v>
      </c>
      <c r="M159">
        <f t="shared" si="33"/>
        <v>11000</v>
      </c>
      <c r="N159" s="149">
        <v>800</v>
      </c>
      <c r="O159">
        <v>1000</v>
      </c>
      <c r="P159">
        <v>8000</v>
      </c>
      <c r="Q159">
        <v>1200</v>
      </c>
      <c r="R159" s="148">
        <f t="shared" si="34"/>
        <v>11000</v>
      </c>
      <c r="S159" s="149">
        <v>100</v>
      </c>
      <c r="T159">
        <v>600</v>
      </c>
      <c r="U159">
        <v>7800</v>
      </c>
      <c r="V159">
        <v>2500</v>
      </c>
      <c r="W159" s="148">
        <f t="shared" si="35"/>
        <v>11000</v>
      </c>
      <c r="X159" s="149">
        <v>1300</v>
      </c>
      <c r="Y159">
        <v>6300</v>
      </c>
      <c r="Z159">
        <v>3300</v>
      </c>
      <c r="AA159">
        <v>100</v>
      </c>
      <c r="AB159" s="148">
        <f t="shared" si="32"/>
        <v>11000</v>
      </c>
      <c r="AC159" s="149">
        <v>5100</v>
      </c>
      <c r="AD159">
        <v>5100</v>
      </c>
      <c r="AE159">
        <v>600</v>
      </c>
      <c r="AF159">
        <v>200</v>
      </c>
      <c r="AG159" s="148">
        <f t="shared" si="36"/>
        <v>11000</v>
      </c>
      <c r="AH159" s="149">
        <v>10700</v>
      </c>
      <c r="AI159">
        <v>100</v>
      </c>
      <c r="AJ159">
        <v>100</v>
      </c>
      <c r="AK159">
        <v>100</v>
      </c>
      <c r="AL159" s="148">
        <f t="shared" si="37"/>
        <v>11000</v>
      </c>
      <c r="AM159" s="149">
        <v>11000</v>
      </c>
      <c r="AN159">
        <v>0</v>
      </c>
      <c r="AO159">
        <v>0</v>
      </c>
      <c r="AP159">
        <v>0</v>
      </c>
      <c r="AQ159" s="148">
        <f t="shared" si="38"/>
        <v>11000</v>
      </c>
      <c r="AR159" s="149">
        <v>11100</v>
      </c>
      <c r="AS159">
        <v>0</v>
      </c>
      <c r="AT159">
        <v>0</v>
      </c>
      <c r="AU159">
        <v>0</v>
      </c>
      <c r="AV159">
        <f t="shared" si="39"/>
        <v>11100</v>
      </c>
      <c r="AX159" s="150">
        <f t="shared" si="40"/>
        <v>3.6363636363636362</v>
      </c>
      <c r="AY159" s="150">
        <f t="shared" si="41"/>
        <v>10.909090909090908</v>
      </c>
      <c r="AZ159" s="150">
        <f t="shared" si="42"/>
        <v>22.727272727272727</v>
      </c>
      <c r="BA159" s="150">
        <f t="shared" si="43"/>
        <v>0.90909090909090906</v>
      </c>
      <c r="BB159" s="150">
        <f t="shared" si="44"/>
        <v>1.8181818181818181</v>
      </c>
      <c r="BC159" s="150">
        <f t="shared" si="45"/>
        <v>0.90909090909090906</v>
      </c>
      <c r="BD159" s="150">
        <f t="shared" si="46"/>
        <v>0</v>
      </c>
      <c r="BE159" s="150">
        <f t="shared" si="47"/>
        <v>0</v>
      </c>
    </row>
    <row r="160" spans="1:57" x14ac:dyDescent="0.4">
      <c r="A160" t="s">
        <v>363</v>
      </c>
      <c r="B160">
        <v>502</v>
      </c>
      <c r="C160" t="s">
        <v>363</v>
      </c>
      <c r="D160">
        <v>16778</v>
      </c>
      <c r="E160">
        <v>1</v>
      </c>
      <c r="F160" t="s">
        <v>363</v>
      </c>
      <c r="G160" t="s">
        <v>656</v>
      </c>
      <c r="H160" s="148">
        <v>2020</v>
      </c>
      <c r="I160">
        <v>8900</v>
      </c>
      <c r="J160">
        <v>9200</v>
      </c>
      <c r="K160">
        <v>1800</v>
      </c>
      <c r="L160">
        <v>0</v>
      </c>
      <c r="M160">
        <f t="shared" si="33"/>
        <v>19900</v>
      </c>
      <c r="N160" s="149">
        <v>2400</v>
      </c>
      <c r="O160">
        <v>6300</v>
      </c>
      <c r="P160">
        <v>10300</v>
      </c>
      <c r="Q160">
        <v>900</v>
      </c>
      <c r="R160" s="148">
        <f t="shared" si="34"/>
        <v>19900</v>
      </c>
      <c r="S160" s="149">
        <v>1300</v>
      </c>
      <c r="T160">
        <v>6500</v>
      </c>
      <c r="U160">
        <v>7700</v>
      </c>
      <c r="V160">
        <v>4400</v>
      </c>
      <c r="W160" s="148">
        <f t="shared" si="35"/>
        <v>19900</v>
      </c>
      <c r="X160" s="149">
        <v>11200</v>
      </c>
      <c r="Y160">
        <v>8700</v>
      </c>
      <c r="Z160">
        <v>0</v>
      </c>
      <c r="AA160">
        <v>0</v>
      </c>
      <c r="AB160" s="148">
        <f t="shared" si="32"/>
        <v>19900</v>
      </c>
      <c r="AC160" s="149">
        <v>10700</v>
      </c>
      <c r="AD160">
        <v>6700</v>
      </c>
      <c r="AE160">
        <v>2500</v>
      </c>
      <c r="AF160">
        <v>0</v>
      </c>
      <c r="AG160" s="148">
        <f t="shared" si="36"/>
        <v>19900</v>
      </c>
      <c r="AH160" s="149">
        <v>18200</v>
      </c>
      <c r="AI160">
        <v>700</v>
      </c>
      <c r="AJ160">
        <v>600</v>
      </c>
      <c r="AK160">
        <v>400</v>
      </c>
      <c r="AL160" s="148">
        <f t="shared" si="37"/>
        <v>19900</v>
      </c>
      <c r="AM160" s="149">
        <v>19800</v>
      </c>
      <c r="AN160">
        <v>100</v>
      </c>
      <c r="AO160">
        <v>0</v>
      </c>
      <c r="AP160">
        <v>0</v>
      </c>
      <c r="AQ160" s="148">
        <f t="shared" si="38"/>
        <v>19900</v>
      </c>
      <c r="AR160" s="149">
        <v>18600</v>
      </c>
      <c r="AS160">
        <v>1500</v>
      </c>
      <c r="AT160">
        <v>0</v>
      </c>
      <c r="AU160">
        <v>0</v>
      </c>
      <c r="AV160">
        <f t="shared" si="39"/>
        <v>20100</v>
      </c>
      <c r="AX160" s="150">
        <f t="shared" si="40"/>
        <v>0</v>
      </c>
      <c r="AY160" s="150">
        <f t="shared" si="41"/>
        <v>4.5226130653266337</v>
      </c>
      <c r="AZ160" s="150">
        <f t="shared" si="42"/>
        <v>22.110552763819097</v>
      </c>
      <c r="BA160" s="150">
        <f t="shared" si="43"/>
        <v>0</v>
      </c>
      <c r="BB160" s="150">
        <f t="shared" si="44"/>
        <v>0</v>
      </c>
      <c r="BC160" s="150">
        <f t="shared" si="45"/>
        <v>2.0100502512562812</v>
      </c>
      <c r="BD160" s="150">
        <f t="shared" si="46"/>
        <v>0</v>
      </c>
      <c r="BE160" s="150">
        <f t="shared" si="47"/>
        <v>0</v>
      </c>
    </row>
    <row r="161" spans="1:57" x14ac:dyDescent="0.4">
      <c r="A161" t="s">
        <v>445</v>
      </c>
      <c r="B161">
        <v>502</v>
      </c>
      <c r="C161" t="s">
        <v>445</v>
      </c>
      <c r="D161">
        <v>17027</v>
      </c>
      <c r="E161">
        <v>1</v>
      </c>
      <c r="F161" t="s">
        <v>445</v>
      </c>
      <c r="G161" t="s">
        <v>656</v>
      </c>
      <c r="H161" s="148">
        <v>2019</v>
      </c>
      <c r="I161">
        <v>5900</v>
      </c>
      <c r="J161">
        <v>600</v>
      </c>
      <c r="K161">
        <v>0</v>
      </c>
      <c r="L161">
        <v>0</v>
      </c>
      <c r="M161">
        <f t="shared" si="33"/>
        <v>6500</v>
      </c>
      <c r="N161" s="149">
        <v>6100</v>
      </c>
      <c r="O161">
        <v>400</v>
      </c>
      <c r="P161">
        <v>0</v>
      </c>
      <c r="Q161">
        <v>0</v>
      </c>
      <c r="R161" s="148">
        <f t="shared" si="34"/>
        <v>6500</v>
      </c>
      <c r="S161" s="149">
        <v>3700</v>
      </c>
      <c r="T161">
        <v>2800</v>
      </c>
      <c r="U161">
        <v>0</v>
      </c>
      <c r="V161">
        <v>0</v>
      </c>
      <c r="W161" s="148">
        <f t="shared" si="35"/>
        <v>6500</v>
      </c>
      <c r="X161" s="149">
        <v>3900</v>
      </c>
      <c r="Y161">
        <v>2300</v>
      </c>
      <c r="Z161">
        <v>300</v>
      </c>
      <c r="AA161">
        <v>0</v>
      </c>
      <c r="AB161" s="148">
        <f t="shared" si="32"/>
        <v>6500</v>
      </c>
      <c r="AC161" s="149">
        <v>800</v>
      </c>
      <c r="AD161">
        <v>5700</v>
      </c>
      <c r="AE161">
        <v>0</v>
      </c>
      <c r="AF161">
        <v>0</v>
      </c>
      <c r="AG161" s="148">
        <f t="shared" si="36"/>
        <v>6500</v>
      </c>
      <c r="AH161" s="149">
        <v>5400</v>
      </c>
      <c r="AI161">
        <v>1000</v>
      </c>
      <c r="AJ161">
        <v>100</v>
      </c>
      <c r="AK161">
        <v>0</v>
      </c>
      <c r="AL161" s="148">
        <f t="shared" si="37"/>
        <v>6500</v>
      </c>
      <c r="AM161" s="149">
        <v>6500</v>
      </c>
      <c r="AN161">
        <v>0</v>
      </c>
      <c r="AO161">
        <v>0</v>
      </c>
      <c r="AP161">
        <v>0</v>
      </c>
      <c r="AQ161" s="148">
        <f t="shared" si="38"/>
        <v>6500</v>
      </c>
      <c r="AR161" s="149">
        <v>5900</v>
      </c>
      <c r="AS161">
        <v>600</v>
      </c>
      <c r="AT161">
        <v>0</v>
      </c>
      <c r="AU161">
        <v>0</v>
      </c>
      <c r="AV161">
        <f t="shared" si="39"/>
        <v>6500</v>
      </c>
      <c r="AX161" s="150">
        <f t="shared" si="40"/>
        <v>0</v>
      </c>
      <c r="AY161" s="150">
        <f t="shared" si="41"/>
        <v>0</v>
      </c>
      <c r="AZ161" s="150">
        <f t="shared" si="42"/>
        <v>0</v>
      </c>
      <c r="BA161" s="150">
        <f t="shared" si="43"/>
        <v>0</v>
      </c>
      <c r="BB161" s="150">
        <f t="shared" si="44"/>
        <v>0</v>
      </c>
      <c r="BC161" s="150">
        <f t="shared" si="45"/>
        <v>0</v>
      </c>
      <c r="BD161" s="150">
        <f t="shared" si="46"/>
        <v>0</v>
      </c>
      <c r="BE161" s="150">
        <f t="shared" si="47"/>
        <v>0</v>
      </c>
    </row>
    <row r="162" spans="1:57" x14ac:dyDescent="0.4">
      <c r="A162" t="s">
        <v>402</v>
      </c>
      <c r="B162">
        <v>500</v>
      </c>
      <c r="C162" t="s">
        <v>402</v>
      </c>
      <c r="D162">
        <v>16915</v>
      </c>
      <c r="E162">
        <v>1</v>
      </c>
      <c r="F162" t="s">
        <v>402</v>
      </c>
      <c r="G162" t="s">
        <v>656</v>
      </c>
      <c r="H162" s="148">
        <v>2018</v>
      </c>
      <c r="I162">
        <v>20800</v>
      </c>
      <c r="J162">
        <v>17900</v>
      </c>
      <c r="K162">
        <v>300</v>
      </c>
      <c r="L162">
        <v>0</v>
      </c>
      <c r="M162">
        <f t="shared" si="33"/>
        <v>39000</v>
      </c>
      <c r="N162" s="149">
        <v>12000</v>
      </c>
      <c r="O162">
        <v>26600</v>
      </c>
      <c r="P162">
        <v>400</v>
      </c>
      <c r="Q162">
        <v>0</v>
      </c>
      <c r="R162" s="148">
        <f t="shared" si="34"/>
        <v>39000</v>
      </c>
      <c r="S162" s="149">
        <v>4100</v>
      </c>
      <c r="T162">
        <v>13200</v>
      </c>
      <c r="U162">
        <v>21700</v>
      </c>
      <c r="V162">
        <v>0</v>
      </c>
      <c r="W162" s="148">
        <f t="shared" si="35"/>
        <v>39000</v>
      </c>
      <c r="X162" s="149">
        <v>5800</v>
      </c>
      <c r="Y162">
        <v>17800</v>
      </c>
      <c r="Z162">
        <v>15400</v>
      </c>
      <c r="AA162">
        <v>0</v>
      </c>
      <c r="AB162" s="148">
        <f t="shared" si="32"/>
        <v>39000</v>
      </c>
      <c r="AC162" s="149">
        <v>4200</v>
      </c>
      <c r="AD162">
        <v>18500</v>
      </c>
      <c r="AE162">
        <v>16300</v>
      </c>
      <c r="AF162">
        <v>0</v>
      </c>
      <c r="AG162" s="148">
        <f t="shared" si="36"/>
        <v>39000</v>
      </c>
      <c r="AH162" s="149">
        <v>0</v>
      </c>
      <c r="AI162">
        <v>19400</v>
      </c>
      <c r="AJ162">
        <v>19100</v>
      </c>
      <c r="AK162">
        <v>500</v>
      </c>
      <c r="AL162" s="148">
        <f t="shared" si="37"/>
        <v>39000</v>
      </c>
      <c r="AM162" s="149">
        <v>1800</v>
      </c>
      <c r="AN162">
        <v>1500</v>
      </c>
      <c r="AO162">
        <v>5300</v>
      </c>
      <c r="AP162">
        <v>30400</v>
      </c>
      <c r="AQ162" s="148">
        <f t="shared" si="38"/>
        <v>39000</v>
      </c>
      <c r="AR162" s="149">
        <v>38100</v>
      </c>
      <c r="AS162">
        <v>0</v>
      </c>
      <c r="AT162">
        <v>0</v>
      </c>
      <c r="AU162">
        <v>0</v>
      </c>
      <c r="AV162">
        <f t="shared" si="39"/>
        <v>38100</v>
      </c>
      <c r="AX162" s="150">
        <f t="shared" si="40"/>
        <v>0</v>
      </c>
      <c r="AY162" s="150">
        <f t="shared" si="41"/>
        <v>0</v>
      </c>
      <c r="AZ162" s="150">
        <f t="shared" si="42"/>
        <v>0</v>
      </c>
      <c r="BA162" s="150">
        <f t="shared" si="43"/>
        <v>0</v>
      </c>
      <c r="BB162" s="150">
        <f t="shared" si="44"/>
        <v>0</v>
      </c>
      <c r="BC162" s="150">
        <f t="shared" si="45"/>
        <v>1.2820512820512819</v>
      </c>
      <c r="BD162" s="150">
        <f t="shared" si="46"/>
        <v>77.948717948717956</v>
      </c>
      <c r="BE162" s="150">
        <f t="shared" si="47"/>
        <v>0</v>
      </c>
    </row>
    <row r="163" spans="1:57" x14ac:dyDescent="0.4">
      <c r="A163" t="s">
        <v>374</v>
      </c>
      <c r="B163">
        <v>502</v>
      </c>
      <c r="C163" t="s">
        <v>374</v>
      </c>
      <c r="D163">
        <v>16813</v>
      </c>
      <c r="E163">
        <v>1</v>
      </c>
      <c r="F163" t="s">
        <v>374</v>
      </c>
      <c r="G163" t="s">
        <v>656</v>
      </c>
      <c r="H163" s="148">
        <v>2021</v>
      </c>
      <c r="I163">
        <v>24400</v>
      </c>
      <c r="J163">
        <v>0</v>
      </c>
      <c r="K163">
        <v>0</v>
      </c>
      <c r="L163">
        <v>0</v>
      </c>
      <c r="M163">
        <f t="shared" si="33"/>
        <v>24400</v>
      </c>
      <c r="N163" s="149">
        <v>24400</v>
      </c>
      <c r="O163">
        <v>0</v>
      </c>
      <c r="P163">
        <v>0</v>
      </c>
      <c r="Q163">
        <v>0</v>
      </c>
      <c r="R163" s="148">
        <f t="shared" si="34"/>
        <v>24400</v>
      </c>
      <c r="S163" s="149">
        <v>12900</v>
      </c>
      <c r="T163">
        <v>11400</v>
      </c>
      <c r="U163">
        <v>100</v>
      </c>
      <c r="V163">
        <v>0</v>
      </c>
      <c r="W163" s="148">
        <f t="shared" si="35"/>
        <v>24400</v>
      </c>
      <c r="X163" s="149">
        <v>12300</v>
      </c>
      <c r="Y163">
        <v>11200</v>
      </c>
      <c r="Z163">
        <v>900</v>
      </c>
      <c r="AA163">
        <v>0</v>
      </c>
      <c r="AB163" s="148">
        <f t="shared" si="32"/>
        <v>24400</v>
      </c>
      <c r="AC163" s="149">
        <v>17200</v>
      </c>
      <c r="AD163">
        <v>7200</v>
      </c>
      <c r="AE163">
        <v>0</v>
      </c>
      <c r="AF163">
        <v>0</v>
      </c>
      <c r="AG163" s="148">
        <f t="shared" si="36"/>
        <v>24400</v>
      </c>
      <c r="AH163" s="149">
        <v>8300</v>
      </c>
      <c r="AI163">
        <v>16100</v>
      </c>
      <c r="AJ163">
        <v>0</v>
      </c>
      <c r="AK163">
        <v>0</v>
      </c>
      <c r="AL163" s="148">
        <f t="shared" si="37"/>
        <v>24400</v>
      </c>
      <c r="AM163" s="149">
        <v>17200</v>
      </c>
      <c r="AN163">
        <v>7100</v>
      </c>
      <c r="AO163">
        <v>100</v>
      </c>
      <c r="AP163">
        <v>0</v>
      </c>
      <c r="AQ163" s="148">
        <f t="shared" si="38"/>
        <v>24400</v>
      </c>
      <c r="AR163" s="149">
        <v>24300</v>
      </c>
      <c r="AS163">
        <v>100</v>
      </c>
      <c r="AT163">
        <v>0</v>
      </c>
      <c r="AU163">
        <v>0</v>
      </c>
      <c r="AV163">
        <f t="shared" si="39"/>
        <v>24400</v>
      </c>
      <c r="AX163" s="150">
        <f t="shared" si="40"/>
        <v>0</v>
      </c>
      <c r="AY163" s="150">
        <f t="shared" si="41"/>
        <v>0</v>
      </c>
      <c r="AZ163" s="150">
        <f t="shared" si="42"/>
        <v>0</v>
      </c>
      <c r="BA163" s="150">
        <f t="shared" si="43"/>
        <v>0</v>
      </c>
      <c r="BB163" s="150">
        <f t="shared" si="44"/>
        <v>0</v>
      </c>
      <c r="BC163" s="150">
        <f t="shared" si="45"/>
        <v>0</v>
      </c>
      <c r="BD163" s="150">
        <f t="shared" si="46"/>
        <v>0</v>
      </c>
      <c r="BE163" s="150">
        <f t="shared" si="47"/>
        <v>0</v>
      </c>
    </row>
    <row r="164" spans="1:57" x14ac:dyDescent="0.4">
      <c r="A164" t="s">
        <v>484</v>
      </c>
      <c r="B164">
        <v>502</v>
      </c>
      <c r="C164" t="s">
        <v>484</v>
      </c>
      <c r="D164">
        <v>16815</v>
      </c>
      <c r="E164">
        <v>1</v>
      </c>
      <c r="F164" t="s">
        <v>484</v>
      </c>
      <c r="G164" t="s">
        <v>657</v>
      </c>
      <c r="H164" s="148">
        <v>2017</v>
      </c>
      <c r="I164">
        <v>748500</v>
      </c>
      <c r="J164">
        <v>82500</v>
      </c>
      <c r="K164">
        <v>700</v>
      </c>
      <c r="L164">
        <v>0</v>
      </c>
      <c r="M164">
        <f t="shared" si="33"/>
        <v>831700</v>
      </c>
      <c r="N164" s="149">
        <v>747500</v>
      </c>
      <c r="O164">
        <v>83300</v>
      </c>
      <c r="P164">
        <v>900</v>
      </c>
      <c r="Q164">
        <v>0</v>
      </c>
      <c r="R164" s="148">
        <f t="shared" si="34"/>
        <v>831700</v>
      </c>
      <c r="S164" s="149">
        <v>706300</v>
      </c>
      <c r="T164">
        <v>121900</v>
      </c>
      <c r="U164">
        <v>3500</v>
      </c>
      <c r="V164">
        <v>0</v>
      </c>
      <c r="W164" s="148">
        <f t="shared" si="35"/>
        <v>831700</v>
      </c>
      <c r="X164" s="149">
        <v>790700</v>
      </c>
      <c r="Y164">
        <v>41000</v>
      </c>
      <c r="Z164">
        <v>0</v>
      </c>
      <c r="AA164">
        <v>0</v>
      </c>
      <c r="AB164" s="148">
        <f t="shared" si="32"/>
        <v>831700</v>
      </c>
      <c r="AC164" s="149">
        <v>803500</v>
      </c>
      <c r="AD164">
        <v>28200</v>
      </c>
      <c r="AE164">
        <v>0</v>
      </c>
      <c r="AF164">
        <v>0</v>
      </c>
      <c r="AG164" s="148">
        <f t="shared" si="36"/>
        <v>831700</v>
      </c>
      <c r="AH164" s="149">
        <v>796500</v>
      </c>
      <c r="AI164">
        <v>33400</v>
      </c>
      <c r="AJ164">
        <v>1800</v>
      </c>
      <c r="AK164">
        <v>0</v>
      </c>
      <c r="AL164" s="148">
        <f t="shared" si="37"/>
        <v>831700</v>
      </c>
      <c r="AM164" s="149">
        <v>816600</v>
      </c>
      <c r="AN164">
        <v>15100</v>
      </c>
      <c r="AO164">
        <v>0</v>
      </c>
      <c r="AP164">
        <v>0</v>
      </c>
      <c r="AQ164" s="148">
        <f t="shared" si="38"/>
        <v>831700</v>
      </c>
      <c r="AR164" s="149">
        <v>829000</v>
      </c>
      <c r="AS164">
        <v>1800</v>
      </c>
      <c r="AT164">
        <v>0</v>
      </c>
      <c r="AU164">
        <v>0</v>
      </c>
      <c r="AV164">
        <f t="shared" si="39"/>
        <v>830800</v>
      </c>
      <c r="AX164" s="150">
        <f t="shared" si="40"/>
        <v>0</v>
      </c>
      <c r="AY164" s="150">
        <f t="shared" si="41"/>
        <v>0</v>
      </c>
      <c r="AZ164" s="150">
        <f t="shared" si="42"/>
        <v>0</v>
      </c>
      <c r="BA164" s="150">
        <f t="shared" si="43"/>
        <v>0</v>
      </c>
      <c r="BB164" s="150">
        <f t="shared" si="44"/>
        <v>0</v>
      </c>
      <c r="BC164" s="150">
        <f t="shared" si="45"/>
        <v>0</v>
      </c>
      <c r="BD164" s="150">
        <f t="shared" si="46"/>
        <v>0</v>
      </c>
      <c r="BE164" s="150">
        <f t="shared" si="47"/>
        <v>0</v>
      </c>
    </row>
    <row r="165" spans="1:57" x14ac:dyDescent="0.4">
      <c r="A165" t="s">
        <v>406</v>
      </c>
      <c r="B165">
        <v>500</v>
      </c>
      <c r="C165" t="s">
        <v>406</v>
      </c>
      <c r="D165">
        <v>16931</v>
      </c>
      <c r="E165">
        <v>1</v>
      </c>
      <c r="F165" t="s">
        <v>406</v>
      </c>
      <c r="G165" t="s">
        <v>656</v>
      </c>
      <c r="H165" s="148">
        <v>2021</v>
      </c>
      <c r="I165">
        <v>2700</v>
      </c>
      <c r="J165">
        <v>200</v>
      </c>
      <c r="K165">
        <v>0</v>
      </c>
      <c r="L165">
        <v>0</v>
      </c>
      <c r="M165">
        <f t="shared" si="33"/>
        <v>2900</v>
      </c>
      <c r="N165" s="149">
        <v>2700</v>
      </c>
      <c r="O165">
        <v>200</v>
      </c>
      <c r="P165">
        <v>0</v>
      </c>
      <c r="Q165">
        <v>0</v>
      </c>
      <c r="R165" s="148">
        <f t="shared" si="34"/>
        <v>2900</v>
      </c>
      <c r="S165" s="149">
        <v>2900</v>
      </c>
      <c r="T165">
        <v>0</v>
      </c>
      <c r="U165">
        <v>0</v>
      </c>
      <c r="V165">
        <v>0</v>
      </c>
      <c r="W165" s="148">
        <f t="shared" si="35"/>
        <v>2900</v>
      </c>
      <c r="X165" s="149">
        <v>2900</v>
      </c>
      <c r="Y165">
        <v>0</v>
      </c>
      <c r="Z165">
        <v>0</v>
      </c>
      <c r="AA165">
        <v>0</v>
      </c>
      <c r="AB165" s="148">
        <f t="shared" si="32"/>
        <v>2900</v>
      </c>
      <c r="AC165" s="149">
        <v>2900</v>
      </c>
      <c r="AD165">
        <v>0</v>
      </c>
      <c r="AE165">
        <v>0</v>
      </c>
      <c r="AF165">
        <v>0</v>
      </c>
      <c r="AG165" s="148">
        <f t="shared" si="36"/>
        <v>2900</v>
      </c>
      <c r="AH165" s="149">
        <v>2200</v>
      </c>
      <c r="AI165">
        <v>700</v>
      </c>
      <c r="AJ165">
        <v>0</v>
      </c>
      <c r="AK165">
        <v>0</v>
      </c>
      <c r="AL165" s="148">
        <f t="shared" si="37"/>
        <v>2900</v>
      </c>
      <c r="AM165" s="149">
        <v>2900</v>
      </c>
      <c r="AN165">
        <v>0</v>
      </c>
      <c r="AO165">
        <v>0</v>
      </c>
      <c r="AP165">
        <v>0</v>
      </c>
      <c r="AQ165" s="148">
        <f t="shared" si="38"/>
        <v>2900</v>
      </c>
      <c r="AR165" s="149">
        <v>2500</v>
      </c>
      <c r="AS165">
        <v>300</v>
      </c>
      <c r="AT165">
        <v>0</v>
      </c>
      <c r="AU165">
        <v>0</v>
      </c>
      <c r="AV165">
        <f t="shared" si="39"/>
        <v>2800</v>
      </c>
      <c r="AX165" s="150">
        <f t="shared" si="40"/>
        <v>0</v>
      </c>
      <c r="AY165" s="150">
        <f t="shared" si="41"/>
        <v>0</v>
      </c>
      <c r="AZ165" s="150">
        <f t="shared" si="42"/>
        <v>0</v>
      </c>
      <c r="BA165" s="150">
        <f t="shared" si="43"/>
        <v>0</v>
      </c>
      <c r="BB165" s="150">
        <f t="shared" si="44"/>
        <v>0</v>
      </c>
      <c r="BC165" s="150">
        <f t="shared" si="45"/>
        <v>0</v>
      </c>
      <c r="BD165" s="150">
        <f t="shared" si="46"/>
        <v>0</v>
      </c>
      <c r="BE165" s="150">
        <f t="shared" si="47"/>
        <v>0</v>
      </c>
    </row>
    <row r="166" spans="1:57" x14ac:dyDescent="0.4">
      <c r="A166" t="s">
        <v>423</v>
      </c>
      <c r="B166">
        <v>500</v>
      </c>
      <c r="C166" t="s">
        <v>423</v>
      </c>
      <c r="D166">
        <v>16934</v>
      </c>
      <c r="E166">
        <v>1</v>
      </c>
      <c r="F166" t="s">
        <v>423</v>
      </c>
      <c r="G166" t="s">
        <v>656</v>
      </c>
      <c r="H166" s="148">
        <v>2020</v>
      </c>
      <c r="I166">
        <v>700</v>
      </c>
      <c r="J166">
        <v>100</v>
      </c>
      <c r="K166">
        <v>0</v>
      </c>
      <c r="L166">
        <v>0</v>
      </c>
      <c r="M166">
        <f t="shared" si="33"/>
        <v>800</v>
      </c>
      <c r="N166" s="149">
        <v>700</v>
      </c>
      <c r="O166">
        <v>100</v>
      </c>
      <c r="P166">
        <v>0</v>
      </c>
      <c r="Q166">
        <v>0</v>
      </c>
      <c r="R166" s="148">
        <f t="shared" si="34"/>
        <v>800</v>
      </c>
      <c r="S166" s="149">
        <v>800</v>
      </c>
      <c r="T166">
        <v>0</v>
      </c>
      <c r="U166">
        <v>0</v>
      </c>
      <c r="V166">
        <v>0</v>
      </c>
      <c r="W166" s="148">
        <f t="shared" si="35"/>
        <v>800</v>
      </c>
      <c r="X166" s="149">
        <v>800</v>
      </c>
      <c r="Y166">
        <v>0</v>
      </c>
      <c r="Z166">
        <v>0</v>
      </c>
      <c r="AA166">
        <v>0</v>
      </c>
      <c r="AB166" s="148">
        <f t="shared" si="32"/>
        <v>800</v>
      </c>
      <c r="AC166" s="149">
        <v>600</v>
      </c>
      <c r="AD166">
        <v>200</v>
      </c>
      <c r="AE166">
        <v>0</v>
      </c>
      <c r="AF166">
        <v>0</v>
      </c>
      <c r="AG166" s="148">
        <f t="shared" si="36"/>
        <v>800</v>
      </c>
      <c r="AH166" s="149">
        <v>600</v>
      </c>
      <c r="AI166">
        <v>200</v>
      </c>
      <c r="AJ166">
        <v>0</v>
      </c>
      <c r="AK166">
        <v>0</v>
      </c>
      <c r="AL166" s="148">
        <f t="shared" si="37"/>
        <v>800</v>
      </c>
      <c r="AM166" s="149">
        <v>800</v>
      </c>
      <c r="AN166">
        <v>0</v>
      </c>
      <c r="AO166">
        <v>0</v>
      </c>
      <c r="AP166">
        <v>0</v>
      </c>
      <c r="AQ166" s="148">
        <f t="shared" si="38"/>
        <v>800</v>
      </c>
      <c r="AR166" s="149">
        <v>800</v>
      </c>
      <c r="AS166">
        <v>0</v>
      </c>
      <c r="AT166">
        <v>0</v>
      </c>
      <c r="AU166">
        <v>0</v>
      </c>
      <c r="AV166">
        <f t="shared" si="39"/>
        <v>800</v>
      </c>
      <c r="AX166" s="150">
        <f t="shared" si="40"/>
        <v>0</v>
      </c>
      <c r="AY166" s="150">
        <f t="shared" si="41"/>
        <v>0</v>
      </c>
      <c r="AZ166" s="150">
        <f t="shared" si="42"/>
        <v>0</v>
      </c>
      <c r="BA166" s="150">
        <f t="shared" si="43"/>
        <v>0</v>
      </c>
      <c r="BB166" s="150">
        <f t="shared" si="44"/>
        <v>0</v>
      </c>
      <c r="BC166" s="150">
        <f t="shared" si="45"/>
        <v>0</v>
      </c>
      <c r="BD166" s="150">
        <f t="shared" si="46"/>
        <v>0</v>
      </c>
      <c r="BE166" s="150">
        <f t="shared" si="47"/>
        <v>0</v>
      </c>
    </row>
    <row r="167" spans="1:57" x14ac:dyDescent="0.4">
      <c r="A167" t="s">
        <v>424</v>
      </c>
      <c r="B167">
        <v>500</v>
      </c>
      <c r="C167" t="s">
        <v>424</v>
      </c>
      <c r="D167">
        <v>16935</v>
      </c>
      <c r="E167">
        <v>1</v>
      </c>
      <c r="F167" t="s">
        <v>424</v>
      </c>
      <c r="G167" t="s">
        <v>656</v>
      </c>
      <c r="H167" s="148">
        <v>2020</v>
      </c>
      <c r="I167">
        <v>5100</v>
      </c>
      <c r="J167">
        <v>100</v>
      </c>
      <c r="K167">
        <v>0</v>
      </c>
      <c r="L167">
        <v>0</v>
      </c>
      <c r="M167">
        <f t="shared" si="33"/>
        <v>5200</v>
      </c>
      <c r="N167" s="149">
        <v>5100</v>
      </c>
      <c r="O167">
        <v>100</v>
      </c>
      <c r="P167">
        <v>0</v>
      </c>
      <c r="Q167">
        <v>0</v>
      </c>
      <c r="R167" s="148">
        <f t="shared" si="34"/>
        <v>5200</v>
      </c>
      <c r="S167" s="149">
        <v>5200</v>
      </c>
      <c r="T167">
        <v>0</v>
      </c>
      <c r="U167">
        <v>0</v>
      </c>
      <c r="V167">
        <v>0</v>
      </c>
      <c r="W167" s="148">
        <f t="shared" si="35"/>
        <v>5200</v>
      </c>
      <c r="X167" s="149">
        <v>5200</v>
      </c>
      <c r="Y167">
        <v>0</v>
      </c>
      <c r="Z167">
        <v>0</v>
      </c>
      <c r="AA167">
        <v>0</v>
      </c>
      <c r="AB167" s="148">
        <f t="shared" si="32"/>
        <v>5200</v>
      </c>
      <c r="AC167" s="149">
        <v>5200</v>
      </c>
      <c r="AD167">
        <v>0</v>
      </c>
      <c r="AE167">
        <v>0</v>
      </c>
      <c r="AF167">
        <v>0</v>
      </c>
      <c r="AG167" s="148">
        <f t="shared" si="36"/>
        <v>5200</v>
      </c>
      <c r="AH167" s="149">
        <v>4700</v>
      </c>
      <c r="AI167">
        <v>500</v>
      </c>
      <c r="AJ167">
        <v>0</v>
      </c>
      <c r="AK167">
        <v>0</v>
      </c>
      <c r="AL167" s="148">
        <f t="shared" si="37"/>
        <v>5200</v>
      </c>
      <c r="AM167" s="149">
        <v>5200</v>
      </c>
      <c r="AN167">
        <v>0</v>
      </c>
      <c r="AO167">
        <v>0</v>
      </c>
      <c r="AP167">
        <v>0</v>
      </c>
      <c r="AQ167" s="148">
        <f t="shared" si="38"/>
        <v>5200</v>
      </c>
      <c r="AR167" s="149">
        <v>5200</v>
      </c>
      <c r="AS167">
        <v>0</v>
      </c>
      <c r="AT167">
        <v>0</v>
      </c>
      <c r="AU167">
        <v>0</v>
      </c>
      <c r="AV167">
        <f t="shared" si="39"/>
        <v>5200</v>
      </c>
      <c r="AX167" s="150">
        <f t="shared" si="40"/>
        <v>0</v>
      </c>
      <c r="AY167" s="150">
        <f t="shared" si="41"/>
        <v>0</v>
      </c>
      <c r="AZ167" s="150">
        <f t="shared" si="42"/>
        <v>0</v>
      </c>
      <c r="BA167" s="150">
        <f t="shared" si="43"/>
        <v>0</v>
      </c>
      <c r="BB167" s="150">
        <f t="shared" si="44"/>
        <v>0</v>
      </c>
      <c r="BC167" s="150">
        <f t="shared" si="45"/>
        <v>0</v>
      </c>
      <c r="BD167" s="150">
        <f t="shared" si="46"/>
        <v>0</v>
      </c>
      <c r="BE167" s="150">
        <f t="shared" si="47"/>
        <v>0</v>
      </c>
    </row>
    <row r="168" spans="1:57" x14ac:dyDescent="0.4">
      <c r="A168" t="s">
        <v>119</v>
      </c>
      <c r="B168">
        <v>508</v>
      </c>
      <c r="C168" t="s">
        <v>119</v>
      </c>
      <c r="D168">
        <v>19059</v>
      </c>
      <c r="E168">
        <v>1</v>
      </c>
      <c r="F168" t="s">
        <v>119</v>
      </c>
      <c r="G168" t="s">
        <v>656</v>
      </c>
      <c r="H168" s="148">
        <v>2023</v>
      </c>
      <c r="I168">
        <v>17400</v>
      </c>
      <c r="J168">
        <v>2600</v>
      </c>
      <c r="K168">
        <v>0</v>
      </c>
      <c r="L168">
        <v>0</v>
      </c>
      <c r="M168">
        <f t="shared" si="33"/>
        <v>20000</v>
      </c>
      <c r="N168" s="149">
        <v>4600</v>
      </c>
      <c r="O168">
        <v>14200</v>
      </c>
      <c r="P168">
        <v>1200</v>
      </c>
      <c r="Q168">
        <v>0</v>
      </c>
      <c r="R168" s="148">
        <f t="shared" si="34"/>
        <v>20000</v>
      </c>
      <c r="S168" s="149">
        <v>3300</v>
      </c>
      <c r="T168">
        <v>8900</v>
      </c>
      <c r="U168">
        <v>4500</v>
      </c>
      <c r="V168">
        <v>3300</v>
      </c>
      <c r="W168" s="148">
        <f t="shared" si="35"/>
        <v>20000</v>
      </c>
      <c r="X168" s="149">
        <v>17000</v>
      </c>
      <c r="Y168">
        <v>2700</v>
      </c>
      <c r="Z168">
        <v>300</v>
      </c>
      <c r="AA168">
        <v>0</v>
      </c>
      <c r="AB168" s="148">
        <f t="shared" si="32"/>
        <v>20000</v>
      </c>
      <c r="AC168" s="149">
        <v>2800</v>
      </c>
      <c r="AD168">
        <v>8700</v>
      </c>
      <c r="AE168">
        <v>8500</v>
      </c>
      <c r="AF168">
        <v>0</v>
      </c>
      <c r="AG168" s="148">
        <f t="shared" si="36"/>
        <v>20000</v>
      </c>
      <c r="AH168" s="149">
        <v>15200</v>
      </c>
      <c r="AI168">
        <v>4700</v>
      </c>
      <c r="AJ168">
        <v>100</v>
      </c>
      <c r="AK168">
        <v>0</v>
      </c>
      <c r="AL168" s="148">
        <f t="shared" si="37"/>
        <v>20000</v>
      </c>
      <c r="AM168" s="149">
        <v>0</v>
      </c>
      <c r="AN168">
        <v>7700</v>
      </c>
      <c r="AO168">
        <v>12300</v>
      </c>
      <c r="AP168">
        <v>0</v>
      </c>
      <c r="AQ168" s="148">
        <f t="shared" si="38"/>
        <v>20000</v>
      </c>
      <c r="AR168" s="149">
        <v>17000</v>
      </c>
      <c r="AS168">
        <v>2800</v>
      </c>
      <c r="AT168">
        <v>200</v>
      </c>
      <c r="AU168">
        <v>0</v>
      </c>
      <c r="AV168">
        <f t="shared" si="39"/>
        <v>20000</v>
      </c>
      <c r="AX168" s="150">
        <f t="shared" si="40"/>
        <v>0</v>
      </c>
      <c r="AY168" s="150">
        <f t="shared" si="41"/>
        <v>0</v>
      </c>
      <c r="AZ168" s="150">
        <f t="shared" si="42"/>
        <v>16.5</v>
      </c>
      <c r="BA168" s="150">
        <f t="shared" si="43"/>
        <v>0</v>
      </c>
      <c r="BB168" s="150">
        <f t="shared" si="44"/>
        <v>0</v>
      </c>
      <c r="BC168" s="150">
        <f t="shared" si="45"/>
        <v>0</v>
      </c>
      <c r="BD168" s="150">
        <f t="shared" si="46"/>
        <v>0</v>
      </c>
      <c r="BE168" s="150">
        <f t="shared" si="47"/>
        <v>0</v>
      </c>
    </row>
    <row r="169" spans="1:57" x14ac:dyDescent="0.4">
      <c r="A169" t="s">
        <v>118</v>
      </c>
      <c r="B169">
        <v>508</v>
      </c>
      <c r="C169" t="s">
        <v>118</v>
      </c>
      <c r="D169">
        <v>19060</v>
      </c>
      <c r="E169">
        <v>1</v>
      </c>
      <c r="F169" t="s">
        <v>118</v>
      </c>
      <c r="G169" t="s">
        <v>656</v>
      </c>
      <c r="H169" s="148">
        <v>2023</v>
      </c>
      <c r="I169">
        <v>6200</v>
      </c>
      <c r="J169">
        <v>3400</v>
      </c>
      <c r="K169">
        <v>0</v>
      </c>
      <c r="L169">
        <v>0</v>
      </c>
      <c r="M169">
        <f t="shared" si="33"/>
        <v>9600</v>
      </c>
      <c r="N169" s="149">
        <v>4200</v>
      </c>
      <c r="O169">
        <v>1300</v>
      </c>
      <c r="P169">
        <v>4100</v>
      </c>
      <c r="Q169">
        <v>0</v>
      </c>
      <c r="R169" s="148">
        <f t="shared" si="34"/>
        <v>9600</v>
      </c>
      <c r="S169" s="149">
        <v>2100</v>
      </c>
      <c r="T169">
        <v>2200</v>
      </c>
      <c r="U169">
        <v>4200</v>
      </c>
      <c r="V169">
        <v>1100</v>
      </c>
      <c r="W169" s="148">
        <f t="shared" si="35"/>
        <v>9600</v>
      </c>
      <c r="X169" s="149">
        <v>9500</v>
      </c>
      <c r="Y169">
        <v>100</v>
      </c>
      <c r="Z169">
        <v>0</v>
      </c>
      <c r="AA169">
        <v>0</v>
      </c>
      <c r="AB169" s="148">
        <f t="shared" si="32"/>
        <v>9600</v>
      </c>
      <c r="AC169" s="149">
        <v>100</v>
      </c>
      <c r="AD169">
        <v>7400</v>
      </c>
      <c r="AE169">
        <v>2100</v>
      </c>
      <c r="AF169">
        <v>0</v>
      </c>
      <c r="AG169" s="148">
        <f t="shared" si="36"/>
        <v>9600</v>
      </c>
      <c r="AH169" s="149">
        <v>2400</v>
      </c>
      <c r="AI169">
        <v>6400</v>
      </c>
      <c r="AJ169">
        <v>800</v>
      </c>
      <c r="AK169">
        <v>0</v>
      </c>
      <c r="AL169" s="148">
        <f t="shared" si="37"/>
        <v>9600</v>
      </c>
      <c r="AM169" s="149">
        <v>3800</v>
      </c>
      <c r="AN169">
        <v>4800</v>
      </c>
      <c r="AO169">
        <v>1000</v>
      </c>
      <c r="AP169">
        <v>0</v>
      </c>
      <c r="AQ169" s="148">
        <f t="shared" si="38"/>
        <v>9600</v>
      </c>
      <c r="AR169" s="149">
        <v>2400</v>
      </c>
      <c r="AS169">
        <v>3700</v>
      </c>
      <c r="AT169">
        <v>3900</v>
      </c>
      <c r="AU169">
        <v>0</v>
      </c>
      <c r="AV169">
        <f t="shared" si="39"/>
        <v>10000</v>
      </c>
      <c r="AX169" s="150">
        <f t="shared" si="40"/>
        <v>0</v>
      </c>
      <c r="AY169" s="150">
        <f t="shared" si="41"/>
        <v>0</v>
      </c>
      <c r="AZ169" s="150">
        <f t="shared" si="42"/>
        <v>11.458333333333332</v>
      </c>
      <c r="BA169" s="150">
        <f t="shared" si="43"/>
        <v>0</v>
      </c>
      <c r="BB169" s="150">
        <f t="shared" si="44"/>
        <v>0</v>
      </c>
      <c r="BC169" s="150">
        <f t="shared" si="45"/>
        <v>0</v>
      </c>
      <c r="BD169" s="150">
        <f t="shared" si="46"/>
        <v>0</v>
      </c>
      <c r="BE169" s="150">
        <f t="shared" si="47"/>
        <v>0</v>
      </c>
    </row>
    <row r="170" spans="1:57" x14ac:dyDescent="0.4">
      <c r="A170" t="s">
        <v>120</v>
      </c>
      <c r="B170">
        <v>508</v>
      </c>
      <c r="C170" t="s">
        <v>120</v>
      </c>
      <c r="D170">
        <v>19061</v>
      </c>
      <c r="E170">
        <v>1</v>
      </c>
      <c r="F170" t="s">
        <v>120</v>
      </c>
      <c r="G170" t="s">
        <v>656</v>
      </c>
      <c r="H170" s="148">
        <v>2023</v>
      </c>
      <c r="I170">
        <v>5400</v>
      </c>
      <c r="J170">
        <v>19900</v>
      </c>
      <c r="K170">
        <v>2200</v>
      </c>
      <c r="L170">
        <v>0</v>
      </c>
      <c r="M170">
        <f t="shared" si="33"/>
        <v>27500</v>
      </c>
      <c r="N170" s="149">
        <v>800</v>
      </c>
      <c r="O170">
        <v>12400</v>
      </c>
      <c r="P170">
        <v>13300</v>
      </c>
      <c r="Q170">
        <v>1000</v>
      </c>
      <c r="R170" s="148">
        <f t="shared" si="34"/>
        <v>27500</v>
      </c>
      <c r="S170" s="149">
        <v>100</v>
      </c>
      <c r="T170">
        <v>22900</v>
      </c>
      <c r="U170">
        <v>4100</v>
      </c>
      <c r="V170">
        <v>400</v>
      </c>
      <c r="W170" s="148">
        <f t="shared" si="35"/>
        <v>27500</v>
      </c>
      <c r="X170" s="149">
        <v>22000</v>
      </c>
      <c r="Y170">
        <v>4400</v>
      </c>
      <c r="Z170">
        <v>1100</v>
      </c>
      <c r="AA170">
        <v>0</v>
      </c>
      <c r="AB170" s="148">
        <f t="shared" si="32"/>
        <v>27500</v>
      </c>
      <c r="AC170" s="149">
        <v>500</v>
      </c>
      <c r="AD170">
        <v>17000</v>
      </c>
      <c r="AE170">
        <v>10000</v>
      </c>
      <c r="AF170">
        <v>0</v>
      </c>
      <c r="AG170" s="148">
        <f t="shared" si="36"/>
        <v>27500</v>
      </c>
      <c r="AH170" s="149">
        <v>0</v>
      </c>
      <c r="AI170">
        <v>9000</v>
      </c>
      <c r="AJ170">
        <v>18300</v>
      </c>
      <c r="AK170">
        <v>200</v>
      </c>
      <c r="AL170" s="148">
        <f t="shared" si="37"/>
        <v>27500</v>
      </c>
      <c r="AM170" s="149">
        <v>300</v>
      </c>
      <c r="AN170">
        <v>6800</v>
      </c>
      <c r="AO170">
        <v>20400</v>
      </c>
      <c r="AP170">
        <v>0</v>
      </c>
      <c r="AQ170" s="148">
        <f t="shared" si="38"/>
        <v>27500</v>
      </c>
      <c r="AR170" s="149">
        <v>10000</v>
      </c>
      <c r="AS170">
        <v>8800</v>
      </c>
      <c r="AT170">
        <v>9100</v>
      </c>
      <c r="AU170">
        <v>0</v>
      </c>
      <c r="AV170">
        <f t="shared" si="39"/>
        <v>27900</v>
      </c>
      <c r="AX170" s="150">
        <f t="shared" si="40"/>
        <v>0</v>
      </c>
      <c r="AY170" s="150">
        <f t="shared" si="41"/>
        <v>3.6363636363636362</v>
      </c>
      <c r="AZ170" s="150">
        <f t="shared" si="42"/>
        <v>1.4545454545454546</v>
      </c>
      <c r="BA170" s="150">
        <f t="shared" si="43"/>
        <v>0</v>
      </c>
      <c r="BB170" s="150">
        <f t="shared" si="44"/>
        <v>0</v>
      </c>
      <c r="BC170" s="150">
        <f t="shared" si="45"/>
        <v>0.72727272727272729</v>
      </c>
      <c r="BD170" s="150">
        <f t="shared" si="46"/>
        <v>0</v>
      </c>
      <c r="BE170" s="150">
        <f t="shared" si="47"/>
        <v>0</v>
      </c>
    </row>
    <row r="171" spans="1:57" x14ac:dyDescent="0.4">
      <c r="A171" t="s">
        <v>76</v>
      </c>
      <c r="B171">
        <v>508</v>
      </c>
      <c r="C171" t="s">
        <v>76</v>
      </c>
      <c r="D171">
        <v>19062</v>
      </c>
      <c r="E171">
        <v>1</v>
      </c>
      <c r="F171" t="s">
        <v>76</v>
      </c>
      <c r="G171" t="s">
        <v>656</v>
      </c>
      <c r="H171" s="148">
        <v>2023</v>
      </c>
      <c r="I171">
        <v>9800</v>
      </c>
      <c r="J171">
        <v>0</v>
      </c>
      <c r="K171">
        <v>0</v>
      </c>
      <c r="L171">
        <v>0</v>
      </c>
      <c r="M171">
        <f t="shared" si="33"/>
        <v>9800</v>
      </c>
      <c r="N171" s="149">
        <v>9800</v>
      </c>
      <c r="O171">
        <v>0</v>
      </c>
      <c r="P171">
        <v>0</v>
      </c>
      <c r="Q171">
        <v>0</v>
      </c>
      <c r="R171" s="148">
        <f t="shared" si="34"/>
        <v>9800</v>
      </c>
      <c r="S171" s="149">
        <v>9100</v>
      </c>
      <c r="T171">
        <v>700</v>
      </c>
      <c r="U171">
        <v>0</v>
      </c>
      <c r="V171">
        <v>0</v>
      </c>
      <c r="W171" s="148">
        <f t="shared" si="35"/>
        <v>9800</v>
      </c>
      <c r="X171" s="149">
        <v>8500</v>
      </c>
      <c r="Y171">
        <v>1300</v>
      </c>
      <c r="Z171">
        <v>0</v>
      </c>
      <c r="AA171">
        <v>0</v>
      </c>
      <c r="AB171" s="148">
        <f t="shared" si="32"/>
        <v>9800</v>
      </c>
      <c r="AC171" s="149">
        <v>6500</v>
      </c>
      <c r="AD171">
        <v>2000</v>
      </c>
      <c r="AE171">
        <v>600</v>
      </c>
      <c r="AF171">
        <v>700</v>
      </c>
      <c r="AG171" s="148">
        <f t="shared" si="36"/>
        <v>9800</v>
      </c>
      <c r="AH171" s="149">
        <v>8400</v>
      </c>
      <c r="AI171">
        <v>1300</v>
      </c>
      <c r="AJ171">
        <v>100</v>
      </c>
      <c r="AK171">
        <v>0</v>
      </c>
      <c r="AL171" s="148">
        <f t="shared" si="37"/>
        <v>9800</v>
      </c>
      <c r="AM171" s="149">
        <v>7400</v>
      </c>
      <c r="AN171">
        <v>2300</v>
      </c>
      <c r="AO171">
        <v>100</v>
      </c>
      <c r="AP171">
        <v>0</v>
      </c>
      <c r="AQ171" s="148">
        <f t="shared" si="38"/>
        <v>9800</v>
      </c>
      <c r="AR171" s="149">
        <v>4400</v>
      </c>
      <c r="AS171">
        <v>5500</v>
      </c>
      <c r="AT171">
        <v>100</v>
      </c>
      <c r="AU171">
        <v>0</v>
      </c>
      <c r="AV171">
        <f t="shared" si="39"/>
        <v>10000</v>
      </c>
      <c r="AX171" s="150">
        <f t="shared" si="40"/>
        <v>0</v>
      </c>
      <c r="AY171" s="150">
        <f t="shared" si="41"/>
        <v>0</v>
      </c>
      <c r="AZ171" s="150">
        <f t="shared" si="42"/>
        <v>0</v>
      </c>
      <c r="BA171" s="150">
        <f t="shared" si="43"/>
        <v>0</v>
      </c>
      <c r="BB171" s="150">
        <f t="shared" si="44"/>
        <v>7.1428571428571423</v>
      </c>
      <c r="BC171" s="150">
        <f t="shared" si="45"/>
        <v>0</v>
      </c>
      <c r="BD171" s="150">
        <f t="shared" si="46"/>
        <v>0</v>
      </c>
      <c r="BE171" s="150">
        <f t="shared" si="47"/>
        <v>0</v>
      </c>
    </row>
    <row r="172" spans="1:57" x14ac:dyDescent="0.4">
      <c r="A172" t="s">
        <v>246</v>
      </c>
      <c r="B172">
        <v>508</v>
      </c>
      <c r="C172" t="s">
        <v>246</v>
      </c>
      <c r="D172">
        <v>19368</v>
      </c>
      <c r="E172">
        <v>1</v>
      </c>
      <c r="F172" t="s">
        <v>246</v>
      </c>
      <c r="G172" t="s">
        <v>657</v>
      </c>
      <c r="H172" s="148">
        <v>2024</v>
      </c>
      <c r="I172">
        <v>12000</v>
      </c>
      <c r="J172">
        <v>0</v>
      </c>
      <c r="K172">
        <v>0</v>
      </c>
      <c r="L172">
        <v>0</v>
      </c>
      <c r="M172">
        <f t="shared" si="33"/>
        <v>12000</v>
      </c>
      <c r="N172" s="149">
        <v>12000</v>
      </c>
      <c r="O172">
        <v>0</v>
      </c>
      <c r="P172">
        <v>0</v>
      </c>
      <c r="Q172">
        <v>0</v>
      </c>
      <c r="R172" s="148">
        <f t="shared" si="34"/>
        <v>12000</v>
      </c>
      <c r="S172" s="149">
        <v>11500</v>
      </c>
      <c r="T172">
        <v>500</v>
      </c>
      <c r="U172">
        <v>0</v>
      </c>
      <c r="V172">
        <v>0</v>
      </c>
      <c r="W172" s="148">
        <f t="shared" si="35"/>
        <v>12000</v>
      </c>
      <c r="X172" s="149">
        <v>12000</v>
      </c>
      <c r="Y172">
        <v>0</v>
      </c>
      <c r="Z172">
        <v>0</v>
      </c>
      <c r="AA172">
        <v>0</v>
      </c>
      <c r="AB172" s="148">
        <f t="shared" si="32"/>
        <v>12000</v>
      </c>
      <c r="AC172" s="149">
        <v>12000</v>
      </c>
      <c r="AD172">
        <v>0</v>
      </c>
      <c r="AE172">
        <v>0</v>
      </c>
      <c r="AF172">
        <v>0</v>
      </c>
      <c r="AG172" s="148">
        <f t="shared" si="36"/>
        <v>12000</v>
      </c>
      <c r="AH172" s="149">
        <v>12000</v>
      </c>
      <c r="AI172">
        <v>0</v>
      </c>
      <c r="AJ172">
        <v>0</v>
      </c>
      <c r="AK172">
        <v>0</v>
      </c>
      <c r="AL172" s="148">
        <f t="shared" si="37"/>
        <v>12000</v>
      </c>
      <c r="AM172" s="149">
        <v>12000</v>
      </c>
      <c r="AN172">
        <v>0</v>
      </c>
      <c r="AO172">
        <v>0</v>
      </c>
      <c r="AP172">
        <v>0</v>
      </c>
      <c r="AQ172" s="148">
        <f t="shared" si="38"/>
        <v>12000</v>
      </c>
      <c r="AR172" s="149">
        <v>10700</v>
      </c>
      <c r="AS172">
        <v>1000</v>
      </c>
      <c r="AT172">
        <v>0</v>
      </c>
      <c r="AU172">
        <v>0</v>
      </c>
      <c r="AV172">
        <f t="shared" si="39"/>
        <v>11700</v>
      </c>
      <c r="AX172" s="150">
        <f t="shared" si="40"/>
        <v>0</v>
      </c>
      <c r="AY172" s="150">
        <f t="shared" si="41"/>
        <v>0</v>
      </c>
      <c r="AZ172" s="150">
        <f t="shared" si="42"/>
        <v>0</v>
      </c>
      <c r="BA172" s="150">
        <f t="shared" si="43"/>
        <v>0</v>
      </c>
      <c r="BB172" s="150">
        <f t="shared" si="44"/>
        <v>0</v>
      </c>
      <c r="BC172" s="150">
        <f t="shared" si="45"/>
        <v>0</v>
      </c>
      <c r="BD172" s="150">
        <f t="shared" si="46"/>
        <v>0</v>
      </c>
      <c r="BE172" s="150">
        <f t="shared" si="47"/>
        <v>0</v>
      </c>
    </row>
    <row r="173" spans="1:57" x14ac:dyDescent="0.4">
      <c r="A173" t="s">
        <v>377</v>
      </c>
      <c r="B173">
        <v>502</v>
      </c>
      <c r="C173" t="s">
        <v>377</v>
      </c>
      <c r="D173">
        <v>16823</v>
      </c>
      <c r="E173">
        <v>1</v>
      </c>
      <c r="F173" t="s">
        <v>377</v>
      </c>
      <c r="G173" t="s">
        <v>656</v>
      </c>
      <c r="H173" s="148">
        <v>2021</v>
      </c>
      <c r="I173">
        <v>11000</v>
      </c>
      <c r="J173">
        <v>0</v>
      </c>
      <c r="K173">
        <v>0</v>
      </c>
      <c r="L173">
        <v>0</v>
      </c>
      <c r="M173">
        <f t="shared" si="33"/>
        <v>11000</v>
      </c>
      <c r="N173" s="149">
        <v>10900</v>
      </c>
      <c r="O173">
        <v>100</v>
      </c>
      <c r="P173">
        <v>0</v>
      </c>
      <c r="Q173">
        <v>0</v>
      </c>
      <c r="R173" s="148">
        <f t="shared" si="34"/>
        <v>11000</v>
      </c>
      <c r="S173" s="149">
        <v>11000</v>
      </c>
      <c r="T173">
        <v>0</v>
      </c>
      <c r="U173">
        <v>0</v>
      </c>
      <c r="V173">
        <v>0</v>
      </c>
      <c r="W173" s="148">
        <f t="shared" si="35"/>
        <v>11000</v>
      </c>
      <c r="X173" s="149">
        <v>11000</v>
      </c>
      <c r="Y173">
        <v>0</v>
      </c>
      <c r="Z173">
        <v>0</v>
      </c>
      <c r="AA173">
        <v>0</v>
      </c>
      <c r="AB173" s="148">
        <f t="shared" si="32"/>
        <v>11000</v>
      </c>
      <c r="AC173" s="149">
        <v>7100</v>
      </c>
      <c r="AD173">
        <v>3900</v>
      </c>
      <c r="AE173">
        <v>0</v>
      </c>
      <c r="AF173">
        <v>0</v>
      </c>
      <c r="AG173" s="148">
        <f t="shared" si="36"/>
        <v>11000</v>
      </c>
      <c r="AH173" s="149">
        <v>10900</v>
      </c>
      <c r="AI173">
        <v>100</v>
      </c>
      <c r="AJ173">
        <v>0</v>
      </c>
      <c r="AK173">
        <v>0</v>
      </c>
      <c r="AL173" s="148">
        <f t="shared" si="37"/>
        <v>11000</v>
      </c>
      <c r="AM173" s="149">
        <v>10100</v>
      </c>
      <c r="AN173">
        <v>700</v>
      </c>
      <c r="AO173">
        <v>200</v>
      </c>
      <c r="AP173">
        <v>0</v>
      </c>
      <c r="AQ173" s="148">
        <f t="shared" si="38"/>
        <v>11000</v>
      </c>
      <c r="AR173" s="149">
        <v>11100</v>
      </c>
      <c r="AS173">
        <v>0</v>
      </c>
      <c r="AT173">
        <v>0</v>
      </c>
      <c r="AU173">
        <v>0</v>
      </c>
      <c r="AV173">
        <f t="shared" si="39"/>
        <v>11100</v>
      </c>
      <c r="AX173" s="150">
        <f t="shared" si="40"/>
        <v>0</v>
      </c>
      <c r="AY173" s="150">
        <f t="shared" si="41"/>
        <v>0</v>
      </c>
      <c r="AZ173" s="150">
        <f t="shared" si="42"/>
        <v>0</v>
      </c>
      <c r="BA173" s="150">
        <f t="shared" si="43"/>
        <v>0</v>
      </c>
      <c r="BB173" s="150">
        <f t="shared" si="44"/>
        <v>0</v>
      </c>
      <c r="BC173" s="150">
        <f t="shared" si="45"/>
        <v>0</v>
      </c>
      <c r="BD173" s="150">
        <f t="shared" si="46"/>
        <v>0</v>
      </c>
      <c r="BE173" s="150">
        <f t="shared" si="47"/>
        <v>0</v>
      </c>
    </row>
    <row r="174" spans="1:57" x14ac:dyDescent="0.4">
      <c r="A174" t="s">
        <v>378</v>
      </c>
      <c r="B174">
        <v>500</v>
      </c>
      <c r="C174" t="s">
        <v>378</v>
      </c>
      <c r="D174">
        <v>16826</v>
      </c>
      <c r="E174">
        <v>1</v>
      </c>
      <c r="F174" t="s">
        <v>378</v>
      </c>
      <c r="G174" t="s">
        <v>656</v>
      </c>
      <c r="H174" s="148">
        <v>2021</v>
      </c>
      <c r="I174">
        <v>51300</v>
      </c>
      <c r="J174">
        <v>500</v>
      </c>
      <c r="K174">
        <v>0</v>
      </c>
      <c r="L174">
        <v>0</v>
      </c>
      <c r="M174">
        <f t="shared" si="33"/>
        <v>51800</v>
      </c>
      <c r="N174" s="149">
        <v>51700</v>
      </c>
      <c r="O174">
        <v>100</v>
      </c>
      <c r="P174">
        <v>0</v>
      </c>
      <c r="Q174">
        <v>0</v>
      </c>
      <c r="R174" s="148">
        <f t="shared" si="34"/>
        <v>51800</v>
      </c>
      <c r="S174" s="149">
        <v>51800</v>
      </c>
      <c r="T174">
        <v>0</v>
      </c>
      <c r="U174">
        <v>0</v>
      </c>
      <c r="V174">
        <v>0</v>
      </c>
      <c r="W174" s="148">
        <f t="shared" si="35"/>
        <v>51800</v>
      </c>
      <c r="X174" s="149">
        <v>48400</v>
      </c>
      <c r="Y174">
        <v>3100</v>
      </c>
      <c r="Z174">
        <v>300</v>
      </c>
      <c r="AA174">
        <v>0</v>
      </c>
      <c r="AB174" s="148">
        <f t="shared" si="32"/>
        <v>51800</v>
      </c>
      <c r="AC174" s="149">
        <v>38300</v>
      </c>
      <c r="AD174">
        <v>13100</v>
      </c>
      <c r="AE174">
        <v>400</v>
      </c>
      <c r="AF174">
        <v>0</v>
      </c>
      <c r="AG174" s="148">
        <f t="shared" si="36"/>
        <v>51800</v>
      </c>
      <c r="AH174" s="149">
        <v>50100</v>
      </c>
      <c r="AI174">
        <v>1700</v>
      </c>
      <c r="AJ174">
        <v>0</v>
      </c>
      <c r="AK174">
        <v>0</v>
      </c>
      <c r="AL174" s="148">
        <f t="shared" si="37"/>
        <v>51800</v>
      </c>
      <c r="AM174" s="149">
        <v>51300</v>
      </c>
      <c r="AN174">
        <v>500</v>
      </c>
      <c r="AO174">
        <v>0</v>
      </c>
      <c r="AP174">
        <v>0</v>
      </c>
      <c r="AQ174" s="148">
        <f t="shared" si="38"/>
        <v>51800</v>
      </c>
      <c r="AR174" s="149">
        <v>49500</v>
      </c>
      <c r="AS174">
        <v>1600</v>
      </c>
      <c r="AT174">
        <v>100</v>
      </c>
      <c r="AU174">
        <v>0</v>
      </c>
      <c r="AV174">
        <f t="shared" si="39"/>
        <v>51200</v>
      </c>
      <c r="AX174" s="150">
        <f t="shared" si="40"/>
        <v>0</v>
      </c>
      <c r="AY174" s="150">
        <f t="shared" si="41"/>
        <v>0</v>
      </c>
      <c r="AZ174" s="150">
        <f t="shared" si="42"/>
        <v>0</v>
      </c>
      <c r="BA174" s="150">
        <f t="shared" si="43"/>
        <v>0</v>
      </c>
      <c r="BB174" s="150">
        <f t="shared" si="44"/>
        <v>0</v>
      </c>
      <c r="BC174" s="150">
        <f t="shared" si="45"/>
        <v>0</v>
      </c>
      <c r="BD174" s="150">
        <f t="shared" si="46"/>
        <v>0</v>
      </c>
      <c r="BE174" s="150">
        <f t="shared" si="47"/>
        <v>0</v>
      </c>
    </row>
    <row r="175" spans="1:57" x14ac:dyDescent="0.4">
      <c r="A175" t="s">
        <v>379</v>
      </c>
      <c r="B175">
        <v>500</v>
      </c>
      <c r="C175" t="s">
        <v>379</v>
      </c>
      <c r="D175">
        <v>16827</v>
      </c>
      <c r="E175">
        <v>1</v>
      </c>
      <c r="F175" t="s">
        <v>379</v>
      </c>
      <c r="G175" t="s">
        <v>656</v>
      </c>
      <c r="H175" s="148">
        <v>2021</v>
      </c>
      <c r="I175">
        <v>10000</v>
      </c>
      <c r="J175">
        <v>0</v>
      </c>
      <c r="K175">
        <v>0</v>
      </c>
      <c r="L175">
        <v>0</v>
      </c>
      <c r="M175">
        <f t="shared" si="33"/>
        <v>10000</v>
      </c>
      <c r="N175" s="149">
        <v>10000</v>
      </c>
      <c r="O175">
        <v>0</v>
      </c>
      <c r="P175">
        <v>0</v>
      </c>
      <c r="Q175">
        <v>0</v>
      </c>
      <c r="R175" s="148">
        <f t="shared" si="34"/>
        <v>10000</v>
      </c>
      <c r="S175" s="149">
        <v>10000</v>
      </c>
      <c r="T175">
        <v>0</v>
      </c>
      <c r="U175">
        <v>0</v>
      </c>
      <c r="V175">
        <v>0</v>
      </c>
      <c r="W175" s="148">
        <f t="shared" si="35"/>
        <v>10000</v>
      </c>
      <c r="X175" s="149">
        <v>10000</v>
      </c>
      <c r="Y175">
        <v>0</v>
      </c>
      <c r="Z175">
        <v>0</v>
      </c>
      <c r="AA175">
        <v>0</v>
      </c>
      <c r="AB175" s="148">
        <f t="shared" si="32"/>
        <v>10000</v>
      </c>
      <c r="AC175" s="149">
        <v>9500</v>
      </c>
      <c r="AD175">
        <v>500</v>
      </c>
      <c r="AE175">
        <v>0</v>
      </c>
      <c r="AF175">
        <v>0</v>
      </c>
      <c r="AG175" s="148">
        <f t="shared" si="36"/>
        <v>10000</v>
      </c>
      <c r="AH175" s="149">
        <v>9800</v>
      </c>
      <c r="AI175">
        <v>200</v>
      </c>
      <c r="AJ175">
        <v>0</v>
      </c>
      <c r="AK175">
        <v>0</v>
      </c>
      <c r="AL175" s="148">
        <f t="shared" si="37"/>
        <v>10000</v>
      </c>
      <c r="AM175" s="149">
        <v>10000</v>
      </c>
      <c r="AN175">
        <v>0</v>
      </c>
      <c r="AO175">
        <v>0</v>
      </c>
      <c r="AP175">
        <v>0</v>
      </c>
      <c r="AQ175" s="148">
        <f t="shared" si="38"/>
        <v>10000</v>
      </c>
      <c r="AR175" s="149">
        <v>9900</v>
      </c>
      <c r="AS175">
        <v>0</v>
      </c>
      <c r="AT175">
        <v>0</v>
      </c>
      <c r="AU175">
        <v>0</v>
      </c>
      <c r="AV175">
        <f t="shared" si="39"/>
        <v>9900</v>
      </c>
      <c r="AX175" s="150">
        <f t="shared" si="40"/>
        <v>0</v>
      </c>
      <c r="AY175" s="150">
        <f t="shared" si="41"/>
        <v>0</v>
      </c>
      <c r="AZ175" s="150">
        <f t="shared" si="42"/>
        <v>0</v>
      </c>
      <c r="BA175" s="150">
        <f t="shared" si="43"/>
        <v>0</v>
      </c>
      <c r="BB175" s="150">
        <f t="shared" si="44"/>
        <v>0</v>
      </c>
      <c r="BC175" s="150">
        <f t="shared" si="45"/>
        <v>0</v>
      </c>
      <c r="BD175" s="150">
        <f t="shared" si="46"/>
        <v>0</v>
      </c>
      <c r="BE175" s="150">
        <f t="shared" si="47"/>
        <v>0</v>
      </c>
    </row>
    <row r="176" spans="1:57" x14ac:dyDescent="0.4">
      <c r="A176" t="s">
        <v>380</v>
      </c>
      <c r="B176">
        <v>500</v>
      </c>
      <c r="C176" t="s">
        <v>380</v>
      </c>
      <c r="D176">
        <v>16828</v>
      </c>
      <c r="E176">
        <v>1</v>
      </c>
      <c r="F176" t="s">
        <v>380</v>
      </c>
      <c r="G176" t="s">
        <v>656</v>
      </c>
      <c r="H176" s="148">
        <v>2021</v>
      </c>
      <c r="I176">
        <v>0</v>
      </c>
      <c r="J176">
        <v>14700</v>
      </c>
      <c r="K176">
        <v>100</v>
      </c>
      <c r="L176">
        <v>0</v>
      </c>
      <c r="M176">
        <f t="shared" si="33"/>
        <v>14800</v>
      </c>
      <c r="N176" s="149">
        <v>3600</v>
      </c>
      <c r="O176">
        <v>4600</v>
      </c>
      <c r="P176">
        <v>6600</v>
      </c>
      <c r="Q176">
        <v>0</v>
      </c>
      <c r="R176" s="148">
        <f t="shared" si="34"/>
        <v>14800</v>
      </c>
      <c r="S176" s="149">
        <v>1300</v>
      </c>
      <c r="T176">
        <v>9400</v>
      </c>
      <c r="U176">
        <v>4100</v>
      </c>
      <c r="V176">
        <v>0</v>
      </c>
      <c r="W176" s="148">
        <f t="shared" si="35"/>
        <v>14800</v>
      </c>
      <c r="X176" s="149">
        <v>1600</v>
      </c>
      <c r="Y176">
        <v>4700</v>
      </c>
      <c r="Z176">
        <v>8500</v>
      </c>
      <c r="AA176">
        <v>0</v>
      </c>
      <c r="AB176" s="148">
        <f t="shared" si="32"/>
        <v>14800</v>
      </c>
      <c r="AC176" s="149">
        <v>2600</v>
      </c>
      <c r="AD176">
        <v>2100</v>
      </c>
      <c r="AE176">
        <v>8600</v>
      </c>
      <c r="AF176">
        <v>1500</v>
      </c>
      <c r="AG176" s="148">
        <f t="shared" si="36"/>
        <v>14800</v>
      </c>
      <c r="AH176" s="149">
        <v>600</v>
      </c>
      <c r="AI176">
        <v>3200</v>
      </c>
      <c r="AJ176">
        <v>8800</v>
      </c>
      <c r="AK176">
        <v>2200</v>
      </c>
      <c r="AL176" s="148">
        <f t="shared" si="37"/>
        <v>14800</v>
      </c>
      <c r="AM176" s="149">
        <v>13300</v>
      </c>
      <c r="AN176">
        <v>1500</v>
      </c>
      <c r="AO176">
        <v>0</v>
      </c>
      <c r="AP176">
        <v>0</v>
      </c>
      <c r="AQ176" s="148">
        <f t="shared" si="38"/>
        <v>14800</v>
      </c>
      <c r="AR176" s="149">
        <v>14700</v>
      </c>
      <c r="AS176">
        <v>700</v>
      </c>
      <c r="AT176">
        <v>0</v>
      </c>
      <c r="AU176">
        <v>0</v>
      </c>
      <c r="AV176">
        <f t="shared" si="39"/>
        <v>15400</v>
      </c>
      <c r="AX176" s="150">
        <f t="shared" si="40"/>
        <v>0</v>
      </c>
      <c r="AY176" s="150">
        <f t="shared" si="41"/>
        <v>0</v>
      </c>
      <c r="AZ176" s="150">
        <f t="shared" si="42"/>
        <v>0</v>
      </c>
      <c r="BA176" s="150">
        <f t="shared" si="43"/>
        <v>0</v>
      </c>
      <c r="BB176" s="150">
        <f t="shared" si="44"/>
        <v>10.135135135135135</v>
      </c>
      <c r="BC176" s="150">
        <f t="shared" si="45"/>
        <v>14.864864864864865</v>
      </c>
      <c r="BD176" s="150">
        <f t="shared" si="46"/>
        <v>0</v>
      </c>
      <c r="BE176" s="150">
        <f t="shared" si="47"/>
        <v>0</v>
      </c>
    </row>
    <row r="177" spans="1:57" x14ac:dyDescent="0.4">
      <c r="A177" t="s">
        <v>381</v>
      </c>
      <c r="B177">
        <v>500</v>
      </c>
      <c r="C177" t="s">
        <v>381</v>
      </c>
      <c r="D177">
        <v>16831</v>
      </c>
      <c r="E177">
        <v>1</v>
      </c>
      <c r="F177" t="s">
        <v>381</v>
      </c>
      <c r="G177" t="s">
        <v>656</v>
      </c>
      <c r="H177" s="148">
        <v>2021</v>
      </c>
      <c r="I177">
        <v>30400</v>
      </c>
      <c r="J177">
        <v>0</v>
      </c>
      <c r="K177">
        <v>0</v>
      </c>
      <c r="L177">
        <v>0</v>
      </c>
      <c r="M177">
        <f t="shared" si="33"/>
        <v>30400</v>
      </c>
      <c r="N177" s="149">
        <v>30400</v>
      </c>
      <c r="O177">
        <v>0</v>
      </c>
      <c r="P177">
        <v>0</v>
      </c>
      <c r="Q177">
        <v>0</v>
      </c>
      <c r="R177" s="148">
        <f t="shared" si="34"/>
        <v>30400</v>
      </c>
      <c r="S177" s="149">
        <v>30300</v>
      </c>
      <c r="T177">
        <v>100</v>
      </c>
      <c r="U177">
        <v>0</v>
      </c>
      <c r="V177">
        <v>0</v>
      </c>
      <c r="W177" s="148">
        <f t="shared" si="35"/>
        <v>30400</v>
      </c>
      <c r="X177" s="149">
        <v>30400</v>
      </c>
      <c r="Y177">
        <v>0</v>
      </c>
      <c r="Z177">
        <v>0</v>
      </c>
      <c r="AA177">
        <v>0</v>
      </c>
      <c r="AB177" s="148">
        <f t="shared" si="32"/>
        <v>30400</v>
      </c>
      <c r="AC177" s="149">
        <v>29900</v>
      </c>
      <c r="AD177">
        <v>500</v>
      </c>
      <c r="AE177">
        <v>0</v>
      </c>
      <c r="AF177">
        <v>0</v>
      </c>
      <c r="AG177" s="148">
        <f t="shared" si="36"/>
        <v>30400</v>
      </c>
      <c r="AH177" s="149">
        <v>29400</v>
      </c>
      <c r="AI177">
        <v>1000</v>
      </c>
      <c r="AJ177">
        <v>0</v>
      </c>
      <c r="AK177">
        <v>0</v>
      </c>
      <c r="AL177" s="148">
        <f t="shared" si="37"/>
        <v>30400</v>
      </c>
      <c r="AM177" s="149">
        <v>30400</v>
      </c>
      <c r="AN177">
        <v>0</v>
      </c>
      <c r="AO177">
        <v>0</v>
      </c>
      <c r="AP177">
        <v>0</v>
      </c>
      <c r="AQ177" s="148">
        <f t="shared" si="38"/>
        <v>30400</v>
      </c>
      <c r="AR177" s="149">
        <v>30300</v>
      </c>
      <c r="AS177">
        <v>0</v>
      </c>
      <c r="AT177">
        <v>0</v>
      </c>
      <c r="AU177">
        <v>0</v>
      </c>
      <c r="AV177">
        <f t="shared" si="39"/>
        <v>30300</v>
      </c>
      <c r="AX177" s="150">
        <f t="shared" si="40"/>
        <v>0</v>
      </c>
      <c r="AY177" s="150">
        <f t="shared" si="41"/>
        <v>0</v>
      </c>
      <c r="AZ177" s="150">
        <f t="shared" si="42"/>
        <v>0</v>
      </c>
      <c r="BA177" s="150">
        <f t="shared" si="43"/>
        <v>0</v>
      </c>
      <c r="BB177" s="150">
        <f t="shared" si="44"/>
        <v>0</v>
      </c>
      <c r="BC177" s="150">
        <f t="shared" si="45"/>
        <v>0</v>
      </c>
      <c r="BD177" s="150">
        <f t="shared" si="46"/>
        <v>0</v>
      </c>
      <c r="BE177" s="150">
        <f t="shared" si="47"/>
        <v>0</v>
      </c>
    </row>
    <row r="178" spans="1:57" x14ac:dyDescent="0.4">
      <c r="A178" t="s">
        <v>367</v>
      </c>
      <c r="B178">
        <v>500</v>
      </c>
      <c r="C178" t="s">
        <v>367</v>
      </c>
      <c r="D178">
        <v>16790</v>
      </c>
      <c r="E178">
        <v>1</v>
      </c>
      <c r="F178" t="s">
        <v>367</v>
      </c>
      <c r="G178" t="s">
        <v>656</v>
      </c>
      <c r="H178" s="148">
        <v>2020</v>
      </c>
      <c r="I178">
        <v>0</v>
      </c>
      <c r="J178">
        <v>400</v>
      </c>
      <c r="K178">
        <v>26000</v>
      </c>
      <c r="L178">
        <v>0</v>
      </c>
      <c r="M178">
        <f t="shared" si="33"/>
        <v>26400</v>
      </c>
      <c r="N178" s="149">
        <v>1200</v>
      </c>
      <c r="O178">
        <v>13500</v>
      </c>
      <c r="P178">
        <v>11700</v>
      </c>
      <c r="Q178">
        <v>0</v>
      </c>
      <c r="R178" s="148">
        <f t="shared" si="34"/>
        <v>26400</v>
      </c>
      <c r="S178" s="149">
        <v>1000</v>
      </c>
      <c r="T178">
        <v>7500</v>
      </c>
      <c r="U178">
        <v>13500</v>
      </c>
      <c r="V178">
        <v>4400</v>
      </c>
      <c r="W178" s="148">
        <f t="shared" si="35"/>
        <v>26400</v>
      </c>
      <c r="X178" s="149">
        <v>0</v>
      </c>
      <c r="Y178">
        <v>1200</v>
      </c>
      <c r="Z178">
        <v>4500</v>
      </c>
      <c r="AA178">
        <v>20700</v>
      </c>
      <c r="AB178" s="148">
        <f t="shared" si="32"/>
        <v>26400</v>
      </c>
      <c r="AC178" s="149">
        <v>2000</v>
      </c>
      <c r="AD178">
        <v>2800</v>
      </c>
      <c r="AE178">
        <v>5600</v>
      </c>
      <c r="AF178">
        <v>16000</v>
      </c>
      <c r="AG178" s="148">
        <f t="shared" si="36"/>
        <v>26400</v>
      </c>
      <c r="AH178" s="149">
        <v>100</v>
      </c>
      <c r="AI178">
        <v>1600</v>
      </c>
      <c r="AJ178">
        <v>21000</v>
      </c>
      <c r="AK178">
        <v>3700</v>
      </c>
      <c r="AL178" s="148">
        <f t="shared" si="37"/>
        <v>26400</v>
      </c>
      <c r="AM178" s="149">
        <v>26400</v>
      </c>
      <c r="AN178">
        <v>0</v>
      </c>
      <c r="AO178">
        <v>0</v>
      </c>
      <c r="AP178">
        <v>0</v>
      </c>
      <c r="AQ178" s="148">
        <f t="shared" si="38"/>
        <v>26400</v>
      </c>
      <c r="AR178" s="149">
        <v>26900</v>
      </c>
      <c r="AS178">
        <v>0</v>
      </c>
      <c r="AT178">
        <v>0</v>
      </c>
      <c r="AU178">
        <v>0</v>
      </c>
      <c r="AV178">
        <f t="shared" si="39"/>
        <v>26900</v>
      </c>
      <c r="AX178" s="150">
        <f t="shared" si="40"/>
        <v>0</v>
      </c>
      <c r="AY178" s="150">
        <f t="shared" si="41"/>
        <v>0</v>
      </c>
      <c r="AZ178" s="150">
        <f t="shared" si="42"/>
        <v>16.666666666666664</v>
      </c>
      <c r="BA178" s="150">
        <f t="shared" si="43"/>
        <v>78.409090909090907</v>
      </c>
      <c r="BB178" s="150">
        <f t="shared" si="44"/>
        <v>60.606060606060609</v>
      </c>
      <c r="BC178" s="150">
        <f t="shared" si="45"/>
        <v>14.015151515151514</v>
      </c>
      <c r="BD178" s="150">
        <f t="shared" si="46"/>
        <v>0</v>
      </c>
      <c r="BE178" s="150">
        <f t="shared" si="47"/>
        <v>0</v>
      </c>
    </row>
    <row r="179" spans="1:57" x14ac:dyDescent="0.4">
      <c r="A179" t="s">
        <v>368</v>
      </c>
      <c r="B179">
        <v>500</v>
      </c>
      <c r="C179" t="s">
        <v>368</v>
      </c>
      <c r="D179">
        <v>16791</v>
      </c>
      <c r="E179">
        <v>1</v>
      </c>
      <c r="F179" t="s">
        <v>368</v>
      </c>
      <c r="G179" t="s">
        <v>656</v>
      </c>
      <c r="H179" s="148">
        <v>2021</v>
      </c>
      <c r="I179">
        <v>0</v>
      </c>
      <c r="J179">
        <v>5500</v>
      </c>
      <c r="K179">
        <v>10600</v>
      </c>
      <c r="L179">
        <v>0</v>
      </c>
      <c r="M179">
        <f t="shared" si="33"/>
        <v>16100</v>
      </c>
      <c r="N179" s="149">
        <v>2700</v>
      </c>
      <c r="O179">
        <v>10200</v>
      </c>
      <c r="P179">
        <v>3200</v>
      </c>
      <c r="Q179">
        <v>0</v>
      </c>
      <c r="R179" s="148">
        <f t="shared" si="34"/>
        <v>16100</v>
      </c>
      <c r="S179" s="149">
        <v>3000</v>
      </c>
      <c r="T179">
        <v>9800</v>
      </c>
      <c r="U179">
        <v>2600</v>
      </c>
      <c r="V179">
        <v>700</v>
      </c>
      <c r="W179" s="148">
        <f t="shared" si="35"/>
        <v>16100</v>
      </c>
      <c r="X179" s="149">
        <v>0</v>
      </c>
      <c r="Y179">
        <v>900</v>
      </c>
      <c r="Z179">
        <v>8100</v>
      </c>
      <c r="AA179">
        <v>7100</v>
      </c>
      <c r="AB179" s="148">
        <f t="shared" si="32"/>
        <v>16100</v>
      </c>
      <c r="AC179" s="149">
        <v>11700</v>
      </c>
      <c r="AD179">
        <v>2200</v>
      </c>
      <c r="AE179">
        <v>2200</v>
      </c>
      <c r="AF179">
        <v>0</v>
      </c>
      <c r="AG179" s="148">
        <f t="shared" si="36"/>
        <v>16100</v>
      </c>
      <c r="AH179" s="149">
        <v>300</v>
      </c>
      <c r="AI179">
        <v>3200</v>
      </c>
      <c r="AJ179">
        <v>6900</v>
      </c>
      <c r="AK179">
        <v>5700</v>
      </c>
      <c r="AL179" s="148">
        <f t="shared" si="37"/>
        <v>16100</v>
      </c>
      <c r="AM179" s="149">
        <v>15800</v>
      </c>
      <c r="AN179">
        <v>300</v>
      </c>
      <c r="AO179">
        <v>0</v>
      </c>
      <c r="AP179">
        <v>0</v>
      </c>
      <c r="AQ179" s="148">
        <f t="shared" si="38"/>
        <v>16100</v>
      </c>
      <c r="AR179" s="149">
        <v>16400</v>
      </c>
      <c r="AS179">
        <v>0</v>
      </c>
      <c r="AT179">
        <v>0</v>
      </c>
      <c r="AU179">
        <v>0</v>
      </c>
      <c r="AV179">
        <f t="shared" si="39"/>
        <v>16400</v>
      </c>
      <c r="AX179" s="150">
        <f t="shared" si="40"/>
        <v>0</v>
      </c>
      <c r="AY179" s="150">
        <f t="shared" si="41"/>
        <v>0</v>
      </c>
      <c r="AZ179" s="150">
        <f t="shared" si="42"/>
        <v>4.3478260869565215</v>
      </c>
      <c r="BA179" s="150">
        <f t="shared" si="43"/>
        <v>44.099378881987576</v>
      </c>
      <c r="BB179" s="150">
        <f t="shared" si="44"/>
        <v>0</v>
      </c>
      <c r="BC179" s="150">
        <f t="shared" si="45"/>
        <v>35.403726708074537</v>
      </c>
      <c r="BD179" s="150">
        <f t="shared" si="46"/>
        <v>0</v>
      </c>
      <c r="BE179" s="150">
        <f t="shared" si="47"/>
        <v>0</v>
      </c>
    </row>
    <row r="180" spans="1:57" x14ac:dyDescent="0.4">
      <c r="A180" t="s">
        <v>382</v>
      </c>
      <c r="B180">
        <v>500</v>
      </c>
      <c r="C180" t="s">
        <v>382</v>
      </c>
      <c r="D180">
        <v>16837</v>
      </c>
      <c r="E180">
        <v>1</v>
      </c>
      <c r="F180" t="s">
        <v>382</v>
      </c>
      <c r="G180" t="s">
        <v>656</v>
      </c>
      <c r="H180" s="148">
        <v>2018</v>
      </c>
      <c r="I180">
        <v>5600</v>
      </c>
      <c r="J180">
        <v>1100</v>
      </c>
      <c r="K180">
        <v>200</v>
      </c>
      <c r="L180">
        <v>0</v>
      </c>
      <c r="M180">
        <f t="shared" si="33"/>
        <v>6900</v>
      </c>
      <c r="N180" s="149">
        <v>3600</v>
      </c>
      <c r="O180">
        <v>3000</v>
      </c>
      <c r="P180">
        <v>300</v>
      </c>
      <c r="Q180">
        <v>0</v>
      </c>
      <c r="R180" s="148">
        <f t="shared" si="34"/>
        <v>6900</v>
      </c>
      <c r="S180" s="149">
        <v>1500</v>
      </c>
      <c r="T180">
        <v>5400</v>
      </c>
      <c r="U180">
        <v>0</v>
      </c>
      <c r="V180">
        <v>0</v>
      </c>
      <c r="W180" s="148">
        <f t="shared" si="35"/>
        <v>6900</v>
      </c>
      <c r="X180" s="149">
        <v>6300</v>
      </c>
      <c r="Y180">
        <v>600</v>
      </c>
      <c r="Z180">
        <v>0</v>
      </c>
      <c r="AA180">
        <v>0</v>
      </c>
      <c r="AB180" s="148">
        <f t="shared" si="32"/>
        <v>6900</v>
      </c>
      <c r="AC180" s="149">
        <v>3800</v>
      </c>
      <c r="AD180">
        <v>3100</v>
      </c>
      <c r="AE180">
        <v>0</v>
      </c>
      <c r="AF180">
        <v>0</v>
      </c>
      <c r="AG180" s="148">
        <f t="shared" si="36"/>
        <v>6900</v>
      </c>
      <c r="AH180" s="149">
        <v>6100</v>
      </c>
      <c r="AI180">
        <v>800</v>
      </c>
      <c r="AJ180">
        <v>0</v>
      </c>
      <c r="AK180">
        <v>0</v>
      </c>
      <c r="AL180" s="148">
        <f t="shared" si="37"/>
        <v>6900</v>
      </c>
      <c r="AM180" s="149">
        <v>6900</v>
      </c>
      <c r="AN180">
        <v>0</v>
      </c>
      <c r="AO180">
        <v>0</v>
      </c>
      <c r="AP180">
        <v>0</v>
      </c>
      <c r="AQ180" s="148">
        <f t="shared" si="38"/>
        <v>6900</v>
      </c>
      <c r="AR180" s="149">
        <v>6700</v>
      </c>
      <c r="AS180">
        <v>200</v>
      </c>
      <c r="AT180">
        <v>0</v>
      </c>
      <c r="AU180">
        <v>0</v>
      </c>
      <c r="AV180">
        <f t="shared" si="39"/>
        <v>6900</v>
      </c>
      <c r="AX180" s="150">
        <f t="shared" si="40"/>
        <v>0</v>
      </c>
      <c r="AY180" s="150">
        <f t="shared" si="41"/>
        <v>0</v>
      </c>
      <c r="AZ180" s="150">
        <f t="shared" si="42"/>
        <v>0</v>
      </c>
      <c r="BA180" s="150">
        <f t="shared" si="43"/>
        <v>0</v>
      </c>
      <c r="BB180" s="150">
        <f t="shared" si="44"/>
        <v>0</v>
      </c>
      <c r="BC180" s="150">
        <f t="shared" si="45"/>
        <v>0</v>
      </c>
      <c r="BD180" s="150">
        <f t="shared" si="46"/>
        <v>0</v>
      </c>
      <c r="BE180" s="150">
        <f t="shared" si="47"/>
        <v>0</v>
      </c>
    </row>
    <row r="181" spans="1:57" x14ac:dyDescent="0.4">
      <c r="A181" t="s">
        <v>383</v>
      </c>
      <c r="B181">
        <v>500</v>
      </c>
      <c r="C181" t="s">
        <v>383</v>
      </c>
      <c r="D181">
        <v>16839</v>
      </c>
      <c r="E181">
        <v>1</v>
      </c>
      <c r="F181" t="s">
        <v>383</v>
      </c>
      <c r="G181" t="s">
        <v>656</v>
      </c>
      <c r="H181" s="148">
        <v>2021</v>
      </c>
      <c r="I181">
        <v>0</v>
      </c>
      <c r="J181">
        <v>9800</v>
      </c>
      <c r="K181">
        <v>2900</v>
      </c>
      <c r="L181">
        <v>200</v>
      </c>
      <c r="M181">
        <f t="shared" si="33"/>
        <v>12900</v>
      </c>
      <c r="N181" s="149">
        <v>0</v>
      </c>
      <c r="O181">
        <v>12500</v>
      </c>
      <c r="P181">
        <v>400</v>
      </c>
      <c r="Q181">
        <v>0</v>
      </c>
      <c r="R181" s="148">
        <f t="shared" si="34"/>
        <v>12900</v>
      </c>
      <c r="S181" s="149">
        <v>0</v>
      </c>
      <c r="T181">
        <v>4700</v>
      </c>
      <c r="U181">
        <v>8200</v>
      </c>
      <c r="V181">
        <v>0</v>
      </c>
      <c r="W181" s="148">
        <f t="shared" si="35"/>
        <v>12900</v>
      </c>
      <c r="X181" s="149">
        <v>400</v>
      </c>
      <c r="Y181">
        <v>12500</v>
      </c>
      <c r="Z181">
        <v>0</v>
      </c>
      <c r="AA181">
        <v>0</v>
      </c>
      <c r="AB181" s="148">
        <f t="shared" si="32"/>
        <v>12900</v>
      </c>
      <c r="AC181" s="149">
        <v>400</v>
      </c>
      <c r="AD181">
        <v>8400</v>
      </c>
      <c r="AE181">
        <v>3800</v>
      </c>
      <c r="AF181">
        <v>300</v>
      </c>
      <c r="AG181" s="148">
        <f t="shared" si="36"/>
        <v>12900</v>
      </c>
      <c r="AH181" s="149">
        <v>8800</v>
      </c>
      <c r="AI181">
        <v>4100</v>
      </c>
      <c r="AJ181">
        <v>0</v>
      </c>
      <c r="AK181">
        <v>0</v>
      </c>
      <c r="AL181" s="148">
        <f t="shared" si="37"/>
        <v>12900</v>
      </c>
      <c r="AM181" s="149">
        <v>12300</v>
      </c>
      <c r="AN181">
        <v>600</v>
      </c>
      <c r="AO181">
        <v>0</v>
      </c>
      <c r="AP181">
        <v>0</v>
      </c>
      <c r="AQ181" s="148">
        <f t="shared" si="38"/>
        <v>12900</v>
      </c>
      <c r="AR181" s="149">
        <v>13100</v>
      </c>
      <c r="AS181">
        <v>0</v>
      </c>
      <c r="AT181">
        <v>0</v>
      </c>
      <c r="AU181">
        <v>0</v>
      </c>
      <c r="AV181">
        <f t="shared" si="39"/>
        <v>13100</v>
      </c>
      <c r="AX181" s="150">
        <f t="shared" si="40"/>
        <v>1.5503875968992249</v>
      </c>
      <c r="AY181" s="150">
        <f t="shared" si="41"/>
        <v>0</v>
      </c>
      <c r="AZ181" s="150">
        <f t="shared" si="42"/>
        <v>0</v>
      </c>
      <c r="BA181" s="150">
        <f t="shared" si="43"/>
        <v>0</v>
      </c>
      <c r="BB181" s="150">
        <f t="shared" si="44"/>
        <v>2.3255813953488373</v>
      </c>
      <c r="BC181" s="150">
        <f t="shared" si="45"/>
        <v>0</v>
      </c>
      <c r="BD181" s="150">
        <f t="shared" si="46"/>
        <v>0</v>
      </c>
      <c r="BE181" s="150">
        <f t="shared" si="47"/>
        <v>0</v>
      </c>
    </row>
    <row r="182" spans="1:57" x14ac:dyDescent="0.4">
      <c r="A182" t="s">
        <v>425</v>
      </c>
      <c r="B182">
        <v>500</v>
      </c>
      <c r="C182" t="s">
        <v>425</v>
      </c>
      <c r="D182">
        <v>16956</v>
      </c>
      <c r="E182">
        <v>1</v>
      </c>
      <c r="F182" t="s">
        <v>425</v>
      </c>
      <c r="G182" t="s">
        <v>656</v>
      </c>
      <c r="H182" s="148">
        <v>2020</v>
      </c>
      <c r="I182">
        <v>3600</v>
      </c>
      <c r="J182">
        <v>1100</v>
      </c>
      <c r="K182">
        <v>0</v>
      </c>
      <c r="L182">
        <v>0</v>
      </c>
      <c r="M182">
        <f t="shared" si="33"/>
        <v>4700</v>
      </c>
      <c r="N182" s="149">
        <v>4600</v>
      </c>
      <c r="O182">
        <v>100</v>
      </c>
      <c r="P182">
        <v>0</v>
      </c>
      <c r="Q182">
        <v>0</v>
      </c>
      <c r="R182" s="148">
        <f t="shared" si="34"/>
        <v>4700</v>
      </c>
      <c r="S182" s="149">
        <v>4100</v>
      </c>
      <c r="T182">
        <v>500</v>
      </c>
      <c r="U182">
        <v>100</v>
      </c>
      <c r="V182">
        <v>0</v>
      </c>
      <c r="W182" s="148">
        <f t="shared" si="35"/>
        <v>4700</v>
      </c>
      <c r="X182" s="149">
        <v>3600</v>
      </c>
      <c r="Y182">
        <v>1100</v>
      </c>
      <c r="Z182">
        <v>0</v>
      </c>
      <c r="AA182">
        <v>0</v>
      </c>
      <c r="AB182" s="148">
        <f t="shared" si="32"/>
        <v>4700</v>
      </c>
      <c r="AC182" s="149">
        <v>0</v>
      </c>
      <c r="AD182">
        <v>700</v>
      </c>
      <c r="AE182">
        <v>2100</v>
      </c>
      <c r="AF182">
        <v>1900</v>
      </c>
      <c r="AG182" s="148">
        <f t="shared" si="36"/>
        <v>4700</v>
      </c>
      <c r="AH182" s="149">
        <v>2800</v>
      </c>
      <c r="AI182">
        <v>700</v>
      </c>
      <c r="AJ182">
        <v>1200</v>
      </c>
      <c r="AK182">
        <v>0</v>
      </c>
      <c r="AL182" s="148">
        <f t="shared" si="37"/>
        <v>4700</v>
      </c>
      <c r="AM182" s="149">
        <v>4200</v>
      </c>
      <c r="AN182">
        <v>500</v>
      </c>
      <c r="AO182">
        <v>0</v>
      </c>
      <c r="AP182">
        <v>0</v>
      </c>
      <c r="AQ182" s="148">
        <f t="shared" si="38"/>
        <v>4700</v>
      </c>
      <c r="AR182" s="149">
        <v>4200</v>
      </c>
      <c r="AS182">
        <v>700</v>
      </c>
      <c r="AT182">
        <v>0</v>
      </c>
      <c r="AU182">
        <v>0</v>
      </c>
      <c r="AV182">
        <f t="shared" si="39"/>
        <v>4900</v>
      </c>
      <c r="AX182" s="150">
        <f t="shared" si="40"/>
        <v>0</v>
      </c>
      <c r="AY182" s="150">
        <f t="shared" si="41"/>
        <v>0</v>
      </c>
      <c r="AZ182" s="150">
        <f t="shared" si="42"/>
        <v>0</v>
      </c>
      <c r="BA182" s="150">
        <f t="shared" si="43"/>
        <v>0</v>
      </c>
      <c r="BB182" s="150">
        <f t="shared" si="44"/>
        <v>40.425531914893611</v>
      </c>
      <c r="BC182" s="150">
        <f t="shared" si="45"/>
        <v>0</v>
      </c>
      <c r="BD182" s="150">
        <f t="shared" si="46"/>
        <v>0</v>
      </c>
      <c r="BE182" s="150">
        <f t="shared" si="47"/>
        <v>0</v>
      </c>
    </row>
    <row r="183" spans="1:57" x14ac:dyDescent="0.4">
      <c r="A183" t="s">
        <v>247</v>
      </c>
      <c r="B183">
        <v>508</v>
      </c>
      <c r="C183" t="s">
        <v>247</v>
      </c>
      <c r="D183">
        <v>19369</v>
      </c>
      <c r="E183">
        <v>1</v>
      </c>
      <c r="F183" t="s">
        <v>247</v>
      </c>
      <c r="G183" t="s">
        <v>656</v>
      </c>
      <c r="H183" s="148">
        <v>2024</v>
      </c>
      <c r="I183">
        <v>2100</v>
      </c>
      <c r="J183">
        <v>0</v>
      </c>
      <c r="K183">
        <v>0</v>
      </c>
      <c r="L183">
        <v>0</v>
      </c>
      <c r="M183">
        <f t="shared" si="33"/>
        <v>2100</v>
      </c>
      <c r="N183" s="149">
        <v>2100</v>
      </c>
      <c r="O183">
        <v>0</v>
      </c>
      <c r="P183">
        <v>0</v>
      </c>
      <c r="Q183">
        <v>0</v>
      </c>
      <c r="R183" s="148">
        <f t="shared" si="34"/>
        <v>2100</v>
      </c>
      <c r="S183" s="149">
        <v>1300</v>
      </c>
      <c r="T183">
        <v>800</v>
      </c>
      <c r="U183">
        <v>0</v>
      </c>
      <c r="V183">
        <v>0</v>
      </c>
      <c r="W183" s="148">
        <f t="shared" si="35"/>
        <v>2100</v>
      </c>
      <c r="X183" s="149">
        <v>1900</v>
      </c>
      <c r="Y183">
        <v>200</v>
      </c>
      <c r="Z183">
        <v>0</v>
      </c>
      <c r="AA183">
        <v>0</v>
      </c>
      <c r="AB183" s="148">
        <f t="shared" si="32"/>
        <v>2100</v>
      </c>
      <c r="AC183" s="149">
        <v>2100</v>
      </c>
      <c r="AD183">
        <v>0</v>
      </c>
      <c r="AE183">
        <v>0</v>
      </c>
      <c r="AF183">
        <v>0</v>
      </c>
      <c r="AG183" s="148">
        <f t="shared" si="36"/>
        <v>2100</v>
      </c>
      <c r="AH183" s="149">
        <v>1800</v>
      </c>
      <c r="AI183">
        <v>300</v>
      </c>
      <c r="AJ183">
        <v>0</v>
      </c>
      <c r="AK183">
        <v>0</v>
      </c>
      <c r="AL183" s="148">
        <f t="shared" si="37"/>
        <v>2100</v>
      </c>
      <c r="AM183" s="149">
        <v>1600</v>
      </c>
      <c r="AN183">
        <v>500</v>
      </c>
      <c r="AO183">
        <v>0</v>
      </c>
      <c r="AP183">
        <v>0</v>
      </c>
      <c r="AQ183" s="148">
        <f t="shared" si="38"/>
        <v>2100</v>
      </c>
      <c r="AR183" s="149">
        <v>2000</v>
      </c>
      <c r="AS183">
        <v>300</v>
      </c>
      <c r="AT183">
        <v>0</v>
      </c>
      <c r="AU183">
        <v>0</v>
      </c>
      <c r="AV183">
        <f t="shared" si="39"/>
        <v>2300</v>
      </c>
      <c r="AX183" s="150">
        <f t="shared" si="40"/>
        <v>0</v>
      </c>
      <c r="AY183" s="150">
        <f t="shared" si="41"/>
        <v>0</v>
      </c>
      <c r="AZ183" s="150">
        <f t="shared" si="42"/>
        <v>0</v>
      </c>
      <c r="BA183" s="150">
        <f t="shared" si="43"/>
        <v>0</v>
      </c>
      <c r="BB183" s="150">
        <f t="shared" si="44"/>
        <v>0</v>
      </c>
      <c r="BC183" s="150">
        <f t="shared" si="45"/>
        <v>0</v>
      </c>
      <c r="BD183" s="150">
        <f t="shared" si="46"/>
        <v>0</v>
      </c>
      <c r="BE183" s="150">
        <f t="shared" si="47"/>
        <v>0</v>
      </c>
    </row>
    <row r="184" spans="1:57" x14ac:dyDescent="0.4">
      <c r="A184" t="s">
        <v>485</v>
      </c>
      <c r="B184">
        <v>502</v>
      </c>
      <c r="C184" t="s">
        <v>485</v>
      </c>
      <c r="D184">
        <v>16853</v>
      </c>
      <c r="E184">
        <v>1</v>
      </c>
      <c r="F184" t="s">
        <v>485</v>
      </c>
      <c r="G184" t="s">
        <v>656</v>
      </c>
      <c r="H184" s="148">
        <v>2017</v>
      </c>
      <c r="I184">
        <v>11300</v>
      </c>
      <c r="J184">
        <v>85700</v>
      </c>
      <c r="K184">
        <v>59900</v>
      </c>
      <c r="L184">
        <v>0</v>
      </c>
      <c r="M184">
        <f t="shared" si="33"/>
        <v>156900</v>
      </c>
      <c r="N184" s="149">
        <v>53000</v>
      </c>
      <c r="O184">
        <v>88300</v>
      </c>
      <c r="P184">
        <v>15600</v>
      </c>
      <c r="Q184">
        <v>0</v>
      </c>
      <c r="R184" s="148">
        <f t="shared" si="34"/>
        <v>156900</v>
      </c>
      <c r="S184" s="149">
        <v>99700</v>
      </c>
      <c r="T184">
        <v>52000</v>
      </c>
      <c r="U184">
        <v>5200</v>
      </c>
      <c r="V184">
        <v>0</v>
      </c>
      <c r="W184" s="148">
        <f t="shared" si="35"/>
        <v>156900</v>
      </c>
      <c r="X184" s="149">
        <v>155400</v>
      </c>
      <c r="Y184">
        <v>1500</v>
      </c>
      <c r="Z184">
        <v>0</v>
      </c>
      <c r="AA184">
        <v>0</v>
      </c>
      <c r="AB184" s="148">
        <f t="shared" si="32"/>
        <v>156900</v>
      </c>
      <c r="AC184" s="149">
        <v>148800</v>
      </c>
      <c r="AD184">
        <v>8100</v>
      </c>
      <c r="AE184">
        <v>0</v>
      </c>
      <c r="AF184">
        <v>0</v>
      </c>
      <c r="AG184" s="148">
        <f t="shared" si="36"/>
        <v>156900</v>
      </c>
      <c r="AH184" s="149">
        <v>151400</v>
      </c>
      <c r="AI184">
        <v>5200</v>
      </c>
      <c r="AJ184">
        <v>300</v>
      </c>
      <c r="AK184">
        <v>0</v>
      </c>
      <c r="AL184" s="148">
        <f t="shared" si="37"/>
        <v>156900</v>
      </c>
      <c r="AM184" s="149">
        <v>154400</v>
      </c>
      <c r="AN184">
        <v>1900</v>
      </c>
      <c r="AO184">
        <v>600</v>
      </c>
      <c r="AP184">
        <v>0</v>
      </c>
      <c r="AQ184" s="148">
        <f t="shared" si="38"/>
        <v>156900</v>
      </c>
      <c r="AR184" s="149">
        <v>92500</v>
      </c>
      <c r="AS184">
        <v>50200</v>
      </c>
      <c r="AT184">
        <v>13500</v>
      </c>
      <c r="AU184">
        <v>500</v>
      </c>
      <c r="AV184">
        <f t="shared" si="39"/>
        <v>156700</v>
      </c>
      <c r="AX184" s="150">
        <f t="shared" si="40"/>
        <v>0</v>
      </c>
      <c r="AY184" s="150">
        <f t="shared" si="41"/>
        <v>0</v>
      </c>
      <c r="AZ184" s="150">
        <f t="shared" si="42"/>
        <v>0</v>
      </c>
      <c r="BA184" s="150">
        <f t="shared" si="43"/>
        <v>0</v>
      </c>
      <c r="BB184" s="150">
        <f t="shared" si="44"/>
        <v>0</v>
      </c>
      <c r="BC184" s="150">
        <f t="shared" si="45"/>
        <v>0</v>
      </c>
      <c r="BD184" s="150">
        <f t="shared" si="46"/>
        <v>0</v>
      </c>
      <c r="BE184" s="150">
        <f t="shared" si="47"/>
        <v>0.31908104658583281</v>
      </c>
    </row>
    <row r="185" spans="1:57" x14ac:dyDescent="0.4">
      <c r="A185" t="s">
        <v>487</v>
      </c>
      <c r="B185">
        <v>502</v>
      </c>
      <c r="C185" t="s">
        <v>487</v>
      </c>
      <c r="D185">
        <v>16926</v>
      </c>
      <c r="E185">
        <v>1</v>
      </c>
      <c r="F185" t="s">
        <v>487</v>
      </c>
      <c r="G185" t="s">
        <v>657</v>
      </c>
      <c r="H185" s="148">
        <v>2018</v>
      </c>
      <c r="I185">
        <v>248300</v>
      </c>
      <c r="J185">
        <v>50300</v>
      </c>
      <c r="K185">
        <v>12700</v>
      </c>
      <c r="L185">
        <v>0</v>
      </c>
      <c r="M185">
        <f t="shared" si="33"/>
        <v>311300</v>
      </c>
      <c r="N185" s="149">
        <v>189800</v>
      </c>
      <c r="O185">
        <v>87800</v>
      </c>
      <c r="P185">
        <v>33300</v>
      </c>
      <c r="Q185">
        <v>400</v>
      </c>
      <c r="R185" s="148">
        <f t="shared" si="34"/>
        <v>311300</v>
      </c>
      <c r="S185" s="149">
        <v>209900</v>
      </c>
      <c r="T185">
        <v>80300</v>
      </c>
      <c r="U185">
        <v>21100</v>
      </c>
      <c r="V185">
        <v>0</v>
      </c>
      <c r="W185" s="148">
        <f t="shared" si="35"/>
        <v>311300</v>
      </c>
      <c r="X185" s="149">
        <v>228000</v>
      </c>
      <c r="Y185">
        <v>14800</v>
      </c>
      <c r="Z185">
        <v>20900</v>
      </c>
      <c r="AA185">
        <v>47600</v>
      </c>
      <c r="AB185" s="148">
        <f t="shared" si="32"/>
        <v>311300</v>
      </c>
      <c r="AC185" s="149">
        <v>24900</v>
      </c>
      <c r="AD185">
        <v>137400</v>
      </c>
      <c r="AE185">
        <v>144500</v>
      </c>
      <c r="AF185">
        <v>4500</v>
      </c>
      <c r="AG185" s="148">
        <f t="shared" si="36"/>
        <v>311300</v>
      </c>
      <c r="AH185" s="149">
        <v>6100</v>
      </c>
      <c r="AI185">
        <v>46800</v>
      </c>
      <c r="AJ185">
        <v>222700</v>
      </c>
      <c r="AK185">
        <v>35700</v>
      </c>
      <c r="AL185" s="148">
        <f t="shared" si="37"/>
        <v>311300</v>
      </c>
      <c r="AM185" s="149">
        <v>198800</v>
      </c>
      <c r="AN185">
        <v>93000</v>
      </c>
      <c r="AO185">
        <v>19400</v>
      </c>
      <c r="AP185">
        <v>100</v>
      </c>
      <c r="AQ185" s="148">
        <f t="shared" si="38"/>
        <v>311300</v>
      </c>
      <c r="AR185" s="149">
        <v>301700</v>
      </c>
      <c r="AS185">
        <v>8800</v>
      </c>
      <c r="AT185">
        <v>500</v>
      </c>
      <c r="AU185">
        <v>0</v>
      </c>
      <c r="AV185">
        <f t="shared" si="39"/>
        <v>311000</v>
      </c>
      <c r="AX185" s="150">
        <f t="shared" si="40"/>
        <v>0</v>
      </c>
      <c r="AY185" s="150">
        <f t="shared" si="41"/>
        <v>0.12849341471249601</v>
      </c>
      <c r="AZ185" s="150">
        <f t="shared" si="42"/>
        <v>0</v>
      </c>
      <c r="BA185" s="150">
        <f t="shared" si="43"/>
        <v>15.290716350787022</v>
      </c>
      <c r="BB185" s="150">
        <f t="shared" si="44"/>
        <v>1.4455509155155799</v>
      </c>
      <c r="BC185" s="150">
        <f t="shared" si="45"/>
        <v>11.468037263090267</v>
      </c>
      <c r="BD185" s="150">
        <f t="shared" si="46"/>
        <v>3.2123353678124002E-2</v>
      </c>
      <c r="BE185" s="150">
        <f t="shared" si="47"/>
        <v>0</v>
      </c>
    </row>
    <row r="186" spans="1:57" x14ac:dyDescent="0.4">
      <c r="A186" t="s">
        <v>488</v>
      </c>
      <c r="B186">
        <v>502</v>
      </c>
      <c r="C186" t="s">
        <v>488</v>
      </c>
      <c r="D186">
        <v>16927</v>
      </c>
      <c r="E186">
        <v>1</v>
      </c>
      <c r="F186" t="s">
        <v>488</v>
      </c>
      <c r="G186" t="s">
        <v>657</v>
      </c>
      <c r="H186" s="148">
        <v>2018</v>
      </c>
      <c r="I186">
        <v>707100</v>
      </c>
      <c r="J186">
        <v>58200</v>
      </c>
      <c r="K186">
        <v>800</v>
      </c>
      <c r="L186">
        <v>100</v>
      </c>
      <c r="M186">
        <f t="shared" si="33"/>
        <v>766200</v>
      </c>
      <c r="N186" s="149">
        <v>746600</v>
      </c>
      <c r="O186">
        <v>17600</v>
      </c>
      <c r="P186">
        <v>1900</v>
      </c>
      <c r="Q186">
        <v>100</v>
      </c>
      <c r="R186" s="148">
        <f t="shared" si="34"/>
        <v>766200</v>
      </c>
      <c r="S186" s="149">
        <v>726800</v>
      </c>
      <c r="T186">
        <v>26800</v>
      </c>
      <c r="U186">
        <v>11900</v>
      </c>
      <c r="V186">
        <v>700</v>
      </c>
      <c r="W186" s="148">
        <f t="shared" si="35"/>
        <v>766200</v>
      </c>
      <c r="X186" s="149">
        <v>765500</v>
      </c>
      <c r="Y186">
        <v>700</v>
      </c>
      <c r="Z186">
        <v>0</v>
      </c>
      <c r="AA186">
        <v>0</v>
      </c>
      <c r="AB186" s="148">
        <f t="shared" si="32"/>
        <v>766200</v>
      </c>
      <c r="AC186" s="149">
        <v>401200</v>
      </c>
      <c r="AD186">
        <v>172700</v>
      </c>
      <c r="AE186">
        <v>154400</v>
      </c>
      <c r="AF186">
        <v>37900</v>
      </c>
      <c r="AG186" s="148">
        <f t="shared" si="36"/>
        <v>766200</v>
      </c>
      <c r="AH186" s="149">
        <v>120100</v>
      </c>
      <c r="AI186">
        <v>151600</v>
      </c>
      <c r="AJ186">
        <v>391600</v>
      </c>
      <c r="AK186">
        <v>102900</v>
      </c>
      <c r="AL186" s="148">
        <f t="shared" si="37"/>
        <v>766200</v>
      </c>
      <c r="AM186" s="149">
        <v>376500</v>
      </c>
      <c r="AN186">
        <v>211400</v>
      </c>
      <c r="AO186">
        <v>123800</v>
      </c>
      <c r="AP186">
        <v>54500</v>
      </c>
      <c r="AQ186" s="148">
        <f t="shared" si="38"/>
        <v>766200</v>
      </c>
      <c r="AR186" s="149">
        <v>457300</v>
      </c>
      <c r="AS186">
        <v>294300</v>
      </c>
      <c r="AT186">
        <v>12600</v>
      </c>
      <c r="AU186">
        <v>100</v>
      </c>
      <c r="AV186">
        <f t="shared" si="39"/>
        <v>764300</v>
      </c>
      <c r="AX186" s="150">
        <f t="shared" si="40"/>
        <v>1.3051422605063952E-2</v>
      </c>
      <c r="AY186" s="150">
        <f t="shared" si="41"/>
        <v>1.3051422605063952E-2</v>
      </c>
      <c r="AZ186" s="150">
        <f t="shared" si="42"/>
        <v>9.1359958235447666E-2</v>
      </c>
      <c r="BA186" s="150">
        <f t="shared" si="43"/>
        <v>0</v>
      </c>
      <c r="BB186" s="150">
        <f t="shared" si="44"/>
        <v>4.9464891673192382</v>
      </c>
      <c r="BC186" s="150">
        <f t="shared" si="45"/>
        <v>13.429913860610807</v>
      </c>
      <c r="BD186" s="150">
        <f t="shared" si="46"/>
        <v>7.1130253197598536</v>
      </c>
      <c r="BE186" s="150">
        <f t="shared" si="47"/>
        <v>1.3083867591259978E-2</v>
      </c>
    </row>
    <row r="187" spans="1:57" x14ac:dyDescent="0.4">
      <c r="A187" t="s">
        <v>489</v>
      </c>
      <c r="B187">
        <v>502</v>
      </c>
      <c r="C187" t="s">
        <v>489</v>
      </c>
      <c r="D187">
        <v>16929</v>
      </c>
      <c r="E187">
        <v>1</v>
      </c>
      <c r="F187" t="s">
        <v>489</v>
      </c>
      <c r="G187" t="s">
        <v>656</v>
      </c>
      <c r="H187" s="148">
        <v>2018</v>
      </c>
      <c r="I187">
        <v>171200</v>
      </c>
      <c r="J187">
        <v>112700</v>
      </c>
      <c r="K187">
        <v>186400</v>
      </c>
      <c r="L187">
        <v>0</v>
      </c>
      <c r="M187">
        <f t="shared" si="33"/>
        <v>470300</v>
      </c>
      <c r="N187" s="149">
        <v>59100</v>
      </c>
      <c r="O187">
        <v>184500</v>
      </c>
      <c r="P187">
        <v>226700</v>
      </c>
      <c r="Q187">
        <v>0</v>
      </c>
      <c r="R187" s="148">
        <f t="shared" si="34"/>
        <v>470300</v>
      </c>
      <c r="S187" s="149">
        <v>84800</v>
      </c>
      <c r="T187">
        <v>247200</v>
      </c>
      <c r="U187">
        <v>98700</v>
      </c>
      <c r="V187">
        <v>39600</v>
      </c>
      <c r="W187" s="148">
        <f t="shared" si="35"/>
        <v>470300</v>
      </c>
      <c r="X187" s="149">
        <v>350500</v>
      </c>
      <c r="Y187">
        <v>80100</v>
      </c>
      <c r="Z187">
        <v>35100</v>
      </c>
      <c r="AA187">
        <v>4600</v>
      </c>
      <c r="AB187" s="148">
        <f t="shared" si="32"/>
        <v>470300</v>
      </c>
      <c r="AC187" s="149">
        <v>150100</v>
      </c>
      <c r="AD187">
        <v>63700</v>
      </c>
      <c r="AE187">
        <v>117100</v>
      </c>
      <c r="AF187">
        <v>139400</v>
      </c>
      <c r="AG187" s="148">
        <f t="shared" si="36"/>
        <v>470300</v>
      </c>
      <c r="AH187" s="149">
        <v>203500</v>
      </c>
      <c r="AI187">
        <v>100800</v>
      </c>
      <c r="AJ187">
        <v>138000</v>
      </c>
      <c r="AK187">
        <v>28000</v>
      </c>
      <c r="AL187" s="148">
        <f t="shared" si="37"/>
        <v>470300</v>
      </c>
      <c r="AM187" s="149">
        <v>277800</v>
      </c>
      <c r="AN187">
        <v>86700</v>
      </c>
      <c r="AO187">
        <v>68400</v>
      </c>
      <c r="AP187">
        <v>37400</v>
      </c>
      <c r="AQ187" s="148">
        <f t="shared" si="38"/>
        <v>470300</v>
      </c>
      <c r="AR187" s="149">
        <v>383400</v>
      </c>
      <c r="AS187">
        <v>69000</v>
      </c>
      <c r="AT187">
        <v>14800</v>
      </c>
      <c r="AU187">
        <v>2400</v>
      </c>
      <c r="AV187">
        <f t="shared" si="39"/>
        <v>469600</v>
      </c>
      <c r="AX187" s="150">
        <f t="shared" si="40"/>
        <v>0</v>
      </c>
      <c r="AY187" s="150">
        <f t="shared" si="41"/>
        <v>0</v>
      </c>
      <c r="AZ187" s="150">
        <f t="shared" si="42"/>
        <v>8.4201573463746548</v>
      </c>
      <c r="BA187" s="150">
        <f t="shared" si="43"/>
        <v>0.97809908568998516</v>
      </c>
      <c r="BB187" s="150">
        <f t="shared" si="44"/>
        <v>29.64065490112694</v>
      </c>
      <c r="BC187" s="150">
        <f t="shared" si="45"/>
        <v>5.9536466085477358</v>
      </c>
      <c r="BD187" s="150">
        <f t="shared" si="46"/>
        <v>7.9523708271316176</v>
      </c>
      <c r="BE187" s="150">
        <f t="shared" si="47"/>
        <v>0.51107325383304936</v>
      </c>
    </row>
    <row r="188" spans="1:57" x14ac:dyDescent="0.4">
      <c r="A188" t="s">
        <v>430</v>
      </c>
      <c r="B188">
        <v>501</v>
      </c>
      <c r="C188" t="s">
        <v>430</v>
      </c>
      <c r="D188">
        <v>16984</v>
      </c>
      <c r="E188">
        <v>1</v>
      </c>
      <c r="F188" t="s">
        <v>430</v>
      </c>
      <c r="G188" t="s">
        <v>656</v>
      </c>
      <c r="H188" s="148">
        <v>2020</v>
      </c>
      <c r="I188">
        <v>6000</v>
      </c>
      <c r="J188">
        <v>0</v>
      </c>
      <c r="K188">
        <v>0</v>
      </c>
      <c r="L188">
        <v>0</v>
      </c>
      <c r="M188">
        <f t="shared" si="33"/>
        <v>6000</v>
      </c>
      <c r="N188" s="149">
        <v>6000</v>
      </c>
      <c r="O188">
        <v>0</v>
      </c>
      <c r="P188">
        <v>0</v>
      </c>
      <c r="Q188">
        <v>0</v>
      </c>
      <c r="R188" s="148">
        <f t="shared" si="34"/>
        <v>6000</v>
      </c>
      <c r="S188" s="149">
        <v>4800</v>
      </c>
      <c r="T188">
        <v>1200</v>
      </c>
      <c r="U188">
        <v>0</v>
      </c>
      <c r="V188">
        <v>0</v>
      </c>
      <c r="W188" s="148">
        <f t="shared" si="35"/>
        <v>6000</v>
      </c>
      <c r="X188" s="149">
        <v>5800</v>
      </c>
      <c r="Y188">
        <v>200</v>
      </c>
      <c r="Z188">
        <v>0</v>
      </c>
      <c r="AA188">
        <v>0</v>
      </c>
      <c r="AB188" s="148">
        <f t="shared" si="32"/>
        <v>6000</v>
      </c>
      <c r="AC188" s="149">
        <v>5700</v>
      </c>
      <c r="AD188">
        <v>300</v>
      </c>
      <c r="AE188">
        <v>0</v>
      </c>
      <c r="AF188">
        <v>0</v>
      </c>
      <c r="AG188" s="148">
        <f t="shared" si="36"/>
        <v>6000</v>
      </c>
      <c r="AH188" s="149">
        <v>5600</v>
      </c>
      <c r="AI188">
        <v>400</v>
      </c>
      <c r="AJ188">
        <v>0</v>
      </c>
      <c r="AK188">
        <v>0</v>
      </c>
      <c r="AL188" s="148">
        <f t="shared" si="37"/>
        <v>6000</v>
      </c>
      <c r="AM188" s="149">
        <v>5000</v>
      </c>
      <c r="AN188">
        <v>1000</v>
      </c>
      <c r="AO188">
        <v>0</v>
      </c>
      <c r="AP188">
        <v>0</v>
      </c>
      <c r="AQ188" s="148">
        <f t="shared" si="38"/>
        <v>6000</v>
      </c>
      <c r="AR188" s="149">
        <v>5200</v>
      </c>
      <c r="AS188">
        <v>900</v>
      </c>
      <c r="AT188">
        <v>0</v>
      </c>
      <c r="AU188">
        <v>0</v>
      </c>
      <c r="AV188">
        <f t="shared" si="39"/>
        <v>6100</v>
      </c>
      <c r="AX188" s="150">
        <f t="shared" si="40"/>
        <v>0</v>
      </c>
      <c r="AY188" s="150">
        <f t="shared" si="41"/>
        <v>0</v>
      </c>
      <c r="AZ188" s="150">
        <f t="shared" si="42"/>
        <v>0</v>
      </c>
      <c r="BA188" s="150">
        <f t="shared" si="43"/>
        <v>0</v>
      </c>
      <c r="BB188" s="150">
        <f t="shared" si="44"/>
        <v>0</v>
      </c>
      <c r="BC188" s="150">
        <f t="shared" si="45"/>
        <v>0</v>
      </c>
      <c r="BD188" s="150">
        <f t="shared" si="46"/>
        <v>0</v>
      </c>
      <c r="BE188" s="150">
        <f t="shared" si="47"/>
        <v>0</v>
      </c>
    </row>
    <row r="189" spans="1:57" x14ac:dyDescent="0.4">
      <c r="A189" t="s">
        <v>393</v>
      </c>
      <c r="B189">
        <v>501</v>
      </c>
      <c r="C189" t="s">
        <v>393</v>
      </c>
      <c r="D189">
        <v>16897</v>
      </c>
      <c r="E189">
        <v>1</v>
      </c>
      <c r="F189" t="s">
        <v>393</v>
      </c>
      <c r="G189" t="s">
        <v>656</v>
      </c>
      <c r="H189" s="148">
        <v>2020</v>
      </c>
      <c r="I189">
        <v>700</v>
      </c>
      <c r="J189">
        <v>2100</v>
      </c>
      <c r="K189">
        <v>0</v>
      </c>
      <c r="L189">
        <v>0</v>
      </c>
      <c r="M189">
        <f t="shared" si="33"/>
        <v>2800</v>
      </c>
      <c r="N189" s="149">
        <v>700</v>
      </c>
      <c r="O189">
        <v>2100</v>
      </c>
      <c r="P189">
        <v>0</v>
      </c>
      <c r="Q189">
        <v>0</v>
      </c>
      <c r="R189" s="148">
        <f t="shared" si="34"/>
        <v>2800</v>
      </c>
      <c r="S189" s="149">
        <v>2300</v>
      </c>
      <c r="T189">
        <v>500</v>
      </c>
      <c r="U189">
        <v>0</v>
      </c>
      <c r="V189">
        <v>0</v>
      </c>
      <c r="W189" s="148">
        <f t="shared" si="35"/>
        <v>2800</v>
      </c>
      <c r="X189" s="149">
        <v>2600</v>
      </c>
      <c r="Y189">
        <v>200</v>
      </c>
      <c r="Z189">
        <v>0</v>
      </c>
      <c r="AA189">
        <v>0</v>
      </c>
      <c r="AB189" s="148">
        <f t="shared" si="32"/>
        <v>2800</v>
      </c>
      <c r="AC189" s="149">
        <v>2100</v>
      </c>
      <c r="AD189">
        <v>700</v>
      </c>
      <c r="AE189">
        <v>0</v>
      </c>
      <c r="AF189">
        <v>0</v>
      </c>
      <c r="AG189" s="148">
        <f t="shared" si="36"/>
        <v>2800</v>
      </c>
      <c r="AH189" s="149">
        <v>1800</v>
      </c>
      <c r="AI189">
        <v>1000</v>
      </c>
      <c r="AJ189">
        <v>0</v>
      </c>
      <c r="AK189">
        <v>0</v>
      </c>
      <c r="AL189" s="148">
        <f t="shared" si="37"/>
        <v>2800</v>
      </c>
      <c r="AM189" s="149">
        <v>300</v>
      </c>
      <c r="AN189">
        <v>1500</v>
      </c>
      <c r="AO189">
        <v>1000</v>
      </c>
      <c r="AP189">
        <v>0</v>
      </c>
      <c r="AQ189" s="148">
        <f t="shared" si="38"/>
        <v>2800</v>
      </c>
      <c r="AR189" s="149">
        <v>2700</v>
      </c>
      <c r="AS189">
        <v>100</v>
      </c>
      <c r="AT189">
        <v>0</v>
      </c>
      <c r="AU189">
        <v>0</v>
      </c>
      <c r="AV189">
        <f t="shared" si="39"/>
        <v>2800</v>
      </c>
      <c r="AX189" s="150">
        <f t="shared" si="40"/>
        <v>0</v>
      </c>
      <c r="AY189" s="150">
        <f t="shared" si="41"/>
        <v>0</v>
      </c>
      <c r="AZ189" s="150">
        <f t="shared" si="42"/>
        <v>0</v>
      </c>
      <c r="BA189" s="150">
        <f t="shared" si="43"/>
        <v>0</v>
      </c>
      <c r="BB189" s="150">
        <f t="shared" si="44"/>
        <v>0</v>
      </c>
      <c r="BC189" s="150">
        <f t="shared" si="45"/>
        <v>0</v>
      </c>
      <c r="BD189" s="150">
        <f t="shared" si="46"/>
        <v>0</v>
      </c>
      <c r="BE189" s="150">
        <f t="shared" si="47"/>
        <v>0</v>
      </c>
    </row>
    <row r="190" spans="1:57" x14ac:dyDescent="0.4">
      <c r="A190" t="s">
        <v>394</v>
      </c>
      <c r="B190">
        <v>501</v>
      </c>
      <c r="C190" t="s">
        <v>394</v>
      </c>
      <c r="D190">
        <v>16898</v>
      </c>
      <c r="E190">
        <v>1</v>
      </c>
      <c r="F190" t="s">
        <v>394</v>
      </c>
      <c r="G190" t="s">
        <v>656</v>
      </c>
      <c r="H190" s="148">
        <v>2019</v>
      </c>
      <c r="I190">
        <v>4600</v>
      </c>
      <c r="J190">
        <v>1500</v>
      </c>
      <c r="K190">
        <v>0</v>
      </c>
      <c r="L190">
        <v>0</v>
      </c>
      <c r="M190">
        <f t="shared" si="33"/>
        <v>6100</v>
      </c>
      <c r="N190" s="149">
        <v>4600</v>
      </c>
      <c r="O190">
        <v>1500</v>
      </c>
      <c r="P190">
        <v>0</v>
      </c>
      <c r="Q190">
        <v>0</v>
      </c>
      <c r="R190" s="148">
        <f t="shared" si="34"/>
        <v>6100</v>
      </c>
      <c r="S190" s="149">
        <v>2200</v>
      </c>
      <c r="T190">
        <v>3900</v>
      </c>
      <c r="U190">
        <v>0</v>
      </c>
      <c r="V190">
        <v>0</v>
      </c>
      <c r="W190" s="148">
        <f t="shared" si="35"/>
        <v>6100</v>
      </c>
      <c r="X190" s="149">
        <v>5800</v>
      </c>
      <c r="Y190">
        <v>200</v>
      </c>
      <c r="Z190">
        <v>100</v>
      </c>
      <c r="AA190">
        <v>0</v>
      </c>
      <c r="AB190" s="148">
        <f t="shared" si="32"/>
        <v>6100</v>
      </c>
      <c r="AC190" s="149">
        <v>5800</v>
      </c>
      <c r="AD190">
        <v>300</v>
      </c>
      <c r="AE190">
        <v>0</v>
      </c>
      <c r="AF190">
        <v>0</v>
      </c>
      <c r="AG190" s="148">
        <f t="shared" si="36"/>
        <v>6100</v>
      </c>
      <c r="AH190" s="149">
        <v>2800</v>
      </c>
      <c r="AI190">
        <v>3300</v>
      </c>
      <c r="AJ190">
        <v>0</v>
      </c>
      <c r="AK190">
        <v>0</v>
      </c>
      <c r="AL190" s="148">
        <f t="shared" si="37"/>
        <v>6100</v>
      </c>
      <c r="AM190" s="149">
        <v>100</v>
      </c>
      <c r="AN190">
        <v>4400</v>
      </c>
      <c r="AO190">
        <v>1400</v>
      </c>
      <c r="AP190">
        <v>200</v>
      </c>
      <c r="AQ190" s="148">
        <f t="shared" si="38"/>
        <v>6100</v>
      </c>
      <c r="AR190" s="149">
        <v>300</v>
      </c>
      <c r="AS190">
        <v>6000</v>
      </c>
      <c r="AT190">
        <v>0</v>
      </c>
      <c r="AU190">
        <v>0</v>
      </c>
      <c r="AV190">
        <f t="shared" si="39"/>
        <v>6300</v>
      </c>
      <c r="AX190" s="150">
        <f t="shared" si="40"/>
        <v>0</v>
      </c>
      <c r="AY190" s="150">
        <f t="shared" si="41"/>
        <v>0</v>
      </c>
      <c r="AZ190" s="150">
        <f t="shared" si="42"/>
        <v>0</v>
      </c>
      <c r="BA190" s="150">
        <f t="shared" si="43"/>
        <v>0</v>
      </c>
      <c r="BB190" s="150">
        <f t="shared" si="44"/>
        <v>0</v>
      </c>
      <c r="BC190" s="150">
        <f t="shared" si="45"/>
        <v>0</v>
      </c>
      <c r="BD190" s="150">
        <f t="shared" si="46"/>
        <v>3.278688524590164</v>
      </c>
      <c r="BE190" s="150">
        <f t="shared" si="47"/>
        <v>0</v>
      </c>
    </row>
    <row r="191" spans="1:57" x14ac:dyDescent="0.4">
      <c r="A191" t="s">
        <v>395</v>
      </c>
      <c r="B191">
        <v>501</v>
      </c>
      <c r="C191" t="s">
        <v>395</v>
      </c>
      <c r="D191">
        <v>16900</v>
      </c>
      <c r="E191">
        <v>1</v>
      </c>
      <c r="F191" t="s">
        <v>395</v>
      </c>
      <c r="G191" t="s">
        <v>656</v>
      </c>
      <c r="H191" s="148">
        <v>2017</v>
      </c>
      <c r="I191">
        <v>9900</v>
      </c>
      <c r="J191">
        <v>1700</v>
      </c>
      <c r="K191">
        <v>100</v>
      </c>
      <c r="L191">
        <v>0</v>
      </c>
      <c r="M191">
        <f t="shared" si="33"/>
        <v>11700</v>
      </c>
      <c r="N191" s="149">
        <v>9700</v>
      </c>
      <c r="O191">
        <v>1600</v>
      </c>
      <c r="P191">
        <v>400</v>
      </c>
      <c r="Q191">
        <v>0</v>
      </c>
      <c r="R191" s="148">
        <f t="shared" si="34"/>
        <v>11700</v>
      </c>
      <c r="S191" s="149">
        <v>11400</v>
      </c>
      <c r="T191">
        <v>300</v>
      </c>
      <c r="U191">
        <v>0</v>
      </c>
      <c r="V191">
        <v>0</v>
      </c>
      <c r="W191" s="148">
        <f t="shared" si="35"/>
        <v>11700</v>
      </c>
      <c r="X191" s="149">
        <v>11300</v>
      </c>
      <c r="Y191">
        <v>400</v>
      </c>
      <c r="Z191">
        <v>0</v>
      </c>
      <c r="AA191">
        <v>0</v>
      </c>
      <c r="AB191" s="148">
        <f t="shared" si="32"/>
        <v>11700</v>
      </c>
      <c r="AC191" s="149">
        <v>10800</v>
      </c>
      <c r="AD191">
        <v>800</v>
      </c>
      <c r="AE191">
        <v>100</v>
      </c>
      <c r="AF191">
        <v>0</v>
      </c>
      <c r="AG191" s="148">
        <f t="shared" si="36"/>
        <v>11700</v>
      </c>
      <c r="AH191" s="149">
        <v>11400</v>
      </c>
      <c r="AI191">
        <v>300</v>
      </c>
      <c r="AJ191">
        <v>0</v>
      </c>
      <c r="AK191">
        <v>0</v>
      </c>
      <c r="AL191" s="148">
        <f t="shared" si="37"/>
        <v>11700</v>
      </c>
      <c r="AM191" s="149">
        <v>11400</v>
      </c>
      <c r="AN191">
        <v>300</v>
      </c>
      <c r="AO191">
        <v>0</v>
      </c>
      <c r="AP191">
        <v>0</v>
      </c>
      <c r="AQ191" s="148">
        <f t="shared" si="38"/>
        <v>11700</v>
      </c>
      <c r="AR191" s="149">
        <v>11700</v>
      </c>
      <c r="AS191">
        <v>300</v>
      </c>
      <c r="AT191">
        <v>0</v>
      </c>
      <c r="AU191">
        <v>0</v>
      </c>
      <c r="AV191">
        <f t="shared" si="39"/>
        <v>12000</v>
      </c>
      <c r="AX191" s="150">
        <f t="shared" si="40"/>
        <v>0</v>
      </c>
      <c r="AY191" s="150">
        <f t="shared" si="41"/>
        <v>0</v>
      </c>
      <c r="AZ191" s="150">
        <f t="shared" si="42"/>
        <v>0</v>
      </c>
      <c r="BA191" s="150">
        <f t="shared" si="43"/>
        <v>0</v>
      </c>
      <c r="BB191" s="150">
        <f t="shared" si="44"/>
        <v>0</v>
      </c>
      <c r="BC191" s="150">
        <f t="shared" si="45"/>
        <v>0</v>
      </c>
      <c r="BD191" s="150">
        <f t="shared" si="46"/>
        <v>0</v>
      </c>
      <c r="BE191" s="150">
        <f t="shared" si="47"/>
        <v>0</v>
      </c>
    </row>
    <row r="192" spans="1:57" x14ac:dyDescent="0.4">
      <c r="A192" t="s">
        <v>431</v>
      </c>
      <c r="B192">
        <v>501</v>
      </c>
      <c r="C192" t="s">
        <v>431</v>
      </c>
      <c r="D192">
        <v>16985</v>
      </c>
      <c r="E192">
        <v>1</v>
      </c>
      <c r="F192" t="s">
        <v>431</v>
      </c>
      <c r="G192" t="s">
        <v>656</v>
      </c>
      <c r="H192" s="148">
        <v>2020</v>
      </c>
      <c r="I192">
        <v>4500</v>
      </c>
      <c r="J192">
        <v>0</v>
      </c>
      <c r="K192">
        <v>0</v>
      </c>
      <c r="L192">
        <v>0</v>
      </c>
      <c r="M192">
        <f t="shared" si="33"/>
        <v>4500</v>
      </c>
      <c r="N192" s="149">
        <v>4500</v>
      </c>
      <c r="O192">
        <v>0</v>
      </c>
      <c r="P192">
        <v>0</v>
      </c>
      <c r="Q192">
        <v>0</v>
      </c>
      <c r="R192" s="148">
        <f t="shared" si="34"/>
        <v>4500</v>
      </c>
      <c r="S192" s="149">
        <v>4200</v>
      </c>
      <c r="T192">
        <v>300</v>
      </c>
      <c r="U192">
        <v>0</v>
      </c>
      <c r="V192">
        <v>0</v>
      </c>
      <c r="W192" s="148">
        <f t="shared" si="35"/>
        <v>4500</v>
      </c>
      <c r="X192" s="149">
        <v>4500</v>
      </c>
      <c r="Y192">
        <v>0</v>
      </c>
      <c r="Z192">
        <v>0</v>
      </c>
      <c r="AA192">
        <v>0</v>
      </c>
      <c r="AB192" s="148">
        <f t="shared" si="32"/>
        <v>4500</v>
      </c>
      <c r="AC192" s="149">
        <v>3400</v>
      </c>
      <c r="AD192">
        <v>1100</v>
      </c>
      <c r="AE192">
        <v>0</v>
      </c>
      <c r="AF192">
        <v>0</v>
      </c>
      <c r="AG192" s="148">
        <f t="shared" si="36"/>
        <v>4500</v>
      </c>
      <c r="AH192" s="149">
        <v>4500</v>
      </c>
      <c r="AI192">
        <v>0</v>
      </c>
      <c r="AJ192">
        <v>0</v>
      </c>
      <c r="AK192">
        <v>0</v>
      </c>
      <c r="AL192" s="148">
        <f t="shared" si="37"/>
        <v>4500</v>
      </c>
      <c r="AM192" s="149">
        <v>1900</v>
      </c>
      <c r="AN192">
        <v>2600</v>
      </c>
      <c r="AO192">
        <v>0</v>
      </c>
      <c r="AP192">
        <v>0</v>
      </c>
      <c r="AQ192" s="148">
        <f t="shared" si="38"/>
        <v>4500</v>
      </c>
      <c r="AR192" s="149">
        <v>2900</v>
      </c>
      <c r="AS192">
        <v>1400</v>
      </c>
      <c r="AT192">
        <v>0</v>
      </c>
      <c r="AU192">
        <v>0</v>
      </c>
      <c r="AV192">
        <f t="shared" si="39"/>
        <v>4300</v>
      </c>
      <c r="AX192" s="150">
        <f t="shared" si="40"/>
        <v>0</v>
      </c>
      <c r="AY192" s="150">
        <f t="shared" si="41"/>
        <v>0</v>
      </c>
      <c r="AZ192" s="150">
        <f t="shared" si="42"/>
        <v>0</v>
      </c>
      <c r="BA192" s="150">
        <f t="shared" si="43"/>
        <v>0</v>
      </c>
      <c r="BB192" s="150">
        <f t="shared" si="44"/>
        <v>0</v>
      </c>
      <c r="BC192" s="150">
        <f t="shared" si="45"/>
        <v>0</v>
      </c>
      <c r="BD192" s="150">
        <f t="shared" si="46"/>
        <v>0</v>
      </c>
      <c r="BE192" s="150">
        <f t="shared" si="47"/>
        <v>0</v>
      </c>
    </row>
    <row r="193" spans="1:57" x14ac:dyDescent="0.4">
      <c r="A193" t="s">
        <v>390</v>
      </c>
      <c r="B193">
        <v>501</v>
      </c>
      <c r="C193" t="s">
        <v>390</v>
      </c>
      <c r="D193">
        <v>16881</v>
      </c>
      <c r="E193">
        <v>1</v>
      </c>
      <c r="F193" t="s">
        <v>390</v>
      </c>
      <c r="G193" t="s">
        <v>656</v>
      </c>
      <c r="H193" s="148">
        <v>2019</v>
      </c>
      <c r="I193">
        <v>0</v>
      </c>
      <c r="J193">
        <v>600</v>
      </c>
      <c r="K193">
        <v>1800</v>
      </c>
      <c r="L193">
        <v>900</v>
      </c>
      <c r="M193">
        <f t="shared" si="33"/>
        <v>3300</v>
      </c>
      <c r="N193" s="149">
        <v>0</v>
      </c>
      <c r="O193">
        <v>300</v>
      </c>
      <c r="P193">
        <v>2000</v>
      </c>
      <c r="Q193">
        <v>1000</v>
      </c>
      <c r="R193" s="148">
        <f t="shared" si="34"/>
        <v>3300</v>
      </c>
      <c r="S193" s="149">
        <v>0</v>
      </c>
      <c r="T193">
        <v>0</v>
      </c>
      <c r="U193">
        <v>1200</v>
      </c>
      <c r="V193">
        <v>2100</v>
      </c>
      <c r="W193" s="148">
        <f t="shared" si="35"/>
        <v>3300</v>
      </c>
      <c r="X193" s="149">
        <v>0</v>
      </c>
      <c r="Y193">
        <v>300</v>
      </c>
      <c r="Z193">
        <v>3000</v>
      </c>
      <c r="AA193">
        <v>0</v>
      </c>
      <c r="AB193" s="148">
        <f t="shared" si="32"/>
        <v>3300</v>
      </c>
      <c r="AC193" s="149">
        <v>0</v>
      </c>
      <c r="AD193">
        <v>0</v>
      </c>
      <c r="AE193">
        <v>2900</v>
      </c>
      <c r="AF193">
        <v>400</v>
      </c>
      <c r="AG193" s="148">
        <f t="shared" si="36"/>
        <v>3300</v>
      </c>
      <c r="AH193" s="149">
        <v>0</v>
      </c>
      <c r="AI193">
        <v>0</v>
      </c>
      <c r="AJ193">
        <v>3200</v>
      </c>
      <c r="AK193">
        <v>100</v>
      </c>
      <c r="AL193" s="148">
        <f t="shared" si="37"/>
        <v>3300</v>
      </c>
      <c r="AM193" s="149">
        <v>0</v>
      </c>
      <c r="AN193">
        <v>1400</v>
      </c>
      <c r="AO193">
        <v>1800</v>
      </c>
      <c r="AP193">
        <v>100</v>
      </c>
      <c r="AQ193" s="148">
        <f t="shared" si="38"/>
        <v>3300</v>
      </c>
      <c r="AR193" s="149">
        <v>900</v>
      </c>
      <c r="AS193">
        <v>2100</v>
      </c>
      <c r="AT193">
        <v>100</v>
      </c>
      <c r="AU193">
        <v>100</v>
      </c>
      <c r="AV193">
        <f t="shared" si="39"/>
        <v>3200</v>
      </c>
      <c r="AX193" s="150">
        <f t="shared" si="40"/>
        <v>27.27272727272727</v>
      </c>
      <c r="AY193" s="150">
        <f t="shared" si="41"/>
        <v>30.303030303030305</v>
      </c>
      <c r="AZ193" s="150">
        <f t="shared" si="42"/>
        <v>63.636363636363633</v>
      </c>
      <c r="BA193" s="150">
        <f t="shared" si="43"/>
        <v>0</v>
      </c>
      <c r="BB193" s="150">
        <f t="shared" si="44"/>
        <v>12.121212121212121</v>
      </c>
      <c r="BC193" s="150">
        <f t="shared" si="45"/>
        <v>3.0303030303030303</v>
      </c>
      <c r="BD193" s="150">
        <f t="shared" si="46"/>
        <v>3.0303030303030303</v>
      </c>
      <c r="BE193" s="150">
        <f t="shared" si="47"/>
        <v>3.125</v>
      </c>
    </row>
    <row r="194" spans="1:57" x14ac:dyDescent="0.4">
      <c r="A194" t="s">
        <v>391</v>
      </c>
      <c r="B194">
        <v>501</v>
      </c>
      <c r="C194" t="s">
        <v>391</v>
      </c>
      <c r="D194">
        <v>16882</v>
      </c>
      <c r="E194">
        <v>1</v>
      </c>
      <c r="F194" t="s">
        <v>391</v>
      </c>
      <c r="G194" t="s">
        <v>656</v>
      </c>
      <c r="H194" s="148">
        <v>2021</v>
      </c>
      <c r="I194">
        <v>4900</v>
      </c>
      <c r="J194">
        <v>0</v>
      </c>
      <c r="K194">
        <v>0</v>
      </c>
      <c r="L194">
        <v>0</v>
      </c>
      <c r="M194">
        <f t="shared" si="33"/>
        <v>4900</v>
      </c>
      <c r="N194" s="149">
        <v>4800</v>
      </c>
      <c r="O194">
        <v>100</v>
      </c>
      <c r="P194">
        <v>0</v>
      </c>
      <c r="Q194">
        <v>0</v>
      </c>
      <c r="R194" s="148">
        <f t="shared" si="34"/>
        <v>4900</v>
      </c>
      <c r="S194" s="149">
        <v>0</v>
      </c>
      <c r="T194">
        <v>1000</v>
      </c>
      <c r="U194">
        <v>3800</v>
      </c>
      <c r="V194">
        <v>100</v>
      </c>
      <c r="W194" s="148">
        <f t="shared" si="35"/>
        <v>4900</v>
      </c>
      <c r="X194" s="149">
        <v>4100</v>
      </c>
      <c r="Y194">
        <v>800</v>
      </c>
      <c r="Z194">
        <v>0</v>
      </c>
      <c r="AA194">
        <v>0</v>
      </c>
      <c r="AB194" s="148">
        <f t="shared" ref="AB194:AB257" si="48">SUM(X194:AA194)</f>
        <v>4900</v>
      </c>
      <c r="AC194" s="149">
        <v>4200</v>
      </c>
      <c r="AD194">
        <v>700</v>
      </c>
      <c r="AE194">
        <v>0</v>
      </c>
      <c r="AF194">
        <v>0</v>
      </c>
      <c r="AG194" s="148">
        <f t="shared" si="36"/>
        <v>4900</v>
      </c>
      <c r="AH194" s="149">
        <v>700</v>
      </c>
      <c r="AI194">
        <v>4100</v>
      </c>
      <c r="AJ194">
        <v>100</v>
      </c>
      <c r="AK194">
        <v>0</v>
      </c>
      <c r="AL194" s="148">
        <f t="shared" si="37"/>
        <v>4900</v>
      </c>
      <c r="AM194" s="149">
        <v>100</v>
      </c>
      <c r="AN194">
        <v>2400</v>
      </c>
      <c r="AO194">
        <v>2400</v>
      </c>
      <c r="AP194">
        <v>0</v>
      </c>
      <c r="AQ194" s="148">
        <f t="shared" si="38"/>
        <v>4900</v>
      </c>
      <c r="AR194" s="149">
        <v>500</v>
      </c>
      <c r="AS194">
        <v>3200</v>
      </c>
      <c r="AT194">
        <v>1100</v>
      </c>
      <c r="AU194">
        <v>0</v>
      </c>
      <c r="AV194">
        <f t="shared" si="39"/>
        <v>4800</v>
      </c>
      <c r="AX194" s="150">
        <f t="shared" si="40"/>
        <v>0</v>
      </c>
      <c r="AY194" s="150">
        <f t="shared" si="41"/>
        <v>0</v>
      </c>
      <c r="AZ194" s="150">
        <f t="shared" si="42"/>
        <v>2.0408163265306123</v>
      </c>
      <c r="BA194" s="150">
        <f t="shared" si="43"/>
        <v>0</v>
      </c>
      <c r="BB194" s="150">
        <f t="shared" si="44"/>
        <v>0</v>
      </c>
      <c r="BC194" s="150">
        <f t="shared" si="45"/>
        <v>0</v>
      </c>
      <c r="BD194" s="150">
        <f t="shared" si="46"/>
        <v>0</v>
      </c>
      <c r="BE194" s="150">
        <f t="shared" si="47"/>
        <v>0</v>
      </c>
    </row>
    <row r="195" spans="1:57" x14ac:dyDescent="0.4">
      <c r="A195" t="s">
        <v>396</v>
      </c>
      <c r="B195">
        <v>501</v>
      </c>
      <c r="C195" t="s">
        <v>396</v>
      </c>
      <c r="D195">
        <v>16902</v>
      </c>
      <c r="E195">
        <v>1</v>
      </c>
      <c r="F195" t="s">
        <v>396</v>
      </c>
      <c r="G195" t="s">
        <v>656</v>
      </c>
      <c r="H195" s="148">
        <v>2020</v>
      </c>
      <c r="I195">
        <v>1300</v>
      </c>
      <c r="J195">
        <v>700</v>
      </c>
      <c r="K195">
        <v>0</v>
      </c>
      <c r="L195">
        <v>0</v>
      </c>
      <c r="M195">
        <f t="shared" ref="M195:M258" si="49">SUM(I195:L195)</f>
        <v>2000</v>
      </c>
      <c r="N195" s="149">
        <v>1400</v>
      </c>
      <c r="O195">
        <v>600</v>
      </c>
      <c r="P195">
        <v>0</v>
      </c>
      <c r="Q195">
        <v>0</v>
      </c>
      <c r="R195" s="148">
        <f t="shared" ref="R195:R258" si="50">SUM(N195:Q195)</f>
        <v>2000</v>
      </c>
      <c r="S195" s="149">
        <v>100</v>
      </c>
      <c r="T195">
        <v>1300</v>
      </c>
      <c r="U195">
        <v>600</v>
      </c>
      <c r="V195">
        <v>0</v>
      </c>
      <c r="W195" s="148">
        <f t="shared" ref="W195:W258" si="51">SUM(S195:V195)</f>
        <v>2000</v>
      </c>
      <c r="X195" s="149">
        <v>1800</v>
      </c>
      <c r="Y195">
        <v>200</v>
      </c>
      <c r="Z195">
        <v>0</v>
      </c>
      <c r="AA195">
        <v>0</v>
      </c>
      <c r="AB195" s="148">
        <f t="shared" si="48"/>
        <v>2000</v>
      </c>
      <c r="AC195" s="149">
        <v>1700</v>
      </c>
      <c r="AD195">
        <v>300</v>
      </c>
      <c r="AE195">
        <v>0</v>
      </c>
      <c r="AF195">
        <v>0</v>
      </c>
      <c r="AG195" s="148">
        <f t="shared" ref="AG195:AG258" si="52">SUM(AC195:AF195)</f>
        <v>2000</v>
      </c>
      <c r="AH195" s="149">
        <v>0</v>
      </c>
      <c r="AI195">
        <v>1800</v>
      </c>
      <c r="AJ195">
        <v>200</v>
      </c>
      <c r="AK195">
        <v>0</v>
      </c>
      <c r="AL195" s="148">
        <f t="shared" ref="AL195:AL258" si="53">SUM(AH195:AK195)</f>
        <v>2000</v>
      </c>
      <c r="AM195" s="149">
        <v>0</v>
      </c>
      <c r="AN195">
        <v>500</v>
      </c>
      <c r="AO195">
        <v>900</v>
      </c>
      <c r="AP195">
        <v>600</v>
      </c>
      <c r="AQ195" s="148">
        <f t="shared" ref="AQ195:AQ258" si="54">SUM(AM195:AP195)</f>
        <v>2000</v>
      </c>
      <c r="AR195" s="149">
        <v>0</v>
      </c>
      <c r="AS195">
        <v>400</v>
      </c>
      <c r="AT195">
        <v>1400</v>
      </c>
      <c r="AU195">
        <v>100</v>
      </c>
      <c r="AV195">
        <f t="shared" ref="AV195:AV258" si="55">SUM(AR195:AU195)</f>
        <v>1900</v>
      </c>
      <c r="AX195" s="150">
        <f t="shared" ref="AX195:AX258" si="56">L195/M195*100</f>
        <v>0</v>
      </c>
      <c r="AY195" s="150">
        <f t="shared" ref="AY195:AY258" si="57">Q195/R195*100</f>
        <v>0</v>
      </c>
      <c r="AZ195" s="150">
        <f t="shared" ref="AZ195:AZ258" si="58">V195/W195*100</f>
        <v>0</v>
      </c>
      <c r="BA195" s="150">
        <f t="shared" ref="BA195:BA258" si="59">AA195/AB195*100</f>
        <v>0</v>
      </c>
      <c r="BB195" s="150">
        <f t="shared" ref="BB195:BB258" si="60">AF195/AG195*100</f>
        <v>0</v>
      </c>
      <c r="BC195" s="150">
        <f t="shared" ref="BC195:BC258" si="61">AK195/AL195*100</f>
        <v>0</v>
      </c>
      <c r="BD195" s="150">
        <f t="shared" ref="BD195:BD258" si="62">AP195/AQ195*100</f>
        <v>30</v>
      </c>
      <c r="BE195" s="150">
        <f t="shared" ref="BE195:BE258" si="63">AU195/AV195*100</f>
        <v>5.2631578947368416</v>
      </c>
    </row>
    <row r="196" spans="1:57" x14ac:dyDescent="0.4">
      <c r="A196" t="s">
        <v>531</v>
      </c>
      <c r="B196">
        <v>507</v>
      </c>
      <c r="C196" t="s">
        <v>531</v>
      </c>
      <c r="D196">
        <v>22928</v>
      </c>
      <c r="E196">
        <v>1</v>
      </c>
      <c r="F196" t="s">
        <v>531</v>
      </c>
      <c r="G196" t="s">
        <v>656</v>
      </c>
      <c r="H196" s="148">
        <v>2025</v>
      </c>
      <c r="I196">
        <v>1200</v>
      </c>
      <c r="J196">
        <v>900</v>
      </c>
      <c r="K196">
        <v>0</v>
      </c>
      <c r="L196">
        <v>0</v>
      </c>
      <c r="M196">
        <f t="shared" si="49"/>
        <v>2100</v>
      </c>
      <c r="N196" s="149">
        <v>1300</v>
      </c>
      <c r="O196">
        <v>0</v>
      </c>
      <c r="P196">
        <v>600</v>
      </c>
      <c r="Q196">
        <v>200</v>
      </c>
      <c r="R196" s="148">
        <f t="shared" si="50"/>
        <v>2100</v>
      </c>
      <c r="S196" s="149">
        <v>0</v>
      </c>
      <c r="T196">
        <v>100</v>
      </c>
      <c r="U196">
        <v>500</v>
      </c>
      <c r="V196">
        <v>1500</v>
      </c>
      <c r="W196" s="148">
        <f t="shared" si="51"/>
        <v>2100</v>
      </c>
      <c r="X196" s="149">
        <v>0</v>
      </c>
      <c r="Y196">
        <v>1200</v>
      </c>
      <c r="Z196">
        <v>900</v>
      </c>
      <c r="AA196">
        <v>0</v>
      </c>
      <c r="AB196" s="148">
        <f t="shared" si="48"/>
        <v>2100</v>
      </c>
      <c r="AC196" s="149">
        <v>0</v>
      </c>
      <c r="AD196">
        <v>400</v>
      </c>
      <c r="AE196">
        <v>500</v>
      </c>
      <c r="AF196">
        <v>1200</v>
      </c>
      <c r="AG196" s="148">
        <f t="shared" si="52"/>
        <v>2100</v>
      </c>
      <c r="AH196" s="149">
        <v>0</v>
      </c>
      <c r="AI196">
        <v>0</v>
      </c>
      <c r="AJ196">
        <v>200</v>
      </c>
      <c r="AK196">
        <v>1900</v>
      </c>
      <c r="AL196" s="148">
        <f t="shared" si="53"/>
        <v>2100</v>
      </c>
      <c r="AM196" s="149">
        <v>0</v>
      </c>
      <c r="AN196">
        <v>0</v>
      </c>
      <c r="AO196">
        <v>600</v>
      </c>
      <c r="AP196">
        <v>1500</v>
      </c>
      <c r="AQ196" s="148">
        <f t="shared" si="54"/>
        <v>2100</v>
      </c>
      <c r="AR196" s="149">
        <v>0</v>
      </c>
      <c r="AS196">
        <v>0</v>
      </c>
      <c r="AT196">
        <v>800</v>
      </c>
      <c r="AU196">
        <v>1400</v>
      </c>
      <c r="AV196">
        <f t="shared" si="55"/>
        <v>2200</v>
      </c>
      <c r="AX196" s="150">
        <f t="shared" si="56"/>
        <v>0</v>
      </c>
      <c r="AY196" s="150">
        <f t="shared" si="57"/>
        <v>9.5238095238095237</v>
      </c>
      <c r="AZ196" s="150">
        <f t="shared" si="58"/>
        <v>71.428571428571431</v>
      </c>
      <c r="BA196" s="150">
        <f t="shared" si="59"/>
        <v>0</v>
      </c>
      <c r="BB196" s="150">
        <f t="shared" si="60"/>
        <v>57.142857142857139</v>
      </c>
      <c r="BC196" s="150">
        <f t="shared" si="61"/>
        <v>90.476190476190482</v>
      </c>
      <c r="BD196" s="150">
        <f t="shared" si="62"/>
        <v>71.428571428571431</v>
      </c>
      <c r="BE196" s="150">
        <f t="shared" si="63"/>
        <v>63.636363636363633</v>
      </c>
    </row>
    <row r="197" spans="1:57" x14ac:dyDescent="0.4">
      <c r="A197" t="s">
        <v>12</v>
      </c>
      <c r="B197">
        <v>507</v>
      </c>
      <c r="C197" t="s">
        <v>12</v>
      </c>
      <c r="D197">
        <v>19137</v>
      </c>
      <c r="E197">
        <v>1</v>
      </c>
      <c r="F197" t="s">
        <v>12</v>
      </c>
      <c r="G197" t="s">
        <v>656</v>
      </c>
      <c r="H197" s="148">
        <v>2023</v>
      </c>
      <c r="I197">
        <v>2200</v>
      </c>
      <c r="J197">
        <v>4100</v>
      </c>
      <c r="K197">
        <v>0</v>
      </c>
      <c r="L197">
        <v>0</v>
      </c>
      <c r="M197">
        <f t="shared" si="49"/>
        <v>6300</v>
      </c>
      <c r="N197" s="149">
        <v>0</v>
      </c>
      <c r="O197">
        <v>2000</v>
      </c>
      <c r="P197">
        <v>4300</v>
      </c>
      <c r="Q197">
        <v>0</v>
      </c>
      <c r="R197" s="148">
        <f t="shared" si="50"/>
        <v>6300</v>
      </c>
      <c r="S197" s="149">
        <v>0</v>
      </c>
      <c r="T197">
        <v>0</v>
      </c>
      <c r="U197">
        <v>200</v>
      </c>
      <c r="V197">
        <v>6100</v>
      </c>
      <c r="W197" s="148">
        <f t="shared" si="51"/>
        <v>6300</v>
      </c>
      <c r="X197" s="149">
        <v>2600</v>
      </c>
      <c r="Y197">
        <v>3000</v>
      </c>
      <c r="Z197">
        <v>700</v>
      </c>
      <c r="AA197">
        <v>0</v>
      </c>
      <c r="AB197" s="148">
        <f t="shared" si="48"/>
        <v>6300</v>
      </c>
      <c r="AC197" s="149">
        <v>0</v>
      </c>
      <c r="AD197">
        <v>0</v>
      </c>
      <c r="AE197">
        <v>3300</v>
      </c>
      <c r="AF197">
        <v>3000</v>
      </c>
      <c r="AG197" s="148">
        <f t="shared" si="52"/>
        <v>6300</v>
      </c>
      <c r="AH197" s="149">
        <v>0</v>
      </c>
      <c r="AI197">
        <v>300</v>
      </c>
      <c r="AJ197">
        <v>3600</v>
      </c>
      <c r="AK197">
        <v>2400</v>
      </c>
      <c r="AL197" s="148">
        <f t="shared" si="53"/>
        <v>6300</v>
      </c>
      <c r="AM197" s="149">
        <v>0</v>
      </c>
      <c r="AN197">
        <v>400</v>
      </c>
      <c r="AO197">
        <v>1600</v>
      </c>
      <c r="AP197">
        <v>4300</v>
      </c>
      <c r="AQ197" s="148">
        <f t="shared" si="54"/>
        <v>6300</v>
      </c>
      <c r="AR197" s="149">
        <v>1000</v>
      </c>
      <c r="AS197">
        <v>300</v>
      </c>
      <c r="AT197">
        <v>0</v>
      </c>
      <c r="AU197">
        <v>0</v>
      </c>
      <c r="AV197">
        <f t="shared" si="55"/>
        <v>1300</v>
      </c>
      <c r="AX197" s="150">
        <f t="shared" si="56"/>
        <v>0</v>
      </c>
      <c r="AY197" s="150">
        <f t="shared" si="57"/>
        <v>0</v>
      </c>
      <c r="AZ197" s="150">
        <f t="shared" si="58"/>
        <v>96.825396825396822</v>
      </c>
      <c r="BA197" s="150">
        <f t="shared" si="59"/>
        <v>0</v>
      </c>
      <c r="BB197" s="150">
        <f t="shared" si="60"/>
        <v>47.619047619047613</v>
      </c>
      <c r="BC197" s="150">
        <f t="shared" si="61"/>
        <v>38.095238095238095</v>
      </c>
      <c r="BD197" s="150">
        <f t="shared" si="62"/>
        <v>68.253968253968253</v>
      </c>
      <c r="BE197" s="150">
        <f t="shared" si="63"/>
        <v>0</v>
      </c>
    </row>
    <row r="198" spans="1:57" x14ac:dyDescent="0.4">
      <c r="A198" t="s">
        <v>587</v>
      </c>
      <c r="B198">
        <v>507</v>
      </c>
      <c r="C198" t="s">
        <v>587</v>
      </c>
      <c r="D198">
        <v>22929</v>
      </c>
      <c r="E198">
        <v>1</v>
      </c>
      <c r="F198" t="s">
        <v>587</v>
      </c>
      <c r="G198" t="s">
        <v>656</v>
      </c>
      <c r="H198" s="148">
        <v>2025</v>
      </c>
      <c r="I198">
        <v>1900</v>
      </c>
      <c r="J198">
        <v>600</v>
      </c>
      <c r="K198">
        <v>0</v>
      </c>
      <c r="L198">
        <v>0</v>
      </c>
      <c r="M198">
        <f t="shared" si="49"/>
        <v>2500</v>
      </c>
      <c r="N198" s="149">
        <v>0</v>
      </c>
      <c r="O198">
        <v>1300</v>
      </c>
      <c r="P198">
        <v>1200</v>
      </c>
      <c r="Q198">
        <v>0</v>
      </c>
      <c r="R198" s="148">
        <f t="shared" si="50"/>
        <v>2500</v>
      </c>
      <c r="S198" s="149">
        <v>0</v>
      </c>
      <c r="T198">
        <v>0</v>
      </c>
      <c r="U198">
        <v>100</v>
      </c>
      <c r="V198">
        <v>2400</v>
      </c>
      <c r="W198" s="148">
        <f t="shared" si="51"/>
        <v>2500</v>
      </c>
      <c r="X198" s="149">
        <v>500</v>
      </c>
      <c r="Y198">
        <v>1300</v>
      </c>
      <c r="Z198">
        <v>700</v>
      </c>
      <c r="AA198">
        <v>0</v>
      </c>
      <c r="AB198" s="148">
        <f t="shared" si="48"/>
        <v>2500</v>
      </c>
      <c r="AC198" s="149">
        <v>0</v>
      </c>
      <c r="AD198">
        <v>0</v>
      </c>
      <c r="AE198">
        <v>2400</v>
      </c>
      <c r="AF198">
        <v>100</v>
      </c>
      <c r="AG198" s="148">
        <f t="shared" si="52"/>
        <v>2500</v>
      </c>
      <c r="AH198" s="149">
        <v>0</v>
      </c>
      <c r="AI198">
        <v>100</v>
      </c>
      <c r="AJ198">
        <v>1400</v>
      </c>
      <c r="AK198">
        <v>1000</v>
      </c>
      <c r="AL198" s="148">
        <f t="shared" si="53"/>
        <v>2500</v>
      </c>
      <c r="AM198" s="149">
        <v>0</v>
      </c>
      <c r="AN198">
        <v>100</v>
      </c>
      <c r="AO198">
        <v>900</v>
      </c>
      <c r="AP198">
        <v>1500</v>
      </c>
      <c r="AQ198" s="148">
        <f t="shared" si="54"/>
        <v>2500</v>
      </c>
      <c r="AR198" s="149">
        <v>0</v>
      </c>
      <c r="AS198">
        <v>600</v>
      </c>
      <c r="AT198">
        <v>1700</v>
      </c>
      <c r="AU198">
        <v>0</v>
      </c>
      <c r="AV198">
        <f t="shared" si="55"/>
        <v>2300</v>
      </c>
      <c r="AX198" s="150">
        <f t="shared" si="56"/>
        <v>0</v>
      </c>
      <c r="AY198" s="150">
        <f t="shared" si="57"/>
        <v>0</v>
      </c>
      <c r="AZ198" s="150">
        <f t="shared" si="58"/>
        <v>96</v>
      </c>
      <c r="BA198" s="150">
        <f t="shared" si="59"/>
        <v>0</v>
      </c>
      <c r="BB198" s="150">
        <f t="shared" si="60"/>
        <v>4</v>
      </c>
      <c r="BC198" s="150">
        <f t="shared" si="61"/>
        <v>40</v>
      </c>
      <c r="BD198" s="150">
        <f t="shared" si="62"/>
        <v>60</v>
      </c>
      <c r="BE198" s="150">
        <f t="shared" si="63"/>
        <v>0</v>
      </c>
    </row>
    <row r="199" spans="1:57" x14ac:dyDescent="0.4">
      <c r="A199" t="s">
        <v>161</v>
      </c>
      <c r="B199">
        <v>507</v>
      </c>
      <c r="C199" t="s">
        <v>161</v>
      </c>
      <c r="D199">
        <v>19138</v>
      </c>
      <c r="E199">
        <v>1</v>
      </c>
      <c r="F199" t="s">
        <v>161</v>
      </c>
      <c r="G199" t="s">
        <v>656</v>
      </c>
      <c r="H199" s="148">
        <v>2024</v>
      </c>
      <c r="I199">
        <v>5600</v>
      </c>
      <c r="J199">
        <v>2000</v>
      </c>
      <c r="K199">
        <v>500</v>
      </c>
      <c r="L199">
        <v>0</v>
      </c>
      <c r="M199">
        <f t="shared" si="49"/>
        <v>8100</v>
      </c>
      <c r="N199" s="149">
        <v>5500</v>
      </c>
      <c r="O199">
        <v>1600</v>
      </c>
      <c r="P199">
        <v>900</v>
      </c>
      <c r="Q199">
        <v>100</v>
      </c>
      <c r="R199" s="148">
        <f t="shared" si="50"/>
        <v>8100</v>
      </c>
      <c r="S199" s="149">
        <v>0</v>
      </c>
      <c r="T199">
        <v>0</v>
      </c>
      <c r="U199">
        <v>3500</v>
      </c>
      <c r="V199">
        <v>4600</v>
      </c>
      <c r="W199" s="148">
        <f t="shared" si="51"/>
        <v>8100</v>
      </c>
      <c r="X199" s="149">
        <v>300</v>
      </c>
      <c r="Y199">
        <v>4700</v>
      </c>
      <c r="Z199">
        <v>3100</v>
      </c>
      <c r="AA199">
        <v>0</v>
      </c>
      <c r="AB199" s="148">
        <f t="shared" si="48"/>
        <v>8100</v>
      </c>
      <c r="AC199" s="149">
        <v>100</v>
      </c>
      <c r="AD199">
        <v>900</v>
      </c>
      <c r="AE199">
        <v>2200</v>
      </c>
      <c r="AF199">
        <v>4900</v>
      </c>
      <c r="AG199" s="148">
        <f t="shared" si="52"/>
        <v>8100</v>
      </c>
      <c r="AH199" s="149">
        <v>0</v>
      </c>
      <c r="AI199">
        <v>300</v>
      </c>
      <c r="AJ199">
        <v>1600</v>
      </c>
      <c r="AK199">
        <v>6200</v>
      </c>
      <c r="AL199" s="148">
        <f t="shared" si="53"/>
        <v>8100</v>
      </c>
      <c r="AM199" s="149">
        <v>0</v>
      </c>
      <c r="AN199">
        <v>400</v>
      </c>
      <c r="AO199">
        <v>2200</v>
      </c>
      <c r="AP199">
        <v>5500</v>
      </c>
      <c r="AQ199" s="148">
        <f t="shared" si="54"/>
        <v>8100</v>
      </c>
      <c r="AR199" s="149">
        <v>0</v>
      </c>
      <c r="AS199">
        <v>200</v>
      </c>
      <c r="AT199">
        <v>2700</v>
      </c>
      <c r="AU199">
        <v>5200</v>
      </c>
      <c r="AV199">
        <f t="shared" si="55"/>
        <v>8100</v>
      </c>
      <c r="AX199" s="150">
        <f t="shared" si="56"/>
        <v>0</v>
      </c>
      <c r="AY199" s="150">
        <f t="shared" si="57"/>
        <v>1.2345679012345678</v>
      </c>
      <c r="AZ199" s="150">
        <f t="shared" si="58"/>
        <v>56.79012345679012</v>
      </c>
      <c r="BA199" s="150">
        <f t="shared" si="59"/>
        <v>0</v>
      </c>
      <c r="BB199" s="150">
        <f t="shared" si="60"/>
        <v>60.493827160493829</v>
      </c>
      <c r="BC199" s="150">
        <f t="shared" si="61"/>
        <v>76.543209876543202</v>
      </c>
      <c r="BD199" s="150">
        <f t="shared" si="62"/>
        <v>67.901234567901241</v>
      </c>
      <c r="BE199" s="150">
        <f t="shared" si="63"/>
        <v>64.197530864197532</v>
      </c>
    </row>
    <row r="200" spans="1:57" x14ac:dyDescent="0.4">
      <c r="A200" t="s">
        <v>532</v>
      </c>
      <c r="B200">
        <v>507</v>
      </c>
      <c r="C200" t="s">
        <v>532</v>
      </c>
      <c r="D200">
        <v>22930</v>
      </c>
      <c r="E200">
        <v>1</v>
      </c>
      <c r="F200" t="s">
        <v>532</v>
      </c>
      <c r="G200" t="s">
        <v>656</v>
      </c>
      <c r="H200" s="148">
        <v>2025</v>
      </c>
      <c r="I200">
        <v>900</v>
      </c>
      <c r="J200">
        <v>200</v>
      </c>
      <c r="K200">
        <v>0</v>
      </c>
      <c r="L200">
        <v>0</v>
      </c>
      <c r="M200">
        <f t="shared" si="49"/>
        <v>1100</v>
      </c>
      <c r="N200" s="149">
        <v>0</v>
      </c>
      <c r="O200">
        <v>600</v>
      </c>
      <c r="P200">
        <v>500</v>
      </c>
      <c r="Q200">
        <v>0</v>
      </c>
      <c r="R200" s="148">
        <f t="shared" si="50"/>
        <v>1100</v>
      </c>
      <c r="S200" s="149">
        <v>0</v>
      </c>
      <c r="T200">
        <v>0</v>
      </c>
      <c r="U200">
        <v>0</v>
      </c>
      <c r="V200">
        <v>1100</v>
      </c>
      <c r="W200" s="148">
        <f t="shared" si="51"/>
        <v>1100</v>
      </c>
      <c r="X200" s="149">
        <v>300</v>
      </c>
      <c r="Y200">
        <v>800</v>
      </c>
      <c r="Z200">
        <v>0</v>
      </c>
      <c r="AA200">
        <v>0</v>
      </c>
      <c r="AB200" s="148">
        <f t="shared" si="48"/>
        <v>1100</v>
      </c>
      <c r="AC200" s="149">
        <v>0</v>
      </c>
      <c r="AD200">
        <v>0</v>
      </c>
      <c r="AE200">
        <v>700</v>
      </c>
      <c r="AF200">
        <v>400</v>
      </c>
      <c r="AG200" s="148">
        <f t="shared" si="52"/>
        <v>1100</v>
      </c>
      <c r="AH200" s="149">
        <v>0</v>
      </c>
      <c r="AI200">
        <v>0</v>
      </c>
      <c r="AJ200">
        <v>300</v>
      </c>
      <c r="AK200">
        <v>800</v>
      </c>
      <c r="AL200" s="148">
        <f t="shared" si="53"/>
        <v>1100</v>
      </c>
      <c r="AM200" s="149">
        <v>0</v>
      </c>
      <c r="AN200">
        <v>0</v>
      </c>
      <c r="AO200">
        <v>600</v>
      </c>
      <c r="AP200">
        <v>500</v>
      </c>
      <c r="AQ200" s="148">
        <f t="shared" si="54"/>
        <v>1100</v>
      </c>
      <c r="AR200" s="149">
        <v>0</v>
      </c>
      <c r="AS200">
        <v>0</v>
      </c>
      <c r="AT200">
        <v>0</v>
      </c>
      <c r="AU200">
        <v>1100</v>
      </c>
      <c r="AV200">
        <f t="shared" si="55"/>
        <v>1100</v>
      </c>
      <c r="AX200" s="150">
        <f t="shared" si="56"/>
        <v>0</v>
      </c>
      <c r="AY200" s="150">
        <f t="shared" si="57"/>
        <v>0</v>
      </c>
      <c r="AZ200" s="150">
        <f t="shared" si="58"/>
        <v>100</v>
      </c>
      <c r="BA200" s="150">
        <f t="shared" si="59"/>
        <v>0</v>
      </c>
      <c r="BB200" s="150">
        <f t="shared" si="60"/>
        <v>36.363636363636367</v>
      </c>
      <c r="BC200" s="150">
        <f t="shared" si="61"/>
        <v>72.727272727272734</v>
      </c>
      <c r="BD200" s="150">
        <f t="shared" si="62"/>
        <v>45.454545454545453</v>
      </c>
      <c r="BE200" s="150">
        <f t="shared" si="63"/>
        <v>100</v>
      </c>
    </row>
    <row r="201" spans="1:57" x14ac:dyDescent="0.4">
      <c r="A201" t="s">
        <v>163</v>
      </c>
      <c r="B201">
        <v>503</v>
      </c>
      <c r="C201" t="s">
        <v>163</v>
      </c>
      <c r="D201">
        <v>19194</v>
      </c>
      <c r="E201">
        <v>1</v>
      </c>
      <c r="F201" t="s">
        <v>163</v>
      </c>
      <c r="G201" t="s">
        <v>656</v>
      </c>
      <c r="H201" s="148">
        <v>2023</v>
      </c>
      <c r="I201">
        <v>4900</v>
      </c>
      <c r="J201">
        <v>0</v>
      </c>
      <c r="K201">
        <v>0</v>
      </c>
      <c r="L201">
        <v>0</v>
      </c>
      <c r="M201">
        <f t="shared" si="49"/>
        <v>4900</v>
      </c>
      <c r="N201" s="149">
        <v>0</v>
      </c>
      <c r="O201">
        <v>4900</v>
      </c>
      <c r="P201">
        <v>0</v>
      </c>
      <c r="Q201">
        <v>0</v>
      </c>
      <c r="R201" s="148">
        <f t="shared" si="50"/>
        <v>4900</v>
      </c>
      <c r="S201" s="149">
        <v>3100</v>
      </c>
      <c r="T201">
        <v>1800</v>
      </c>
      <c r="U201">
        <v>0</v>
      </c>
      <c r="V201">
        <v>0</v>
      </c>
      <c r="W201" s="148">
        <f t="shared" si="51"/>
        <v>4900</v>
      </c>
      <c r="X201" s="149">
        <v>4900</v>
      </c>
      <c r="Y201">
        <v>0</v>
      </c>
      <c r="Z201">
        <v>0</v>
      </c>
      <c r="AA201">
        <v>0</v>
      </c>
      <c r="AB201" s="148">
        <f t="shared" si="48"/>
        <v>4900</v>
      </c>
      <c r="AC201" s="149">
        <v>2900</v>
      </c>
      <c r="AD201">
        <v>2000</v>
      </c>
      <c r="AE201">
        <v>0</v>
      </c>
      <c r="AF201">
        <v>0</v>
      </c>
      <c r="AG201" s="148">
        <f t="shared" si="52"/>
        <v>4900</v>
      </c>
      <c r="AH201" s="149">
        <v>3300</v>
      </c>
      <c r="AI201">
        <v>1600</v>
      </c>
      <c r="AJ201">
        <v>0</v>
      </c>
      <c r="AK201">
        <v>0</v>
      </c>
      <c r="AL201" s="148">
        <f t="shared" si="53"/>
        <v>4900</v>
      </c>
      <c r="AM201" s="149">
        <v>500</v>
      </c>
      <c r="AN201">
        <v>4400</v>
      </c>
      <c r="AO201">
        <v>0</v>
      </c>
      <c r="AP201">
        <v>0</v>
      </c>
      <c r="AQ201" s="148">
        <f t="shared" si="54"/>
        <v>4900</v>
      </c>
      <c r="AR201" s="149">
        <v>2600</v>
      </c>
      <c r="AS201">
        <v>2300</v>
      </c>
      <c r="AT201">
        <v>0</v>
      </c>
      <c r="AU201">
        <v>0</v>
      </c>
      <c r="AV201">
        <f t="shared" si="55"/>
        <v>4900</v>
      </c>
      <c r="AX201" s="150">
        <f t="shared" si="56"/>
        <v>0</v>
      </c>
      <c r="AY201" s="150">
        <f t="shared" si="57"/>
        <v>0</v>
      </c>
      <c r="AZ201" s="150">
        <f t="shared" si="58"/>
        <v>0</v>
      </c>
      <c r="BA201" s="150">
        <f t="shared" si="59"/>
        <v>0</v>
      </c>
      <c r="BB201" s="150">
        <f t="shared" si="60"/>
        <v>0</v>
      </c>
      <c r="BC201" s="150">
        <f t="shared" si="61"/>
        <v>0</v>
      </c>
      <c r="BD201" s="150">
        <f t="shared" si="62"/>
        <v>0</v>
      </c>
      <c r="BE201" s="150">
        <f t="shared" si="63"/>
        <v>0</v>
      </c>
    </row>
    <row r="202" spans="1:57" x14ac:dyDescent="0.4">
      <c r="A202" t="s">
        <v>397</v>
      </c>
      <c r="B202">
        <v>501</v>
      </c>
      <c r="C202" t="s">
        <v>397</v>
      </c>
      <c r="D202">
        <v>16906</v>
      </c>
      <c r="E202">
        <v>1</v>
      </c>
      <c r="F202" t="s">
        <v>397</v>
      </c>
      <c r="G202" t="s">
        <v>656</v>
      </c>
      <c r="H202" s="148">
        <v>2021</v>
      </c>
      <c r="I202">
        <v>100</v>
      </c>
      <c r="J202">
        <v>500</v>
      </c>
      <c r="K202">
        <v>400</v>
      </c>
      <c r="L202">
        <v>200</v>
      </c>
      <c r="M202">
        <f t="shared" si="49"/>
        <v>1200</v>
      </c>
      <c r="N202" s="149">
        <v>0</v>
      </c>
      <c r="O202">
        <v>0</v>
      </c>
      <c r="P202">
        <v>700</v>
      </c>
      <c r="Q202">
        <v>500</v>
      </c>
      <c r="R202" s="148">
        <f t="shared" si="50"/>
        <v>1200</v>
      </c>
      <c r="S202" s="149">
        <v>0</v>
      </c>
      <c r="T202">
        <v>0</v>
      </c>
      <c r="U202">
        <v>700</v>
      </c>
      <c r="V202">
        <v>500</v>
      </c>
      <c r="W202" s="148">
        <f t="shared" si="51"/>
        <v>1200</v>
      </c>
      <c r="X202" s="149">
        <v>900</v>
      </c>
      <c r="Y202">
        <v>300</v>
      </c>
      <c r="Z202">
        <v>0</v>
      </c>
      <c r="AA202">
        <v>0</v>
      </c>
      <c r="AB202" s="148">
        <f t="shared" si="48"/>
        <v>1200</v>
      </c>
      <c r="AC202" s="149">
        <v>1200</v>
      </c>
      <c r="AD202">
        <v>0</v>
      </c>
      <c r="AE202">
        <v>0</v>
      </c>
      <c r="AF202">
        <v>0</v>
      </c>
      <c r="AG202" s="148">
        <f t="shared" si="52"/>
        <v>1200</v>
      </c>
      <c r="AH202" s="149">
        <v>1200</v>
      </c>
      <c r="AI202">
        <v>0</v>
      </c>
      <c r="AJ202">
        <v>0</v>
      </c>
      <c r="AK202">
        <v>0</v>
      </c>
      <c r="AL202" s="148">
        <f t="shared" si="53"/>
        <v>1200</v>
      </c>
      <c r="AM202" s="149">
        <v>1200</v>
      </c>
      <c r="AN202">
        <v>0</v>
      </c>
      <c r="AO202">
        <v>0</v>
      </c>
      <c r="AP202">
        <v>0</v>
      </c>
      <c r="AQ202" s="148">
        <f t="shared" si="54"/>
        <v>1200</v>
      </c>
      <c r="AR202" s="149">
        <v>600</v>
      </c>
      <c r="AS202">
        <v>700</v>
      </c>
      <c r="AT202">
        <v>0</v>
      </c>
      <c r="AU202">
        <v>0</v>
      </c>
      <c r="AV202">
        <f t="shared" si="55"/>
        <v>1300</v>
      </c>
      <c r="AX202" s="150">
        <f t="shared" si="56"/>
        <v>16.666666666666664</v>
      </c>
      <c r="AY202" s="150">
        <f t="shared" si="57"/>
        <v>41.666666666666671</v>
      </c>
      <c r="AZ202" s="150">
        <f t="shared" si="58"/>
        <v>41.666666666666671</v>
      </c>
      <c r="BA202" s="150">
        <f t="shared" si="59"/>
        <v>0</v>
      </c>
      <c r="BB202" s="150">
        <f t="shared" si="60"/>
        <v>0</v>
      </c>
      <c r="BC202" s="150">
        <f t="shared" si="61"/>
        <v>0</v>
      </c>
      <c r="BD202" s="150">
        <f t="shared" si="62"/>
        <v>0</v>
      </c>
      <c r="BE202" s="150">
        <f t="shared" si="63"/>
        <v>0</v>
      </c>
    </row>
    <row r="203" spans="1:57" x14ac:dyDescent="0.4">
      <c r="A203" t="s">
        <v>398</v>
      </c>
      <c r="B203">
        <v>501</v>
      </c>
      <c r="C203" t="s">
        <v>398</v>
      </c>
      <c r="D203">
        <v>16907</v>
      </c>
      <c r="E203">
        <v>1</v>
      </c>
      <c r="F203" t="s">
        <v>398</v>
      </c>
      <c r="G203" t="s">
        <v>656</v>
      </c>
      <c r="H203" s="148">
        <v>2018</v>
      </c>
      <c r="I203">
        <v>1000</v>
      </c>
      <c r="J203">
        <v>300</v>
      </c>
      <c r="K203">
        <v>900</v>
      </c>
      <c r="L203">
        <v>100</v>
      </c>
      <c r="M203">
        <f t="shared" si="49"/>
        <v>2300</v>
      </c>
      <c r="N203" s="149">
        <v>700</v>
      </c>
      <c r="O203">
        <v>200</v>
      </c>
      <c r="P203">
        <v>1300</v>
      </c>
      <c r="Q203">
        <v>100</v>
      </c>
      <c r="R203" s="148">
        <f t="shared" si="50"/>
        <v>2300</v>
      </c>
      <c r="S203" s="149">
        <v>100</v>
      </c>
      <c r="T203">
        <v>0</v>
      </c>
      <c r="U203">
        <v>900</v>
      </c>
      <c r="V203">
        <v>1300</v>
      </c>
      <c r="W203" s="148">
        <f t="shared" si="51"/>
        <v>2300</v>
      </c>
      <c r="X203" s="149">
        <v>100</v>
      </c>
      <c r="Y203">
        <v>2000</v>
      </c>
      <c r="Z203">
        <v>200</v>
      </c>
      <c r="AA203">
        <v>0</v>
      </c>
      <c r="AB203" s="148">
        <f t="shared" si="48"/>
        <v>2300</v>
      </c>
      <c r="AC203" s="149">
        <v>100</v>
      </c>
      <c r="AD203">
        <v>1000</v>
      </c>
      <c r="AE203">
        <v>1200</v>
      </c>
      <c r="AF203">
        <v>0</v>
      </c>
      <c r="AG203" s="148">
        <f t="shared" si="52"/>
        <v>2300</v>
      </c>
      <c r="AH203" s="149">
        <v>100</v>
      </c>
      <c r="AI203">
        <v>1400</v>
      </c>
      <c r="AJ203">
        <v>500</v>
      </c>
      <c r="AK203">
        <v>300</v>
      </c>
      <c r="AL203" s="148">
        <f t="shared" si="53"/>
        <v>2300</v>
      </c>
      <c r="AM203" s="149">
        <v>0</v>
      </c>
      <c r="AN203">
        <v>800</v>
      </c>
      <c r="AO203">
        <v>800</v>
      </c>
      <c r="AP203">
        <v>700</v>
      </c>
      <c r="AQ203" s="148">
        <f t="shared" si="54"/>
        <v>2300</v>
      </c>
      <c r="AR203" s="149">
        <v>0</v>
      </c>
      <c r="AS203">
        <v>1600</v>
      </c>
      <c r="AT203">
        <v>500</v>
      </c>
      <c r="AU203">
        <v>400</v>
      </c>
      <c r="AV203">
        <f t="shared" si="55"/>
        <v>2500</v>
      </c>
      <c r="AX203" s="150">
        <f t="shared" si="56"/>
        <v>4.3478260869565215</v>
      </c>
      <c r="AY203" s="150">
        <f t="shared" si="57"/>
        <v>4.3478260869565215</v>
      </c>
      <c r="AZ203" s="150">
        <f t="shared" si="58"/>
        <v>56.521739130434781</v>
      </c>
      <c r="BA203" s="150">
        <f t="shared" si="59"/>
        <v>0</v>
      </c>
      <c r="BB203" s="150">
        <f t="shared" si="60"/>
        <v>0</v>
      </c>
      <c r="BC203" s="150">
        <f t="shared" si="61"/>
        <v>13.043478260869565</v>
      </c>
      <c r="BD203" s="150">
        <f t="shared" si="62"/>
        <v>30.434782608695656</v>
      </c>
      <c r="BE203" s="150">
        <f t="shared" si="63"/>
        <v>16</v>
      </c>
    </row>
    <row r="204" spans="1:57" x14ac:dyDescent="0.4">
      <c r="A204" t="s">
        <v>534</v>
      </c>
      <c r="B204">
        <v>507</v>
      </c>
      <c r="C204" t="s">
        <v>534</v>
      </c>
      <c r="D204">
        <v>22932</v>
      </c>
      <c r="E204">
        <v>1</v>
      </c>
      <c r="F204" t="s">
        <v>534</v>
      </c>
      <c r="G204" t="s">
        <v>656</v>
      </c>
      <c r="H204" s="148">
        <v>2025</v>
      </c>
      <c r="I204">
        <v>3800</v>
      </c>
      <c r="J204">
        <v>4500</v>
      </c>
      <c r="K204">
        <v>4700</v>
      </c>
      <c r="L204">
        <v>1000</v>
      </c>
      <c r="M204">
        <f t="shared" si="49"/>
        <v>14000</v>
      </c>
      <c r="N204" s="149">
        <v>700</v>
      </c>
      <c r="O204">
        <v>5100</v>
      </c>
      <c r="P204">
        <v>6000</v>
      </c>
      <c r="Q204">
        <v>2200</v>
      </c>
      <c r="R204" s="148">
        <f t="shared" si="50"/>
        <v>14000</v>
      </c>
      <c r="S204" s="149">
        <v>0</v>
      </c>
      <c r="T204">
        <v>4100</v>
      </c>
      <c r="U204">
        <v>9300</v>
      </c>
      <c r="V204">
        <v>600</v>
      </c>
      <c r="W204" s="148">
        <f t="shared" si="51"/>
        <v>14000</v>
      </c>
      <c r="X204" s="149">
        <v>800</v>
      </c>
      <c r="Y204">
        <v>4700</v>
      </c>
      <c r="Z204">
        <v>8500</v>
      </c>
      <c r="AA204">
        <v>0</v>
      </c>
      <c r="AB204" s="148">
        <f t="shared" si="48"/>
        <v>14000</v>
      </c>
      <c r="AC204" s="149">
        <v>0</v>
      </c>
      <c r="AD204">
        <v>200</v>
      </c>
      <c r="AE204">
        <v>6200</v>
      </c>
      <c r="AF204">
        <v>7600</v>
      </c>
      <c r="AG204" s="148">
        <f t="shared" si="52"/>
        <v>14000</v>
      </c>
      <c r="AH204" s="149">
        <v>0</v>
      </c>
      <c r="AI204">
        <v>8200</v>
      </c>
      <c r="AJ204">
        <v>5800</v>
      </c>
      <c r="AK204">
        <v>0</v>
      </c>
      <c r="AL204" s="148">
        <f t="shared" si="53"/>
        <v>14000</v>
      </c>
      <c r="AM204" s="149">
        <v>0</v>
      </c>
      <c r="AN204">
        <v>1400</v>
      </c>
      <c r="AO204">
        <v>4800</v>
      </c>
      <c r="AP204">
        <v>7800</v>
      </c>
      <c r="AQ204" s="148">
        <f t="shared" si="54"/>
        <v>14000</v>
      </c>
      <c r="AR204" s="149">
        <v>0</v>
      </c>
      <c r="AS204">
        <v>5600</v>
      </c>
      <c r="AT204">
        <v>8300</v>
      </c>
      <c r="AU204">
        <v>0</v>
      </c>
      <c r="AV204">
        <f t="shared" si="55"/>
        <v>13900</v>
      </c>
      <c r="AX204" s="150">
        <f t="shared" si="56"/>
        <v>7.1428571428571423</v>
      </c>
      <c r="AY204" s="150">
        <f t="shared" si="57"/>
        <v>15.714285714285714</v>
      </c>
      <c r="AZ204" s="150">
        <f t="shared" si="58"/>
        <v>4.2857142857142856</v>
      </c>
      <c r="BA204" s="150">
        <f t="shared" si="59"/>
        <v>0</v>
      </c>
      <c r="BB204" s="150">
        <f t="shared" si="60"/>
        <v>54.285714285714285</v>
      </c>
      <c r="BC204" s="150">
        <f t="shared" si="61"/>
        <v>0</v>
      </c>
      <c r="BD204" s="150">
        <f t="shared" si="62"/>
        <v>55.714285714285715</v>
      </c>
      <c r="BE204" s="150">
        <f t="shared" si="63"/>
        <v>0</v>
      </c>
    </row>
    <row r="205" spans="1:57" x14ac:dyDescent="0.4">
      <c r="A205" t="s">
        <v>494</v>
      </c>
      <c r="B205">
        <v>501</v>
      </c>
      <c r="C205" t="s">
        <v>494</v>
      </c>
      <c r="D205">
        <v>19139</v>
      </c>
      <c r="E205">
        <v>1</v>
      </c>
      <c r="F205" t="s">
        <v>494</v>
      </c>
      <c r="G205" t="s">
        <v>656</v>
      </c>
      <c r="H205" s="148">
        <v>2022</v>
      </c>
      <c r="I205">
        <v>5400</v>
      </c>
      <c r="J205">
        <v>1900</v>
      </c>
      <c r="K205">
        <v>200</v>
      </c>
      <c r="L205">
        <v>0</v>
      </c>
      <c r="M205">
        <f t="shared" si="49"/>
        <v>7500</v>
      </c>
      <c r="N205" s="149">
        <v>3500</v>
      </c>
      <c r="O205">
        <v>4000</v>
      </c>
      <c r="P205">
        <v>0</v>
      </c>
      <c r="Q205">
        <v>0</v>
      </c>
      <c r="R205" s="148">
        <f t="shared" si="50"/>
        <v>7500</v>
      </c>
      <c r="S205" s="149">
        <v>700</v>
      </c>
      <c r="T205">
        <v>1500</v>
      </c>
      <c r="U205">
        <v>4800</v>
      </c>
      <c r="V205">
        <v>500</v>
      </c>
      <c r="W205" s="148">
        <f t="shared" si="51"/>
        <v>7500</v>
      </c>
      <c r="X205" s="149">
        <v>4400</v>
      </c>
      <c r="Y205">
        <v>3000</v>
      </c>
      <c r="Z205">
        <v>100</v>
      </c>
      <c r="AA205">
        <v>0</v>
      </c>
      <c r="AB205" s="148">
        <f t="shared" si="48"/>
        <v>7500</v>
      </c>
      <c r="AC205" s="149">
        <v>1000</v>
      </c>
      <c r="AD205">
        <v>4100</v>
      </c>
      <c r="AE205">
        <v>2400</v>
      </c>
      <c r="AF205">
        <v>0</v>
      </c>
      <c r="AG205" s="148">
        <f t="shared" si="52"/>
        <v>7500</v>
      </c>
      <c r="AH205" s="149">
        <v>600</v>
      </c>
      <c r="AI205">
        <v>2400</v>
      </c>
      <c r="AJ205">
        <v>3400</v>
      </c>
      <c r="AK205">
        <v>1100</v>
      </c>
      <c r="AL205" s="148">
        <f t="shared" si="53"/>
        <v>7500</v>
      </c>
      <c r="AM205" s="149">
        <v>200</v>
      </c>
      <c r="AN205">
        <v>1900</v>
      </c>
      <c r="AO205">
        <v>3900</v>
      </c>
      <c r="AP205">
        <v>1500</v>
      </c>
      <c r="AQ205" s="148">
        <f t="shared" si="54"/>
        <v>7500</v>
      </c>
      <c r="AR205" s="149">
        <v>1100</v>
      </c>
      <c r="AS205">
        <v>5900</v>
      </c>
      <c r="AT205">
        <v>700</v>
      </c>
      <c r="AU205">
        <v>0</v>
      </c>
      <c r="AV205">
        <f t="shared" si="55"/>
        <v>7700</v>
      </c>
      <c r="AX205" s="150">
        <f t="shared" si="56"/>
        <v>0</v>
      </c>
      <c r="AY205" s="150">
        <f t="shared" si="57"/>
        <v>0</v>
      </c>
      <c r="AZ205" s="150">
        <f t="shared" si="58"/>
        <v>6.666666666666667</v>
      </c>
      <c r="BA205" s="150">
        <f t="shared" si="59"/>
        <v>0</v>
      </c>
      <c r="BB205" s="150">
        <f t="shared" si="60"/>
        <v>0</v>
      </c>
      <c r="BC205" s="150">
        <f t="shared" si="61"/>
        <v>14.666666666666666</v>
      </c>
      <c r="BD205" s="150">
        <f t="shared" si="62"/>
        <v>20</v>
      </c>
      <c r="BE205" s="150">
        <f t="shared" si="63"/>
        <v>0</v>
      </c>
    </row>
    <row r="206" spans="1:57" x14ac:dyDescent="0.4">
      <c r="A206" t="s">
        <v>175</v>
      </c>
      <c r="B206">
        <v>507</v>
      </c>
      <c r="C206" t="s">
        <v>175</v>
      </c>
      <c r="D206">
        <v>19140</v>
      </c>
      <c r="E206">
        <v>1</v>
      </c>
      <c r="F206" t="s">
        <v>175</v>
      </c>
      <c r="G206" t="s">
        <v>656</v>
      </c>
      <c r="H206" s="148">
        <v>2023</v>
      </c>
      <c r="I206">
        <v>0</v>
      </c>
      <c r="J206">
        <v>700</v>
      </c>
      <c r="K206">
        <v>500</v>
      </c>
      <c r="L206">
        <v>0</v>
      </c>
      <c r="M206">
        <f t="shared" si="49"/>
        <v>1200</v>
      </c>
      <c r="N206" s="149">
        <v>0</v>
      </c>
      <c r="O206">
        <v>0</v>
      </c>
      <c r="P206">
        <v>900</v>
      </c>
      <c r="Q206">
        <v>300</v>
      </c>
      <c r="R206" s="148">
        <f t="shared" si="50"/>
        <v>1200</v>
      </c>
      <c r="S206" s="149">
        <v>0</v>
      </c>
      <c r="T206">
        <v>0</v>
      </c>
      <c r="U206">
        <v>100</v>
      </c>
      <c r="V206">
        <v>1100</v>
      </c>
      <c r="W206" s="148">
        <f t="shared" si="51"/>
        <v>1200</v>
      </c>
      <c r="X206" s="149">
        <v>0</v>
      </c>
      <c r="Y206">
        <v>200</v>
      </c>
      <c r="Z206">
        <v>1000</v>
      </c>
      <c r="AA206">
        <v>0</v>
      </c>
      <c r="AB206" s="148">
        <f t="shared" si="48"/>
        <v>1200</v>
      </c>
      <c r="AC206" s="149">
        <v>0</v>
      </c>
      <c r="AD206">
        <v>0</v>
      </c>
      <c r="AE206">
        <v>1100</v>
      </c>
      <c r="AF206">
        <v>100</v>
      </c>
      <c r="AG206" s="148">
        <f t="shared" si="52"/>
        <v>1200</v>
      </c>
      <c r="AH206" s="149">
        <v>0</v>
      </c>
      <c r="AI206">
        <v>0</v>
      </c>
      <c r="AJ206">
        <v>700</v>
      </c>
      <c r="AK206">
        <v>500</v>
      </c>
      <c r="AL206" s="148">
        <f t="shared" si="53"/>
        <v>1200</v>
      </c>
      <c r="AM206" s="149">
        <v>0</v>
      </c>
      <c r="AN206">
        <v>0</v>
      </c>
      <c r="AO206">
        <v>700</v>
      </c>
      <c r="AP206">
        <v>500</v>
      </c>
      <c r="AQ206" s="148">
        <f t="shared" si="54"/>
        <v>1200</v>
      </c>
      <c r="AR206" s="149">
        <v>0</v>
      </c>
      <c r="AS206">
        <v>0</v>
      </c>
      <c r="AT206">
        <v>600</v>
      </c>
      <c r="AU206">
        <v>600</v>
      </c>
      <c r="AV206">
        <f t="shared" si="55"/>
        <v>1200</v>
      </c>
      <c r="AX206" s="150">
        <f t="shared" si="56"/>
        <v>0</v>
      </c>
      <c r="AY206" s="150">
        <f t="shared" si="57"/>
        <v>25</v>
      </c>
      <c r="AZ206" s="150">
        <f t="shared" si="58"/>
        <v>91.666666666666657</v>
      </c>
      <c r="BA206" s="150">
        <f t="shared" si="59"/>
        <v>0</v>
      </c>
      <c r="BB206" s="150">
        <f t="shared" si="60"/>
        <v>8.3333333333333321</v>
      </c>
      <c r="BC206" s="150">
        <f t="shared" si="61"/>
        <v>41.666666666666671</v>
      </c>
      <c r="BD206" s="150">
        <f t="shared" si="62"/>
        <v>41.666666666666671</v>
      </c>
      <c r="BE206" s="150">
        <f t="shared" si="63"/>
        <v>50</v>
      </c>
    </row>
    <row r="207" spans="1:57" x14ac:dyDescent="0.4">
      <c r="A207" t="s">
        <v>191</v>
      </c>
      <c r="B207">
        <v>507</v>
      </c>
      <c r="C207" t="s">
        <v>191</v>
      </c>
      <c r="D207">
        <v>19293</v>
      </c>
      <c r="E207">
        <v>1</v>
      </c>
      <c r="F207" t="s">
        <v>191</v>
      </c>
      <c r="G207" t="s">
        <v>656</v>
      </c>
      <c r="H207" s="148">
        <v>2024</v>
      </c>
      <c r="I207">
        <v>0</v>
      </c>
      <c r="J207">
        <v>6000</v>
      </c>
      <c r="K207">
        <v>2500</v>
      </c>
      <c r="L207">
        <v>200</v>
      </c>
      <c r="M207">
        <f t="shared" si="49"/>
        <v>8700</v>
      </c>
      <c r="N207" s="149">
        <v>0</v>
      </c>
      <c r="O207">
        <v>4300</v>
      </c>
      <c r="P207">
        <v>3300</v>
      </c>
      <c r="Q207">
        <v>1100</v>
      </c>
      <c r="R207" s="148">
        <f t="shared" si="50"/>
        <v>8700</v>
      </c>
      <c r="S207" s="149">
        <v>0</v>
      </c>
      <c r="T207">
        <v>300</v>
      </c>
      <c r="U207">
        <v>600</v>
      </c>
      <c r="V207">
        <v>7800</v>
      </c>
      <c r="W207" s="148">
        <f t="shared" si="51"/>
        <v>8700</v>
      </c>
      <c r="X207" s="149">
        <v>400</v>
      </c>
      <c r="Y207">
        <v>1000</v>
      </c>
      <c r="Z207">
        <v>7300</v>
      </c>
      <c r="AA207">
        <v>0</v>
      </c>
      <c r="AB207" s="148">
        <f t="shared" si="48"/>
        <v>8700</v>
      </c>
      <c r="AC207" s="149">
        <v>0</v>
      </c>
      <c r="AD207">
        <v>0</v>
      </c>
      <c r="AE207">
        <v>4500</v>
      </c>
      <c r="AF207">
        <v>4200</v>
      </c>
      <c r="AG207" s="148">
        <f t="shared" si="52"/>
        <v>8700</v>
      </c>
      <c r="AH207" s="149">
        <v>0</v>
      </c>
      <c r="AI207">
        <v>0</v>
      </c>
      <c r="AJ207">
        <v>800</v>
      </c>
      <c r="AK207">
        <v>7900</v>
      </c>
      <c r="AL207" s="148">
        <f t="shared" si="53"/>
        <v>8700</v>
      </c>
      <c r="AM207" s="149">
        <v>0</v>
      </c>
      <c r="AN207">
        <v>0</v>
      </c>
      <c r="AO207">
        <v>3100</v>
      </c>
      <c r="AP207">
        <v>5600</v>
      </c>
      <c r="AQ207" s="148">
        <f t="shared" si="54"/>
        <v>8700</v>
      </c>
      <c r="AR207" s="149">
        <v>0</v>
      </c>
      <c r="AS207">
        <v>400</v>
      </c>
      <c r="AT207">
        <v>1600</v>
      </c>
      <c r="AU207">
        <v>6800</v>
      </c>
      <c r="AV207">
        <f t="shared" si="55"/>
        <v>8800</v>
      </c>
      <c r="AX207" s="150">
        <f t="shared" si="56"/>
        <v>2.2988505747126435</v>
      </c>
      <c r="AY207" s="150">
        <f t="shared" si="57"/>
        <v>12.643678160919542</v>
      </c>
      <c r="AZ207" s="150">
        <f t="shared" si="58"/>
        <v>89.65517241379311</v>
      </c>
      <c r="BA207" s="150">
        <f t="shared" si="59"/>
        <v>0</v>
      </c>
      <c r="BB207" s="150">
        <f t="shared" si="60"/>
        <v>48.275862068965516</v>
      </c>
      <c r="BC207" s="150">
        <f t="shared" si="61"/>
        <v>90.804597701149419</v>
      </c>
      <c r="BD207" s="150">
        <f t="shared" si="62"/>
        <v>64.367816091954026</v>
      </c>
      <c r="BE207" s="150">
        <f t="shared" si="63"/>
        <v>77.272727272727266</v>
      </c>
    </row>
    <row r="208" spans="1:57" x14ac:dyDescent="0.4">
      <c r="A208" t="s">
        <v>132</v>
      </c>
      <c r="B208">
        <v>507</v>
      </c>
      <c r="C208" t="s">
        <v>132</v>
      </c>
      <c r="D208">
        <v>19141</v>
      </c>
      <c r="E208">
        <v>1</v>
      </c>
      <c r="F208" t="s">
        <v>132</v>
      </c>
      <c r="G208" t="s">
        <v>656</v>
      </c>
      <c r="H208" s="148">
        <v>2023</v>
      </c>
      <c r="I208">
        <v>0</v>
      </c>
      <c r="J208">
        <v>900</v>
      </c>
      <c r="K208">
        <v>700</v>
      </c>
      <c r="L208">
        <v>200</v>
      </c>
      <c r="M208">
        <f t="shared" si="49"/>
        <v>1800</v>
      </c>
      <c r="N208" s="149">
        <v>0</v>
      </c>
      <c r="O208">
        <v>1500</v>
      </c>
      <c r="P208">
        <v>300</v>
      </c>
      <c r="Q208">
        <v>0</v>
      </c>
      <c r="R208" s="148">
        <f t="shared" si="50"/>
        <v>1800</v>
      </c>
      <c r="S208" s="149">
        <v>0</v>
      </c>
      <c r="T208">
        <v>400</v>
      </c>
      <c r="U208">
        <v>100</v>
      </c>
      <c r="V208">
        <v>1300</v>
      </c>
      <c r="W208" s="148">
        <f t="shared" si="51"/>
        <v>1800</v>
      </c>
      <c r="X208" s="149">
        <v>100</v>
      </c>
      <c r="Y208">
        <v>700</v>
      </c>
      <c r="Z208">
        <v>1000</v>
      </c>
      <c r="AA208">
        <v>0</v>
      </c>
      <c r="AB208" s="148">
        <f t="shared" si="48"/>
        <v>1800</v>
      </c>
      <c r="AC208" s="149">
        <v>0</v>
      </c>
      <c r="AD208">
        <v>100</v>
      </c>
      <c r="AE208">
        <v>1100</v>
      </c>
      <c r="AF208">
        <v>600</v>
      </c>
      <c r="AG208" s="148">
        <f t="shared" si="52"/>
        <v>1800</v>
      </c>
      <c r="AH208" s="149">
        <v>0</v>
      </c>
      <c r="AI208">
        <v>0</v>
      </c>
      <c r="AJ208">
        <v>1800</v>
      </c>
      <c r="AK208">
        <v>0</v>
      </c>
      <c r="AL208" s="148">
        <f t="shared" si="53"/>
        <v>1800</v>
      </c>
      <c r="AM208" s="149">
        <v>0</v>
      </c>
      <c r="AN208">
        <v>0</v>
      </c>
      <c r="AO208">
        <v>1500</v>
      </c>
      <c r="AP208">
        <v>300</v>
      </c>
      <c r="AQ208" s="148">
        <f t="shared" si="54"/>
        <v>1800</v>
      </c>
      <c r="AR208" s="149">
        <v>0</v>
      </c>
      <c r="AS208">
        <v>1400</v>
      </c>
      <c r="AT208">
        <v>400</v>
      </c>
      <c r="AU208">
        <v>0</v>
      </c>
      <c r="AV208">
        <f t="shared" si="55"/>
        <v>1800</v>
      </c>
      <c r="AX208" s="150">
        <f t="shared" si="56"/>
        <v>11.111111111111111</v>
      </c>
      <c r="AY208" s="150">
        <f t="shared" si="57"/>
        <v>0</v>
      </c>
      <c r="AZ208" s="150">
        <f t="shared" si="58"/>
        <v>72.222222222222214</v>
      </c>
      <c r="BA208" s="150">
        <f t="shared" si="59"/>
        <v>0</v>
      </c>
      <c r="BB208" s="150">
        <f t="shared" si="60"/>
        <v>33.333333333333329</v>
      </c>
      <c r="BC208" s="150">
        <f t="shared" si="61"/>
        <v>0</v>
      </c>
      <c r="BD208" s="150">
        <f t="shared" si="62"/>
        <v>16.666666666666664</v>
      </c>
      <c r="BE208" s="150">
        <f t="shared" si="63"/>
        <v>0</v>
      </c>
    </row>
    <row r="209" spans="1:57" x14ac:dyDescent="0.4">
      <c r="A209" t="s">
        <v>66</v>
      </c>
      <c r="B209">
        <v>507</v>
      </c>
      <c r="C209" t="s">
        <v>66</v>
      </c>
      <c r="D209">
        <v>19142</v>
      </c>
      <c r="E209">
        <v>1</v>
      </c>
      <c r="F209" t="s">
        <v>66</v>
      </c>
      <c r="G209" t="s">
        <v>656</v>
      </c>
      <c r="H209" s="148">
        <v>2023</v>
      </c>
      <c r="I209">
        <v>0</v>
      </c>
      <c r="J209">
        <v>300</v>
      </c>
      <c r="K209">
        <v>600</v>
      </c>
      <c r="L209">
        <v>0</v>
      </c>
      <c r="M209">
        <f t="shared" si="49"/>
        <v>900</v>
      </c>
      <c r="N209" s="149">
        <v>0</v>
      </c>
      <c r="O209">
        <v>200</v>
      </c>
      <c r="P209">
        <v>500</v>
      </c>
      <c r="Q209">
        <v>200</v>
      </c>
      <c r="R209" s="148">
        <f t="shared" si="50"/>
        <v>900</v>
      </c>
      <c r="S209" s="149">
        <v>0</v>
      </c>
      <c r="T209">
        <v>200</v>
      </c>
      <c r="U209">
        <v>0</v>
      </c>
      <c r="V209">
        <v>700</v>
      </c>
      <c r="W209" s="148">
        <f t="shared" si="51"/>
        <v>900</v>
      </c>
      <c r="X209" s="149">
        <v>0</v>
      </c>
      <c r="Y209">
        <v>200</v>
      </c>
      <c r="Z209">
        <v>700</v>
      </c>
      <c r="AA209">
        <v>0</v>
      </c>
      <c r="AB209" s="148">
        <f t="shared" si="48"/>
        <v>900</v>
      </c>
      <c r="AC209" s="149">
        <v>0</v>
      </c>
      <c r="AD209">
        <v>200</v>
      </c>
      <c r="AE209">
        <v>700</v>
      </c>
      <c r="AF209">
        <v>0</v>
      </c>
      <c r="AG209" s="148">
        <f t="shared" si="52"/>
        <v>900</v>
      </c>
      <c r="AH209" s="149">
        <v>200</v>
      </c>
      <c r="AI209">
        <v>600</v>
      </c>
      <c r="AJ209">
        <v>100</v>
      </c>
      <c r="AK209">
        <v>0</v>
      </c>
      <c r="AL209" s="148">
        <f t="shared" si="53"/>
        <v>900</v>
      </c>
      <c r="AM209" s="149">
        <v>0</v>
      </c>
      <c r="AN209">
        <v>200</v>
      </c>
      <c r="AO209">
        <v>600</v>
      </c>
      <c r="AP209">
        <v>100</v>
      </c>
      <c r="AQ209" s="148">
        <f t="shared" si="54"/>
        <v>900</v>
      </c>
      <c r="AR209" s="149">
        <v>400</v>
      </c>
      <c r="AS209">
        <v>600</v>
      </c>
      <c r="AT209">
        <v>0</v>
      </c>
      <c r="AU209">
        <v>0</v>
      </c>
      <c r="AV209">
        <f t="shared" si="55"/>
        <v>1000</v>
      </c>
      <c r="AX209" s="150">
        <f t="shared" si="56"/>
        <v>0</v>
      </c>
      <c r="AY209" s="150">
        <f t="shared" si="57"/>
        <v>22.222222222222221</v>
      </c>
      <c r="AZ209" s="150">
        <f t="shared" si="58"/>
        <v>77.777777777777786</v>
      </c>
      <c r="BA209" s="150">
        <f t="shared" si="59"/>
        <v>0</v>
      </c>
      <c r="BB209" s="150">
        <f t="shared" si="60"/>
        <v>0</v>
      </c>
      <c r="BC209" s="150">
        <f t="shared" si="61"/>
        <v>0</v>
      </c>
      <c r="BD209" s="150">
        <f t="shared" si="62"/>
        <v>11.111111111111111</v>
      </c>
      <c r="BE209" s="150">
        <f t="shared" si="63"/>
        <v>0</v>
      </c>
    </row>
    <row r="210" spans="1:57" x14ac:dyDescent="0.4">
      <c r="A210" t="s">
        <v>140</v>
      </c>
      <c r="B210">
        <v>507</v>
      </c>
      <c r="C210" t="s">
        <v>140</v>
      </c>
      <c r="D210">
        <v>19144</v>
      </c>
      <c r="E210">
        <v>1</v>
      </c>
      <c r="F210" t="s">
        <v>140</v>
      </c>
      <c r="G210" t="s">
        <v>656</v>
      </c>
      <c r="H210" s="148">
        <v>2023</v>
      </c>
      <c r="I210">
        <v>0</v>
      </c>
      <c r="J210">
        <v>0</v>
      </c>
      <c r="K210">
        <v>4600</v>
      </c>
      <c r="L210">
        <v>200</v>
      </c>
      <c r="M210">
        <f t="shared" si="49"/>
        <v>4800</v>
      </c>
      <c r="N210" s="149">
        <v>0</v>
      </c>
      <c r="O210">
        <v>4600</v>
      </c>
      <c r="P210">
        <v>200</v>
      </c>
      <c r="Q210">
        <v>0</v>
      </c>
      <c r="R210" s="148">
        <f t="shared" si="50"/>
        <v>4800</v>
      </c>
      <c r="S210" s="149">
        <v>0</v>
      </c>
      <c r="T210">
        <v>300</v>
      </c>
      <c r="U210">
        <v>4500</v>
      </c>
      <c r="V210">
        <v>0</v>
      </c>
      <c r="W210" s="148">
        <f t="shared" si="51"/>
        <v>4800</v>
      </c>
      <c r="X210" s="149">
        <v>0</v>
      </c>
      <c r="Y210">
        <v>4800</v>
      </c>
      <c r="Z210">
        <v>0</v>
      </c>
      <c r="AA210">
        <v>0</v>
      </c>
      <c r="AB210" s="148">
        <f t="shared" si="48"/>
        <v>4800</v>
      </c>
      <c r="AC210" s="149">
        <v>0</v>
      </c>
      <c r="AD210">
        <v>4600</v>
      </c>
      <c r="AE210">
        <v>100</v>
      </c>
      <c r="AF210">
        <v>100</v>
      </c>
      <c r="AG210" s="148">
        <f t="shared" si="52"/>
        <v>4800</v>
      </c>
      <c r="AH210" s="149">
        <v>900</v>
      </c>
      <c r="AI210">
        <v>3500</v>
      </c>
      <c r="AJ210">
        <v>200</v>
      </c>
      <c r="AK210">
        <v>200</v>
      </c>
      <c r="AL210" s="148">
        <f t="shared" si="53"/>
        <v>4800</v>
      </c>
      <c r="AM210" s="149">
        <v>200</v>
      </c>
      <c r="AN210">
        <v>2400</v>
      </c>
      <c r="AO210">
        <v>700</v>
      </c>
      <c r="AP210">
        <v>1500</v>
      </c>
      <c r="AQ210" s="148">
        <f t="shared" si="54"/>
        <v>4800</v>
      </c>
      <c r="AR210" s="149">
        <v>3300</v>
      </c>
      <c r="AS210">
        <v>1400</v>
      </c>
      <c r="AT210">
        <v>0</v>
      </c>
      <c r="AU210">
        <v>0</v>
      </c>
      <c r="AV210">
        <f t="shared" si="55"/>
        <v>4700</v>
      </c>
      <c r="AX210" s="150">
        <f t="shared" si="56"/>
        <v>4.1666666666666661</v>
      </c>
      <c r="AY210" s="150">
        <f t="shared" si="57"/>
        <v>0</v>
      </c>
      <c r="AZ210" s="150">
        <f t="shared" si="58"/>
        <v>0</v>
      </c>
      <c r="BA210" s="150">
        <f t="shared" si="59"/>
        <v>0</v>
      </c>
      <c r="BB210" s="150">
        <f t="shared" si="60"/>
        <v>2.083333333333333</v>
      </c>
      <c r="BC210" s="150">
        <f t="shared" si="61"/>
        <v>4.1666666666666661</v>
      </c>
      <c r="BD210" s="150">
        <f t="shared" si="62"/>
        <v>31.25</v>
      </c>
      <c r="BE210" s="150">
        <f t="shared" si="63"/>
        <v>0</v>
      </c>
    </row>
    <row r="211" spans="1:57" x14ac:dyDescent="0.4">
      <c r="A211" t="s">
        <v>268</v>
      </c>
      <c r="B211">
        <v>507</v>
      </c>
      <c r="C211" t="s">
        <v>268</v>
      </c>
      <c r="D211">
        <v>19386</v>
      </c>
      <c r="E211">
        <v>1</v>
      </c>
      <c r="F211" t="s">
        <v>268</v>
      </c>
      <c r="G211" t="s">
        <v>656</v>
      </c>
      <c r="H211" s="148">
        <v>2023</v>
      </c>
      <c r="I211">
        <v>8900</v>
      </c>
      <c r="J211">
        <v>0</v>
      </c>
      <c r="K211">
        <v>0</v>
      </c>
      <c r="L211">
        <v>0</v>
      </c>
      <c r="M211">
        <f t="shared" si="49"/>
        <v>8900</v>
      </c>
      <c r="N211" s="149">
        <v>8300</v>
      </c>
      <c r="O211">
        <v>0</v>
      </c>
      <c r="P211">
        <v>300</v>
      </c>
      <c r="Q211">
        <v>300</v>
      </c>
      <c r="R211" s="148">
        <f t="shared" si="50"/>
        <v>8900</v>
      </c>
      <c r="S211" s="149">
        <v>8300</v>
      </c>
      <c r="T211">
        <v>0</v>
      </c>
      <c r="U211">
        <v>0</v>
      </c>
      <c r="V211">
        <v>600</v>
      </c>
      <c r="W211" s="148">
        <f t="shared" si="51"/>
        <v>8900</v>
      </c>
      <c r="X211" s="149">
        <v>8300</v>
      </c>
      <c r="Y211">
        <v>200</v>
      </c>
      <c r="Z211">
        <v>400</v>
      </c>
      <c r="AA211">
        <v>0</v>
      </c>
      <c r="AB211" s="148">
        <f t="shared" si="48"/>
        <v>8900</v>
      </c>
      <c r="AC211" s="149">
        <v>8900</v>
      </c>
      <c r="AD211">
        <v>0</v>
      </c>
      <c r="AE211">
        <v>0</v>
      </c>
      <c r="AF211">
        <v>0</v>
      </c>
      <c r="AG211" s="148">
        <f t="shared" si="52"/>
        <v>8900</v>
      </c>
      <c r="AH211" s="149">
        <v>8900</v>
      </c>
      <c r="AI211">
        <v>0</v>
      </c>
      <c r="AJ211">
        <v>0</v>
      </c>
      <c r="AK211">
        <v>0</v>
      </c>
      <c r="AL211" s="148">
        <f t="shared" si="53"/>
        <v>8900</v>
      </c>
      <c r="AM211" s="149">
        <v>8900</v>
      </c>
      <c r="AN211">
        <v>0</v>
      </c>
      <c r="AO211">
        <v>0</v>
      </c>
      <c r="AP211">
        <v>0</v>
      </c>
      <c r="AQ211" s="148">
        <f t="shared" si="54"/>
        <v>8900</v>
      </c>
      <c r="AR211" s="149">
        <v>8500</v>
      </c>
      <c r="AS211">
        <v>0</v>
      </c>
      <c r="AT211">
        <v>0</v>
      </c>
      <c r="AU211">
        <v>0</v>
      </c>
      <c r="AV211">
        <f t="shared" si="55"/>
        <v>8500</v>
      </c>
      <c r="AX211" s="150">
        <f t="shared" si="56"/>
        <v>0</v>
      </c>
      <c r="AY211" s="150">
        <f t="shared" si="57"/>
        <v>3.3707865168539324</v>
      </c>
      <c r="AZ211" s="150">
        <f t="shared" si="58"/>
        <v>6.7415730337078648</v>
      </c>
      <c r="BA211" s="150">
        <f t="shared" si="59"/>
        <v>0</v>
      </c>
      <c r="BB211" s="150">
        <f t="shared" si="60"/>
        <v>0</v>
      </c>
      <c r="BC211" s="150">
        <f t="shared" si="61"/>
        <v>0</v>
      </c>
      <c r="BD211" s="150">
        <f t="shared" si="62"/>
        <v>0</v>
      </c>
      <c r="BE211" s="150">
        <f t="shared" si="63"/>
        <v>0</v>
      </c>
    </row>
    <row r="212" spans="1:57" x14ac:dyDescent="0.4">
      <c r="A212" t="s">
        <v>535</v>
      </c>
      <c r="B212">
        <v>507</v>
      </c>
      <c r="C212" t="s">
        <v>535</v>
      </c>
      <c r="D212">
        <v>22933</v>
      </c>
      <c r="E212">
        <v>1</v>
      </c>
      <c r="F212" t="s">
        <v>535</v>
      </c>
      <c r="G212" t="s">
        <v>656</v>
      </c>
      <c r="H212" s="148">
        <v>2025</v>
      </c>
      <c r="I212">
        <v>1400</v>
      </c>
      <c r="J212">
        <v>300</v>
      </c>
      <c r="K212">
        <v>0</v>
      </c>
      <c r="L212">
        <v>0</v>
      </c>
      <c r="M212">
        <f t="shared" si="49"/>
        <v>1700</v>
      </c>
      <c r="N212" s="149">
        <v>1400</v>
      </c>
      <c r="O212">
        <v>300</v>
      </c>
      <c r="P212">
        <v>0</v>
      </c>
      <c r="Q212">
        <v>0</v>
      </c>
      <c r="R212" s="148">
        <f t="shared" si="50"/>
        <v>1700</v>
      </c>
      <c r="S212" s="149">
        <v>1300</v>
      </c>
      <c r="T212">
        <v>400</v>
      </c>
      <c r="U212">
        <v>0</v>
      </c>
      <c r="V212">
        <v>0</v>
      </c>
      <c r="W212" s="148">
        <f t="shared" si="51"/>
        <v>1700</v>
      </c>
      <c r="X212" s="149">
        <v>1700</v>
      </c>
      <c r="Y212">
        <v>0</v>
      </c>
      <c r="Z212">
        <v>0</v>
      </c>
      <c r="AA212">
        <v>0</v>
      </c>
      <c r="AB212" s="148">
        <f t="shared" si="48"/>
        <v>1700</v>
      </c>
      <c r="AC212" s="149">
        <v>1500</v>
      </c>
      <c r="AD212">
        <v>200</v>
      </c>
      <c r="AE212">
        <v>0</v>
      </c>
      <c r="AF212">
        <v>0</v>
      </c>
      <c r="AG212" s="148">
        <f t="shared" si="52"/>
        <v>1700</v>
      </c>
      <c r="AH212" s="149">
        <v>1700</v>
      </c>
      <c r="AI212">
        <v>0</v>
      </c>
      <c r="AJ212">
        <v>0</v>
      </c>
      <c r="AK212">
        <v>0</v>
      </c>
      <c r="AL212" s="148">
        <f t="shared" si="53"/>
        <v>1700</v>
      </c>
      <c r="AM212" s="149">
        <v>1600</v>
      </c>
      <c r="AN212">
        <v>100</v>
      </c>
      <c r="AO212">
        <v>0</v>
      </c>
      <c r="AP212">
        <v>0</v>
      </c>
      <c r="AQ212" s="148">
        <f t="shared" si="54"/>
        <v>1700</v>
      </c>
      <c r="AR212" s="149">
        <v>800</v>
      </c>
      <c r="AS212">
        <v>400</v>
      </c>
      <c r="AT212">
        <v>400</v>
      </c>
      <c r="AU212">
        <v>0</v>
      </c>
      <c r="AV212">
        <f t="shared" si="55"/>
        <v>1600</v>
      </c>
      <c r="AX212" s="150">
        <f t="shared" si="56"/>
        <v>0</v>
      </c>
      <c r="AY212" s="150">
        <f t="shared" si="57"/>
        <v>0</v>
      </c>
      <c r="AZ212" s="150">
        <f t="shared" si="58"/>
        <v>0</v>
      </c>
      <c r="BA212" s="150">
        <f t="shared" si="59"/>
        <v>0</v>
      </c>
      <c r="BB212" s="150">
        <f t="shared" si="60"/>
        <v>0</v>
      </c>
      <c r="BC212" s="150">
        <f t="shared" si="61"/>
        <v>0</v>
      </c>
      <c r="BD212" s="150">
        <f t="shared" si="62"/>
        <v>0</v>
      </c>
      <c r="BE212" s="150">
        <f t="shared" si="63"/>
        <v>0</v>
      </c>
    </row>
    <row r="213" spans="1:57" x14ac:dyDescent="0.4">
      <c r="A213" t="s">
        <v>192</v>
      </c>
      <c r="B213">
        <v>507</v>
      </c>
      <c r="C213" t="s">
        <v>192</v>
      </c>
      <c r="D213">
        <v>19295</v>
      </c>
      <c r="E213">
        <v>1</v>
      </c>
      <c r="F213" t="s">
        <v>192</v>
      </c>
      <c r="G213" t="s">
        <v>656</v>
      </c>
      <c r="H213" s="148">
        <v>2024</v>
      </c>
      <c r="I213">
        <v>0</v>
      </c>
      <c r="J213">
        <v>0</v>
      </c>
      <c r="K213">
        <v>1500</v>
      </c>
      <c r="L213">
        <v>1200</v>
      </c>
      <c r="M213">
        <f t="shared" si="49"/>
        <v>2700</v>
      </c>
      <c r="N213" s="149">
        <v>0</v>
      </c>
      <c r="O213">
        <v>100</v>
      </c>
      <c r="P213">
        <v>1400</v>
      </c>
      <c r="Q213">
        <v>1200</v>
      </c>
      <c r="R213" s="148">
        <f t="shared" si="50"/>
        <v>2700</v>
      </c>
      <c r="S213" s="149">
        <v>0</v>
      </c>
      <c r="T213">
        <v>0</v>
      </c>
      <c r="U213">
        <v>1000</v>
      </c>
      <c r="V213">
        <v>1700</v>
      </c>
      <c r="W213" s="148">
        <f t="shared" si="51"/>
        <v>2700</v>
      </c>
      <c r="X213" s="149">
        <v>0</v>
      </c>
      <c r="Y213">
        <v>1000</v>
      </c>
      <c r="Z213">
        <v>1700</v>
      </c>
      <c r="AA213">
        <v>0</v>
      </c>
      <c r="AB213" s="148">
        <f t="shared" si="48"/>
        <v>2700</v>
      </c>
      <c r="AC213" s="149">
        <v>0</v>
      </c>
      <c r="AD213">
        <v>1000</v>
      </c>
      <c r="AE213">
        <v>1700</v>
      </c>
      <c r="AF213">
        <v>0</v>
      </c>
      <c r="AG213" s="148">
        <f t="shared" si="52"/>
        <v>2700</v>
      </c>
      <c r="AH213" s="149">
        <v>0</v>
      </c>
      <c r="AI213">
        <v>0</v>
      </c>
      <c r="AJ213">
        <v>1400</v>
      </c>
      <c r="AK213">
        <v>1300</v>
      </c>
      <c r="AL213" s="148">
        <f t="shared" si="53"/>
        <v>2700</v>
      </c>
      <c r="AM213" s="149">
        <v>0</v>
      </c>
      <c r="AN213">
        <v>0</v>
      </c>
      <c r="AO213">
        <v>1600</v>
      </c>
      <c r="AP213">
        <v>1100</v>
      </c>
      <c r="AQ213" s="148">
        <f t="shared" si="54"/>
        <v>2700</v>
      </c>
      <c r="AR213" s="149">
        <v>0</v>
      </c>
      <c r="AS213">
        <v>0</v>
      </c>
      <c r="AT213">
        <v>1800</v>
      </c>
      <c r="AU213">
        <v>800</v>
      </c>
      <c r="AV213">
        <f t="shared" si="55"/>
        <v>2600</v>
      </c>
      <c r="AX213" s="150">
        <f t="shared" si="56"/>
        <v>44.444444444444443</v>
      </c>
      <c r="AY213" s="150">
        <f t="shared" si="57"/>
        <v>44.444444444444443</v>
      </c>
      <c r="AZ213" s="150">
        <f t="shared" si="58"/>
        <v>62.962962962962962</v>
      </c>
      <c r="BA213" s="150">
        <f t="shared" si="59"/>
        <v>0</v>
      </c>
      <c r="BB213" s="150">
        <f t="shared" si="60"/>
        <v>0</v>
      </c>
      <c r="BC213" s="150">
        <f t="shared" si="61"/>
        <v>48.148148148148145</v>
      </c>
      <c r="BD213" s="150">
        <f t="shared" si="62"/>
        <v>40.74074074074074</v>
      </c>
      <c r="BE213" s="150">
        <f t="shared" si="63"/>
        <v>30.76923076923077</v>
      </c>
    </row>
    <row r="214" spans="1:57" x14ac:dyDescent="0.4">
      <c r="A214" t="s">
        <v>536</v>
      </c>
      <c r="B214">
        <v>507</v>
      </c>
      <c r="C214" t="s">
        <v>536</v>
      </c>
      <c r="D214">
        <v>22934</v>
      </c>
      <c r="E214">
        <v>1</v>
      </c>
      <c r="F214" t="s">
        <v>536</v>
      </c>
      <c r="G214" t="s">
        <v>656</v>
      </c>
      <c r="H214" s="148">
        <v>2025</v>
      </c>
      <c r="I214">
        <v>0</v>
      </c>
      <c r="J214">
        <v>1000</v>
      </c>
      <c r="K214">
        <v>5300</v>
      </c>
      <c r="L214">
        <v>900</v>
      </c>
      <c r="M214">
        <f t="shared" si="49"/>
        <v>7200</v>
      </c>
      <c r="N214" s="149">
        <v>0</v>
      </c>
      <c r="O214">
        <v>700</v>
      </c>
      <c r="P214">
        <v>5600</v>
      </c>
      <c r="Q214">
        <v>900</v>
      </c>
      <c r="R214" s="148">
        <f t="shared" si="50"/>
        <v>7200</v>
      </c>
      <c r="S214" s="149">
        <v>0</v>
      </c>
      <c r="T214">
        <v>200</v>
      </c>
      <c r="U214">
        <v>2000</v>
      </c>
      <c r="V214">
        <v>5000</v>
      </c>
      <c r="W214" s="148">
        <f t="shared" si="51"/>
        <v>7200</v>
      </c>
      <c r="X214" s="149">
        <v>0</v>
      </c>
      <c r="Y214">
        <v>3100</v>
      </c>
      <c r="Z214">
        <v>3700</v>
      </c>
      <c r="AA214">
        <v>400</v>
      </c>
      <c r="AB214" s="148">
        <f t="shared" si="48"/>
        <v>7200</v>
      </c>
      <c r="AC214" s="149">
        <v>0</v>
      </c>
      <c r="AD214">
        <v>4100</v>
      </c>
      <c r="AE214">
        <v>3100</v>
      </c>
      <c r="AF214">
        <v>0</v>
      </c>
      <c r="AG214" s="148">
        <f t="shared" si="52"/>
        <v>7200</v>
      </c>
      <c r="AH214" s="149">
        <v>0</v>
      </c>
      <c r="AI214">
        <v>500</v>
      </c>
      <c r="AJ214">
        <v>1000</v>
      </c>
      <c r="AK214">
        <v>5700</v>
      </c>
      <c r="AL214" s="148">
        <f t="shared" si="53"/>
        <v>7200</v>
      </c>
      <c r="AM214" s="149">
        <v>0</v>
      </c>
      <c r="AN214">
        <v>400</v>
      </c>
      <c r="AO214">
        <v>5000</v>
      </c>
      <c r="AP214">
        <v>1800</v>
      </c>
      <c r="AQ214" s="148">
        <f t="shared" si="54"/>
        <v>7200</v>
      </c>
      <c r="AR214" s="149">
        <v>0</v>
      </c>
      <c r="AS214">
        <v>1200</v>
      </c>
      <c r="AT214">
        <v>5300</v>
      </c>
      <c r="AU214">
        <v>900</v>
      </c>
      <c r="AV214">
        <f t="shared" si="55"/>
        <v>7400</v>
      </c>
      <c r="AX214" s="150">
        <f t="shared" si="56"/>
        <v>12.5</v>
      </c>
      <c r="AY214" s="150">
        <f t="shared" si="57"/>
        <v>12.5</v>
      </c>
      <c r="AZ214" s="150">
        <f t="shared" si="58"/>
        <v>69.444444444444443</v>
      </c>
      <c r="BA214" s="150">
        <f t="shared" si="59"/>
        <v>5.5555555555555554</v>
      </c>
      <c r="BB214" s="150">
        <f t="shared" si="60"/>
        <v>0</v>
      </c>
      <c r="BC214" s="150">
        <f t="shared" si="61"/>
        <v>79.166666666666657</v>
      </c>
      <c r="BD214" s="150">
        <f t="shared" si="62"/>
        <v>25</v>
      </c>
      <c r="BE214" s="150">
        <f t="shared" si="63"/>
        <v>12.162162162162163</v>
      </c>
    </row>
    <row r="215" spans="1:57" x14ac:dyDescent="0.4">
      <c r="A215" t="s">
        <v>537</v>
      </c>
      <c r="B215">
        <v>507</v>
      </c>
      <c r="C215" t="s">
        <v>537</v>
      </c>
      <c r="D215">
        <v>22935</v>
      </c>
      <c r="E215">
        <v>1</v>
      </c>
      <c r="F215" t="s">
        <v>537</v>
      </c>
      <c r="G215" t="s">
        <v>656</v>
      </c>
      <c r="H215" s="148">
        <v>2025</v>
      </c>
      <c r="I215">
        <v>0</v>
      </c>
      <c r="J215">
        <v>300</v>
      </c>
      <c r="K215">
        <v>1900</v>
      </c>
      <c r="L215">
        <v>3200</v>
      </c>
      <c r="M215">
        <f t="shared" si="49"/>
        <v>5400</v>
      </c>
      <c r="N215" s="149">
        <v>0</v>
      </c>
      <c r="O215">
        <v>0</v>
      </c>
      <c r="P215">
        <v>2100</v>
      </c>
      <c r="Q215">
        <v>3300</v>
      </c>
      <c r="R215" s="148">
        <f t="shared" si="50"/>
        <v>5400</v>
      </c>
      <c r="S215" s="149">
        <v>0</v>
      </c>
      <c r="T215">
        <v>1500</v>
      </c>
      <c r="U215">
        <v>3400</v>
      </c>
      <c r="V215">
        <v>500</v>
      </c>
      <c r="W215" s="148">
        <f t="shared" si="51"/>
        <v>5400</v>
      </c>
      <c r="X215" s="149">
        <v>200</v>
      </c>
      <c r="Y215">
        <v>1700</v>
      </c>
      <c r="Z215">
        <v>2400</v>
      </c>
      <c r="AA215">
        <v>1100</v>
      </c>
      <c r="AB215" s="148">
        <f t="shared" si="48"/>
        <v>5400</v>
      </c>
      <c r="AC215" s="149">
        <v>0</v>
      </c>
      <c r="AD215">
        <v>100</v>
      </c>
      <c r="AE215">
        <v>1900</v>
      </c>
      <c r="AF215">
        <v>3400</v>
      </c>
      <c r="AG215" s="148">
        <f t="shared" si="52"/>
        <v>5400</v>
      </c>
      <c r="AH215" s="149">
        <v>0</v>
      </c>
      <c r="AI215">
        <v>100</v>
      </c>
      <c r="AJ215">
        <v>2300</v>
      </c>
      <c r="AK215">
        <v>3000</v>
      </c>
      <c r="AL215" s="148">
        <f t="shared" si="53"/>
        <v>5400</v>
      </c>
      <c r="AM215" s="149">
        <v>0</v>
      </c>
      <c r="AN215">
        <v>100</v>
      </c>
      <c r="AO215">
        <v>2500</v>
      </c>
      <c r="AP215">
        <v>2800</v>
      </c>
      <c r="AQ215" s="148">
        <f t="shared" si="54"/>
        <v>5400</v>
      </c>
      <c r="AR215" s="149">
        <v>0</v>
      </c>
      <c r="AS215">
        <v>400</v>
      </c>
      <c r="AT215">
        <v>2300</v>
      </c>
      <c r="AU215">
        <v>2400</v>
      </c>
      <c r="AV215">
        <f t="shared" si="55"/>
        <v>5100</v>
      </c>
      <c r="AX215" s="150">
        <f t="shared" si="56"/>
        <v>59.259259259259252</v>
      </c>
      <c r="AY215" s="150">
        <f t="shared" si="57"/>
        <v>61.111111111111114</v>
      </c>
      <c r="AZ215" s="150">
        <f t="shared" si="58"/>
        <v>9.2592592592592595</v>
      </c>
      <c r="BA215" s="150">
        <f t="shared" si="59"/>
        <v>20.37037037037037</v>
      </c>
      <c r="BB215" s="150">
        <f t="shared" si="60"/>
        <v>62.962962962962962</v>
      </c>
      <c r="BC215" s="150">
        <f t="shared" si="61"/>
        <v>55.555555555555557</v>
      </c>
      <c r="BD215" s="150">
        <f t="shared" si="62"/>
        <v>51.851851851851848</v>
      </c>
      <c r="BE215" s="150">
        <f t="shared" si="63"/>
        <v>47.058823529411761</v>
      </c>
    </row>
    <row r="216" spans="1:57" x14ac:dyDescent="0.4">
      <c r="A216" t="s">
        <v>399</v>
      </c>
      <c r="B216">
        <v>501</v>
      </c>
      <c r="C216" t="s">
        <v>399</v>
      </c>
      <c r="D216">
        <v>16908</v>
      </c>
      <c r="E216">
        <v>1</v>
      </c>
      <c r="F216" t="s">
        <v>399</v>
      </c>
      <c r="G216" t="s">
        <v>656</v>
      </c>
      <c r="H216" s="148">
        <v>2017</v>
      </c>
      <c r="I216">
        <v>0</v>
      </c>
      <c r="J216">
        <v>1600</v>
      </c>
      <c r="K216">
        <v>1000</v>
      </c>
      <c r="L216">
        <v>0</v>
      </c>
      <c r="M216">
        <f t="shared" si="49"/>
        <v>2600</v>
      </c>
      <c r="N216" s="149">
        <v>0</v>
      </c>
      <c r="O216">
        <v>1400</v>
      </c>
      <c r="P216">
        <v>700</v>
      </c>
      <c r="Q216">
        <v>500</v>
      </c>
      <c r="R216" s="148">
        <f t="shared" si="50"/>
        <v>2600</v>
      </c>
      <c r="S216" s="149">
        <v>300</v>
      </c>
      <c r="T216">
        <v>1300</v>
      </c>
      <c r="U216">
        <v>1000</v>
      </c>
      <c r="V216">
        <v>0</v>
      </c>
      <c r="W216" s="148">
        <f t="shared" si="51"/>
        <v>2600</v>
      </c>
      <c r="X216" s="149">
        <v>400</v>
      </c>
      <c r="Y216">
        <v>2000</v>
      </c>
      <c r="Z216">
        <v>200</v>
      </c>
      <c r="AA216">
        <v>0</v>
      </c>
      <c r="AB216" s="148">
        <f t="shared" si="48"/>
        <v>2600</v>
      </c>
      <c r="AC216" s="149">
        <v>500</v>
      </c>
      <c r="AD216">
        <v>2000</v>
      </c>
      <c r="AE216">
        <v>100</v>
      </c>
      <c r="AF216">
        <v>0</v>
      </c>
      <c r="AG216" s="148">
        <f t="shared" si="52"/>
        <v>2600</v>
      </c>
      <c r="AH216" s="149">
        <v>2400</v>
      </c>
      <c r="AI216">
        <v>0</v>
      </c>
      <c r="AJ216">
        <v>200</v>
      </c>
      <c r="AK216">
        <v>0</v>
      </c>
      <c r="AL216" s="148">
        <f t="shared" si="53"/>
        <v>2600</v>
      </c>
      <c r="AM216" s="149">
        <v>2400</v>
      </c>
      <c r="AN216">
        <v>100</v>
      </c>
      <c r="AO216">
        <v>100</v>
      </c>
      <c r="AP216">
        <v>0</v>
      </c>
      <c r="AQ216" s="148">
        <f t="shared" si="54"/>
        <v>2600</v>
      </c>
      <c r="AR216" s="149">
        <v>2500</v>
      </c>
      <c r="AS216">
        <v>200</v>
      </c>
      <c r="AT216">
        <v>0</v>
      </c>
      <c r="AU216">
        <v>0</v>
      </c>
      <c r="AV216">
        <f t="shared" si="55"/>
        <v>2700</v>
      </c>
      <c r="AX216" s="150">
        <f t="shared" si="56"/>
        <v>0</v>
      </c>
      <c r="AY216" s="150">
        <f t="shared" si="57"/>
        <v>19.230769230769234</v>
      </c>
      <c r="AZ216" s="150">
        <f t="shared" si="58"/>
        <v>0</v>
      </c>
      <c r="BA216" s="150">
        <f t="shared" si="59"/>
        <v>0</v>
      </c>
      <c r="BB216" s="150">
        <f t="shared" si="60"/>
        <v>0</v>
      </c>
      <c r="BC216" s="150">
        <f t="shared" si="61"/>
        <v>0</v>
      </c>
      <c r="BD216" s="150">
        <f t="shared" si="62"/>
        <v>0</v>
      </c>
      <c r="BE216" s="150">
        <f t="shared" si="63"/>
        <v>0</v>
      </c>
    </row>
    <row r="217" spans="1:57" x14ac:dyDescent="0.4">
      <c r="A217" t="s">
        <v>400</v>
      </c>
      <c r="B217">
        <v>501</v>
      </c>
      <c r="C217" t="s">
        <v>400</v>
      </c>
      <c r="D217">
        <v>16909</v>
      </c>
      <c r="E217">
        <v>1</v>
      </c>
      <c r="F217" t="s">
        <v>400</v>
      </c>
      <c r="G217" t="s">
        <v>656</v>
      </c>
      <c r="H217" s="148">
        <v>2019</v>
      </c>
      <c r="I217">
        <v>1200</v>
      </c>
      <c r="J217">
        <v>400</v>
      </c>
      <c r="K217">
        <v>0</v>
      </c>
      <c r="L217">
        <v>0</v>
      </c>
      <c r="M217">
        <f t="shared" si="49"/>
        <v>1600</v>
      </c>
      <c r="N217" s="149">
        <v>1300</v>
      </c>
      <c r="O217">
        <v>300</v>
      </c>
      <c r="P217">
        <v>0</v>
      </c>
      <c r="Q217">
        <v>0</v>
      </c>
      <c r="R217" s="148">
        <f t="shared" si="50"/>
        <v>1600</v>
      </c>
      <c r="S217" s="149">
        <v>800</v>
      </c>
      <c r="T217">
        <v>800</v>
      </c>
      <c r="U217">
        <v>0</v>
      </c>
      <c r="V217">
        <v>0</v>
      </c>
      <c r="W217" s="148">
        <f t="shared" si="51"/>
        <v>1600</v>
      </c>
      <c r="X217" s="149">
        <v>1500</v>
      </c>
      <c r="Y217">
        <v>100</v>
      </c>
      <c r="Z217">
        <v>0</v>
      </c>
      <c r="AA217">
        <v>0</v>
      </c>
      <c r="AB217" s="148">
        <f t="shared" si="48"/>
        <v>1600</v>
      </c>
      <c r="AC217" s="149">
        <v>800</v>
      </c>
      <c r="AD217">
        <v>800</v>
      </c>
      <c r="AE217">
        <v>0</v>
      </c>
      <c r="AF217">
        <v>0</v>
      </c>
      <c r="AG217" s="148">
        <f t="shared" si="52"/>
        <v>1600</v>
      </c>
      <c r="AH217" s="149">
        <v>1600</v>
      </c>
      <c r="AI217">
        <v>0</v>
      </c>
      <c r="AJ217">
        <v>0</v>
      </c>
      <c r="AK217">
        <v>0</v>
      </c>
      <c r="AL217" s="148">
        <f t="shared" si="53"/>
        <v>1600</v>
      </c>
      <c r="AM217" s="149">
        <v>1600</v>
      </c>
      <c r="AN217">
        <v>0</v>
      </c>
      <c r="AO217">
        <v>0</v>
      </c>
      <c r="AP217">
        <v>0</v>
      </c>
      <c r="AQ217" s="148">
        <f t="shared" si="54"/>
        <v>1600</v>
      </c>
      <c r="AR217" s="149">
        <v>1500</v>
      </c>
      <c r="AS217">
        <v>200</v>
      </c>
      <c r="AT217">
        <v>0</v>
      </c>
      <c r="AU217">
        <v>0</v>
      </c>
      <c r="AV217">
        <f t="shared" si="55"/>
        <v>1700</v>
      </c>
      <c r="AX217" s="150">
        <f t="shared" si="56"/>
        <v>0</v>
      </c>
      <c r="AY217" s="150">
        <f t="shared" si="57"/>
        <v>0</v>
      </c>
      <c r="AZ217" s="150">
        <f t="shared" si="58"/>
        <v>0</v>
      </c>
      <c r="BA217" s="150">
        <f t="shared" si="59"/>
        <v>0</v>
      </c>
      <c r="BB217" s="150">
        <f t="shared" si="60"/>
        <v>0</v>
      </c>
      <c r="BC217" s="150">
        <f t="shared" si="61"/>
        <v>0</v>
      </c>
      <c r="BD217" s="150">
        <f t="shared" si="62"/>
        <v>0</v>
      </c>
      <c r="BE217" s="150">
        <f t="shared" si="63"/>
        <v>0</v>
      </c>
    </row>
    <row r="218" spans="1:57" x14ac:dyDescent="0.4">
      <c r="A218" t="s">
        <v>574</v>
      </c>
      <c r="B218">
        <v>507</v>
      </c>
      <c r="C218" t="s">
        <v>574</v>
      </c>
      <c r="D218">
        <v>22987</v>
      </c>
      <c r="E218">
        <v>1</v>
      </c>
      <c r="F218" t="s">
        <v>574</v>
      </c>
      <c r="G218" t="s">
        <v>656</v>
      </c>
      <c r="H218" s="148">
        <v>2025</v>
      </c>
      <c r="I218">
        <v>1600</v>
      </c>
      <c r="J218">
        <v>3500</v>
      </c>
      <c r="K218">
        <v>0</v>
      </c>
      <c r="L218">
        <v>0</v>
      </c>
      <c r="M218">
        <f t="shared" si="49"/>
        <v>5100</v>
      </c>
      <c r="N218" s="149">
        <v>3400</v>
      </c>
      <c r="O218">
        <v>1700</v>
      </c>
      <c r="P218">
        <v>0</v>
      </c>
      <c r="Q218">
        <v>0</v>
      </c>
      <c r="R218" s="148">
        <f t="shared" si="50"/>
        <v>5100</v>
      </c>
      <c r="S218" s="149">
        <v>900</v>
      </c>
      <c r="T218">
        <v>2200</v>
      </c>
      <c r="U218">
        <v>2000</v>
      </c>
      <c r="V218">
        <v>0</v>
      </c>
      <c r="W218" s="148">
        <f t="shared" si="51"/>
        <v>5100</v>
      </c>
      <c r="X218" s="149">
        <v>800</v>
      </c>
      <c r="Y218">
        <v>1700</v>
      </c>
      <c r="Z218">
        <v>1100</v>
      </c>
      <c r="AA218">
        <v>1500</v>
      </c>
      <c r="AB218" s="148">
        <f t="shared" si="48"/>
        <v>5100</v>
      </c>
      <c r="AC218" s="149">
        <v>0</v>
      </c>
      <c r="AD218">
        <v>200</v>
      </c>
      <c r="AE218">
        <v>1800</v>
      </c>
      <c r="AF218">
        <v>3100</v>
      </c>
      <c r="AG218" s="148">
        <f t="shared" si="52"/>
        <v>5100</v>
      </c>
      <c r="AH218" s="149">
        <v>0</v>
      </c>
      <c r="AI218">
        <v>300</v>
      </c>
      <c r="AJ218">
        <v>3600</v>
      </c>
      <c r="AK218">
        <v>1200</v>
      </c>
      <c r="AL218" s="148">
        <f t="shared" si="53"/>
        <v>5100</v>
      </c>
      <c r="AM218" s="149">
        <v>0</v>
      </c>
      <c r="AN218">
        <v>200</v>
      </c>
      <c r="AO218">
        <v>2100</v>
      </c>
      <c r="AP218">
        <v>2800</v>
      </c>
      <c r="AQ218" s="148">
        <f t="shared" si="54"/>
        <v>5100</v>
      </c>
      <c r="AR218" s="149">
        <v>17900</v>
      </c>
      <c r="AS218">
        <v>100</v>
      </c>
      <c r="AT218">
        <v>0</v>
      </c>
      <c r="AU218">
        <v>0</v>
      </c>
      <c r="AV218">
        <f t="shared" si="55"/>
        <v>18000</v>
      </c>
      <c r="AX218" s="150">
        <f t="shared" si="56"/>
        <v>0</v>
      </c>
      <c r="AY218" s="150">
        <f t="shared" si="57"/>
        <v>0</v>
      </c>
      <c r="AZ218" s="150">
        <f t="shared" si="58"/>
        <v>0</v>
      </c>
      <c r="BA218" s="150">
        <f t="shared" si="59"/>
        <v>29.411764705882355</v>
      </c>
      <c r="BB218" s="150">
        <f t="shared" si="60"/>
        <v>60.784313725490193</v>
      </c>
      <c r="BC218" s="150">
        <f t="shared" si="61"/>
        <v>23.52941176470588</v>
      </c>
      <c r="BD218" s="150">
        <f t="shared" si="62"/>
        <v>54.901960784313729</v>
      </c>
      <c r="BE218" s="150">
        <f t="shared" si="63"/>
        <v>0</v>
      </c>
    </row>
    <row r="219" spans="1:57" x14ac:dyDescent="0.4">
      <c r="A219" t="s">
        <v>538</v>
      </c>
      <c r="B219">
        <v>507</v>
      </c>
      <c r="C219" t="s">
        <v>538</v>
      </c>
      <c r="D219">
        <v>22936</v>
      </c>
      <c r="E219">
        <v>1</v>
      </c>
      <c r="F219" t="s">
        <v>538</v>
      </c>
      <c r="G219" t="s">
        <v>656</v>
      </c>
      <c r="H219" s="148">
        <v>2025</v>
      </c>
      <c r="I219">
        <v>0</v>
      </c>
      <c r="J219">
        <v>27500</v>
      </c>
      <c r="K219">
        <v>20700</v>
      </c>
      <c r="L219">
        <v>500</v>
      </c>
      <c r="M219">
        <f t="shared" si="49"/>
        <v>48700</v>
      </c>
      <c r="N219" s="149">
        <v>0</v>
      </c>
      <c r="O219">
        <v>24900</v>
      </c>
      <c r="P219">
        <v>23400</v>
      </c>
      <c r="Q219">
        <v>400</v>
      </c>
      <c r="R219" s="148">
        <f t="shared" si="50"/>
        <v>48700</v>
      </c>
      <c r="S219" s="149">
        <v>300</v>
      </c>
      <c r="T219">
        <v>19000</v>
      </c>
      <c r="U219">
        <v>26000</v>
      </c>
      <c r="V219">
        <v>3400</v>
      </c>
      <c r="W219" s="148">
        <f t="shared" si="51"/>
        <v>48700</v>
      </c>
      <c r="X219" s="149">
        <v>0</v>
      </c>
      <c r="Y219">
        <v>28100</v>
      </c>
      <c r="Z219">
        <v>18600</v>
      </c>
      <c r="AA219">
        <v>2000</v>
      </c>
      <c r="AB219" s="148">
        <f t="shared" si="48"/>
        <v>48700</v>
      </c>
      <c r="AC219" s="149">
        <v>0</v>
      </c>
      <c r="AD219">
        <v>15900</v>
      </c>
      <c r="AE219">
        <v>29400</v>
      </c>
      <c r="AF219">
        <v>3400</v>
      </c>
      <c r="AG219" s="148">
        <f t="shared" si="52"/>
        <v>48700</v>
      </c>
      <c r="AH219" s="149">
        <v>0</v>
      </c>
      <c r="AI219">
        <v>20400</v>
      </c>
      <c r="AJ219">
        <v>23700</v>
      </c>
      <c r="AK219">
        <v>4600</v>
      </c>
      <c r="AL219" s="148">
        <f t="shared" si="53"/>
        <v>48700</v>
      </c>
      <c r="AM219" s="149">
        <v>0</v>
      </c>
      <c r="AN219">
        <v>15100</v>
      </c>
      <c r="AO219">
        <v>32400</v>
      </c>
      <c r="AP219">
        <v>1200</v>
      </c>
      <c r="AQ219" s="148">
        <f t="shared" si="54"/>
        <v>48700</v>
      </c>
      <c r="AR219" s="149">
        <v>0</v>
      </c>
      <c r="AS219">
        <v>24000</v>
      </c>
      <c r="AT219">
        <v>25100</v>
      </c>
      <c r="AU219">
        <v>300</v>
      </c>
      <c r="AV219">
        <f t="shared" si="55"/>
        <v>49400</v>
      </c>
      <c r="AX219" s="150">
        <f t="shared" si="56"/>
        <v>1.0266940451745379</v>
      </c>
      <c r="AY219" s="150">
        <f t="shared" si="57"/>
        <v>0.82135523613963046</v>
      </c>
      <c r="AZ219" s="150">
        <f t="shared" si="58"/>
        <v>6.9815195071868574</v>
      </c>
      <c r="BA219" s="150">
        <f t="shared" si="59"/>
        <v>4.1067761806981515</v>
      </c>
      <c r="BB219" s="150">
        <f t="shared" si="60"/>
        <v>6.9815195071868574</v>
      </c>
      <c r="BC219" s="150">
        <f t="shared" si="61"/>
        <v>9.4455852156057496</v>
      </c>
      <c r="BD219" s="150">
        <f t="shared" si="62"/>
        <v>2.4640657084188913</v>
      </c>
      <c r="BE219" s="150">
        <f t="shared" si="63"/>
        <v>0.60728744939271251</v>
      </c>
    </row>
    <row r="220" spans="1:57" x14ac:dyDescent="0.4">
      <c r="A220" t="s">
        <v>403</v>
      </c>
      <c r="B220">
        <v>500</v>
      </c>
      <c r="C220" t="s">
        <v>403</v>
      </c>
      <c r="D220">
        <v>16918</v>
      </c>
      <c r="E220">
        <v>1</v>
      </c>
      <c r="F220" t="s">
        <v>403</v>
      </c>
      <c r="G220" t="s">
        <v>656</v>
      </c>
      <c r="H220" s="148">
        <v>2019</v>
      </c>
      <c r="I220">
        <v>37900</v>
      </c>
      <c r="J220">
        <v>200</v>
      </c>
      <c r="K220">
        <v>0</v>
      </c>
      <c r="L220">
        <v>0</v>
      </c>
      <c r="M220">
        <f t="shared" si="49"/>
        <v>38100</v>
      </c>
      <c r="N220" s="149">
        <v>37700</v>
      </c>
      <c r="O220">
        <v>400</v>
      </c>
      <c r="P220">
        <v>0</v>
      </c>
      <c r="Q220">
        <v>0</v>
      </c>
      <c r="R220" s="148">
        <f t="shared" si="50"/>
        <v>38100</v>
      </c>
      <c r="S220" s="149">
        <v>19800</v>
      </c>
      <c r="T220">
        <v>18300</v>
      </c>
      <c r="U220">
        <v>0</v>
      </c>
      <c r="V220">
        <v>0</v>
      </c>
      <c r="W220" s="148">
        <f t="shared" si="51"/>
        <v>38100</v>
      </c>
      <c r="X220" s="149">
        <v>32300</v>
      </c>
      <c r="Y220">
        <v>5800</v>
      </c>
      <c r="Z220">
        <v>0</v>
      </c>
      <c r="AA220">
        <v>0</v>
      </c>
      <c r="AB220" s="148">
        <f t="shared" si="48"/>
        <v>38100</v>
      </c>
      <c r="AC220" s="149">
        <v>38100</v>
      </c>
      <c r="AD220">
        <v>0</v>
      </c>
      <c r="AE220">
        <v>0</v>
      </c>
      <c r="AF220">
        <v>0</v>
      </c>
      <c r="AG220" s="148">
        <f t="shared" si="52"/>
        <v>38100</v>
      </c>
      <c r="AH220" s="149">
        <v>38100</v>
      </c>
      <c r="AI220">
        <v>0</v>
      </c>
      <c r="AJ220">
        <v>0</v>
      </c>
      <c r="AK220">
        <v>0</v>
      </c>
      <c r="AL220" s="148">
        <f t="shared" si="53"/>
        <v>38100</v>
      </c>
      <c r="AM220" s="149">
        <v>38100</v>
      </c>
      <c r="AN220">
        <v>0</v>
      </c>
      <c r="AO220">
        <v>0</v>
      </c>
      <c r="AP220">
        <v>0</v>
      </c>
      <c r="AQ220" s="148">
        <f t="shared" si="54"/>
        <v>38100</v>
      </c>
      <c r="AR220" s="149">
        <v>36800</v>
      </c>
      <c r="AS220">
        <v>1600</v>
      </c>
      <c r="AT220">
        <v>0</v>
      </c>
      <c r="AU220">
        <v>0</v>
      </c>
      <c r="AV220">
        <f t="shared" si="55"/>
        <v>38400</v>
      </c>
      <c r="AX220" s="150">
        <f t="shared" si="56"/>
        <v>0</v>
      </c>
      <c r="AY220" s="150">
        <f t="shared" si="57"/>
        <v>0</v>
      </c>
      <c r="AZ220" s="150">
        <f t="shared" si="58"/>
        <v>0</v>
      </c>
      <c r="BA220" s="150">
        <f t="shared" si="59"/>
        <v>0</v>
      </c>
      <c r="BB220" s="150">
        <f t="shared" si="60"/>
        <v>0</v>
      </c>
      <c r="BC220" s="150">
        <f t="shared" si="61"/>
        <v>0</v>
      </c>
      <c r="BD220" s="150">
        <f t="shared" si="62"/>
        <v>0</v>
      </c>
      <c r="BE220" s="150">
        <f t="shared" si="63"/>
        <v>0</v>
      </c>
    </row>
    <row r="221" spans="1:57" x14ac:dyDescent="0.4">
      <c r="A221" t="s">
        <v>505</v>
      </c>
      <c r="B221">
        <v>500</v>
      </c>
      <c r="C221" t="s">
        <v>404</v>
      </c>
      <c r="D221">
        <v>16919</v>
      </c>
      <c r="E221">
        <v>1</v>
      </c>
      <c r="F221" t="s">
        <v>404</v>
      </c>
      <c r="G221" t="s">
        <v>656</v>
      </c>
      <c r="H221" s="148">
        <v>2021</v>
      </c>
      <c r="I221">
        <v>48800</v>
      </c>
      <c r="J221">
        <v>54100</v>
      </c>
      <c r="K221">
        <v>6600</v>
      </c>
      <c r="L221">
        <v>500</v>
      </c>
      <c r="M221">
        <f t="shared" si="49"/>
        <v>110000</v>
      </c>
      <c r="N221" s="149">
        <v>62800</v>
      </c>
      <c r="O221">
        <v>35400</v>
      </c>
      <c r="P221">
        <v>10300</v>
      </c>
      <c r="Q221">
        <v>1500</v>
      </c>
      <c r="R221" s="148">
        <f t="shared" si="50"/>
        <v>110000</v>
      </c>
      <c r="S221" s="149">
        <v>50200</v>
      </c>
      <c r="T221">
        <v>32100</v>
      </c>
      <c r="U221">
        <v>17400</v>
      </c>
      <c r="V221">
        <v>10300</v>
      </c>
      <c r="W221" s="148">
        <f t="shared" si="51"/>
        <v>110000</v>
      </c>
      <c r="X221" s="149">
        <v>28200</v>
      </c>
      <c r="Y221">
        <v>30600</v>
      </c>
      <c r="Z221">
        <v>30900</v>
      </c>
      <c r="AA221">
        <v>20300</v>
      </c>
      <c r="AB221" s="148">
        <f t="shared" si="48"/>
        <v>110000</v>
      </c>
      <c r="AC221" s="149">
        <v>25100</v>
      </c>
      <c r="AD221">
        <v>26800</v>
      </c>
      <c r="AE221">
        <v>33300</v>
      </c>
      <c r="AF221">
        <v>24800</v>
      </c>
      <c r="AG221" s="148">
        <f t="shared" si="52"/>
        <v>110000</v>
      </c>
      <c r="AH221" s="149">
        <v>15000</v>
      </c>
      <c r="AI221">
        <v>27800</v>
      </c>
      <c r="AJ221">
        <v>34700</v>
      </c>
      <c r="AK221">
        <v>32500</v>
      </c>
      <c r="AL221" s="148">
        <f t="shared" si="53"/>
        <v>110000</v>
      </c>
      <c r="AM221" s="149">
        <v>16200</v>
      </c>
      <c r="AN221">
        <v>25600</v>
      </c>
      <c r="AO221">
        <v>30800</v>
      </c>
      <c r="AP221">
        <v>37400</v>
      </c>
      <c r="AQ221" s="148">
        <f t="shared" si="54"/>
        <v>110000</v>
      </c>
      <c r="AR221" s="149">
        <v>6700</v>
      </c>
      <c r="AS221">
        <v>36500</v>
      </c>
      <c r="AT221">
        <v>41500</v>
      </c>
      <c r="AU221">
        <v>26300</v>
      </c>
      <c r="AV221">
        <f t="shared" si="55"/>
        <v>111000</v>
      </c>
      <c r="AX221" s="150">
        <f t="shared" si="56"/>
        <v>0.45454545454545453</v>
      </c>
      <c r="AY221" s="150">
        <f t="shared" si="57"/>
        <v>1.3636363636363635</v>
      </c>
      <c r="AZ221" s="150">
        <f t="shared" si="58"/>
        <v>9.3636363636363651</v>
      </c>
      <c r="BA221" s="150">
        <f t="shared" si="59"/>
        <v>18.454545454545453</v>
      </c>
      <c r="BB221" s="150">
        <f t="shared" si="60"/>
        <v>22.545454545454547</v>
      </c>
      <c r="BC221" s="150">
        <f t="shared" si="61"/>
        <v>29.545454545454547</v>
      </c>
      <c r="BD221" s="150">
        <f t="shared" si="62"/>
        <v>34</v>
      </c>
      <c r="BE221" s="150">
        <f t="shared" si="63"/>
        <v>23.693693693693692</v>
      </c>
    </row>
    <row r="222" spans="1:57" x14ac:dyDescent="0.4">
      <c r="A222" t="s">
        <v>407</v>
      </c>
      <c r="B222">
        <v>500</v>
      </c>
      <c r="C222" t="s">
        <v>407</v>
      </c>
      <c r="D222">
        <v>16957</v>
      </c>
      <c r="E222">
        <v>1</v>
      </c>
      <c r="F222" t="s">
        <v>407</v>
      </c>
      <c r="G222" t="s">
        <v>656</v>
      </c>
      <c r="H222" s="148">
        <v>2021</v>
      </c>
      <c r="I222">
        <v>4600</v>
      </c>
      <c r="J222">
        <v>0</v>
      </c>
      <c r="K222">
        <v>0</v>
      </c>
      <c r="L222">
        <v>0</v>
      </c>
      <c r="M222">
        <f t="shared" si="49"/>
        <v>4600</v>
      </c>
      <c r="N222" s="149">
        <v>4600</v>
      </c>
      <c r="O222">
        <v>0</v>
      </c>
      <c r="P222">
        <v>0</v>
      </c>
      <c r="Q222">
        <v>0</v>
      </c>
      <c r="R222" s="148">
        <f t="shared" si="50"/>
        <v>4600</v>
      </c>
      <c r="S222" s="149">
        <v>4600</v>
      </c>
      <c r="T222">
        <v>0</v>
      </c>
      <c r="U222">
        <v>0</v>
      </c>
      <c r="V222">
        <v>0</v>
      </c>
      <c r="W222" s="148">
        <f t="shared" si="51"/>
        <v>4600</v>
      </c>
      <c r="X222" s="149">
        <v>4600</v>
      </c>
      <c r="Y222">
        <v>0</v>
      </c>
      <c r="Z222">
        <v>0</v>
      </c>
      <c r="AA222">
        <v>0</v>
      </c>
      <c r="AB222" s="148">
        <f t="shared" si="48"/>
        <v>4600</v>
      </c>
      <c r="AC222" s="149">
        <v>4600</v>
      </c>
      <c r="AD222">
        <v>0</v>
      </c>
      <c r="AE222">
        <v>0</v>
      </c>
      <c r="AF222">
        <v>0</v>
      </c>
      <c r="AG222" s="148">
        <f t="shared" si="52"/>
        <v>4600</v>
      </c>
      <c r="AH222" s="149">
        <v>4500</v>
      </c>
      <c r="AI222">
        <v>100</v>
      </c>
      <c r="AJ222">
        <v>0</v>
      </c>
      <c r="AK222">
        <v>0</v>
      </c>
      <c r="AL222" s="148">
        <f t="shared" si="53"/>
        <v>4600</v>
      </c>
      <c r="AM222" s="149">
        <v>4600</v>
      </c>
      <c r="AN222">
        <v>0</v>
      </c>
      <c r="AO222">
        <v>0</v>
      </c>
      <c r="AP222">
        <v>0</v>
      </c>
      <c r="AQ222" s="148">
        <f t="shared" si="54"/>
        <v>4600</v>
      </c>
      <c r="AR222" s="149">
        <v>4600</v>
      </c>
      <c r="AS222">
        <v>0</v>
      </c>
      <c r="AT222">
        <v>0</v>
      </c>
      <c r="AU222">
        <v>0</v>
      </c>
      <c r="AV222">
        <f t="shared" si="55"/>
        <v>4600</v>
      </c>
      <c r="AX222" s="150">
        <f t="shared" si="56"/>
        <v>0</v>
      </c>
      <c r="AY222" s="150">
        <f t="shared" si="57"/>
        <v>0</v>
      </c>
      <c r="AZ222" s="150">
        <f t="shared" si="58"/>
        <v>0</v>
      </c>
      <c r="BA222" s="150">
        <f t="shared" si="59"/>
        <v>0</v>
      </c>
      <c r="BB222" s="150">
        <f t="shared" si="60"/>
        <v>0</v>
      </c>
      <c r="BC222" s="150">
        <f t="shared" si="61"/>
        <v>0</v>
      </c>
      <c r="BD222" s="150">
        <f t="shared" si="62"/>
        <v>0</v>
      </c>
      <c r="BE222" s="150">
        <f t="shared" si="63"/>
        <v>0</v>
      </c>
    </row>
    <row r="223" spans="1:57" x14ac:dyDescent="0.4">
      <c r="A223" t="s">
        <v>240</v>
      </c>
      <c r="B223">
        <v>503</v>
      </c>
      <c r="C223" t="s">
        <v>240</v>
      </c>
      <c r="D223">
        <v>19355</v>
      </c>
      <c r="E223">
        <v>1</v>
      </c>
      <c r="F223" t="s">
        <v>240</v>
      </c>
      <c r="G223" t="s">
        <v>656</v>
      </c>
      <c r="H223" s="148">
        <v>2024</v>
      </c>
      <c r="I223">
        <v>3000</v>
      </c>
      <c r="J223">
        <v>0</v>
      </c>
      <c r="K223">
        <v>0</v>
      </c>
      <c r="L223">
        <v>0</v>
      </c>
      <c r="M223">
        <f t="shared" si="49"/>
        <v>3000</v>
      </c>
      <c r="N223" s="149">
        <v>3000</v>
      </c>
      <c r="O223">
        <v>0</v>
      </c>
      <c r="P223">
        <v>0</v>
      </c>
      <c r="Q223">
        <v>0</v>
      </c>
      <c r="R223" s="148">
        <f t="shared" si="50"/>
        <v>3000</v>
      </c>
      <c r="S223" s="149">
        <v>3000</v>
      </c>
      <c r="T223">
        <v>0</v>
      </c>
      <c r="U223">
        <v>0</v>
      </c>
      <c r="V223">
        <v>0</v>
      </c>
      <c r="W223" s="148">
        <f t="shared" si="51"/>
        <v>3000</v>
      </c>
      <c r="X223" s="149">
        <v>2600</v>
      </c>
      <c r="Y223">
        <v>400</v>
      </c>
      <c r="Z223">
        <v>0</v>
      </c>
      <c r="AA223">
        <v>0</v>
      </c>
      <c r="AB223" s="148">
        <f t="shared" si="48"/>
        <v>3000</v>
      </c>
      <c r="AC223" s="149">
        <v>2400</v>
      </c>
      <c r="AD223">
        <v>600</v>
      </c>
      <c r="AE223">
        <v>0</v>
      </c>
      <c r="AF223">
        <v>0</v>
      </c>
      <c r="AG223" s="148">
        <f t="shared" si="52"/>
        <v>3000</v>
      </c>
      <c r="AH223" s="149">
        <v>2600</v>
      </c>
      <c r="AI223">
        <v>400</v>
      </c>
      <c r="AJ223">
        <v>0</v>
      </c>
      <c r="AK223">
        <v>0</v>
      </c>
      <c r="AL223" s="148">
        <f t="shared" si="53"/>
        <v>3000</v>
      </c>
      <c r="AM223" s="149">
        <v>1300</v>
      </c>
      <c r="AN223">
        <v>1700</v>
      </c>
      <c r="AO223">
        <v>0</v>
      </c>
      <c r="AP223">
        <v>0</v>
      </c>
      <c r="AQ223" s="148">
        <f t="shared" si="54"/>
        <v>3000</v>
      </c>
      <c r="AR223" s="149">
        <v>2200</v>
      </c>
      <c r="AS223">
        <v>1000</v>
      </c>
      <c r="AT223">
        <v>0</v>
      </c>
      <c r="AU223">
        <v>0</v>
      </c>
      <c r="AV223">
        <f t="shared" si="55"/>
        <v>3200</v>
      </c>
      <c r="AX223" s="150">
        <f t="shared" si="56"/>
        <v>0</v>
      </c>
      <c r="AY223" s="150">
        <f t="shared" si="57"/>
        <v>0</v>
      </c>
      <c r="AZ223" s="150">
        <f t="shared" si="58"/>
        <v>0</v>
      </c>
      <c r="BA223" s="150">
        <f t="shared" si="59"/>
        <v>0</v>
      </c>
      <c r="BB223" s="150">
        <f t="shared" si="60"/>
        <v>0</v>
      </c>
      <c r="BC223" s="150">
        <f t="shared" si="61"/>
        <v>0</v>
      </c>
      <c r="BD223" s="150">
        <f t="shared" si="62"/>
        <v>0</v>
      </c>
      <c r="BE223" s="150">
        <f t="shared" si="63"/>
        <v>0</v>
      </c>
    </row>
    <row r="224" spans="1:57" x14ac:dyDescent="0.4">
      <c r="A224" t="s">
        <v>408</v>
      </c>
      <c r="B224">
        <v>500</v>
      </c>
      <c r="C224" t="s">
        <v>408</v>
      </c>
      <c r="D224">
        <v>16958</v>
      </c>
      <c r="E224">
        <v>1</v>
      </c>
      <c r="F224" t="s">
        <v>408</v>
      </c>
      <c r="G224" t="s">
        <v>656</v>
      </c>
      <c r="H224" s="148">
        <v>2021</v>
      </c>
      <c r="I224">
        <v>0</v>
      </c>
      <c r="J224">
        <v>800</v>
      </c>
      <c r="K224">
        <v>3500</v>
      </c>
      <c r="L224">
        <v>0</v>
      </c>
      <c r="M224">
        <f t="shared" si="49"/>
        <v>4300</v>
      </c>
      <c r="N224" s="149">
        <v>0</v>
      </c>
      <c r="O224">
        <v>2500</v>
      </c>
      <c r="P224">
        <v>1800</v>
      </c>
      <c r="Q224">
        <v>0</v>
      </c>
      <c r="R224" s="148">
        <f t="shared" si="50"/>
        <v>4300</v>
      </c>
      <c r="S224" s="149">
        <v>0</v>
      </c>
      <c r="T224">
        <v>900</v>
      </c>
      <c r="U224">
        <v>1500</v>
      </c>
      <c r="V224">
        <v>1900</v>
      </c>
      <c r="W224" s="148">
        <f t="shared" si="51"/>
        <v>4300</v>
      </c>
      <c r="X224" s="149">
        <v>0</v>
      </c>
      <c r="Y224">
        <v>900</v>
      </c>
      <c r="Z224">
        <v>3100</v>
      </c>
      <c r="AA224">
        <v>300</v>
      </c>
      <c r="AB224" s="148">
        <f t="shared" si="48"/>
        <v>4300</v>
      </c>
      <c r="AC224" s="149">
        <v>0</v>
      </c>
      <c r="AD224">
        <v>1800</v>
      </c>
      <c r="AE224">
        <v>2300</v>
      </c>
      <c r="AF224">
        <v>200</v>
      </c>
      <c r="AG224" s="148">
        <f t="shared" si="52"/>
        <v>4300</v>
      </c>
      <c r="AH224" s="149">
        <v>0</v>
      </c>
      <c r="AI224">
        <v>2400</v>
      </c>
      <c r="AJ224">
        <v>1900</v>
      </c>
      <c r="AK224">
        <v>0</v>
      </c>
      <c r="AL224" s="148">
        <f t="shared" si="53"/>
        <v>4300</v>
      </c>
      <c r="AM224" s="149">
        <v>2700</v>
      </c>
      <c r="AN224">
        <v>1400</v>
      </c>
      <c r="AO224">
        <v>100</v>
      </c>
      <c r="AP224">
        <v>100</v>
      </c>
      <c r="AQ224" s="148">
        <f t="shared" si="54"/>
        <v>4300</v>
      </c>
      <c r="AR224" s="149">
        <v>3800</v>
      </c>
      <c r="AS224">
        <v>600</v>
      </c>
      <c r="AT224">
        <v>0</v>
      </c>
      <c r="AU224">
        <v>0</v>
      </c>
      <c r="AV224">
        <f t="shared" si="55"/>
        <v>4400</v>
      </c>
      <c r="AX224" s="150">
        <f t="shared" si="56"/>
        <v>0</v>
      </c>
      <c r="AY224" s="150">
        <f t="shared" si="57"/>
        <v>0</v>
      </c>
      <c r="AZ224" s="150">
        <f t="shared" si="58"/>
        <v>44.186046511627907</v>
      </c>
      <c r="BA224" s="150">
        <f t="shared" si="59"/>
        <v>6.9767441860465116</v>
      </c>
      <c r="BB224" s="150">
        <f t="shared" si="60"/>
        <v>4.6511627906976747</v>
      </c>
      <c r="BC224" s="150">
        <f t="shared" si="61"/>
        <v>0</v>
      </c>
      <c r="BD224" s="150">
        <f t="shared" si="62"/>
        <v>2.3255813953488373</v>
      </c>
      <c r="BE224" s="150">
        <f t="shared" si="63"/>
        <v>0</v>
      </c>
    </row>
    <row r="225" spans="1:57" x14ac:dyDescent="0.4">
      <c r="A225" t="s">
        <v>233</v>
      </c>
      <c r="B225">
        <v>503</v>
      </c>
      <c r="C225" t="s">
        <v>233</v>
      </c>
      <c r="D225">
        <v>19345</v>
      </c>
      <c r="E225">
        <v>1</v>
      </c>
      <c r="F225" t="s">
        <v>233</v>
      </c>
      <c r="G225" t="s">
        <v>656</v>
      </c>
      <c r="H225" s="148">
        <v>2024</v>
      </c>
      <c r="I225">
        <v>900</v>
      </c>
      <c r="J225">
        <v>1000</v>
      </c>
      <c r="K225">
        <v>1200</v>
      </c>
      <c r="L225">
        <v>0</v>
      </c>
      <c r="M225">
        <f t="shared" si="49"/>
        <v>3100</v>
      </c>
      <c r="N225" s="149">
        <v>0</v>
      </c>
      <c r="O225">
        <v>1100</v>
      </c>
      <c r="P225">
        <v>2000</v>
      </c>
      <c r="Q225">
        <v>0</v>
      </c>
      <c r="R225" s="148">
        <f t="shared" si="50"/>
        <v>3100</v>
      </c>
      <c r="S225" s="149">
        <v>0</v>
      </c>
      <c r="T225">
        <v>500</v>
      </c>
      <c r="U225">
        <v>2400</v>
      </c>
      <c r="V225">
        <v>200</v>
      </c>
      <c r="W225" s="148">
        <f t="shared" si="51"/>
        <v>3100</v>
      </c>
      <c r="X225" s="149">
        <v>1600</v>
      </c>
      <c r="Y225">
        <v>1500</v>
      </c>
      <c r="Z225">
        <v>0</v>
      </c>
      <c r="AA225">
        <v>0</v>
      </c>
      <c r="AB225" s="148">
        <f t="shared" si="48"/>
        <v>3100</v>
      </c>
      <c r="AC225" s="149">
        <v>0</v>
      </c>
      <c r="AD225">
        <v>0</v>
      </c>
      <c r="AE225">
        <v>3100</v>
      </c>
      <c r="AF225">
        <v>0</v>
      </c>
      <c r="AG225" s="148">
        <f t="shared" si="52"/>
        <v>3100</v>
      </c>
      <c r="AH225" s="149">
        <v>0</v>
      </c>
      <c r="AI225">
        <v>1600</v>
      </c>
      <c r="AJ225">
        <v>1500</v>
      </c>
      <c r="AK225">
        <v>0</v>
      </c>
      <c r="AL225" s="148">
        <f t="shared" si="53"/>
        <v>3100</v>
      </c>
      <c r="AM225" s="149">
        <v>400</v>
      </c>
      <c r="AN225">
        <v>1300</v>
      </c>
      <c r="AO225">
        <v>1400</v>
      </c>
      <c r="AP225">
        <v>0</v>
      </c>
      <c r="AQ225" s="148">
        <f t="shared" si="54"/>
        <v>3100</v>
      </c>
      <c r="AR225" s="149">
        <v>0</v>
      </c>
      <c r="AS225">
        <v>900</v>
      </c>
      <c r="AT225">
        <v>2100</v>
      </c>
      <c r="AU225">
        <v>0</v>
      </c>
      <c r="AV225">
        <f t="shared" si="55"/>
        <v>3000</v>
      </c>
      <c r="AX225" s="150">
        <f t="shared" si="56"/>
        <v>0</v>
      </c>
      <c r="AY225" s="150">
        <f t="shared" si="57"/>
        <v>0</v>
      </c>
      <c r="AZ225" s="150">
        <f t="shared" si="58"/>
        <v>6.4516129032258061</v>
      </c>
      <c r="BA225" s="150">
        <f t="shared" si="59"/>
        <v>0</v>
      </c>
      <c r="BB225" s="150">
        <f t="shared" si="60"/>
        <v>0</v>
      </c>
      <c r="BC225" s="150">
        <f t="shared" si="61"/>
        <v>0</v>
      </c>
      <c r="BD225" s="150">
        <f t="shared" si="62"/>
        <v>0</v>
      </c>
      <c r="BE225" s="150">
        <f t="shared" si="63"/>
        <v>0</v>
      </c>
    </row>
    <row r="226" spans="1:57" x14ac:dyDescent="0.4">
      <c r="A226" t="s">
        <v>149</v>
      </c>
      <c r="B226">
        <v>503</v>
      </c>
      <c r="C226" t="s">
        <v>149</v>
      </c>
      <c r="D226">
        <v>19258</v>
      </c>
      <c r="E226">
        <v>1</v>
      </c>
      <c r="F226" t="s">
        <v>149</v>
      </c>
      <c r="G226" t="s">
        <v>656</v>
      </c>
      <c r="H226" s="148">
        <v>2023</v>
      </c>
      <c r="I226">
        <v>8100</v>
      </c>
      <c r="J226">
        <v>1500</v>
      </c>
      <c r="K226">
        <v>0</v>
      </c>
      <c r="L226">
        <v>0</v>
      </c>
      <c r="M226">
        <f t="shared" si="49"/>
        <v>9600</v>
      </c>
      <c r="N226" s="149">
        <v>8600</v>
      </c>
      <c r="O226">
        <v>1000</v>
      </c>
      <c r="P226">
        <v>0</v>
      </c>
      <c r="Q226">
        <v>0</v>
      </c>
      <c r="R226" s="148">
        <f t="shared" si="50"/>
        <v>9600</v>
      </c>
      <c r="S226" s="149">
        <v>9600</v>
      </c>
      <c r="T226">
        <v>0</v>
      </c>
      <c r="U226">
        <v>0</v>
      </c>
      <c r="V226">
        <v>0</v>
      </c>
      <c r="W226" s="148">
        <f t="shared" si="51"/>
        <v>9600</v>
      </c>
      <c r="X226" s="149">
        <v>9600</v>
      </c>
      <c r="Y226">
        <v>0</v>
      </c>
      <c r="Z226">
        <v>0</v>
      </c>
      <c r="AA226">
        <v>0</v>
      </c>
      <c r="AB226" s="148">
        <f t="shared" si="48"/>
        <v>9600</v>
      </c>
      <c r="AC226" s="149">
        <v>9600</v>
      </c>
      <c r="AD226">
        <v>0</v>
      </c>
      <c r="AE226">
        <v>0</v>
      </c>
      <c r="AF226">
        <v>0</v>
      </c>
      <c r="AG226" s="148">
        <f t="shared" si="52"/>
        <v>9600</v>
      </c>
      <c r="AH226" s="149">
        <v>9600</v>
      </c>
      <c r="AI226">
        <v>0</v>
      </c>
      <c r="AJ226">
        <v>0</v>
      </c>
      <c r="AK226">
        <v>0</v>
      </c>
      <c r="AL226" s="148">
        <f t="shared" si="53"/>
        <v>9600</v>
      </c>
      <c r="AM226" s="149">
        <v>9600</v>
      </c>
      <c r="AN226">
        <v>0</v>
      </c>
      <c r="AO226">
        <v>0</v>
      </c>
      <c r="AP226">
        <v>0</v>
      </c>
      <c r="AQ226" s="148">
        <f t="shared" si="54"/>
        <v>9600</v>
      </c>
      <c r="AR226" s="149">
        <v>6100</v>
      </c>
      <c r="AS226">
        <v>3700</v>
      </c>
      <c r="AT226">
        <v>0</v>
      </c>
      <c r="AU226">
        <v>0</v>
      </c>
      <c r="AV226">
        <f t="shared" si="55"/>
        <v>9800</v>
      </c>
      <c r="AX226" s="150">
        <f t="shared" si="56"/>
        <v>0</v>
      </c>
      <c r="AY226" s="150">
        <f t="shared" si="57"/>
        <v>0</v>
      </c>
      <c r="AZ226" s="150">
        <f t="shared" si="58"/>
        <v>0</v>
      </c>
      <c r="BA226" s="150">
        <f t="shared" si="59"/>
        <v>0</v>
      </c>
      <c r="BB226" s="150">
        <f t="shared" si="60"/>
        <v>0</v>
      </c>
      <c r="BC226" s="150">
        <f t="shared" si="61"/>
        <v>0</v>
      </c>
      <c r="BD226" s="150">
        <f t="shared" si="62"/>
        <v>0</v>
      </c>
      <c r="BE226" s="150">
        <f t="shared" si="63"/>
        <v>0</v>
      </c>
    </row>
    <row r="227" spans="1:57" x14ac:dyDescent="0.4">
      <c r="A227" t="s">
        <v>539</v>
      </c>
      <c r="B227">
        <v>503</v>
      </c>
      <c r="C227" t="s">
        <v>539</v>
      </c>
      <c r="D227">
        <v>22974</v>
      </c>
      <c r="E227">
        <v>1</v>
      </c>
      <c r="F227" t="s">
        <v>539</v>
      </c>
      <c r="G227" t="s">
        <v>656</v>
      </c>
      <c r="H227" s="148">
        <v>2025</v>
      </c>
      <c r="I227">
        <v>900</v>
      </c>
      <c r="J227">
        <v>0</v>
      </c>
      <c r="K227">
        <v>0</v>
      </c>
      <c r="L227">
        <v>0</v>
      </c>
      <c r="M227">
        <f t="shared" si="49"/>
        <v>900</v>
      </c>
      <c r="N227" s="149">
        <v>900</v>
      </c>
      <c r="O227">
        <v>0</v>
      </c>
      <c r="P227">
        <v>0</v>
      </c>
      <c r="Q227">
        <v>0</v>
      </c>
      <c r="R227" s="148">
        <f t="shared" si="50"/>
        <v>900</v>
      </c>
      <c r="S227" s="149">
        <v>0</v>
      </c>
      <c r="T227">
        <v>700</v>
      </c>
      <c r="U227">
        <v>200</v>
      </c>
      <c r="V227">
        <v>0</v>
      </c>
      <c r="W227" s="148">
        <f t="shared" si="51"/>
        <v>900</v>
      </c>
      <c r="X227" s="149">
        <v>600</v>
      </c>
      <c r="Y227">
        <v>300</v>
      </c>
      <c r="Z227">
        <v>0</v>
      </c>
      <c r="AA227">
        <v>0</v>
      </c>
      <c r="AB227" s="148">
        <f t="shared" si="48"/>
        <v>900</v>
      </c>
      <c r="AC227" s="149">
        <v>0</v>
      </c>
      <c r="AD227">
        <v>100</v>
      </c>
      <c r="AE227">
        <v>500</v>
      </c>
      <c r="AF227">
        <v>300</v>
      </c>
      <c r="AG227" s="148">
        <f t="shared" si="52"/>
        <v>900</v>
      </c>
      <c r="AH227" s="149">
        <v>400</v>
      </c>
      <c r="AI227">
        <v>400</v>
      </c>
      <c r="AJ227">
        <v>100</v>
      </c>
      <c r="AK227">
        <v>0</v>
      </c>
      <c r="AL227" s="148">
        <f t="shared" si="53"/>
        <v>900</v>
      </c>
      <c r="AM227" s="149">
        <v>600</v>
      </c>
      <c r="AN227">
        <v>300</v>
      </c>
      <c r="AO227">
        <v>0</v>
      </c>
      <c r="AP227">
        <v>0</v>
      </c>
      <c r="AQ227" s="148">
        <f t="shared" si="54"/>
        <v>900</v>
      </c>
      <c r="AR227" s="149">
        <v>0</v>
      </c>
      <c r="AS227">
        <v>700</v>
      </c>
      <c r="AT227">
        <v>200</v>
      </c>
      <c r="AU227">
        <v>0</v>
      </c>
      <c r="AV227">
        <f t="shared" si="55"/>
        <v>900</v>
      </c>
      <c r="AX227" s="150">
        <f t="shared" si="56"/>
        <v>0</v>
      </c>
      <c r="AY227" s="150">
        <f t="shared" si="57"/>
        <v>0</v>
      </c>
      <c r="AZ227" s="150">
        <f t="shared" si="58"/>
        <v>0</v>
      </c>
      <c r="BA227" s="150">
        <f t="shared" si="59"/>
        <v>0</v>
      </c>
      <c r="BB227" s="150">
        <f t="shared" si="60"/>
        <v>33.333333333333329</v>
      </c>
      <c r="BC227" s="150">
        <f t="shared" si="61"/>
        <v>0</v>
      </c>
      <c r="BD227" s="150">
        <f t="shared" si="62"/>
        <v>0</v>
      </c>
      <c r="BE227" s="150">
        <f t="shared" si="63"/>
        <v>0</v>
      </c>
    </row>
    <row r="228" spans="1:57" x14ac:dyDescent="0.4">
      <c r="A228" t="s">
        <v>432</v>
      </c>
      <c r="B228">
        <v>501</v>
      </c>
      <c r="C228" t="s">
        <v>432</v>
      </c>
      <c r="D228">
        <v>16988</v>
      </c>
      <c r="E228">
        <v>1</v>
      </c>
      <c r="F228" t="s">
        <v>432</v>
      </c>
      <c r="G228" t="s">
        <v>656</v>
      </c>
      <c r="H228" s="148">
        <v>2021</v>
      </c>
      <c r="I228">
        <v>300</v>
      </c>
      <c r="J228">
        <v>600</v>
      </c>
      <c r="K228">
        <v>1800</v>
      </c>
      <c r="L228">
        <v>0</v>
      </c>
      <c r="M228">
        <f t="shared" si="49"/>
        <v>2700</v>
      </c>
      <c r="N228" s="149">
        <v>2700</v>
      </c>
      <c r="O228">
        <v>0</v>
      </c>
      <c r="P228">
        <v>0</v>
      </c>
      <c r="Q228">
        <v>0</v>
      </c>
      <c r="R228" s="148">
        <f t="shared" si="50"/>
        <v>2700</v>
      </c>
      <c r="S228" s="149">
        <v>1600</v>
      </c>
      <c r="T228">
        <v>1100</v>
      </c>
      <c r="U228">
        <v>0</v>
      </c>
      <c r="V228">
        <v>0</v>
      </c>
      <c r="W228" s="148">
        <f t="shared" si="51"/>
        <v>2700</v>
      </c>
      <c r="X228" s="149">
        <v>0</v>
      </c>
      <c r="Y228">
        <v>2600</v>
      </c>
      <c r="Z228">
        <v>100</v>
      </c>
      <c r="AA228">
        <v>0</v>
      </c>
      <c r="AB228" s="148">
        <f t="shared" si="48"/>
        <v>2700</v>
      </c>
      <c r="AC228" s="149">
        <v>300</v>
      </c>
      <c r="AD228">
        <v>2000</v>
      </c>
      <c r="AE228">
        <v>400</v>
      </c>
      <c r="AF228">
        <v>0</v>
      </c>
      <c r="AG228" s="148">
        <f t="shared" si="52"/>
        <v>2700</v>
      </c>
      <c r="AH228" s="149">
        <v>300</v>
      </c>
      <c r="AI228">
        <v>2300</v>
      </c>
      <c r="AJ228">
        <v>100</v>
      </c>
      <c r="AK228">
        <v>0</v>
      </c>
      <c r="AL228" s="148">
        <f t="shared" si="53"/>
        <v>2700</v>
      </c>
      <c r="AM228" s="149">
        <v>300</v>
      </c>
      <c r="AN228">
        <v>2400</v>
      </c>
      <c r="AO228">
        <v>0</v>
      </c>
      <c r="AP228">
        <v>0</v>
      </c>
      <c r="AQ228" s="148">
        <f t="shared" si="54"/>
        <v>2700</v>
      </c>
      <c r="AR228" s="149">
        <v>1100</v>
      </c>
      <c r="AS228">
        <v>1300</v>
      </c>
      <c r="AT228">
        <v>0</v>
      </c>
      <c r="AU228">
        <v>0</v>
      </c>
      <c r="AV228">
        <f t="shared" si="55"/>
        <v>2400</v>
      </c>
      <c r="AX228" s="150">
        <f t="shared" si="56"/>
        <v>0</v>
      </c>
      <c r="AY228" s="150">
        <f t="shared" si="57"/>
        <v>0</v>
      </c>
      <c r="AZ228" s="150">
        <f t="shared" si="58"/>
        <v>0</v>
      </c>
      <c r="BA228" s="150">
        <f t="shared" si="59"/>
        <v>0</v>
      </c>
      <c r="BB228" s="150">
        <f t="shared" si="60"/>
        <v>0</v>
      </c>
      <c r="BC228" s="150">
        <f t="shared" si="61"/>
        <v>0</v>
      </c>
      <c r="BD228" s="150">
        <f t="shared" si="62"/>
        <v>0</v>
      </c>
      <c r="BE228" s="150">
        <f t="shared" si="63"/>
        <v>0</v>
      </c>
    </row>
    <row r="229" spans="1:57" x14ac:dyDescent="0.4">
      <c r="A229" t="s">
        <v>433</v>
      </c>
      <c r="B229">
        <v>501</v>
      </c>
      <c r="C229" t="s">
        <v>433</v>
      </c>
      <c r="D229">
        <v>16989</v>
      </c>
      <c r="E229">
        <v>1</v>
      </c>
      <c r="F229" t="s">
        <v>433</v>
      </c>
      <c r="G229" t="s">
        <v>657</v>
      </c>
      <c r="H229" s="148">
        <v>2019</v>
      </c>
      <c r="I229">
        <v>5400</v>
      </c>
      <c r="J229">
        <v>3000</v>
      </c>
      <c r="K229">
        <v>3500</v>
      </c>
      <c r="L229">
        <v>100</v>
      </c>
      <c r="M229">
        <f t="shared" si="49"/>
        <v>12000</v>
      </c>
      <c r="N229" s="149">
        <v>5400</v>
      </c>
      <c r="O229">
        <v>2900</v>
      </c>
      <c r="P229">
        <v>3600</v>
      </c>
      <c r="Q229">
        <v>100</v>
      </c>
      <c r="R229" s="148">
        <f t="shared" si="50"/>
        <v>12000</v>
      </c>
      <c r="S229" s="149">
        <v>3600</v>
      </c>
      <c r="T229">
        <v>0</v>
      </c>
      <c r="U229">
        <v>4900</v>
      </c>
      <c r="V229">
        <v>3500</v>
      </c>
      <c r="W229" s="148">
        <f t="shared" si="51"/>
        <v>12000</v>
      </c>
      <c r="X229" s="149">
        <v>3600</v>
      </c>
      <c r="Y229">
        <v>1500</v>
      </c>
      <c r="Z229">
        <v>3200</v>
      </c>
      <c r="AA229">
        <v>3700</v>
      </c>
      <c r="AB229" s="148">
        <f t="shared" si="48"/>
        <v>12000</v>
      </c>
      <c r="AC229" s="149">
        <v>2700</v>
      </c>
      <c r="AD229">
        <v>300</v>
      </c>
      <c r="AE229">
        <v>4600</v>
      </c>
      <c r="AF229">
        <v>4400</v>
      </c>
      <c r="AG229" s="148">
        <f t="shared" si="52"/>
        <v>12000</v>
      </c>
      <c r="AH229" s="149">
        <v>1900</v>
      </c>
      <c r="AI229">
        <v>2000</v>
      </c>
      <c r="AJ229">
        <v>4200</v>
      </c>
      <c r="AK229">
        <v>3900</v>
      </c>
      <c r="AL229" s="148">
        <f t="shared" si="53"/>
        <v>12000</v>
      </c>
      <c r="AM229" s="149">
        <v>1900</v>
      </c>
      <c r="AN229">
        <v>6500</v>
      </c>
      <c r="AO229">
        <v>3200</v>
      </c>
      <c r="AP229">
        <v>400</v>
      </c>
      <c r="AQ229" s="148">
        <f t="shared" si="54"/>
        <v>12000</v>
      </c>
      <c r="AR229" s="149">
        <v>2700</v>
      </c>
      <c r="AS229">
        <v>6000</v>
      </c>
      <c r="AT229">
        <v>3000</v>
      </c>
      <c r="AU229">
        <v>100</v>
      </c>
      <c r="AV229">
        <f t="shared" si="55"/>
        <v>11800</v>
      </c>
      <c r="AX229" s="150">
        <f t="shared" si="56"/>
        <v>0.83333333333333337</v>
      </c>
      <c r="AY229" s="150">
        <f t="shared" si="57"/>
        <v>0.83333333333333337</v>
      </c>
      <c r="AZ229" s="150">
        <f t="shared" si="58"/>
        <v>29.166666666666668</v>
      </c>
      <c r="BA229" s="150">
        <f t="shared" si="59"/>
        <v>30.833333333333336</v>
      </c>
      <c r="BB229" s="150">
        <f t="shared" si="60"/>
        <v>36.666666666666664</v>
      </c>
      <c r="BC229" s="150">
        <f t="shared" si="61"/>
        <v>32.5</v>
      </c>
      <c r="BD229" s="150">
        <f t="shared" si="62"/>
        <v>3.3333333333333335</v>
      </c>
      <c r="BE229" s="150">
        <f t="shared" si="63"/>
        <v>0.84745762711864403</v>
      </c>
    </row>
    <row r="230" spans="1:57" x14ac:dyDescent="0.4">
      <c r="A230" t="s">
        <v>434</v>
      </c>
      <c r="B230">
        <v>501</v>
      </c>
      <c r="C230" t="s">
        <v>434</v>
      </c>
      <c r="D230">
        <v>16990</v>
      </c>
      <c r="E230">
        <v>1</v>
      </c>
      <c r="F230" t="s">
        <v>434</v>
      </c>
      <c r="G230" t="s">
        <v>657</v>
      </c>
      <c r="H230" s="148">
        <v>2021</v>
      </c>
      <c r="I230">
        <v>7600</v>
      </c>
      <c r="J230">
        <v>3400</v>
      </c>
      <c r="K230">
        <v>1800</v>
      </c>
      <c r="L230">
        <v>0</v>
      </c>
      <c r="M230">
        <f t="shared" si="49"/>
        <v>12800</v>
      </c>
      <c r="N230" s="149">
        <v>6900</v>
      </c>
      <c r="O230">
        <v>3500</v>
      </c>
      <c r="P230">
        <v>2400</v>
      </c>
      <c r="Q230">
        <v>0</v>
      </c>
      <c r="R230" s="148">
        <f t="shared" si="50"/>
        <v>12800</v>
      </c>
      <c r="S230" s="149">
        <v>1500</v>
      </c>
      <c r="T230">
        <v>900</v>
      </c>
      <c r="U230">
        <v>7000</v>
      </c>
      <c r="V230">
        <v>3400</v>
      </c>
      <c r="W230" s="148">
        <f t="shared" si="51"/>
        <v>12800</v>
      </c>
      <c r="X230" s="149">
        <v>1800</v>
      </c>
      <c r="Y230">
        <v>1000</v>
      </c>
      <c r="Z230">
        <v>5500</v>
      </c>
      <c r="AA230">
        <v>4500</v>
      </c>
      <c r="AB230" s="148">
        <f t="shared" si="48"/>
        <v>12800</v>
      </c>
      <c r="AC230" s="149">
        <v>2300</v>
      </c>
      <c r="AD230">
        <v>600</v>
      </c>
      <c r="AE230">
        <v>4100</v>
      </c>
      <c r="AF230">
        <v>5800</v>
      </c>
      <c r="AG230" s="148">
        <f t="shared" si="52"/>
        <v>12800</v>
      </c>
      <c r="AH230" s="149">
        <v>2300</v>
      </c>
      <c r="AI230">
        <v>200</v>
      </c>
      <c r="AJ230">
        <v>6900</v>
      </c>
      <c r="AK230">
        <v>3400</v>
      </c>
      <c r="AL230" s="148">
        <f t="shared" si="53"/>
        <v>12800</v>
      </c>
      <c r="AM230" s="149">
        <v>3100</v>
      </c>
      <c r="AN230">
        <v>1200</v>
      </c>
      <c r="AO230">
        <v>2000</v>
      </c>
      <c r="AP230">
        <v>6500</v>
      </c>
      <c r="AQ230" s="148">
        <f t="shared" si="54"/>
        <v>12800</v>
      </c>
      <c r="AR230" s="149">
        <v>3900</v>
      </c>
      <c r="AS230">
        <v>6600</v>
      </c>
      <c r="AT230">
        <v>2100</v>
      </c>
      <c r="AU230">
        <v>100</v>
      </c>
      <c r="AV230">
        <f t="shared" si="55"/>
        <v>12700</v>
      </c>
      <c r="AX230" s="150">
        <f t="shared" si="56"/>
        <v>0</v>
      </c>
      <c r="AY230" s="150">
        <f t="shared" si="57"/>
        <v>0</v>
      </c>
      <c r="AZ230" s="150">
        <f t="shared" si="58"/>
        <v>26.5625</v>
      </c>
      <c r="BA230" s="150">
        <f t="shared" si="59"/>
        <v>35.15625</v>
      </c>
      <c r="BB230" s="150">
        <f t="shared" si="60"/>
        <v>45.3125</v>
      </c>
      <c r="BC230" s="150">
        <f t="shared" si="61"/>
        <v>26.5625</v>
      </c>
      <c r="BD230" s="150">
        <f t="shared" si="62"/>
        <v>50.78125</v>
      </c>
      <c r="BE230" s="150">
        <f t="shared" si="63"/>
        <v>0.78740157480314954</v>
      </c>
    </row>
    <row r="231" spans="1:57" x14ac:dyDescent="0.4">
      <c r="A231" t="s">
        <v>435</v>
      </c>
      <c r="B231">
        <v>501</v>
      </c>
      <c r="C231" t="s">
        <v>435</v>
      </c>
      <c r="D231">
        <v>16991</v>
      </c>
      <c r="E231">
        <v>1</v>
      </c>
      <c r="F231" t="s">
        <v>435</v>
      </c>
      <c r="G231" t="s">
        <v>656</v>
      </c>
      <c r="H231" s="148">
        <v>2021</v>
      </c>
      <c r="I231">
        <v>0</v>
      </c>
      <c r="J231">
        <v>2000</v>
      </c>
      <c r="K231">
        <v>1800</v>
      </c>
      <c r="L231">
        <v>200</v>
      </c>
      <c r="M231">
        <f t="shared" si="49"/>
        <v>4000</v>
      </c>
      <c r="N231" s="149">
        <v>0</v>
      </c>
      <c r="O231">
        <v>2200</v>
      </c>
      <c r="P231">
        <v>1600</v>
      </c>
      <c r="Q231">
        <v>200</v>
      </c>
      <c r="R231" s="148">
        <f t="shared" si="50"/>
        <v>4000</v>
      </c>
      <c r="S231" s="149">
        <v>100</v>
      </c>
      <c r="T231">
        <v>900</v>
      </c>
      <c r="U231">
        <v>1100</v>
      </c>
      <c r="V231">
        <v>1900</v>
      </c>
      <c r="W231" s="148">
        <f t="shared" si="51"/>
        <v>4000</v>
      </c>
      <c r="X231" s="149">
        <v>0</v>
      </c>
      <c r="Y231">
        <v>1200</v>
      </c>
      <c r="Z231">
        <v>2400</v>
      </c>
      <c r="AA231">
        <v>400</v>
      </c>
      <c r="AB231" s="148">
        <f t="shared" si="48"/>
        <v>4000</v>
      </c>
      <c r="AC231" s="149">
        <v>500</v>
      </c>
      <c r="AD231">
        <v>500</v>
      </c>
      <c r="AE231">
        <v>1700</v>
      </c>
      <c r="AF231">
        <v>1300</v>
      </c>
      <c r="AG231" s="148">
        <f t="shared" si="52"/>
        <v>4000</v>
      </c>
      <c r="AH231" s="149">
        <v>1000</v>
      </c>
      <c r="AI231">
        <v>1200</v>
      </c>
      <c r="AJ231">
        <v>1700</v>
      </c>
      <c r="AK231">
        <v>100</v>
      </c>
      <c r="AL231" s="148">
        <f t="shared" si="53"/>
        <v>4000</v>
      </c>
      <c r="AM231" s="149">
        <v>1400</v>
      </c>
      <c r="AN231">
        <v>1300</v>
      </c>
      <c r="AO231">
        <v>1100</v>
      </c>
      <c r="AP231">
        <v>200</v>
      </c>
      <c r="AQ231" s="148">
        <f t="shared" si="54"/>
        <v>4000</v>
      </c>
      <c r="AR231" s="149">
        <v>1400</v>
      </c>
      <c r="AS231">
        <v>2000</v>
      </c>
      <c r="AT231">
        <v>700</v>
      </c>
      <c r="AU231">
        <v>0</v>
      </c>
      <c r="AV231">
        <f t="shared" si="55"/>
        <v>4100</v>
      </c>
      <c r="AX231" s="150">
        <f t="shared" si="56"/>
        <v>5</v>
      </c>
      <c r="AY231" s="150">
        <f t="shared" si="57"/>
        <v>5</v>
      </c>
      <c r="AZ231" s="150">
        <f t="shared" si="58"/>
        <v>47.5</v>
      </c>
      <c r="BA231" s="150">
        <f t="shared" si="59"/>
        <v>10</v>
      </c>
      <c r="BB231" s="150">
        <f t="shared" si="60"/>
        <v>32.5</v>
      </c>
      <c r="BC231" s="150">
        <f t="shared" si="61"/>
        <v>2.5</v>
      </c>
      <c r="BD231" s="150">
        <f t="shared" si="62"/>
        <v>5</v>
      </c>
      <c r="BE231" s="150">
        <f t="shared" si="63"/>
        <v>0</v>
      </c>
    </row>
    <row r="232" spans="1:57" x14ac:dyDescent="0.4">
      <c r="A232" t="s">
        <v>102</v>
      </c>
      <c r="B232">
        <v>507</v>
      </c>
      <c r="C232" t="s">
        <v>102</v>
      </c>
      <c r="D232">
        <v>19145</v>
      </c>
      <c r="E232">
        <v>1</v>
      </c>
      <c r="F232" t="s">
        <v>102</v>
      </c>
      <c r="G232" t="s">
        <v>657</v>
      </c>
      <c r="H232" s="148">
        <v>2023</v>
      </c>
      <c r="I232">
        <v>0</v>
      </c>
      <c r="J232">
        <v>1200</v>
      </c>
      <c r="K232">
        <v>4500</v>
      </c>
      <c r="L232">
        <v>2700</v>
      </c>
      <c r="M232">
        <f t="shared" si="49"/>
        <v>8400</v>
      </c>
      <c r="N232" s="149">
        <v>0</v>
      </c>
      <c r="O232">
        <v>3800</v>
      </c>
      <c r="P232">
        <v>3800</v>
      </c>
      <c r="Q232">
        <v>800</v>
      </c>
      <c r="R232" s="148">
        <f t="shared" si="50"/>
        <v>8400</v>
      </c>
      <c r="S232" s="149">
        <v>0</v>
      </c>
      <c r="T232">
        <v>3100</v>
      </c>
      <c r="U232">
        <v>4500</v>
      </c>
      <c r="V232">
        <v>800</v>
      </c>
      <c r="W232" s="148">
        <f t="shared" si="51"/>
        <v>8400</v>
      </c>
      <c r="X232" s="149">
        <v>0</v>
      </c>
      <c r="Y232">
        <v>1900</v>
      </c>
      <c r="Z232">
        <v>6500</v>
      </c>
      <c r="AA232">
        <v>0</v>
      </c>
      <c r="AB232" s="148">
        <f t="shared" si="48"/>
        <v>8400</v>
      </c>
      <c r="AC232" s="149">
        <v>0</v>
      </c>
      <c r="AD232">
        <v>300</v>
      </c>
      <c r="AE232">
        <v>4000</v>
      </c>
      <c r="AF232">
        <v>4100</v>
      </c>
      <c r="AG232" s="148">
        <f t="shared" si="52"/>
        <v>8400</v>
      </c>
      <c r="AH232" s="149">
        <v>0</v>
      </c>
      <c r="AI232">
        <v>2000</v>
      </c>
      <c r="AJ232">
        <v>2800</v>
      </c>
      <c r="AK232">
        <v>3600</v>
      </c>
      <c r="AL232" s="148">
        <f t="shared" si="53"/>
        <v>8400</v>
      </c>
      <c r="AM232" s="149">
        <v>0</v>
      </c>
      <c r="AN232">
        <v>1600</v>
      </c>
      <c r="AO232">
        <v>5000</v>
      </c>
      <c r="AP232">
        <v>1800</v>
      </c>
      <c r="AQ232" s="148">
        <f t="shared" si="54"/>
        <v>8400</v>
      </c>
      <c r="AR232" s="149">
        <v>0</v>
      </c>
      <c r="AS232">
        <v>2100</v>
      </c>
      <c r="AT232">
        <v>5400</v>
      </c>
      <c r="AU232">
        <v>700</v>
      </c>
      <c r="AV232">
        <f t="shared" si="55"/>
        <v>8200</v>
      </c>
      <c r="AX232" s="150">
        <f t="shared" si="56"/>
        <v>32.142857142857146</v>
      </c>
      <c r="AY232" s="150">
        <f t="shared" si="57"/>
        <v>9.5238095238095237</v>
      </c>
      <c r="AZ232" s="150">
        <f t="shared" si="58"/>
        <v>9.5238095238095237</v>
      </c>
      <c r="BA232" s="150">
        <f t="shared" si="59"/>
        <v>0</v>
      </c>
      <c r="BB232" s="150">
        <f t="shared" si="60"/>
        <v>48.80952380952381</v>
      </c>
      <c r="BC232" s="150">
        <f t="shared" si="61"/>
        <v>42.857142857142854</v>
      </c>
      <c r="BD232" s="150">
        <f t="shared" si="62"/>
        <v>21.428571428571427</v>
      </c>
      <c r="BE232" s="150">
        <f t="shared" si="63"/>
        <v>8.536585365853659</v>
      </c>
    </row>
    <row r="233" spans="1:57" x14ac:dyDescent="0.4">
      <c r="A233" t="s">
        <v>269</v>
      </c>
      <c r="B233">
        <v>507</v>
      </c>
      <c r="C233" t="s">
        <v>269</v>
      </c>
      <c r="D233">
        <v>19387</v>
      </c>
      <c r="E233">
        <v>1</v>
      </c>
      <c r="F233" t="s">
        <v>269</v>
      </c>
      <c r="G233" t="s">
        <v>656</v>
      </c>
      <c r="H233" s="148">
        <v>2023</v>
      </c>
      <c r="I233">
        <v>0</v>
      </c>
      <c r="J233">
        <v>0</v>
      </c>
      <c r="K233">
        <v>2600</v>
      </c>
      <c r="L233">
        <v>0</v>
      </c>
      <c r="M233">
        <f t="shared" si="49"/>
        <v>2600</v>
      </c>
      <c r="N233" s="149">
        <v>0</v>
      </c>
      <c r="O233">
        <v>300</v>
      </c>
      <c r="P233">
        <v>2300</v>
      </c>
      <c r="Q233">
        <v>0</v>
      </c>
      <c r="R233" s="148">
        <f t="shared" si="50"/>
        <v>2600</v>
      </c>
      <c r="S233" s="149">
        <v>100</v>
      </c>
      <c r="T233">
        <v>800</v>
      </c>
      <c r="U233">
        <v>1200</v>
      </c>
      <c r="V233">
        <v>500</v>
      </c>
      <c r="W233" s="148">
        <f t="shared" si="51"/>
        <v>2600</v>
      </c>
      <c r="X233" s="149">
        <v>0</v>
      </c>
      <c r="Y233">
        <v>100</v>
      </c>
      <c r="Z233">
        <v>1900</v>
      </c>
      <c r="AA233">
        <v>600</v>
      </c>
      <c r="AB233" s="148">
        <f t="shared" si="48"/>
        <v>2600</v>
      </c>
      <c r="AC233" s="149">
        <v>0</v>
      </c>
      <c r="AD233">
        <v>0</v>
      </c>
      <c r="AE233">
        <v>2100</v>
      </c>
      <c r="AF233">
        <v>500</v>
      </c>
      <c r="AG233" s="148">
        <f t="shared" si="52"/>
        <v>2600</v>
      </c>
      <c r="AH233" s="149">
        <v>0</v>
      </c>
      <c r="AI233">
        <v>0</v>
      </c>
      <c r="AJ233">
        <v>1500</v>
      </c>
      <c r="AK233">
        <v>1100</v>
      </c>
      <c r="AL233" s="148">
        <f t="shared" si="53"/>
        <v>2600</v>
      </c>
      <c r="AM233" s="149">
        <v>0</v>
      </c>
      <c r="AN233">
        <v>0</v>
      </c>
      <c r="AO233">
        <v>600</v>
      </c>
      <c r="AP233">
        <v>2000</v>
      </c>
      <c r="AQ233" s="148">
        <f t="shared" si="54"/>
        <v>2600</v>
      </c>
      <c r="AR233" s="149">
        <v>0</v>
      </c>
      <c r="AS233">
        <v>1200</v>
      </c>
      <c r="AT233">
        <v>1300</v>
      </c>
      <c r="AU233">
        <v>0</v>
      </c>
      <c r="AV233">
        <f t="shared" si="55"/>
        <v>2500</v>
      </c>
      <c r="AX233" s="150">
        <f t="shared" si="56"/>
        <v>0</v>
      </c>
      <c r="AY233" s="150">
        <f t="shared" si="57"/>
        <v>0</v>
      </c>
      <c r="AZ233" s="150">
        <f t="shared" si="58"/>
        <v>19.230769230769234</v>
      </c>
      <c r="BA233" s="150">
        <f t="shared" si="59"/>
        <v>23.076923076923077</v>
      </c>
      <c r="BB233" s="150">
        <f t="shared" si="60"/>
        <v>19.230769230769234</v>
      </c>
      <c r="BC233" s="150">
        <f t="shared" si="61"/>
        <v>42.307692307692307</v>
      </c>
      <c r="BD233" s="150">
        <f t="shared" si="62"/>
        <v>76.923076923076934</v>
      </c>
      <c r="BE233" s="150">
        <f t="shared" si="63"/>
        <v>0</v>
      </c>
    </row>
    <row r="234" spans="1:57" x14ac:dyDescent="0.4">
      <c r="A234" t="s">
        <v>498</v>
      </c>
      <c r="B234">
        <v>507</v>
      </c>
      <c r="C234" t="s">
        <v>498</v>
      </c>
      <c r="D234">
        <v>19388</v>
      </c>
      <c r="E234">
        <v>1</v>
      </c>
      <c r="F234" t="s">
        <v>498</v>
      </c>
      <c r="G234" t="s">
        <v>657</v>
      </c>
      <c r="H234" s="148">
        <v>2023</v>
      </c>
      <c r="I234">
        <v>0</v>
      </c>
      <c r="J234">
        <v>1600</v>
      </c>
      <c r="K234">
        <v>2300</v>
      </c>
      <c r="L234">
        <v>300</v>
      </c>
      <c r="M234">
        <f t="shared" si="49"/>
        <v>4200</v>
      </c>
      <c r="N234" s="149">
        <v>0</v>
      </c>
      <c r="O234">
        <v>1800</v>
      </c>
      <c r="P234">
        <v>2400</v>
      </c>
      <c r="Q234">
        <v>0</v>
      </c>
      <c r="R234" s="148">
        <f t="shared" si="50"/>
        <v>4200</v>
      </c>
      <c r="S234" s="149">
        <v>0</v>
      </c>
      <c r="T234">
        <v>1400</v>
      </c>
      <c r="U234">
        <v>2800</v>
      </c>
      <c r="V234">
        <v>0</v>
      </c>
      <c r="W234" s="148">
        <f t="shared" si="51"/>
        <v>4200</v>
      </c>
      <c r="X234" s="149">
        <v>0</v>
      </c>
      <c r="Y234">
        <v>700</v>
      </c>
      <c r="Z234">
        <v>3500</v>
      </c>
      <c r="AA234">
        <v>0</v>
      </c>
      <c r="AB234" s="148">
        <f t="shared" si="48"/>
        <v>4200</v>
      </c>
      <c r="AC234" s="149">
        <v>0</v>
      </c>
      <c r="AD234">
        <v>600</v>
      </c>
      <c r="AE234">
        <v>3600</v>
      </c>
      <c r="AF234">
        <v>0</v>
      </c>
      <c r="AG234" s="148">
        <f t="shared" si="52"/>
        <v>4200</v>
      </c>
      <c r="AH234" s="149">
        <v>0</v>
      </c>
      <c r="AI234">
        <v>1500</v>
      </c>
      <c r="AJ234">
        <v>2700</v>
      </c>
      <c r="AK234">
        <v>0</v>
      </c>
      <c r="AL234" s="148">
        <f t="shared" si="53"/>
        <v>4200</v>
      </c>
      <c r="AM234" s="149">
        <v>0</v>
      </c>
      <c r="AN234">
        <v>2200</v>
      </c>
      <c r="AO234">
        <v>2000</v>
      </c>
      <c r="AP234">
        <v>0</v>
      </c>
      <c r="AQ234" s="148">
        <f t="shared" si="54"/>
        <v>4200</v>
      </c>
      <c r="AR234" s="149">
        <v>0</v>
      </c>
      <c r="AS234">
        <v>1900</v>
      </c>
      <c r="AT234">
        <v>2600</v>
      </c>
      <c r="AU234">
        <v>0</v>
      </c>
      <c r="AV234">
        <f t="shared" si="55"/>
        <v>4500</v>
      </c>
      <c r="AX234" s="150">
        <f t="shared" si="56"/>
        <v>7.1428571428571423</v>
      </c>
      <c r="AY234" s="150">
        <f t="shared" si="57"/>
        <v>0</v>
      </c>
      <c r="AZ234" s="150">
        <f t="shared" si="58"/>
        <v>0</v>
      </c>
      <c r="BA234" s="150">
        <f t="shared" si="59"/>
        <v>0</v>
      </c>
      <c r="BB234" s="150">
        <f t="shared" si="60"/>
        <v>0</v>
      </c>
      <c r="BC234" s="150">
        <f t="shared" si="61"/>
        <v>0</v>
      </c>
      <c r="BD234" s="150">
        <f t="shared" si="62"/>
        <v>0</v>
      </c>
      <c r="BE234" s="150">
        <f t="shared" si="63"/>
        <v>0</v>
      </c>
    </row>
    <row r="235" spans="1:57" x14ac:dyDescent="0.4">
      <c r="A235" t="s">
        <v>65</v>
      </c>
      <c r="B235">
        <v>507</v>
      </c>
      <c r="C235" t="s">
        <v>65</v>
      </c>
      <c r="D235">
        <v>19146</v>
      </c>
      <c r="E235">
        <v>1</v>
      </c>
      <c r="F235" t="s">
        <v>65</v>
      </c>
      <c r="G235" t="s">
        <v>656</v>
      </c>
      <c r="H235" s="148">
        <v>2023</v>
      </c>
      <c r="I235">
        <v>0</v>
      </c>
      <c r="J235">
        <v>0</v>
      </c>
      <c r="K235">
        <v>1000</v>
      </c>
      <c r="L235">
        <v>600</v>
      </c>
      <c r="M235">
        <f t="shared" si="49"/>
        <v>1600</v>
      </c>
      <c r="N235" s="149">
        <v>0</v>
      </c>
      <c r="O235">
        <v>0</v>
      </c>
      <c r="P235">
        <v>1000</v>
      </c>
      <c r="Q235">
        <v>600</v>
      </c>
      <c r="R235" s="148">
        <f t="shared" si="50"/>
        <v>1600</v>
      </c>
      <c r="S235" s="149">
        <v>0</v>
      </c>
      <c r="T235">
        <v>0</v>
      </c>
      <c r="U235">
        <v>200</v>
      </c>
      <c r="V235">
        <v>1400</v>
      </c>
      <c r="W235" s="148">
        <f t="shared" si="51"/>
        <v>1600</v>
      </c>
      <c r="X235" s="149">
        <v>0</v>
      </c>
      <c r="Y235">
        <v>400</v>
      </c>
      <c r="Z235">
        <v>1100</v>
      </c>
      <c r="AA235">
        <v>100</v>
      </c>
      <c r="AB235" s="148">
        <f t="shared" si="48"/>
        <v>1600</v>
      </c>
      <c r="AC235" s="149">
        <v>0</v>
      </c>
      <c r="AD235">
        <v>0</v>
      </c>
      <c r="AE235">
        <v>100</v>
      </c>
      <c r="AF235">
        <v>1500</v>
      </c>
      <c r="AG235" s="148">
        <f t="shared" si="52"/>
        <v>1600</v>
      </c>
      <c r="AH235" s="149">
        <v>0</v>
      </c>
      <c r="AI235">
        <v>200</v>
      </c>
      <c r="AJ235">
        <v>600</v>
      </c>
      <c r="AK235">
        <v>800</v>
      </c>
      <c r="AL235" s="148">
        <f t="shared" si="53"/>
        <v>1600</v>
      </c>
      <c r="AM235" s="149">
        <v>0</v>
      </c>
      <c r="AN235">
        <v>300</v>
      </c>
      <c r="AO235">
        <v>100</v>
      </c>
      <c r="AP235">
        <v>1200</v>
      </c>
      <c r="AQ235" s="148">
        <f t="shared" si="54"/>
        <v>1600</v>
      </c>
      <c r="AR235" s="149">
        <v>0</v>
      </c>
      <c r="AS235">
        <v>100</v>
      </c>
      <c r="AT235">
        <v>100</v>
      </c>
      <c r="AU235">
        <v>1700</v>
      </c>
      <c r="AV235">
        <f t="shared" si="55"/>
        <v>1900</v>
      </c>
      <c r="AX235" s="150">
        <f t="shared" si="56"/>
        <v>37.5</v>
      </c>
      <c r="AY235" s="150">
        <f t="shared" si="57"/>
        <v>37.5</v>
      </c>
      <c r="AZ235" s="150">
        <f t="shared" si="58"/>
        <v>87.5</v>
      </c>
      <c r="BA235" s="150">
        <f t="shared" si="59"/>
        <v>6.25</v>
      </c>
      <c r="BB235" s="150">
        <f t="shared" si="60"/>
        <v>93.75</v>
      </c>
      <c r="BC235" s="150">
        <f t="shared" si="61"/>
        <v>50</v>
      </c>
      <c r="BD235" s="150">
        <f t="shared" si="62"/>
        <v>75</v>
      </c>
      <c r="BE235" s="150">
        <f t="shared" si="63"/>
        <v>89.473684210526315</v>
      </c>
    </row>
    <row r="236" spans="1:57" x14ac:dyDescent="0.4">
      <c r="A236" t="s">
        <v>26</v>
      </c>
      <c r="B236">
        <v>507</v>
      </c>
      <c r="C236" t="s">
        <v>26</v>
      </c>
      <c r="D236">
        <v>19147</v>
      </c>
      <c r="E236">
        <v>1</v>
      </c>
      <c r="F236" t="s">
        <v>26</v>
      </c>
      <c r="G236" t="s">
        <v>656</v>
      </c>
      <c r="H236" s="148">
        <v>2023</v>
      </c>
      <c r="I236">
        <v>4800</v>
      </c>
      <c r="J236">
        <v>2600</v>
      </c>
      <c r="K236">
        <v>100</v>
      </c>
      <c r="L236">
        <v>0</v>
      </c>
      <c r="M236">
        <f t="shared" si="49"/>
        <v>7500</v>
      </c>
      <c r="N236" s="149">
        <v>4900</v>
      </c>
      <c r="O236">
        <v>2500</v>
      </c>
      <c r="P236">
        <v>100</v>
      </c>
      <c r="Q236">
        <v>0</v>
      </c>
      <c r="R236" s="148">
        <f t="shared" si="50"/>
        <v>7500</v>
      </c>
      <c r="S236" s="149">
        <v>4900</v>
      </c>
      <c r="T236">
        <v>2400</v>
      </c>
      <c r="U236">
        <v>200</v>
      </c>
      <c r="V236">
        <v>0</v>
      </c>
      <c r="W236" s="148">
        <f t="shared" si="51"/>
        <v>7500</v>
      </c>
      <c r="X236" s="149">
        <v>7500</v>
      </c>
      <c r="Y236">
        <v>0</v>
      </c>
      <c r="Z236">
        <v>0</v>
      </c>
      <c r="AA236">
        <v>0</v>
      </c>
      <c r="AB236" s="148">
        <f t="shared" si="48"/>
        <v>7500</v>
      </c>
      <c r="AC236" s="149">
        <v>4900</v>
      </c>
      <c r="AD236">
        <v>1200</v>
      </c>
      <c r="AE236">
        <v>1400</v>
      </c>
      <c r="AF236">
        <v>0</v>
      </c>
      <c r="AG236" s="148">
        <f t="shared" si="52"/>
        <v>7500</v>
      </c>
      <c r="AH236" s="149">
        <v>2000</v>
      </c>
      <c r="AI236">
        <v>200</v>
      </c>
      <c r="AJ236">
        <v>2700</v>
      </c>
      <c r="AK236">
        <v>2600</v>
      </c>
      <c r="AL236" s="148">
        <f t="shared" si="53"/>
        <v>7500</v>
      </c>
      <c r="AM236" s="149">
        <v>900</v>
      </c>
      <c r="AN236">
        <v>100</v>
      </c>
      <c r="AO236">
        <v>3400</v>
      </c>
      <c r="AP236">
        <v>3100</v>
      </c>
      <c r="AQ236" s="148">
        <f t="shared" si="54"/>
        <v>7500</v>
      </c>
      <c r="AR236" s="149">
        <v>100</v>
      </c>
      <c r="AS236">
        <v>5100</v>
      </c>
      <c r="AT236">
        <v>1500</v>
      </c>
      <c r="AU236">
        <v>0</v>
      </c>
      <c r="AV236">
        <f t="shared" si="55"/>
        <v>6700</v>
      </c>
      <c r="AX236" s="150">
        <f t="shared" si="56"/>
        <v>0</v>
      </c>
      <c r="AY236" s="150">
        <f t="shared" si="57"/>
        <v>0</v>
      </c>
      <c r="AZ236" s="150">
        <f t="shared" si="58"/>
        <v>0</v>
      </c>
      <c r="BA236" s="150">
        <f t="shared" si="59"/>
        <v>0</v>
      </c>
      <c r="BB236" s="150">
        <f t="shared" si="60"/>
        <v>0</v>
      </c>
      <c r="BC236" s="150">
        <f t="shared" si="61"/>
        <v>34.666666666666671</v>
      </c>
      <c r="BD236" s="150">
        <f t="shared" si="62"/>
        <v>41.333333333333336</v>
      </c>
      <c r="BE236" s="150">
        <f t="shared" si="63"/>
        <v>0</v>
      </c>
    </row>
    <row r="237" spans="1:57" x14ac:dyDescent="0.4">
      <c r="A237" t="s">
        <v>193</v>
      </c>
      <c r="B237">
        <v>507</v>
      </c>
      <c r="C237" t="s">
        <v>193</v>
      </c>
      <c r="D237">
        <v>19297</v>
      </c>
      <c r="E237">
        <v>1</v>
      </c>
      <c r="F237" t="s">
        <v>193</v>
      </c>
      <c r="G237" t="s">
        <v>656</v>
      </c>
      <c r="H237" s="148">
        <v>2024</v>
      </c>
      <c r="I237">
        <v>0</v>
      </c>
      <c r="J237">
        <v>0</v>
      </c>
      <c r="K237">
        <v>2900</v>
      </c>
      <c r="L237">
        <v>0</v>
      </c>
      <c r="M237">
        <f t="shared" si="49"/>
        <v>2900</v>
      </c>
      <c r="N237" s="149">
        <v>0</v>
      </c>
      <c r="O237">
        <v>700</v>
      </c>
      <c r="P237">
        <v>2200</v>
      </c>
      <c r="Q237">
        <v>0</v>
      </c>
      <c r="R237" s="148">
        <f t="shared" si="50"/>
        <v>2900</v>
      </c>
      <c r="S237" s="149">
        <v>1400</v>
      </c>
      <c r="T237">
        <v>1500</v>
      </c>
      <c r="U237">
        <v>0</v>
      </c>
      <c r="V237">
        <v>0</v>
      </c>
      <c r="W237" s="148">
        <f t="shared" si="51"/>
        <v>2900</v>
      </c>
      <c r="X237" s="149">
        <v>0</v>
      </c>
      <c r="Y237">
        <v>2600</v>
      </c>
      <c r="Z237">
        <v>300</v>
      </c>
      <c r="AA237">
        <v>0</v>
      </c>
      <c r="AB237" s="148">
        <f t="shared" si="48"/>
        <v>2900</v>
      </c>
      <c r="AC237" s="149">
        <v>0</v>
      </c>
      <c r="AD237">
        <v>2900</v>
      </c>
      <c r="AE237">
        <v>0</v>
      </c>
      <c r="AF237">
        <v>0</v>
      </c>
      <c r="AG237" s="148">
        <f t="shared" si="52"/>
        <v>2900</v>
      </c>
      <c r="AH237" s="149">
        <v>0</v>
      </c>
      <c r="AI237">
        <v>0</v>
      </c>
      <c r="AJ237">
        <v>600</v>
      </c>
      <c r="AK237">
        <v>2300</v>
      </c>
      <c r="AL237" s="148">
        <f t="shared" si="53"/>
        <v>2900</v>
      </c>
      <c r="AM237" s="149">
        <v>700</v>
      </c>
      <c r="AN237">
        <v>0</v>
      </c>
      <c r="AO237">
        <v>2200</v>
      </c>
      <c r="AP237">
        <v>0</v>
      </c>
      <c r="AQ237" s="148">
        <f t="shared" si="54"/>
        <v>2900</v>
      </c>
      <c r="AR237" s="149">
        <v>1000</v>
      </c>
      <c r="AS237">
        <v>700</v>
      </c>
      <c r="AT237">
        <v>1300</v>
      </c>
      <c r="AU237">
        <v>0</v>
      </c>
      <c r="AV237">
        <f t="shared" si="55"/>
        <v>3000</v>
      </c>
      <c r="AX237" s="150">
        <f t="shared" si="56"/>
        <v>0</v>
      </c>
      <c r="AY237" s="150">
        <f t="shared" si="57"/>
        <v>0</v>
      </c>
      <c r="AZ237" s="150">
        <f t="shared" si="58"/>
        <v>0</v>
      </c>
      <c r="BA237" s="150">
        <f t="shared" si="59"/>
        <v>0</v>
      </c>
      <c r="BB237" s="150">
        <f t="shared" si="60"/>
        <v>0</v>
      </c>
      <c r="BC237" s="150">
        <f t="shared" si="61"/>
        <v>79.310344827586206</v>
      </c>
      <c r="BD237" s="150">
        <f t="shared" si="62"/>
        <v>0</v>
      </c>
      <c r="BE237" s="150">
        <f t="shared" si="63"/>
        <v>0</v>
      </c>
    </row>
    <row r="238" spans="1:57" x14ac:dyDescent="0.4">
      <c r="A238" t="s">
        <v>19</v>
      </c>
      <c r="B238">
        <v>507</v>
      </c>
      <c r="C238" t="s">
        <v>19</v>
      </c>
      <c r="D238">
        <v>19151</v>
      </c>
      <c r="E238">
        <v>1</v>
      </c>
      <c r="F238" t="s">
        <v>19</v>
      </c>
      <c r="G238" t="s">
        <v>656</v>
      </c>
      <c r="H238" s="148">
        <v>2023</v>
      </c>
      <c r="I238">
        <v>200</v>
      </c>
      <c r="J238">
        <v>4900</v>
      </c>
      <c r="K238">
        <v>600</v>
      </c>
      <c r="L238">
        <v>0</v>
      </c>
      <c r="M238">
        <f t="shared" si="49"/>
        <v>5700</v>
      </c>
      <c r="N238" s="149">
        <v>200</v>
      </c>
      <c r="O238">
        <v>4900</v>
      </c>
      <c r="P238">
        <v>600</v>
      </c>
      <c r="Q238">
        <v>0</v>
      </c>
      <c r="R238" s="148">
        <f t="shared" si="50"/>
        <v>5700</v>
      </c>
      <c r="S238" s="149">
        <v>800</v>
      </c>
      <c r="T238">
        <v>1500</v>
      </c>
      <c r="U238">
        <v>3400</v>
      </c>
      <c r="V238">
        <v>0</v>
      </c>
      <c r="W238" s="148">
        <f t="shared" si="51"/>
        <v>5700</v>
      </c>
      <c r="X238" s="149">
        <v>900</v>
      </c>
      <c r="Y238">
        <v>4800</v>
      </c>
      <c r="Z238">
        <v>0</v>
      </c>
      <c r="AA238">
        <v>0</v>
      </c>
      <c r="AB238" s="148">
        <f t="shared" si="48"/>
        <v>5700</v>
      </c>
      <c r="AC238" s="149">
        <v>900</v>
      </c>
      <c r="AD238">
        <v>2400</v>
      </c>
      <c r="AE238">
        <v>2400</v>
      </c>
      <c r="AF238">
        <v>0</v>
      </c>
      <c r="AG238" s="148">
        <f t="shared" si="52"/>
        <v>5700</v>
      </c>
      <c r="AH238" s="149">
        <v>700</v>
      </c>
      <c r="AI238">
        <v>1700</v>
      </c>
      <c r="AJ238">
        <v>3300</v>
      </c>
      <c r="AK238">
        <v>0</v>
      </c>
      <c r="AL238" s="148">
        <f t="shared" si="53"/>
        <v>5700</v>
      </c>
      <c r="AM238" s="149">
        <v>2100</v>
      </c>
      <c r="AN238">
        <v>700</v>
      </c>
      <c r="AO238">
        <v>2900</v>
      </c>
      <c r="AP238">
        <v>0</v>
      </c>
      <c r="AQ238" s="148">
        <f t="shared" si="54"/>
        <v>5700</v>
      </c>
      <c r="AR238" s="149">
        <v>300</v>
      </c>
      <c r="AS238">
        <v>1100</v>
      </c>
      <c r="AT238">
        <v>5000</v>
      </c>
      <c r="AU238">
        <v>1300</v>
      </c>
      <c r="AV238">
        <f t="shared" si="55"/>
        <v>7700</v>
      </c>
      <c r="AX238" s="150">
        <f t="shared" si="56"/>
        <v>0</v>
      </c>
      <c r="AY238" s="150">
        <f t="shared" si="57"/>
        <v>0</v>
      </c>
      <c r="AZ238" s="150">
        <f t="shared" si="58"/>
        <v>0</v>
      </c>
      <c r="BA238" s="150">
        <f t="shared" si="59"/>
        <v>0</v>
      </c>
      <c r="BB238" s="150">
        <f t="shared" si="60"/>
        <v>0</v>
      </c>
      <c r="BC238" s="150">
        <f t="shared" si="61"/>
        <v>0</v>
      </c>
      <c r="BD238" s="150">
        <f t="shared" si="62"/>
        <v>0</v>
      </c>
      <c r="BE238" s="150">
        <f t="shared" si="63"/>
        <v>16.883116883116884</v>
      </c>
    </row>
    <row r="239" spans="1:57" x14ac:dyDescent="0.4">
      <c r="A239" t="s">
        <v>270</v>
      </c>
      <c r="B239">
        <v>507</v>
      </c>
      <c r="C239" t="s">
        <v>270</v>
      </c>
      <c r="D239">
        <v>19389</v>
      </c>
      <c r="E239">
        <v>1</v>
      </c>
      <c r="F239" t="s">
        <v>270</v>
      </c>
      <c r="G239" t="s">
        <v>657</v>
      </c>
      <c r="H239" s="148">
        <v>2023</v>
      </c>
      <c r="I239">
        <v>0</v>
      </c>
      <c r="J239">
        <v>0</v>
      </c>
      <c r="K239">
        <v>1400</v>
      </c>
      <c r="L239">
        <v>0</v>
      </c>
      <c r="M239">
        <f t="shared" si="49"/>
        <v>1400</v>
      </c>
      <c r="N239" s="149">
        <v>0</v>
      </c>
      <c r="O239">
        <v>0</v>
      </c>
      <c r="P239">
        <v>1400</v>
      </c>
      <c r="Q239">
        <v>0</v>
      </c>
      <c r="R239" s="148">
        <f t="shared" si="50"/>
        <v>1400</v>
      </c>
      <c r="S239" s="149">
        <v>0</v>
      </c>
      <c r="T239">
        <v>0</v>
      </c>
      <c r="U239">
        <v>300</v>
      </c>
      <c r="V239">
        <v>1100</v>
      </c>
      <c r="W239" s="148">
        <f t="shared" si="51"/>
        <v>1400</v>
      </c>
      <c r="X239" s="149">
        <v>0</v>
      </c>
      <c r="Y239">
        <v>1200</v>
      </c>
      <c r="Z239">
        <v>200</v>
      </c>
      <c r="AA239">
        <v>0</v>
      </c>
      <c r="AB239" s="148">
        <f t="shared" si="48"/>
        <v>1400</v>
      </c>
      <c r="AC239" s="149">
        <v>0</v>
      </c>
      <c r="AD239">
        <v>800</v>
      </c>
      <c r="AE239">
        <v>600</v>
      </c>
      <c r="AF239">
        <v>0</v>
      </c>
      <c r="AG239" s="148">
        <f t="shared" si="52"/>
        <v>1400</v>
      </c>
      <c r="AH239" s="149">
        <v>0</v>
      </c>
      <c r="AI239">
        <v>500</v>
      </c>
      <c r="AJ239">
        <v>900</v>
      </c>
      <c r="AK239">
        <v>0</v>
      </c>
      <c r="AL239" s="148">
        <f t="shared" si="53"/>
        <v>1400</v>
      </c>
      <c r="AM239" s="149">
        <v>0</v>
      </c>
      <c r="AN239">
        <v>100</v>
      </c>
      <c r="AO239">
        <v>1300</v>
      </c>
      <c r="AP239">
        <v>0</v>
      </c>
      <c r="AQ239" s="148">
        <f t="shared" si="54"/>
        <v>1400</v>
      </c>
      <c r="AR239" s="149">
        <v>0</v>
      </c>
      <c r="AS239">
        <v>0</v>
      </c>
      <c r="AT239">
        <v>400</v>
      </c>
      <c r="AU239">
        <v>900</v>
      </c>
      <c r="AV239">
        <f t="shared" si="55"/>
        <v>1300</v>
      </c>
      <c r="AX239" s="150">
        <f t="shared" si="56"/>
        <v>0</v>
      </c>
      <c r="AY239" s="150">
        <f t="shared" si="57"/>
        <v>0</v>
      </c>
      <c r="AZ239" s="150">
        <f t="shared" si="58"/>
        <v>78.571428571428569</v>
      </c>
      <c r="BA239" s="150">
        <f t="shared" si="59"/>
        <v>0</v>
      </c>
      <c r="BB239" s="150">
        <f t="shared" si="60"/>
        <v>0</v>
      </c>
      <c r="BC239" s="150">
        <f t="shared" si="61"/>
        <v>0</v>
      </c>
      <c r="BD239" s="150">
        <f t="shared" si="62"/>
        <v>0</v>
      </c>
      <c r="BE239" s="150">
        <f t="shared" si="63"/>
        <v>69.230769230769226</v>
      </c>
    </row>
    <row r="240" spans="1:57" x14ac:dyDescent="0.4">
      <c r="A240" t="s">
        <v>578</v>
      </c>
      <c r="B240">
        <v>507</v>
      </c>
      <c r="C240" t="s">
        <v>578</v>
      </c>
      <c r="D240">
        <v>19152</v>
      </c>
      <c r="E240">
        <v>1</v>
      </c>
      <c r="F240" t="s">
        <v>578</v>
      </c>
      <c r="G240" t="s">
        <v>657</v>
      </c>
      <c r="H240" s="148">
        <v>2023</v>
      </c>
      <c r="I240">
        <v>0</v>
      </c>
      <c r="J240">
        <v>0</v>
      </c>
      <c r="K240">
        <v>300</v>
      </c>
      <c r="L240">
        <v>0</v>
      </c>
      <c r="M240">
        <f t="shared" si="49"/>
        <v>300</v>
      </c>
      <c r="N240" s="149">
        <v>0</v>
      </c>
      <c r="O240">
        <v>0</v>
      </c>
      <c r="P240">
        <v>300</v>
      </c>
      <c r="Q240">
        <v>0</v>
      </c>
      <c r="R240" s="148">
        <f t="shared" si="50"/>
        <v>300</v>
      </c>
      <c r="S240" s="149">
        <v>0</v>
      </c>
      <c r="T240">
        <v>0</v>
      </c>
      <c r="U240">
        <v>300</v>
      </c>
      <c r="V240">
        <v>0</v>
      </c>
      <c r="W240" s="148">
        <f t="shared" si="51"/>
        <v>300</v>
      </c>
      <c r="X240" s="149">
        <v>0</v>
      </c>
      <c r="Y240">
        <v>0</v>
      </c>
      <c r="Z240">
        <v>300</v>
      </c>
      <c r="AA240">
        <v>0</v>
      </c>
      <c r="AB240" s="148">
        <f t="shared" si="48"/>
        <v>300</v>
      </c>
      <c r="AC240" s="149">
        <v>0</v>
      </c>
      <c r="AD240">
        <v>0</v>
      </c>
      <c r="AE240">
        <v>300</v>
      </c>
      <c r="AF240">
        <v>0</v>
      </c>
      <c r="AG240" s="148">
        <f t="shared" si="52"/>
        <v>300</v>
      </c>
      <c r="AH240" s="149">
        <v>0</v>
      </c>
      <c r="AI240">
        <v>0</v>
      </c>
      <c r="AJ240">
        <v>300</v>
      </c>
      <c r="AK240">
        <v>0</v>
      </c>
      <c r="AL240" s="148">
        <f t="shared" si="53"/>
        <v>300</v>
      </c>
      <c r="AM240" s="149">
        <v>0</v>
      </c>
      <c r="AN240">
        <v>0</v>
      </c>
      <c r="AO240">
        <v>200</v>
      </c>
      <c r="AP240">
        <v>100</v>
      </c>
      <c r="AQ240" s="148">
        <f t="shared" si="54"/>
        <v>300</v>
      </c>
      <c r="AR240" s="149">
        <v>100</v>
      </c>
      <c r="AS240">
        <v>0</v>
      </c>
      <c r="AT240">
        <v>100</v>
      </c>
      <c r="AU240">
        <v>0</v>
      </c>
      <c r="AV240">
        <f t="shared" si="55"/>
        <v>200</v>
      </c>
      <c r="AX240" s="150">
        <f t="shared" si="56"/>
        <v>0</v>
      </c>
      <c r="AY240" s="150">
        <f t="shared" si="57"/>
        <v>0</v>
      </c>
      <c r="AZ240" s="150">
        <f t="shared" si="58"/>
        <v>0</v>
      </c>
      <c r="BA240" s="150">
        <f t="shared" si="59"/>
        <v>0</v>
      </c>
      <c r="BB240" s="150">
        <f t="shared" si="60"/>
        <v>0</v>
      </c>
      <c r="BC240" s="150">
        <f t="shared" si="61"/>
        <v>0</v>
      </c>
      <c r="BD240" s="150">
        <f t="shared" si="62"/>
        <v>33.333333333333329</v>
      </c>
      <c r="BE240" s="150">
        <f t="shared" si="63"/>
        <v>0</v>
      </c>
    </row>
    <row r="241" spans="1:57" x14ac:dyDescent="0.4">
      <c r="A241" t="s">
        <v>157</v>
      </c>
      <c r="B241">
        <v>507</v>
      </c>
      <c r="C241" t="s">
        <v>157</v>
      </c>
      <c r="D241">
        <v>19153</v>
      </c>
      <c r="E241">
        <v>1</v>
      </c>
      <c r="F241" t="s">
        <v>157</v>
      </c>
      <c r="G241" t="s">
        <v>656</v>
      </c>
      <c r="H241" s="148">
        <v>2022</v>
      </c>
      <c r="I241">
        <v>0</v>
      </c>
      <c r="J241">
        <v>0</v>
      </c>
      <c r="K241">
        <v>3300</v>
      </c>
      <c r="L241">
        <v>0</v>
      </c>
      <c r="M241">
        <f t="shared" si="49"/>
        <v>3300</v>
      </c>
      <c r="N241" s="149">
        <v>0</v>
      </c>
      <c r="O241">
        <v>0</v>
      </c>
      <c r="P241">
        <v>3300</v>
      </c>
      <c r="Q241">
        <v>0</v>
      </c>
      <c r="R241" s="148">
        <f t="shared" si="50"/>
        <v>3300</v>
      </c>
      <c r="S241" s="149">
        <v>0</v>
      </c>
      <c r="T241">
        <v>0</v>
      </c>
      <c r="U241">
        <v>1300</v>
      </c>
      <c r="V241">
        <v>2000</v>
      </c>
      <c r="W241" s="148">
        <f t="shared" si="51"/>
        <v>3300</v>
      </c>
      <c r="X241" s="149">
        <v>0</v>
      </c>
      <c r="Y241">
        <v>0</v>
      </c>
      <c r="Z241">
        <v>400</v>
      </c>
      <c r="AA241">
        <v>2900</v>
      </c>
      <c r="AB241" s="148">
        <f t="shared" si="48"/>
        <v>3300</v>
      </c>
      <c r="AC241" s="149">
        <v>0</v>
      </c>
      <c r="AD241">
        <v>300</v>
      </c>
      <c r="AE241">
        <v>2700</v>
      </c>
      <c r="AF241">
        <v>300</v>
      </c>
      <c r="AG241" s="148">
        <f t="shared" si="52"/>
        <v>3300</v>
      </c>
      <c r="AH241" s="149">
        <v>600</v>
      </c>
      <c r="AI241">
        <v>500</v>
      </c>
      <c r="AJ241">
        <v>2100</v>
      </c>
      <c r="AK241">
        <v>100</v>
      </c>
      <c r="AL241" s="148">
        <f t="shared" si="53"/>
        <v>3300</v>
      </c>
      <c r="AM241" s="149">
        <v>2300</v>
      </c>
      <c r="AN241">
        <v>200</v>
      </c>
      <c r="AO241">
        <v>800</v>
      </c>
      <c r="AP241">
        <v>0</v>
      </c>
      <c r="AQ241" s="148">
        <f t="shared" si="54"/>
        <v>3300</v>
      </c>
      <c r="AR241" s="149">
        <v>2300</v>
      </c>
      <c r="AS241">
        <v>1000</v>
      </c>
      <c r="AT241">
        <v>0</v>
      </c>
      <c r="AU241">
        <v>0</v>
      </c>
      <c r="AV241">
        <f t="shared" si="55"/>
        <v>3300</v>
      </c>
      <c r="AX241" s="150">
        <f t="shared" si="56"/>
        <v>0</v>
      </c>
      <c r="AY241" s="150">
        <f t="shared" si="57"/>
        <v>0</v>
      </c>
      <c r="AZ241" s="150">
        <f t="shared" si="58"/>
        <v>60.606060606060609</v>
      </c>
      <c r="BA241" s="150">
        <f t="shared" si="59"/>
        <v>87.878787878787875</v>
      </c>
      <c r="BB241" s="150">
        <f t="shared" si="60"/>
        <v>9.0909090909090917</v>
      </c>
      <c r="BC241" s="150">
        <f t="shared" si="61"/>
        <v>3.0303030303030303</v>
      </c>
      <c r="BD241" s="150">
        <f t="shared" si="62"/>
        <v>0</v>
      </c>
      <c r="BE241" s="150">
        <f t="shared" si="63"/>
        <v>0</v>
      </c>
    </row>
    <row r="242" spans="1:57" x14ac:dyDescent="0.4">
      <c r="A242" t="s">
        <v>122</v>
      </c>
      <c r="B242">
        <v>507</v>
      </c>
      <c r="C242" t="s">
        <v>122</v>
      </c>
      <c r="D242">
        <v>19154</v>
      </c>
      <c r="E242">
        <v>1</v>
      </c>
      <c r="F242" t="s">
        <v>122</v>
      </c>
      <c r="G242" t="s">
        <v>656</v>
      </c>
      <c r="H242" s="148">
        <v>2024</v>
      </c>
      <c r="I242">
        <v>0</v>
      </c>
      <c r="J242">
        <v>600</v>
      </c>
      <c r="K242">
        <v>1200</v>
      </c>
      <c r="L242">
        <v>0</v>
      </c>
      <c r="M242">
        <f t="shared" si="49"/>
        <v>1800</v>
      </c>
      <c r="N242" s="149">
        <v>0</v>
      </c>
      <c r="O242">
        <v>600</v>
      </c>
      <c r="P242">
        <v>1200</v>
      </c>
      <c r="Q242">
        <v>0</v>
      </c>
      <c r="R242" s="148">
        <f t="shared" si="50"/>
        <v>1800</v>
      </c>
      <c r="S242" s="149">
        <v>0</v>
      </c>
      <c r="T242">
        <v>100</v>
      </c>
      <c r="U242">
        <v>1700</v>
      </c>
      <c r="V242">
        <v>0</v>
      </c>
      <c r="W242" s="148">
        <f t="shared" si="51"/>
        <v>1800</v>
      </c>
      <c r="X242" s="149">
        <v>0</v>
      </c>
      <c r="Y242">
        <v>0</v>
      </c>
      <c r="Z242">
        <v>1300</v>
      </c>
      <c r="AA242">
        <v>500</v>
      </c>
      <c r="AB242" s="148">
        <f t="shared" si="48"/>
        <v>1800</v>
      </c>
      <c r="AC242" s="149">
        <v>0</v>
      </c>
      <c r="AD242">
        <v>200</v>
      </c>
      <c r="AE242">
        <v>1600</v>
      </c>
      <c r="AF242">
        <v>0</v>
      </c>
      <c r="AG242" s="148">
        <f t="shared" si="52"/>
        <v>1800</v>
      </c>
      <c r="AH242" s="149">
        <v>0</v>
      </c>
      <c r="AI242">
        <v>1600</v>
      </c>
      <c r="AJ242">
        <v>200</v>
      </c>
      <c r="AK242">
        <v>0</v>
      </c>
      <c r="AL242" s="148">
        <f t="shared" si="53"/>
        <v>1800</v>
      </c>
      <c r="AM242" s="149">
        <v>0</v>
      </c>
      <c r="AN242">
        <v>1200</v>
      </c>
      <c r="AO242">
        <v>600</v>
      </c>
      <c r="AP242">
        <v>0</v>
      </c>
      <c r="AQ242" s="148">
        <f t="shared" si="54"/>
        <v>1800</v>
      </c>
      <c r="AR242" s="149">
        <v>0</v>
      </c>
      <c r="AS242">
        <v>2100</v>
      </c>
      <c r="AT242">
        <v>0</v>
      </c>
      <c r="AU242">
        <v>0</v>
      </c>
      <c r="AV242">
        <f t="shared" si="55"/>
        <v>2100</v>
      </c>
      <c r="AX242" s="150">
        <f t="shared" si="56"/>
        <v>0</v>
      </c>
      <c r="AY242" s="150">
        <f t="shared" si="57"/>
        <v>0</v>
      </c>
      <c r="AZ242" s="150">
        <f t="shared" si="58"/>
        <v>0</v>
      </c>
      <c r="BA242" s="150">
        <f t="shared" si="59"/>
        <v>27.777777777777779</v>
      </c>
      <c r="BB242" s="150">
        <f t="shared" si="60"/>
        <v>0</v>
      </c>
      <c r="BC242" s="150">
        <f t="shared" si="61"/>
        <v>0</v>
      </c>
      <c r="BD242" s="150">
        <f t="shared" si="62"/>
        <v>0</v>
      </c>
      <c r="BE242" s="150">
        <f t="shared" si="63"/>
        <v>0</v>
      </c>
    </row>
    <row r="243" spans="1:57" x14ac:dyDescent="0.4">
      <c r="A243" t="s">
        <v>194</v>
      </c>
      <c r="B243">
        <v>507</v>
      </c>
      <c r="C243" t="s">
        <v>194</v>
      </c>
      <c r="D243">
        <v>19298</v>
      </c>
      <c r="E243">
        <v>1</v>
      </c>
      <c r="F243" t="s">
        <v>194</v>
      </c>
      <c r="G243" t="s">
        <v>657</v>
      </c>
      <c r="H243" s="148">
        <v>2024</v>
      </c>
      <c r="I243">
        <v>2400</v>
      </c>
      <c r="J243">
        <v>1100</v>
      </c>
      <c r="K243">
        <v>0</v>
      </c>
      <c r="L243">
        <v>0</v>
      </c>
      <c r="M243">
        <f t="shared" si="49"/>
        <v>3500</v>
      </c>
      <c r="N243" s="149">
        <v>1500</v>
      </c>
      <c r="O243">
        <v>2000</v>
      </c>
      <c r="P243">
        <v>0</v>
      </c>
      <c r="Q243">
        <v>0</v>
      </c>
      <c r="R243" s="148">
        <f t="shared" si="50"/>
        <v>3500</v>
      </c>
      <c r="S243" s="149">
        <v>2400</v>
      </c>
      <c r="T243">
        <v>500</v>
      </c>
      <c r="U243">
        <v>600</v>
      </c>
      <c r="V243">
        <v>0</v>
      </c>
      <c r="W243" s="148">
        <f t="shared" si="51"/>
        <v>3500</v>
      </c>
      <c r="X243" s="149">
        <v>2200</v>
      </c>
      <c r="Y243">
        <v>1300</v>
      </c>
      <c r="Z243">
        <v>0</v>
      </c>
      <c r="AA243">
        <v>0</v>
      </c>
      <c r="AB243" s="148">
        <f t="shared" si="48"/>
        <v>3500</v>
      </c>
      <c r="AC243" s="149">
        <v>1500</v>
      </c>
      <c r="AD243">
        <v>2000</v>
      </c>
      <c r="AE243">
        <v>0</v>
      </c>
      <c r="AF243">
        <v>0</v>
      </c>
      <c r="AG243" s="148">
        <f t="shared" si="52"/>
        <v>3500</v>
      </c>
      <c r="AH243" s="149">
        <v>1700</v>
      </c>
      <c r="AI243">
        <v>300</v>
      </c>
      <c r="AJ243">
        <v>1200</v>
      </c>
      <c r="AK243">
        <v>300</v>
      </c>
      <c r="AL243" s="148">
        <f t="shared" si="53"/>
        <v>3500</v>
      </c>
      <c r="AM243" s="149">
        <v>2600</v>
      </c>
      <c r="AN243">
        <v>700</v>
      </c>
      <c r="AO243">
        <v>200</v>
      </c>
      <c r="AP243">
        <v>0</v>
      </c>
      <c r="AQ243" s="148">
        <f t="shared" si="54"/>
        <v>3500</v>
      </c>
      <c r="AR243" s="149">
        <v>3100</v>
      </c>
      <c r="AS243">
        <v>200</v>
      </c>
      <c r="AT243">
        <v>0</v>
      </c>
      <c r="AU243">
        <v>0</v>
      </c>
      <c r="AV243">
        <f t="shared" si="55"/>
        <v>3300</v>
      </c>
      <c r="AX243" s="150">
        <f t="shared" si="56"/>
        <v>0</v>
      </c>
      <c r="AY243" s="150">
        <f t="shared" si="57"/>
        <v>0</v>
      </c>
      <c r="AZ243" s="150">
        <f t="shared" si="58"/>
        <v>0</v>
      </c>
      <c r="BA243" s="150">
        <f t="shared" si="59"/>
        <v>0</v>
      </c>
      <c r="BB243" s="150">
        <f t="shared" si="60"/>
        <v>0</v>
      </c>
      <c r="BC243" s="150">
        <f t="shared" si="61"/>
        <v>8.5714285714285712</v>
      </c>
      <c r="BD243" s="150">
        <f t="shared" si="62"/>
        <v>0</v>
      </c>
      <c r="BE243" s="150">
        <f t="shared" si="63"/>
        <v>0</v>
      </c>
    </row>
    <row r="244" spans="1:57" x14ac:dyDescent="0.4">
      <c r="A244" t="s">
        <v>195</v>
      </c>
      <c r="B244">
        <v>507</v>
      </c>
      <c r="C244" t="s">
        <v>195</v>
      </c>
      <c r="D244">
        <v>19299</v>
      </c>
      <c r="E244">
        <v>1</v>
      </c>
      <c r="F244" t="s">
        <v>195</v>
      </c>
      <c r="G244" t="s">
        <v>656</v>
      </c>
      <c r="H244" s="148">
        <v>2024</v>
      </c>
      <c r="I244">
        <v>500</v>
      </c>
      <c r="J244">
        <v>0</v>
      </c>
      <c r="K244">
        <v>1100</v>
      </c>
      <c r="L244">
        <v>200</v>
      </c>
      <c r="M244">
        <f t="shared" si="49"/>
        <v>1800</v>
      </c>
      <c r="N244" s="149">
        <v>400</v>
      </c>
      <c r="O244">
        <v>100</v>
      </c>
      <c r="P244">
        <v>1100</v>
      </c>
      <c r="Q244">
        <v>200</v>
      </c>
      <c r="R244" s="148">
        <f t="shared" si="50"/>
        <v>1800</v>
      </c>
      <c r="S244" s="149">
        <v>700</v>
      </c>
      <c r="T244">
        <v>600</v>
      </c>
      <c r="U244">
        <v>500</v>
      </c>
      <c r="V244">
        <v>0</v>
      </c>
      <c r="W244" s="148">
        <f t="shared" si="51"/>
        <v>1800</v>
      </c>
      <c r="X244" s="149">
        <v>200</v>
      </c>
      <c r="Y244">
        <v>500</v>
      </c>
      <c r="Z244">
        <v>500</v>
      </c>
      <c r="AA244">
        <v>600</v>
      </c>
      <c r="AB244" s="148">
        <f t="shared" si="48"/>
        <v>1800</v>
      </c>
      <c r="AC244" s="149">
        <v>800</v>
      </c>
      <c r="AD244">
        <v>300</v>
      </c>
      <c r="AE244">
        <v>700</v>
      </c>
      <c r="AF244">
        <v>0</v>
      </c>
      <c r="AG244" s="148">
        <f t="shared" si="52"/>
        <v>1800</v>
      </c>
      <c r="AH244" s="149">
        <v>600</v>
      </c>
      <c r="AI244">
        <v>300</v>
      </c>
      <c r="AJ244">
        <v>800</v>
      </c>
      <c r="AK244">
        <v>100</v>
      </c>
      <c r="AL244" s="148">
        <f t="shared" si="53"/>
        <v>1800</v>
      </c>
      <c r="AM244" s="149">
        <v>300</v>
      </c>
      <c r="AN244">
        <v>300</v>
      </c>
      <c r="AO244">
        <v>200</v>
      </c>
      <c r="AP244">
        <v>1000</v>
      </c>
      <c r="AQ244" s="148">
        <f t="shared" si="54"/>
        <v>1800</v>
      </c>
      <c r="AR244" s="149">
        <v>0</v>
      </c>
      <c r="AS244">
        <v>800</v>
      </c>
      <c r="AT244">
        <v>500</v>
      </c>
      <c r="AU244">
        <v>400</v>
      </c>
      <c r="AV244">
        <f t="shared" si="55"/>
        <v>1700</v>
      </c>
      <c r="AX244" s="150">
        <f t="shared" si="56"/>
        <v>11.111111111111111</v>
      </c>
      <c r="AY244" s="150">
        <f t="shared" si="57"/>
        <v>11.111111111111111</v>
      </c>
      <c r="AZ244" s="150">
        <f t="shared" si="58"/>
        <v>0</v>
      </c>
      <c r="BA244" s="150">
        <f t="shared" si="59"/>
        <v>33.333333333333329</v>
      </c>
      <c r="BB244" s="150">
        <f t="shared" si="60"/>
        <v>0</v>
      </c>
      <c r="BC244" s="150">
        <f t="shared" si="61"/>
        <v>5.5555555555555554</v>
      </c>
      <c r="BD244" s="150">
        <f t="shared" si="62"/>
        <v>55.555555555555557</v>
      </c>
      <c r="BE244" s="150">
        <f t="shared" si="63"/>
        <v>23.52941176470588</v>
      </c>
    </row>
    <row r="245" spans="1:57" x14ac:dyDescent="0.4">
      <c r="A245" t="s">
        <v>196</v>
      </c>
      <c r="B245">
        <v>507</v>
      </c>
      <c r="C245" t="s">
        <v>196</v>
      </c>
      <c r="D245">
        <v>19300</v>
      </c>
      <c r="E245">
        <v>1</v>
      </c>
      <c r="F245" t="s">
        <v>196</v>
      </c>
      <c r="G245" t="s">
        <v>656</v>
      </c>
      <c r="H245" s="148">
        <v>2023</v>
      </c>
      <c r="I245">
        <v>0</v>
      </c>
      <c r="J245">
        <v>0</v>
      </c>
      <c r="K245">
        <v>600</v>
      </c>
      <c r="L245">
        <v>1800</v>
      </c>
      <c r="M245">
        <f t="shared" si="49"/>
        <v>2400</v>
      </c>
      <c r="N245" s="149">
        <v>0</v>
      </c>
      <c r="O245">
        <v>0</v>
      </c>
      <c r="P245">
        <v>600</v>
      </c>
      <c r="Q245">
        <v>1800</v>
      </c>
      <c r="R245" s="148">
        <f t="shared" si="50"/>
        <v>2400</v>
      </c>
      <c r="S245" s="149">
        <v>0</v>
      </c>
      <c r="T245">
        <v>0</v>
      </c>
      <c r="U245">
        <v>500</v>
      </c>
      <c r="V245">
        <v>1900</v>
      </c>
      <c r="W245" s="148">
        <f t="shared" si="51"/>
        <v>2400</v>
      </c>
      <c r="X245" s="149">
        <v>0</v>
      </c>
      <c r="Y245">
        <v>0</v>
      </c>
      <c r="Z245">
        <v>500</v>
      </c>
      <c r="AA245">
        <v>1900</v>
      </c>
      <c r="AB245" s="148">
        <f t="shared" si="48"/>
        <v>2400</v>
      </c>
      <c r="AC245" s="149">
        <v>0</v>
      </c>
      <c r="AD245">
        <v>0</v>
      </c>
      <c r="AE245">
        <v>600</v>
      </c>
      <c r="AF245">
        <v>1800</v>
      </c>
      <c r="AG245" s="148">
        <f t="shared" si="52"/>
        <v>2400</v>
      </c>
      <c r="AH245" s="149">
        <v>0</v>
      </c>
      <c r="AI245">
        <v>0</v>
      </c>
      <c r="AJ245">
        <v>600</v>
      </c>
      <c r="AK245">
        <v>1800</v>
      </c>
      <c r="AL245" s="148">
        <f t="shared" si="53"/>
        <v>2400</v>
      </c>
      <c r="AM245" s="149">
        <v>0</v>
      </c>
      <c r="AN245">
        <v>0</v>
      </c>
      <c r="AO245">
        <v>1200</v>
      </c>
      <c r="AP245">
        <v>1200</v>
      </c>
      <c r="AQ245" s="148">
        <f t="shared" si="54"/>
        <v>2400</v>
      </c>
      <c r="AR245" s="149">
        <v>0</v>
      </c>
      <c r="AS245">
        <v>0</v>
      </c>
      <c r="AT245">
        <v>800</v>
      </c>
      <c r="AU245">
        <v>1400</v>
      </c>
      <c r="AV245">
        <f t="shared" si="55"/>
        <v>2200</v>
      </c>
      <c r="AX245" s="150">
        <f t="shared" si="56"/>
        <v>75</v>
      </c>
      <c r="AY245" s="150">
        <f t="shared" si="57"/>
        <v>75</v>
      </c>
      <c r="AZ245" s="150">
        <f t="shared" si="58"/>
        <v>79.166666666666657</v>
      </c>
      <c r="BA245" s="150">
        <f t="shared" si="59"/>
        <v>79.166666666666657</v>
      </c>
      <c r="BB245" s="150">
        <f t="shared" si="60"/>
        <v>75</v>
      </c>
      <c r="BC245" s="150">
        <f t="shared" si="61"/>
        <v>75</v>
      </c>
      <c r="BD245" s="150">
        <f t="shared" si="62"/>
        <v>50</v>
      </c>
      <c r="BE245" s="150">
        <f t="shared" si="63"/>
        <v>63.636363636363633</v>
      </c>
    </row>
    <row r="246" spans="1:57" x14ac:dyDescent="0.4">
      <c r="A246" t="s">
        <v>540</v>
      </c>
      <c r="B246">
        <v>507</v>
      </c>
      <c r="C246" t="s">
        <v>540</v>
      </c>
      <c r="D246">
        <v>22937</v>
      </c>
      <c r="E246">
        <v>1</v>
      </c>
      <c r="F246" t="s">
        <v>540</v>
      </c>
      <c r="G246" t="s">
        <v>656</v>
      </c>
      <c r="H246" s="148">
        <v>2025</v>
      </c>
      <c r="I246">
        <v>0</v>
      </c>
      <c r="J246">
        <v>0</v>
      </c>
      <c r="K246">
        <v>3800</v>
      </c>
      <c r="L246">
        <v>800</v>
      </c>
      <c r="M246">
        <f t="shared" si="49"/>
        <v>4600</v>
      </c>
      <c r="N246" s="149">
        <v>0</v>
      </c>
      <c r="O246">
        <v>100</v>
      </c>
      <c r="P246">
        <v>3700</v>
      </c>
      <c r="Q246">
        <v>800</v>
      </c>
      <c r="R246" s="148">
        <f t="shared" si="50"/>
        <v>4600</v>
      </c>
      <c r="S246" s="149">
        <v>0</v>
      </c>
      <c r="T246">
        <v>1100</v>
      </c>
      <c r="U246">
        <v>3500</v>
      </c>
      <c r="V246">
        <v>0</v>
      </c>
      <c r="W246" s="148">
        <f t="shared" si="51"/>
        <v>4600</v>
      </c>
      <c r="X246" s="149">
        <v>0</v>
      </c>
      <c r="Y246">
        <v>2000</v>
      </c>
      <c r="Z246">
        <v>2000</v>
      </c>
      <c r="AA246">
        <v>600</v>
      </c>
      <c r="AB246" s="148">
        <f t="shared" si="48"/>
        <v>4600</v>
      </c>
      <c r="AC246" s="149">
        <v>0</v>
      </c>
      <c r="AD246">
        <v>1200</v>
      </c>
      <c r="AE246">
        <v>3100</v>
      </c>
      <c r="AF246">
        <v>300</v>
      </c>
      <c r="AG246" s="148">
        <f t="shared" si="52"/>
        <v>4600</v>
      </c>
      <c r="AH246" s="149">
        <v>0</v>
      </c>
      <c r="AI246">
        <v>0</v>
      </c>
      <c r="AJ246">
        <v>1700</v>
      </c>
      <c r="AK246">
        <v>2900</v>
      </c>
      <c r="AL246" s="148">
        <f t="shared" si="53"/>
        <v>4600</v>
      </c>
      <c r="AM246" s="149">
        <v>0</v>
      </c>
      <c r="AN246">
        <v>400</v>
      </c>
      <c r="AO246">
        <v>1000</v>
      </c>
      <c r="AP246">
        <v>3200</v>
      </c>
      <c r="AQ246" s="148">
        <f t="shared" si="54"/>
        <v>4600</v>
      </c>
      <c r="AR246" s="149">
        <v>0</v>
      </c>
      <c r="AS246">
        <v>3700</v>
      </c>
      <c r="AT246">
        <v>500</v>
      </c>
      <c r="AU246">
        <v>100</v>
      </c>
      <c r="AV246">
        <f t="shared" si="55"/>
        <v>4300</v>
      </c>
      <c r="AX246" s="150">
        <f t="shared" si="56"/>
        <v>17.391304347826086</v>
      </c>
      <c r="AY246" s="150">
        <f t="shared" si="57"/>
        <v>17.391304347826086</v>
      </c>
      <c r="AZ246" s="150">
        <f t="shared" si="58"/>
        <v>0</v>
      </c>
      <c r="BA246" s="150">
        <f t="shared" si="59"/>
        <v>13.043478260869565</v>
      </c>
      <c r="BB246" s="150">
        <f t="shared" si="60"/>
        <v>6.5217391304347823</v>
      </c>
      <c r="BC246" s="150">
        <f t="shared" si="61"/>
        <v>63.04347826086957</v>
      </c>
      <c r="BD246" s="150">
        <f t="shared" si="62"/>
        <v>69.565217391304344</v>
      </c>
      <c r="BE246" s="150">
        <f t="shared" si="63"/>
        <v>2.3255813953488373</v>
      </c>
    </row>
    <row r="247" spans="1:57" x14ac:dyDescent="0.4">
      <c r="A247" t="s">
        <v>436</v>
      </c>
      <c r="B247">
        <v>501</v>
      </c>
      <c r="C247" t="s">
        <v>436</v>
      </c>
      <c r="D247">
        <v>16993</v>
      </c>
      <c r="E247">
        <v>1</v>
      </c>
      <c r="F247" t="s">
        <v>436</v>
      </c>
      <c r="G247" t="s">
        <v>656</v>
      </c>
      <c r="H247" s="148">
        <v>2020</v>
      </c>
      <c r="I247">
        <v>18600</v>
      </c>
      <c r="J247">
        <v>0</v>
      </c>
      <c r="K247">
        <v>0</v>
      </c>
      <c r="L247">
        <v>0</v>
      </c>
      <c r="M247">
        <f t="shared" si="49"/>
        <v>18600</v>
      </c>
      <c r="N247" s="149">
        <v>18600</v>
      </c>
      <c r="O247">
        <v>0</v>
      </c>
      <c r="P247">
        <v>0</v>
      </c>
      <c r="Q247">
        <v>0</v>
      </c>
      <c r="R247" s="148">
        <f t="shared" si="50"/>
        <v>18600</v>
      </c>
      <c r="S247" s="149">
        <v>18600</v>
      </c>
      <c r="T247">
        <v>0</v>
      </c>
      <c r="U247">
        <v>0</v>
      </c>
      <c r="V247">
        <v>0</v>
      </c>
      <c r="W247" s="148">
        <f t="shared" si="51"/>
        <v>18600</v>
      </c>
      <c r="X247" s="149">
        <v>18600</v>
      </c>
      <c r="Y247">
        <v>0</v>
      </c>
      <c r="Z247">
        <v>0</v>
      </c>
      <c r="AA247">
        <v>0</v>
      </c>
      <c r="AB247" s="148">
        <f t="shared" si="48"/>
        <v>18600</v>
      </c>
      <c r="AC247" s="149">
        <v>18600</v>
      </c>
      <c r="AD247">
        <v>0</v>
      </c>
      <c r="AE247">
        <v>0</v>
      </c>
      <c r="AF247">
        <v>0</v>
      </c>
      <c r="AG247" s="148">
        <f t="shared" si="52"/>
        <v>18600</v>
      </c>
      <c r="AH247" s="149">
        <v>18600</v>
      </c>
      <c r="AI247">
        <v>0</v>
      </c>
      <c r="AJ247">
        <v>0</v>
      </c>
      <c r="AK247">
        <v>0</v>
      </c>
      <c r="AL247" s="148">
        <f t="shared" si="53"/>
        <v>18600</v>
      </c>
      <c r="AM247" s="149">
        <v>18500</v>
      </c>
      <c r="AN247">
        <v>100</v>
      </c>
      <c r="AO247">
        <v>0</v>
      </c>
      <c r="AP247">
        <v>0</v>
      </c>
      <c r="AQ247" s="148">
        <f t="shared" si="54"/>
        <v>18600</v>
      </c>
      <c r="AR247" s="149">
        <v>17800</v>
      </c>
      <c r="AS247">
        <v>300</v>
      </c>
      <c r="AT247">
        <v>0</v>
      </c>
      <c r="AU247">
        <v>0</v>
      </c>
      <c r="AV247">
        <f t="shared" si="55"/>
        <v>18100</v>
      </c>
      <c r="AX247" s="150">
        <f t="shared" si="56"/>
        <v>0</v>
      </c>
      <c r="AY247" s="150">
        <f t="shared" si="57"/>
        <v>0</v>
      </c>
      <c r="AZ247" s="150">
        <f t="shared" si="58"/>
        <v>0</v>
      </c>
      <c r="BA247" s="150">
        <f t="shared" si="59"/>
        <v>0</v>
      </c>
      <c r="BB247" s="150">
        <f t="shared" si="60"/>
        <v>0</v>
      </c>
      <c r="BC247" s="150">
        <f t="shared" si="61"/>
        <v>0</v>
      </c>
      <c r="BD247" s="150">
        <f t="shared" si="62"/>
        <v>0</v>
      </c>
      <c r="BE247" s="150">
        <f t="shared" si="63"/>
        <v>0</v>
      </c>
    </row>
    <row r="248" spans="1:57" x14ac:dyDescent="0.4">
      <c r="A248" t="s">
        <v>437</v>
      </c>
      <c r="B248">
        <v>501</v>
      </c>
      <c r="C248" t="s">
        <v>437</v>
      </c>
      <c r="D248">
        <v>16994</v>
      </c>
      <c r="E248">
        <v>1</v>
      </c>
      <c r="F248" t="s">
        <v>437</v>
      </c>
      <c r="G248" t="s">
        <v>656</v>
      </c>
      <c r="H248" s="148">
        <v>2019</v>
      </c>
      <c r="I248">
        <v>3300</v>
      </c>
      <c r="J248">
        <v>0</v>
      </c>
      <c r="K248">
        <v>0</v>
      </c>
      <c r="L248">
        <v>0</v>
      </c>
      <c r="M248">
        <f t="shared" si="49"/>
        <v>3300</v>
      </c>
      <c r="N248" s="149">
        <v>3300</v>
      </c>
      <c r="O248">
        <v>0</v>
      </c>
      <c r="P248">
        <v>0</v>
      </c>
      <c r="Q248">
        <v>0</v>
      </c>
      <c r="R248" s="148">
        <f t="shared" si="50"/>
        <v>3300</v>
      </c>
      <c r="S248" s="149">
        <v>3300</v>
      </c>
      <c r="T248">
        <v>0</v>
      </c>
      <c r="U248">
        <v>0</v>
      </c>
      <c r="V248">
        <v>0</v>
      </c>
      <c r="W248" s="148">
        <f t="shared" si="51"/>
        <v>3300</v>
      </c>
      <c r="X248" s="149">
        <v>3300</v>
      </c>
      <c r="Y248">
        <v>0</v>
      </c>
      <c r="Z248">
        <v>0</v>
      </c>
      <c r="AA248">
        <v>0</v>
      </c>
      <c r="AB248" s="148">
        <f t="shared" si="48"/>
        <v>3300</v>
      </c>
      <c r="AC248" s="149">
        <v>3300</v>
      </c>
      <c r="AD248">
        <v>0</v>
      </c>
      <c r="AE248">
        <v>0</v>
      </c>
      <c r="AF248">
        <v>0</v>
      </c>
      <c r="AG248" s="148">
        <f t="shared" si="52"/>
        <v>3300</v>
      </c>
      <c r="AH248" s="149">
        <v>3300</v>
      </c>
      <c r="AI248">
        <v>0</v>
      </c>
      <c r="AJ248">
        <v>0</v>
      </c>
      <c r="AK248">
        <v>0</v>
      </c>
      <c r="AL248" s="148">
        <f t="shared" si="53"/>
        <v>3300</v>
      </c>
      <c r="AM248" s="149">
        <v>3300</v>
      </c>
      <c r="AN248">
        <v>0</v>
      </c>
      <c r="AO248">
        <v>0</v>
      </c>
      <c r="AP248">
        <v>0</v>
      </c>
      <c r="AQ248" s="148">
        <f t="shared" si="54"/>
        <v>3300</v>
      </c>
      <c r="AR248" s="149">
        <v>3200</v>
      </c>
      <c r="AS248">
        <v>0</v>
      </c>
      <c r="AT248">
        <v>0</v>
      </c>
      <c r="AU248">
        <v>0</v>
      </c>
      <c r="AV248">
        <f t="shared" si="55"/>
        <v>3200</v>
      </c>
      <c r="AX248" s="150">
        <f t="shared" si="56"/>
        <v>0</v>
      </c>
      <c r="AY248" s="150">
        <f t="shared" si="57"/>
        <v>0</v>
      </c>
      <c r="AZ248" s="150">
        <f t="shared" si="58"/>
        <v>0</v>
      </c>
      <c r="BA248" s="150">
        <f t="shared" si="59"/>
        <v>0</v>
      </c>
      <c r="BB248" s="150">
        <f t="shared" si="60"/>
        <v>0</v>
      </c>
      <c r="BC248" s="150">
        <f t="shared" si="61"/>
        <v>0</v>
      </c>
      <c r="BD248" s="150">
        <f t="shared" si="62"/>
        <v>0</v>
      </c>
      <c r="BE248" s="150">
        <f t="shared" si="63"/>
        <v>0</v>
      </c>
    </row>
    <row r="249" spans="1:57" x14ac:dyDescent="0.4">
      <c r="A249" t="s">
        <v>438</v>
      </c>
      <c r="B249">
        <v>501</v>
      </c>
      <c r="C249" t="s">
        <v>438</v>
      </c>
      <c r="D249">
        <v>16999</v>
      </c>
      <c r="E249">
        <v>1</v>
      </c>
      <c r="F249" t="s">
        <v>438</v>
      </c>
      <c r="G249" t="s">
        <v>656</v>
      </c>
      <c r="H249" s="148">
        <v>2021</v>
      </c>
      <c r="I249">
        <v>4000</v>
      </c>
      <c r="J249">
        <v>0</v>
      </c>
      <c r="K249">
        <v>0</v>
      </c>
      <c r="L249">
        <v>0</v>
      </c>
      <c r="M249">
        <f t="shared" si="49"/>
        <v>4000</v>
      </c>
      <c r="N249" s="149">
        <v>3100</v>
      </c>
      <c r="O249">
        <v>900</v>
      </c>
      <c r="P249">
        <v>0</v>
      </c>
      <c r="Q249">
        <v>0</v>
      </c>
      <c r="R249" s="148">
        <f t="shared" si="50"/>
        <v>4000</v>
      </c>
      <c r="S249" s="149">
        <v>4000</v>
      </c>
      <c r="T249">
        <v>0</v>
      </c>
      <c r="U249">
        <v>0</v>
      </c>
      <c r="V249">
        <v>0</v>
      </c>
      <c r="W249" s="148">
        <f t="shared" si="51"/>
        <v>4000</v>
      </c>
      <c r="X249" s="149">
        <v>2200</v>
      </c>
      <c r="Y249">
        <v>1800</v>
      </c>
      <c r="Z249">
        <v>0</v>
      </c>
      <c r="AA249">
        <v>0</v>
      </c>
      <c r="AB249" s="148">
        <f t="shared" si="48"/>
        <v>4000</v>
      </c>
      <c r="AC249" s="149">
        <v>3300</v>
      </c>
      <c r="AD249">
        <v>700</v>
      </c>
      <c r="AE249">
        <v>0</v>
      </c>
      <c r="AF249">
        <v>0</v>
      </c>
      <c r="AG249" s="148">
        <f t="shared" si="52"/>
        <v>4000</v>
      </c>
      <c r="AH249" s="149">
        <v>3000</v>
      </c>
      <c r="AI249">
        <v>900</v>
      </c>
      <c r="AJ249">
        <v>100</v>
      </c>
      <c r="AK249">
        <v>0</v>
      </c>
      <c r="AL249" s="148">
        <f t="shared" si="53"/>
        <v>4000</v>
      </c>
      <c r="AM249" s="149">
        <v>3600</v>
      </c>
      <c r="AN249">
        <v>400</v>
      </c>
      <c r="AO249">
        <v>0</v>
      </c>
      <c r="AP249">
        <v>0</v>
      </c>
      <c r="AQ249" s="148">
        <f t="shared" si="54"/>
        <v>4000</v>
      </c>
      <c r="AR249" s="149">
        <v>3900</v>
      </c>
      <c r="AS249">
        <v>0</v>
      </c>
      <c r="AT249">
        <v>0</v>
      </c>
      <c r="AU249">
        <v>0</v>
      </c>
      <c r="AV249">
        <f t="shared" si="55"/>
        <v>3900</v>
      </c>
      <c r="AX249" s="150">
        <f t="shared" si="56"/>
        <v>0</v>
      </c>
      <c r="AY249" s="150">
        <f t="shared" si="57"/>
        <v>0</v>
      </c>
      <c r="AZ249" s="150">
        <f t="shared" si="58"/>
        <v>0</v>
      </c>
      <c r="BA249" s="150">
        <f t="shared" si="59"/>
        <v>0</v>
      </c>
      <c r="BB249" s="150">
        <f t="shared" si="60"/>
        <v>0</v>
      </c>
      <c r="BC249" s="150">
        <f t="shared" si="61"/>
        <v>0</v>
      </c>
      <c r="BD249" s="150">
        <f t="shared" si="62"/>
        <v>0</v>
      </c>
      <c r="BE249" s="150">
        <f t="shared" si="63"/>
        <v>0</v>
      </c>
    </row>
    <row r="250" spans="1:57" x14ac:dyDescent="0.4">
      <c r="A250" t="s">
        <v>439</v>
      </c>
      <c r="B250">
        <v>501</v>
      </c>
      <c r="C250" t="s">
        <v>439</v>
      </c>
      <c r="D250">
        <v>17000</v>
      </c>
      <c r="E250">
        <v>1</v>
      </c>
      <c r="F250" t="s">
        <v>439</v>
      </c>
      <c r="G250" t="s">
        <v>656</v>
      </c>
      <c r="H250" s="148">
        <v>2021</v>
      </c>
      <c r="I250">
        <v>19600</v>
      </c>
      <c r="J250">
        <v>0</v>
      </c>
      <c r="K250">
        <v>0</v>
      </c>
      <c r="L250">
        <v>0</v>
      </c>
      <c r="M250">
        <f t="shared" si="49"/>
        <v>19600</v>
      </c>
      <c r="N250" s="149">
        <v>19600</v>
      </c>
      <c r="O250">
        <v>0</v>
      </c>
      <c r="P250">
        <v>0</v>
      </c>
      <c r="Q250">
        <v>0</v>
      </c>
      <c r="R250" s="148">
        <f t="shared" si="50"/>
        <v>19600</v>
      </c>
      <c r="S250" s="149">
        <v>19600</v>
      </c>
      <c r="T250">
        <v>0</v>
      </c>
      <c r="U250">
        <v>0</v>
      </c>
      <c r="V250">
        <v>0</v>
      </c>
      <c r="W250" s="148">
        <f t="shared" si="51"/>
        <v>19600</v>
      </c>
      <c r="X250" s="149">
        <v>19600</v>
      </c>
      <c r="Y250">
        <v>0</v>
      </c>
      <c r="Z250">
        <v>0</v>
      </c>
      <c r="AA250">
        <v>0</v>
      </c>
      <c r="AB250" s="148">
        <f t="shared" si="48"/>
        <v>19600</v>
      </c>
      <c r="AC250" s="149">
        <v>17300</v>
      </c>
      <c r="AD250">
        <v>1900</v>
      </c>
      <c r="AE250">
        <v>400</v>
      </c>
      <c r="AF250">
        <v>0</v>
      </c>
      <c r="AG250" s="148">
        <f t="shared" si="52"/>
        <v>19600</v>
      </c>
      <c r="AH250" s="149">
        <v>18600</v>
      </c>
      <c r="AI250">
        <v>400</v>
      </c>
      <c r="AJ250">
        <v>600</v>
      </c>
      <c r="AK250">
        <v>0</v>
      </c>
      <c r="AL250" s="148">
        <f t="shared" si="53"/>
        <v>19600</v>
      </c>
      <c r="AM250" s="149">
        <v>19600</v>
      </c>
      <c r="AN250">
        <v>0</v>
      </c>
      <c r="AO250">
        <v>0</v>
      </c>
      <c r="AP250">
        <v>0</v>
      </c>
      <c r="AQ250" s="148">
        <f t="shared" si="54"/>
        <v>19600</v>
      </c>
      <c r="AR250" s="149">
        <v>19800</v>
      </c>
      <c r="AS250">
        <v>0</v>
      </c>
      <c r="AT250">
        <v>0</v>
      </c>
      <c r="AU250">
        <v>0</v>
      </c>
      <c r="AV250">
        <f t="shared" si="55"/>
        <v>19800</v>
      </c>
      <c r="AX250" s="150">
        <f t="shared" si="56"/>
        <v>0</v>
      </c>
      <c r="AY250" s="150">
        <f t="shared" si="57"/>
        <v>0</v>
      </c>
      <c r="AZ250" s="150">
        <f t="shared" si="58"/>
        <v>0</v>
      </c>
      <c r="BA250" s="150">
        <f t="shared" si="59"/>
        <v>0</v>
      </c>
      <c r="BB250" s="150">
        <f t="shared" si="60"/>
        <v>0</v>
      </c>
      <c r="BC250" s="150">
        <f t="shared" si="61"/>
        <v>0</v>
      </c>
      <c r="BD250" s="150">
        <f t="shared" si="62"/>
        <v>0</v>
      </c>
      <c r="BE250" s="150">
        <f t="shared" si="63"/>
        <v>0</v>
      </c>
    </row>
    <row r="251" spans="1:57" x14ac:dyDescent="0.4">
      <c r="A251" t="s">
        <v>342</v>
      </c>
      <c r="B251">
        <v>500</v>
      </c>
      <c r="C251" t="s">
        <v>342</v>
      </c>
      <c r="D251">
        <v>16658</v>
      </c>
      <c r="E251">
        <v>1</v>
      </c>
      <c r="F251" t="s">
        <v>342</v>
      </c>
      <c r="G251" t="s">
        <v>656</v>
      </c>
      <c r="H251" s="148">
        <v>2019</v>
      </c>
      <c r="I251">
        <v>7300</v>
      </c>
      <c r="J251">
        <v>48200</v>
      </c>
      <c r="K251">
        <v>36800</v>
      </c>
      <c r="L251">
        <v>1200</v>
      </c>
      <c r="M251">
        <f t="shared" si="49"/>
        <v>93500</v>
      </c>
      <c r="N251" s="149">
        <v>30600</v>
      </c>
      <c r="O251">
        <v>42600</v>
      </c>
      <c r="P251">
        <v>19400</v>
      </c>
      <c r="Q251">
        <v>900</v>
      </c>
      <c r="R251" s="148">
        <f t="shared" si="50"/>
        <v>93500</v>
      </c>
      <c r="S251" s="149">
        <v>6500</v>
      </c>
      <c r="T251">
        <v>19600</v>
      </c>
      <c r="U251">
        <v>47700</v>
      </c>
      <c r="V251">
        <v>19700</v>
      </c>
      <c r="W251" s="148">
        <f t="shared" si="51"/>
        <v>93500</v>
      </c>
      <c r="X251" s="149">
        <v>23100</v>
      </c>
      <c r="Y251">
        <v>29800</v>
      </c>
      <c r="Z251">
        <v>24600</v>
      </c>
      <c r="AA251">
        <v>16000</v>
      </c>
      <c r="AB251" s="148">
        <f t="shared" si="48"/>
        <v>93500</v>
      </c>
      <c r="AC251" s="149">
        <v>42400</v>
      </c>
      <c r="AD251">
        <v>6200</v>
      </c>
      <c r="AE251">
        <v>26300</v>
      </c>
      <c r="AF251">
        <v>18600</v>
      </c>
      <c r="AG251" s="148">
        <f t="shared" si="52"/>
        <v>93500</v>
      </c>
      <c r="AH251" s="149">
        <v>63900</v>
      </c>
      <c r="AI251">
        <v>4000</v>
      </c>
      <c r="AJ251">
        <v>8100</v>
      </c>
      <c r="AK251">
        <v>17500</v>
      </c>
      <c r="AL251" s="148">
        <f t="shared" si="53"/>
        <v>93500</v>
      </c>
      <c r="AM251" s="149">
        <v>65100</v>
      </c>
      <c r="AN251">
        <v>6700</v>
      </c>
      <c r="AO251">
        <v>9500</v>
      </c>
      <c r="AP251">
        <v>12200</v>
      </c>
      <c r="AQ251" s="148">
        <f t="shared" si="54"/>
        <v>93500</v>
      </c>
      <c r="AR251" s="149">
        <v>78100</v>
      </c>
      <c r="AS251">
        <v>7700</v>
      </c>
      <c r="AT251">
        <v>6800</v>
      </c>
      <c r="AU251">
        <v>1700</v>
      </c>
      <c r="AV251">
        <f t="shared" si="55"/>
        <v>94300</v>
      </c>
      <c r="AX251" s="150">
        <f t="shared" si="56"/>
        <v>1.2834224598930482</v>
      </c>
      <c r="AY251" s="150">
        <f t="shared" si="57"/>
        <v>0.96256684491978617</v>
      </c>
      <c r="AZ251" s="150">
        <f t="shared" si="58"/>
        <v>21.069518716577541</v>
      </c>
      <c r="BA251" s="150">
        <f t="shared" si="59"/>
        <v>17.112299465240639</v>
      </c>
      <c r="BB251" s="150">
        <f t="shared" si="60"/>
        <v>19.893048128342247</v>
      </c>
      <c r="BC251" s="150">
        <f t="shared" si="61"/>
        <v>18.71657754010695</v>
      </c>
      <c r="BD251" s="150">
        <f t="shared" si="62"/>
        <v>13.04812834224599</v>
      </c>
      <c r="BE251" s="150">
        <f t="shared" si="63"/>
        <v>1.8027571580063628</v>
      </c>
    </row>
    <row r="252" spans="1:57" x14ac:dyDescent="0.4">
      <c r="A252" t="s">
        <v>452</v>
      </c>
      <c r="B252">
        <v>502</v>
      </c>
      <c r="C252" t="s">
        <v>452</v>
      </c>
      <c r="D252">
        <v>17029</v>
      </c>
      <c r="E252">
        <v>1</v>
      </c>
      <c r="F252" t="s">
        <v>452</v>
      </c>
      <c r="G252" t="s">
        <v>656</v>
      </c>
      <c r="H252" s="148">
        <v>2019</v>
      </c>
      <c r="I252">
        <v>10700</v>
      </c>
      <c r="J252">
        <v>1300</v>
      </c>
      <c r="K252">
        <v>0</v>
      </c>
      <c r="L252">
        <v>0</v>
      </c>
      <c r="M252">
        <f t="shared" si="49"/>
        <v>12000</v>
      </c>
      <c r="N252" s="149">
        <v>9600</v>
      </c>
      <c r="O252">
        <v>2200</v>
      </c>
      <c r="P252">
        <v>200</v>
      </c>
      <c r="Q252">
        <v>0</v>
      </c>
      <c r="R252" s="148">
        <f t="shared" si="50"/>
        <v>12000</v>
      </c>
      <c r="S252" s="149">
        <v>10200</v>
      </c>
      <c r="T252">
        <v>1100</v>
      </c>
      <c r="U252">
        <v>700</v>
      </c>
      <c r="V252">
        <v>0</v>
      </c>
      <c r="W252" s="148">
        <f t="shared" si="51"/>
        <v>12000</v>
      </c>
      <c r="X252" s="149">
        <v>10200</v>
      </c>
      <c r="Y252">
        <v>600</v>
      </c>
      <c r="Z252">
        <v>1200</v>
      </c>
      <c r="AA252">
        <v>0</v>
      </c>
      <c r="AB252" s="148">
        <f t="shared" si="48"/>
        <v>12000</v>
      </c>
      <c r="AC252" s="149">
        <v>10600</v>
      </c>
      <c r="AD252">
        <v>100</v>
      </c>
      <c r="AE252">
        <v>400</v>
      </c>
      <c r="AF252">
        <v>900</v>
      </c>
      <c r="AG252" s="148">
        <f t="shared" si="52"/>
        <v>12000</v>
      </c>
      <c r="AH252" s="149">
        <v>10900</v>
      </c>
      <c r="AI252">
        <v>1100</v>
      </c>
      <c r="AJ252">
        <v>0</v>
      </c>
      <c r="AK252">
        <v>0</v>
      </c>
      <c r="AL252" s="148">
        <f t="shared" si="53"/>
        <v>12000</v>
      </c>
      <c r="AM252" s="149">
        <v>11500</v>
      </c>
      <c r="AN252">
        <v>500</v>
      </c>
      <c r="AO252">
        <v>0</v>
      </c>
      <c r="AP252">
        <v>0</v>
      </c>
      <c r="AQ252" s="148">
        <f t="shared" si="54"/>
        <v>12000</v>
      </c>
      <c r="AR252" s="149">
        <v>11800</v>
      </c>
      <c r="AS252">
        <v>100</v>
      </c>
      <c r="AT252">
        <v>0</v>
      </c>
      <c r="AU252">
        <v>0</v>
      </c>
      <c r="AV252">
        <f t="shared" si="55"/>
        <v>11900</v>
      </c>
      <c r="AX252" s="150">
        <f t="shared" si="56"/>
        <v>0</v>
      </c>
      <c r="AY252" s="150">
        <f t="shared" si="57"/>
        <v>0</v>
      </c>
      <c r="AZ252" s="150">
        <f t="shared" si="58"/>
        <v>0</v>
      </c>
      <c r="BA252" s="150">
        <f t="shared" si="59"/>
        <v>0</v>
      </c>
      <c r="BB252" s="150">
        <f t="shared" si="60"/>
        <v>7.5</v>
      </c>
      <c r="BC252" s="150">
        <f t="shared" si="61"/>
        <v>0</v>
      </c>
      <c r="BD252" s="150">
        <f t="shared" si="62"/>
        <v>0</v>
      </c>
      <c r="BE252" s="150">
        <f t="shared" si="63"/>
        <v>0</v>
      </c>
    </row>
    <row r="253" spans="1:57" x14ac:dyDescent="0.4">
      <c r="A253" t="s">
        <v>453</v>
      </c>
      <c r="B253">
        <v>502</v>
      </c>
      <c r="C253" t="s">
        <v>453</v>
      </c>
      <c r="D253">
        <v>17030</v>
      </c>
      <c r="E253">
        <v>1</v>
      </c>
      <c r="F253" t="s">
        <v>453</v>
      </c>
      <c r="G253" t="s">
        <v>656</v>
      </c>
      <c r="H253" s="148">
        <v>2020</v>
      </c>
      <c r="I253">
        <v>15000</v>
      </c>
      <c r="J253">
        <v>1100</v>
      </c>
      <c r="K253">
        <v>0</v>
      </c>
      <c r="L253">
        <v>0</v>
      </c>
      <c r="M253">
        <f t="shared" si="49"/>
        <v>16100</v>
      </c>
      <c r="N253" s="149">
        <v>15500</v>
      </c>
      <c r="O253">
        <v>600</v>
      </c>
      <c r="P253">
        <v>0</v>
      </c>
      <c r="Q253">
        <v>0</v>
      </c>
      <c r="R253" s="148">
        <f t="shared" si="50"/>
        <v>16100</v>
      </c>
      <c r="S253" s="149">
        <v>14000</v>
      </c>
      <c r="T253">
        <v>2000</v>
      </c>
      <c r="U253">
        <v>100</v>
      </c>
      <c r="V253">
        <v>0</v>
      </c>
      <c r="W253" s="148">
        <f t="shared" si="51"/>
        <v>16100</v>
      </c>
      <c r="X253" s="149">
        <v>14300</v>
      </c>
      <c r="Y253">
        <v>1600</v>
      </c>
      <c r="Z253">
        <v>100</v>
      </c>
      <c r="AA253">
        <v>100</v>
      </c>
      <c r="AB253" s="148">
        <f t="shared" si="48"/>
        <v>16100</v>
      </c>
      <c r="AC253" s="149">
        <v>15700</v>
      </c>
      <c r="AD253">
        <v>200</v>
      </c>
      <c r="AE253">
        <v>200</v>
      </c>
      <c r="AF253">
        <v>0</v>
      </c>
      <c r="AG253" s="148">
        <f t="shared" si="52"/>
        <v>16100</v>
      </c>
      <c r="AH253" s="149">
        <v>16000</v>
      </c>
      <c r="AI253">
        <v>100</v>
      </c>
      <c r="AJ253">
        <v>0</v>
      </c>
      <c r="AK253">
        <v>0</v>
      </c>
      <c r="AL253" s="148">
        <f t="shared" si="53"/>
        <v>16100</v>
      </c>
      <c r="AM253" s="149">
        <v>16100</v>
      </c>
      <c r="AN253">
        <v>0</v>
      </c>
      <c r="AO253">
        <v>0</v>
      </c>
      <c r="AP253">
        <v>0</v>
      </c>
      <c r="AQ253" s="148">
        <f t="shared" si="54"/>
        <v>16100</v>
      </c>
      <c r="AR253" s="149">
        <v>16000</v>
      </c>
      <c r="AS253">
        <v>0</v>
      </c>
      <c r="AT253">
        <v>0</v>
      </c>
      <c r="AU253">
        <v>0</v>
      </c>
      <c r="AV253">
        <f t="shared" si="55"/>
        <v>16000</v>
      </c>
      <c r="AX253" s="150">
        <f t="shared" si="56"/>
        <v>0</v>
      </c>
      <c r="AY253" s="150">
        <f t="shared" si="57"/>
        <v>0</v>
      </c>
      <c r="AZ253" s="150">
        <f t="shared" si="58"/>
        <v>0</v>
      </c>
      <c r="BA253" s="150">
        <f t="shared" si="59"/>
        <v>0.6211180124223602</v>
      </c>
      <c r="BB253" s="150">
        <f t="shared" si="60"/>
        <v>0</v>
      </c>
      <c r="BC253" s="150">
        <f t="shared" si="61"/>
        <v>0</v>
      </c>
      <c r="BD253" s="150">
        <f t="shared" si="62"/>
        <v>0</v>
      </c>
      <c r="BE253" s="150">
        <f t="shared" si="63"/>
        <v>0</v>
      </c>
    </row>
    <row r="254" spans="1:57" x14ac:dyDescent="0.4">
      <c r="A254" t="s">
        <v>454</v>
      </c>
      <c r="B254">
        <v>502</v>
      </c>
      <c r="C254" t="s">
        <v>454</v>
      </c>
      <c r="D254">
        <v>17032</v>
      </c>
      <c r="E254">
        <v>1</v>
      </c>
      <c r="F254" t="s">
        <v>454</v>
      </c>
      <c r="G254" t="s">
        <v>656</v>
      </c>
      <c r="H254" s="148">
        <v>2018</v>
      </c>
      <c r="I254">
        <v>1900</v>
      </c>
      <c r="J254">
        <v>0</v>
      </c>
      <c r="K254">
        <v>0</v>
      </c>
      <c r="L254">
        <v>0</v>
      </c>
      <c r="M254">
        <f t="shared" si="49"/>
        <v>1900</v>
      </c>
      <c r="N254" s="149">
        <v>1900</v>
      </c>
      <c r="O254">
        <v>0</v>
      </c>
      <c r="P254">
        <v>0</v>
      </c>
      <c r="Q254">
        <v>0</v>
      </c>
      <c r="R254" s="148">
        <f t="shared" si="50"/>
        <v>1900</v>
      </c>
      <c r="S254" s="149">
        <v>1900</v>
      </c>
      <c r="T254">
        <v>0</v>
      </c>
      <c r="U254">
        <v>0</v>
      </c>
      <c r="V254">
        <v>0</v>
      </c>
      <c r="W254" s="148">
        <f t="shared" si="51"/>
        <v>1900</v>
      </c>
      <c r="X254" s="149">
        <v>1900</v>
      </c>
      <c r="Y254">
        <v>0</v>
      </c>
      <c r="Z254">
        <v>0</v>
      </c>
      <c r="AA254">
        <v>0</v>
      </c>
      <c r="AB254" s="148">
        <f t="shared" si="48"/>
        <v>1900</v>
      </c>
      <c r="AC254" s="149">
        <v>1900</v>
      </c>
      <c r="AD254">
        <v>0</v>
      </c>
      <c r="AE254">
        <v>0</v>
      </c>
      <c r="AF254">
        <v>0</v>
      </c>
      <c r="AG254" s="148">
        <f t="shared" si="52"/>
        <v>1900</v>
      </c>
      <c r="AH254" s="149">
        <v>1900</v>
      </c>
      <c r="AI254">
        <v>0</v>
      </c>
      <c r="AJ254">
        <v>0</v>
      </c>
      <c r="AK254">
        <v>0</v>
      </c>
      <c r="AL254" s="148">
        <f t="shared" si="53"/>
        <v>1900</v>
      </c>
      <c r="AM254" s="149">
        <v>1400</v>
      </c>
      <c r="AN254">
        <v>400</v>
      </c>
      <c r="AO254">
        <v>100</v>
      </c>
      <c r="AP254">
        <v>0</v>
      </c>
      <c r="AQ254" s="148">
        <f t="shared" si="54"/>
        <v>1900</v>
      </c>
      <c r="AR254" s="149">
        <v>1400</v>
      </c>
      <c r="AS254">
        <v>100</v>
      </c>
      <c r="AT254">
        <v>300</v>
      </c>
      <c r="AU254">
        <v>100</v>
      </c>
      <c r="AV254">
        <f t="shared" si="55"/>
        <v>1900</v>
      </c>
      <c r="AX254" s="150">
        <f t="shared" si="56"/>
        <v>0</v>
      </c>
      <c r="AY254" s="150">
        <f t="shared" si="57"/>
        <v>0</v>
      </c>
      <c r="AZ254" s="150">
        <f t="shared" si="58"/>
        <v>0</v>
      </c>
      <c r="BA254" s="150">
        <f t="shared" si="59"/>
        <v>0</v>
      </c>
      <c r="BB254" s="150">
        <f t="shared" si="60"/>
        <v>0</v>
      </c>
      <c r="BC254" s="150">
        <f t="shared" si="61"/>
        <v>0</v>
      </c>
      <c r="BD254" s="150">
        <f t="shared" si="62"/>
        <v>0</v>
      </c>
      <c r="BE254" s="150">
        <f t="shared" si="63"/>
        <v>5.2631578947368416</v>
      </c>
    </row>
    <row r="255" spans="1:57" x14ac:dyDescent="0.4">
      <c r="A255" t="s">
        <v>455</v>
      </c>
      <c r="B255">
        <v>502</v>
      </c>
      <c r="C255" t="s">
        <v>455</v>
      </c>
      <c r="D255">
        <v>17035</v>
      </c>
      <c r="E255">
        <v>1</v>
      </c>
      <c r="F255" t="s">
        <v>455</v>
      </c>
      <c r="G255" t="s">
        <v>656</v>
      </c>
      <c r="H255" s="148">
        <v>2019</v>
      </c>
      <c r="I255">
        <v>40300</v>
      </c>
      <c r="J255">
        <v>12400</v>
      </c>
      <c r="K255">
        <v>2600</v>
      </c>
      <c r="L255">
        <v>1900</v>
      </c>
      <c r="M255">
        <f t="shared" si="49"/>
        <v>57200</v>
      </c>
      <c r="N255" s="149">
        <v>19700</v>
      </c>
      <c r="O255">
        <v>31500</v>
      </c>
      <c r="P255">
        <v>6000</v>
      </c>
      <c r="Q255">
        <v>0</v>
      </c>
      <c r="R255" s="148">
        <f t="shared" si="50"/>
        <v>57200</v>
      </c>
      <c r="S255" s="149">
        <v>18600</v>
      </c>
      <c r="T255">
        <v>7600</v>
      </c>
      <c r="U255">
        <v>19600</v>
      </c>
      <c r="V255">
        <v>11400</v>
      </c>
      <c r="W255" s="148">
        <f t="shared" si="51"/>
        <v>57200</v>
      </c>
      <c r="X255" s="149">
        <v>36100</v>
      </c>
      <c r="Y255">
        <v>20400</v>
      </c>
      <c r="Z255">
        <v>700</v>
      </c>
      <c r="AA255">
        <v>0</v>
      </c>
      <c r="AB255" s="148">
        <f t="shared" si="48"/>
        <v>57200</v>
      </c>
      <c r="AC255" s="149">
        <v>9300</v>
      </c>
      <c r="AD255">
        <v>18900</v>
      </c>
      <c r="AE255">
        <v>23000</v>
      </c>
      <c r="AF255">
        <v>6000</v>
      </c>
      <c r="AG255" s="148">
        <f t="shared" si="52"/>
        <v>57200</v>
      </c>
      <c r="AH255" s="149">
        <v>15200</v>
      </c>
      <c r="AI255">
        <v>25400</v>
      </c>
      <c r="AJ255">
        <v>15700</v>
      </c>
      <c r="AK255">
        <v>900</v>
      </c>
      <c r="AL255" s="148">
        <f t="shared" si="53"/>
        <v>57200</v>
      </c>
      <c r="AM255" s="149">
        <v>28500</v>
      </c>
      <c r="AN255">
        <v>23400</v>
      </c>
      <c r="AO255">
        <v>5100</v>
      </c>
      <c r="AP255">
        <v>200</v>
      </c>
      <c r="AQ255" s="148">
        <f t="shared" si="54"/>
        <v>57200</v>
      </c>
      <c r="AR255" s="149">
        <v>9500</v>
      </c>
      <c r="AS255">
        <v>17900</v>
      </c>
      <c r="AT255">
        <v>21100</v>
      </c>
      <c r="AU255">
        <v>9200</v>
      </c>
      <c r="AV255">
        <f t="shared" si="55"/>
        <v>57700</v>
      </c>
      <c r="AX255" s="150">
        <f t="shared" si="56"/>
        <v>3.3216783216783217</v>
      </c>
      <c r="AY255" s="150">
        <f t="shared" si="57"/>
        <v>0</v>
      </c>
      <c r="AZ255" s="150">
        <f t="shared" si="58"/>
        <v>19.93006993006993</v>
      </c>
      <c r="BA255" s="150">
        <f t="shared" si="59"/>
        <v>0</v>
      </c>
      <c r="BB255" s="150">
        <f t="shared" si="60"/>
        <v>10.48951048951049</v>
      </c>
      <c r="BC255" s="150">
        <f t="shared" si="61"/>
        <v>1.5734265734265735</v>
      </c>
      <c r="BD255" s="150">
        <f t="shared" si="62"/>
        <v>0.34965034965034963</v>
      </c>
      <c r="BE255" s="150">
        <f t="shared" si="63"/>
        <v>15.944540727902945</v>
      </c>
    </row>
    <row r="256" spans="1:57" x14ac:dyDescent="0.4">
      <c r="A256" t="s">
        <v>456</v>
      </c>
      <c r="B256">
        <v>502</v>
      </c>
      <c r="C256" t="s">
        <v>456</v>
      </c>
      <c r="D256">
        <v>17038</v>
      </c>
      <c r="E256">
        <v>1</v>
      </c>
      <c r="F256" t="s">
        <v>456</v>
      </c>
      <c r="G256" t="s">
        <v>656</v>
      </c>
      <c r="H256" s="148">
        <v>2019</v>
      </c>
      <c r="I256">
        <v>4200</v>
      </c>
      <c r="J256">
        <v>0</v>
      </c>
      <c r="K256">
        <v>0</v>
      </c>
      <c r="L256">
        <v>0</v>
      </c>
      <c r="M256">
        <f t="shared" si="49"/>
        <v>4200</v>
      </c>
      <c r="N256" s="149">
        <v>4200</v>
      </c>
      <c r="O256">
        <v>0</v>
      </c>
      <c r="P256">
        <v>0</v>
      </c>
      <c r="Q256">
        <v>0</v>
      </c>
      <c r="R256" s="148">
        <f t="shared" si="50"/>
        <v>4200</v>
      </c>
      <c r="S256" s="149">
        <v>3700</v>
      </c>
      <c r="T256">
        <v>500</v>
      </c>
      <c r="U256">
        <v>0</v>
      </c>
      <c r="V256">
        <v>0</v>
      </c>
      <c r="W256" s="148">
        <f t="shared" si="51"/>
        <v>4200</v>
      </c>
      <c r="X256" s="149">
        <v>4200</v>
      </c>
      <c r="Y256">
        <v>0</v>
      </c>
      <c r="Z256">
        <v>0</v>
      </c>
      <c r="AA256">
        <v>0</v>
      </c>
      <c r="AB256" s="148">
        <f t="shared" si="48"/>
        <v>4200</v>
      </c>
      <c r="AC256" s="149">
        <v>2700</v>
      </c>
      <c r="AD256">
        <v>1100</v>
      </c>
      <c r="AE256">
        <v>200</v>
      </c>
      <c r="AF256">
        <v>200</v>
      </c>
      <c r="AG256" s="148">
        <f t="shared" si="52"/>
        <v>4200</v>
      </c>
      <c r="AH256" s="149">
        <v>2000</v>
      </c>
      <c r="AI256">
        <v>1300</v>
      </c>
      <c r="AJ256">
        <v>900</v>
      </c>
      <c r="AK256">
        <v>0</v>
      </c>
      <c r="AL256" s="148">
        <f t="shared" si="53"/>
        <v>4200</v>
      </c>
      <c r="AM256" s="149">
        <v>2400</v>
      </c>
      <c r="AN256">
        <v>1700</v>
      </c>
      <c r="AO256">
        <v>100</v>
      </c>
      <c r="AP256">
        <v>0</v>
      </c>
      <c r="AQ256" s="148">
        <f t="shared" si="54"/>
        <v>4200</v>
      </c>
      <c r="AR256" s="149">
        <v>1000</v>
      </c>
      <c r="AS256">
        <v>1900</v>
      </c>
      <c r="AT256">
        <v>1500</v>
      </c>
      <c r="AU256">
        <v>0</v>
      </c>
      <c r="AV256">
        <f t="shared" si="55"/>
        <v>4400</v>
      </c>
      <c r="AX256" s="150">
        <f t="shared" si="56"/>
        <v>0</v>
      </c>
      <c r="AY256" s="150">
        <f t="shared" si="57"/>
        <v>0</v>
      </c>
      <c r="AZ256" s="150">
        <f t="shared" si="58"/>
        <v>0</v>
      </c>
      <c r="BA256" s="150">
        <f t="shared" si="59"/>
        <v>0</v>
      </c>
      <c r="BB256" s="150">
        <f t="shared" si="60"/>
        <v>4.7619047619047619</v>
      </c>
      <c r="BC256" s="150">
        <f t="shared" si="61"/>
        <v>0</v>
      </c>
      <c r="BD256" s="150">
        <f t="shared" si="62"/>
        <v>0</v>
      </c>
      <c r="BE256" s="150">
        <f t="shared" si="63"/>
        <v>0</v>
      </c>
    </row>
    <row r="257" spans="1:57" x14ac:dyDescent="0.4">
      <c r="A257" t="s">
        <v>218</v>
      </c>
      <c r="B257">
        <v>503</v>
      </c>
      <c r="C257" t="s">
        <v>218</v>
      </c>
      <c r="D257">
        <v>19326</v>
      </c>
      <c r="E257">
        <v>1</v>
      </c>
      <c r="F257" t="s">
        <v>218</v>
      </c>
      <c r="G257" t="s">
        <v>656</v>
      </c>
      <c r="H257" s="148">
        <v>2024</v>
      </c>
      <c r="I257">
        <v>600</v>
      </c>
      <c r="J257">
        <v>2800</v>
      </c>
      <c r="K257">
        <v>100</v>
      </c>
      <c r="L257">
        <v>0</v>
      </c>
      <c r="M257">
        <f t="shared" si="49"/>
        <v>3500</v>
      </c>
      <c r="N257" s="149">
        <v>2900</v>
      </c>
      <c r="O257">
        <v>500</v>
      </c>
      <c r="P257">
        <v>100</v>
      </c>
      <c r="Q257">
        <v>0</v>
      </c>
      <c r="R257" s="148">
        <f t="shared" si="50"/>
        <v>3500</v>
      </c>
      <c r="S257" s="149">
        <v>300</v>
      </c>
      <c r="T257">
        <v>2200</v>
      </c>
      <c r="U257">
        <v>1000</v>
      </c>
      <c r="V257">
        <v>0</v>
      </c>
      <c r="W257" s="148">
        <f t="shared" si="51"/>
        <v>3500</v>
      </c>
      <c r="X257" s="149">
        <v>1400</v>
      </c>
      <c r="Y257">
        <v>1800</v>
      </c>
      <c r="Z257">
        <v>300</v>
      </c>
      <c r="AA257">
        <v>0</v>
      </c>
      <c r="AB257" s="148">
        <f t="shared" si="48"/>
        <v>3500</v>
      </c>
      <c r="AC257" s="149">
        <v>2400</v>
      </c>
      <c r="AD257">
        <v>1100</v>
      </c>
      <c r="AE257">
        <v>0</v>
      </c>
      <c r="AF257">
        <v>0</v>
      </c>
      <c r="AG257" s="148">
        <f t="shared" si="52"/>
        <v>3500</v>
      </c>
      <c r="AH257" s="149">
        <v>300</v>
      </c>
      <c r="AI257">
        <v>2400</v>
      </c>
      <c r="AJ257">
        <v>800</v>
      </c>
      <c r="AK257">
        <v>0</v>
      </c>
      <c r="AL257" s="148">
        <f t="shared" si="53"/>
        <v>3500</v>
      </c>
      <c r="AM257" s="149">
        <v>0</v>
      </c>
      <c r="AN257">
        <v>1100</v>
      </c>
      <c r="AO257">
        <v>2400</v>
      </c>
      <c r="AP257">
        <v>0</v>
      </c>
      <c r="AQ257" s="148">
        <f t="shared" si="54"/>
        <v>3500</v>
      </c>
      <c r="AR257" s="149">
        <v>1900</v>
      </c>
      <c r="AS257">
        <v>1500</v>
      </c>
      <c r="AT257">
        <v>0</v>
      </c>
      <c r="AU257">
        <v>0</v>
      </c>
      <c r="AV257">
        <f t="shared" si="55"/>
        <v>3400</v>
      </c>
      <c r="AX257" s="150">
        <f t="shared" si="56"/>
        <v>0</v>
      </c>
      <c r="AY257" s="150">
        <f t="shared" si="57"/>
        <v>0</v>
      </c>
      <c r="AZ257" s="150">
        <f t="shared" si="58"/>
        <v>0</v>
      </c>
      <c r="BA257" s="150">
        <f t="shared" si="59"/>
        <v>0</v>
      </c>
      <c r="BB257" s="150">
        <f t="shared" si="60"/>
        <v>0</v>
      </c>
      <c r="BC257" s="150">
        <f t="shared" si="61"/>
        <v>0</v>
      </c>
      <c r="BD257" s="150">
        <f t="shared" si="62"/>
        <v>0</v>
      </c>
      <c r="BE257" s="150">
        <f t="shared" si="63"/>
        <v>0</v>
      </c>
    </row>
    <row r="258" spans="1:57" x14ac:dyDescent="0.4">
      <c r="A258" t="s">
        <v>46</v>
      </c>
      <c r="B258">
        <v>508</v>
      </c>
      <c r="C258" t="s">
        <v>46</v>
      </c>
      <c r="D258">
        <v>19063</v>
      </c>
      <c r="E258">
        <v>1</v>
      </c>
      <c r="F258" t="s">
        <v>46</v>
      </c>
      <c r="G258" t="s">
        <v>656</v>
      </c>
      <c r="H258" s="148">
        <v>2023</v>
      </c>
      <c r="I258">
        <v>13000</v>
      </c>
      <c r="J258">
        <v>0</v>
      </c>
      <c r="K258">
        <v>0</v>
      </c>
      <c r="L258">
        <v>0</v>
      </c>
      <c r="M258">
        <f t="shared" si="49"/>
        <v>13000</v>
      </c>
      <c r="N258" s="149">
        <v>13000</v>
      </c>
      <c r="O258">
        <v>0</v>
      </c>
      <c r="P258">
        <v>0</v>
      </c>
      <c r="Q258">
        <v>0</v>
      </c>
      <c r="R258" s="148">
        <f t="shared" si="50"/>
        <v>13000</v>
      </c>
      <c r="S258" s="149">
        <v>11900</v>
      </c>
      <c r="T258">
        <v>1100</v>
      </c>
      <c r="U258">
        <v>0</v>
      </c>
      <c r="V258">
        <v>0</v>
      </c>
      <c r="W258" s="148">
        <f t="shared" si="51"/>
        <v>13000</v>
      </c>
      <c r="X258" s="149">
        <v>13000</v>
      </c>
      <c r="Y258">
        <v>0</v>
      </c>
      <c r="Z258">
        <v>0</v>
      </c>
      <c r="AA258">
        <v>0</v>
      </c>
      <c r="AB258" s="148">
        <f t="shared" ref="AB258:AB321" si="64">SUM(X258:AA258)</f>
        <v>13000</v>
      </c>
      <c r="AC258" s="149">
        <v>5300</v>
      </c>
      <c r="AD258">
        <v>5500</v>
      </c>
      <c r="AE258">
        <v>2200</v>
      </c>
      <c r="AF258">
        <v>0</v>
      </c>
      <c r="AG258" s="148">
        <f t="shared" si="52"/>
        <v>13000</v>
      </c>
      <c r="AH258" s="149">
        <v>3600</v>
      </c>
      <c r="AI258">
        <v>5500</v>
      </c>
      <c r="AJ258">
        <v>3900</v>
      </c>
      <c r="AK258">
        <v>0</v>
      </c>
      <c r="AL258" s="148">
        <f t="shared" si="53"/>
        <v>13000</v>
      </c>
      <c r="AM258" s="149">
        <v>2200</v>
      </c>
      <c r="AN258">
        <v>9500</v>
      </c>
      <c r="AO258">
        <v>1300</v>
      </c>
      <c r="AP258">
        <v>0</v>
      </c>
      <c r="AQ258" s="148">
        <f t="shared" si="54"/>
        <v>13000</v>
      </c>
      <c r="AR258" s="149">
        <v>6900</v>
      </c>
      <c r="AS258">
        <v>4700</v>
      </c>
      <c r="AT258">
        <v>800</v>
      </c>
      <c r="AU258">
        <v>0</v>
      </c>
      <c r="AV258">
        <f t="shared" si="55"/>
        <v>12400</v>
      </c>
      <c r="AX258" s="150">
        <f t="shared" si="56"/>
        <v>0</v>
      </c>
      <c r="AY258" s="150">
        <f t="shared" si="57"/>
        <v>0</v>
      </c>
      <c r="AZ258" s="150">
        <f t="shared" si="58"/>
        <v>0</v>
      </c>
      <c r="BA258" s="150">
        <f t="shared" si="59"/>
        <v>0</v>
      </c>
      <c r="BB258" s="150">
        <f t="shared" si="60"/>
        <v>0</v>
      </c>
      <c r="BC258" s="150">
        <f t="shared" si="61"/>
        <v>0</v>
      </c>
      <c r="BD258" s="150">
        <f t="shared" si="62"/>
        <v>0</v>
      </c>
      <c r="BE258" s="150">
        <f t="shared" si="63"/>
        <v>0</v>
      </c>
    </row>
    <row r="259" spans="1:57" x14ac:dyDescent="0.4">
      <c r="A259" t="s">
        <v>75</v>
      </c>
      <c r="B259">
        <v>508</v>
      </c>
      <c r="C259" t="s">
        <v>75</v>
      </c>
      <c r="D259">
        <v>19064</v>
      </c>
      <c r="E259">
        <v>1</v>
      </c>
      <c r="F259" t="s">
        <v>75</v>
      </c>
      <c r="G259" t="s">
        <v>656</v>
      </c>
      <c r="H259" s="148">
        <v>2023</v>
      </c>
      <c r="I259">
        <v>2700</v>
      </c>
      <c r="J259">
        <v>100</v>
      </c>
      <c r="K259">
        <v>0</v>
      </c>
      <c r="L259">
        <v>0</v>
      </c>
      <c r="M259">
        <f t="shared" ref="M259:M322" si="65">SUM(I259:L259)</f>
        <v>2800</v>
      </c>
      <c r="N259" s="149">
        <v>1300</v>
      </c>
      <c r="O259">
        <v>1500</v>
      </c>
      <c r="P259">
        <v>0</v>
      </c>
      <c r="Q259">
        <v>0</v>
      </c>
      <c r="R259" s="148">
        <f t="shared" ref="R259:R322" si="66">SUM(N259:Q259)</f>
        <v>2800</v>
      </c>
      <c r="S259" s="149">
        <v>200</v>
      </c>
      <c r="T259">
        <v>800</v>
      </c>
      <c r="U259">
        <v>1300</v>
      </c>
      <c r="V259">
        <v>500</v>
      </c>
      <c r="W259" s="148">
        <f t="shared" ref="W259:W322" si="67">SUM(S259:V259)</f>
        <v>2800</v>
      </c>
      <c r="X259" s="149">
        <v>1000</v>
      </c>
      <c r="Y259">
        <v>1800</v>
      </c>
      <c r="Z259">
        <v>0</v>
      </c>
      <c r="AA259">
        <v>0</v>
      </c>
      <c r="AB259" s="148">
        <f t="shared" si="64"/>
        <v>2800</v>
      </c>
      <c r="AC259" s="149">
        <v>100</v>
      </c>
      <c r="AD259">
        <v>2700</v>
      </c>
      <c r="AE259">
        <v>0</v>
      </c>
      <c r="AF259">
        <v>0</v>
      </c>
      <c r="AG259" s="148">
        <f t="shared" ref="AG259:AG322" si="68">SUM(AC259:AF259)</f>
        <v>2800</v>
      </c>
      <c r="AH259" s="149">
        <v>2700</v>
      </c>
      <c r="AI259">
        <v>100</v>
      </c>
      <c r="AJ259">
        <v>0</v>
      </c>
      <c r="AK259">
        <v>0</v>
      </c>
      <c r="AL259" s="148">
        <f t="shared" ref="AL259:AL322" si="69">SUM(AH259:AK259)</f>
        <v>2800</v>
      </c>
      <c r="AM259" s="149">
        <v>300</v>
      </c>
      <c r="AN259">
        <v>1700</v>
      </c>
      <c r="AO259">
        <v>800</v>
      </c>
      <c r="AP259">
        <v>0</v>
      </c>
      <c r="AQ259" s="148">
        <f t="shared" ref="AQ259:AQ322" si="70">SUM(AM259:AP259)</f>
        <v>2800</v>
      </c>
      <c r="AR259" s="149">
        <v>100</v>
      </c>
      <c r="AS259">
        <v>1400</v>
      </c>
      <c r="AT259">
        <v>1500</v>
      </c>
      <c r="AU259">
        <v>0</v>
      </c>
      <c r="AV259">
        <f t="shared" ref="AV259:AV322" si="71">SUM(AR259:AU259)</f>
        <v>3000</v>
      </c>
      <c r="AX259" s="150">
        <f t="shared" ref="AX259:AX322" si="72">L259/M259*100</f>
        <v>0</v>
      </c>
      <c r="AY259" s="150">
        <f t="shared" ref="AY259:AY322" si="73">Q259/R259*100</f>
        <v>0</v>
      </c>
      <c r="AZ259" s="150">
        <f t="shared" ref="AZ259:AZ322" si="74">V259/W259*100</f>
        <v>17.857142857142858</v>
      </c>
      <c r="BA259" s="150">
        <f t="shared" ref="BA259:BA322" si="75">AA259/AB259*100</f>
        <v>0</v>
      </c>
      <c r="BB259" s="150">
        <f t="shared" ref="BB259:BB322" si="76">AF259/AG259*100</f>
        <v>0</v>
      </c>
      <c r="BC259" s="150">
        <f t="shared" ref="BC259:BC322" si="77">AK259/AL259*100</f>
        <v>0</v>
      </c>
      <c r="BD259" s="150">
        <f t="shared" ref="BD259:BD322" si="78">AP259/AQ259*100</f>
        <v>0</v>
      </c>
      <c r="BE259" s="150">
        <f t="shared" ref="BE259:BE322" si="79">AU259/AV259*100</f>
        <v>0</v>
      </c>
    </row>
    <row r="260" spans="1:57" x14ac:dyDescent="0.4">
      <c r="A260" t="s">
        <v>78</v>
      </c>
      <c r="B260">
        <v>508</v>
      </c>
      <c r="C260" t="s">
        <v>78</v>
      </c>
      <c r="D260">
        <v>19065</v>
      </c>
      <c r="E260">
        <v>1</v>
      </c>
      <c r="F260" t="s">
        <v>78</v>
      </c>
      <c r="G260" t="s">
        <v>656</v>
      </c>
      <c r="H260" s="148">
        <v>2023</v>
      </c>
      <c r="I260">
        <v>2800</v>
      </c>
      <c r="J260">
        <v>0</v>
      </c>
      <c r="K260">
        <v>0</v>
      </c>
      <c r="L260">
        <v>0</v>
      </c>
      <c r="M260">
        <f t="shared" si="65"/>
        <v>2800</v>
      </c>
      <c r="N260" s="149">
        <v>2800</v>
      </c>
      <c r="O260">
        <v>0</v>
      </c>
      <c r="P260">
        <v>0</v>
      </c>
      <c r="Q260">
        <v>0</v>
      </c>
      <c r="R260" s="148">
        <f t="shared" si="66"/>
        <v>2800</v>
      </c>
      <c r="S260" s="149">
        <v>2400</v>
      </c>
      <c r="T260">
        <v>300</v>
      </c>
      <c r="U260">
        <v>100</v>
      </c>
      <c r="V260">
        <v>0</v>
      </c>
      <c r="W260" s="148">
        <f t="shared" si="67"/>
        <v>2800</v>
      </c>
      <c r="X260" s="149">
        <v>2700</v>
      </c>
      <c r="Y260">
        <v>100</v>
      </c>
      <c r="Z260">
        <v>0</v>
      </c>
      <c r="AA260">
        <v>0</v>
      </c>
      <c r="AB260" s="148">
        <f t="shared" si="64"/>
        <v>2800</v>
      </c>
      <c r="AC260" s="149">
        <v>1500</v>
      </c>
      <c r="AD260">
        <v>600</v>
      </c>
      <c r="AE260">
        <v>600</v>
      </c>
      <c r="AF260">
        <v>100</v>
      </c>
      <c r="AG260" s="148">
        <f t="shared" si="68"/>
        <v>2800</v>
      </c>
      <c r="AH260" s="149">
        <v>700</v>
      </c>
      <c r="AI260">
        <v>700</v>
      </c>
      <c r="AJ260">
        <v>1400</v>
      </c>
      <c r="AK260">
        <v>0</v>
      </c>
      <c r="AL260" s="148">
        <f t="shared" si="69"/>
        <v>2800</v>
      </c>
      <c r="AM260" s="149">
        <v>600</v>
      </c>
      <c r="AN260">
        <v>1500</v>
      </c>
      <c r="AO260">
        <v>700</v>
      </c>
      <c r="AP260">
        <v>0</v>
      </c>
      <c r="AQ260" s="148">
        <f t="shared" si="70"/>
        <v>2800</v>
      </c>
      <c r="AR260" s="149">
        <v>400</v>
      </c>
      <c r="AS260">
        <v>1100</v>
      </c>
      <c r="AT260">
        <v>1300</v>
      </c>
      <c r="AU260">
        <v>0</v>
      </c>
      <c r="AV260">
        <f t="shared" si="71"/>
        <v>2800</v>
      </c>
      <c r="AX260" s="150">
        <f t="shared" si="72"/>
        <v>0</v>
      </c>
      <c r="AY260" s="150">
        <f t="shared" si="73"/>
        <v>0</v>
      </c>
      <c r="AZ260" s="150">
        <f t="shared" si="74"/>
        <v>0</v>
      </c>
      <c r="BA260" s="150">
        <f t="shared" si="75"/>
        <v>0</v>
      </c>
      <c r="BB260" s="150">
        <f t="shared" si="76"/>
        <v>3.5714285714285712</v>
      </c>
      <c r="BC260" s="150">
        <f t="shared" si="77"/>
        <v>0</v>
      </c>
      <c r="BD260" s="150">
        <f t="shared" si="78"/>
        <v>0</v>
      </c>
      <c r="BE260" s="150">
        <f t="shared" si="79"/>
        <v>0</v>
      </c>
    </row>
    <row r="261" spans="1:57" x14ac:dyDescent="0.4">
      <c r="A261" t="s">
        <v>544</v>
      </c>
      <c r="B261">
        <v>508</v>
      </c>
      <c r="C261" t="s">
        <v>544</v>
      </c>
      <c r="D261">
        <v>22942</v>
      </c>
      <c r="E261">
        <v>1</v>
      </c>
      <c r="F261" t="s">
        <v>544</v>
      </c>
      <c r="G261" t="s">
        <v>656</v>
      </c>
      <c r="H261" s="148">
        <v>2025</v>
      </c>
      <c r="I261">
        <v>200</v>
      </c>
      <c r="J261">
        <v>0</v>
      </c>
      <c r="K261">
        <v>0</v>
      </c>
      <c r="L261">
        <v>0</v>
      </c>
      <c r="M261">
        <f t="shared" si="65"/>
        <v>200</v>
      </c>
      <c r="N261" s="149">
        <v>200</v>
      </c>
      <c r="O261">
        <v>0</v>
      </c>
      <c r="P261">
        <v>0</v>
      </c>
      <c r="Q261">
        <v>0</v>
      </c>
      <c r="R261" s="148">
        <f t="shared" si="66"/>
        <v>200</v>
      </c>
      <c r="S261" s="149">
        <v>200</v>
      </c>
      <c r="T261">
        <v>0</v>
      </c>
      <c r="U261">
        <v>0</v>
      </c>
      <c r="V261">
        <v>0</v>
      </c>
      <c r="W261" s="148">
        <f t="shared" si="67"/>
        <v>200</v>
      </c>
      <c r="X261" s="149">
        <v>200</v>
      </c>
      <c r="Y261">
        <v>0</v>
      </c>
      <c r="Z261">
        <v>0</v>
      </c>
      <c r="AA261">
        <v>0</v>
      </c>
      <c r="AB261" s="148">
        <f t="shared" si="64"/>
        <v>200</v>
      </c>
      <c r="AC261" s="149">
        <v>200</v>
      </c>
      <c r="AD261">
        <v>0</v>
      </c>
      <c r="AE261">
        <v>0</v>
      </c>
      <c r="AF261">
        <v>0</v>
      </c>
      <c r="AG261" s="148">
        <f t="shared" si="68"/>
        <v>200</v>
      </c>
      <c r="AH261" s="149">
        <v>200</v>
      </c>
      <c r="AI261">
        <v>0</v>
      </c>
      <c r="AJ261">
        <v>0</v>
      </c>
      <c r="AK261">
        <v>0</v>
      </c>
      <c r="AL261" s="148">
        <f t="shared" si="69"/>
        <v>200</v>
      </c>
      <c r="AM261" s="149">
        <v>200</v>
      </c>
      <c r="AN261">
        <v>0</v>
      </c>
      <c r="AO261">
        <v>0</v>
      </c>
      <c r="AP261">
        <v>0</v>
      </c>
      <c r="AQ261" s="148">
        <f t="shared" si="70"/>
        <v>200</v>
      </c>
      <c r="AR261" s="149">
        <v>1700</v>
      </c>
      <c r="AS261">
        <v>500</v>
      </c>
      <c r="AT261">
        <v>0</v>
      </c>
      <c r="AU261">
        <v>0</v>
      </c>
      <c r="AV261">
        <f t="shared" si="71"/>
        <v>2200</v>
      </c>
      <c r="AX261" s="150">
        <f t="shared" si="72"/>
        <v>0</v>
      </c>
      <c r="AY261" s="150">
        <f t="shared" si="73"/>
        <v>0</v>
      </c>
      <c r="AZ261" s="150">
        <f t="shared" si="74"/>
        <v>0</v>
      </c>
      <c r="BA261" s="150">
        <f t="shared" si="75"/>
        <v>0</v>
      </c>
      <c r="BB261" s="150">
        <f t="shared" si="76"/>
        <v>0</v>
      </c>
      <c r="BC261" s="150">
        <f t="shared" si="77"/>
        <v>0</v>
      </c>
      <c r="BD261" s="150">
        <f t="shared" si="78"/>
        <v>0</v>
      </c>
      <c r="BE261" s="150">
        <f t="shared" si="79"/>
        <v>0</v>
      </c>
    </row>
    <row r="262" spans="1:57" x14ac:dyDescent="0.4">
      <c r="A262" t="s">
        <v>545</v>
      </c>
      <c r="B262">
        <v>508</v>
      </c>
      <c r="C262" t="s">
        <v>545</v>
      </c>
      <c r="D262">
        <v>22943</v>
      </c>
      <c r="E262">
        <v>1</v>
      </c>
      <c r="F262" t="s">
        <v>545</v>
      </c>
      <c r="G262" t="s">
        <v>656</v>
      </c>
      <c r="H262" s="148">
        <v>2025</v>
      </c>
      <c r="I262">
        <v>2200</v>
      </c>
      <c r="J262">
        <v>200</v>
      </c>
      <c r="K262">
        <v>0</v>
      </c>
      <c r="L262">
        <v>0</v>
      </c>
      <c r="M262">
        <f t="shared" si="65"/>
        <v>2400</v>
      </c>
      <c r="N262" s="149">
        <v>0</v>
      </c>
      <c r="O262">
        <v>2400</v>
      </c>
      <c r="P262">
        <v>0</v>
      </c>
      <c r="Q262">
        <v>0</v>
      </c>
      <c r="R262" s="148">
        <f t="shared" si="66"/>
        <v>2400</v>
      </c>
      <c r="S262" s="149">
        <v>200</v>
      </c>
      <c r="T262">
        <v>600</v>
      </c>
      <c r="U262">
        <v>1600</v>
      </c>
      <c r="V262">
        <v>0</v>
      </c>
      <c r="W262" s="148">
        <f t="shared" si="67"/>
        <v>2400</v>
      </c>
      <c r="X262" s="149">
        <v>2400</v>
      </c>
      <c r="Y262">
        <v>0</v>
      </c>
      <c r="Z262">
        <v>0</v>
      </c>
      <c r="AA262">
        <v>0</v>
      </c>
      <c r="AB262" s="148">
        <f t="shared" si="64"/>
        <v>2400</v>
      </c>
      <c r="AC262" s="149">
        <v>1300</v>
      </c>
      <c r="AD262">
        <v>800</v>
      </c>
      <c r="AE262">
        <v>300</v>
      </c>
      <c r="AF262">
        <v>0</v>
      </c>
      <c r="AG262" s="148">
        <f t="shared" si="68"/>
        <v>2400</v>
      </c>
      <c r="AH262" s="149">
        <v>400</v>
      </c>
      <c r="AI262">
        <v>1100</v>
      </c>
      <c r="AJ262">
        <v>900</v>
      </c>
      <c r="AK262">
        <v>0</v>
      </c>
      <c r="AL262" s="148">
        <f t="shared" si="69"/>
        <v>2400</v>
      </c>
      <c r="AM262" s="149">
        <v>800</v>
      </c>
      <c r="AN262">
        <v>1600</v>
      </c>
      <c r="AO262">
        <v>0</v>
      </c>
      <c r="AP262">
        <v>0</v>
      </c>
      <c r="AQ262" s="148">
        <f t="shared" si="70"/>
        <v>2400</v>
      </c>
      <c r="AR262" s="149">
        <v>4100</v>
      </c>
      <c r="AS262">
        <v>800</v>
      </c>
      <c r="AT262">
        <v>2200</v>
      </c>
      <c r="AU262">
        <v>1500</v>
      </c>
      <c r="AV262">
        <f t="shared" si="71"/>
        <v>8600</v>
      </c>
      <c r="AX262" s="150">
        <f t="shared" si="72"/>
        <v>0</v>
      </c>
      <c r="AY262" s="150">
        <f t="shared" si="73"/>
        <v>0</v>
      </c>
      <c r="AZ262" s="150">
        <f t="shared" si="74"/>
        <v>0</v>
      </c>
      <c r="BA262" s="150">
        <f t="shared" si="75"/>
        <v>0</v>
      </c>
      <c r="BB262" s="150">
        <f t="shared" si="76"/>
        <v>0</v>
      </c>
      <c r="BC262" s="150">
        <f t="shared" si="77"/>
        <v>0</v>
      </c>
      <c r="BD262" s="150">
        <f t="shared" si="78"/>
        <v>0</v>
      </c>
      <c r="BE262" s="150">
        <f t="shared" si="79"/>
        <v>17.441860465116278</v>
      </c>
    </row>
    <row r="263" spans="1:57" x14ac:dyDescent="0.4">
      <c r="A263" t="s">
        <v>81</v>
      </c>
      <c r="B263">
        <v>508</v>
      </c>
      <c r="C263" t="s">
        <v>81</v>
      </c>
      <c r="D263">
        <v>19066</v>
      </c>
      <c r="E263">
        <v>1</v>
      </c>
      <c r="F263" t="s">
        <v>81</v>
      </c>
      <c r="G263" t="s">
        <v>656</v>
      </c>
      <c r="H263" s="148">
        <v>2023</v>
      </c>
      <c r="I263">
        <v>13100</v>
      </c>
      <c r="J263">
        <v>0</v>
      </c>
      <c r="K263">
        <v>0</v>
      </c>
      <c r="L263">
        <v>0</v>
      </c>
      <c r="M263">
        <f t="shared" si="65"/>
        <v>13100</v>
      </c>
      <c r="N263" s="149">
        <v>13100</v>
      </c>
      <c r="O263">
        <v>0</v>
      </c>
      <c r="P263">
        <v>0</v>
      </c>
      <c r="Q263">
        <v>0</v>
      </c>
      <c r="R263" s="148">
        <f t="shared" si="66"/>
        <v>13100</v>
      </c>
      <c r="S263" s="149">
        <v>13100</v>
      </c>
      <c r="T263">
        <v>0</v>
      </c>
      <c r="U263">
        <v>0</v>
      </c>
      <c r="V263">
        <v>0</v>
      </c>
      <c r="W263" s="148">
        <f t="shared" si="67"/>
        <v>13100</v>
      </c>
      <c r="X263" s="149">
        <v>13100</v>
      </c>
      <c r="Y263">
        <v>0</v>
      </c>
      <c r="Z263">
        <v>0</v>
      </c>
      <c r="AA263">
        <v>0</v>
      </c>
      <c r="AB263" s="148">
        <f t="shared" si="64"/>
        <v>13100</v>
      </c>
      <c r="AC263" s="149">
        <v>9200</v>
      </c>
      <c r="AD263">
        <v>800</v>
      </c>
      <c r="AE263">
        <v>1700</v>
      </c>
      <c r="AF263">
        <v>1400</v>
      </c>
      <c r="AG263" s="148">
        <f t="shared" si="68"/>
        <v>13100</v>
      </c>
      <c r="AH263" s="149">
        <v>7500</v>
      </c>
      <c r="AI263">
        <v>3400</v>
      </c>
      <c r="AJ263">
        <v>2200</v>
      </c>
      <c r="AK263">
        <v>0</v>
      </c>
      <c r="AL263" s="148">
        <f t="shared" si="69"/>
        <v>13100</v>
      </c>
      <c r="AM263" s="149">
        <v>7800</v>
      </c>
      <c r="AN263">
        <v>4200</v>
      </c>
      <c r="AO263">
        <v>1000</v>
      </c>
      <c r="AP263">
        <v>100</v>
      </c>
      <c r="AQ263" s="148">
        <f t="shared" si="70"/>
        <v>13100</v>
      </c>
      <c r="AR263" s="149">
        <v>4900</v>
      </c>
      <c r="AS263">
        <v>0</v>
      </c>
      <c r="AT263">
        <v>2400</v>
      </c>
      <c r="AU263">
        <v>5700</v>
      </c>
      <c r="AV263">
        <f t="shared" si="71"/>
        <v>13000</v>
      </c>
      <c r="AX263" s="150">
        <f t="shared" si="72"/>
        <v>0</v>
      </c>
      <c r="AY263" s="150">
        <f t="shared" si="73"/>
        <v>0</v>
      </c>
      <c r="AZ263" s="150">
        <f t="shared" si="74"/>
        <v>0</v>
      </c>
      <c r="BA263" s="150">
        <f t="shared" si="75"/>
        <v>0</v>
      </c>
      <c r="BB263" s="150">
        <f t="shared" si="76"/>
        <v>10.687022900763358</v>
      </c>
      <c r="BC263" s="150">
        <f t="shared" si="77"/>
        <v>0</v>
      </c>
      <c r="BD263" s="150">
        <f t="shared" si="78"/>
        <v>0.76335877862595414</v>
      </c>
      <c r="BE263" s="150">
        <f t="shared" si="79"/>
        <v>43.846153846153847</v>
      </c>
    </row>
    <row r="264" spans="1:57" x14ac:dyDescent="0.4">
      <c r="A264" t="s">
        <v>82</v>
      </c>
      <c r="B264">
        <v>508</v>
      </c>
      <c r="C264" t="s">
        <v>82</v>
      </c>
      <c r="D264">
        <v>19067</v>
      </c>
      <c r="E264">
        <v>1</v>
      </c>
      <c r="F264" t="s">
        <v>82</v>
      </c>
      <c r="G264" t="s">
        <v>656</v>
      </c>
      <c r="H264" s="148">
        <v>2023</v>
      </c>
      <c r="I264">
        <v>12800</v>
      </c>
      <c r="J264">
        <v>1500</v>
      </c>
      <c r="K264">
        <v>0</v>
      </c>
      <c r="L264">
        <v>0</v>
      </c>
      <c r="M264">
        <f t="shared" si="65"/>
        <v>14300</v>
      </c>
      <c r="N264" s="149">
        <v>8500</v>
      </c>
      <c r="O264">
        <v>5100</v>
      </c>
      <c r="P264">
        <v>700</v>
      </c>
      <c r="Q264">
        <v>0</v>
      </c>
      <c r="R264" s="148">
        <f t="shared" si="66"/>
        <v>14300</v>
      </c>
      <c r="S264" s="149">
        <v>8000</v>
      </c>
      <c r="T264">
        <v>3100</v>
      </c>
      <c r="U264">
        <v>2800</v>
      </c>
      <c r="V264">
        <v>400</v>
      </c>
      <c r="W264" s="148">
        <f t="shared" si="67"/>
        <v>14300</v>
      </c>
      <c r="X264" s="149">
        <v>13900</v>
      </c>
      <c r="Y264">
        <v>400</v>
      </c>
      <c r="Z264">
        <v>0</v>
      </c>
      <c r="AA264">
        <v>0</v>
      </c>
      <c r="AB264" s="148">
        <f t="shared" si="64"/>
        <v>14300</v>
      </c>
      <c r="AC264" s="149">
        <v>9200</v>
      </c>
      <c r="AD264">
        <v>3000</v>
      </c>
      <c r="AE264">
        <v>1600</v>
      </c>
      <c r="AF264">
        <v>500</v>
      </c>
      <c r="AG264" s="148">
        <f t="shared" si="68"/>
        <v>14300</v>
      </c>
      <c r="AH264" s="149">
        <v>100</v>
      </c>
      <c r="AI264">
        <v>3700</v>
      </c>
      <c r="AJ264">
        <v>10500</v>
      </c>
      <c r="AK264">
        <v>0</v>
      </c>
      <c r="AL264" s="148">
        <f t="shared" si="69"/>
        <v>14300</v>
      </c>
      <c r="AM264" s="149">
        <v>7100</v>
      </c>
      <c r="AN264">
        <v>7000</v>
      </c>
      <c r="AO264">
        <v>200</v>
      </c>
      <c r="AP264">
        <v>0</v>
      </c>
      <c r="AQ264" s="148">
        <f t="shared" si="70"/>
        <v>14300</v>
      </c>
      <c r="AR264" s="149">
        <v>5700</v>
      </c>
      <c r="AS264">
        <v>6400</v>
      </c>
      <c r="AT264">
        <v>2200</v>
      </c>
      <c r="AU264">
        <v>0</v>
      </c>
      <c r="AV264">
        <f t="shared" si="71"/>
        <v>14300</v>
      </c>
      <c r="AX264" s="150">
        <f t="shared" si="72"/>
        <v>0</v>
      </c>
      <c r="AY264" s="150">
        <f t="shared" si="73"/>
        <v>0</v>
      </c>
      <c r="AZ264" s="150">
        <f t="shared" si="74"/>
        <v>2.7972027972027971</v>
      </c>
      <c r="BA264" s="150">
        <f t="shared" si="75"/>
        <v>0</v>
      </c>
      <c r="BB264" s="150">
        <f t="shared" si="76"/>
        <v>3.4965034965034967</v>
      </c>
      <c r="BC264" s="150">
        <f t="shared" si="77"/>
        <v>0</v>
      </c>
      <c r="BD264" s="150">
        <f t="shared" si="78"/>
        <v>0</v>
      </c>
      <c r="BE264" s="150">
        <f t="shared" si="79"/>
        <v>0</v>
      </c>
    </row>
    <row r="265" spans="1:57" x14ac:dyDescent="0.4">
      <c r="A265" t="s">
        <v>72</v>
      </c>
      <c r="B265">
        <v>508</v>
      </c>
      <c r="C265" t="s">
        <v>72</v>
      </c>
      <c r="D265">
        <v>19068</v>
      </c>
      <c r="E265">
        <v>1</v>
      </c>
      <c r="F265" t="s">
        <v>72</v>
      </c>
      <c r="G265" t="s">
        <v>656</v>
      </c>
      <c r="H265" s="148">
        <v>2022</v>
      </c>
      <c r="I265">
        <v>6600</v>
      </c>
      <c r="J265">
        <v>0</v>
      </c>
      <c r="K265">
        <v>0</v>
      </c>
      <c r="L265">
        <v>0</v>
      </c>
      <c r="M265">
        <f t="shared" si="65"/>
        <v>6600</v>
      </c>
      <c r="N265" s="149">
        <v>6600</v>
      </c>
      <c r="O265">
        <v>0</v>
      </c>
      <c r="P265">
        <v>0</v>
      </c>
      <c r="Q265">
        <v>0</v>
      </c>
      <c r="R265" s="148">
        <f t="shared" si="66"/>
        <v>6600</v>
      </c>
      <c r="S265" s="149">
        <v>6600</v>
      </c>
      <c r="T265">
        <v>0</v>
      </c>
      <c r="U265">
        <v>0</v>
      </c>
      <c r="V265">
        <v>0</v>
      </c>
      <c r="W265" s="148">
        <f t="shared" si="67"/>
        <v>6600</v>
      </c>
      <c r="X265" s="149">
        <v>6600</v>
      </c>
      <c r="Y265">
        <v>0</v>
      </c>
      <c r="Z265">
        <v>0</v>
      </c>
      <c r="AA265">
        <v>0</v>
      </c>
      <c r="AB265" s="148">
        <f t="shared" si="64"/>
        <v>6600</v>
      </c>
      <c r="AC265" s="149">
        <v>6600</v>
      </c>
      <c r="AD265">
        <v>0</v>
      </c>
      <c r="AE265">
        <v>0</v>
      </c>
      <c r="AF265">
        <v>0</v>
      </c>
      <c r="AG265" s="148">
        <f t="shared" si="68"/>
        <v>6600</v>
      </c>
      <c r="AH265" s="149">
        <v>5700</v>
      </c>
      <c r="AI265">
        <v>900</v>
      </c>
      <c r="AJ265">
        <v>0</v>
      </c>
      <c r="AK265">
        <v>0</v>
      </c>
      <c r="AL265" s="148">
        <f t="shared" si="69"/>
        <v>6600</v>
      </c>
      <c r="AM265" s="149">
        <v>3000</v>
      </c>
      <c r="AN265">
        <v>700</v>
      </c>
      <c r="AO265">
        <v>2400</v>
      </c>
      <c r="AP265">
        <v>500</v>
      </c>
      <c r="AQ265" s="148">
        <f t="shared" si="70"/>
        <v>6600</v>
      </c>
      <c r="AR265" s="149">
        <v>2600</v>
      </c>
      <c r="AS265">
        <v>2800</v>
      </c>
      <c r="AT265">
        <v>700</v>
      </c>
      <c r="AU265">
        <v>0</v>
      </c>
      <c r="AV265">
        <f t="shared" si="71"/>
        <v>6100</v>
      </c>
      <c r="AX265" s="150">
        <f t="shared" si="72"/>
        <v>0</v>
      </c>
      <c r="AY265" s="150">
        <f t="shared" si="73"/>
        <v>0</v>
      </c>
      <c r="AZ265" s="150">
        <f t="shared" si="74"/>
        <v>0</v>
      </c>
      <c r="BA265" s="150">
        <f t="shared" si="75"/>
        <v>0</v>
      </c>
      <c r="BB265" s="150">
        <f t="shared" si="76"/>
        <v>0</v>
      </c>
      <c r="BC265" s="150">
        <f t="shared" si="77"/>
        <v>0</v>
      </c>
      <c r="BD265" s="150">
        <f t="shared" si="78"/>
        <v>7.5757575757575761</v>
      </c>
      <c r="BE265" s="150">
        <f t="shared" si="79"/>
        <v>0</v>
      </c>
    </row>
    <row r="266" spans="1:57" x14ac:dyDescent="0.4">
      <c r="A266" t="s">
        <v>495</v>
      </c>
      <c r="B266">
        <v>502</v>
      </c>
      <c r="C266" t="s">
        <v>495</v>
      </c>
      <c r="D266">
        <v>17033</v>
      </c>
      <c r="E266">
        <v>1</v>
      </c>
      <c r="F266" t="s">
        <v>495</v>
      </c>
      <c r="G266" t="s">
        <v>656</v>
      </c>
      <c r="H266" s="148">
        <v>2019</v>
      </c>
      <c r="I266">
        <v>13900</v>
      </c>
      <c r="J266">
        <v>0</v>
      </c>
      <c r="K266">
        <v>0</v>
      </c>
      <c r="L266">
        <v>0</v>
      </c>
      <c r="M266">
        <f t="shared" si="65"/>
        <v>13900</v>
      </c>
      <c r="N266" s="149">
        <v>13900</v>
      </c>
      <c r="O266">
        <v>0</v>
      </c>
      <c r="P266">
        <v>0</v>
      </c>
      <c r="Q266">
        <v>0</v>
      </c>
      <c r="R266" s="148">
        <f t="shared" si="66"/>
        <v>13900</v>
      </c>
      <c r="S266" s="149">
        <v>13800</v>
      </c>
      <c r="T266">
        <v>100</v>
      </c>
      <c r="U266">
        <v>0</v>
      </c>
      <c r="V266">
        <v>0</v>
      </c>
      <c r="W266" s="148">
        <f t="shared" si="67"/>
        <v>13900</v>
      </c>
      <c r="X266" s="149">
        <v>13900</v>
      </c>
      <c r="Y266">
        <v>0</v>
      </c>
      <c r="Z266">
        <v>0</v>
      </c>
      <c r="AA266">
        <v>0</v>
      </c>
      <c r="AB266" s="148">
        <f t="shared" si="64"/>
        <v>13900</v>
      </c>
      <c r="AC266" s="149">
        <v>12800</v>
      </c>
      <c r="AD266">
        <v>1100</v>
      </c>
      <c r="AE266">
        <v>0</v>
      </c>
      <c r="AF266">
        <v>0</v>
      </c>
      <c r="AG266" s="148">
        <f t="shared" si="68"/>
        <v>13900</v>
      </c>
      <c r="AH266" s="149">
        <v>12000</v>
      </c>
      <c r="AI266">
        <v>1900</v>
      </c>
      <c r="AJ266">
        <v>0</v>
      </c>
      <c r="AK266">
        <v>0</v>
      </c>
      <c r="AL266" s="148">
        <f t="shared" si="69"/>
        <v>13900</v>
      </c>
      <c r="AM266" s="149">
        <v>12700</v>
      </c>
      <c r="AN266">
        <v>1100</v>
      </c>
      <c r="AO266">
        <v>100</v>
      </c>
      <c r="AP266">
        <v>0</v>
      </c>
      <c r="AQ266" s="148">
        <f t="shared" si="70"/>
        <v>13900</v>
      </c>
      <c r="AR266" s="149">
        <v>10000</v>
      </c>
      <c r="AS266">
        <v>1100</v>
      </c>
      <c r="AT266">
        <v>2400</v>
      </c>
      <c r="AU266">
        <v>0</v>
      </c>
      <c r="AV266">
        <f t="shared" si="71"/>
        <v>13500</v>
      </c>
      <c r="AX266" s="150">
        <f t="shared" si="72"/>
        <v>0</v>
      </c>
      <c r="AY266" s="150">
        <f t="shared" si="73"/>
        <v>0</v>
      </c>
      <c r="AZ266" s="150">
        <f t="shared" si="74"/>
        <v>0</v>
      </c>
      <c r="BA266" s="150">
        <f t="shared" si="75"/>
        <v>0</v>
      </c>
      <c r="BB266" s="150">
        <f t="shared" si="76"/>
        <v>0</v>
      </c>
      <c r="BC266" s="150">
        <f t="shared" si="77"/>
        <v>0</v>
      </c>
      <c r="BD266" s="150">
        <f t="shared" si="78"/>
        <v>0</v>
      </c>
      <c r="BE266" s="150">
        <f t="shared" si="79"/>
        <v>0</v>
      </c>
    </row>
    <row r="267" spans="1:57" x14ac:dyDescent="0.4">
      <c r="A267" t="s">
        <v>546</v>
      </c>
      <c r="B267">
        <v>508</v>
      </c>
      <c r="C267" t="s">
        <v>546</v>
      </c>
      <c r="D267">
        <v>22944</v>
      </c>
      <c r="E267">
        <v>1</v>
      </c>
      <c r="F267" t="s">
        <v>546</v>
      </c>
      <c r="G267" t="s">
        <v>656</v>
      </c>
      <c r="H267" s="148">
        <v>2025</v>
      </c>
      <c r="I267">
        <v>8100</v>
      </c>
      <c r="J267">
        <v>0</v>
      </c>
      <c r="K267">
        <v>0</v>
      </c>
      <c r="L267">
        <v>0</v>
      </c>
      <c r="M267">
        <f t="shared" si="65"/>
        <v>8100</v>
      </c>
      <c r="N267" s="149">
        <v>8100</v>
      </c>
      <c r="O267">
        <v>0</v>
      </c>
      <c r="P267">
        <v>0</v>
      </c>
      <c r="Q267">
        <v>0</v>
      </c>
      <c r="R267" s="148">
        <f t="shared" si="66"/>
        <v>8100</v>
      </c>
      <c r="S267" s="149">
        <v>8100</v>
      </c>
      <c r="T267">
        <v>0</v>
      </c>
      <c r="U267">
        <v>0</v>
      </c>
      <c r="V267">
        <v>0</v>
      </c>
      <c r="W267" s="148">
        <f t="shared" si="67"/>
        <v>8100</v>
      </c>
      <c r="X267" s="149">
        <v>8100</v>
      </c>
      <c r="Y267">
        <v>0</v>
      </c>
      <c r="Z267">
        <v>0</v>
      </c>
      <c r="AA267">
        <v>0</v>
      </c>
      <c r="AB267" s="148">
        <f t="shared" si="64"/>
        <v>8100</v>
      </c>
      <c r="AC267" s="149">
        <v>8100</v>
      </c>
      <c r="AD267">
        <v>0</v>
      </c>
      <c r="AE267">
        <v>0</v>
      </c>
      <c r="AF267">
        <v>0</v>
      </c>
      <c r="AG267" s="148">
        <f t="shared" si="68"/>
        <v>8100</v>
      </c>
      <c r="AH267" s="149">
        <v>7000</v>
      </c>
      <c r="AI267">
        <v>1100</v>
      </c>
      <c r="AJ267">
        <v>0</v>
      </c>
      <c r="AK267">
        <v>0</v>
      </c>
      <c r="AL267" s="148">
        <f t="shared" si="69"/>
        <v>8100</v>
      </c>
      <c r="AM267" s="149">
        <v>3900</v>
      </c>
      <c r="AN267">
        <v>2800</v>
      </c>
      <c r="AO267">
        <v>1200</v>
      </c>
      <c r="AP267">
        <v>200</v>
      </c>
      <c r="AQ267" s="148">
        <f t="shared" si="70"/>
        <v>8100</v>
      </c>
      <c r="AR267" s="149">
        <v>4400</v>
      </c>
      <c r="AS267">
        <v>2500</v>
      </c>
      <c r="AT267">
        <v>0</v>
      </c>
      <c r="AU267">
        <v>0</v>
      </c>
      <c r="AV267">
        <f t="shared" si="71"/>
        <v>6900</v>
      </c>
      <c r="AX267" s="150">
        <f t="shared" si="72"/>
        <v>0</v>
      </c>
      <c r="AY267" s="150">
        <f t="shared" si="73"/>
        <v>0</v>
      </c>
      <c r="AZ267" s="150">
        <f t="shared" si="74"/>
        <v>0</v>
      </c>
      <c r="BA267" s="150">
        <f t="shared" si="75"/>
        <v>0</v>
      </c>
      <c r="BB267" s="150">
        <f t="shared" si="76"/>
        <v>0</v>
      </c>
      <c r="BC267" s="150">
        <f t="shared" si="77"/>
        <v>0</v>
      </c>
      <c r="BD267" s="150">
        <f t="shared" si="78"/>
        <v>2.4691358024691357</v>
      </c>
      <c r="BE267" s="150">
        <f t="shared" si="79"/>
        <v>0</v>
      </c>
    </row>
    <row r="268" spans="1:57" x14ac:dyDescent="0.4">
      <c r="A268" t="s">
        <v>592</v>
      </c>
      <c r="B268">
        <v>508</v>
      </c>
      <c r="C268" t="s">
        <v>592</v>
      </c>
      <c r="D268">
        <v>22945</v>
      </c>
      <c r="E268">
        <v>1</v>
      </c>
      <c r="F268" t="s">
        <v>592</v>
      </c>
      <c r="G268" t="s">
        <v>656</v>
      </c>
      <c r="H268" s="148">
        <v>2025</v>
      </c>
      <c r="I268">
        <v>7200</v>
      </c>
      <c r="J268">
        <v>0</v>
      </c>
      <c r="K268">
        <v>0</v>
      </c>
      <c r="L268">
        <v>0</v>
      </c>
      <c r="M268">
        <f t="shared" si="65"/>
        <v>7200</v>
      </c>
      <c r="N268" s="149">
        <v>7200</v>
      </c>
      <c r="O268">
        <v>0</v>
      </c>
      <c r="P268">
        <v>0</v>
      </c>
      <c r="Q268">
        <v>0</v>
      </c>
      <c r="R268" s="148">
        <f t="shared" si="66"/>
        <v>7200</v>
      </c>
      <c r="S268" s="149">
        <v>7200</v>
      </c>
      <c r="T268">
        <v>0</v>
      </c>
      <c r="U268">
        <v>0</v>
      </c>
      <c r="V268">
        <v>0</v>
      </c>
      <c r="W268" s="148">
        <f t="shared" si="67"/>
        <v>7200</v>
      </c>
      <c r="X268" s="149">
        <v>7200</v>
      </c>
      <c r="Y268">
        <v>0</v>
      </c>
      <c r="Z268">
        <v>0</v>
      </c>
      <c r="AA268">
        <v>0</v>
      </c>
      <c r="AB268" s="148">
        <f t="shared" si="64"/>
        <v>7200</v>
      </c>
      <c r="AC268" s="149">
        <v>5600</v>
      </c>
      <c r="AD268">
        <v>1300</v>
      </c>
      <c r="AE268">
        <v>300</v>
      </c>
      <c r="AF268">
        <v>0</v>
      </c>
      <c r="AG268" s="148">
        <f t="shared" si="68"/>
        <v>7200</v>
      </c>
      <c r="AH268" s="149">
        <v>5300</v>
      </c>
      <c r="AI268">
        <v>1800</v>
      </c>
      <c r="AJ268">
        <v>100</v>
      </c>
      <c r="AK268">
        <v>0</v>
      </c>
      <c r="AL268" s="148">
        <f t="shared" si="69"/>
        <v>7200</v>
      </c>
      <c r="AM268" s="149">
        <v>2300</v>
      </c>
      <c r="AN268">
        <v>600</v>
      </c>
      <c r="AO268">
        <v>2500</v>
      </c>
      <c r="AP268">
        <v>1800</v>
      </c>
      <c r="AQ268" s="148">
        <f t="shared" si="70"/>
        <v>7200</v>
      </c>
      <c r="AR268" s="149">
        <v>2000</v>
      </c>
      <c r="AS268">
        <v>5000</v>
      </c>
      <c r="AT268">
        <v>500</v>
      </c>
      <c r="AU268">
        <v>0</v>
      </c>
      <c r="AV268">
        <f t="shared" si="71"/>
        <v>7500</v>
      </c>
      <c r="AX268" s="150">
        <f t="shared" si="72"/>
        <v>0</v>
      </c>
      <c r="AY268" s="150">
        <f t="shared" si="73"/>
        <v>0</v>
      </c>
      <c r="AZ268" s="150">
        <f t="shared" si="74"/>
        <v>0</v>
      </c>
      <c r="BA268" s="150">
        <f t="shared" si="75"/>
        <v>0</v>
      </c>
      <c r="BB268" s="150">
        <f t="shared" si="76"/>
        <v>0</v>
      </c>
      <c r="BC268" s="150">
        <f t="shared" si="77"/>
        <v>0</v>
      </c>
      <c r="BD268" s="150">
        <f t="shared" si="78"/>
        <v>25</v>
      </c>
      <c r="BE268" s="150">
        <f t="shared" si="79"/>
        <v>0</v>
      </c>
    </row>
    <row r="269" spans="1:57" x14ac:dyDescent="0.4">
      <c r="A269" t="s">
        <v>108</v>
      </c>
      <c r="B269">
        <v>508</v>
      </c>
      <c r="C269" t="s">
        <v>108</v>
      </c>
      <c r="D269">
        <v>19070</v>
      </c>
      <c r="E269">
        <v>1</v>
      </c>
      <c r="F269" t="s">
        <v>108</v>
      </c>
      <c r="G269" t="s">
        <v>656</v>
      </c>
      <c r="H269" s="148">
        <v>2022</v>
      </c>
      <c r="I269">
        <v>24100</v>
      </c>
      <c r="J269">
        <v>0</v>
      </c>
      <c r="K269">
        <v>0</v>
      </c>
      <c r="L269">
        <v>0</v>
      </c>
      <c r="M269">
        <f t="shared" si="65"/>
        <v>24100</v>
      </c>
      <c r="N269" s="149">
        <v>24100</v>
      </c>
      <c r="O269">
        <v>0</v>
      </c>
      <c r="P269">
        <v>0</v>
      </c>
      <c r="Q269">
        <v>0</v>
      </c>
      <c r="R269" s="148">
        <f t="shared" si="66"/>
        <v>24100</v>
      </c>
      <c r="S269" s="149">
        <v>23600</v>
      </c>
      <c r="T269">
        <v>500</v>
      </c>
      <c r="U269">
        <v>0</v>
      </c>
      <c r="V269">
        <v>0</v>
      </c>
      <c r="W269" s="148">
        <f t="shared" si="67"/>
        <v>24100</v>
      </c>
      <c r="X269" s="149">
        <v>24100</v>
      </c>
      <c r="Y269">
        <v>0</v>
      </c>
      <c r="Z269">
        <v>0</v>
      </c>
      <c r="AA269">
        <v>0</v>
      </c>
      <c r="AB269" s="148">
        <f t="shared" si="64"/>
        <v>24100</v>
      </c>
      <c r="AC269" s="149">
        <v>13200</v>
      </c>
      <c r="AD269">
        <v>3300</v>
      </c>
      <c r="AE269">
        <v>5000</v>
      </c>
      <c r="AF269">
        <v>2600</v>
      </c>
      <c r="AG269" s="148">
        <f t="shared" si="68"/>
        <v>24100</v>
      </c>
      <c r="AH269" s="149">
        <v>10600</v>
      </c>
      <c r="AI269">
        <v>6700</v>
      </c>
      <c r="AJ269">
        <v>5000</v>
      </c>
      <c r="AK269">
        <v>1800</v>
      </c>
      <c r="AL269" s="148">
        <f t="shared" si="69"/>
        <v>24100</v>
      </c>
      <c r="AM269" s="149">
        <v>7800</v>
      </c>
      <c r="AN269">
        <v>7800</v>
      </c>
      <c r="AO269">
        <v>8500</v>
      </c>
      <c r="AP269">
        <v>0</v>
      </c>
      <c r="AQ269" s="148">
        <f t="shared" si="70"/>
        <v>24100</v>
      </c>
      <c r="AR269" s="149">
        <v>4400</v>
      </c>
      <c r="AS269">
        <v>6000</v>
      </c>
      <c r="AT269">
        <v>12400</v>
      </c>
      <c r="AU269">
        <v>900</v>
      </c>
      <c r="AV269">
        <f t="shared" si="71"/>
        <v>23700</v>
      </c>
      <c r="AX269" s="150">
        <f t="shared" si="72"/>
        <v>0</v>
      </c>
      <c r="AY269" s="150">
        <f t="shared" si="73"/>
        <v>0</v>
      </c>
      <c r="AZ269" s="150">
        <f t="shared" si="74"/>
        <v>0</v>
      </c>
      <c r="BA269" s="150">
        <f t="shared" si="75"/>
        <v>0</v>
      </c>
      <c r="BB269" s="150">
        <f t="shared" si="76"/>
        <v>10.78838174273859</v>
      </c>
      <c r="BC269" s="150">
        <f t="shared" si="77"/>
        <v>7.4688796680497926</v>
      </c>
      <c r="BD269" s="150">
        <f t="shared" si="78"/>
        <v>0</v>
      </c>
      <c r="BE269" s="150">
        <f t="shared" si="79"/>
        <v>3.79746835443038</v>
      </c>
    </row>
    <row r="270" spans="1:57" x14ac:dyDescent="0.4">
      <c r="A270" t="s">
        <v>173</v>
      </c>
      <c r="B270">
        <v>508</v>
      </c>
      <c r="C270" t="s">
        <v>173</v>
      </c>
      <c r="D270">
        <v>19071</v>
      </c>
      <c r="E270">
        <v>1</v>
      </c>
      <c r="F270" t="s">
        <v>173</v>
      </c>
      <c r="G270" t="s">
        <v>656</v>
      </c>
      <c r="H270" s="148">
        <v>2022</v>
      </c>
      <c r="I270">
        <v>3100</v>
      </c>
      <c r="J270">
        <v>0</v>
      </c>
      <c r="K270">
        <v>0</v>
      </c>
      <c r="L270">
        <v>0</v>
      </c>
      <c r="M270">
        <f t="shared" si="65"/>
        <v>3100</v>
      </c>
      <c r="N270" s="149">
        <v>3100</v>
      </c>
      <c r="O270">
        <v>0</v>
      </c>
      <c r="P270">
        <v>0</v>
      </c>
      <c r="Q270">
        <v>0</v>
      </c>
      <c r="R270" s="148">
        <f t="shared" si="66"/>
        <v>3100</v>
      </c>
      <c r="S270" s="149">
        <v>3100</v>
      </c>
      <c r="T270">
        <v>0</v>
      </c>
      <c r="U270">
        <v>0</v>
      </c>
      <c r="V270">
        <v>0</v>
      </c>
      <c r="W270" s="148">
        <f t="shared" si="67"/>
        <v>3100</v>
      </c>
      <c r="X270" s="149">
        <v>3100</v>
      </c>
      <c r="Y270">
        <v>0</v>
      </c>
      <c r="Z270">
        <v>0</v>
      </c>
      <c r="AA270">
        <v>0</v>
      </c>
      <c r="AB270" s="148">
        <f t="shared" si="64"/>
        <v>3100</v>
      </c>
      <c r="AC270" s="149">
        <v>2700</v>
      </c>
      <c r="AD270">
        <v>400</v>
      </c>
      <c r="AE270">
        <v>0</v>
      </c>
      <c r="AF270">
        <v>0</v>
      </c>
      <c r="AG270" s="148">
        <f t="shared" si="68"/>
        <v>3100</v>
      </c>
      <c r="AH270" s="149">
        <v>2800</v>
      </c>
      <c r="AI270">
        <v>300</v>
      </c>
      <c r="AJ270">
        <v>0</v>
      </c>
      <c r="AK270">
        <v>0</v>
      </c>
      <c r="AL270" s="148">
        <f t="shared" si="69"/>
        <v>3100</v>
      </c>
      <c r="AM270" s="149">
        <v>2800</v>
      </c>
      <c r="AN270">
        <v>300</v>
      </c>
      <c r="AO270">
        <v>0</v>
      </c>
      <c r="AP270">
        <v>0</v>
      </c>
      <c r="AQ270" s="148">
        <f t="shared" si="70"/>
        <v>3100</v>
      </c>
      <c r="AR270" s="149">
        <v>3100</v>
      </c>
      <c r="AS270">
        <v>0</v>
      </c>
      <c r="AT270">
        <v>0</v>
      </c>
      <c r="AU270">
        <v>0</v>
      </c>
      <c r="AV270">
        <f t="shared" si="71"/>
        <v>3100</v>
      </c>
      <c r="AX270" s="150">
        <f t="shared" si="72"/>
        <v>0</v>
      </c>
      <c r="AY270" s="150">
        <f t="shared" si="73"/>
        <v>0</v>
      </c>
      <c r="AZ270" s="150">
        <f t="shared" si="74"/>
        <v>0</v>
      </c>
      <c r="BA270" s="150">
        <f t="shared" si="75"/>
        <v>0</v>
      </c>
      <c r="BB270" s="150">
        <f t="shared" si="76"/>
        <v>0</v>
      </c>
      <c r="BC270" s="150">
        <f t="shared" si="77"/>
        <v>0</v>
      </c>
      <c r="BD270" s="150">
        <f t="shared" si="78"/>
        <v>0</v>
      </c>
      <c r="BE270" s="150">
        <f t="shared" si="79"/>
        <v>0</v>
      </c>
    </row>
    <row r="271" spans="1:57" x14ac:dyDescent="0.4">
      <c r="A271" t="s">
        <v>174</v>
      </c>
      <c r="B271">
        <v>508</v>
      </c>
      <c r="C271" t="s">
        <v>174</v>
      </c>
      <c r="D271">
        <v>19072</v>
      </c>
      <c r="E271">
        <v>1</v>
      </c>
      <c r="F271" t="s">
        <v>174</v>
      </c>
      <c r="G271" t="s">
        <v>656</v>
      </c>
      <c r="H271" s="148">
        <v>2023</v>
      </c>
      <c r="I271">
        <v>4000</v>
      </c>
      <c r="J271">
        <v>0</v>
      </c>
      <c r="K271">
        <v>0</v>
      </c>
      <c r="L271">
        <v>0</v>
      </c>
      <c r="M271">
        <f t="shared" si="65"/>
        <v>4000</v>
      </c>
      <c r="N271" s="149">
        <v>4000</v>
      </c>
      <c r="O271">
        <v>0</v>
      </c>
      <c r="P271">
        <v>0</v>
      </c>
      <c r="Q271">
        <v>0</v>
      </c>
      <c r="R271" s="148">
        <f t="shared" si="66"/>
        <v>4000</v>
      </c>
      <c r="S271" s="149">
        <v>4000</v>
      </c>
      <c r="T271">
        <v>0</v>
      </c>
      <c r="U271">
        <v>0</v>
      </c>
      <c r="V271">
        <v>0</v>
      </c>
      <c r="W271" s="148">
        <f t="shared" si="67"/>
        <v>4000</v>
      </c>
      <c r="X271" s="149">
        <v>4000</v>
      </c>
      <c r="Y271">
        <v>0</v>
      </c>
      <c r="Z271">
        <v>0</v>
      </c>
      <c r="AA271">
        <v>0</v>
      </c>
      <c r="AB271" s="148">
        <f t="shared" si="64"/>
        <v>4000</v>
      </c>
      <c r="AC271" s="149">
        <v>3800</v>
      </c>
      <c r="AD271">
        <v>200</v>
      </c>
      <c r="AE271">
        <v>0</v>
      </c>
      <c r="AF271">
        <v>0</v>
      </c>
      <c r="AG271" s="148">
        <f t="shared" si="68"/>
        <v>4000</v>
      </c>
      <c r="AH271" s="149">
        <v>2900</v>
      </c>
      <c r="AI271">
        <v>1100</v>
      </c>
      <c r="AJ271">
        <v>0</v>
      </c>
      <c r="AK271">
        <v>0</v>
      </c>
      <c r="AL271" s="148">
        <f t="shared" si="69"/>
        <v>4000</v>
      </c>
      <c r="AM271" s="149">
        <v>4000</v>
      </c>
      <c r="AN271">
        <v>0</v>
      </c>
      <c r="AO271">
        <v>0</v>
      </c>
      <c r="AP271">
        <v>0</v>
      </c>
      <c r="AQ271" s="148">
        <f t="shared" si="70"/>
        <v>4000</v>
      </c>
      <c r="AR271" s="149">
        <v>4100</v>
      </c>
      <c r="AS271">
        <v>0</v>
      </c>
      <c r="AT271">
        <v>0</v>
      </c>
      <c r="AU271">
        <v>0</v>
      </c>
      <c r="AV271">
        <f t="shared" si="71"/>
        <v>4100</v>
      </c>
      <c r="AX271" s="150">
        <f t="shared" si="72"/>
        <v>0</v>
      </c>
      <c r="AY271" s="150">
        <f t="shared" si="73"/>
        <v>0</v>
      </c>
      <c r="AZ271" s="150">
        <f t="shared" si="74"/>
        <v>0</v>
      </c>
      <c r="BA271" s="150">
        <f t="shared" si="75"/>
        <v>0</v>
      </c>
      <c r="BB271" s="150">
        <f t="shared" si="76"/>
        <v>0</v>
      </c>
      <c r="BC271" s="150">
        <f t="shared" si="77"/>
        <v>0</v>
      </c>
      <c r="BD271" s="150">
        <f t="shared" si="78"/>
        <v>0</v>
      </c>
      <c r="BE271" s="150">
        <f t="shared" si="79"/>
        <v>0</v>
      </c>
    </row>
    <row r="272" spans="1:57" x14ac:dyDescent="0.4">
      <c r="A272" t="s">
        <v>99</v>
      </c>
      <c r="B272">
        <v>508</v>
      </c>
      <c r="C272" t="s">
        <v>99</v>
      </c>
      <c r="D272">
        <v>19073</v>
      </c>
      <c r="E272">
        <v>1</v>
      </c>
      <c r="F272" t="s">
        <v>99</v>
      </c>
      <c r="G272" t="s">
        <v>656</v>
      </c>
      <c r="H272" s="148">
        <v>2023</v>
      </c>
      <c r="I272">
        <v>22200</v>
      </c>
      <c r="J272">
        <v>0</v>
      </c>
      <c r="K272">
        <v>0</v>
      </c>
      <c r="L272">
        <v>0</v>
      </c>
      <c r="M272">
        <f t="shared" si="65"/>
        <v>22200</v>
      </c>
      <c r="N272" s="149">
        <v>22200</v>
      </c>
      <c r="O272">
        <v>0</v>
      </c>
      <c r="P272">
        <v>0</v>
      </c>
      <c r="Q272">
        <v>0</v>
      </c>
      <c r="R272" s="148">
        <f t="shared" si="66"/>
        <v>22200</v>
      </c>
      <c r="S272" s="149">
        <v>22200</v>
      </c>
      <c r="T272">
        <v>0</v>
      </c>
      <c r="U272">
        <v>0</v>
      </c>
      <c r="V272">
        <v>0</v>
      </c>
      <c r="W272" s="148">
        <f t="shared" si="67"/>
        <v>22200</v>
      </c>
      <c r="X272" s="149">
        <v>22200</v>
      </c>
      <c r="Y272">
        <v>0</v>
      </c>
      <c r="Z272">
        <v>0</v>
      </c>
      <c r="AA272">
        <v>0</v>
      </c>
      <c r="AB272" s="148">
        <f t="shared" si="64"/>
        <v>22200</v>
      </c>
      <c r="AC272" s="149">
        <v>18600</v>
      </c>
      <c r="AD272">
        <v>3600</v>
      </c>
      <c r="AE272">
        <v>0</v>
      </c>
      <c r="AF272">
        <v>0</v>
      </c>
      <c r="AG272" s="148">
        <f t="shared" si="68"/>
        <v>22200</v>
      </c>
      <c r="AH272" s="149">
        <v>19500</v>
      </c>
      <c r="AI272">
        <v>2400</v>
      </c>
      <c r="AJ272">
        <v>300</v>
      </c>
      <c r="AK272">
        <v>0</v>
      </c>
      <c r="AL272" s="148">
        <f t="shared" si="69"/>
        <v>22200</v>
      </c>
      <c r="AM272" s="149">
        <v>14200</v>
      </c>
      <c r="AN272">
        <v>6500</v>
      </c>
      <c r="AO272">
        <v>1400</v>
      </c>
      <c r="AP272">
        <v>100</v>
      </c>
      <c r="AQ272" s="148">
        <f t="shared" si="70"/>
        <v>22200</v>
      </c>
      <c r="AR272" s="149">
        <v>11300</v>
      </c>
      <c r="AS272">
        <v>10700</v>
      </c>
      <c r="AT272">
        <v>0</v>
      </c>
      <c r="AU272">
        <v>0</v>
      </c>
      <c r="AV272">
        <f t="shared" si="71"/>
        <v>22000</v>
      </c>
      <c r="AX272" s="150">
        <f t="shared" si="72"/>
        <v>0</v>
      </c>
      <c r="AY272" s="150">
        <f t="shared" si="73"/>
        <v>0</v>
      </c>
      <c r="AZ272" s="150">
        <f t="shared" si="74"/>
        <v>0</v>
      </c>
      <c r="BA272" s="150">
        <f t="shared" si="75"/>
        <v>0</v>
      </c>
      <c r="BB272" s="150">
        <f t="shared" si="76"/>
        <v>0</v>
      </c>
      <c r="BC272" s="150">
        <f t="shared" si="77"/>
        <v>0</v>
      </c>
      <c r="BD272" s="150">
        <f t="shared" si="78"/>
        <v>0.45045045045045046</v>
      </c>
      <c r="BE272" s="150">
        <f t="shared" si="79"/>
        <v>0</v>
      </c>
    </row>
    <row r="273" spans="1:57" x14ac:dyDescent="0.4">
      <c r="A273" t="s">
        <v>106</v>
      </c>
      <c r="B273">
        <v>508</v>
      </c>
      <c r="C273" t="s">
        <v>106</v>
      </c>
      <c r="D273">
        <v>19074</v>
      </c>
      <c r="E273">
        <v>1</v>
      </c>
      <c r="F273" t="s">
        <v>106</v>
      </c>
      <c r="G273" t="s">
        <v>656</v>
      </c>
      <c r="H273" s="148">
        <v>2023</v>
      </c>
      <c r="I273">
        <v>9900</v>
      </c>
      <c r="J273">
        <v>0</v>
      </c>
      <c r="K273">
        <v>0</v>
      </c>
      <c r="L273">
        <v>0</v>
      </c>
      <c r="M273">
        <f t="shared" si="65"/>
        <v>9900</v>
      </c>
      <c r="N273" s="149">
        <v>9900</v>
      </c>
      <c r="O273">
        <v>0</v>
      </c>
      <c r="P273">
        <v>0</v>
      </c>
      <c r="Q273">
        <v>0</v>
      </c>
      <c r="R273" s="148">
        <f t="shared" si="66"/>
        <v>9900</v>
      </c>
      <c r="S273" s="149">
        <v>9900</v>
      </c>
      <c r="T273">
        <v>0</v>
      </c>
      <c r="U273">
        <v>0</v>
      </c>
      <c r="V273">
        <v>0</v>
      </c>
      <c r="W273" s="148">
        <f t="shared" si="67"/>
        <v>9900</v>
      </c>
      <c r="X273" s="149">
        <v>8400</v>
      </c>
      <c r="Y273">
        <v>600</v>
      </c>
      <c r="Z273">
        <v>900</v>
      </c>
      <c r="AA273">
        <v>0</v>
      </c>
      <c r="AB273" s="148">
        <f t="shared" si="64"/>
        <v>9900</v>
      </c>
      <c r="AC273" s="149">
        <v>7500</v>
      </c>
      <c r="AD273">
        <v>1200</v>
      </c>
      <c r="AE273">
        <v>1100</v>
      </c>
      <c r="AF273">
        <v>100</v>
      </c>
      <c r="AG273" s="148">
        <f t="shared" si="68"/>
        <v>9900</v>
      </c>
      <c r="AH273" s="149">
        <v>6000</v>
      </c>
      <c r="AI273">
        <v>3900</v>
      </c>
      <c r="AJ273">
        <v>0</v>
      </c>
      <c r="AK273">
        <v>0</v>
      </c>
      <c r="AL273" s="148">
        <f t="shared" si="69"/>
        <v>9900</v>
      </c>
      <c r="AM273" s="149">
        <v>1000</v>
      </c>
      <c r="AN273">
        <v>2300</v>
      </c>
      <c r="AO273">
        <v>6300</v>
      </c>
      <c r="AP273">
        <v>300</v>
      </c>
      <c r="AQ273" s="148">
        <f t="shared" si="70"/>
        <v>9900</v>
      </c>
      <c r="AR273" s="149">
        <v>100</v>
      </c>
      <c r="AS273">
        <v>7500</v>
      </c>
      <c r="AT273">
        <v>2100</v>
      </c>
      <c r="AU273">
        <v>0</v>
      </c>
      <c r="AV273">
        <f t="shared" si="71"/>
        <v>9700</v>
      </c>
      <c r="AX273" s="150">
        <f t="shared" si="72"/>
        <v>0</v>
      </c>
      <c r="AY273" s="150">
        <f t="shared" si="73"/>
        <v>0</v>
      </c>
      <c r="AZ273" s="150">
        <f t="shared" si="74"/>
        <v>0</v>
      </c>
      <c r="BA273" s="150">
        <f t="shared" si="75"/>
        <v>0</v>
      </c>
      <c r="BB273" s="150">
        <f t="shared" si="76"/>
        <v>1.0101010101010102</v>
      </c>
      <c r="BC273" s="150">
        <f t="shared" si="77"/>
        <v>0</v>
      </c>
      <c r="BD273" s="150">
        <f t="shared" si="78"/>
        <v>3.0303030303030303</v>
      </c>
      <c r="BE273" s="150">
        <f t="shared" si="79"/>
        <v>0</v>
      </c>
    </row>
    <row r="274" spans="1:57" x14ac:dyDescent="0.4">
      <c r="A274" t="s">
        <v>114</v>
      </c>
      <c r="B274">
        <v>508</v>
      </c>
      <c r="C274" t="s">
        <v>114</v>
      </c>
      <c r="D274">
        <v>19075</v>
      </c>
      <c r="E274">
        <v>1</v>
      </c>
      <c r="F274" t="s">
        <v>114</v>
      </c>
      <c r="G274" t="s">
        <v>656</v>
      </c>
      <c r="H274" s="148">
        <v>2023</v>
      </c>
      <c r="I274">
        <v>6500</v>
      </c>
      <c r="J274">
        <v>600</v>
      </c>
      <c r="K274">
        <v>0</v>
      </c>
      <c r="L274">
        <v>0</v>
      </c>
      <c r="M274">
        <f t="shared" si="65"/>
        <v>7100</v>
      </c>
      <c r="N274" s="149">
        <v>5600</v>
      </c>
      <c r="O274">
        <v>1500</v>
      </c>
      <c r="P274">
        <v>0</v>
      </c>
      <c r="Q274">
        <v>0</v>
      </c>
      <c r="R274" s="148">
        <f t="shared" si="66"/>
        <v>7100</v>
      </c>
      <c r="S274" s="149">
        <v>6100</v>
      </c>
      <c r="T274">
        <v>1000</v>
      </c>
      <c r="U274">
        <v>0</v>
      </c>
      <c r="V274">
        <v>0</v>
      </c>
      <c r="W274" s="148">
        <f t="shared" si="67"/>
        <v>7100</v>
      </c>
      <c r="X274" s="149">
        <v>5800</v>
      </c>
      <c r="Y274">
        <v>1100</v>
      </c>
      <c r="Z274">
        <v>200</v>
      </c>
      <c r="AA274">
        <v>0</v>
      </c>
      <c r="AB274" s="148">
        <f t="shared" si="64"/>
        <v>7100</v>
      </c>
      <c r="AC274" s="149">
        <v>5800</v>
      </c>
      <c r="AD274">
        <v>500</v>
      </c>
      <c r="AE274">
        <v>800</v>
      </c>
      <c r="AF274">
        <v>0</v>
      </c>
      <c r="AG274" s="148">
        <f t="shared" si="68"/>
        <v>7100</v>
      </c>
      <c r="AH274" s="149">
        <v>5100</v>
      </c>
      <c r="AI274">
        <v>1800</v>
      </c>
      <c r="AJ274">
        <v>200</v>
      </c>
      <c r="AK274">
        <v>0</v>
      </c>
      <c r="AL274" s="148">
        <f t="shared" si="69"/>
        <v>7100</v>
      </c>
      <c r="AM274" s="149">
        <v>3200</v>
      </c>
      <c r="AN274">
        <v>3900</v>
      </c>
      <c r="AO274">
        <v>0</v>
      </c>
      <c r="AP274">
        <v>0</v>
      </c>
      <c r="AQ274" s="148">
        <f t="shared" si="70"/>
        <v>7100</v>
      </c>
      <c r="AR274" s="149">
        <v>2500</v>
      </c>
      <c r="AS274">
        <v>3300</v>
      </c>
      <c r="AT274">
        <v>1400</v>
      </c>
      <c r="AU274">
        <v>0</v>
      </c>
      <c r="AV274">
        <f t="shared" si="71"/>
        <v>7200</v>
      </c>
      <c r="AX274" s="150">
        <f t="shared" si="72"/>
        <v>0</v>
      </c>
      <c r="AY274" s="150">
        <f t="shared" si="73"/>
        <v>0</v>
      </c>
      <c r="AZ274" s="150">
        <f t="shared" si="74"/>
        <v>0</v>
      </c>
      <c r="BA274" s="150">
        <f t="shared" si="75"/>
        <v>0</v>
      </c>
      <c r="BB274" s="150">
        <f t="shared" si="76"/>
        <v>0</v>
      </c>
      <c r="BC274" s="150">
        <f t="shared" si="77"/>
        <v>0</v>
      </c>
      <c r="BD274" s="150">
        <f t="shared" si="78"/>
        <v>0</v>
      </c>
      <c r="BE274" s="150">
        <f t="shared" si="79"/>
        <v>0</v>
      </c>
    </row>
    <row r="275" spans="1:57" x14ac:dyDescent="0.4">
      <c r="A275" t="s">
        <v>50</v>
      </c>
      <c r="B275">
        <v>508</v>
      </c>
      <c r="C275" t="s">
        <v>50</v>
      </c>
      <c r="D275">
        <v>19076</v>
      </c>
      <c r="E275">
        <v>1</v>
      </c>
      <c r="F275" t="s">
        <v>50</v>
      </c>
      <c r="G275" t="s">
        <v>656</v>
      </c>
      <c r="H275" s="148">
        <v>2023</v>
      </c>
      <c r="I275">
        <v>8500</v>
      </c>
      <c r="J275">
        <v>100</v>
      </c>
      <c r="K275">
        <v>0</v>
      </c>
      <c r="L275">
        <v>0</v>
      </c>
      <c r="M275">
        <f t="shared" si="65"/>
        <v>8600</v>
      </c>
      <c r="N275" s="149">
        <v>8100</v>
      </c>
      <c r="O275">
        <v>500</v>
      </c>
      <c r="P275">
        <v>0</v>
      </c>
      <c r="Q275">
        <v>0</v>
      </c>
      <c r="R275" s="148">
        <f t="shared" si="66"/>
        <v>8600</v>
      </c>
      <c r="S275" s="149">
        <v>8600</v>
      </c>
      <c r="T275">
        <v>0</v>
      </c>
      <c r="U275">
        <v>0</v>
      </c>
      <c r="V275">
        <v>0</v>
      </c>
      <c r="W275" s="148">
        <f t="shared" si="67"/>
        <v>8600</v>
      </c>
      <c r="X275" s="149">
        <v>8600</v>
      </c>
      <c r="Y275">
        <v>0</v>
      </c>
      <c r="Z275">
        <v>0</v>
      </c>
      <c r="AA275">
        <v>0</v>
      </c>
      <c r="AB275" s="148">
        <f t="shared" si="64"/>
        <v>8600</v>
      </c>
      <c r="AC275" s="149">
        <v>8600</v>
      </c>
      <c r="AD275">
        <v>0</v>
      </c>
      <c r="AE275">
        <v>0</v>
      </c>
      <c r="AF275">
        <v>0</v>
      </c>
      <c r="AG275" s="148">
        <f t="shared" si="68"/>
        <v>8600</v>
      </c>
      <c r="AH275" s="149">
        <v>8600</v>
      </c>
      <c r="AI275">
        <v>0</v>
      </c>
      <c r="AJ275">
        <v>0</v>
      </c>
      <c r="AK275">
        <v>0</v>
      </c>
      <c r="AL275" s="148">
        <f t="shared" si="69"/>
        <v>8600</v>
      </c>
      <c r="AM275" s="149">
        <v>2500</v>
      </c>
      <c r="AN275">
        <v>6100</v>
      </c>
      <c r="AO275">
        <v>0</v>
      </c>
      <c r="AP275">
        <v>0</v>
      </c>
      <c r="AQ275" s="148">
        <f t="shared" si="70"/>
        <v>8600</v>
      </c>
      <c r="AR275" s="149">
        <v>7100</v>
      </c>
      <c r="AS275">
        <v>1800</v>
      </c>
      <c r="AT275">
        <v>0</v>
      </c>
      <c r="AU275">
        <v>0</v>
      </c>
      <c r="AV275">
        <f t="shared" si="71"/>
        <v>8900</v>
      </c>
      <c r="AX275" s="150">
        <f t="shared" si="72"/>
        <v>0</v>
      </c>
      <c r="AY275" s="150">
        <f t="shared" si="73"/>
        <v>0</v>
      </c>
      <c r="AZ275" s="150">
        <f t="shared" si="74"/>
        <v>0</v>
      </c>
      <c r="BA275" s="150">
        <f t="shared" si="75"/>
        <v>0</v>
      </c>
      <c r="BB275" s="150">
        <f t="shared" si="76"/>
        <v>0</v>
      </c>
      <c r="BC275" s="150">
        <f t="shared" si="77"/>
        <v>0</v>
      </c>
      <c r="BD275" s="150">
        <f t="shared" si="78"/>
        <v>0</v>
      </c>
      <c r="BE275" s="150">
        <f t="shared" si="79"/>
        <v>0</v>
      </c>
    </row>
    <row r="276" spans="1:57" x14ac:dyDescent="0.4">
      <c r="A276" t="s">
        <v>271</v>
      </c>
      <c r="B276">
        <v>508</v>
      </c>
      <c r="C276" t="s">
        <v>271</v>
      </c>
      <c r="D276">
        <v>19391</v>
      </c>
      <c r="E276">
        <v>1</v>
      </c>
      <c r="F276" t="s">
        <v>271</v>
      </c>
      <c r="G276" t="s">
        <v>656</v>
      </c>
      <c r="H276" s="148">
        <v>2023</v>
      </c>
      <c r="I276">
        <v>2300</v>
      </c>
      <c r="J276">
        <v>500</v>
      </c>
      <c r="K276">
        <v>1300</v>
      </c>
      <c r="L276">
        <v>0</v>
      </c>
      <c r="M276">
        <f t="shared" si="65"/>
        <v>4100</v>
      </c>
      <c r="N276" s="149">
        <v>2300</v>
      </c>
      <c r="O276">
        <v>1000</v>
      </c>
      <c r="P276">
        <v>800</v>
      </c>
      <c r="Q276">
        <v>0</v>
      </c>
      <c r="R276" s="148">
        <f t="shared" si="66"/>
        <v>4100</v>
      </c>
      <c r="S276" s="149">
        <v>3300</v>
      </c>
      <c r="T276">
        <v>200</v>
      </c>
      <c r="U276">
        <v>600</v>
      </c>
      <c r="V276">
        <v>0</v>
      </c>
      <c r="W276" s="148">
        <f t="shared" si="67"/>
        <v>4100</v>
      </c>
      <c r="X276" s="149">
        <v>3500</v>
      </c>
      <c r="Y276">
        <v>0</v>
      </c>
      <c r="Z276">
        <v>300</v>
      </c>
      <c r="AA276">
        <v>300</v>
      </c>
      <c r="AB276" s="148">
        <f t="shared" si="64"/>
        <v>4100</v>
      </c>
      <c r="AC276" s="149">
        <v>3200</v>
      </c>
      <c r="AD276">
        <v>300</v>
      </c>
      <c r="AE276">
        <v>300</v>
      </c>
      <c r="AF276">
        <v>300</v>
      </c>
      <c r="AG276" s="148">
        <f t="shared" si="68"/>
        <v>4100</v>
      </c>
      <c r="AH276" s="149">
        <v>4100</v>
      </c>
      <c r="AI276">
        <v>0</v>
      </c>
      <c r="AJ276">
        <v>0</v>
      </c>
      <c r="AK276">
        <v>0</v>
      </c>
      <c r="AL276" s="148">
        <f t="shared" si="69"/>
        <v>4100</v>
      </c>
      <c r="AM276" s="149">
        <v>4100</v>
      </c>
      <c r="AN276">
        <v>0</v>
      </c>
      <c r="AO276">
        <v>0</v>
      </c>
      <c r="AP276">
        <v>0</v>
      </c>
      <c r="AQ276" s="148">
        <f t="shared" si="70"/>
        <v>4100</v>
      </c>
      <c r="AR276" s="149">
        <v>4000</v>
      </c>
      <c r="AS276">
        <v>0</v>
      </c>
      <c r="AT276">
        <v>0</v>
      </c>
      <c r="AU276">
        <v>0</v>
      </c>
      <c r="AV276">
        <f t="shared" si="71"/>
        <v>4000</v>
      </c>
      <c r="AX276" s="150">
        <f t="shared" si="72"/>
        <v>0</v>
      </c>
      <c r="AY276" s="150">
        <f t="shared" si="73"/>
        <v>0</v>
      </c>
      <c r="AZ276" s="150">
        <f t="shared" si="74"/>
        <v>0</v>
      </c>
      <c r="BA276" s="150">
        <f t="shared" si="75"/>
        <v>7.3170731707317067</v>
      </c>
      <c r="BB276" s="150">
        <f t="shared" si="76"/>
        <v>7.3170731707317067</v>
      </c>
      <c r="BC276" s="150">
        <f t="shared" si="77"/>
        <v>0</v>
      </c>
      <c r="BD276" s="150">
        <f t="shared" si="78"/>
        <v>0</v>
      </c>
      <c r="BE276" s="150">
        <f t="shared" si="79"/>
        <v>0</v>
      </c>
    </row>
    <row r="277" spans="1:57" x14ac:dyDescent="0.4">
      <c r="A277" t="s">
        <v>547</v>
      </c>
      <c r="B277">
        <v>508</v>
      </c>
      <c r="C277" t="s">
        <v>547</v>
      </c>
      <c r="D277">
        <v>22946</v>
      </c>
      <c r="E277">
        <v>1</v>
      </c>
      <c r="F277" t="s">
        <v>547</v>
      </c>
      <c r="G277" t="s">
        <v>656</v>
      </c>
      <c r="H277" s="148">
        <v>2025</v>
      </c>
      <c r="I277">
        <v>7100</v>
      </c>
      <c r="J277">
        <v>0</v>
      </c>
      <c r="K277">
        <v>0</v>
      </c>
      <c r="L277">
        <v>0</v>
      </c>
      <c r="M277">
        <f t="shared" si="65"/>
        <v>7100</v>
      </c>
      <c r="N277" s="149">
        <v>7100</v>
      </c>
      <c r="O277">
        <v>0</v>
      </c>
      <c r="P277">
        <v>0</v>
      </c>
      <c r="Q277">
        <v>0</v>
      </c>
      <c r="R277" s="148">
        <f t="shared" si="66"/>
        <v>7100</v>
      </c>
      <c r="S277" s="149">
        <v>7100</v>
      </c>
      <c r="T277">
        <v>0</v>
      </c>
      <c r="U277">
        <v>0</v>
      </c>
      <c r="V277">
        <v>0</v>
      </c>
      <c r="W277" s="148">
        <f t="shared" si="67"/>
        <v>7100</v>
      </c>
      <c r="X277" s="149">
        <v>7100</v>
      </c>
      <c r="Y277">
        <v>0</v>
      </c>
      <c r="Z277">
        <v>0</v>
      </c>
      <c r="AA277">
        <v>0</v>
      </c>
      <c r="AB277" s="148">
        <f t="shared" si="64"/>
        <v>7100</v>
      </c>
      <c r="AC277" s="149">
        <v>7100</v>
      </c>
      <c r="AD277">
        <v>0</v>
      </c>
      <c r="AE277">
        <v>0</v>
      </c>
      <c r="AF277">
        <v>0</v>
      </c>
      <c r="AG277" s="148">
        <f t="shared" si="68"/>
        <v>7100</v>
      </c>
      <c r="AH277" s="149">
        <v>7100</v>
      </c>
      <c r="AI277">
        <v>0</v>
      </c>
      <c r="AJ277">
        <v>0</v>
      </c>
      <c r="AK277">
        <v>0</v>
      </c>
      <c r="AL277" s="148">
        <f t="shared" si="69"/>
        <v>7100</v>
      </c>
      <c r="AM277" s="149">
        <v>7100</v>
      </c>
      <c r="AN277">
        <v>0</v>
      </c>
      <c r="AO277">
        <v>0</v>
      </c>
      <c r="AP277">
        <v>0</v>
      </c>
      <c r="AQ277" s="148">
        <f t="shared" si="70"/>
        <v>7100</v>
      </c>
      <c r="AR277" s="149">
        <v>2900</v>
      </c>
      <c r="AS277">
        <v>2200</v>
      </c>
      <c r="AT277">
        <v>1200</v>
      </c>
      <c r="AU277">
        <v>0</v>
      </c>
      <c r="AV277">
        <f t="shared" si="71"/>
        <v>6300</v>
      </c>
      <c r="AX277" s="150">
        <f t="shared" si="72"/>
        <v>0</v>
      </c>
      <c r="AY277" s="150">
        <f t="shared" si="73"/>
        <v>0</v>
      </c>
      <c r="AZ277" s="150">
        <f t="shared" si="74"/>
        <v>0</v>
      </c>
      <c r="BA277" s="150">
        <f t="shared" si="75"/>
        <v>0</v>
      </c>
      <c r="BB277" s="150">
        <f t="shared" si="76"/>
        <v>0</v>
      </c>
      <c r="BC277" s="150">
        <f t="shared" si="77"/>
        <v>0</v>
      </c>
      <c r="BD277" s="150">
        <f t="shared" si="78"/>
        <v>0</v>
      </c>
      <c r="BE277" s="150">
        <f t="shared" si="79"/>
        <v>0</v>
      </c>
    </row>
    <row r="278" spans="1:57" x14ac:dyDescent="0.4">
      <c r="A278" t="s">
        <v>548</v>
      </c>
      <c r="B278">
        <v>508</v>
      </c>
      <c r="C278" t="s">
        <v>548</v>
      </c>
      <c r="D278">
        <v>22947</v>
      </c>
      <c r="E278">
        <v>1</v>
      </c>
      <c r="F278" t="s">
        <v>548</v>
      </c>
      <c r="G278" t="s">
        <v>656</v>
      </c>
      <c r="H278" s="148">
        <v>2025</v>
      </c>
      <c r="I278">
        <v>6500</v>
      </c>
      <c r="J278">
        <v>0</v>
      </c>
      <c r="K278">
        <v>0</v>
      </c>
      <c r="L278">
        <v>0</v>
      </c>
      <c r="M278">
        <f t="shared" si="65"/>
        <v>6500</v>
      </c>
      <c r="N278" s="149">
        <v>6300</v>
      </c>
      <c r="O278">
        <v>200</v>
      </c>
      <c r="P278">
        <v>0</v>
      </c>
      <c r="Q278">
        <v>0</v>
      </c>
      <c r="R278" s="148">
        <f t="shared" si="66"/>
        <v>6500</v>
      </c>
      <c r="S278" s="149">
        <v>6400</v>
      </c>
      <c r="T278">
        <v>100</v>
      </c>
      <c r="U278">
        <v>0</v>
      </c>
      <c r="V278">
        <v>0</v>
      </c>
      <c r="W278" s="148">
        <f t="shared" si="67"/>
        <v>6500</v>
      </c>
      <c r="X278" s="149">
        <v>5100</v>
      </c>
      <c r="Y278">
        <v>600</v>
      </c>
      <c r="Z278">
        <v>800</v>
      </c>
      <c r="AA278">
        <v>0</v>
      </c>
      <c r="AB278" s="148">
        <f t="shared" si="64"/>
        <v>6500</v>
      </c>
      <c r="AC278" s="149">
        <v>4500</v>
      </c>
      <c r="AD278">
        <v>500</v>
      </c>
      <c r="AE278">
        <v>400</v>
      </c>
      <c r="AF278">
        <v>1100</v>
      </c>
      <c r="AG278" s="148">
        <f t="shared" si="68"/>
        <v>6500</v>
      </c>
      <c r="AH278" s="149">
        <v>4700</v>
      </c>
      <c r="AI278">
        <v>1800</v>
      </c>
      <c r="AJ278">
        <v>0</v>
      </c>
      <c r="AK278">
        <v>0</v>
      </c>
      <c r="AL278" s="148">
        <f t="shared" si="69"/>
        <v>6500</v>
      </c>
      <c r="AM278" s="149">
        <v>2000</v>
      </c>
      <c r="AN278">
        <v>2500</v>
      </c>
      <c r="AO278">
        <v>1900</v>
      </c>
      <c r="AP278">
        <v>100</v>
      </c>
      <c r="AQ278" s="148">
        <f t="shared" si="70"/>
        <v>6500</v>
      </c>
      <c r="AR278" s="149">
        <v>100</v>
      </c>
      <c r="AS278">
        <v>900</v>
      </c>
      <c r="AT278">
        <v>200</v>
      </c>
      <c r="AU278">
        <v>0</v>
      </c>
      <c r="AV278">
        <f t="shared" si="71"/>
        <v>1200</v>
      </c>
      <c r="AX278" s="150">
        <f t="shared" si="72"/>
        <v>0</v>
      </c>
      <c r="AY278" s="150">
        <f t="shared" si="73"/>
        <v>0</v>
      </c>
      <c r="AZ278" s="150">
        <f t="shared" si="74"/>
        <v>0</v>
      </c>
      <c r="BA278" s="150">
        <f t="shared" si="75"/>
        <v>0</v>
      </c>
      <c r="BB278" s="150">
        <f t="shared" si="76"/>
        <v>16.923076923076923</v>
      </c>
      <c r="BC278" s="150">
        <f t="shared" si="77"/>
        <v>0</v>
      </c>
      <c r="BD278" s="150">
        <f t="shared" si="78"/>
        <v>1.5384615384615385</v>
      </c>
      <c r="BE278" s="150">
        <f t="shared" si="79"/>
        <v>0</v>
      </c>
    </row>
    <row r="279" spans="1:57" x14ac:dyDescent="0.4">
      <c r="A279" t="s">
        <v>549</v>
      </c>
      <c r="B279">
        <v>508</v>
      </c>
      <c r="C279" t="s">
        <v>549</v>
      </c>
      <c r="D279">
        <v>22948</v>
      </c>
      <c r="E279">
        <v>1</v>
      </c>
      <c r="F279" t="s">
        <v>549</v>
      </c>
      <c r="G279" t="s">
        <v>656</v>
      </c>
      <c r="H279" s="148">
        <v>2025</v>
      </c>
      <c r="I279">
        <v>1000</v>
      </c>
      <c r="J279">
        <v>0</v>
      </c>
      <c r="K279">
        <v>0</v>
      </c>
      <c r="L279">
        <v>0</v>
      </c>
      <c r="M279">
        <f t="shared" si="65"/>
        <v>1000</v>
      </c>
      <c r="N279" s="149">
        <v>1000</v>
      </c>
      <c r="O279">
        <v>0</v>
      </c>
      <c r="P279">
        <v>0</v>
      </c>
      <c r="Q279">
        <v>0</v>
      </c>
      <c r="R279" s="148">
        <f t="shared" si="66"/>
        <v>1000</v>
      </c>
      <c r="S279" s="149">
        <v>900</v>
      </c>
      <c r="T279">
        <v>100</v>
      </c>
      <c r="U279">
        <v>0</v>
      </c>
      <c r="V279">
        <v>0</v>
      </c>
      <c r="W279" s="148">
        <f t="shared" si="67"/>
        <v>1000</v>
      </c>
      <c r="X279" s="149">
        <v>1000</v>
      </c>
      <c r="Y279">
        <v>0</v>
      </c>
      <c r="Z279">
        <v>0</v>
      </c>
      <c r="AA279">
        <v>0</v>
      </c>
      <c r="AB279" s="148">
        <f t="shared" si="64"/>
        <v>1000</v>
      </c>
      <c r="AC279" s="149">
        <v>100</v>
      </c>
      <c r="AD279">
        <v>400</v>
      </c>
      <c r="AE279">
        <v>500</v>
      </c>
      <c r="AF279">
        <v>0</v>
      </c>
      <c r="AG279" s="148">
        <f t="shared" si="68"/>
        <v>1000</v>
      </c>
      <c r="AH279" s="149">
        <v>500</v>
      </c>
      <c r="AI279">
        <v>500</v>
      </c>
      <c r="AJ279">
        <v>0</v>
      </c>
      <c r="AK279">
        <v>0</v>
      </c>
      <c r="AL279" s="148">
        <f t="shared" si="69"/>
        <v>1000</v>
      </c>
      <c r="AM279" s="149">
        <v>0</v>
      </c>
      <c r="AN279">
        <v>600</v>
      </c>
      <c r="AO279">
        <v>400</v>
      </c>
      <c r="AP279">
        <v>0</v>
      </c>
      <c r="AQ279" s="148">
        <f t="shared" si="70"/>
        <v>1000</v>
      </c>
      <c r="AR279" s="149">
        <v>2900</v>
      </c>
      <c r="AS279">
        <v>500</v>
      </c>
      <c r="AT279">
        <v>0</v>
      </c>
      <c r="AU279">
        <v>0</v>
      </c>
      <c r="AV279">
        <f t="shared" si="71"/>
        <v>3400</v>
      </c>
      <c r="AX279" s="150">
        <f t="shared" si="72"/>
        <v>0</v>
      </c>
      <c r="AY279" s="150">
        <f t="shared" si="73"/>
        <v>0</v>
      </c>
      <c r="AZ279" s="150">
        <f t="shared" si="74"/>
        <v>0</v>
      </c>
      <c r="BA279" s="150">
        <f t="shared" si="75"/>
        <v>0</v>
      </c>
      <c r="BB279" s="150">
        <f t="shared" si="76"/>
        <v>0</v>
      </c>
      <c r="BC279" s="150">
        <f t="shared" si="77"/>
        <v>0</v>
      </c>
      <c r="BD279" s="150">
        <f t="shared" si="78"/>
        <v>0</v>
      </c>
      <c r="BE279" s="150">
        <f t="shared" si="79"/>
        <v>0</v>
      </c>
    </row>
    <row r="280" spans="1:57" x14ac:dyDescent="0.4">
      <c r="A280" t="s">
        <v>550</v>
      </c>
      <c r="B280">
        <v>508</v>
      </c>
      <c r="C280" t="s">
        <v>550</v>
      </c>
      <c r="D280">
        <v>22949</v>
      </c>
      <c r="E280">
        <v>1</v>
      </c>
      <c r="F280" t="s">
        <v>550</v>
      </c>
      <c r="G280" t="s">
        <v>656</v>
      </c>
      <c r="H280" s="148">
        <v>2025</v>
      </c>
      <c r="I280">
        <v>3300</v>
      </c>
      <c r="J280">
        <v>0</v>
      </c>
      <c r="K280">
        <v>0</v>
      </c>
      <c r="L280">
        <v>0</v>
      </c>
      <c r="M280">
        <f t="shared" si="65"/>
        <v>3300</v>
      </c>
      <c r="N280" s="149">
        <v>3300</v>
      </c>
      <c r="O280">
        <v>0</v>
      </c>
      <c r="P280">
        <v>0</v>
      </c>
      <c r="Q280">
        <v>0</v>
      </c>
      <c r="R280" s="148">
        <f t="shared" si="66"/>
        <v>3300</v>
      </c>
      <c r="S280" s="149">
        <v>3300</v>
      </c>
      <c r="T280">
        <v>0</v>
      </c>
      <c r="U280">
        <v>0</v>
      </c>
      <c r="V280">
        <v>0</v>
      </c>
      <c r="W280" s="148">
        <f t="shared" si="67"/>
        <v>3300</v>
      </c>
      <c r="X280" s="149">
        <v>3300</v>
      </c>
      <c r="Y280">
        <v>0</v>
      </c>
      <c r="Z280">
        <v>0</v>
      </c>
      <c r="AA280">
        <v>0</v>
      </c>
      <c r="AB280" s="148">
        <f t="shared" si="64"/>
        <v>3300</v>
      </c>
      <c r="AC280" s="149">
        <v>3300</v>
      </c>
      <c r="AD280">
        <v>0</v>
      </c>
      <c r="AE280">
        <v>0</v>
      </c>
      <c r="AF280">
        <v>0</v>
      </c>
      <c r="AG280" s="148">
        <f t="shared" si="68"/>
        <v>3300</v>
      </c>
      <c r="AH280" s="149">
        <v>3300</v>
      </c>
      <c r="AI280">
        <v>0</v>
      </c>
      <c r="AJ280">
        <v>0</v>
      </c>
      <c r="AK280">
        <v>0</v>
      </c>
      <c r="AL280" s="148">
        <f t="shared" si="69"/>
        <v>3300</v>
      </c>
      <c r="AM280" s="149">
        <v>3300</v>
      </c>
      <c r="AN280">
        <v>0</v>
      </c>
      <c r="AO280">
        <v>0</v>
      </c>
      <c r="AP280">
        <v>0</v>
      </c>
      <c r="AQ280" s="148">
        <f t="shared" si="70"/>
        <v>3300</v>
      </c>
      <c r="AR280" s="149">
        <v>0</v>
      </c>
      <c r="AS280">
        <v>5100</v>
      </c>
      <c r="AT280">
        <v>400</v>
      </c>
      <c r="AU280">
        <v>100</v>
      </c>
      <c r="AV280">
        <f t="shared" si="71"/>
        <v>5600</v>
      </c>
      <c r="AX280" s="150">
        <f t="shared" si="72"/>
        <v>0</v>
      </c>
      <c r="AY280" s="150">
        <f t="shared" si="73"/>
        <v>0</v>
      </c>
      <c r="AZ280" s="150">
        <f t="shared" si="74"/>
        <v>0</v>
      </c>
      <c r="BA280" s="150">
        <f t="shared" si="75"/>
        <v>0</v>
      </c>
      <c r="BB280" s="150">
        <f t="shared" si="76"/>
        <v>0</v>
      </c>
      <c r="BC280" s="150">
        <f t="shared" si="77"/>
        <v>0</v>
      </c>
      <c r="BD280" s="150">
        <f t="shared" si="78"/>
        <v>0</v>
      </c>
      <c r="BE280" s="150">
        <f t="shared" si="79"/>
        <v>1.7857142857142856</v>
      </c>
    </row>
    <row r="281" spans="1:57" x14ac:dyDescent="0.4">
      <c r="A281" t="s">
        <v>457</v>
      </c>
      <c r="B281">
        <v>502</v>
      </c>
      <c r="C281" t="s">
        <v>457</v>
      </c>
      <c r="D281">
        <v>17040</v>
      </c>
      <c r="E281">
        <v>1</v>
      </c>
      <c r="F281" t="s">
        <v>457</v>
      </c>
      <c r="G281" t="s">
        <v>656</v>
      </c>
      <c r="H281" s="148">
        <v>2017</v>
      </c>
      <c r="I281">
        <v>0</v>
      </c>
      <c r="J281">
        <v>700</v>
      </c>
      <c r="K281">
        <v>1100</v>
      </c>
      <c r="L281">
        <v>0</v>
      </c>
      <c r="M281">
        <f t="shared" si="65"/>
        <v>1800</v>
      </c>
      <c r="N281" s="149">
        <v>0</v>
      </c>
      <c r="O281">
        <v>1800</v>
      </c>
      <c r="P281">
        <v>0</v>
      </c>
      <c r="Q281">
        <v>0</v>
      </c>
      <c r="R281" s="148">
        <f t="shared" si="66"/>
        <v>1800</v>
      </c>
      <c r="S281" s="149">
        <v>0</v>
      </c>
      <c r="T281">
        <v>700</v>
      </c>
      <c r="U281">
        <v>200</v>
      </c>
      <c r="V281">
        <v>900</v>
      </c>
      <c r="W281" s="148">
        <f t="shared" si="67"/>
        <v>1800</v>
      </c>
      <c r="X281" s="149">
        <v>0</v>
      </c>
      <c r="Y281">
        <v>0</v>
      </c>
      <c r="Z281">
        <v>1100</v>
      </c>
      <c r="AA281">
        <v>700</v>
      </c>
      <c r="AB281" s="148">
        <f t="shared" si="64"/>
        <v>1800</v>
      </c>
      <c r="AC281" s="149">
        <v>0</v>
      </c>
      <c r="AD281">
        <v>1100</v>
      </c>
      <c r="AE281">
        <v>600</v>
      </c>
      <c r="AF281">
        <v>100</v>
      </c>
      <c r="AG281" s="148">
        <f t="shared" si="68"/>
        <v>1800</v>
      </c>
      <c r="AH281" s="149">
        <v>0</v>
      </c>
      <c r="AI281">
        <v>0</v>
      </c>
      <c r="AJ281">
        <v>700</v>
      </c>
      <c r="AK281">
        <v>1100</v>
      </c>
      <c r="AL281" s="148">
        <f t="shared" si="69"/>
        <v>1800</v>
      </c>
      <c r="AM281" s="149">
        <v>0</v>
      </c>
      <c r="AN281">
        <v>1200</v>
      </c>
      <c r="AO281">
        <v>300</v>
      </c>
      <c r="AP281">
        <v>300</v>
      </c>
      <c r="AQ281" s="148">
        <f t="shared" si="70"/>
        <v>1800</v>
      </c>
      <c r="AR281" s="149">
        <v>0</v>
      </c>
      <c r="AS281">
        <v>1000</v>
      </c>
      <c r="AT281">
        <v>1000</v>
      </c>
      <c r="AU281">
        <v>0</v>
      </c>
      <c r="AV281">
        <f t="shared" si="71"/>
        <v>2000</v>
      </c>
      <c r="AX281" s="150">
        <f t="shared" si="72"/>
        <v>0</v>
      </c>
      <c r="AY281" s="150">
        <f t="shared" si="73"/>
        <v>0</v>
      </c>
      <c r="AZ281" s="150">
        <f t="shared" si="74"/>
        <v>50</v>
      </c>
      <c r="BA281" s="150">
        <f t="shared" si="75"/>
        <v>38.888888888888893</v>
      </c>
      <c r="BB281" s="150">
        <f t="shared" si="76"/>
        <v>5.5555555555555554</v>
      </c>
      <c r="BC281" s="150">
        <f t="shared" si="77"/>
        <v>61.111111111111114</v>
      </c>
      <c r="BD281" s="150">
        <f t="shared" si="78"/>
        <v>16.666666666666664</v>
      </c>
      <c r="BE281" s="150">
        <f t="shared" si="79"/>
        <v>0</v>
      </c>
    </row>
    <row r="282" spans="1:57" x14ac:dyDescent="0.4">
      <c r="A282" t="s">
        <v>56</v>
      </c>
      <c r="B282">
        <v>508</v>
      </c>
      <c r="C282" t="s">
        <v>56</v>
      </c>
      <c r="D282">
        <v>19077</v>
      </c>
      <c r="E282">
        <v>1</v>
      </c>
      <c r="F282" t="s">
        <v>56</v>
      </c>
      <c r="G282" t="s">
        <v>656</v>
      </c>
      <c r="H282" s="148">
        <v>2023</v>
      </c>
      <c r="I282">
        <v>0</v>
      </c>
      <c r="J282">
        <v>0</v>
      </c>
      <c r="K282">
        <v>1700</v>
      </c>
      <c r="L282">
        <v>0</v>
      </c>
      <c r="M282">
        <f t="shared" si="65"/>
        <v>1700</v>
      </c>
      <c r="N282" s="149">
        <v>0</v>
      </c>
      <c r="O282">
        <v>1700</v>
      </c>
      <c r="P282">
        <v>0</v>
      </c>
      <c r="Q282">
        <v>0</v>
      </c>
      <c r="R282" s="148">
        <f t="shared" si="66"/>
        <v>1700</v>
      </c>
      <c r="S282" s="149">
        <v>0</v>
      </c>
      <c r="T282">
        <v>1200</v>
      </c>
      <c r="U282">
        <v>400</v>
      </c>
      <c r="V282">
        <v>100</v>
      </c>
      <c r="W282" s="148">
        <f t="shared" si="67"/>
        <v>1700</v>
      </c>
      <c r="X282" s="149">
        <v>0</v>
      </c>
      <c r="Y282">
        <v>800</v>
      </c>
      <c r="Z282">
        <v>500</v>
      </c>
      <c r="AA282">
        <v>400</v>
      </c>
      <c r="AB282" s="148">
        <f t="shared" si="64"/>
        <v>1700</v>
      </c>
      <c r="AC282" s="149">
        <v>0</v>
      </c>
      <c r="AD282">
        <v>1500</v>
      </c>
      <c r="AE282">
        <v>200</v>
      </c>
      <c r="AF282">
        <v>0</v>
      </c>
      <c r="AG282" s="148">
        <f t="shared" si="68"/>
        <v>1700</v>
      </c>
      <c r="AH282" s="149">
        <v>0</v>
      </c>
      <c r="AI282">
        <v>0</v>
      </c>
      <c r="AJ282">
        <v>200</v>
      </c>
      <c r="AK282">
        <v>1500</v>
      </c>
      <c r="AL282" s="148">
        <f t="shared" si="69"/>
        <v>1700</v>
      </c>
      <c r="AM282" s="149">
        <v>0</v>
      </c>
      <c r="AN282">
        <v>1200</v>
      </c>
      <c r="AO282">
        <v>500</v>
      </c>
      <c r="AP282">
        <v>0</v>
      </c>
      <c r="AQ282" s="148">
        <f t="shared" si="70"/>
        <v>1700</v>
      </c>
      <c r="AR282" s="149">
        <v>0</v>
      </c>
      <c r="AS282">
        <v>0</v>
      </c>
      <c r="AT282">
        <v>1700</v>
      </c>
      <c r="AU282">
        <v>0</v>
      </c>
      <c r="AV282">
        <f t="shared" si="71"/>
        <v>1700</v>
      </c>
      <c r="AX282" s="150">
        <f t="shared" si="72"/>
        <v>0</v>
      </c>
      <c r="AY282" s="150">
        <f t="shared" si="73"/>
        <v>0</v>
      </c>
      <c r="AZ282" s="150">
        <f t="shared" si="74"/>
        <v>5.8823529411764701</v>
      </c>
      <c r="BA282" s="150">
        <f t="shared" si="75"/>
        <v>23.52941176470588</v>
      </c>
      <c r="BB282" s="150">
        <f t="shared" si="76"/>
        <v>0</v>
      </c>
      <c r="BC282" s="150">
        <f t="shared" si="77"/>
        <v>88.235294117647058</v>
      </c>
      <c r="BD282" s="150">
        <f t="shared" si="78"/>
        <v>0</v>
      </c>
      <c r="BE282" s="150">
        <f t="shared" si="79"/>
        <v>0</v>
      </c>
    </row>
    <row r="283" spans="1:57" x14ac:dyDescent="0.4">
      <c r="A283" t="s">
        <v>153</v>
      </c>
      <c r="B283">
        <v>508</v>
      </c>
      <c r="C283" t="s">
        <v>153</v>
      </c>
      <c r="D283">
        <v>19078</v>
      </c>
      <c r="E283">
        <v>1</v>
      </c>
      <c r="F283" t="s">
        <v>153</v>
      </c>
      <c r="G283" t="s">
        <v>656</v>
      </c>
      <c r="H283" s="148">
        <v>2023</v>
      </c>
      <c r="I283">
        <v>0</v>
      </c>
      <c r="J283">
        <v>1400</v>
      </c>
      <c r="K283">
        <v>600</v>
      </c>
      <c r="L283">
        <v>600</v>
      </c>
      <c r="M283">
        <f t="shared" si="65"/>
        <v>2600</v>
      </c>
      <c r="N283" s="149">
        <v>0</v>
      </c>
      <c r="O283">
        <v>1100</v>
      </c>
      <c r="P283">
        <v>800</v>
      </c>
      <c r="Q283">
        <v>700</v>
      </c>
      <c r="R283" s="148">
        <f t="shared" si="66"/>
        <v>2600</v>
      </c>
      <c r="S283" s="149">
        <v>0</v>
      </c>
      <c r="T283">
        <v>1100</v>
      </c>
      <c r="U283">
        <v>1500</v>
      </c>
      <c r="V283">
        <v>0</v>
      </c>
      <c r="W283" s="148">
        <f t="shared" si="67"/>
        <v>2600</v>
      </c>
      <c r="X283" s="149">
        <v>0</v>
      </c>
      <c r="Y283">
        <v>0</v>
      </c>
      <c r="Z283">
        <v>1100</v>
      </c>
      <c r="AA283">
        <v>1500</v>
      </c>
      <c r="AB283" s="148">
        <f t="shared" si="64"/>
        <v>2600</v>
      </c>
      <c r="AC283" s="149">
        <v>0</v>
      </c>
      <c r="AD283">
        <v>1200</v>
      </c>
      <c r="AE283">
        <v>1000</v>
      </c>
      <c r="AF283">
        <v>400</v>
      </c>
      <c r="AG283" s="148">
        <f t="shared" si="68"/>
        <v>2600</v>
      </c>
      <c r="AH283" s="149">
        <v>0</v>
      </c>
      <c r="AI283">
        <v>0</v>
      </c>
      <c r="AJ283">
        <v>300</v>
      </c>
      <c r="AK283">
        <v>2300</v>
      </c>
      <c r="AL283" s="148">
        <f t="shared" si="69"/>
        <v>2600</v>
      </c>
      <c r="AM283" s="149">
        <v>0</v>
      </c>
      <c r="AN283">
        <v>800</v>
      </c>
      <c r="AO283">
        <v>1800</v>
      </c>
      <c r="AP283">
        <v>0</v>
      </c>
      <c r="AQ283" s="148">
        <f t="shared" si="70"/>
        <v>2600</v>
      </c>
      <c r="AR283" s="149">
        <v>0</v>
      </c>
      <c r="AS283">
        <v>0</v>
      </c>
      <c r="AT283">
        <v>1700</v>
      </c>
      <c r="AU283">
        <v>900</v>
      </c>
      <c r="AV283">
        <f t="shared" si="71"/>
        <v>2600</v>
      </c>
      <c r="AX283" s="150">
        <f t="shared" si="72"/>
        <v>23.076923076923077</v>
      </c>
      <c r="AY283" s="150">
        <f t="shared" si="73"/>
        <v>26.923076923076923</v>
      </c>
      <c r="AZ283" s="150">
        <f t="shared" si="74"/>
        <v>0</v>
      </c>
      <c r="BA283" s="150">
        <f t="shared" si="75"/>
        <v>57.692307692307686</v>
      </c>
      <c r="BB283" s="150">
        <f t="shared" si="76"/>
        <v>15.384615384615385</v>
      </c>
      <c r="BC283" s="150">
        <f t="shared" si="77"/>
        <v>88.461538461538453</v>
      </c>
      <c r="BD283" s="150">
        <f t="shared" si="78"/>
        <v>0</v>
      </c>
      <c r="BE283" s="150">
        <f t="shared" si="79"/>
        <v>34.615384615384613</v>
      </c>
    </row>
    <row r="284" spans="1:57" x14ac:dyDescent="0.4">
      <c r="A284" t="s">
        <v>150</v>
      </c>
      <c r="B284">
        <v>508</v>
      </c>
      <c r="C284" t="s">
        <v>150</v>
      </c>
      <c r="D284">
        <v>19079</v>
      </c>
      <c r="E284">
        <v>1</v>
      </c>
      <c r="F284" t="s">
        <v>150</v>
      </c>
      <c r="G284" t="s">
        <v>656</v>
      </c>
      <c r="H284" s="148">
        <v>2023</v>
      </c>
      <c r="I284">
        <v>2600</v>
      </c>
      <c r="J284">
        <v>0</v>
      </c>
      <c r="K284">
        <v>0</v>
      </c>
      <c r="L284">
        <v>0</v>
      </c>
      <c r="M284">
        <f t="shared" si="65"/>
        <v>2600</v>
      </c>
      <c r="N284" s="149">
        <v>2600</v>
      </c>
      <c r="O284">
        <v>0</v>
      </c>
      <c r="P284">
        <v>0</v>
      </c>
      <c r="Q284">
        <v>0</v>
      </c>
      <c r="R284" s="148">
        <f t="shared" si="66"/>
        <v>2600</v>
      </c>
      <c r="S284" s="149">
        <v>2600</v>
      </c>
      <c r="T284">
        <v>0</v>
      </c>
      <c r="U284">
        <v>0</v>
      </c>
      <c r="V284">
        <v>0</v>
      </c>
      <c r="W284" s="148">
        <f t="shared" si="67"/>
        <v>2600</v>
      </c>
      <c r="X284" s="149">
        <v>2600</v>
      </c>
      <c r="Y284">
        <v>0</v>
      </c>
      <c r="Z284">
        <v>0</v>
      </c>
      <c r="AA284">
        <v>0</v>
      </c>
      <c r="AB284" s="148">
        <f t="shared" si="64"/>
        <v>2600</v>
      </c>
      <c r="AC284" s="149">
        <v>2600</v>
      </c>
      <c r="AD284">
        <v>0</v>
      </c>
      <c r="AE284">
        <v>0</v>
      </c>
      <c r="AF284">
        <v>0</v>
      </c>
      <c r="AG284" s="148">
        <f t="shared" si="68"/>
        <v>2600</v>
      </c>
      <c r="AH284" s="149">
        <v>2400</v>
      </c>
      <c r="AI284">
        <v>200</v>
      </c>
      <c r="AJ284">
        <v>0</v>
      </c>
      <c r="AK284">
        <v>0</v>
      </c>
      <c r="AL284" s="148">
        <f t="shared" si="69"/>
        <v>2600</v>
      </c>
      <c r="AM284" s="149">
        <v>2500</v>
      </c>
      <c r="AN284">
        <v>100</v>
      </c>
      <c r="AO284">
        <v>0</v>
      </c>
      <c r="AP284">
        <v>0</v>
      </c>
      <c r="AQ284" s="148">
        <f t="shared" si="70"/>
        <v>2600</v>
      </c>
      <c r="AR284" s="149">
        <v>2600</v>
      </c>
      <c r="AS284">
        <v>0</v>
      </c>
      <c r="AT284">
        <v>0</v>
      </c>
      <c r="AU284">
        <v>0</v>
      </c>
      <c r="AV284">
        <f t="shared" si="71"/>
        <v>2600</v>
      </c>
      <c r="AX284" s="150">
        <f t="shared" si="72"/>
        <v>0</v>
      </c>
      <c r="AY284" s="150">
        <f t="shared" si="73"/>
        <v>0</v>
      </c>
      <c r="AZ284" s="150">
        <f t="shared" si="74"/>
        <v>0</v>
      </c>
      <c r="BA284" s="150">
        <f t="shared" si="75"/>
        <v>0</v>
      </c>
      <c r="BB284" s="150">
        <f t="shared" si="76"/>
        <v>0</v>
      </c>
      <c r="BC284" s="150">
        <f t="shared" si="77"/>
        <v>0</v>
      </c>
      <c r="BD284" s="150">
        <f t="shared" si="78"/>
        <v>0</v>
      </c>
      <c r="BE284" s="150">
        <f t="shared" si="79"/>
        <v>0</v>
      </c>
    </row>
    <row r="285" spans="1:57" x14ac:dyDescent="0.4">
      <c r="A285" t="s">
        <v>272</v>
      </c>
      <c r="B285">
        <v>508</v>
      </c>
      <c r="C285" t="s">
        <v>272</v>
      </c>
      <c r="D285">
        <v>19392</v>
      </c>
      <c r="E285">
        <v>1</v>
      </c>
      <c r="F285" t="s">
        <v>272</v>
      </c>
      <c r="G285" t="s">
        <v>656</v>
      </c>
      <c r="H285" s="148">
        <v>2023</v>
      </c>
      <c r="I285">
        <v>0</v>
      </c>
      <c r="J285">
        <v>2100</v>
      </c>
      <c r="K285">
        <v>0</v>
      </c>
      <c r="L285">
        <v>0</v>
      </c>
      <c r="M285">
        <f t="shared" si="65"/>
        <v>2100</v>
      </c>
      <c r="N285" s="149">
        <v>500</v>
      </c>
      <c r="O285">
        <v>600</v>
      </c>
      <c r="P285">
        <v>1000</v>
      </c>
      <c r="Q285">
        <v>0</v>
      </c>
      <c r="R285" s="148">
        <f t="shared" si="66"/>
        <v>2100</v>
      </c>
      <c r="S285" s="149">
        <v>0</v>
      </c>
      <c r="T285">
        <v>200</v>
      </c>
      <c r="U285">
        <v>1900</v>
      </c>
      <c r="V285">
        <v>0</v>
      </c>
      <c r="W285" s="148">
        <f t="shared" si="67"/>
        <v>2100</v>
      </c>
      <c r="X285" s="149">
        <v>0</v>
      </c>
      <c r="Y285">
        <v>200</v>
      </c>
      <c r="Z285">
        <v>1900</v>
      </c>
      <c r="AA285">
        <v>0</v>
      </c>
      <c r="AB285" s="148">
        <f t="shared" si="64"/>
        <v>2100</v>
      </c>
      <c r="AC285" s="149">
        <v>2100</v>
      </c>
      <c r="AD285">
        <v>0</v>
      </c>
      <c r="AE285">
        <v>0</v>
      </c>
      <c r="AF285">
        <v>0</v>
      </c>
      <c r="AG285" s="148">
        <f t="shared" si="68"/>
        <v>2100</v>
      </c>
      <c r="AH285" s="149">
        <v>0</v>
      </c>
      <c r="AI285">
        <v>0</v>
      </c>
      <c r="AJ285">
        <v>2100</v>
      </c>
      <c r="AK285">
        <v>0</v>
      </c>
      <c r="AL285" s="148">
        <f t="shared" si="69"/>
        <v>2100</v>
      </c>
      <c r="AM285" s="149">
        <v>100</v>
      </c>
      <c r="AN285">
        <v>2000</v>
      </c>
      <c r="AO285">
        <v>0</v>
      </c>
      <c r="AP285">
        <v>0</v>
      </c>
      <c r="AQ285" s="148">
        <f t="shared" si="70"/>
        <v>2100</v>
      </c>
      <c r="AR285" s="149">
        <v>600</v>
      </c>
      <c r="AS285">
        <v>1300</v>
      </c>
      <c r="AT285">
        <v>300</v>
      </c>
      <c r="AU285">
        <v>0</v>
      </c>
      <c r="AV285">
        <f t="shared" si="71"/>
        <v>2200</v>
      </c>
      <c r="AX285" s="150">
        <f t="shared" si="72"/>
        <v>0</v>
      </c>
      <c r="AY285" s="150">
        <f t="shared" si="73"/>
        <v>0</v>
      </c>
      <c r="AZ285" s="150">
        <f t="shared" si="74"/>
        <v>0</v>
      </c>
      <c r="BA285" s="150">
        <f t="shared" si="75"/>
        <v>0</v>
      </c>
      <c r="BB285" s="150">
        <f t="shared" si="76"/>
        <v>0</v>
      </c>
      <c r="BC285" s="150">
        <f t="shared" si="77"/>
        <v>0</v>
      </c>
      <c r="BD285" s="150">
        <f t="shared" si="78"/>
        <v>0</v>
      </c>
      <c r="BE285" s="150">
        <f t="shared" si="79"/>
        <v>0</v>
      </c>
    </row>
    <row r="286" spans="1:57" x14ac:dyDescent="0.4">
      <c r="A286" t="s">
        <v>273</v>
      </c>
      <c r="B286">
        <v>508</v>
      </c>
      <c r="C286" t="s">
        <v>273</v>
      </c>
      <c r="D286">
        <v>19393</v>
      </c>
      <c r="E286">
        <v>1</v>
      </c>
      <c r="F286" t="s">
        <v>273</v>
      </c>
      <c r="G286" t="s">
        <v>656</v>
      </c>
      <c r="H286" s="148">
        <v>2023</v>
      </c>
      <c r="I286">
        <v>400</v>
      </c>
      <c r="J286">
        <v>4000</v>
      </c>
      <c r="K286">
        <v>0</v>
      </c>
      <c r="L286">
        <v>0</v>
      </c>
      <c r="M286">
        <f t="shared" si="65"/>
        <v>4400</v>
      </c>
      <c r="N286" s="149">
        <v>600</v>
      </c>
      <c r="O286">
        <v>1400</v>
      </c>
      <c r="P286">
        <v>2400</v>
      </c>
      <c r="Q286">
        <v>0</v>
      </c>
      <c r="R286" s="148">
        <f t="shared" si="66"/>
        <v>4400</v>
      </c>
      <c r="S286" s="149">
        <v>700</v>
      </c>
      <c r="T286">
        <v>1100</v>
      </c>
      <c r="U286">
        <v>2600</v>
      </c>
      <c r="V286">
        <v>0</v>
      </c>
      <c r="W286" s="148">
        <f t="shared" si="67"/>
        <v>4400</v>
      </c>
      <c r="X286" s="149">
        <v>0</v>
      </c>
      <c r="Y286">
        <v>0</v>
      </c>
      <c r="Z286">
        <v>4300</v>
      </c>
      <c r="AA286">
        <v>100</v>
      </c>
      <c r="AB286" s="148">
        <f t="shared" si="64"/>
        <v>4400</v>
      </c>
      <c r="AC286" s="149">
        <v>1900</v>
      </c>
      <c r="AD286">
        <v>2500</v>
      </c>
      <c r="AE286">
        <v>0</v>
      </c>
      <c r="AF286">
        <v>0</v>
      </c>
      <c r="AG286" s="148">
        <f t="shared" si="68"/>
        <v>4400</v>
      </c>
      <c r="AH286" s="149">
        <v>0</v>
      </c>
      <c r="AI286">
        <v>100</v>
      </c>
      <c r="AJ286">
        <v>2000</v>
      </c>
      <c r="AK286">
        <v>2300</v>
      </c>
      <c r="AL286" s="148">
        <f t="shared" si="69"/>
        <v>4400</v>
      </c>
      <c r="AM286" s="149">
        <v>900</v>
      </c>
      <c r="AN286">
        <v>700</v>
      </c>
      <c r="AO286">
        <v>2300</v>
      </c>
      <c r="AP286">
        <v>500</v>
      </c>
      <c r="AQ286" s="148">
        <f t="shared" si="70"/>
        <v>4400</v>
      </c>
      <c r="AR286" s="149">
        <v>0</v>
      </c>
      <c r="AS286">
        <v>2300</v>
      </c>
      <c r="AT286">
        <v>1800</v>
      </c>
      <c r="AU286">
        <v>0</v>
      </c>
      <c r="AV286">
        <f t="shared" si="71"/>
        <v>4100</v>
      </c>
      <c r="AX286" s="150">
        <f t="shared" si="72"/>
        <v>0</v>
      </c>
      <c r="AY286" s="150">
        <f t="shared" si="73"/>
        <v>0</v>
      </c>
      <c r="AZ286" s="150">
        <f t="shared" si="74"/>
        <v>0</v>
      </c>
      <c r="BA286" s="150">
        <f t="shared" si="75"/>
        <v>2.2727272727272729</v>
      </c>
      <c r="BB286" s="150">
        <f t="shared" si="76"/>
        <v>0</v>
      </c>
      <c r="BC286" s="150">
        <f t="shared" si="77"/>
        <v>52.272727272727273</v>
      </c>
      <c r="BD286" s="150">
        <f t="shared" si="78"/>
        <v>11.363636363636363</v>
      </c>
      <c r="BE286" s="150">
        <f t="shared" si="79"/>
        <v>0</v>
      </c>
    </row>
    <row r="287" spans="1:57" x14ac:dyDescent="0.4">
      <c r="A287" t="s">
        <v>77</v>
      </c>
      <c r="B287">
        <v>508</v>
      </c>
      <c r="C287" t="s">
        <v>77</v>
      </c>
      <c r="D287">
        <v>19082</v>
      </c>
      <c r="E287">
        <v>1</v>
      </c>
      <c r="F287" t="s">
        <v>77</v>
      </c>
      <c r="G287" t="s">
        <v>656</v>
      </c>
      <c r="H287" s="148">
        <v>2023</v>
      </c>
      <c r="I287">
        <v>1500</v>
      </c>
      <c r="J287">
        <v>0</v>
      </c>
      <c r="K287">
        <v>0</v>
      </c>
      <c r="L287">
        <v>0</v>
      </c>
      <c r="M287">
        <f t="shared" si="65"/>
        <v>1500</v>
      </c>
      <c r="N287" s="149">
        <v>1500</v>
      </c>
      <c r="O287">
        <v>0</v>
      </c>
      <c r="P287">
        <v>0</v>
      </c>
      <c r="Q287">
        <v>0</v>
      </c>
      <c r="R287" s="148">
        <f t="shared" si="66"/>
        <v>1500</v>
      </c>
      <c r="S287" s="149">
        <v>1500</v>
      </c>
      <c r="T287">
        <v>0</v>
      </c>
      <c r="U287">
        <v>0</v>
      </c>
      <c r="V287">
        <v>0</v>
      </c>
      <c r="W287" s="148">
        <f t="shared" si="67"/>
        <v>1500</v>
      </c>
      <c r="X287" s="149">
        <v>1500</v>
      </c>
      <c r="Y287">
        <v>0</v>
      </c>
      <c r="Z287">
        <v>0</v>
      </c>
      <c r="AA287">
        <v>0</v>
      </c>
      <c r="AB287" s="148">
        <f t="shared" si="64"/>
        <v>1500</v>
      </c>
      <c r="AC287" s="149">
        <v>1500</v>
      </c>
      <c r="AD287">
        <v>0</v>
      </c>
      <c r="AE287">
        <v>0</v>
      </c>
      <c r="AF287">
        <v>0</v>
      </c>
      <c r="AG287" s="148">
        <f t="shared" si="68"/>
        <v>1500</v>
      </c>
      <c r="AH287" s="149">
        <v>1500</v>
      </c>
      <c r="AI287">
        <v>0</v>
      </c>
      <c r="AJ287">
        <v>0</v>
      </c>
      <c r="AK287">
        <v>0</v>
      </c>
      <c r="AL287" s="148">
        <f t="shared" si="69"/>
        <v>1500</v>
      </c>
      <c r="AM287" s="149">
        <v>1500</v>
      </c>
      <c r="AN287">
        <v>0</v>
      </c>
      <c r="AO287">
        <v>0</v>
      </c>
      <c r="AP287">
        <v>0</v>
      </c>
      <c r="AQ287" s="148">
        <f t="shared" si="70"/>
        <v>1500</v>
      </c>
      <c r="AR287" s="149">
        <v>1600</v>
      </c>
      <c r="AS287">
        <v>0</v>
      </c>
      <c r="AT287">
        <v>0</v>
      </c>
      <c r="AU287">
        <v>0</v>
      </c>
      <c r="AV287">
        <f t="shared" si="71"/>
        <v>1600</v>
      </c>
      <c r="AX287" s="150">
        <f t="shared" si="72"/>
        <v>0</v>
      </c>
      <c r="AY287" s="150">
        <f t="shared" si="73"/>
        <v>0</v>
      </c>
      <c r="AZ287" s="150">
        <f t="shared" si="74"/>
        <v>0</v>
      </c>
      <c r="BA287" s="150">
        <f t="shared" si="75"/>
        <v>0</v>
      </c>
      <c r="BB287" s="150">
        <f t="shared" si="76"/>
        <v>0</v>
      </c>
      <c r="BC287" s="150">
        <f t="shared" si="77"/>
        <v>0</v>
      </c>
      <c r="BD287" s="150">
        <f t="shared" si="78"/>
        <v>0</v>
      </c>
      <c r="BE287" s="150">
        <f t="shared" si="79"/>
        <v>0</v>
      </c>
    </row>
    <row r="288" spans="1:57" x14ac:dyDescent="0.4">
      <c r="A288" t="s">
        <v>121</v>
      </c>
      <c r="B288">
        <v>508</v>
      </c>
      <c r="C288" t="s">
        <v>121</v>
      </c>
      <c r="D288">
        <v>19083</v>
      </c>
      <c r="E288">
        <v>1</v>
      </c>
      <c r="F288" t="s">
        <v>121</v>
      </c>
      <c r="G288" t="s">
        <v>656</v>
      </c>
      <c r="H288" s="148">
        <v>2023</v>
      </c>
      <c r="I288">
        <v>2500</v>
      </c>
      <c r="J288">
        <v>0</v>
      </c>
      <c r="K288">
        <v>0</v>
      </c>
      <c r="L288">
        <v>0</v>
      </c>
      <c r="M288">
        <f t="shared" si="65"/>
        <v>2500</v>
      </c>
      <c r="N288" s="149">
        <v>2500</v>
      </c>
      <c r="O288">
        <v>0</v>
      </c>
      <c r="P288">
        <v>0</v>
      </c>
      <c r="Q288">
        <v>0</v>
      </c>
      <c r="R288" s="148">
        <f t="shared" si="66"/>
        <v>2500</v>
      </c>
      <c r="S288" s="149">
        <v>2500</v>
      </c>
      <c r="T288">
        <v>0</v>
      </c>
      <c r="U288">
        <v>0</v>
      </c>
      <c r="V288">
        <v>0</v>
      </c>
      <c r="W288" s="148">
        <f t="shared" si="67"/>
        <v>2500</v>
      </c>
      <c r="X288" s="149">
        <v>2500</v>
      </c>
      <c r="Y288">
        <v>0</v>
      </c>
      <c r="Z288">
        <v>0</v>
      </c>
      <c r="AA288">
        <v>0</v>
      </c>
      <c r="AB288" s="148">
        <f t="shared" si="64"/>
        <v>2500</v>
      </c>
      <c r="AC288" s="149">
        <v>800</v>
      </c>
      <c r="AD288">
        <v>1700</v>
      </c>
      <c r="AE288">
        <v>0</v>
      </c>
      <c r="AF288">
        <v>0</v>
      </c>
      <c r="AG288" s="148">
        <f t="shared" si="68"/>
        <v>2500</v>
      </c>
      <c r="AH288" s="149">
        <v>2300</v>
      </c>
      <c r="AI288">
        <v>200</v>
      </c>
      <c r="AJ288">
        <v>0</v>
      </c>
      <c r="AK288">
        <v>0</v>
      </c>
      <c r="AL288" s="148">
        <f t="shared" si="69"/>
        <v>2500</v>
      </c>
      <c r="AM288" s="149">
        <v>2300</v>
      </c>
      <c r="AN288">
        <v>200</v>
      </c>
      <c r="AO288">
        <v>0</v>
      </c>
      <c r="AP288">
        <v>0</v>
      </c>
      <c r="AQ288" s="148">
        <f t="shared" si="70"/>
        <v>2500</v>
      </c>
      <c r="AR288" s="149">
        <v>2300</v>
      </c>
      <c r="AS288">
        <v>200</v>
      </c>
      <c r="AT288">
        <v>0</v>
      </c>
      <c r="AU288">
        <v>0</v>
      </c>
      <c r="AV288">
        <f t="shared" si="71"/>
        <v>2500</v>
      </c>
      <c r="AX288" s="150">
        <f t="shared" si="72"/>
        <v>0</v>
      </c>
      <c r="AY288" s="150">
        <f t="shared" si="73"/>
        <v>0</v>
      </c>
      <c r="AZ288" s="150">
        <f t="shared" si="74"/>
        <v>0</v>
      </c>
      <c r="BA288" s="150">
        <f t="shared" si="75"/>
        <v>0</v>
      </c>
      <c r="BB288" s="150">
        <f t="shared" si="76"/>
        <v>0</v>
      </c>
      <c r="BC288" s="150">
        <f t="shared" si="77"/>
        <v>0</v>
      </c>
      <c r="BD288" s="150">
        <f t="shared" si="78"/>
        <v>0</v>
      </c>
      <c r="BE288" s="150">
        <f t="shared" si="79"/>
        <v>0</v>
      </c>
    </row>
    <row r="289" spans="1:57" x14ac:dyDescent="0.4">
      <c r="A289" t="s">
        <v>248</v>
      </c>
      <c r="B289">
        <v>508</v>
      </c>
      <c r="C289" t="s">
        <v>248</v>
      </c>
      <c r="D289">
        <v>19370</v>
      </c>
      <c r="E289">
        <v>1</v>
      </c>
      <c r="F289" t="s">
        <v>248</v>
      </c>
      <c r="G289" t="s">
        <v>656</v>
      </c>
      <c r="H289" s="148">
        <v>2024</v>
      </c>
      <c r="I289">
        <v>0</v>
      </c>
      <c r="J289">
        <v>1600</v>
      </c>
      <c r="K289">
        <v>4500</v>
      </c>
      <c r="L289">
        <v>900</v>
      </c>
      <c r="M289">
        <f t="shared" si="65"/>
        <v>7000</v>
      </c>
      <c r="N289" s="149">
        <v>0</v>
      </c>
      <c r="O289">
        <v>5800</v>
      </c>
      <c r="P289">
        <v>1200</v>
      </c>
      <c r="Q289">
        <v>0</v>
      </c>
      <c r="R289" s="148">
        <f t="shared" si="66"/>
        <v>7000</v>
      </c>
      <c r="S289" s="149">
        <v>0</v>
      </c>
      <c r="T289">
        <v>1800</v>
      </c>
      <c r="U289">
        <v>5000</v>
      </c>
      <c r="V289">
        <v>200</v>
      </c>
      <c r="W289" s="148">
        <f t="shared" si="67"/>
        <v>7000</v>
      </c>
      <c r="X289" s="149">
        <v>0</v>
      </c>
      <c r="Y289">
        <v>1300</v>
      </c>
      <c r="Z289">
        <v>3100</v>
      </c>
      <c r="AA289">
        <v>2600</v>
      </c>
      <c r="AB289" s="148">
        <f t="shared" si="64"/>
        <v>7000</v>
      </c>
      <c r="AC289" s="149">
        <v>0</v>
      </c>
      <c r="AD289">
        <v>5500</v>
      </c>
      <c r="AE289">
        <v>1300</v>
      </c>
      <c r="AF289">
        <v>200</v>
      </c>
      <c r="AG289" s="148">
        <f t="shared" si="68"/>
        <v>7000</v>
      </c>
      <c r="AH289" s="149">
        <v>0</v>
      </c>
      <c r="AI289">
        <v>1800</v>
      </c>
      <c r="AJ289">
        <v>3000</v>
      </c>
      <c r="AK289">
        <v>2200</v>
      </c>
      <c r="AL289" s="148">
        <f t="shared" si="69"/>
        <v>7000</v>
      </c>
      <c r="AM289" s="149">
        <v>0</v>
      </c>
      <c r="AN289">
        <v>2400</v>
      </c>
      <c r="AO289">
        <v>4600</v>
      </c>
      <c r="AP289">
        <v>0</v>
      </c>
      <c r="AQ289" s="148">
        <f t="shared" si="70"/>
        <v>7000</v>
      </c>
      <c r="AR289" s="149">
        <v>0</v>
      </c>
      <c r="AS289">
        <v>800</v>
      </c>
      <c r="AT289">
        <v>4800</v>
      </c>
      <c r="AU289">
        <v>1200</v>
      </c>
      <c r="AV289">
        <f t="shared" si="71"/>
        <v>6800</v>
      </c>
      <c r="AX289" s="150">
        <f t="shared" si="72"/>
        <v>12.857142857142856</v>
      </c>
      <c r="AY289" s="150">
        <f t="shared" si="73"/>
        <v>0</v>
      </c>
      <c r="AZ289" s="150">
        <f t="shared" si="74"/>
        <v>2.8571428571428572</v>
      </c>
      <c r="BA289" s="150">
        <f t="shared" si="75"/>
        <v>37.142857142857146</v>
      </c>
      <c r="BB289" s="150">
        <f t="shared" si="76"/>
        <v>2.8571428571428572</v>
      </c>
      <c r="BC289" s="150">
        <f t="shared" si="77"/>
        <v>31.428571428571427</v>
      </c>
      <c r="BD289" s="150">
        <f t="shared" si="78"/>
        <v>0</v>
      </c>
      <c r="BE289" s="150">
        <f t="shared" si="79"/>
        <v>17.647058823529413</v>
      </c>
    </row>
    <row r="290" spans="1:57" x14ac:dyDescent="0.4">
      <c r="A290" t="s">
        <v>551</v>
      </c>
      <c r="B290">
        <v>508</v>
      </c>
      <c r="C290" t="s">
        <v>551</v>
      </c>
      <c r="D290">
        <v>22950</v>
      </c>
      <c r="E290">
        <v>1</v>
      </c>
      <c r="F290" t="s">
        <v>551</v>
      </c>
      <c r="G290" t="s">
        <v>656</v>
      </c>
      <c r="H290" s="148">
        <v>2025</v>
      </c>
      <c r="I290">
        <v>3900</v>
      </c>
      <c r="J290">
        <v>2100</v>
      </c>
      <c r="K290">
        <v>0</v>
      </c>
      <c r="L290">
        <v>0</v>
      </c>
      <c r="M290">
        <f t="shared" si="65"/>
        <v>6000</v>
      </c>
      <c r="N290" s="149">
        <v>4200</v>
      </c>
      <c r="O290">
        <v>1800</v>
      </c>
      <c r="P290">
        <v>0</v>
      </c>
      <c r="Q290">
        <v>0</v>
      </c>
      <c r="R290" s="148">
        <f t="shared" si="66"/>
        <v>6000</v>
      </c>
      <c r="S290" s="149">
        <v>700</v>
      </c>
      <c r="T290">
        <v>3100</v>
      </c>
      <c r="U290">
        <v>2100</v>
      </c>
      <c r="V290">
        <v>100</v>
      </c>
      <c r="W290" s="148">
        <f t="shared" si="67"/>
        <v>6000</v>
      </c>
      <c r="X290" s="149">
        <v>5000</v>
      </c>
      <c r="Y290">
        <v>900</v>
      </c>
      <c r="Z290">
        <v>100</v>
      </c>
      <c r="AA290">
        <v>0</v>
      </c>
      <c r="AB290" s="148">
        <f t="shared" si="64"/>
        <v>6000</v>
      </c>
      <c r="AC290" s="149">
        <v>0</v>
      </c>
      <c r="AD290">
        <v>1600</v>
      </c>
      <c r="AE290">
        <v>4400</v>
      </c>
      <c r="AF290">
        <v>0</v>
      </c>
      <c r="AG290" s="148">
        <f t="shared" si="68"/>
        <v>6000</v>
      </c>
      <c r="AH290" s="149">
        <v>2100</v>
      </c>
      <c r="AI290">
        <v>2800</v>
      </c>
      <c r="AJ290">
        <v>1100</v>
      </c>
      <c r="AK290">
        <v>0</v>
      </c>
      <c r="AL290" s="148">
        <f t="shared" si="69"/>
        <v>6000</v>
      </c>
      <c r="AM290" s="149">
        <v>0</v>
      </c>
      <c r="AN290">
        <v>800</v>
      </c>
      <c r="AO290">
        <v>5200</v>
      </c>
      <c r="AP290">
        <v>0</v>
      </c>
      <c r="AQ290" s="148">
        <f t="shared" si="70"/>
        <v>6000</v>
      </c>
      <c r="AR290" s="149">
        <v>700</v>
      </c>
      <c r="AS290">
        <v>1300</v>
      </c>
      <c r="AT290">
        <v>1600</v>
      </c>
      <c r="AU290">
        <v>0</v>
      </c>
      <c r="AV290">
        <f t="shared" si="71"/>
        <v>3600</v>
      </c>
      <c r="AX290" s="150">
        <f t="shared" si="72"/>
        <v>0</v>
      </c>
      <c r="AY290" s="150">
        <f t="shared" si="73"/>
        <v>0</v>
      </c>
      <c r="AZ290" s="150">
        <f t="shared" si="74"/>
        <v>1.6666666666666667</v>
      </c>
      <c r="BA290" s="150">
        <f t="shared" si="75"/>
        <v>0</v>
      </c>
      <c r="BB290" s="150">
        <f t="shared" si="76"/>
        <v>0</v>
      </c>
      <c r="BC290" s="150">
        <f t="shared" si="77"/>
        <v>0</v>
      </c>
      <c r="BD290" s="150">
        <f t="shared" si="78"/>
        <v>0</v>
      </c>
      <c r="BE290" s="150">
        <f t="shared" si="79"/>
        <v>0</v>
      </c>
    </row>
    <row r="291" spans="1:57" x14ac:dyDescent="0.4">
      <c r="A291" t="s">
        <v>249</v>
      </c>
      <c r="B291">
        <v>508</v>
      </c>
      <c r="C291" t="s">
        <v>249</v>
      </c>
      <c r="D291">
        <v>19371</v>
      </c>
      <c r="E291">
        <v>1</v>
      </c>
      <c r="F291" t="s">
        <v>249</v>
      </c>
      <c r="G291" t="s">
        <v>656</v>
      </c>
      <c r="H291" s="148">
        <v>2024</v>
      </c>
      <c r="I291">
        <v>0</v>
      </c>
      <c r="J291">
        <v>2100</v>
      </c>
      <c r="K291">
        <v>0</v>
      </c>
      <c r="L291">
        <v>0</v>
      </c>
      <c r="M291">
        <f t="shared" si="65"/>
        <v>2100</v>
      </c>
      <c r="N291" s="149">
        <v>600</v>
      </c>
      <c r="O291">
        <v>1000</v>
      </c>
      <c r="P291">
        <v>500</v>
      </c>
      <c r="Q291">
        <v>0</v>
      </c>
      <c r="R291" s="148">
        <f t="shared" si="66"/>
        <v>2100</v>
      </c>
      <c r="S291" s="149">
        <v>0</v>
      </c>
      <c r="T291">
        <v>300</v>
      </c>
      <c r="U291">
        <v>1800</v>
      </c>
      <c r="V291">
        <v>0</v>
      </c>
      <c r="W291" s="148">
        <f t="shared" si="67"/>
        <v>2100</v>
      </c>
      <c r="X291" s="149">
        <v>0</v>
      </c>
      <c r="Y291">
        <v>300</v>
      </c>
      <c r="Z291">
        <v>1800</v>
      </c>
      <c r="AA291">
        <v>0</v>
      </c>
      <c r="AB291" s="148">
        <f t="shared" si="64"/>
        <v>2100</v>
      </c>
      <c r="AC291" s="149">
        <v>1400</v>
      </c>
      <c r="AD291">
        <v>700</v>
      </c>
      <c r="AE291">
        <v>0</v>
      </c>
      <c r="AF291">
        <v>0</v>
      </c>
      <c r="AG291" s="148">
        <f t="shared" si="68"/>
        <v>2100</v>
      </c>
      <c r="AH291" s="149">
        <v>0</v>
      </c>
      <c r="AI291">
        <v>0</v>
      </c>
      <c r="AJ291">
        <v>1500</v>
      </c>
      <c r="AK291">
        <v>600</v>
      </c>
      <c r="AL291" s="148">
        <f t="shared" si="69"/>
        <v>2100</v>
      </c>
      <c r="AM291" s="149">
        <v>0</v>
      </c>
      <c r="AN291">
        <v>1800</v>
      </c>
      <c r="AO291">
        <v>300</v>
      </c>
      <c r="AP291">
        <v>0</v>
      </c>
      <c r="AQ291" s="148">
        <f t="shared" si="70"/>
        <v>2100</v>
      </c>
      <c r="AR291" s="149">
        <v>0</v>
      </c>
      <c r="AS291">
        <v>400</v>
      </c>
      <c r="AT291">
        <v>1100</v>
      </c>
      <c r="AU291">
        <v>400</v>
      </c>
      <c r="AV291">
        <f t="shared" si="71"/>
        <v>1900</v>
      </c>
      <c r="AX291" s="150">
        <f t="shared" si="72"/>
        <v>0</v>
      </c>
      <c r="AY291" s="150">
        <f t="shared" si="73"/>
        <v>0</v>
      </c>
      <c r="AZ291" s="150">
        <f t="shared" si="74"/>
        <v>0</v>
      </c>
      <c r="BA291" s="150">
        <f t="shared" si="75"/>
        <v>0</v>
      </c>
      <c r="BB291" s="150">
        <f t="shared" si="76"/>
        <v>0</v>
      </c>
      <c r="BC291" s="150">
        <f t="shared" si="77"/>
        <v>28.571428571428569</v>
      </c>
      <c r="BD291" s="150">
        <f t="shared" si="78"/>
        <v>0</v>
      </c>
      <c r="BE291" s="150">
        <f t="shared" si="79"/>
        <v>21.052631578947366</v>
      </c>
    </row>
    <row r="292" spans="1:57" x14ac:dyDescent="0.4">
      <c r="A292" t="s">
        <v>552</v>
      </c>
      <c r="B292">
        <v>508</v>
      </c>
      <c r="C292" t="s">
        <v>552</v>
      </c>
      <c r="D292">
        <v>22951</v>
      </c>
      <c r="E292">
        <v>1</v>
      </c>
      <c r="F292" t="s">
        <v>552</v>
      </c>
      <c r="G292" t="s">
        <v>656</v>
      </c>
      <c r="H292" s="148">
        <v>2025</v>
      </c>
      <c r="I292">
        <v>3300</v>
      </c>
      <c r="J292">
        <v>0</v>
      </c>
      <c r="K292">
        <v>0</v>
      </c>
      <c r="L292">
        <v>0</v>
      </c>
      <c r="M292">
        <f t="shared" si="65"/>
        <v>3300</v>
      </c>
      <c r="N292" s="149">
        <v>3300</v>
      </c>
      <c r="O292">
        <v>0</v>
      </c>
      <c r="P292">
        <v>0</v>
      </c>
      <c r="Q292">
        <v>0</v>
      </c>
      <c r="R292" s="148">
        <f t="shared" si="66"/>
        <v>3300</v>
      </c>
      <c r="S292" s="149">
        <v>2700</v>
      </c>
      <c r="T292">
        <v>600</v>
      </c>
      <c r="U292">
        <v>0</v>
      </c>
      <c r="V292">
        <v>0</v>
      </c>
      <c r="W292" s="148">
        <f t="shared" si="67"/>
        <v>3300</v>
      </c>
      <c r="X292" s="149">
        <v>3300</v>
      </c>
      <c r="Y292">
        <v>0</v>
      </c>
      <c r="Z292">
        <v>0</v>
      </c>
      <c r="AA292">
        <v>0</v>
      </c>
      <c r="AB292" s="148">
        <f t="shared" si="64"/>
        <v>3300</v>
      </c>
      <c r="AC292" s="149">
        <v>1700</v>
      </c>
      <c r="AD292">
        <v>1500</v>
      </c>
      <c r="AE292">
        <v>100</v>
      </c>
      <c r="AF292">
        <v>0</v>
      </c>
      <c r="AG292" s="148">
        <f t="shared" si="68"/>
        <v>3300</v>
      </c>
      <c r="AH292" s="149">
        <v>0</v>
      </c>
      <c r="AI292">
        <v>900</v>
      </c>
      <c r="AJ292">
        <v>2300</v>
      </c>
      <c r="AK292">
        <v>100</v>
      </c>
      <c r="AL292" s="148">
        <f t="shared" si="69"/>
        <v>3300</v>
      </c>
      <c r="AM292" s="149">
        <v>0</v>
      </c>
      <c r="AN292">
        <v>200</v>
      </c>
      <c r="AO292">
        <v>3100</v>
      </c>
      <c r="AP292">
        <v>0</v>
      </c>
      <c r="AQ292" s="148">
        <f t="shared" si="70"/>
        <v>3300</v>
      </c>
      <c r="AR292" s="149">
        <v>0</v>
      </c>
      <c r="AS292">
        <v>900</v>
      </c>
      <c r="AT292">
        <v>600</v>
      </c>
      <c r="AU292">
        <v>0</v>
      </c>
      <c r="AV292">
        <f t="shared" si="71"/>
        <v>1500</v>
      </c>
      <c r="AX292" s="150">
        <f t="shared" si="72"/>
        <v>0</v>
      </c>
      <c r="AY292" s="150">
        <f t="shared" si="73"/>
        <v>0</v>
      </c>
      <c r="AZ292" s="150">
        <f t="shared" si="74"/>
        <v>0</v>
      </c>
      <c r="BA292" s="150">
        <f t="shared" si="75"/>
        <v>0</v>
      </c>
      <c r="BB292" s="150">
        <f t="shared" si="76"/>
        <v>0</v>
      </c>
      <c r="BC292" s="150">
        <f t="shared" si="77"/>
        <v>3.0303030303030303</v>
      </c>
      <c r="BD292" s="150">
        <f t="shared" si="78"/>
        <v>0</v>
      </c>
      <c r="BE292" s="150">
        <f t="shared" si="79"/>
        <v>0</v>
      </c>
    </row>
    <row r="293" spans="1:57" x14ac:dyDescent="0.4">
      <c r="A293" t="s">
        <v>553</v>
      </c>
      <c r="B293">
        <v>508</v>
      </c>
      <c r="C293" t="s">
        <v>553</v>
      </c>
      <c r="D293">
        <v>22952</v>
      </c>
      <c r="E293">
        <v>1</v>
      </c>
      <c r="F293" t="s">
        <v>553</v>
      </c>
      <c r="G293" t="s">
        <v>656</v>
      </c>
      <c r="H293" s="148">
        <v>2025</v>
      </c>
      <c r="I293">
        <v>1200</v>
      </c>
      <c r="J293">
        <v>300</v>
      </c>
      <c r="K293">
        <v>0</v>
      </c>
      <c r="L293">
        <v>0</v>
      </c>
      <c r="M293">
        <f t="shared" si="65"/>
        <v>1500</v>
      </c>
      <c r="N293" s="149">
        <v>1300</v>
      </c>
      <c r="O293">
        <v>200</v>
      </c>
      <c r="P293">
        <v>0</v>
      </c>
      <c r="Q293">
        <v>0</v>
      </c>
      <c r="R293" s="148">
        <f t="shared" si="66"/>
        <v>1500</v>
      </c>
      <c r="S293" s="149">
        <v>500</v>
      </c>
      <c r="T293">
        <v>1000</v>
      </c>
      <c r="U293">
        <v>0</v>
      </c>
      <c r="V293">
        <v>0</v>
      </c>
      <c r="W293" s="148">
        <f t="shared" si="67"/>
        <v>1500</v>
      </c>
      <c r="X293" s="149">
        <v>0</v>
      </c>
      <c r="Y293">
        <v>1500</v>
      </c>
      <c r="Z293">
        <v>0</v>
      </c>
      <c r="AA293">
        <v>0</v>
      </c>
      <c r="AB293" s="148">
        <f t="shared" si="64"/>
        <v>1500</v>
      </c>
      <c r="AC293" s="149">
        <v>0</v>
      </c>
      <c r="AD293">
        <v>1500</v>
      </c>
      <c r="AE293">
        <v>0</v>
      </c>
      <c r="AF293">
        <v>0</v>
      </c>
      <c r="AG293" s="148">
        <f t="shared" si="68"/>
        <v>1500</v>
      </c>
      <c r="AH293" s="149">
        <v>0</v>
      </c>
      <c r="AI293">
        <v>0</v>
      </c>
      <c r="AJ293">
        <v>1000</v>
      </c>
      <c r="AK293">
        <v>500</v>
      </c>
      <c r="AL293" s="148">
        <f t="shared" si="69"/>
        <v>1500</v>
      </c>
      <c r="AM293" s="149">
        <v>0</v>
      </c>
      <c r="AN293">
        <v>0</v>
      </c>
      <c r="AO293">
        <v>300</v>
      </c>
      <c r="AP293">
        <v>1200</v>
      </c>
      <c r="AQ293" s="148">
        <f t="shared" si="70"/>
        <v>1500</v>
      </c>
      <c r="AR293" s="149">
        <v>0</v>
      </c>
      <c r="AS293">
        <v>1800</v>
      </c>
      <c r="AT293">
        <v>400</v>
      </c>
      <c r="AU293">
        <v>0</v>
      </c>
      <c r="AV293">
        <f t="shared" si="71"/>
        <v>2200</v>
      </c>
      <c r="AX293" s="150">
        <f t="shared" si="72"/>
        <v>0</v>
      </c>
      <c r="AY293" s="150">
        <f t="shared" si="73"/>
        <v>0</v>
      </c>
      <c r="AZ293" s="150">
        <f t="shared" si="74"/>
        <v>0</v>
      </c>
      <c r="BA293" s="150">
        <f t="shared" si="75"/>
        <v>0</v>
      </c>
      <c r="BB293" s="150">
        <f t="shared" si="76"/>
        <v>0</v>
      </c>
      <c r="BC293" s="150">
        <f t="shared" si="77"/>
        <v>33.333333333333329</v>
      </c>
      <c r="BD293" s="150">
        <f t="shared" si="78"/>
        <v>80</v>
      </c>
      <c r="BE293" s="150">
        <f t="shared" si="79"/>
        <v>0</v>
      </c>
    </row>
    <row r="294" spans="1:57" x14ac:dyDescent="0.4">
      <c r="A294" t="s">
        <v>458</v>
      </c>
      <c r="B294">
        <v>502</v>
      </c>
      <c r="C294" t="s">
        <v>458</v>
      </c>
      <c r="D294">
        <v>17041</v>
      </c>
      <c r="E294">
        <v>1</v>
      </c>
      <c r="F294" t="s">
        <v>458</v>
      </c>
      <c r="G294" t="s">
        <v>656</v>
      </c>
      <c r="H294" s="148">
        <v>2018</v>
      </c>
      <c r="I294">
        <v>0</v>
      </c>
      <c r="J294">
        <v>1400</v>
      </c>
      <c r="K294">
        <v>300</v>
      </c>
      <c r="L294">
        <v>0</v>
      </c>
      <c r="M294">
        <f t="shared" si="65"/>
        <v>1700</v>
      </c>
      <c r="N294" s="149">
        <v>0</v>
      </c>
      <c r="O294">
        <v>1700</v>
      </c>
      <c r="P294">
        <v>0</v>
      </c>
      <c r="Q294">
        <v>0</v>
      </c>
      <c r="R294" s="148">
        <f t="shared" si="66"/>
        <v>1700</v>
      </c>
      <c r="S294" s="149">
        <v>100</v>
      </c>
      <c r="T294">
        <v>400</v>
      </c>
      <c r="U294">
        <v>600</v>
      </c>
      <c r="V294">
        <v>600</v>
      </c>
      <c r="W294" s="148">
        <f t="shared" si="67"/>
        <v>1700</v>
      </c>
      <c r="X294" s="149">
        <v>0</v>
      </c>
      <c r="Y294">
        <v>1700</v>
      </c>
      <c r="Z294">
        <v>0</v>
      </c>
      <c r="AA294">
        <v>0</v>
      </c>
      <c r="AB294" s="148">
        <f t="shared" si="64"/>
        <v>1700</v>
      </c>
      <c r="AC294" s="149">
        <v>0</v>
      </c>
      <c r="AD294">
        <v>1600</v>
      </c>
      <c r="AE294">
        <v>100</v>
      </c>
      <c r="AF294">
        <v>0</v>
      </c>
      <c r="AG294" s="148">
        <f t="shared" si="68"/>
        <v>1700</v>
      </c>
      <c r="AH294" s="149">
        <v>0</v>
      </c>
      <c r="AI294">
        <v>1400</v>
      </c>
      <c r="AJ294">
        <v>300</v>
      </c>
      <c r="AK294">
        <v>0</v>
      </c>
      <c r="AL294" s="148">
        <f t="shared" si="69"/>
        <v>1700</v>
      </c>
      <c r="AM294" s="149">
        <v>0</v>
      </c>
      <c r="AN294">
        <v>1400</v>
      </c>
      <c r="AO294">
        <v>300</v>
      </c>
      <c r="AP294">
        <v>0</v>
      </c>
      <c r="AQ294" s="148">
        <f t="shared" si="70"/>
        <v>1700</v>
      </c>
      <c r="AR294" s="149">
        <v>0</v>
      </c>
      <c r="AS294">
        <v>1400</v>
      </c>
      <c r="AT294">
        <v>700</v>
      </c>
      <c r="AU294">
        <v>0</v>
      </c>
      <c r="AV294">
        <f t="shared" si="71"/>
        <v>2100</v>
      </c>
      <c r="AX294" s="150">
        <f t="shared" si="72"/>
        <v>0</v>
      </c>
      <c r="AY294" s="150">
        <f t="shared" si="73"/>
        <v>0</v>
      </c>
      <c r="AZ294" s="150">
        <f t="shared" si="74"/>
        <v>35.294117647058826</v>
      </c>
      <c r="BA294" s="150">
        <f t="shared" si="75"/>
        <v>0</v>
      </c>
      <c r="BB294" s="150">
        <f t="shared" si="76"/>
        <v>0</v>
      </c>
      <c r="BC294" s="150">
        <f t="shared" si="77"/>
        <v>0</v>
      </c>
      <c r="BD294" s="150">
        <f t="shared" si="78"/>
        <v>0</v>
      </c>
      <c r="BE294" s="150">
        <f t="shared" si="79"/>
        <v>0</v>
      </c>
    </row>
    <row r="295" spans="1:57" x14ac:dyDescent="0.4">
      <c r="A295" t="s">
        <v>459</v>
      </c>
      <c r="B295">
        <v>502</v>
      </c>
      <c r="C295" t="s">
        <v>459</v>
      </c>
      <c r="D295">
        <v>17042</v>
      </c>
      <c r="E295">
        <v>1</v>
      </c>
      <c r="F295" t="s">
        <v>459</v>
      </c>
      <c r="G295" t="s">
        <v>656</v>
      </c>
      <c r="H295" s="148">
        <v>2019</v>
      </c>
      <c r="I295">
        <v>0</v>
      </c>
      <c r="J295">
        <v>3200</v>
      </c>
      <c r="K295">
        <v>2000</v>
      </c>
      <c r="L295">
        <v>0</v>
      </c>
      <c r="M295">
        <f t="shared" si="65"/>
        <v>5200</v>
      </c>
      <c r="N295" s="149">
        <v>100</v>
      </c>
      <c r="O295">
        <v>5000</v>
      </c>
      <c r="P295">
        <v>100</v>
      </c>
      <c r="Q295">
        <v>0</v>
      </c>
      <c r="R295" s="148">
        <f t="shared" si="66"/>
        <v>5200</v>
      </c>
      <c r="S295" s="149">
        <v>2300</v>
      </c>
      <c r="T295">
        <v>2000</v>
      </c>
      <c r="U295">
        <v>900</v>
      </c>
      <c r="V295">
        <v>0</v>
      </c>
      <c r="W295" s="148">
        <f t="shared" si="67"/>
        <v>5200</v>
      </c>
      <c r="X295" s="149">
        <v>0</v>
      </c>
      <c r="Y295">
        <v>0</v>
      </c>
      <c r="Z295">
        <v>2500</v>
      </c>
      <c r="AA295">
        <v>2700</v>
      </c>
      <c r="AB295" s="148">
        <f t="shared" si="64"/>
        <v>5200</v>
      </c>
      <c r="AC295" s="149">
        <v>2100</v>
      </c>
      <c r="AD295">
        <v>2500</v>
      </c>
      <c r="AE295">
        <v>600</v>
      </c>
      <c r="AF295">
        <v>0</v>
      </c>
      <c r="AG295" s="148">
        <f t="shared" si="68"/>
        <v>5200</v>
      </c>
      <c r="AH295" s="149">
        <v>1800</v>
      </c>
      <c r="AI295">
        <v>3400</v>
      </c>
      <c r="AJ295">
        <v>0</v>
      </c>
      <c r="AK295">
        <v>0</v>
      </c>
      <c r="AL295" s="148">
        <f t="shared" si="69"/>
        <v>5200</v>
      </c>
      <c r="AM295" s="149">
        <v>0</v>
      </c>
      <c r="AN295">
        <v>5000</v>
      </c>
      <c r="AO295">
        <v>200</v>
      </c>
      <c r="AP295">
        <v>0</v>
      </c>
      <c r="AQ295" s="148">
        <f t="shared" si="70"/>
        <v>5200</v>
      </c>
      <c r="AR295" s="149">
        <v>0</v>
      </c>
      <c r="AS295">
        <v>5800</v>
      </c>
      <c r="AT295">
        <v>0</v>
      </c>
      <c r="AU295">
        <v>0</v>
      </c>
      <c r="AV295">
        <f t="shared" si="71"/>
        <v>5800</v>
      </c>
      <c r="AX295" s="150">
        <f t="shared" si="72"/>
        <v>0</v>
      </c>
      <c r="AY295" s="150">
        <f t="shared" si="73"/>
        <v>0</v>
      </c>
      <c r="AZ295" s="150">
        <f t="shared" si="74"/>
        <v>0</v>
      </c>
      <c r="BA295" s="150">
        <f t="shared" si="75"/>
        <v>51.923076923076927</v>
      </c>
      <c r="BB295" s="150">
        <f t="shared" si="76"/>
        <v>0</v>
      </c>
      <c r="BC295" s="150">
        <f t="shared" si="77"/>
        <v>0</v>
      </c>
      <c r="BD295" s="150">
        <f t="shared" si="78"/>
        <v>0</v>
      </c>
      <c r="BE295" s="150">
        <f t="shared" si="79"/>
        <v>0</v>
      </c>
    </row>
    <row r="296" spans="1:57" x14ac:dyDescent="0.4">
      <c r="A296" t="s">
        <v>460</v>
      </c>
      <c r="B296">
        <v>502</v>
      </c>
      <c r="C296" t="s">
        <v>460</v>
      </c>
      <c r="D296">
        <v>17044</v>
      </c>
      <c r="E296">
        <v>1</v>
      </c>
      <c r="F296" t="s">
        <v>460</v>
      </c>
      <c r="G296" t="s">
        <v>656</v>
      </c>
      <c r="H296" s="148">
        <v>2021</v>
      </c>
      <c r="I296">
        <v>0</v>
      </c>
      <c r="J296">
        <v>3500</v>
      </c>
      <c r="K296">
        <v>1600</v>
      </c>
      <c r="L296">
        <v>0</v>
      </c>
      <c r="M296">
        <f t="shared" si="65"/>
        <v>5100</v>
      </c>
      <c r="N296" s="149">
        <v>0</v>
      </c>
      <c r="O296">
        <v>4900</v>
      </c>
      <c r="P296">
        <v>100</v>
      </c>
      <c r="Q296">
        <v>100</v>
      </c>
      <c r="R296" s="148">
        <f t="shared" si="66"/>
        <v>5100</v>
      </c>
      <c r="S296" s="149">
        <v>800</v>
      </c>
      <c r="T296">
        <v>1700</v>
      </c>
      <c r="U296">
        <v>1500</v>
      </c>
      <c r="V296">
        <v>1100</v>
      </c>
      <c r="W296" s="148">
        <f t="shared" si="67"/>
        <v>5100</v>
      </c>
      <c r="X296" s="149">
        <v>0</v>
      </c>
      <c r="Y296">
        <v>5100</v>
      </c>
      <c r="Z296">
        <v>0</v>
      </c>
      <c r="AA296">
        <v>0</v>
      </c>
      <c r="AB296" s="148">
        <f t="shared" si="64"/>
        <v>5100</v>
      </c>
      <c r="AC296" s="149">
        <v>0</v>
      </c>
      <c r="AD296">
        <v>1300</v>
      </c>
      <c r="AE296">
        <v>2400</v>
      </c>
      <c r="AF296">
        <v>1400</v>
      </c>
      <c r="AG296" s="148">
        <f t="shared" si="68"/>
        <v>5100</v>
      </c>
      <c r="AH296" s="149">
        <v>1200</v>
      </c>
      <c r="AI296">
        <v>0</v>
      </c>
      <c r="AJ296">
        <v>3300</v>
      </c>
      <c r="AK296">
        <v>600</v>
      </c>
      <c r="AL296" s="148">
        <f t="shared" si="69"/>
        <v>5100</v>
      </c>
      <c r="AM296" s="149">
        <v>3100</v>
      </c>
      <c r="AN296">
        <v>1900</v>
      </c>
      <c r="AO296">
        <v>100</v>
      </c>
      <c r="AP296">
        <v>0</v>
      </c>
      <c r="AQ296" s="148">
        <f t="shared" si="70"/>
        <v>5100</v>
      </c>
      <c r="AR296" s="149">
        <v>3000</v>
      </c>
      <c r="AS296">
        <v>1800</v>
      </c>
      <c r="AT296">
        <v>100</v>
      </c>
      <c r="AU296">
        <v>0</v>
      </c>
      <c r="AV296">
        <f t="shared" si="71"/>
        <v>4900</v>
      </c>
      <c r="AX296" s="150">
        <f t="shared" si="72"/>
        <v>0</v>
      </c>
      <c r="AY296" s="150">
        <f t="shared" si="73"/>
        <v>1.9607843137254901</v>
      </c>
      <c r="AZ296" s="150">
        <f t="shared" si="74"/>
        <v>21.568627450980394</v>
      </c>
      <c r="BA296" s="150">
        <f t="shared" si="75"/>
        <v>0</v>
      </c>
      <c r="BB296" s="150">
        <f t="shared" si="76"/>
        <v>27.450980392156865</v>
      </c>
      <c r="BC296" s="150">
        <f t="shared" si="77"/>
        <v>11.76470588235294</v>
      </c>
      <c r="BD296" s="150">
        <f t="shared" si="78"/>
        <v>0</v>
      </c>
      <c r="BE296" s="150">
        <f t="shared" si="79"/>
        <v>0</v>
      </c>
    </row>
    <row r="297" spans="1:57" x14ac:dyDescent="0.4">
      <c r="A297" t="s">
        <v>274</v>
      </c>
      <c r="B297">
        <v>508</v>
      </c>
      <c r="C297" t="s">
        <v>274</v>
      </c>
      <c r="D297">
        <v>19394</v>
      </c>
      <c r="E297">
        <v>1</v>
      </c>
      <c r="F297" t="s">
        <v>274</v>
      </c>
      <c r="G297" t="s">
        <v>656</v>
      </c>
      <c r="H297" s="148">
        <v>2023</v>
      </c>
      <c r="I297">
        <v>0</v>
      </c>
      <c r="J297">
        <v>1300</v>
      </c>
      <c r="K297">
        <v>100</v>
      </c>
      <c r="L297">
        <v>0</v>
      </c>
      <c r="M297">
        <f t="shared" si="65"/>
        <v>1400</v>
      </c>
      <c r="N297" s="149">
        <v>0</v>
      </c>
      <c r="O297">
        <v>300</v>
      </c>
      <c r="P297">
        <v>1100</v>
      </c>
      <c r="Q297">
        <v>0</v>
      </c>
      <c r="R297" s="148">
        <f t="shared" si="66"/>
        <v>1400</v>
      </c>
      <c r="S297" s="149">
        <v>0</v>
      </c>
      <c r="T297">
        <v>0</v>
      </c>
      <c r="U297">
        <v>1400</v>
      </c>
      <c r="V297">
        <v>0</v>
      </c>
      <c r="W297" s="148">
        <f t="shared" si="67"/>
        <v>1400</v>
      </c>
      <c r="X297" s="149">
        <v>0</v>
      </c>
      <c r="Y297">
        <v>0</v>
      </c>
      <c r="Z297">
        <v>1300</v>
      </c>
      <c r="AA297">
        <v>100</v>
      </c>
      <c r="AB297" s="148">
        <f t="shared" si="64"/>
        <v>1400</v>
      </c>
      <c r="AC297" s="149">
        <v>100</v>
      </c>
      <c r="AD297">
        <v>100</v>
      </c>
      <c r="AE297">
        <v>1200</v>
      </c>
      <c r="AF297">
        <v>0</v>
      </c>
      <c r="AG297" s="148">
        <f t="shared" si="68"/>
        <v>1400</v>
      </c>
      <c r="AH297" s="149">
        <v>0</v>
      </c>
      <c r="AI297">
        <v>0</v>
      </c>
      <c r="AJ297">
        <v>500</v>
      </c>
      <c r="AK297">
        <v>900</v>
      </c>
      <c r="AL297" s="148">
        <f t="shared" si="69"/>
        <v>1400</v>
      </c>
      <c r="AM297" s="149">
        <v>0</v>
      </c>
      <c r="AN297">
        <v>100</v>
      </c>
      <c r="AO297">
        <v>1300</v>
      </c>
      <c r="AP297">
        <v>0</v>
      </c>
      <c r="AQ297" s="148">
        <f t="shared" si="70"/>
        <v>1400</v>
      </c>
      <c r="AR297" s="149">
        <v>0</v>
      </c>
      <c r="AS297">
        <v>0</v>
      </c>
      <c r="AT297">
        <v>1300</v>
      </c>
      <c r="AU297">
        <v>0</v>
      </c>
      <c r="AV297">
        <f t="shared" si="71"/>
        <v>1300</v>
      </c>
      <c r="AX297" s="150">
        <f t="shared" si="72"/>
        <v>0</v>
      </c>
      <c r="AY297" s="150">
        <f t="shared" si="73"/>
        <v>0</v>
      </c>
      <c r="AZ297" s="150">
        <f t="shared" si="74"/>
        <v>0</v>
      </c>
      <c r="BA297" s="150">
        <f t="shared" si="75"/>
        <v>7.1428571428571423</v>
      </c>
      <c r="BB297" s="150">
        <f t="shared" si="76"/>
        <v>0</v>
      </c>
      <c r="BC297" s="150">
        <f t="shared" si="77"/>
        <v>64.285714285714292</v>
      </c>
      <c r="BD297" s="150">
        <f t="shared" si="78"/>
        <v>0</v>
      </c>
      <c r="BE297" s="150">
        <f t="shared" si="79"/>
        <v>0</v>
      </c>
    </row>
    <row r="298" spans="1:57" x14ac:dyDescent="0.4">
      <c r="A298" t="s">
        <v>74</v>
      </c>
      <c r="B298">
        <v>508</v>
      </c>
      <c r="C298" t="s">
        <v>74</v>
      </c>
      <c r="D298">
        <v>19084</v>
      </c>
      <c r="E298">
        <v>1</v>
      </c>
      <c r="F298" t="s">
        <v>74</v>
      </c>
      <c r="G298" t="s">
        <v>656</v>
      </c>
      <c r="H298" s="148">
        <v>2023</v>
      </c>
      <c r="I298">
        <v>0</v>
      </c>
      <c r="J298">
        <v>1600</v>
      </c>
      <c r="K298">
        <v>0</v>
      </c>
      <c r="L298">
        <v>0</v>
      </c>
      <c r="M298">
        <f t="shared" si="65"/>
        <v>1600</v>
      </c>
      <c r="N298" s="149">
        <v>200</v>
      </c>
      <c r="O298">
        <v>1400</v>
      </c>
      <c r="P298">
        <v>0</v>
      </c>
      <c r="Q298">
        <v>0</v>
      </c>
      <c r="R298" s="148">
        <f t="shared" si="66"/>
        <v>1600</v>
      </c>
      <c r="S298" s="149">
        <v>1600</v>
      </c>
      <c r="T298">
        <v>0</v>
      </c>
      <c r="U298">
        <v>0</v>
      </c>
      <c r="V298">
        <v>0</v>
      </c>
      <c r="W298" s="148">
        <f t="shared" si="67"/>
        <v>1600</v>
      </c>
      <c r="X298" s="149">
        <v>1400</v>
      </c>
      <c r="Y298">
        <v>200</v>
      </c>
      <c r="Z298">
        <v>0</v>
      </c>
      <c r="AA298">
        <v>0</v>
      </c>
      <c r="AB298" s="148">
        <f t="shared" si="64"/>
        <v>1600</v>
      </c>
      <c r="AC298" s="149">
        <v>0</v>
      </c>
      <c r="AD298">
        <v>1500</v>
      </c>
      <c r="AE298">
        <v>100</v>
      </c>
      <c r="AF298">
        <v>0</v>
      </c>
      <c r="AG298" s="148">
        <f t="shared" si="68"/>
        <v>1600</v>
      </c>
      <c r="AH298" s="149">
        <v>0</v>
      </c>
      <c r="AI298">
        <v>800</v>
      </c>
      <c r="AJ298">
        <v>600</v>
      </c>
      <c r="AK298">
        <v>200</v>
      </c>
      <c r="AL298" s="148">
        <f t="shared" si="69"/>
        <v>1600</v>
      </c>
      <c r="AM298" s="149">
        <v>0</v>
      </c>
      <c r="AN298">
        <v>800</v>
      </c>
      <c r="AO298">
        <v>800</v>
      </c>
      <c r="AP298">
        <v>0</v>
      </c>
      <c r="AQ298" s="148">
        <f t="shared" si="70"/>
        <v>1600</v>
      </c>
      <c r="AR298" s="149">
        <v>400</v>
      </c>
      <c r="AS298">
        <v>1000</v>
      </c>
      <c r="AT298">
        <v>100</v>
      </c>
      <c r="AU298">
        <v>0</v>
      </c>
      <c r="AV298">
        <f t="shared" si="71"/>
        <v>1500</v>
      </c>
      <c r="AX298" s="150">
        <f t="shared" si="72"/>
        <v>0</v>
      </c>
      <c r="AY298" s="150">
        <f t="shared" si="73"/>
        <v>0</v>
      </c>
      <c r="AZ298" s="150">
        <f t="shared" si="74"/>
        <v>0</v>
      </c>
      <c r="BA298" s="150">
        <f t="shared" si="75"/>
        <v>0</v>
      </c>
      <c r="BB298" s="150">
        <f t="shared" si="76"/>
        <v>0</v>
      </c>
      <c r="BC298" s="150">
        <f t="shared" si="77"/>
        <v>12.5</v>
      </c>
      <c r="BD298" s="150">
        <f t="shared" si="78"/>
        <v>0</v>
      </c>
      <c r="BE298" s="150">
        <f t="shared" si="79"/>
        <v>0</v>
      </c>
    </row>
    <row r="299" spans="1:57" x14ac:dyDescent="0.4">
      <c r="A299" t="s">
        <v>275</v>
      </c>
      <c r="B299">
        <v>508</v>
      </c>
      <c r="C299" t="s">
        <v>275</v>
      </c>
      <c r="D299">
        <v>19395</v>
      </c>
      <c r="E299">
        <v>1</v>
      </c>
      <c r="F299" t="s">
        <v>275</v>
      </c>
      <c r="G299" t="s">
        <v>656</v>
      </c>
      <c r="H299" s="148">
        <v>2023</v>
      </c>
      <c r="I299">
        <v>0</v>
      </c>
      <c r="J299">
        <v>1800</v>
      </c>
      <c r="K299">
        <v>0</v>
      </c>
      <c r="L299">
        <v>0</v>
      </c>
      <c r="M299">
        <f t="shared" si="65"/>
        <v>1800</v>
      </c>
      <c r="N299" s="149">
        <v>0</v>
      </c>
      <c r="O299">
        <v>1600</v>
      </c>
      <c r="P299">
        <v>200</v>
      </c>
      <c r="Q299">
        <v>0</v>
      </c>
      <c r="R299" s="148">
        <f t="shared" si="66"/>
        <v>1800</v>
      </c>
      <c r="S299" s="149">
        <v>300</v>
      </c>
      <c r="T299">
        <v>800</v>
      </c>
      <c r="U299">
        <v>700</v>
      </c>
      <c r="V299">
        <v>0</v>
      </c>
      <c r="W299" s="148">
        <f t="shared" si="67"/>
        <v>1800</v>
      </c>
      <c r="X299" s="149">
        <v>0</v>
      </c>
      <c r="Y299">
        <v>1800</v>
      </c>
      <c r="Z299">
        <v>0</v>
      </c>
      <c r="AA299">
        <v>0</v>
      </c>
      <c r="AB299" s="148">
        <f t="shared" si="64"/>
        <v>1800</v>
      </c>
      <c r="AC299" s="149">
        <v>0</v>
      </c>
      <c r="AD299">
        <v>1000</v>
      </c>
      <c r="AE299">
        <v>800</v>
      </c>
      <c r="AF299">
        <v>0</v>
      </c>
      <c r="AG299" s="148">
        <f t="shared" si="68"/>
        <v>1800</v>
      </c>
      <c r="AH299" s="149">
        <v>0</v>
      </c>
      <c r="AI299">
        <v>0</v>
      </c>
      <c r="AJ299">
        <v>300</v>
      </c>
      <c r="AK299">
        <v>1500</v>
      </c>
      <c r="AL299" s="148">
        <f t="shared" si="69"/>
        <v>1800</v>
      </c>
      <c r="AM299" s="149">
        <v>0</v>
      </c>
      <c r="AN299">
        <v>200</v>
      </c>
      <c r="AO299">
        <v>1500</v>
      </c>
      <c r="AP299">
        <v>100</v>
      </c>
      <c r="AQ299" s="148">
        <f t="shared" si="70"/>
        <v>1800</v>
      </c>
      <c r="AR299" s="149">
        <v>0</v>
      </c>
      <c r="AS299">
        <v>100</v>
      </c>
      <c r="AT299">
        <v>1700</v>
      </c>
      <c r="AU299">
        <v>0</v>
      </c>
      <c r="AV299">
        <f t="shared" si="71"/>
        <v>1800</v>
      </c>
      <c r="AX299" s="150">
        <f t="shared" si="72"/>
        <v>0</v>
      </c>
      <c r="AY299" s="150">
        <f t="shared" si="73"/>
        <v>0</v>
      </c>
      <c r="AZ299" s="150">
        <f t="shared" si="74"/>
        <v>0</v>
      </c>
      <c r="BA299" s="150">
        <f t="shared" si="75"/>
        <v>0</v>
      </c>
      <c r="BB299" s="150">
        <f t="shared" si="76"/>
        <v>0</v>
      </c>
      <c r="BC299" s="150">
        <f t="shared" si="77"/>
        <v>83.333333333333343</v>
      </c>
      <c r="BD299" s="150">
        <f t="shared" si="78"/>
        <v>5.5555555555555554</v>
      </c>
      <c r="BE299" s="150">
        <f t="shared" si="79"/>
        <v>0</v>
      </c>
    </row>
    <row r="300" spans="1:57" x14ac:dyDescent="0.4">
      <c r="A300" t="s">
        <v>250</v>
      </c>
      <c r="B300">
        <v>508</v>
      </c>
      <c r="C300" t="s">
        <v>250</v>
      </c>
      <c r="D300">
        <v>19373</v>
      </c>
      <c r="E300">
        <v>1</v>
      </c>
      <c r="F300" t="s">
        <v>250</v>
      </c>
      <c r="G300" t="s">
        <v>656</v>
      </c>
      <c r="H300" s="148">
        <v>2024</v>
      </c>
      <c r="I300">
        <v>11200</v>
      </c>
      <c r="J300">
        <v>3400</v>
      </c>
      <c r="K300">
        <v>0</v>
      </c>
      <c r="L300">
        <v>0</v>
      </c>
      <c r="M300">
        <f t="shared" si="65"/>
        <v>14600</v>
      </c>
      <c r="N300" s="149">
        <v>14600</v>
      </c>
      <c r="O300">
        <v>0</v>
      </c>
      <c r="P300">
        <v>0</v>
      </c>
      <c r="Q300">
        <v>0</v>
      </c>
      <c r="R300" s="148">
        <f t="shared" si="66"/>
        <v>14600</v>
      </c>
      <c r="S300" s="149">
        <v>5000</v>
      </c>
      <c r="T300">
        <v>9600</v>
      </c>
      <c r="U300">
        <v>0</v>
      </c>
      <c r="V300">
        <v>0</v>
      </c>
      <c r="W300" s="148">
        <f t="shared" si="67"/>
        <v>14600</v>
      </c>
      <c r="X300" s="149">
        <v>6400</v>
      </c>
      <c r="Y300">
        <v>8200</v>
      </c>
      <c r="Z300">
        <v>0</v>
      </c>
      <c r="AA300">
        <v>0</v>
      </c>
      <c r="AB300" s="148">
        <f t="shared" si="64"/>
        <v>14600</v>
      </c>
      <c r="AC300" s="149">
        <v>2700</v>
      </c>
      <c r="AD300">
        <v>11900</v>
      </c>
      <c r="AE300">
        <v>0</v>
      </c>
      <c r="AF300">
        <v>0</v>
      </c>
      <c r="AG300" s="148">
        <f t="shared" si="68"/>
        <v>14600</v>
      </c>
      <c r="AH300" s="149">
        <v>8400</v>
      </c>
      <c r="AI300">
        <v>6200</v>
      </c>
      <c r="AJ300">
        <v>0</v>
      </c>
      <c r="AK300">
        <v>0</v>
      </c>
      <c r="AL300" s="148">
        <f t="shared" si="69"/>
        <v>14600</v>
      </c>
      <c r="AM300" s="149">
        <v>400</v>
      </c>
      <c r="AN300">
        <v>5000</v>
      </c>
      <c r="AO300">
        <v>8900</v>
      </c>
      <c r="AP300">
        <v>300</v>
      </c>
      <c r="AQ300" s="148">
        <f t="shared" si="70"/>
        <v>14600</v>
      </c>
      <c r="AR300" s="149">
        <v>1100</v>
      </c>
      <c r="AS300">
        <v>13200</v>
      </c>
      <c r="AT300">
        <v>100</v>
      </c>
      <c r="AU300">
        <v>0</v>
      </c>
      <c r="AV300">
        <f t="shared" si="71"/>
        <v>14400</v>
      </c>
      <c r="AX300" s="150">
        <f t="shared" si="72"/>
        <v>0</v>
      </c>
      <c r="AY300" s="150">
        <f t="shared" si="73"/>
        <v>0</v>
      </c>
      <c r="AZ300" s="150">
        <f t="shared" si="74"/>
        <v>0</v>
      </c>
      <c r="BA300" s="150">
        <f t="shared" si="75"/>
        <v>0</v>
      </c>
      <c r="BB300" s="150">
        <f t="shared" si="76"/>
        <v>0</v>
      </c>
      <c r="BC300" s="150">
        <f t="shared" si="77"/>
        <v>0</v>
      </c>
      <c r="BD300" s="150">
        <f t="shared" si="78"/>
        <v>2.054794520547945</v>
      </c>
      <c r="BE300" s="150">
        <f t="shared" si="79"/>
        <v>0</v>
      </c>
    </row>
    <row r="301" spans="1:57" x14ac:dyDescent="0.4">
      <c r="A301" t="s">
        <v>251</v>
      </c>
      <c r="B301">
        <v>508</v>
      </c>
      <c r="C301" t="s">
        <v>251</v>
      </c>
      <c r="D301">
        <v>19374</v>
      </c>
      <c r="E301">
        <v>1</v>
      </c>
      <c r="F301" t="s">
        <v>251</v>
      </c>
      <c r="G301" t="s">
        <v>656</v>
      </c>
      <c r="H301" s="148">
        <v>2024</v>
      </c>
      <c r="I301">
        <v>7100</v>
      </c>
      <c r="J301">
        <v>0</v>
      </c>
      <c r="K301">
        <v>0</v>
      </c>
      <c r="L301">
        <v>0</v>
      </c>
      <c r="M301">
        <f t="shared" si="65"/>
        <v>7100</v>
      </c>
      <c r="N301" s="149">
        <v>6900</v>
      </c>
      <c r="O301">
        <v>200</v>
      </c>
      <c r="P301">
        <v>0</v>
      </c>
      <c r="Q301">
        <v>0</v>
      </c>
      <c r="R301" s="148">
        <f t="shared" si="66"/>
        <v>7100</v>
      </c>
      <c r="S301" s="149">
        <v>2000</v>
      </c>
      <c r="T301">
        <v>5000</v>
      </c>
      <c r="U301">
        <v>100</v>
      </c>
      <c r="V301">
        <v>0</v>
      </c>
      <c r="W301" s="148">
        <f t="shared" si="67"/>
        <v>7100</v>
      </c>
      <c r="X301" s="149">
        <v>2500</v>
      </c>
      <c r="Y301">
        <v>4600</v>
      </c>
      <c r="Z301">
        <v>0</v>
      </c>
      <c r="AA301">
        <v>0</v>
      </c>
      <c r="AB301" s="148">
        <f t="shared" si="64"/>
        <v>7100</v>
      </c>
      <c r="AC301" s="149">
        <v>0</v>
      </c>
      <c r="AD301">
        <v>7100</v>
      </c>
      <c r="AE301">
        <v>0</v>
      </c>
      <c r="AF301">
        <v>0</v>
      </c>
      <c r="AG301" s="148">
        <f t="shared" si="68"/>
        <v>7100</v>
      </c>
      <c r="AH301" s="149">
        <v>0</v>
      </c>
      <c r="AI301">
        <v>2700</v>
      </c>
      <c r="AJ301">
        <v>4400</v>
      </c>
      <c r="AK301">
        <v>0</v>
      </c>
      <c r="AL301" s="148">
        <f t="shared" si="69"/>
        <v>7100</v>
      </c>
      <c r="AM301" s="149">
        <v>0</v>
      </c>
      <c r="AN301">
        <v>3000</v>
      </c>
      <c r="AO301">
        <v>4100</v>
      </c>
      <c r="AP301">
        <v>0</v>
      </c>
      <c r="AQ301" s="148">
        <f t="shared" si="70"/>
        <v>7100</v>
      </c>
      <c r="AR301" s="149">
        <v>0</v>
      </c>
      <c r="AS301">
        <v>6100</v>
      </c>
      <c r="AT301">
        <v>1200</v>
      </c>
      <c r="AU301">
        <v>0</v>
      </c>
      <c r="AV301">
        <f t="shared" si="71"/>
        <v>7300</v>
      </c>
      <c r="AX301" s="150">
        <f t="shared" si="72"/>
        <v>0</v>
      </c>
      <c r="AY301" s="150">
        <f t="shared" si="73"/>
        <v>0</v>
      </c>
      <c r="AZ301" s="150">
        <f t="shared" si="74"/>
        <v>0</v>
      </c>
      <c r="BA301" s="150">
        <f t="shared" si="75"/>
        <v>0</v>
      </c>
      <c r="BB301" s="150">
        <f t="shared" si="76"/>
        <v>0</v>
      </c>
      <c r="BC301" s="150">
        <f t="shared" si="77"/>
        <v>0</v>
      </c>
      <c r="BD301" s="150">
        <f t="shared" si="78"/>
        <v>0</v>
      </c>
      <c r="BE301" s="150">
        <f t="shared" si="79"/>
        <v>0</v>
      </c>
    </row>
    <row r="302" spans="1:57" x14ac:dyDescent="0.4">
      <c r="A302" t="s">
        <v>569</v>
      </c>
      <c r="B302">
        <v>503</v>
      </c>
      <c r="C302" t="s">
        <v>569</v>
      </c>
      <c r="D302">
        <v>22985</v>
      </c>
      <c r="E302">
        <v>1</v>
      </c>
      <c r="F302" t="s">
        <v>569</v>
      </c>
      <c r="G302" t="s">
        <v>656</v>
      </c>
      <c r="H302" s="148">
        <v>2025</v>
      </c>
      <c r="I302">
        <v>2300</v>
      </c>
      <c r="J302">
        <v>0</v>
      </c>
      <c r="K302">
        <v>0</v>
      </c>
      <c r="L302">
        <v>0</v>
      </c>
      <c r="M302">
        <f t="shared" si="65"/>
        <v>2300</v>
      </c>
      <c r="N302" s="149">
        <v>2300</v>
      </c>
      <c r="O302">
        <v>0</v>
      </c>
      <c r="P302">
        <v>0</v>
      </c>
      <c r="Q302">
        <v>0</v>
      </c>
      <c r="R302" s="148">
        <f t="shared" si="66"/>
        <v>2300</v>
      </c>
      <c r="S302" s="149">
        <v>2000</v>
      </c>
      <c r="T302">
        <v>300</v>
      </c>
      <c r="U302">
        <v>0</v>
      </c>
      <c r="V302">
        <v>0</v>
      </c>
      <c r="W302" s="148">
        <f t="shared" si="67"/>
        <v>2300</v>
      </c>
      <c r="X302" s="149">
        <v>2000</v>
      </c>
      <c r="Y302">
        <v>300</v>
      </c>
      <c r="Z302">
        <v>0</v>
      </c>
      <c r="AA302">
        <v>0</v>
      </c>
      <c r="AB302" s="148">
        <f t="shared" si="64"/>
        <v>2300</v>
      </c>
      <c r="AC302" s="149">
        <v>1500</v>
      </c>
      <c r="AD302">
        <v>800</v>
      </c>
      <c r="AE302">
        <v>0</v>
      </c>
      <c r="AF302">
        <v>0</v>
      </c>
      <c r="AG302" s="148">
        <f t="shared" si="68"/>
        <v>2300</v>
      </c>
      <c r="AH302" s="149">
        <v>900</v>
      </c>
      <c r="AI302">
        <v>1400</v>
      </c>
      <c r="AJ302">
        <v>0</v>
      </c>
      <c r="AK302">
        <v>0</v>
      </c>
      <c r="AL302" s="148">
        <f t="shared" si="69"/>
        <v>2300</v>
      </c>
      <c r="AM302" s="149">
        <v>1300</v>
      </c>
      <c r="AN302">
        <v>1000</v>
      </c>
      <c r="AO302">
        <v>0</v>
      </c>
      <c r="AP302">
        <v>0</v>
      </c>
      <c r="AQ302" s="148">
        <f t="shared" si="70"/>
        <v>2300</v>
      </c>
      <c r="AR302" s="149">
        <v>700</v>
      </c>
      <c r="AS302">
        <v>0</v>
      </c>
      <c r="AT302">
        <v>0</v>
      </c>
      <c r="AU302">
        <v>0</v>
      </c>
      <c r="AV302">
        <f t="shared" si="71"/>
        <v>700</v>
      </c>
      <c r="AX302" s="150">
        <f t="shared" si="72"/>
        <v>0</v>
      </c>
      <c r="AY302" s="150">
        <f t="shared" si="73"/>
        <v>0</v>
      </c>
      <c r="AZ302" s="150">
        <f t="shared" si="74"/>
        <v>0</v>
      </c>
      <c r="BA302" s="150">
        <f t="shared" si="75"/>
        <v>0</v>
      </c>
      <c r="BB302" s="150">
        <f t="shared" si="76"/>
        <v>0</v>
      </c>
      <c r="BC302" s="150">
        <f t="shared" si="77"/>
        <v>0</v>
      </c>
      <c r="BD302" s="150">
        <f t="shared" si="78"/>
        <v>0</v>
      </c>
      <c r="BE302" s="150">
        <f t="shared" si="79"/>
        <v>0</v>
      </c>
    </row>
    <row r="303" spans="1:57" x14ac:dyDescent="0.4">
      <c r="A303" t="s">
        <v>477</v>
      </c>
      <c r="B303">
        <v>502</v>
      </c>
      <c r="C303" t="s">
        <v>477</v>
      </c>
      <c r="D303">
        <v>17049</v>
      </c>
      <c r="E303">
        <v>1</v>
      </c>
      <c r="F303" t="s">
        <v>477</v>
      </c>
      <c r="G303" t="s">
        <v>656</v>
      </c>
      <c r="H303" s="148">
        <v>2017</v>
      </c>
      <c r="I303">
        <v>9700</v>
      </c>
      <c r="J303">
        <v>500</v>
      </c>
      <c r="K303">
        <v>0</v>
      </c>
      <c r="L303">
        <v>0</v>
      </c>
      <c r="M303">
        <f t="shared" si="65"/>
        <v>10200</v>
      </c>
      <c r="N303" s="149">
        <v>9000</v>
      </c>
      <c r="O303">
        <v>900</v>
      </c>
      <c r="P303">
        <v>300</v>
      </c>
      <c r="Q303">
        <v>0</v>
      </c>
      <c r="R303" s="148">
        <f t="shared" si="66"/>
        <v>10200</v>
      </c>
      <c r="S303" s="149">
        <v>7600</v>
      </c>
      <c r="T303">
        <v>2600</v>
      </c>
      <c r="U303">
        <v>0</v>
      </c>
      <c r="V303">
        <v>0</v>
      </c>
      <c r="W303" s="148">
        <f t="shared" si="67"/>
        <v>10200</v>
      </c>
      <c r="X303" s="149">
        <v>8500</v>
      </c>
      <c r="Y303">
        <v>1700</v>
      </c>
      <c r="Z303">
        <v>0</v>
      </c>
      <c r="AA303">
        <v>0</v>
      </c>
      <c r="AB303" s="148">
        <f t="shared" si="64"/>
        <v>10200</v>
      </c>
      <c r="AC303" s="149">
        <v>10200</v>
      </c>
      <c r="AD303">
        <v>0</v>
      </c>
      <c r="AE303">
        <v>0</v>
      </c>
      <c r="AF303">
        <v>0</v>
      </c>
      <c r="AG303" s="148">
        <f t="shared" si="68"/>
        <v>10200</v>
      </c>
      <c r="AH303" s="149">
        <v>10200</v>
      </c>
      <c r="AI303">
        <v>0</v>
      </c>
      <c r="AJ303">
        <v>0</v>
      </c>
      <c r="AK303">
        <v>0</v>
      </c>
      <c r="AL303" s="148">
        <f t="shared" si="69"/>
        <v>10200</v>
      </c>
      <c r="AM303" s="149">
        <v>10200</v>
      </c>
      <c r="AN303">
        <v>0</v>
      </c>
      <c r="AO303">
        <v>0</v>
      </c>
      <c r="AP303">
        <v>0</v>
      </c>
      <c r="AQ303" s="148">
        <f t="shared" si="70"/>
        <v>10200</v>
      </c>
      <c r="AR303" s="149">
        <v>9300</v>
      </c>
      <c r="AS303">
        <v>1000</v>
      </c>
      <c r="AT303">
        <v>0</v>
      </c>
      <c r="AU303">
        <v>0</v>
      </c>
      <c r="AV303">
        <f t="shared" si="71"/>
        <v>10300</v>
      </c>
      <c r="AX303" s="150">
        <f t="shared" si="72"/>
        <v>0</v>
      </c>
      <c r="AY303" s="150">
        <f t="shared" si="73"/>
        <v>0</v>
      </c>
      <c r="AZ303" s="150">
        <f t="shared" si="74"/>
        <v>0</v>
      </c>
      <c r="BA303" s="150">
        <f t="shared" si="75"/>
        <v>0</v>
      </c>
      <c r="BB303" s="150">
        <f t="shared" si="76"/>
        <v>0</v>
      </c>
      <c r="BC303" s="150">
        <f t="shared" si="77"/>
        <v>0</v>
      </c>
      <c r="BD303" s="150">
        <f t="shared" si="78"/>
        <v>0</v>
      </c>
      <c r="BE303" s="150">
        <f t="shared" si="79"/>
        <v>0</v>
      </c>
    </row>
    <row r="304" spans="1:57" x14ac:dyDescent="0.4">
      <c r="A304" t="s">
        <v>276</v>
      </c>
      <c r="B304">
        <v>508</v>
      </c>
      <c r="C304" t="s">
        <v>276</v>
      </c>
      <c r="D304">
        <v>19396</v>
      </c>
      <c r="E304">
        <v>1</v>
      </c>
      <c r="F304" t="s">
        <v>276</v>
      </c>
      <c r="G304" t="s">
        <v>656</v>
      </c>
      <c r="H304" s="148">
        <v>2023</v>
      </c>
      <c r="I304">
        <v>300</v>
      </c>
      <c r="J304">
        <v>11100</v>
      </c>
      <c r="K304">
        <v>0</v>
      </c>
      <c r="L304">
        <v>0</v>
      </c>
      <c r="M304">
        <f t="shared" si="65"/>
        <v>11400</v>
      </c>
      <c r="N304" s="149">
        <v>11000</v>
      </c>
      <c r="O304">
        <v>400</v>
      </c>
      <c r="P304">
        <v>0</v>
      </c>
      <c r="Q304">
        <v>0</v>
      </c>
      <c r="R304" s="148">
        <f t="shared" si="66"/>
        <v>11400</v>
      </c>
      <c r="S304" s="149">
        <v>800</v>
      </c>
      <c r="T304">
        <v>4400</v>
      </c>
      <c r="U304">
        <v>6200</v>
      </c>
      <c r="V304">
        <v>0</v>
      </c>
      <c r="W304" s="148">
        <f t="shared" si="67"/>
        <v>11400</v>
      </c>
      <c r="X304" s="149">
        <v>0</v>
      </c>
      <c r="Y304">
        <v>9700</v>
      </c>
      <c r="Z304">
        <v>1700</v>
      </c>
      <c r="AA304">
        <v>0</v>
      </c>
      <c r="AB304" s="148">
        <f t="shared" si="64"/>
        <v>11400</v>
      </c>
      <c r="AC304" s="149">
        <v>500</v>
      </c>
      <c r="AD304">
        <v>9000</v>
      </c>
      <c r="AE304">
        <v>1900</v>
      </c>
      <c r="AF304">
        <v>0</v>
      </c>
      <c r="AG304" s="148">
        <f t="shared" si="68"/>
        <v>11400</v>
      </c>
      <c r="AH304" s="149">
        <v>0</v>
      </c>
      <c r="AI304">
        <v>0</v>
      </c>
      <c r="AJ304">
        <v>2300</v>
      </c>
      <c r="AK304">
        <v>9100</v>
      </c>
      <c r="AL304" s="148">
        <f t="shared" si="69"/>
        <v>11400</v>
      </c>
      <c r="AM304" s="149">
        <v>2400</v>
      </c>
      <c r="AN304">
        <v>7600</v>
      </c>
      <c r="AO304">
        <v>1200</v>
      </c>
      <c r="AP304">
        <v>200</v>
      </c>
      <c r="AQ304" s="148">
        <f t="shared" si="70"/>
        <v>11400</v>
      </c>
      <c r="AR304" s="149">
        <v>0</v>
      </c>
      <c r="AS304">
        <v>10600</v>
      </c>
      <c r="AT304">
        <v>600</v>
      </c>
      <c r="AU304">
        <v>0</v>
      </c>
      <c r="AV304">
        <f t="shared" si="71"/>
        <v>11200</v>
      </c>
      <c r="AX304" s="150">
        <f t="shared" si="72"/>
        <v>0</v>
      </c>
      <c r="AY304" s="150">
        <f t="shared" si="73"/>
        <v>0</v>
      </c>
      <c r="AZ304" s="150">
        <f t="shared" si="74"/>
        <v>0</v>
      </c>
      <c r="BA304" s="150">
        <f t="shared" si="75"/>
        <v>0</v>
      </c>
      <c r="BB304" s="150">
        <f t="shared" si="76"/>
        <v>0</v>
      </c>
      <c r="BC304" s="150">
        <f t="shared" si="77"/>
        <v>79.824561403508781</v>
      </c>
      <c r="BD304" s="150">
        <f t="shared" si="78"/>
        <v>1.7543859649122806</v>
      </c>
      <c r="BE304" s="150">
        <f t="shared" si="79"/>
        <v>0</v>
      </c>
    </row>
    <row r="305" spans="1:57" x14ac:dyDescent="0.4">
      <c r="A305" t="s">
        <v>277</v>
      </c>
      <c r="B305">
        <v>508</v>
      </c>
      <c r="C305" t="s">
        <v>277</v>
      </c>
      <c r="D305">
        <v>19397</v>
      </c>
      <c r="E305">
        <v>1</v>
      </c>
      <c r="F305" t="s">
        <v>277</v>
      </c>
      <c r="G305" t="s">
        <v>656</v>
      </c>
      <c r="H305" s="148">
        <v>2024</v>
      </c>
      <c r="I305">
        <v>0</v>
      </c>
      <c r="J305">
        <v>2000</v>
      </c>
      <c r="K305">
        <v>0</v>
      </c>
      <c r="L305">
        <v>0</v>
      </c>
      <c r="M305">
        <f t="shared" si="65"/>
        <v>2000</v>
      </c>
      <c r="N305" s="149">
        <v>2000</v>
      </c>
      <c r="O305">
        <v>0</v>
      </c>
      <c r="P305">
        <v>0</v>
      </c>
      <c r="Q305">
        <v>0</v>
      </c>
      <c r="R305" s="148">
        <f t="shared" si="66"/>
        <v>2000</v>
      </c>
      <c r="S305" s="149">
        <v>1100</v>
      </c>
      <c r="T305">
        <v>900</v>
      </c>
      <c r="U305">
        <v>0</v>
      </c>
      <c r="V305">
        <v>0</v>
      </c>
      <c r="W305" s="148">
        <f t="shared" si="67"/>
        <v>2000</v>
      </c>
      <c r="X305" s="149">
        <v>1100</v>
      </c>
      <c r="Y305">
        <v>800</v>
      </c>
      <c r="Z305">
        <v>100</v>
      </c>
      <c r="AA305">
        <v>0</v>
      </c>
      <c r="AB305" s="148">
        <f t="shared" si="64"/>
        <v>2000</v>
      </c>
      <c r="AC305" s="149">
        <v>0</v>
      </c>
      <c r="AD305">
        <v>1100</v>
      </c>
      <c r="AE305">
        <v>900</v>
      </c>
      <c r="AF305">
        <v>0</v>
      </c>
      <c r="AG305" s="148">
        <f t="shared" si="68"/>
        <v>2000</v>
      </c>
      <c r="AH305" s="149">
        <v>0</v>
      </c>
      <c r="AI305">
        <v>1700</v>
      </c>
      <c r="AJ305">
        <v>300</v>
      </c>
      <c r="AK305">
        <v>0</v>
      </c>
      <c r="AL305" s="148">
        <f t="shared" si="69"/>
        <v>2000</v>
      </c>
      <c r="AM305" s="149">
        <v>700</v>
      </c>
      <c r="AN305">
        <v>1300</v>
      </c>
      <c r="AO305">
        <v>0</v>
      </c>
      <c r="AP305">
        <v>0</v>
      </c>
      <c r="AQ305" s="148">
        <f t="shared" si="70"/>
        <v>2000</v>
      </c>
      <c r="AR305" s="149">
        <v>900</v>
      </c>
      <c r="AS305">
        <v>900</v>
      </c>
      <c r="AT305">
        <v>200</v>
      </c>
      <c r="AU305">
        <v>0</v>
      </c>
      <c r="AV305">
        <f t="shared" si="71"/>
        <v>2000</v>
      </c>
      <c r="AX305" s="150">
        <f t="shared" si="72"/>
        <v>0</v>
      </c>
      <c r="AY305" s="150">
        <f t="shared" si="73"/>
        <v>0</v>
      </c>
      <c r="AZ305" s="150">
        <f t="shared" si="74"/>
        <v>0</v>
      </c>
      <c r="BA305" s="150">
        <f t="shared" si="75"/>
        <v>0</v>
      </c>
      <c r="BB305" s="150">
        <f t="shared" si="76"/>
        <v>0</v>
      </c>
      <c r="BC305" s="150">
        <f t="shared" si="77"/>
        <v>0</v>
      </c>
      <c r="BD305" s="150">
        <f t="shared" si="78"/>
        <v>0</v>
      </c>
      <c r="BE305" s="150">
        <f t="shared" si="79"/>
        <v>0</v>
      </c>
    </row>
    <row r="306" spans="1:57" x14ac:dyDescent="0.4">
      <c r="A306" t="s">
        <v>461</v>
      </c>
      <c r="B306">
        <v>502</v>
      </c>
      <c r="C306" t="s">
        <v>461</v>
      </c>
      <c r="D306">
        <v>17058</v>
      </c>
      <c r="E306">
        <v>1</v>
      </c>
      <c r="F306" t="s">
        <v>461</v>
      </c>
      <c r="G306" t="s">
        <v>656</v>
      </c>
      <c r="H306" s="148">
        <v>2019</v>
      </c>
      <c r="I306">
        <v>1100</v>
      </c>
      <c r="J306">
        <v>6600</v>
      </c>
      <c r="K306">
        <v>2200</v>
      </c>
      <c r="L306">
        <v>0</v>
      </c>
      <c r="M306">
        <f t="shared" si="65"/>
        <v>9900</v>
      </c>
      <c r="N306" s="149">
        <v>900</v>
      </c>
      <c r="O306">
        <v>4100</v>
      </c>
      <c r="P306">
        <v>4700</v>
      </c>
      <c r="Q306">
        <v>200</v>
      </c>
      <c r="R306" s="148">
        <f t="shared" si="66"/>
        <v>9900</v>
      </c>
      <c r="S306" s="149">
        <v>700</v>
      </c>
      <c r="T306">
        <v>4000</v>
      </c>
      <c r="U306">
        <v>3400</v>
      </c>
      <c r="V306">
        <v>1800</v>
      </c>
      <c r="W306" s="148">
        <f t="shared" si="67"/>
        <v>9900</v>
      </c>
      <c r="X306" s="149">
        <v>0</v>
      </c>
      <c r="Y306">
        <v>1300</v>
      </c>
      <c r="Z306">
        <v>8600</v>
      </c>
      <c r="AA306">
        <v>0</v>
      </c>
      <c r="AB306" s="148">
        <f t="shared" si="64"/>
        <v>9900</v>
      </c>
      <c r="AC306" s="149">
        <v>900</v>
      </c>
      <c r="AD306">
        <v>8100</v>
      </c>
      <c r="AE306">
        <v>900</v>
      </c>
      <c r="AF306">
        <v>0</v>
      </c>
      <c r="AG306" s="148">
        <f t="shared" si="68"/>
        <v>9900</v>
      </c>
      <c r="AH306" s="149">
        <v>400</v>
      </c>
      <c r="AI306">
        <v>1000</v>
      </c>
      <c r="AJ306">
        <v>8500</v>
      </c>
      <c r="AK306">
        <v>0</v>
      </c>
      <c r="AL306" s="148">
        <f t="shared" si="69"/>
        <v>9900</v>
      </c>
      <c r="AM306" s="149">
        <v>0</v>
      </c>
      <c r="AN306">
        <v>1000</v>
      </c>
      <c r="AO306">
        <v>3200</v>
      </c>
      <c r="AP306">
        <v>5700</v>
      </c>
      <c r="AQ306" s="148">
        <f t="shared" si="70"/>
        <v>9900</v>
      </c>
      <c r="AR306" s="149">
        <v>0</v>
      </c>
      <c r="AS306">
        <v>1100</v>
      </c>
      <c r="AT306">
        <v>8200</v>
      </c>
      <c r="AU306">
        <v>100</v>
      </c>
      <c r="AV306">
        <f t="shared" si="71"/>
        <v>9400</v>
      </c>
      <c r="AX306" s="150">
        <f t="shared" si="72"/>
        <v>0</v>
      </c>
      <c r="AY306" s="150">
        <f t="shared" si="73"/>
        <v>2.0202020202020203</v>
      </c>
      <c r="AZ306" s="150">
        <f t="shared" si="74"/>
        <v>18.181818181818183</v>
      </c>
      <c r="BA306" s="150">
        <f t="shared" si="75"/>
        <v>0</v>
      </c>
      <c r="BB306" s="150">
        <f t="shared" si="76"/>
        <v>0</v>
      </c>
      <c r="BC306" s="150">
        <f t="shared" si="77"/>
        <v>0</v>
      </c>
      <c r="BD306" s="150">
        <f t="shared" si="78"/>
        <v>57.575757575757578</v>
      </c>
      <c r="BE306" s="150">
        <f t="shared" si="79"/>
        <v>1.0638297872340425</v>
      </c>
    </row>
    <row r="307" spans="1:57" x14ac:dyDescent="0.4">
      <c r="A307" t="s">
        <v>130</v>
      </c>
      <c r="B307">
        <v>503</v>
      </c>
      <c r="C307" t="s">
        <v>130</v>
      </c>
      <c r="D307">
        <v>19195</v>
      </c>
      <c r="E307">
        <v>1</v>
      </c>
      <c r="F307" t="s">
        <v>130</v>
      </c>
      <c r="G307" t="s">
        <v>656</v>
      </c>
      <c r="H307" s="148">
        <v>2023</v>
      </c>
      <c r="I307">
        <v>15900</v>
      </c>
      <c r="J307">
        <v>400</v>
      </c>
      <c r="K307">
        <v>0</v>
      </c>
      <c r="L307">
        <v>0</v>
      </c>
      <c r="M307">
        <f t="shared" si="65"/>
        <v>16300</v>
      </c>
      <c r="N307" s="149">
        <v>16000</v>
      </c>
      <c r="O307">
        <v>300</v>
      </c>
      <c r="P307">
        <v>0</v>
      </c>
      <c r="Q307">
        <v>0</v>
      </c>
      <c r="R307" s="148">
        <f t="shared" si="66"/>
        <v>16300</v>
      </c>
      <c r="S307" s="149">
        <v>8300</v>
      </c>
      <c r="T307">
        <v>7500</v>
      </c>
      <c r="U307">
        <v>500</v>
      </c>
      <c r="V307">
        <v>0</v>
      </c>
      <c r="W307" s="148">
        <f t="shared" si="67"/>
        <v>16300</v>
      </c>
      <c r="X307" s="149">
        <v>4300</v>
      </c>
      <c r="Y307">
        <v>1000</v>
      </c>
      <c r="Z307">
        <v>6100</v>
      </c>
      <c r="AA307">
        <v>4900</v>
      </c>
      <c r="AB307" s="148">
        <f t="shared" si="64"/>
        <v>16300</v>
      </c>
      <c r="AC307" s="149">
        <v>700</v>
      </c>
      <c r="AD307">
        <v>1100</v>
      </c>
      <c r="AE307">
        <v>8500</v>
      </c>
      <c r="AF307">
        <v>6000</v>
      </c>
      <c r="AG307" s="148">
        <f t="shared" si="68"/>
        <v>16300</v>
      </c>
      <c r="AH307" s="149">
        <v>700</v>
      </c>
      <c r="AI307">
        <v>10800</v>
      </c>
      <c r="AJ307">
        <v>4400</v>
      </c>
      <c r="AK307">
        <v>400</v>
      </c>
      <c r="AL307" s="148">
        <f t="shared" si="69"/>
        <v>16300</v>
      </c>
      <c r="AM307" s="149">
        <v>1400</v>
      </c>
      <c r="AN307">
        <v>3300</v>
      </c>
      <c r="AO307">
        <v>11000</v>
      </c>
      <c r="AP307">
        <v>600</v>
      </c>
      <c r="AQ307" s="148">
        <f t="shared" si="70"/>
        <v>16300</v>
      </c>
      <c r="AR307" s="149">
        <v>13400</v>
      </c>
      <c r="AS307">
        <v>2500</v>
      </c>
      <c r="AT307">
        <v>100</v>
      </c>
      <c r="AU307">
        <v>0</v>
      </c>
      <c r="AV307">
        <f t="shared" si="71"/>
        <v>16000</v>
      </c>
      <c r="AX307" s="150">
        <f t="shared" si="72"/>
        <v>0</v>
      </c>
      <c r="AY307" s="150">
        <f t="shared" si="73"/>
        <v>0</v>
      </c>
      <c r="AZ307" s="150">
        <f t="shared" si="74"/>
        <v>0</v>
      </c>
      <c r="BA307" s="150">
        <f t="shared" si="75"/>
        <v>30.061349693251532</v>
      </c>
      <c r="BB307" s="150">
        <f t="shared" si="76"/>
        <v>36.809815950920246</v>
      </c>
      <c r="BC307" s="150">
        <f t="shared" si="77"/>
        <v>2.4539877300613497</v>
      </c>
      <c r="BD307" s="150">
        <f t="shared" si="78"/>
        <v>3.6809815950920246</v>
      </c>
      <c r="BE307" s="150">
        <f t="shared" si="79"/>
        <v>0</v>
      </c>
    </row>
    <row r="308" spans="1:57" x14ac:dyDescent="0.4">
      <c r="A308" t="s">
        <v>554</v>
      </c>
      <c r="B308">
        <v>503</v>
      </c>
      <c r="C308" t="s">
        <v>554</v>
      </c>
      <c r="D308">
        <v>22975</v>
      </c>
      <c r="E308">
        <v>1</v>
      </c>
      <c r="F308" t="s">
        <v>554</v>
      </c>
      <c r="G308" t="s">
        <v>656</v>
      </c>
      <c r="H308" s="148">
        <v>2025</v>
      </c>
      <c r="I308">
        <v>0</v>
      </c>
      <c r="J308">
        <v>2200</v>
      </c>
      <c r="K308">
        <v>200</v>
      </c>
      <c r="L308">
        <v>200</v>
      </c>
      <c r="M308">
        <f t="shared" si="65"/>
        <v>2600</v>
      </c>
      <c r="N308" s="149">
        <v>0</v>
      </c>
      <c r="O308">
        <v>700</v>
      </c>
      <c r="P308">
        <v>1700</v>
      </c>
      <c r="Q308">
        <v>200</v>
      </c>
      <c r="R308" s="148">
        <f t="shared" si="66"/>
        <v>2600</v>
      </c>
      <c r="S308" s="149">
        <v>0</v>
      </c>
      <c r="T308">
        <v>2500</v>
      </c>
      <c r="U308">
        <v>100</v>
      </c>
      <c r="V308">
        <v>0</v>
      </c>
      <c r="W308" s="148">
        <f t="shared" si="67"/>
        <v>2600</v>
      </c>
      <c r="X308" s="149">
        <v>0</v>
      </c>
      <c r="Y308">
        <v>900</v>
      </c>
      <c r="Z308">
        <v>1100</v>
      </c>
      <c r="AA308">
        <v>600</v>
      </c>
      <c r="AB308" s="148">
        <f t="shared" si="64"/>
        <v>2600</v>
      </c>
      <c r="AC308" s="149">
        <v>0</v>
      </c>
      <c r="AD308">
        <v>300</v>
      </c>
      <c r="AE308">
        <v>1000</v>
      </c>
      <c r="AF308">
        <v>1300</v>
      </c>
      <c r="AG308" s="148">
        <f t="shared" si="68"/>
        <v>2600</v>
      </c>
      <c r="AH308" s="149">
        <v>0</v>
      </c>
      <c r="AI308">
        <v>600</v>
      </c>
      <c r="AJ308">
        <v>1300</v>
      </c>
      <c r="AK308">
        <v>700</v>
      </c>
      <c r="AL308" s="148">
        <f t="shared" si="69"/>
        <v>2600</v>
      </c>
      <c r="AM308" s="149">
        <v>0</v>
      </c>
      <c r="AN308">
        <v>600</v>
      </c>
      <c r="AO308">
        <v>1400</v>
      </c>
      <c r="AP308">
        <v>600</v>
      </c>
      <c r="AQ308" s="148">
        <f t="shared" si="70"/>
        <v>2600</v>
      </c>
      <c r="AR308" s="149">
        <v>5100</v>
      </c>
      <c r="AS308">
        <v>8300</v>
      </c>
      <c r="AT308">
        <v>8200</v>
      </c>
      <c r="AU308">
        <v>100</v>
      </c>
      <c r="AV308">
        <f t="shared" si="71"/>
        <v>21700</v>
      </c>
      <c r="AX308" s="150">
        <f t="shared" si="72"/>
        <v>7.6923076923076925</v>
      </c>
      <c r="AY308" s="150">
        <f t="shared" si="73"/>
        <v>7.6923076923076925</v>
      </c>
      <c r="AZ308" s="150">
        <f t="shared" si="74"/>
        <v>0</v>
      </c>
      <c r="BA308" s="150">
        <f t="shared" si="75"/>
        <v>23.076923076923077</v>
      </c>
      <c r="BB308" s="150">
        <f t="shared" si="76"/>
        <v>50</v>
      </c>
      <c r="BC308" s="150">
        <f t="shared" si="77"/>
        <v>26.923076923076923</v>
      </c>
      <c r="BD308" s="150">
        <f t="shared" si="78"/>
        <v>23.076923076923077</v>
      </c>
      <c r="BE308" s="150">
        <f t="shared" si="79"/>
        <v>0.46082949308755761</v>
      </c>
    </row>
    <row r="309" spans="1:57" x14ac:dyDescent="0.4">
      <c r="A309" t="s">
        <v>152</v>
      </c>
      <c r="B309">
        <v>508</v>
      </c>
      <c r="C309" t="s">
        <v>152</v>
      </c>
      <c r="D309">
        <v>19085</v>
      </c>
      <c r="E309">
        <v>1</v>
      </c>
      <c r="F309" t="s">
        <v>152</v>
      </c>
      <c r="G309" t="s">
        <v>656</v>
      </c>
      <c r="H309" s="148">
        <v>2023</v>
      </c>
      <c r="I309">
        <v>0</v>
      </c>
      <c r="J309">
        <v>500</v>
      </c>
      <c r="K309">
        <v>0</v>
      </c>
      <c r="L309">
        <v>0</v>
      </c>
      <c r="M309">
        <f t="shared" si="65"/>
        <v>500</v>
      </c>
      <c r="N309" s="149">
        <v>100</v>
      </c>
      <c r="O309">
        <v>400</v>
      </c>
      <c r="P309">
        <v>0</v>
      </c>
      <c r="Q309">
        <v>0</v>
      </c>
      <c r="R309" s="148">
        <f t="shared" si="66"/>
        <v>500</v>
      </c>
      <c r="S309" s="149">
        <v>200</v>
      </c>
      <c r="T309">
        <v>100</v>
      </c>
      <c r="U309">
        <v>200</v>
      </c>
      <c r="V309">
        <v>0</v>
      </c>
      <c r="W309" s="148">
        <f t="shared" si="67"/>
        <v>500</v>
      </c>
      <c r="X309" s="149">
        <v>0</v>
      </c>
      <c r="Y309">
        <v>400</v>
      </c>
      <c r="Z309">
        <v>100</v>
      </c>
      <c r="AA309">
        <v>0</v>
      </c>
      <c r="AB309" s="148">
        <f t="shared" si="64"/>
        <v>500</v>
      </c>
      <c r="AC309" s="149">
        <v>200</v>
      </c>
      <c r="AD309">
        <v>300</v>
      </c>
      <c r="AE309">
        <v>0</v>
      </c>
      <c r="AF309">
        <v>0</v>
      </c>
      <c r="AG309" s="148">
        <f t="shared" si="68"/>
        <v>500</v>
      </c>
      <c r="AH309" s="149">
        <v>0</v>
      </c>
      <c r="AI309">
        <v>0</v>
      </c>
      <c r="AJ309">
        <v>400</v>
      </c>
      <c r="AK309">
        <v>100</v>
      </c>
      <c r="AL309" s="148">
        <f t="shared" si="69"/>
        <v>500</v>
      </c>
      <c r="AM309" s="149">
        <v>400</v>
      </c>
      <c r="AN309">
        <v>100</v>
      </c>
      <c r="AO309">
        <v>0</v>
      </c>
      <c r="AP309">
        <v>0</v>
      </c>
      <c r="AQ309" s="148">
        <f t="shared" si="70"/>
        <v>500</v>
      </c>
      <c r="AR309" s="149">
        <v>0</v>
      </c>
      <c r="AS309">
        <v>100</v>
      </c>
      <c r="AT309">
        <v>500</v>
      </c>
      <c r="AU309">
        <v>0</v>
      </c>
      <c r="AV309">
        <f t="shared" si="71"/>
        <v>600</v>
      </c>
      <c r="AX309" s="150">
        <f t="shared" si="72"/>
        <v>0</v>
      </c>
      <c r="AY309" s="150">
        <f t="shared" si="73"/>
        <v>0</v>
      </c>
      <c r="AZ309" s="150">
        <f t="shared" si="74"/>
        <v>0</v>
      </c>
      <c r="BA309" s="150">
        <f t="shared" si="75"/>
        <v>0</v>
      </c>
      <c r="BB309" s="150">
        <f t="shared" si="76"/>
        <v>0</v>
      </c>
      <c r="BC309" s="150">
        <f t="shared" si="77"/>
        <v>20</v>
      </c>
      <c r="BD309" s="150">
        <f t="shared" si="78"/>
        <v>0</v>
      </c>
      <c r="BE309" s="150">
        <f t="shared" si="79"/>
        <v>0</v>
      </c>
    </row>
    <row r="310" spans="1:57" x14ac:dyDescent="0.4">
      <c r="A310" t="s">
        <v>555</v>
      </c>
      <c r="B310">
        <v>508</v>
      </c>
      <c r="C310" t="s">
        <v>555</v>
      </c>
      <c r="D310">
        <v>22953</v>
      </c>
      <c r="E310">
        <v>1</v>
      </c>
      <c r="F310" t="s">
        <v>555</v>
      </c>
      <c r="G310" t="s">
        <v>656</v>
      </c>
      <c r="H310" s="148">
        <v>2025</v>
      </c>
      <c r="I310">
        <v>0</v>
      </c>
      <c r="J310">
        <v>21200</v>
      </c>
      <c r="K310">
        <v>900</v>
      </c>
      <c r="L310">
        <v>0</v>
      </c>
      <c r="M310">
        <f t="shared" si="65"/>
        <v>22100</v>
      </c>
      <c r="N310" s="149">
        <v>8600</v>
      </c>
      <c r="O310">
        <v>12700</v>
      </c>
      <c r="P310">
        <v>800</v>
      </c>
      <c r="Q310">
        <v>0</v>
      </c>
      <c r="R310" s="148">
        <f t="shared" si="66"/>
        <v>22100</v>
      </c>
      <c r="S310" s="149">
        <v>3400</v>
      </c>
      <c r="T310">
        <v>17200</v>
      </c>
      <c r="U310">
        <v>1500</v>
      </c>
      <c r="V310">
        <v>0</v>
      </c>
      <c r="W310" s="148">
        <f t="shared" si="67"/>
        <v>22100</v>
      </c>
      <c r="X310" s="149">
        <v>6600</v>
      </c>
      <c r="Y310">
        <v>8600</v>
      </c>
      <c r="Z310">
        <v>6900</v>
      </c>
      <c r="AA310">
        <v>0</v>
      </c>
      <c r="AB310" s="148">
        <f t="shared" si="64"/>
        <v>22100</v>
      </c>
      <c r="AC310" s="149">
        <v>1600</v>
      </c>
      <c r="AD310">
        <v>12000</v>
      </c>
      <c r="AE310">
        <v>8500</v>
      </c>
      <c r="AF310">
        <v>0</v>
      </c>
      <c r="AG310" s="148">
        <f t="shared" si="68"/>
        <v>22100</v>
      </c>
      <c r="AH310" s="149">
        <v>700</v>
      </c>
      <c r="AI310">
        <v>9600</v>
      </c>
      <c r="AJ310">
        <v>11100</v>
      </c>
      <c r="AK310">
        <v>700</v>
      </c>
      <c r="AL310" s="148">
        <f t="shared" si="69"/>
        <v>22100</v>
      </c>
      <c r="AM310" s="149">
        <v>0</v>
      </c>
      <c r="AN310">
        <v>4600</v>
      </c>
      <c r="AO310">
        <v>16200</v>
      </c>
      <c r="AP310">
        <v>1300</v>
      </c>
      <c r="AQ310" s="148">
        <f t="shared" si="70"/>
        <v>22100</v>
      </c>
      <c r="AR310" s="149">
        <v>0</v>
      </c>
      <c r="AS310">
        <v>0</v>
      </c>
      <c r="AT310">
        <v>2600</v>
      </c>
      <c r="AU310">
        <v>100</v>
      </c>
      <c r="AV310">
        <f t="shared" si="71"/>
        <v>2700</v>
      </c>
      <c r="AX310" s="150">
        <f t="shared" si="72"/>
        <v>0</v>
      </c>
      <c r="AY310" s="150">
        <f t="shared" si="73"/>
        <v>0</v>
      </c>
      <c r="AZ310" s="150">
        <f t="shared" si="74"/>
        <v>0</v>
      </c>
      <c r="BA310" s="150">
        <f t="shared" si="75"/>
        <v>0</v>
      </c>
      <c r="BB310" s="150">
        <f t="shared" si="76"/>
        <v>0</v>
      </c>
      <c r="BC310" s="150">
        <f t="shared" si="77"/>
        <v>3.1674208144796379</v>
      </c>
      <c r="BD310" s="150">
        <f t="shared" si="78"/>
        <v>5.8823529411764701</v>
      </c>
      <c r="BE310" s="150">
        <f t="shared" si="79"/>
        <v>3.7037037037037033</v>
      </c>
    </row>
    <row r="311" spans="1:57" x14ac:dyDescent="0.4">
      <c r="A311" t="s">
        <v>556</v>
      </c>
      <c r="B311">
        <v>508</v>
      </c>
      <c r="C311" t="s">
        <v>556</v>
      </c>
      <c r="D311">
        <v>22954</v>
      </c>
      <c r="E311">
        <v>1</v>
      </c>
      <c r="F311" t="s">
        <v>556</v>
      </c>
      <c r="G311" t="s">
        <v>656</v>
      </c>
      <c r="H311" s="148">
        <v>2025</v>
      </c>
      <c r="I311">
        <v>0</v>
      </c>
      <c r="J311">
        <v>2800</v>
      </c>
      <c r="K311">
        <v>0</v>
      </c>
      <c r="L311">
        <v>0</v>
      </c>
      <c r="M311">
        <f t="shared" si="65"/>
        <v>2800</v>
      </c>
      <c r="N311" s="149">
        <v>0</v>
      </c>
      <c r="O311">
        <v>300</v>
      </c>
      <c r="P311">
        <v>2500</v>
      </c>
      <c r="Q311">
        <v>0</v>
      </c>
      <c r="R311" s="148">
        <f t="shared" si="66"/>
        <v>2800</v>
      </c>
      <c r="S311" s="149">
        <v>0</v>
      </c>
      <c r="T311">
        <v>100</v>
      </c>
      <c r="U311">
        <v>1500</v>
      </c>
      <c r="V311">
        <v>1200</v>
      </c>
      <c r="W311" s="148">
        <f t="shared" si="67"/>
        <v>2800</v>
      </c>
      <c r="X311" s="149">
        <v>0</v>
      </c>
      <c r="Y311">
        <v>900</v>
      </c>
      <c r="Z311">
        <v>1800</v>
      </c>
      <c r="AA311">
        <v>100</v>
      </c>
      <c r="AB311" s="148">
        <f t="shared" si="64"/>
        <v>2800</v>
      </c>
      <c r="AC311" s="149">
        <v>0</v>
      </c>
      <c r="AD311">
        <v>0</v>
      </c>
      <c r="AE311">
        <v>1000</v>
      </c>
      <c r="AF311">
        <v>1800</v>
      </c>
      <c r="AG311" s="148">
        <f t="shared" si="68"/>
        <v>2800</v>
      </c>
      <c r="AH311" s="149">
        <v>0</v>
      </c>
      <c r="AI311">
        <v>0</v>
      </c>
      <c r="AJ311">
        <v>2600</v>
      </c>
      <c r="AK311">
        <v>200</v>
      </c>
      <c r="AL311" s="148">
        <f t="shared" si="69"/>
        <v>2800</v>
      </c>
      <c r="AM311" s="149">
        <v>0</v>
      </c>
      <c r="AN311">
        <v>0</v>
      </c>
      <c r="AO311">
        <v>1500</v>
      </c>
      <c r="AP311">
        <v>1300</v>
      </c>
      <c r="AQ311" s="148">
        <f t="shared" si="70"/>
        <v>2800</v>
      </c>
      <c r="AR311" s="149">
        <v>0</v>
      </c>
      <c r="AS311">
        <v>7900</v>
      </c>
      <c r="AT311">
        <v>2500</v>
      </c>
      <c r="AU311">
        <v>0</v>
      </c>
      <c r="AV311">
        <f t="shared" si="71"/>
        <v>10400</v>
      </c>
      <c r="AX311" s="150">
        <f t="shared" si="72"/>
        <v>0</v>
      </c>
      <c r="AY311" s="150">
        <f t="shared" si="73"/>
        <v>0</v>
      </c>
      <c r="AZ311" s="150">
        <f t="shared" si="74"/>
        <v>42.857142857142854</v>
      </c>
      <c r="BA311" s="150">
        <f t="shared" si="75"/>
        <v>3.5714285714285712</v>
      </c>
      <c r="BB311" s="150">
        <f t="shared" si="76"/>
        <v>64.285714285714292</v>
      </c>
      <c r="BC311" s="150">
        <f t="shared" si="77"/>
        <v>7.1428571428571423</v>
      </c>
      <c r="BD311" s="150">
        <f t="shared" si="78"/>
        <v>46.428571428571431</v>
      </c>
      <c r="BE311" s="150">
        <f t="shared" si="79"/>
        <v>0</v>
      </c>
    </row>
    <row r="312" spans="1:57" x14ac:dyDescent="0.4">
      <c r="A312" t="s">
        <v>557</v>
      </c>
      <c r="B312">
        <v>508</v>
      </c>
      <c r="C312" t="s">
        <v>557</v>
      </c>
      <c r="D312">
        <v>22955</v>
      </c>
      <c r="E312">
        <v>1</v>
      </c>
      <c r="F312" t="s">
        <v>557</v>
      </c>
      <c r="G312" t="s">
        <v>656</v>
      </c>
      <c r="H312" s="148">
        <v>2025</v>
      </c>
      <c r="I312">
        <v>9600</v>
      </c>
      <c r="J312">
        <v>700</v>
      </c>
      <c r="K312">
        <v>0</v>
      </c>
      <c r="L312">
        <v>0</v>
      </c>
      <c r="M312">
        <f t="shared" si="65"/>
        <v>10300</v>
      </c>
      <c r="N312" s="149">
        <v>400</v>
      </c>
      <c r="O312">
        <v>9500</v>
      </c>
      <c r="P312">
        <v>400</v>
      </c>
      <c r="Q312">
        <v>0</v>
      </c>
      <c r="R312" s="148">
        <f t="shared" si="66"/>
        <v>10300</v>
      </c>
      <c r="S312" s="149">
        <v>700</v>
      </c>
      <c r="T312">
        <v>9100</v>
      </c>
      <c r="U312">
        <v>500</v>
      </c>
      <c r="V312">
        <v>0</v>
      </c>
      <c r="W312" s="148">
        <f t="shared" si="67"/>
        <v>10300</v>
      </c>
      <c r="X312" s="149">
        <v>7900</v>
      </c>
      <c r="Y312">
        <v>2400</v>
      </c>
      <c r="Z312">
        <v>0</v>
      </c>
      <c r="AA312">
        <v>0</v>
      </c>
      <c r="AB312" s="148">
        <f t="shared" si="64"/>
        <v>10300</v>
      </c>
      <c r="AC312" s="149">
        <v>300</v>
      </c>
      <c r="AD312">
        <v>10000</v>
      </c>
      <c r="AE312">
        <v>0</v>
      </c>
      <c r="AF312">
        <v>0</v>
      </c>
      <c r="AG312" s="148">
        <f t="shared" si="68"/>
        <v>10300</v>
      </c>
      <c r="AH312" s="149">
        <v>100</v>
      </c>
      <c r="AI312">
        <v>3200</v>
      </c>
      <c r="AJ312">
        <v>7000</v>
      </c>
      <c r="AK312">
        <v>0</v>
      </c>
      <c r="AL312" s="148">
        <f t="shared" si="69"/>
        <v>10300</v>
      </c>
      <c r="AM312" s="149">
        <v>0</v>
      </c>
      <c r="AN312">
        <v>2000</v>
      </c>
      <c r="AO312">
        <v>8300</v>
      </c>
      <c r="AP312">
        <v>0</v>
      </c>
      <c r="AQ312" s="148">
        <f t="shared" si="70"/>
        <v>10300</v>
      </c>
      <c r="AR312" s="149">
        <v>0</v>
      </c>
      <c r="AS312">
        <v>1100</v>
      </c>
      <c r="AT312">
        <v>0</v>
      </c>
      <c r="AU312">
        <v>0</v>
      </c>
      <c r="AV312">
        <f t="shared" si="71"/>
        <v>1100</v>
      </c>
      <c r="AX312" s="150">
        <f t="shared" si="72"/>
        <v>0</v>
      </c>
      <c r="AY312" s="150">
        <f t="shared" si="73"/>
        <v>0</v>
      </c>
      <c r="AZ312" s="150">
        <f t="shared" si="74"/>
        <v>0</v>
      </c>
      <c r="BA312" s="150">
        <f t="shared" si="75"/>
        <v>0</v>
      </c>
      <c r="BB312" s="150">
        <f t="shared" si="76"/>
        <v>0</v>
      </c>
      <c r="BC312" s="150">
        <f t="shared" si="77"/>
        <v>0</v>
      </c>
      <c r="BD312" s="150">
        <f t="shared" si="78"/>
        <v>0</v>
      </c>
      <c r="BE312" s="150">
        <f t="shared" si="79"/>
        <v>0</v>
      </c>
    </row>
    <row r="313" spans="1:57" x14ac:dyDescent="0.4">
      <c r="A313" t="s">
        <v>462</v>
      </c>
      <c r="B313">
        <v>502</v>
      </c>
      <c r="C313" t="s">
        <v>462</v>
      </c>
      <c r="D313">
        <v>17059</v>
      </c>
      <c r="E313">
        <v>1</v>
      </c>
      <c r="F313" t="s">
        <v>462</v>
      </c>
      <c r="G313" t="s">
        <v>656</v>
      </c>
      <c r="H313" s="148">
        <v>2021</v>
      </c>
      <c r="I313">
        <v>8300</v>
      </c>
      <c r="J313">
        <v>2700</v>
      </c>
      <c r="K313">
        <v>0</v>
      </c>
      <c r="L313">
        <v>0</v>
      </c>
      <c r="M313">
        <f t="shared" si="65"/>
        <v>11000</v>
      </c>
      <c r="N313" s="149">
        <v>8200</v>
      </c>
      <c r="O313">
        <v>2800</v>
      </c>
      <c r="P313">
        <v>0</v>
      </c>
      <c r="Q313">
        <v>0</v>
      </c>
      <c r="R313" s="148">
        <f t="shared" si="66"/>
        <v>11000</v>
      </c>
      <c r="S313" s="149">
        <v>5100</v>
      </c>
      <c r="T313">
        <v>5900</v>
      </c>
      <c r="U313">
        <v>0</v>
      </c>
      <c r="V313">
        <v>0</v>
      </c>
      <c r="W313" s="148">
        <f t="shared" si="67"/>
        <v>11000</v>
      </c>
      <c r="X313" s="149">
        <v>2800</v>
      </c>
      <c r="Y313">
        <v>2600</v>
      </c>
      <c r="Z313">
        <v>3200</v>
      </c>
      <c r="AA313">
        <v>2400</v>
      </c>
      <c r="AB313" s="148">
        <f t="shared" si="64"/>
        <v>11000</v>
      </c>
      <c r="AC313" s="149">
        <v>2200</v>
      </c>
      <c r="AD313">
        <v>600</v>
      </c>
      <c r="AE313">
        <v>600</v>
      </c>
      <c r="AF313">
        <v>7600</v>
      </c>
      <c r="AG313" s="148">
        <f t="shared" si="68"/>
        <v>11000</v>
      </c>
      <c r="AH313" s="149">
        <v>2200</v>
      </c>
      <c r="AI313">
        <v>900</v>
      </c>
      <c r="AJ313">
        <v>1400</v>
      </c>
      <c r="AK313">
        <v>6500</v>
      </c>
      <c r="AL313" s="148">
        <f t="shared" si="69"/>
        <v>11000</v>
      </c>
      <c r="AM313" s="149">
        <v>7100</v>
      </c>
      <c r="AN313">
        <v>3900</v>
      </c>
      <c r="AO313">
        <v>0</v>
      </c>
      <c r="AP313">
        <v>0</v>
      </c>
      <c r="AQ313" s="148">
        <f t="shared" si="70"/>
        <v>11000</v>
      </c>
      <c r="AR313" s="149">
        <v>5900</v>
      </c>
      <c r="AS313">
        <v>5400</v>
      </c>
      <c r="AT313">
        <v>0</v>
      </c>
      <c r="AU313">
        <v>0</v>
      </c>
      <c r="AV313">
        <f t="shared" si="71"/>
        <v>11300</v>
      </c>
      <c r="AX313" s="150">
        <f t="shared" si="72"/>
        <v>0</v>
      </c>
      <c r="AY313" s="150">
        <f t="shared" si="73"/>
        <v>0</v>
      </c>
      <c r="AZ313" s="150">
        <f t="shared" si="74"/>
        <v>0</v>
      </c>
      <c r="BA313" s="150">
        <f t="shared" si="75"/>
        <v>21.818181818181817</v>
      </c>
      <c r="BB313" s="150">
        <f t="shared" si="76"/>
        <v>69.090909090909093</v>
      </c>
      <c r="BC313" s="150">
        <f t="shared" si="77"/>
        <v>59.090909090909093</v>
      </c>
      <c r="BD313" s="150">
        <f t="shared" si="78"/>
        <v>0</v>
      </c>
      <c r="BE313" s="150">
        <f t="shared" si="79"/>
        <v>0</v>
      </c>
    </row>
    <row r="314" spans="1:57" x14ac:dyDescent="0.4">
      <c r="A314" t="s">
        <v>463</v>
      </c>
      <c r="B314">
        <v>502</v>
      </c>
      <c r="C314" t="s">
        <v>463</v>
      </c>
      <c r="D314">
        <v>17061</v>
      </c>
      <c r="E314">
        <v>1</v>
      </c>
      <c r="F314" t="s">
        <v>463</v>
      </c>
      <c r="G314" t="s">
        <v>656</v>
      </c>
      <c r="H314" s="148">
        <v>2021</v>
      </c>
      <c r="I314">
        <v>3800</v>
      </c>
      <c r="J314">
        <v>0</v>
      </c>
      <c r="K314">
        <v>0</v>
      </c>
      <c r="L314">
        <v>0</v>
      </c>
      <c r="M314">
        <f t="shared" si="65"/>
        <v>3800</v>
      </c>
      <c r="N314" s="149">
        <v>3800</v>
      </c>
      <c r="O314">
        <v>0</v>
      </c>
      <c r="P314">
        <v>0</v>
      </c>
      <c r="Q314">
        <v>0</v>
      </c>
      <c r="R314" s="148">
        <f t="shared" si="66"/>
        <v>3800</v>
      </c>
      <c r="S314" s="149">
        <v>3800</v>
      </c>
      <c r="T314">
        <v>0</v>
      </c>
      <c r="U314">
        <v>0</v>
      </c>
      <c r="V314">
        <v>0</v>
      </c>
      <c r="W314" s="148">
        <f t="shared" si="67"/>
        <v>3800</v>
      </c>
      <c r="X314" s="149">
        <v>3800</v>
      </c>
      <c r="Y314">
        <v>0</v>
      </c>
      <c r="Z314">
        <v>0</v>
      </c>
      <c r="AA314">
        <v>0</v>
      </c>
      <c r="AB314" s="148">
        <f t="shared" si="64"/>
        <v>3800</v>
      </c>
      <c r="AC314" s="149">
        <v>3800</v>
      </c>
      <c r="AD314">
        <v>0</v>
      </c>
      <c r="AE314">
        <v>0</v>
      </c>
      <c r="AF314">
        <v>0</v>
      </c>
      <c r="AG314" s="148">
        <f t="shared" si="68"/>
        <v>3800</v>
      </c>
      <c r="AH314" s="149">
        <v>2700</v>
      </c>
      <c r="AI314">
        <v>1100</v>
      </c>
      <c r="AJ314">
        <v>0</v>
      </c>
      <c r="AK314">
        <v>0</v>
      </c>
      <c r="AL314" s="148">
        <f t="shared" si="69"/>
        <v>3800</v>
      </c>
      <c r="AM314" s="149">
        <v>3600</v>
      </c>
      <c r="AN314">
        <v>200</v>
      </c>
      <c r="AO314">
        <v>0</v>
      </c>
      <c r="AP314">
        <v>0</v>
      </c>
      <c r="AQ314" s="148">
        <f t="shared" si="70"/>
        <v>3800</v>
      </c>
      <c r="AR314" s="149">
        <v>3500</v>
      </c>
      <c r="AS314">
        <v>0</v>
      </c>
      <c r="AT314">
        <v>0</v>
      </c>
      <c r="AU314">
        <v>0</v>
      </c>
      <c r="AV314">
        <f t="shared" si="71"/>
        <v>3500</v>
      </c>
      <c r="AX314" s="150">
        <f t="shared" si="72"/>
        <v>0</v>
      </c>
      <c r="AY314" s="150">
        <f t="shared" si="73"/>
        <v>0</v>
      </c>
      <c r="AZ314" s="150">
        <f t="shared" si="74"/>
        <v>0</v>
      </c>
      <c r="BA314" s="150">
        <f t="shared" si="75"/>
        <v>0</v>
      </c>
      <c r="BB314" s="150">
        <f t="shared" si="76"/>
        <v>0</v>
      </c>
      <c r="BC314" s="150">
        <f t="shared" si="77"/>
        <v>0</v>
      </c>
      <c r="BD314" s="150">
        <f t="shared" si="78"/>
        <v>0</v>
      </c>
      <c r="BE314" s="150">
        <f t="shared" si="79"/>
        <v>0</v>
      </c>
    </row>
    <row r="315" spans="1:57" x14ac:dyDescent="0.4">
      <c r="A315" t="s">
        <v>464</v>
      </c>
      <c r="B315">
        <v>502</v>
      </c>
      <c r="C315" t="s">
        <v>464</v>
      </c>
      <c r="D315">
        <v>17062</v>
      </c>
      <c r="E315">
        <v>1</v>
      </c>
      <c r="F315" t="s">
        <v>464</v>
      </c>
      <c r="G315" t="s">
        <v>656</v>
      </c>
      <c r="H315" s="148">
        <v>2017</v>
      </c>
      <c r="I315">
        <v>13500</v>
      </c>
      <c r="J315">
        <v>900</v>
      </c>
      <c r="K315">
        <v>0</v>
      </c>
      <c r="L315">
        <v>0</v>
      </c>
      <c r="M315">
        <f t="shared" si="65"/>
        <v>14400</v>
      </c>
      <c r="N315" s="149">
        <v>14200</v>
      </c>
      <c r="O315">
        <v>200</v>
      </c>
      <c r="P315">
        <v>0</v>
      </c>
      <c r="Q315">
        <v>0</v>
      </c>
      <c r="R315" s="148">
        <f t="shared" si="66"/>
        <v>14400</v>
      </c>
      <c r="S315" s="149">
        <v>7500</v>
      </c>
      <c r="T315">
        <v>5400</v>
      </c>
      <c r="U315">
        <v>1500</v>
      </c>
      <c r="V315">
        <v>0</v>
      </c>
      <c r="W315" s="148">
        <f t="shared" si="67"/>
        <v>14400</v>
      </c>
      <c r="X315" s="149">
        <v>14200</v>
      </c>
      <c r="Y315">
        <v>200</v>
      </c>
      <c r="Z315">
        <v>0</v>
      </c>
      <c r="AA315">
        <v>0</v>
      </c>
      <c r="AB315" s="148">
        <f t="shared" si="64"/>
        <v>14400</v>
      </c>
      <c r="AC315" s="149">
        <v>12900</v>
      </c>
      <c r="AD315">
        <v>1200</v>
      </c>
      <c r="AE315">
        <v>300</v>
      </c>
      <c r="AF315">
        <v>0</v>
      </c>
      <c r="AG315" s="148">
        <f t="shared" si="68"/>
        <v>14400</v>
      </c>
      <c r="AH315" s="149">
        <v>11000</v>
      </c>
      <c r="AI315">
        <v>1900</v>
      </c>
      <c r="AJ315">
        <v>1500</v>
      </c>
      <c r="AK315">
        <v>0</v>
      </c>
      <c r="AL315" s="148">
        <f t="shared" si="69"/>
        <v>14400</v>
      </c>
      <c r="AM315" s="149">
        <v>14100</v>
      </c>
      <c r="AN315">
        <v>300</v>
      </c>
      <c r="AO315">
        <v>0</v>
      </c>
      <c r="AP315">
        <v>0</v>
      </c>
      <c r="AQ315" s="148">
        <f t="shared" si="70"/>
        <v>14400</v>
      </c>
      <c r="AR315" s="149">
        <v>13700</v>
      </c>
      <c r="AS315">
        <v>200</v>
      </c>
      <c r="AT315">
        <v>0</v>
      </c>
      <c r="AU315">
        <v>0</v>
      </c>
      <c r="AV315">
        <f t="shared" si="71"/>
        <v>13900</v>
      </c>
      <c r="AX315" s="150">
        <f t="shared" si="72"/>
        <v>0</v>
      </c>
      <c r="AY315" s="150">
        <f t="shared" si="73"/>
        <v>0</v>
      </c>
      <c r="AZ315" s="150">
        <f t="shared" si="74"/>
        <v>0</v>
      </c>
      <c r="BA315" s="150">
        <f t="shared" si="75"/>
        <v>0</v>
      </c>
      <c r="BB315" s="150">
        <f t="shared" si="76"/>
        <v>0</v>
      </c>
      <c r="BC315" s="150">
        <f t="shared" si="77"/>
        <v>0</v>
      </c>
      <c r="BD315" s="150">
        <f t="shared" si="78"/>
        <v>0</v>
      </c>
      <c r="BE315" s="150">
        <f t="shared" si="79"/>
        <v>0</v>
      </c>
    </row>
    <row r="316" spans="1:57" x14ac:dyDescent="0.4">
      <c r="A316" t="s">
        <v>278</v>
      </c>
      <c r="B316">
        <v>508</v>
      </c>
      <c r="C316" t="s">
        <v>278</v>
      </c>
      <c r="D316">
        <v>19398</v>
      </c>
      <c r="E316">
        <v>1</v>
      </c>
      <c r="F316" t="s">
        <v>278</v>
      </c>
      <c r="G316" t="s">
        <v>656</v>
      </c>
      <c r="H316" s="148">
        <v>2023</v>
      </c>
      <c r="I316">
        <v>2800</v>
      </c>
      <c r="J316">
        <v>100</v>
      </c>
      <c r="K316">
        <v>0</v>
      </c>
      <c r="L316">
        <v>0</v>
      </c>
      <c r="M316">
        <f t="shared" si="65"/>
        <v>2900</v>
      </c>
      <c r="N316" s="149">
        <v>2800</v>
      </c>
      <c r="O316">
        <v>100</v>
      </c>
      <c r="P316">
        <v>0</v>
      </c>
      <c r="Q316">
        <v>0</v>
      </c>
      <c r="R316" s="148">
        <f t="shared" si="66"/>
        <v>2900</v>
      </c>
      <c r="S316" s="149">
        <v>2500</v>
      </c>
      <c r="T316">
        <v>400</v>
      </c>
      <c r="U316">
        <v>0</v>
      </c>
      <c r="V316">
        <v>0</v>
      </c>
      <c r="W316" s="148">
        <f t="shared" si="67"/>
        <v>2900</v>
      </c>
      <c r="X316" s="149">
        <v>2600</v>
      </c>
      <c r="Y316">
        <v>300</v>
      </c>
      <c r="Z316">
        <v>0</v>
      </c>
      <c r="AA316">
        <v>0</v>
      </c>
      <c r="AB316" s="148">
        <f t="shared" si="64"/>
        <v>2900</v>
      </c>
      <c r="AC316" s="149">
        <v>1100</v>
      </c>
      <c r="AD316">
        <v>1800</v>
      </c>
      <c r="AE316">
        <v>0</v>
      </c>
      <c r="AF316">
        <v>0</v>
      </c>
      <c r="AG316" s="148">
        <f t="shared" si="68"/>
        <v>2900</v>
      </c>
      <c r="AH316" s="149">
        <v>2300</v>
      </c>
      <c r="AI316">
        <v>400</v>
      </c>
      <c r="AJ316">
        <v>200</v>
      </c>
      <c r="AK316">
        <v>0</v>
      </c>
      <c r="AL316" s="148">
        <f t="shared" si="69"/>
        <v>2900</v>
      </c>
      <c r="AM316" s="149">
        <v>2700</v>
      </c>
      <c r="AN316">
        <v>200</v>
      </c>
      <c r="AO316">
        <v>0</v>
      </c>
      <c r="AP316">
        <v>0</v>
      </c>
      <c r="AQ316" s="148">
        <f t="shared" si="70"/>
        <v>2900</v>
      </c>
      <c r="AR316" s="149">
        <v>2000</v>
      </c>
      <c r="AS316">
        <v>900</v>
      </c>
      <c r="AT316">
        <v>0</v>
      </c>
      <c r="AU316">
        <v>0</v>
      </c>
      <c r="AV316">
        <f t="shared" si="71"/>
        <v>2900</v>
      </c>
      <c r="AX316" s="150">
        <f t="shared" si="72"/>
        <v>0</v>
      </c>
      <c r="AY316" s="150">
        <f t="shared" si="73"/>
        <v>0</v>
      </c>
      <c r="AZ316" s="150">
        <f t="shared" si="74"/>
        <v>0</v>
      </c>
      <c r="BA316" s="150">
        <f t="shared" si="75"/>
        <v>0</v>
      </c>
      <c r="BB316" s="150">
        <f t="shared" si="76"/>
        <v>0</v>
      </c>
      <c r="BC316" s="150">
        <f t="shared" si="77"/>
        <v>0</v>
      </c>
      <c r="BD316" s="150">
        <f t="shared" si="78"/>
        <v>0</v>
      </c>
      <c r="BE316" s="150">
        <f t="shared" si="79"/>
        <v>0</v>
      </c>
    </row>
    <row r="317" spans="1:57" x14ac:dyDescent="0.4">
      <c r="A317" t="s">
        <v>590</v>
      </c>
      <c r="B317">
        <v>508</v>
      </c>
      <c r="C317" t="s">
        <v>590</v>
      </c>
      <c r="D317">
        <v>19086</v>
      </c>
      <c r="E317">
        <v>1</v>
      </c>
      <c r="F317" t="s">
        <v>590</v>
      </c>
      <c r="G317" t="s">
        <v>656</v>
      </c>
      <c r="H317" s="148">
        <v>2023</v>
      </c>
      <c r="I317">
        <v>400</v>
      </c>
      <c r="J317">
        <v>800</v>
      </c>
      <c r="K317">
        <v>0</v>
      </c>
      <c r="L317">
        <v>0</v>
      </c>
      <c r="M317">
        <f t="shared" si="65"/>
        <v>1200</v>
      </c>
      <c r="N317" s="149">
        <v>800</v>
      </c>
      <c r="O317">
        <v>400</v>
      </c>
      <c r="P317">
        <v>0</v>
      </c>
      <c r="Q317">
        <v>0</v>
      </c>
      <c r="R317" s="148">
        <f t="shared" si="66"/>
        <v>1200</v>
      </c>
      <c r="S317" s="149">
        <v>600</v>
      </c>
      <c r="T317">
        <v>600</v>
      </c>
      <c r="U317">
        <v>0</v>
      </c>
      <c r="V317">
        <v>0</v>
      </c>
      <c r="W317" s="148">
        <f t="shared" si="67"/>
        <v>1200</v>
      </c>
      <c r="X317" s="149">
        <v>600</v>
      </c>
      <c r="Y317">
        <v>600</v>
      </c>
      <c r="Z317">
        <v>0</v>
      </c>
      <c r="AA317">
        <v>0</v>
      </c>
      <c r="AB317" s="148">
        <f t="shared" si="64"/>
        <v>1200</v>
      </c>
      <c r="AC317" s="149">
        <v>0</v>
      </c>
      <c r="AD317">
        <v>700</v>
      </c>
      <c r="AE317">
        <v>500</v>
      </c>
      <c r="AF317">
        <v>0</v>
      </c>
      <c r="AG317" s="148">
        <f t="shared" si="68"/>
        <v>1200</v>
      </c>
      <c r="AH317" s="149">
        <v>500</v>
      </c>
      <c r="AI317">
        <v>700</v>
      </c>
      <c r="AJ317">
        <v>0</v>
      </c>
      <c r="AK317">
        <v>0</v>
      </c>
      <c r="AL317" s="148">
        <f t="shared" si="69"/>
        <v>1200</v>
      </c>
      <c r="AM317" s="149">
        <v>500</v>
      </c>
      <c r="AN317">
        <v>600</v>
      </c>
      <c r="AO317">
        <v>100</v>
      </c>
      <c r="AP317">
        <v>0</v>
      </c>
      <c r="AQ317" s="148">
        <f t="shared" si="70"/>
        <v>1200</v>
      </c>
      <c r="AR317" s="149">
        <v>2100</v>
      </c>
      <c r="AS317">
        <v>3800</v>
      </c>
      <c r="AT317">
        <v>200</v>
      </c>
      <c r="AU317">
        <v>0</v>
      </c>
      <c r="AV317">
        <f t="shared" si="71"/>
        <v>6100</v>
      </c>
      <c r="AX317" s="150">
        <f t="shared" si="72"/>
        <v>0</v>
      </c>
      <c r="AY317" s="150">
        <f t="shared" si="73"/>
        <v>0</v>
      </c>
      <c r="AZ317" s="150">
        <f t="shared" si="74"/>
        <v>0</v>
      </c>
      <c r="BA317" s="150">
        <f t="shared" si="75"/>
        <v>0</v>
      </c>
      <c r="BB317" s="150">
        <f t="shared" si="76"/>
        <v>0</v>
      </c>
      <c r="BC317" s="150">
        <f t="shared" si="77"/>
        <v>0</v>
      </c>
      <c r="BD317" s="150">
        <f t="shared" si="78"/>
        <v>0</v>
      </c>
      <c r="BE317" s="150">
        <f t="shared" si="79"/>
        <v>0</v>
      </c>
    </row>
    <row r="318" spans="1:57" x14ac:dyDescent="0.4">
      <c r="A318" t="s">
        <v>101</v>
      </c>
      <c r="B318">
        <v>508</v>
      </c>
      <c r="C318" t="s">
        <v>101</v>
      </c>
      <c r="D318">
        <v>19087</v>
      </c>
      <c r="E318">
        <v>1</v>
      </c>
      <c r="F318" t="s">
        <v>101</v>
      </c>
      <c r="G318" t="s">
        <v>656</v>
      </c>
      <c r="H318" s="148">
        <v>2023</v>
      </c>
      <c r="I318">
        <v>1200</v>
      </c>
      <c r="J318">
        <v>1300</v>
      </c>
      <c r="K318">
        <v>0</v>
      </c>
      <c r="L318">
        <v>0</v>
      </c>
      <c r="M318">
        <f t="shared" si="65"/>
        <v>2500</v>
      </c>
      <c r="N318" s="149">
        <v>1200</v>
      </c>
      <c r="O318">
        <v>1300</v>
      </c>
      <c r="P318">
        <v>0</v>
      </c>
      <c r="Q318">
        <v>0</v>
      </c>
      <c r="R318" s="148">
        <f t="shared" si="66"/>
        <v>2500</v>
      </c>
      <c r="S318" s="149">
        <v>2500</v>
      </c>
      <c r="T318">
        <v>0</v>
      </c>
      <c r="U318">
        <v>0</v>
      </c>
      <c r="V318">
        <v>0</v>
      </c>
      <c r="W318" s="148">
        <f t="shared" si="67"/>
        <v>2500</v>
      </c>
      <c r="X318" s="149">
        <v>2000</v>
      </c>
      <c r="Y318">
        <v>500</v>
      </c>
      <c r="Z318">
        <v>0</v>
      </c>
      <c r="AA318">
        <v>0</v>
      </c>
      <c r="AB318" s="148">
        <f t="shared" si="64"/>
        <v>2500</v>
      </c>
      <c r="AC318" s="149">
        <v>700</v>
      </c>
      <c r="AD318">
        <v>1400</v>
      </c>
      <c r="AE318">
        <v>400</v>
      </c>
      <c r="AF318">
        <v>0</v>
      </c>
      <c r="AG318" s="148">
        <f t="shared" si="68"/>
        <v>2500</v>
      </c>
      <c r="AH318" s="149">
        <v>0</v>
      </c>
      <c r="AI318">
        <v>2400</v>
      </c>
      <c r="AJ318">
        <v>100</v>
      </c>
      <c r="AK318">
        <v>0</v>
      </c>
      <c r="AL318" s="148">
        <f t="shared" si="69"/>
        <v>2500</v>
      </c>
      <c r="AM318" s="149">
        <v>2400</v>
      </c>
      <c r="AN318">
        <v>0</v>
      </c>
      <c r="AO318">
        <v>100</v>
      </c>
      <c r="AP318">
        <v>0</v>
      </c>
      <c r="AQ318" s="148">
        <f t="shared" si="70"/>
        <v>2500</v>
      </c>
      <c r="AR318" s="149">
        <v>500</v>
      </c>
      <c r="AS318">
        <v>1500</v>
      </c>
      <c r="AT318">
        <v>500</v>
      </c>
      <c r="AU318">
        <v>0</v>
      </c>
      <c r="AV318">
        <f t="shared" si="71"/>
        <v>2500</v>
      </c>
      <c r="AX318" s="150">
        <f t="shared" si="72"/>
        <v>0</v>
      </c>
      <c r="AY318" s="150">
        <f t="shared" si="73"/>
        <v>0</v>
      </c>
      <c r="AZ318" s="150">
        <f t="shared" si="74"/>
        <v>0</v>
      </c>
      <c r="BA318" s="150">
        <f t="shared" si="75"/>
        <v>0</v>
      </c>
      <c r="BB318" s="150">
        <f t="shared" si="76"/>
        <v>0</v>
      </c>
      <c r="BC318" s="150">
        <f t="shared" si="77"/>
        <v>0</v>
      </c>
      <c r="BD318" s="150">
        <f t="shared" si="78"/>
        <v>0</v>
      </c>
      <c r="BE318" s="150">
        <f t="shared" si="79"/>
        <v>0</v>
      </c>
    </row>
    <row r="319" spans="1:57" x14ac:dyDescent="0.4">
      <c r="A319" t="s">
        <v>490</v>
      </c>
      <c r="B319">
        <v>502</v>
      </c>
      <c r="C319" t="s">
        <v>490</v>
      </c>
      <c r="D319">
        <v>17063</v>
      </c>
      <c r="E319">
        <v>1</v>
      </c>
      <c r="F319" t="s">
        <v>490</v>
      </c>
      <c r="G319" t="s">
        <v>656</v>
      </c>
      <c r="H319" s="148">
        <v>2019</v>
      </c>
      <c r="I319">
        <v>265400</v>
      </c>
      <c r="J319">
        <v>70700</v>
      </c>
      <c r="K319">
        <v>18900</v>
      </c>
      <c r="L319">
        <v>4000</v>
      </c>
      <c r="M319">
        <f t="shared" si="65"/>
        <v>359000</v>
      </c>
      <c r="N319" s="149">
        <v>304600</v>
      </c>
      <c r="O319">
        <v>50800</v>
      </c>
      <c r="P319">
        <v>3600</v>
      </c>
      <c r="Q319">
        <v>0</v>
      </c>
      <c r="R319" s="148">
        <f t="shared" si="66"/>
        <v>359000</v>
      </c>
      <c r="S319" s="149">
        <v>286800</v>
      </c>
      <c r="T319">
        <v>70300</v>
      </c>
      <c r="U319">
        <v>1900</v>
      </c>
      <c r="V319">
        <v>0</v>
      </c>
      <c r="W319" s="148">
        <f t="shared" si="67"/>
        <v>359000</v>
      </c>
      <c r="X319" s="149">
        <v>335600</v>
      </c>
      <c r="Y319">
        <v>19900</v>
      </c>
      <c r="Z319">
        <v>3300</v>
      </c>
      <c r="AA319">
        <v>200</v>
      </c>
      <c r="AB319" s="148">
        <f t="shared" si="64"/>
        <v>359000</v>
      </c>
      <c r="AC319" s="149">
        <v>268200</v>
      </c>
      <c r="AD319">
        <v>55200</v>
      </c>
      <c r="AE319">
        <v>31100</v>
      </c>
      <c r="AF319">
        <v>4500</v>
      </c>
      <c r="AG319" s="148">
        <f t="shared" si="68"/>
        <v>359000</v>
      </c>
      <c r="AH319" s="149">
        <v>262300</v>
      </c>
      <c r="AI319">
        <v>69500</v>
      </c>
      <c r="AJ319">
        <v>26900</v>
      </c>
      <c r="AK319">
        <v>300</v>
      </c>
      <c r="AL319" s="148">
        <f t="shared" si="69"/>
        <v>359000</v>
      </c>
      <c r="AM319" s="149">
        <v>279100</v>
      </c>
      <c r="AN319">
        <v>43800</v>
      </c>
      <c r="AO319">
        <v>23200</v>
      </c>
      <c r="AP319">
        <v>12900</v>
      </c>
      <c r="AQ319" s="148">
        <f t="shared" si="70"/>
        <v>359000</v>
      </c>
      <c r="AR319" s="149">
        <v>317000</v>
      </c>
      <c r="AS319">
        <v>32100</v>
      </c>
      <c r="AT319">
        <v>8400</v>
      </c>
      <c r="AU319">
        <v>1500</v>
      </c>
      <c r="AV319">
        <f t="shared" si="71"/>
        <v>359000</v>
      </c>
      <c r="AX319" s="150">
        <f t="shared" si="72"/>
        <v>1.1142061281337048</v>
      </c>
      <c r="AY319" s="150">
        <f t="shared" si="73"/>
        <v>0</v>
      </c>
      <c r="AZ319" s="150">
        <f t="shared" si="74"/>
        <v>0</v>
      </c>
      <c r="BA319" s="150">
        <f t="shared" si="75"/>
        <v>5.5710306406685242E-2</v>
      </c>
      <c r="BB319" s="150">
        <f t="shared" si="76"/>
        <v>1.2534818941504178</v>
      </c>
      <c r="BC319" s="150">
        <f t="shared" si="77"/>
        <v>8.3565459610027856E-2</v>
      </c>
      <c r="BD319" s="150">
        <f t="shared" si="78"/>
        <v>3.5933147632311977</v>
      </c>
      <c r="BE319" s="150">
        <f t="shared" si="79"/>
        <v>0.4178272980501393</v>
      </c>
    </row>
    <row r="320" spans="1:57" x14ac:dyDescent="0.4">
      <c r="A320" t="s">
        <v>465</v>
      </c>
      <c r="B320">
        <v>502</v>
      </c>
      <c r="C320" t="s">
        <v>465</v>
      </c>
      <c r="D320">
        <v>17064</v>
      </c>
      <c r="E320">
        <v>1</v>
      </c>
      <c r="F320" t="s">
        <v>465</v>
      </c>
      <c r="G320" t="s">
        <v>656</v>
      </c>
      <c r="H320" s="148">
        <v>2020</v>
      </c>
      <c r="I320">
        <v>5500</v>
      </c>
      <c r="J320">
        <v>2500</v>
      </c>
      <c r="K320">
        <v>500</v>
      </c>
      <c r="L320">
        <v>0</v>
      </c>
      <c r="M320">
        <f t="shared" si="65"/>
        <v>8500</v>
      </c>
      <c r="N320" s="149">
        <v>7100</v>
      </c>
      <c r="O320">
        <v>1400</v>
      </c>
      <c r="P320">
        <v>0</v>
      </c>
      <c r="Q320">
        <v>0</v>
      </c>
      <c r="R320" s="148">
        <f t="shared" si="66"/>
        <v>8500</v>
      </c>
      <c r="S320" s="149">
        <v>7100</v>
      </c>
      <c r="T320">
        <v>1400</v>
      </c>
      <c r="U320">
        <v>0</v>
      </c>
      <c r="V320">
        <v>0</v>
      </c>
      <c r="W320" s="148">
        <f t="shared" si="67"/>
        <v>8500</v>
      </c>
      <c r="X320" s="149">
        <v>8400</v>
      </c>
      <c r="Y320">
        <v>100</v>
      </c>
      <c r="Z320">
        <v>0</v>
      </c>
      <c r="AA320">
        <v>0</v>
      </c>
      <c r="AB320" s="148">
        <f t="shared" si="64"/>
        <v>8500</v>
      </c>
      <c r="AC320" s="149">
        <v>5800</v>
      </c>
      <c r="AD320">
        <v>2700</v>
      </c>
      <c r="AE320">
        <v>0</v>
      </c>
      <c r="AF320">
        <v>0</v>
      </c>
      <c r="AG320" s="148">
        <f t="shared" si="68"/>
        <v>8500</v>
      </c>
      <c r="AH320" s="149">
        <v>1000</v>
      </c>
      <c r="AI320">
        <v>7500</v>
      </c>
      <c r="AJ320">
        <v>0</v>
      </c>
      <c r="AK320">
        <v>0</v>
      </c>
      <c r="AL320" s="148">
        <f t="shared" si="69"/>
        <v>8500</v>
      </c>
      <c r="AM320" s="149">
        <v>8400</v>
      </c>
      <c r="AN320">
        <v>100</v>
      </c>
      <c r="AO320">
        <v>0</v>
      </c>
      <c r="AP320">
        <v>0</v>
      </c>
      <c r="AQ320" s="148">
        <f t="shared" si="70"/>
        <v>8500</v>
      </c>
      <c r="AR320" s="149">
        <v>600</v>
      </c>
      <c r="AS320">
        <v>4100</v>
      </c>
      <c r="AT320">
        <v>3600</v>
      </c>
      <c r="AU320">
        <v>0</v>
      </c>
      <c r="AV320">
        <f t="shared" si="71"/>
        <v>8300</v>
      </c>
      <c r="AX320" s="150">
        <f t="shared" si="72"/>
        <v>0</v>
      </c>
      <c r="AY320" s="150">
        <f t="shared" si="73"/>
        <v>0</v>
      </c>
      <c r="AZ320" s="150">
        <f t="shared" si="74"/>
        <v>0</v>
      </c>
      <c r="BA320" s="150">
        <f t="shared" si="75"/>
        <v>0</v>
      </c>
      <c r="BB320" s="150">
        <f t="shared" si="76"/>
        <v>0</v>
      </c>
      <c r="BC320" s="150">
        <f t="shared" si="77"/>
        <v>0</v>
      </c>
      <c r="BD320" s="150">
        <f t="shared" si="78"/>
        <v>0</v>
      </c>
      <c r="BE320" s="150">
        <f t="shared" si="79"/>
        <v>0</v>
      </c>
    </row>
    <row r="321" spans="1:57" x14ac:dyDescent="0.4">
      <c r="A321" t="s">
        <v>466</v>
      </c>
      <c r="B321">
        <v>502</v>
      </c>
      <c r="C321" t="s">
        <v>466</v>
      </c>
      <c r="D321">
        <v>17065</v>
      </c>
      <c r="E321">
        <v>1</v>
      </c>
      <c r="F321" t="s">
        <v>466</v>
      </c>
      <c r="G321" t="s">
        <v>656</v>
      </c>
      <c r="H321" s="148">
        <v>2021</v>
      </c>
      <c r="I321">
        <v>100</v>
      </c>
      <c r="J321">
        <v>1100</v>
      </c>
      <c r="K321">
        <v>0</v>
      </c>
      <c r="L321">
        <v>0</v>
      </c>
      <c r="M321">
        <f t="shared" si="65"/>
        <v>1200</v>
      </c>
      <c r="N321" s="149">
        <v>100</v>
      </c>
      <c r="O321">
        <v>1100</v>
      </c>
      <c r="P321">
        <v>0</v>
      </c>
      <c r="Q321">
        <v>0</v>
      </c>
      <c r="R321" s="148">
        <f t="shared" si="66"/>
        <v>1200</v>
      </c>
      <c r="S321" s="149">
        <v>100</v>
      </c>
      <c r="T321">
        <v>1000</v>
      </c>
      <c r="U321">
        <v>100</v>
      </c>
      <c r="V321">
        <v>0</v>
      </c>
      <c r="W321" s="148">
        <f t="shared" si="67"/>
        <v>1200</v>
      </c>
      <c r="X321" s="149">
        <v>0</v>
      </c>
      <c r="Y321">
        <v>800</v>
      </c>
      <c r="Z321">
        <v>400</v>
      </c>
      <c r="AA321">
        <v>0</v>
      </c>
      <c r="AB321" s="148">
        <f t="shared" si="64"/>
        <v>1200</v>
      </c>
      <c r="AC321" s="149">
        <v>100</v>
      </c>
      <c r="AD321">
        <v>1100</v>
      </c>
      <c r="AE321">
        <v>0</v>
      </c>
      <c r="AF321">
        <v>0</v>
      </c>
      <c r="AG321" s="148">
        <f t="shared" si="68"/>
        <v>1200</v>
      </c>
      <c r="AH321" s="149">
        <v>0</v>
      </c>
      <c r="AI321">
        <v>400</v>
      </c>
      <c r="AJ321">
        <v>700</v>
      </c>
      <c r="AK321">
        <v>100</v>
      </c>
      <c r="AL321" s="148">
        <f t="shared" si="69"/>
        <v>1200</v>
      </c>
      <c r="AM321" s="149">
        <v>1200</v>
      </c>
      <c r="AN321">
        <v>0</v>
      </c>
      <c r="AO321">
        <v>0</v>
      </c>
      <c r="AP321">
        <v>0</v>
      </c>
      <c r="AQ321" s="148">
        <f t="shared" si="70"/>
        <v>1200</v>
      </c>
      <c r="AR321" s="149">
        <v>0</v>
      </c>
      <c r="AS321">
        <v>500</v>
      </c>
      <c r="AT321">
        <v>600</v>
      </c>
      <c r="AU321">
        <v>0</v>
      </c>
      <c r="AV321">
        <f t="shared" si="71"/>
        <v>1100</v>
      </c>
      <c r="AX321" s="150">
        <f t="shared" si="72"/>
        <v>0</v>
      </c>
      <c r="AY321" s="150">
        <f t="shared" si="73"/>
        <v>0</v>
      </c>
      <c r="AZ321" s="150">
        <f t="shared" si="74"/>
        <v>0</v>
      </c>
      <c r="BA321" s="150">
        <f t="shared" si="75"/>
        <v>0</v>
      </c>
      <c r="BB321" s="150">
        <f t="shared" si="76"/>
        <v>0</v>
      </c>
      <c r="BC321" s="150">
        <f t="shared" si="77"/>
        <v>8.3333333333333321</v>
      </c>
      <c r="BD321" s="150">
        <f t="shared" si="78"/>
        <v>0</v>
      </c>
      <c r="BE321" s="150">
        <f t="shared" si="79"/>
        <v>0</v>
      </c>
    </row>
    <row r="322" spans="1:57" x14ac:dyDescent="0.4">
      <c r="A322" t="s">
        <v>279</v>
      </c>
      <c r="B322">
        <v>508</v>
      </c>
      <c r="C322" t="s">
        <v>279</v>
      </c>
      <c r="D322">
        <v>19399</v>
      </c>
      <c r="E322">
        <v>1</v>
      </c>
      <c r="F322" t="s">
        <v>279</v>
      </c>
      <c r="G322" t="s">
        <v>656</v>
      </c>
      <c r="H322" s="148">
        <v>2023</v>
      </c>
      <c r="I322">
        <v>5000</v>
      </c>
      <c r="J322">
        <v>1200</v>
      </c>
      <c r="K322">
        <v>0</v>
      </c>
      <c r="L322">
        <v>0</v>
      </c>
      <c r="M322">
        <f t="shared" si="65"/>
        <v>6200</v>
      </c>
      <c r="N322" s="149">
        <v>6200</v>
      </c>
      <c r="O322">
        <v>0</v>
      </c>
      <c r="P322">
        <v>0</v>
      </c>
      <c r="Q322">
        <v>0</v>
      </c>
      <c r="R322" s="148">
        <f t="shared" si="66"/>
        <v>6200</v>
      </c>
      <c r="S322" s="149">
        <v>1600</v>
      </c>
      <c r="T322">
        <v>4600</v>
      </c>
      <c r="U322">
        <v>0</v>
      </c>
      <c r="V322">
        <v>0</v>
      </c>
      <c r="W322" s="148">
        <f t="shared" si="67"/>
        <v>6200</v>
      </c>
      <c r="X322" s="149">
        <v>4900</v>
      </c>
      <c r="Y322">
        <v>1300</v>
      </c>
      <c r="Z322">
        <v>0</v>
      </c>
      <c r="AA322">
        <v>0</v>
      </c>
      <c r="AB322" s="148">
        <f t="shared" ref="AB322:AB385" si="80">SUM(X322:AA322)</f>
        <v>6200</v>
      </c>
      <c r="AC322" s="149">
        <v>400</v>
      </c>
      <c r="AD322">
        <v>1300</v>
      </c>
      <c r="AE322">
        <v>4500</v>
      </c>
      <c r="AF322">
        <v>0</v>
      </c>
      <c r="AG322" s="148">
        <f t="shared" si="68"/>
        <v>6200</v>
      </c>
      <c r="AH322" s="149">
        <v>0</v>
      </c>
      <c r="AI322">
        <v>1900</v>
      </c>
      <c r="AJ322">
        <v>4300</v>
      </c>
      <c r="AK322">
        <v>0</v>
      </c>
      <c r="AL322" s="148">
        <f t="shared" si="69"/>
        <v>6200</v>
      </c>
      <c r="AM322" s="149">
        <v>0</v>
      </c>
      <c r="AN322">
        <v>2900</v>
      </c>
      <c r="AO322">
        <v>3300</v>
      </c>
      <c r="AP322">
        <v>0</v>
      </c>
      <c r="AQ322" s="148">
        <f t="shared" si="70"/>
        <v>6200</v>
      </c>
      <c r="AR322" s="149">
        <v>0</v>
      </c>
      <c r="AS322">
        <v>3900</v>
      </c>
      <c r="AT322">
        <v>2000</v>
      </c>
      <c r="AU322">
        <v>200</v>
      </c>
      <c r="AV322">
        <f t="shared" si="71"/>
        <v>6100</v>
      </c>
      <c r="AX322" s="150">
        <f t="shared" si="72"/>
        <v>0</v>
      </c>
      <c r="AY322" s="150">
        <f t="shared" si="73"/>
        <v>0</v>
      </c>
      <c r="AZ322" s="150">
        <f t="shared" si="74"/>
        <v>0</v>
      </c>
      <c r="BA322" s="150">
        <f t="shared" si="75"/>
        <v>0</v>
      </c>
      <c r="BB322" s="150">
        <f t="shared" si="76"/>
        <v>0</v>
      </c>
      <c r="BC322" s="150">
        <f t="shared" si="77"/>
        <v>0</v>
      </c>
      <c r="BD322" s="150">
        <f t="shared" si="78"/>
        <v>0</v>
      </c>
      <c r="BE322" s="150">
        <f t="shared" si="79"/>
        <v>3.278688524590164</v>
      </c>
    </row>
    <row r="323" spans="1:57" x14ac:dyDescent="0.4">
      <c r="A323" t="s">
        <v>177</v>
      </c>
      <c r="B323">
        <v>507</v>
      </c>
      <c r="C323" t="s">
        <v>177</v>
      </c>
      <c r="D323">
        <v>19157</v>
      </c>
      <c r="E323">
        <v>1</v>
      </c>
      <c r="F323" t="s">
        <v>177</v>
      </c>
      <c r="G323" t="s">
        <v>656</v>
      </c>
      <c r="H323" s="148">
        <v>2023</v>
      </c>
      <c r="I323">
        <v>7900</v>
      </c>
      <c r="J323">
        <v>0</v>
      </c>
      <c r="K323">
        <v>0</v>
      </c>
      <c r="L323">
        <v>0</v>
      </c>
      <c r="M323">
        <f t="shared" ref="M323:M386" si="81">SUM(I323:L323)</f>
        <v>7900</v>
      </c>
      <c r="N323" s="149">
        <v>7900</v>
      </c>
      <c r="O323">
        <v>0</v>
      </c>
      <c r="P323">
        <v>0</v>
      </c>
      <c r="Q323">
        <v>0</v>
      </c>
      <c r="R323" s="148">
        <f t="shared" ref="R323:R386" si="82">SUM(N323:Q323)</f>
        <v>7900</v>
      </c>
      <c r="S323" s="149">
        <v>5900</v>
      </c>
      <c r="T323">
        <v>2000</v>
      </c>
      <c r="U323">
        <v>0</v>
      </c>
      <c r="V323">
        <v>0</v>
      </c>
      <c r="W323" s="148">
        <f t="shared" ref="W323:W386" si="83">SUM(S323:V323)</f>
        <v>7900</v>
      </c>
      <c r="X323" s="149">
        <v>7900</v>
      </c>
      <c r="Y323">
        <v>0</v>
      </c>
      <c r="Z323">
        <v>0</v>
      </c>
      <c r="AA323">
        <v>0</v>
      </c>
      <c r="AB323" s="148">
        <f t="shared" si="80"/>
        <v>7900</v>
      </c>
      <c r="AC323" s="149">
        <v>7600</v>
      </c>
      <c r="AD323">
        <v>300</v>
      </c>
      <c r="AE323">
        <v>0</v>
      </c>
      <c r="AF323">
        <v>0</v>
      </c>
      <c r="AG323" s="148">
        <f t="shared" ref="AG323:AG386" si="84">SUM(AC323:AF323)</f>
        <v>7900</v>
      </c>
      <c r="AH323" s="149">
        <v>7500</v>
      </c>
      <c r="AI323">
        <v>400</v>
      </c>
      <c r="AJ323">
        <v>0</v>
      </c>
      <c r="AK323">
        <v>0</v>
      </c>
      <c r="AL323" s="148">
        <f t="shared" ref="AL323:AL386" si="85">SUM(AH323:AK323)</f>
        <v>7900</v>
      </c>
      <c r="AM323" s="149">
        <v>6300</v>
      </c>
      <c r="AN323">
        <v>1600</v>
      </c>
      <c r="AO323">
        <v>0</v>
      </c>
      <c r="AP323">
        <v>0</v>
      </c>
      <c r="AQ323" s="148">
        <f t="shared" ref="AQ323:AQ386" si="86">SUM(AM323:AP323)</f>
        <v>7900</v>
      </c>
      <c r="AR323" s="149">
        <v>6600</v>
      </c>
      <c r="AS323">
        <v>1400</v>
      </c>
      <c r="AT323">
        <v>0</v>
      </c>
      <c r="AU323">
        <v>0</v>
      </c>
      <c r="AV323">
        <f t="shared" ref="AV323:AV386" si="87">SUM(AR323:AU323)</f>
        <v>8000</v>
      </c>
      <c r="AX323" s="150">
        <f t="shared" ref="AX323:AX386" si="88">L323/M323*100</f>
        <v>0</v>
      </c>
      <c r="AY323" s="150">
        <f t="shared" ref="AY323:AY386" si="89">Q323/R323*100</f>
        <v>0</v>
      </c>
      <c r="AZ323" s="150">
        <f t="shared" ref="AZ323:AZ386" si="90">V323/W323*100</f>
        <v>0</v>
      </c>
      <c r="BA323" s="150">
        <f t="shared" ref="BA323:BA386" si="91">AA323/AB323*100</f>
        <v>0</v>
      </c>
      <c r="BB323" s="150">
        <f t="shared" ref="BB323:BB386" si="92">AF323/AG323*100</f>
        <v>0</v>
      </c>
      <c r="BC323" s="150">
        <f t="shared" ref="BC323:BC386" si="93">AK323/AL323*100</f>
        <v>0</v>
      </c>
      <c r="BD323" s="150">
        <f t="shared" ref="BD323:BD386" si="94">AP323/AQ323*100</f>
        <v>0</v>
      </c>
      <c r="BE323" s="150">
        <f t="shared" ref="BE323:BE386" si="95">AU323/AV323*100</f>
        <v>0</v>
      </c>
    </row>
    <row r="324" spans="1:57" x14ac:dyDescent="0.4">
      <c r="A324" t="s">
        <v>138</v>
      </c>
      <c r="B324">
        <v>507</v>
      </c>
      <c r="C324" t="s">
        <v>138</v>
      </c>
      <c r="D324">
        <v>19158</v>
      </c>
      <c r="E324">
        <v>1</v>
      </c>
      <c r="F324" t="s">
        <v>138</v>
      </c>
      <c r="G324" t="s">
        <v>656</v>
      </c>
      <c r="H324" s="148">
        <v>2023</v>
      </c>
      <c r="I324">
        <v>1800</v>
      </c>
      <c r="J324">
        <v>0</v>
      </c>
      <c r="K324">
        <v>0</v>
      </c>
      <c r="L324">
        <v>0</v>
      </c>
      <c r="M324">
        <f t="shared" si="81"/>
        <v>1800</v>
      </c>
      <c r="N324" s="149">
        <v>1800</v>
      </c>
      <c r="O324">
        <v>0</v>
      </c>
      <c r="P324">
        <v>0</v>
      </c>
      <c r="Q324">
        <v>0</v>
      </c>
      <c r="R324" s="148">
        <f t="shared" si="82"/>
        <v>1800</v>
      </c>
      <c r="S324" s="149">
        <v>1800</v>
      </c>
      <c r="T324">
        <v>0</v>
      </c>
      <c r="U324">
        <v>0</v>
      </c>
      <c r="V324">
        <v>0</v>
      </c>
      <c r="W324" s="148">
        <f t="shared" si="83"/>
        <v>1800</v>
      </c>
      <c r="X324" s="149">
        <v>1800</v>
      </c>
      <c r="Y324">
        <v>0</v>
      </c>
      <c r="Z324">
        <v>0</v>
      </c>
      <c r="AA324">
        <v>0</v>
      </c>
      <c r="AB324" s="148">
        <f t="shared" si="80"/>
        <v>1800</v>
      </c>
      <c r="AC324" s="149">
        <v>1800</v>
      </c>
      <c r="AD324">
        <v>0</v>
      </c>
      <c r="AE324">
        <v>0</v>
      </c>
      <c r="AF324">
        <v>0</v>
      </c>
      <c r="AG324" s="148">
        <f t="shared" si="84"/>
        <v>1800</v>
      </c>
      <c r="AH324" s="149">
        <v>1600</v>
      </c>
      <c r="AI324">
        <v>200</v>
      </c>
      <c r="AJ324">
        <v>0</v>
      </c>
      <c r="AK324">
        <v>0</v>
      </c>
      <c r="AL324" s="148">
        <f t="shared" si="85"/>
        <v>1800</v>
      </c>
      <c r="AM324" s="149">
        <v>1600</v>
      </c>
      <c r="AN324">
        <v>200</v>
      </c>
      <c r="AO324">
        <v>0</v>
      </c>
      <c r="AP324">
        <v>0</v>
      </c>
      <c r="AQ324" s="148">
        <f t="shared" si="86"/>
        <v>1800</v>
      </c>
      <c r="AR324" s="149">
        <v>1900</v>
      </c>
      <c r="AS324">
        <v>0</v>
      </c>
      <c r="AT324">
        <v>0</v>
      </c>
      <c r="AU324">
        <v>0</v>
      </c>
      <c r="AV324">
        <f t="shared" si="87"/>
        <v>1900</v>
      </c>
      <c r="AX324" s="150">
        <f t="shared" si="88"/>
        <v>0</v>
      </c>
      <c r="AY324" s="150">
        <f t="shared" si="89"/>
        <v>0</v>
      </c>
      <c r="AZ324" s="150">
        <f t="shared" si="90"/>
        <v>0</v>
      </c>
      <c r="BA324" s="150">
        <f t="shared" si="91"/>
        <v>0</v>
      </c>
      <c r="BB324" s="150">
        <f t="shared" si="92"/>
        <v>0</v>
      </c>
      <c r="BC324" s="150">
        <f t="shared" si="93"/>
        <v>0</v>
      </c>
      <c r="BD324" s="150">
        <f t="shared" si="94"/>
        <v>0</v>
      </c>
      <c r="BE324" s="150">
        <f t="shared" si="95"/>
        <v>0</v>
      </c>
    </row>
    <row r="325" spans="1:57" x14ac:dyDescent="0.4">
      <c r="A325" t="s">
        <v>147</v>
      </c>
      <c r="B325">
        <v>503</v>
      </c>
      <c r="C325" t="s">
        <v>147</v>
      </c>
      <c r="D325">
        <v>19259</v>
      </c>
      <c r="E325">
        <v>1</v>
      </c>
      <c r="F325" t="s">
        <v>147</v>
      </c>
      <c r="G325" t="s">
        <v>656</v>
      </c>
      <c r="H325" s="148">
        <v>2022</v>
      </c>
      <c r="I325">
        <v>37900</v>
      </c>
      <c r="J325">
        <v>1800</v>
      </c>
      <c r="K325">
        <v>0</v>
      </c>
      <c r="L325">
        <v>0</v>
      </c>
      <c r="M325">
        <f t="shared" si="81"/>
        <v>39700</v>
      </c>
      <c r="N325" s="149">
        <v>39500</v>
      </c>
      <c r="O325">
        <v>200</v>
      </c>
      <c r="P325">
        <v>0</v>
      </c>
      <c r="Q325">
        <v>0</v>
      </c>
      <c r="R325" s="148">
        <f t="shared" si="82"/>
        <v>39700</v>
      </c>
      <c r="S325" s="149">
        <v>21100</v>
      </c>
      <c r="T325">
        <v>17700</v>
      </c>
      <c r="U325">
        <v>900</v>
      </c>
      <c r="V325">
        <v>0</v>
      </c>
      <c r="W325" s="148">
        <f t="shared" si="83"/>
        <v>39700</v>
      </c>
      <c r="X325" s="149">
        <v>29400</v>
      </c>
      <c r="Y325">
        <v>9500</v>
      </c>
      <c r="Z325">
        <v>800</v>
      </c>
      <c r="AA325">
        <v>0</v>
      </c>
      <c r="AB325" s="148">
        <f t="shared" si="80"/>
        <v>39700</v>
      </c>
      <c r="AC325" s="149">
        <v>17500</v>
      </c>
      <c r="AD325">
        <v>19100</v>
      </c>
      <c r="AE325">
        <v>3100</v>
      </c>
      <c r="AF325">
        <v>0</v>
      </c>
      <c r="AG325" s="148">
        <f t="shared" si="84"/>
        <v>39700</v>
      </c>
      <c r="AH325" s="149">
        <v>16100</v>
      </c>
      <c r="AI325">
        <v>23600</v>
      </c>
      <c r="AJ325">
        <v>0</v>
      </c>
      <c r="AK325">
        <v>0</v>
      </c>
      <c r="AL325" s="148">
        <f t="shared" si="85"/>
        <v>39700</v>
      </c>
      <c r="AM325" s="149">
        <v>22000</v>
      </c>
      <c r="AN325">
        <v>17200</v>
      </c>
      <c r="AO325">
        <v>500</v>
      </c>
      <c r="AP325">
        <v>0</v>
      </c>
      <c r="AQ325" s="148">
        <f t="shared" si="86"/>
        <v>39700</v>
      </c>
      <c r="AR325" s="149">
        <v>39900</v>
      </c>
      <c r="AS325">
        <v>100</v>
      </c>
      <c r="AT325">
        <v>0</v>
      </c>
      <c r="AU325">
        <v>0</v>
      </c>
      <c r="AV325">
        <f t="shared" si="87"/>
        <v>40000</v>
      </c>
      <c r="AX325" s="150">
        <f t="shared" si="88"/>
        <v>0</v>
      </c>
      <c r="AY325" s="150">
        <f t="shared" si="89"/>
        <v>0</v>
      </c>
      <c r="AZ325" s="150">
        <f t="shared" si="90"/>
        <v>0</v>
      </c>
      <c r="BA325" s="150">
        <f t="shared" si="91"/>
        <v>0</v>
      </c>
      <c r="BB325" s="150">
        <f t="shared" si="92"/>
        <v>0</v>
      </c>
      <c r="BC325" s="150">
        <f t="shared" si="93"/>
        <v>0</v>
      </c>
      <c r="BD325" s="150">
        <f t="shared" si="94"/>
        <v>0</v>
      </c>
      <c r="BE325" s="150">
        <f t="shared" si="95"/>
        <v>0</v>
      </c>
    </row>
    <row r="326" spans="1:57" x14ac:dyDescent="0.4">
      <c r="A326" t="s">
        <v>286</v>
      </c>
      <c r="B326">
        <v>503</v>
      </c>
      <c r="C326" t="s">
        <v>286</v>
      </c>
      <c r="D326">
        <v>19423</v>
      </c>
      <c r="E326">
        <v>1</v>
      </c>
      <c r="F326" t="s">
        <v>286</v>
      </c>
      <c r="G326" t="s">
        <v>656</v>
      </c>
      <c r="H326" s="148">
        <v>2024</v>
      </c>
      <c r="I326">
        <v>2700</v>
      </c>
      <c r="J326">
        <v>0</v>
      </c>
      <c r="K326">
        <v>0</v>
      </c>
      <c r="L326">
        <v>0</v>
      </c>
      <c r="M326">
        <f t="shared" si="81"/>
        <v>2700</v>
      </c>
      <c r="N326" s="149">
        <v>2700</v>
      </c>
      <c r="O326">
        <v>0</v>
      </c>
      <c r="P326">
        <v>0</v>
      </c>
      <c r="Q326">
        <v>0</v>
      </c>
      <c r="R326" s="148">
        <f t="shared" si="82"/>
        <v>2700</v>
      </c>
      <c r="S326" s="149">
        <v>1000</v>
      </c>
      <c r="T326">
        <v>1300</v>
      </c>
      <c r="U326">
        <v>400</v>
      </c>
      <c r="V326">
        <v>0</v>
      </c>
      <c r="W326" s="148">
        <f t="shared" si="83"/>
        <v>2700</v>
      </c>
      <c r="X326" s="149">
        <v>2500</v>
      </c>
      <c r="Y326">
        <v>200</v>
      </c>
      <c r="Z326">
        <v>0</v>
      </c>
      <c r="AA326">
        <v>0</v>
      </c>
      <c r="AB326" s="148">
        <f t="shared" si="80"/>
        <v>2700</v>
      </c>
      <c r="AC326" s="149">
        <v>700</v>
      </c>
      <c r="AD326">
        <v>1900</v>
      </c>
      <c r="AE326">
        <v>100</v>
      </c>
      <c r="AF326">
        <v>0</v>
      </c>
      <c r="AG326" s="148">
        <f t="shared" si="84"/>
        <v>2700</v>
      </c>
      <c r="AH326" s="149">
        <v>300</v>
      </c>
      <c r="AI326">
        <v>2100</v>
      </c>
      <c r="AJ326">
        <v>300</v>
      </c>
      <c r="AK326">
        <v>0</v>
      </c>
      <c r="AL326" s="148">
        <f t="shared" si="85"/>
        <v>2700</v>
      </c>
      <c r="AM326" s="149">
        <v>2700</v>
      </c>
      <c r="AN326">
        <v>0</v>
      </c>
      <c r="AO326">
        <v>0</v>
      </c>
      <c r="AP326">
        <v>0</v>
      </c>
      <c r="AQ326" s="148">
        <f t="shared" si="86"/>
        <v>2700</v>
      </c>
      <c r="AR326" s="149">
        <v>1200</v>
      </c>
      <c r="AS326">
        <v>1500</v>
      </c>
      <c r="AT326">
        <v>0</v>
      </c>
      <c r="AU326">
        <v>0</v>
      </c>
      <c r="AV326">
        <f t="shared" si="87"/>
        <v>2700</v>
      </c>
      <c r="AX326" s="150">
        <f t="shared" si="88"/>
        <v>0</v>
      </c>
      <c r="AY326" s="150">
        <f t="shared" si="89"/>
        <v>0</v>
      </c>
      <c r="AZ326" s="150">
        <f t="shared" si="90"/>
        <v>0</v>
      </c>
      <c r="BA326" s="150">
        <f t="shared" si="91"/>
        <v>0</v>
      </c>
      <c r="BB326" s="150">
        <f t="shared" si="92"/>
        <v>0</v>
      </c>
      <c r="BC326" s="150">
        <f t="shared" si="93"/>
        <v>0</v>
      </c>
      <c r="BD326" s="150">
        <f t="shared" si="94"/>
        <v>0</v>
      </c>
      <c r="BE326" s="150">
        <f t="shared" si="95"/>
        <v>0</v>
      </c>
    </row>
    <row r="327" spans="1:57" x14ac:dyDescent="0.4">
      <c r="A327" t="s">
        <v>53</v>
      </c>
      <c r="B327">
        <v>503</v>
      </c>
      <c r="C327" t="s">
        <v>53</v>
      </c>
      <c r="D327">
        <v>19260</v>
      </c>
      <c r="E327">
        <v>1</v>
      </c>
      <c r="F327" t="s">
        <v>53</v>
      </c>
      <c r="G327" t="s">
        <v>656</v>
      </c>
      <c r="H327" s="148">
        <v>2021</v>
      </c>
      <c r="I327">
        <v>4900</v>
      </c>
      <c r="J327">
        <v>0</v>
      </c>
      <c r="K327">
        <v>0</v>
      </c>
      <c r="L327">
        <v>0</v>
      </c>
      <c r="M327">
        <f t="shared" si="81"/>
        <v>4900</v>
      </c>
      <c r="N327" s="149">
        <v>4900</v>
      </c>
      <c r="O327">
        <v>0</v>
      </c>
      <c r="P327">
        <v>0</v>
      </c>
      <c r="Q327">
        <v>0</v>
      </c>
      <c r="R327" s="148">
        <f t="shared" si="82"/>
        <v>4900</v>
      </c>
      <c r="S327" s="149">
        <v>3100</v>
      </c>
      <c r="T327">
        <v>1800</v>
      </c>
      <c r="U327">
        <v>0</v>
      </c>
      <c r="V327">
        <v>0</v>
      </c>
      <c r="W327" s="148">
        <f t="shared" si="83"/>
        <v>4900</v>
      </c>
      <c r="X327" s="149">
        <v>2800</v>
      </c>
      <c r="Y327">
        <v>2100</v>
      </c>
      <c r="Z327">
        <v>0</v>
      </c>
      <c r="AA327">
        <v>0</v>
      </c>
      <c r="AB327" s="148">
        <f t="shared" si="80"/>
        <v>4900</v>
      </c>
      <c r="AC327" s="149">
        <v>2800</v>
      </c>
      <c r="AD327">
        <v>1800</v>
      </c>
      <c r="AE327">
        <v>300</v>
      </c>
      <c r="AF327">
        <v>0</v>
      </c>
      <c r="AG327" s="148">
        <f t="shared" si="84"/>
        <v>4900</v>
      </c>
      <c r="AH327" s="149">
        <v>300</v>
      </c>
      <c r="AI327">
        <v>3000</v>
      </c>
      <c r="AJ327">
        <v>1600</v>
      </c>
      <c r="AK327">
        <v>0</v>
      </c>
      <c r="AL327" s="148">
        <f t="shared" si="85"/>
        <v>4900</v>
      </c>
      <c r="AM327" s="149">
        <v>4600</v>
      </c>
      <c r="AN327">
        <v>300</v>
      </c>
      <c r="AO327">
        <v>0</v>
      </c>
      <c r="AP327">
        <v>0</v>
      </c>
      <c r="AQ327" s="148">
        <f t="shared" si="86"/>
        <v>4900</v>
      </c>
      <c r="AR327" s="149">
        <v>4400</v>
      </c>
      <c r="AS327">
        <v>300</v>
      </c>
      <c r="AT327">
        <v>0</v>
      </c>
      <c r="AU327">
        <v>0</v>
      </c>
      <c r="AV327">
        <f t="shared" si="87"/>
        <v>4700</v>
      </c>
      <c r="AX327" s="150">
        <f t="shared" si="88"/>
        <v>0</v>
      </c>
      <c r="AY327" s="150">
        <f t="shared" si="89"/>
        <v>0</v>
      </c>
      <c r="AZ327" s="150">
        <f t="shared" si="90"/>
        <v>0</v>
      </c>
      <c r="BA327" s="150">
        <f t="shared" si="91"/>
        <v>0</v>
      </c>
      <c r="BB327" s="150">
        <f t="shared" si="92"/>
        <v>0</v>
      </c>
      <c r="BC327" s="150">
        <f t="shared" si="93"/>
        <v>0</v>
      </c>
      <c r="BD327" s="150">
        <f t="shared" si="94"/>
        <v>0</v>
      </c>
      <c r="BE327" s="150">
        <f t="shared" si="95"/>
        <v>0</v>
      </c>
    </row>
    <row r="328" spans="1:57" x14ac:dyDescent="0.4">
      <c r="A328" t="s">
        <v>39</v>
      </c>
      <c r="B328">
        <v>503</v>
      </c>
      <c r="C328" t="s">
        <v>39</v>
      </c>
      <c r="D328">
        <v>19261</v>
      </c>
      <c r="E328">
        <v>1</v>
      </c>
      <c r="F328" t="s">
        <v>39</v>
      </c>
      <c r="G328" t="s">
        <v>656</v>
      </c>
      <c r="H328" s="148">
        <v>2023</v>
      </c>
      <c r="I328">
        <v>2100</v>
      </c>
      <c r="J328">
        <v>0</v>
      </c>
      <c r="K328">
        <v>0</v>
      </c>
      <c r="L328">
        <v>0</v>
      </c>
      <c r="M328">
        <f t="shared" si="81"/>
        <v>2100</v>
      </c>
      <c r="N328" s="149">
        <v>2100</v>
      </c>
      <c r="O328">
        <v>0</v>
      </c>
      <c r="P328">
        <v>0</v>
      </c>
      <c r="Q328">
        <v>0</v>
      </c>
      <c r="R328" s="148">
        <f t="shared" si="82"/>
        <v>2100</v>
      </c>
      <c r="S328" s="149">
        <v>600</v>
      </c>
      <c r="T328">
        <v>1500</v>
      </c>
      <c r="U328">
        <v>0</v>
      </c>
      <c r="V328">
        <v>0</v>
      </c>
      <c r="W328" s="148">
        <f t="shared" si="83"/>
        <v>2100</v>
      </c>
      <c r="X328" s="149">
        <v>100</v>
      </c>
      <c r="Y328">
        <v>1900</v>
      </c>
      <c r="Z328">
        <v>100</v>
      </c>
      <c r="AA328">
        <v>0</v>
      </c>
      <c r="AB328" s="148">
        <f t="shared" si="80"/>
        <v>2100</v>
      </c>
      <c r="AC328" s="149">
        <v>1800</v>
      </c>
      <c r="AD328">
        <v>300</v>
      </c>
      <c r="AE328">
        <v>0</v>
      </c>
      <c r="AF328">
        <v>0</v>
      </c>
      <c r="AG328" s="148">
        <f t="shared" si="84"/>
        <v>2100</v>
      </c>
      <c r="AH328" s="149">
        <v>0</v>
      </c>
      <c r="AI328">
        <v>1400</v>
      </c>
      <c r="AJ328">
        <v>700</v>
      </c>
      <c r="AK328">
        <v>0</v>
      </c>
      <c r="AL328" s="148">
        <f t="shared" si="85"/>
        <v>2100</v>
      </c>
      <c r="AM328" s="149">
        <v>1400</v>
      </c>
      <c r="AN328">
        <v>700</v>
      </c>
      <c r="AO328">
        <v>0</v>
      </c>
      <c r="AP328">
        <v>0</v>
      </c>
      <c r="AQ328" s="148">
        <f t="shared" si="86"/>
        <v>2100</v>
      </c>
      <c r="AR328" s="149">
        <v>700</v>
      </c>
      <c r="AS328">
        <v>500</v>
      </c>
      <c r="AT328">
        <v>900</v>
      </c>
      <c r="AU328">
        <v>0</v>
      </c>
      <c r="AV328">
        <f t="shared" si="87"/>
        <v>2100</v>
      </c>
      <c r="AX328" s="150">
        <f t="shared" si="88"/>
        <v>0</v>
      </c>
      <c r="AY328" s="150">
        <f t="shared" si="89"/>
        <v>0</v>
      </c>
      <c r="AZ328" s="150">
        <f t="shared" si="90"/>
        <v>0</v>
      </c>
      <c r="BA328" s="150">
        <f t="shared" si="91"/>
        <v>0</v>
      </c>
      <c r="BB328" s="150">
        <f t="shared" si="92"/>
        <v>0</v>
      </c>
      <c r="BC328" s="150">
        <f t="shared" si="93"/>
        <v>0</v>
      </c>
      <c r="BD328" s="150">
        <f t="shared" si="94"/>
        <v>0</v>
      </c>
      <c r="BE328" s="150">
        <f t="shared" si="95"/>
        <v>0</v>
      </c>
    </row>
    <row r="329" spans="1:57" x14ac:dyDescent="0.4">
      <c r="A329" t="s">
        <v>40</v>
      </c>
      <c r="B329">
        <v>503</v>
      </c>
      <c r="C329" t="s">
        <v>40</v>
      </c>
      <c r="D329">
        <v>19262</v>
      </c>
      <c r="E329">
        <v>1</v>
      </c>
      <c r="F329" t="s">
        <v>40</v>
      </c>
      <c r="G329" t="s">
        <v>656</v>
      </c>
      <c r="H329" s="148">
        <v>2023</v>
      </c>
      <c r="I329">
        <v>3800</v>
      </c>
      <c r="J329">
        <v>0</v>
      </c>
      <c r="K329">
        <v>0</v>
      </c>
      <c r="L329">
        <v>0</v>
      </c>
      <c r="M329">
        <f t="shared" si="81"/>
        <v>3800</v>
      </c>
      <c r="N329" s="149">
        <v>3800</v>
      </c>
      <c r="O329">
        <v>0</v>
      </c>
      <c r="P329">
        <v>0</v>
      </c>
      <c r="Q329">
        <v>0</v>
      </c>
      <c r="R329" s="148">
        <f t="shared" si="82"/>
        <v>3800</v>
      </c>
      <c r="S329" s="149">
        <v>2400</v>
      </c>
      <c r="T329">
        <v>1000</v>
      </c>
      <c r="U329">
        <v>400</v>
      </c>
      <c r="V329">
        <v>0</v>
      </c>
      <c r="W329" s="148">
        <f t="shared" si="83"/>
        <v>3800</v>
      </c>
      <c r="X329" s="149">
        <v>2100</v>
      </c>
      <c r="Y329">
        <v>1700</v>
      </c>
      <c r="Z329">
        <v>0</v>
      </c>
      <c r="AA329">
        <v>0</v>
      </c>
      <c r="AB329" s="148">
        <f t="shared" si="80"/>
        <v>3800</v>
      </c>
      <c r="AC329" s="149">
        <v>2200</v>
      </c>
      <c r="AD329">
        <v>1500</v>
      </c>
      <c r="AE329">
        <v>100</v>
      </c>
      <c r="AF329">
        <v>0</v>
      </c>
      <c r="AG329" s="148">
        <f t="shared" si="84"/>
        <v>3800</v>
      </c>
      <c r="AH329" s="149">
        <v>2100</v>
      </c>
      <c r="AI329">
        <v>1600</v>
      </c>
      <c r="AJ329">
        <v>100</v>
      </c>
      <c r="AK329">
        <v>0</v>
      </c>
      <c r="AL329" s="148">
        <f t="shared" si="85"/>
        <v>3800</v>
      </c>
      <c r="AM329" s="149">
        <v>1800</v>
      </c>
      <c r="AN329">
        <v>1000</v>
      </c>
      <c r="AO329">
        <v>1000</v>
      </c>
      <c r="AP329">
        <v>0</v>
      </c>
      <c r="AQ329" s="148">
        <f t="shared" si="86"/>
        <v>3800</v>
      </c>
      <c r="AR329" s="149">
        <v>4200</v>
      </c>
      <c r="AS329">
        <v>0</v>
      </c>
      <c r="AT329">
        <v>0</v>
      </c>
      <c r="AU329">
        <v>0</v>
      </c>
      <c r="AV329">
        <f t="shared" si="87"/>
        <v>4200</v>
      </c>
      <c r="AX329" s="150">
        <f t="shared" si="88"/>
        <v>0</v>
      </c>
      <c r="AY329" s="150">
        <f t="shared" si="89"/>
        <v>0</v>
      </c>
      <c r="AZ329" s="150">
        <f t="shared" si="90"/>
        <v>0</v>
      </c>
      <c r="BA329" s="150">
        <f t="shared" si="91"/>
        <v>0</v>
      </c>
      <c r="BB329" s="150">
        <f t="shared" si="92"/>
        <v>0</v>
      </c>
      <c r="BC329" s="150">
        <f t="shared" si="93"/>
        <v>0</v>
      </c>
      <c r="BD329" s="150">
        <f t="shared" si="94"/>
        <v>0</v>
      </c>
      <c r="BE329" s="150">
        <f t="shared" si="95"/>
        <v>0</v>
      </c>
    </row>
    <row r="330" spans="1:57" x14ac:dyDescent="0.4">
      <c r="A330" t="s">
        <v>164</v>
      </c>
      <c r="B330">
        <v>503</v>
      </c>
      <c r="C330" t="s">
        <v>164</v>
      </c>
      <c r="D330">
        <v>19263</v>
      </c>
      <c r="E330">
        <v>1</v>
      </c>
      <c r="F330" t="s">
        <v>164</v>
      </c>
      <c r="G330" t="s">
        <v>656</v>
      </c>
      <c r="H330" s="148">
        <v>2021</v>
      </c>
      <c r="I330">
        <v>10100</v>
      </c>
      <c r="J330">
        <v>0</v>
      </c>
      <c r="K330">
        <v>0</v>
      </c>
      <c r="L330">
        <v>0</v>
      </c>
      <c r="M330">
        <f t="shared" si="81"/>
        <v>10100</v>
      </c>
      <c r="N330" s="149">
        <v>10100</v>
      </c>
      <c r="O330">
        <v>0</v>
      </c>
      <c r="P330">
        <v>0</v>
      </c>
      <c r="Q330">
        <v>0</v>
      </c>
      <c r="R330" s="148">
        <f t="shared" si="82"/>
        <v>10100</v>
      </c>
      <c r="S330" s="149">
        <v>7700</v>
      </c>
      <c r="T330">
        <v>2000</v>
      </c>
      <c r="U330">
        <v>400</v>
      </c>
      <c r="V330">
        <v>0</v>
      </c>
      <c r="W330" s="148">
        <f t="shared" si="83"/>
        <v>10100</v>
      </c>
      <c r="X330" s="149">
        <v>8800</v>
      </c>
      <c r="Y330">
        <v>1300</v>
      </c>
      <c r="Z330">
        <v>0</v>
      </c>
      <c r="AA330">
        <v>0</v>
      </c>
      <c r="AB330" s="148">
        <f t="shared" si="80"/>
        <v>10100</v>
      </c>
      <c r="AC330" s="149">
        <v>5200</v>
      </c>
      <c r="AD330">
        <v>4900</v>
      </c>
      <c r="AE330">
        <v>0</v>
      </c>
      <c r="AF330">
        <v>0</v>
      </c>
      <c r="AG330" s="148">
        <f t="shared" si="84"/>
        <v>10100</v>
      </c>
      <c r="AH330" s="149">
        <v>7900</v>
      </c>
      <c r="AI330">
        <v>2200</v>
      </c>
      <c r="AJ330">
        <v>0</v>
      </c>
      <c r="AK330">
        <v>0</v>
      </c>
      <c r="AL330" s="148">
        <f t="shared" si="85"/>
        <v>10100</v>
      </c>
      <c r="AM330" s="149">
        <v>10000</v>
      </c>
      <c r="AN330">
        <v>100</v>
      </c>
      <c r="AO330">
        <v>0</v>
      </c>
      <c r="AP330">
        <v>0</v>
      </c>
      <c r="AQ330" s="148">
        <f t="shared" si="86"/>
        <v>10100</v>
      </c>
      <c r="AR330" s="149">
        <v>9800</v>
      </c>
      <c r="AS330">
        <v>0</v>
      </c>
      <c r="AT330">
        <v>0</v>
      </c>
      <c r="AU330">
        <v>0</v>
      </c>
      <c r="AV330">
        <f t="shared" si="87"/>
        <v>9800</v>
      </c>
      <c r="AX330" s="150">
        <f t="shared" si="88"/>
        <v>0</v>
      </c>
      <c r="AY330" s="150">
        <f t="shared" si="89"/>
        <v>0</v>
      </c>
      <c r="AZ330" s="150">
        <f t="shared" si="90"/>
        <v>0</v>
      </c>
      <c r="BA330" s="150">
        <f t="shared" si="91"/>
        <v>0</v>
      </c>
      <c r="BB330" s="150">
        <f t="shared" si="92"/>
        <v>0</v>
      </c>
      <c r="BC330" s="150">
        <f t="shared" si="93"/>
        <v>0</v>
      </c>
      <c r="BD330" s="150">
        <f t="shared" si="94"/>
        <v>0</v>
      </c>
      <c r="BE330" s="150">
        <f t="shared" si="95"/>
        <v>0</v>
      </c>
    </row>
    <row r="331" spans="1:57" x14ac:dyDescent="0.4">
      <c r="A331" t="s">
        <v>61</v>
      </c>
      <c r="B331">
        <v>503</v>
      </c>
      <c r="C331" t="s">
        <v>61</v>
      </c>
      <c r="D331">
        <v>19264</v>
      </c>
      <c r="E331">
        <v>1</v>
      </c>
      <c r="F331" t="s">
        <v>61</v>
      </c>
      <c r="G331" t="s">
        <v>656</v>
      </c>
      <c r="H331" s="148">
        <v>2021</v>
      </c>
      <c r="I331">
        <v>9800</v>
      </c>
      <c r="J331">
        <v>3800</v>
      </c>
      <c r="K331">
        <v>0</v>
      </c>
      <c r="L331">
        <v>0</v>
      </c>
      <c r="M331">
        <f t="shared" si="81"/>
        <v>13600</v>
      </c>
      <c r="N331" s="149">
        <v>12200</v>
      </c>
      <c r="O331">
        <v>1400</v>
      </c>
      <c r="P331">
        <v>0</v>
      </c>
      <c r="Q331">
        <v>0</v>
      </c>
      <c r="R331" s="148">
        <f t="shared" si="82"/>
        <v>13600</v>
      </c>
      <c r="S331" s="149">
        <v>3100</v>
      </c>
      <c r="T331">
        <v>8400</v>
      </c>
      <c r="U331">
        <v>2100</v>
      </c>
      <c r="V331">
        <v>0</v>
      </c>
      <c r="W331" s="148">
        <f t="shared" si="83"/>
        <v>13600</v>
      </c>
      <c r="X331" s="149">
        <v>5400</v>
      </c>
      <c r="Y331">
        <v>8100</v>
      </c>
      <c r="Z331">
        <v>100</v>
      </c>
      <c r="AA331">
        <v>0</v>
      </c>
      <c r="AB331" s="148">
        <f t="shared" si="80"/>
        <v>13600</v>
      </c>
      <c r="AC331" s="149">
        <v>3600</v>
      </c>
      <c r="AD331">
        <v>9800</v>
      </c>
      <c r="AE331">
        <v>200</v>
      </c>
      <c r="AF331">
        <v>0</v>
      </c>
      <c r="AG331" s="148">
        <f t="shared" si="84"/>
        <v>13600</v>
      </c>
      <c r="AH331" s="149">
        <v>8200</v>
      </c>
      <c r="AI331">
        <v>5300</v>
      </c>
      <c r="AJ331">
        <v>100</v>
      </c>
      <c r="AK331">
        <v>0</v>
      </c>
      <c r="AL331" s="148">
        <f t="shared" si="85"/>
        <v>13600</v>
      </c>
      <c r="AM331" s="149">
        <v>9200</v>
      </c>
      <c r="AN331">
        <v>4400</v>
      </c>
      <c r="AO331">
        <v>0</v>
      </c>
      <c r="AP331">
        <v>0</v>
      </c>
      <c r="AQ331" s="148">
        <f t="shared" si="86"/>
        <v>13600</v>
      </c>
      <c r="AR331" s="149">
        <v>9600</v>
      </c>
      <c r="AS331">
        <v>3600</v>
      </c>
      <c r="AT331">
        <v>0</v>
      </c>
      <c r="AU331">
        <v>0</v>
      </c>
      <c r="AV331">
        <f t="shared" si="87"/>
        <v>13200</v>
      </c>
      <c r="AX331" s="150">
        <f t="shared" si="88"/>
        <v>0</v>
      </c>
      <c r="AY331" s="150">
        <f t="shared" si="89"/>
        <v>0</v>
      </c>
      <c r="AZ331" s="150">
        <f t="shared" si="90"/>
        <v>0</v>
      </c>
      <c r="BA331" s="150">
        <f t="shared" si="91"/>
        <v>0</v>
      </c>
      <c r="BB331" s="150">
        <f t="shared" si="92"/>
        <v>0</v>
      </c>
      <c r="BC331" s="150">
        <f t="shared" si="93"/>
        <v>0</v>
      </c>
      <c r="BD331" s="150">
        <f t="shared" si="94"/>
        <v>0</v>
      </c>
      <c r="BE331" s="150">
        <f t="shared" si="95"/>
        <v>0</v>
      </c>
    </row>
    <row r="332" spans="1:57" x14ac:dyDescent="0.4">
      <c r="A332" t="s">
        <v>90</v>
      </c>
      <c r="B332">
        <v>507</v>
      </c>
      <c r="C332" t="s">
        <v>90</v>
      </c>
      <c r="D332">
        <v>19265</v>
      </c>
      <c r="E332">
        <v>1</v>
      </c>
      <c r="F332" t="s">
        <v>90</v>
      </c>
      <c r="G332" t="s">
        <v>656</v>
      </c>
      <c r="H332" s="148">
        <v>2022</v>
      </c>
      <c r="I332">
        <v>6600</v>
      </c>
      <c r="J332">
        <v>10500</v>
      </c>
      <c r="K332">
        <v>800</v>
      </c>
      <c r="L332">
        <v>0</v>
      </c>
      <c r="M332">
        <f t="shared" si="81"/>
        <v>17900</v>
      </c>
      <c r="N332" s="149">
        <v>7300</v>
      </c>
      <c r="O332">
        <v>10600</v>
      </c>
      <c r="P332">
        <v>0</v>
      </c>
      <c r="Q332">
        <v>0</v>
      </c>
      <c r="R332" s="148">
        <f t="shared" si="82"/>
        <v>17900</v>
      </c>
      <c r="S332" s="149">
        <v>8500</v>
      </c>
      <c r="T332">
        <v>9400</v>
      </c>
      <c r="U332">
        <v>0</v>
      </c>
      <c r="V332">
        <v>0</v>
      </c>
      <c r="W332" s="148">
        <f t="shared" si="83"/>
        <v>17900</v>
      </c>
      <c r="X332" s="149">
        <v>14500</v>
      </c>
      <c r="Y332">
        <v>3400</v>
      </c>
      <c r="Z332">
        <v>0</v>
      </c>
      <c r="AA332">
        <v>0</v>
      </c>
      <c r="AB332" s="148">
        <f t="shared" si="80"/>
        <v>17900</v>
      </c>
      <c r="AC332" s="149">
        <v>17600</v>
      </c>
      <c r="AD332">
        <v>300</v>
      </c>
      <c r="AE332">
        <v>0</v>
      </c>
      <c r="AF332">
        <v>0</v>
      </c>
      <c r="AG332" s="148">
        <f t="shared" si="84"/>
        <v>17900</v>
      </c>
      <c r="AH332" s="149">
        <v>17600</v>
      </c>
      <c r="AI332">
        <v>300</v>
      </c>
      <c r="AJ332">
        <v>0</v>
      </c>
      <c r="AK332">
        <v>0</v>
      </c>
      <c r="AL332" s="148">
        <f t="shared" si="85"/>
        <v>17900</v>
      </c>
      <c r="AM332" s="149">
        <v>700</v>
      </c>
      <c r="AN332">
        <v>12100</v>
      </c>
      <c r="AO332">
        <v>5100</v>
      </c>
      <c r="AP332">
        <v>0</v>
      </c>
      <c r="AQ332" s="148">
        <f t="shared" si="86"/>
        <v>17900</v>
      </c>
      <c r="AR332" s="149">
        <v>0</v>
      </c>
      <c r="AS332">
        <v>17200</v>
      </c>
      <c r="AT332">
        <v>700</v>
      </c>
      <c r="AU332">
        <v>0</v>
      </c>
      <c r="AV332">
        <f t="shared" si="87"/>
        <v>17900</v>
      </c>
      <c r="AX332" s="150">
        <f t="shared" si="88"/>
        <v>0</v>
      </c>
      <c r="AY332" s="150">
        <f t="shared" si="89"/>
        <v>0</v>
      </c>
      <c r="AZ332" s="150">
        <f t="shared" si="90"/>
        <v>0</v>
      </c>
      <c r="BA332" s="150">
        <f t="shared" si="91"/>
        <v>0</v>
      </c>
      <c r="BB332" s="150">
        <f t="shared" si="92"/>
        <v>0</v>
      </c>
      <c r="BC332" s="150">
        <f t="shared" si="93"/>
        <v>0</v>
      </c>
      <c r="BD332" s="150">
        <f t="shared" si="94"/>
        <v>0</v>
      </c>
      <c r="BE332" s="150">
        <f t="shared" si="95"/>
        <v>0</v>
      </c>
    </row>
    <row r="333" spans="1:57" x14ac:dyDescent="0.4">
      <c r="A333" t="s">
        <v>280</v>
      </c>
      <c r="B333">
        <v>503</v>
      </c>
      <c r="C333" t="s">
        <v>280</v>
      </c>
      <c r="D333">
        <v>19416</v>
      </c>
      <c r="E333">
        <v>1</v>
      </c>
      <c r="F333" t="s">
        <v>280</v>
      </c>
      <c r="G333" t="s">
        <v>656</v>
      </c>
      <c r="H333" s="148">
        <v>2023</v>
      </c>
      <c r="I333">
        <v>4200</v>
      </c>
      <c r="J333">
        <v>0</v>
      </c>
      <c r="K333">
        <v>0</v>
      </c>
      <c r="L333">
        <v>0</v>
      </c>
      <c r="M333">
        <f t="shared" si="81"/>
        <v>4200</v>
      </c>
      <c r="N333" s="149">
        <v>4200</v>
      </c>
      <c r="O333">
        <v>0</v>
      </c>
      <c r="P333">
        <v>0</v>
      </c>
      <c r="Q333">
        <v>0</v>
      </c>
      <c r="R333" s="148">
        <f t="shared" si="82"/>
        <v>4200</v>
      </c>
      <c r="S333" s="149">
        <v>2900</v>
      </c>
      <c r="T333">
        <v>1300</v>
      </c>
      <c r="U333">
        <v>0</v>
      </c>
      <c r="V333">
        <v>0</v>
      </c>
      <c r="W333" s="148">
        <f t="shared" si="83"/>
        <v>4200</v>
      </c>
      <c r="X333" s="149">
        <v>4200</v>
      </c>
      <c r="Y333">
        <v>0</v>
      </c>
      <c r="Z333">
        <v>0</v>
      </c>
      <c r="AA333">
        <v>0</v>
      </c>
      <c r="AB333" s="148">
        <f t="shared" si="80"/>
        <v>4200</v>
      </c>
      <c r="AC333" s="149">
        <v>4200</v>
      </c>
      <c r="AD333">
        <v>0</v>
      </c>
      <c r="AE333">
        <v>0</v>
      </c>
      <c r="AF333">
        <v>0</v>
      </c>
      <c r="AG333" s="148">
        <f t="shared" si="84"/>
        <v>4200</v>
      </c>
      <c r="AH333" s="149">
        <v>2700</v>
      </c>
      <c r="AI333">
        <v>1500</v>
      </c>
      <c r="AJ333">
        <v>0</v>
      </c>
      <c r="AK333">
        <v>0</v>
      </c>
      <c r="AL333" s="148">
        <f t="shared" si="85"/>
        <v>4200</v>
      </c>
      <c r="AM333" s="149">
        <v>4200</v>
      </c>
      <c r="AN333">
        <v>0</v>
      </c>
      <c r="AO333">
        <v>0</v>
      </c>
      <c r="AP333">
        <v>0</v>
      </c>
      <c r="AQ333" s="148">
        <f t="shared" si="86"/>
        <v>4200</v>
      </c>
      <c r="AR333" s="149">
        <v>4700</v>
      </c>
      <c r="AS333">
        <v>0</v>
      </c>
      <c r="AT333">
        <v>0</v>
      </c>
      <c r="AU333">
        <v>0</v>
      </c>
      <c r="AV333">
        <f t="shared" si="87"/>
        <v>4700</v>
      </c>
      <c r="AX333" s="150">
        <f t="shared" si="88"/>
        <v>0</v>
      </c>
      <c r="AY333" s="150">
        <f t="shared" si="89"/>
        <v>0</v>
      </c>
      <c r="AZ333" s="150">
        <f t="shared" si="90"/>
        <v>0</v>
      </c>
      <c r="BA333" s="150">
        <f t="shared" si="91"/>
        <v>0</v>
      </c>
      <c r="BB333" s="150">
        <f t="shared" si="92"/>
        <v>0</v>
      </c>
      <c r="BC333" s="150">
        <f t="shared" si="93"/>
        <v>0</v>
      </c>
      <c r="BD333" s="150">
        <f t="shared" si="94"/>
        <v>0</v>
      </c>
      <c r="BE333" s="150">
        <f t="shared" si="95"/>
        <v>0</v>
      </c>
    </row>
    <row r="334" spans="1:57" x14ac:dyDescent="0.4">
      <c r="A334" t="s">
        <v>33</v>
      </c>
      <c r="B334">
        <v>503</v>
      </c>
      <c r="C334" t="s">
        <v>33</v>
      </c>
      <c r="D334">
        <v>19267</v>
      </c>
      <c r="E334">
        <v>1</v>
      </c>
      <c r="F334" t="s">
        <v>33</v>
      </c>
      <c r="G334" t="s">
        <v>656</v>
      </c>
      <c r="H334" s="148">
        <v>2023</v>
      </c>
      <c r="I334">
        <v>6000</v>
      </c>
      <c r="J334">
        <v>1900</v>
      </c>
      <c r="K334">
        <v>0</v>
      </c>
      <c r="L334">
        <v>0</v>
      </c>
      <c r="M334">
        <f t="shared" si="81"/>
        <v>7900</v>
      </c>
      <c r="N334" s="149">
        <v>7900</v>
      </c>
      <c r="O334">
        <v>0</v>
      </c>
      <c r="P334">
        <v>0</v>
      </c>
      <c r="Q334">
        <v>0</v>
      </c>
      <c r="R334" s="148">
        <f t="shared" si="82"/>
        <v>7900</v>
      </c>
      <c r="S334" s="149">
        <v>5200</v>
      </c>
      <c r="T334">
        <v>2300</v>
      </c>
      <c r="U334">
        <v>200</v>
      </c>
      <c r="V334">
        <v>200</v>
      </c>
      <c r="W334" s="148">
        <f t="shared" si="83"/>
        <v>7900</v>
      </c>
      <c r="X334" s="149">
        <v>6100</v>
      </c>
      <c r="Y334">
        <v>1300</v>
      </c>
      <c r="Z334">
        <v>500</v>
      </c>
      <c r="AA334">
        <v>0</v>
      </c>
      <c r="AB334" s="148">
        <f t="shared" si="80"/>
        <v>7900</v>
      </c>
      <c r="AC334" s="149">
        <v>7200</v>
      </c>
      <c r="AD334">
        <v>500</v>
      </c>
      <c r="AE334">
        <v>200</v>
      </c>
      <c r="AF334">
        <v>0</v>
      </c>
      <c r="AG334" s="148">
        <f t="shared" si="84"/>
        <v>7900</v>
      </c>
      <c r="AH334" s="149">
        <v>6800</v>
      </c>
      <c r="AI334">
        <v>900</v>
      </c>
      <c r="AJ334">
        <v>200</v>
      </c>
      <c r="AK334">
        <v>0</v>
      </c>
      <c r="AL334" s="148">
        <f t="shared" si="85"/>
        <v>7900</v>
      </c>
      <c r="AM334" s="149">
        <v>7300</v>
      </c>
      <c r="AN334">
        <v>600</v>
      </c>
      <c r="AO334">
        <v>0</v>
      </c>
      <c r="AP334">
        <v>0</v>
      </c>
      <c r="AQ334" s="148">
        <f t="shared" si="86"/>
        <v>7900</v>
      </c>
      <c r="AR334" s="149">
        <v>0</v>
      </c>
      <c r="AS334">
        <v>100</v>
      </c>
      <c r="AT334">
        <v>0</v>
      </c>
      <c r="AU334">
        <v>0</v>
      </c>
      <c r="AV334">
        <f t="shared" si="87"/>
        <v>100</v>
      </c>
      <c r="AX334" s="150">
        <f t="shared" si="88"/>
        <v>0</v>
      </c>
      <c r="AY334" s="150">
        <f t="shared" si="89"/>
        <v>0</v>
      </c>
      <c r="AZ334" s="150">
        <f t="shared" si="90"/>
        <v>2.5316455696202533</v>
      </c>
      <c r="BA334" s="150">
        <f t="shared" si="91"/>
        <v>0</v>
      </c>
      <c r="BB334" s="150">
        <f t="shared" si="92"/>
        <v>0</v>
      </c>
      <c r="BC334" s="150">
        <f t="shared" si="93"/>
        <v>0</v>
      </c>
      <c r="BD334" s="150">
        <f t="shared" si="94"/>
        <v>0</v>
      </c>
      <c r="BE334" s="150">
        <f t="shared" si="95"/>
        <v>0</v>
      </c>
    </row>
    <row r="335" spans="1:57" x14ac:dyDescent="0.4">
      <c r="A335" t="s">
        <v>30</v>
      </c>
      <c r="B335">
        <v>503</v>
      </c>
      <c r="C335" t="s">
        <v>30</v>
      </c>
      <c r="D335">
        <v>19268</v>
      </c>
      <c r="E335">
        <v>1</v>
      </c>
      <c r="F335" t="s">
        <v>30</v>
      </c>
      <c r="G335" t="s">
        <v>656</v>
      </c>
      <c r="H335" s="148">
        <v>2017</v>
      </c>
      <c r="I335">
        <v>4000</v>
      </c>
      <c r="J335">
        <v>200</v>
      </c>
      <c r="K335">
        <v>0</v>
      </c>
      <c r="L335">
        <v>0</v>
      </c>
      <c r="M335">
        <f t="shared" si="81"/>
        <v>4200</v>
      </c>
      <c r="N335" s="149">
        <v>4000</v>
      </c>
      <c r="O335">
        <v>200</v>
      </c>
      <c r="P335">
        <v>0</v>
      </c>
      <c r="Q335">
        <v>0</v>
      </c>
      <c r="R335" s="148">
        <f t="shared" si="82"/>
        <v>4200</v>
      </c>
      <c r="S335" s="149">
        <v>4200</v>
      </c>
      <c r="T335">
        <v>0</v>
      </c>
      <c r="U335">
        <v>0</v>
      </c>
      <c r="V335">
        <v>0</v>
      </c>
      <c r="W335" s="148">
        <f t="shared" si="83"/>
        <v>4200</v>
      </c>
      <c r="X335" s="149">
        <v>4200</v>
      </c>
      <c r="Y335">
        <v>0</v>
      </c>
      <c r="Z335">
        <v>0</v>
      </c>
      <c r="AA335">
        <v>0</v>
      </c>
      <c r="AB335" s="148">
        <f t="shared" si="80"/>
        <v>4200</v>
      </c>
      <c r="AC335" s="149">
        <v>4000</v>
      </c>
      <c r="AD335">
        <v>200</v>
      </c>
      <c r="AE335">
        <v>0</v>
      </c>
      <c r="AF335">
        <v>0</v>
      </c>
      <c r="AG335" s="148">
        <f t="shared" si="84"/>
        <v>4200</v>
      </c>
      <c r="AH335" s="149">
        <v>3000</v>
      </c>
      <c r="AI335">
        <v>600</v>
      </c>
      <c r="AJ335">
        <v>600</v>
      </c>
      <c r="AK335">
        <v>0</v>
      </c>
      <c r="AL335" s="148">
        <f t="shared" si="85"/>
        <v>4200</v>
      </c>
      <c r="AM335" s="149">
        <v>4200</v>
      </c>
      <c r="AN335">
        <v>0</v>
      </c>
      <c r="AO335">
        <v>0</v>
      </c>
      <c r="AP335">
        <v>0</v>
      </c>
      <c r="AQ335" s="148">
        <f t="shared" si="86"/>
        <v>4200</v>
      </c>
      <c r="AR335" s="149">
        <v>5600</v>
      </c>
      <c r="AS335">
        <v>0</v>
      </c>
      <c r="AT335">
        <v>0</v>
      </c>
      <c r="AU335">
        <v>0</v>
      </c>
      <c r="AV335">
        <f t="shared" si="87"/>
        <v>5600</v>
      </c>
      <c r="AX335" s="150">
        <f t="shared" si="88"/>
        <v>0</v>
      </c>
      <c r="AY335" s="150">
        <f t="shared" si="89"/>
        <v>0</v>
      </c>
      <c r="AZ335" s="150">
        <f t="shared" si="90"/>
        <v>0</v>
      </c>
      <c r="BA335" s="150">
        <f t="shared" si="91"/>
        <v>0</v>
      </c>
      <c r="BB335" s="150">
        <f t="shared" si="92"/>
        <v>0</v>
      </c>
      <c r="BC335" s="150">
        <f t="shared" si="93"/>
        <v>0</v>
      </c>
      <c r="BD335" s="150">
        <f t="shared" si="94"/>
        <v>0</v>
      </c>
      <c r="BE335" s="150">
        <f t="shared" si="95"/>
        <v>0</v>
      </c>
    </row>
    <row r="336" spans="1:57" x14ac:dyDescent="0.4">
      <c r="A336" t="s">
        <v>281</v>
      </c>
      <c r="B336">
        <v>503</v>
      </c>
      <c r="C336" t="s">
        <v>281</v>
      </c>
      <c r="D336">
        <v>19418</v>
      </c>
      <c r="E336">
        <v>1</v>
      </c>
      <c r="F336" t="s">
        <v>281</v>
      </c>
      <c r="G336" t="s">
        <v>656</v>
      </c>
      <c r="H336" s="148">
        <v>2023</v>
      </c>
      <c r="I336">
        <v>6600</v>
      </c>
      <c r="J336">
        <v>0</v>
      </c>
      <c r="K336">
        <v>0</v>
      </c>
      <c r="L336">
        <v>0</v>
      </c>
      <c r="M336">
        <f t="shared" si="81"/>
        <v>6600</v>
      </c>
      <c r="N336" s="149">
        <v>6600</v>
      </c>
      <c r="O336">
        <v>0</v>
      </c>
      <c r="P336">
        <v>0</v>
      </c>
      <c r="Q336">
        <v>0</v>
      </c>
      <c r="R336" s="148">
        <f t="shared" si="82"/>
        <v>6600</v>
      </c>
      <c r="S336" s="149">
        <v>6600</v>
      </c>
      <c r="T336">
        <v>0</v>
      </c>
      <c r="U336">
        <v>0</v>
      </c>
      <c r="V336">
        <v>0</v>
      </c>
      <c r="W336" s="148">
        <f t="shared" si="83"/>
        <v>6600</v>
      </c>
      <c r="X336" s="149">
        <v>6600</v>
      </c>
      <c r="Y336">
        <v>0</v>
      </c>
      <c r="Z336">
        <v>0</v>
      </c>
      <c r="AA336">
        <v>0</v>
      </c>
      <c r="AB336" s="148">
        <f t="shared" si="80"/>
        <v>6600</v>
      </c>
      <c r="AC336" s="149">
        <v>6600</v>
      </c>
      <c r="AD336">
        <v>0</v>
      </c>
      <c r="AE336">
        <v>0</v>
      </c>
      <c r="AF336">
        <v>0</v>
      </c>
      <c r="AG336" s="148">
        <f t="shared" si="84"/>
        <v>6600</v>
      </c>
      <c r="AH336" s="149">
        <v>6300</v>
      </c>
      <c r="AI336">
        <v>300</v>
      </c>
      <c r="AJ336">
        <v>0</v>
      </c>
      <c r="AK336">
        <v>0</v>
      </c>
      <c r="AL336" s="148">
        <f t="shared" si="85"/>
        <v>6600</v>
      </c>
      <c r="AM336" s="149">
        <v>5500</v>
      </c>
      <c r="AN336">
        <v>1100</v>
      </c>
      <c r="AO336">
        <v>0</v>
      </c>
      <c r="AP336">
        <v>0</v>
      </c>
      <c r="AQ336" s="148">
        <f t="shared" si="86"/>
        <v>6600</v>
      </c>
      <c r="AR336" s="149">
        <v>6900</v>
      </c>
      <c r="AS336">
        <v>0</v>
      </c>
      <c r="AT336">
        <v>0</v>
      </c>
      <c r="AU336">
        <v>0</v>
      </c>
      <c r="AV336">
        <f t="shared" si="87"/>
        <v>6900</v>
      </c>
      <c r="AX336" s="150">
        <f t="shared" si="88"/>
        <v>0</v>
      </c>
      <c r="AY336" s="150">
        <f t="shared" si="89"/>
        <v>0</v>
      </c>
      <c r="AZ336" s="150">
        <f t="shared" si="90"/>
        <v>0</v>
      </c>
      <c r="BA336" s="150">
        <f t="shared" si="91"/>
        <v>0</v>
      </c>
      <c r="BB336" s="150">
        <f t="shared" si="92"/>
        <v>0</v>
      </c>
      <c r="BC336" s="150">
        <f t="shared" si="93"/>
        <v>0</v>
      </c>
      <c r="BD336" s="150">
        <f t="shared" si="94"/>
        <v>0</v>
      </c>
      <c r="BE336" s="150">
        <f t="shared" si="95"/>
        <v>0</v>
      </c>
    </row>
    <row r="337" spans="1:57" x14ac:dyDescent="0.4">
      <c r="A337" t="s">
        <v>180</v>
      </c>
      <c r="B337">
        <v>503</v>
      </c>
      <c r="C337" t="s">
        <v>180</v>
      </c>
      <c r="D337">
        <v>19269</v>
      </c>
      <c r="E337">
        <v>1</v>
      </c>
      <c r="F337" t="s">
        <v>180</v>
      </c>
      <c r="G337" t="s">
        <v>656</v>
      </c>
      <c r="H337" s="148">
        <v>2022</v>
      </c>
      <c r="I337">
        <v>33800</v>
      </c>
      <c r="J337">
        <v>1000</v>
      </c>
      <c r="K337">
        <v>0</v>
      </c>
      <c r="L337">
        <v>0</v>
      </c>
      <c r="M337">
        <f t="shared" si="81"/>
        <v>34800</v>
      </c>
      <c r="N337" s="149">
        <v>34700</v>
      </c>
      <c r="O337">
        <v>100</v>
      </c>
      <c r="P337">
        <v>0</v>
      </c>
      <c r="Q337">
        <v>0</v>
      </c>
      <c r="R337" s="148">
        <f t="shared" si="82"/>
        <v>34800</v>
      </c>
      <c r="S337" s="149">
        <v>34700</v>
      </c>
      <c r="T337">
        <v>100</v>
      </c>
      <c r="U337">
        <v>0</v>
      </c>
      <c r="V337">
        <v>0</v>
      </c>
      <c r="W337" s="148">
        <f t="shared" si="83"/>
        <v>34800</v>
      </c>
      <c r="X337" s="149">
        <v>34300</v>
      </c>
      <c r="Y337">
        <v>500</v>
      </c>
      <c r="Z337">
        <v>0</v>
      </c>
      <c r="AA337">
        <v>0</v>
      </c>
      <c r="AB337" s="148">
        <f t="shared" si="80"/>
        <v>34800</v>
      </c>
      <c r="AC337" s="149">
        <v>9000</v>
      </c>
      <c r="AD337">
        <v>25600</v>
      </c>
      <c r="AE337">
        <v>200</v>
      </c>
      <c r="AF337">
        <v>0</v>
      </c>
      <c r="AG337" s="148">
        <f t="shared" si="84"/>
        <v>34800</v>
      </c>
      <c r="AH337" s="149">
        <v>21600</v>
      </c>
      <c r="AI337">
        <v>13200</v>
      </c>
      <c r="AJ337">
        <v>0</v>
      </c>
      <c r="AK337">
        <v>0</v>
      </c>
      <c r="AL337" s="148">
        <f t="shared" si="85"/>
        <v>34800</v>
      </c>
      <c r="AM337" s="149">
        <v>33400</v>
      </c>
      <c r="AN337">
        <v>1400</v>
      </c>
      <c r="AO337">
        <v>0</v>
      </c>
      <c r="AP337">
        <v>0</v>
      </c>
      <c r="AQ337" s="148">
        <f t="shared" si="86"/>
        <v>34800</v>
      </c>
      <c r="AR337" s="149">
        <v>34000</v>
      </c>
      <c r="AS337">
        <v>500</v>
      </c>
      <c r="AT337">
        <v>0</v>
      </c>
      <c r="AU337">
        <v>0</v>
      </c>
      <c r="AV337">
        <f t="shared" si="87"/>
        <v>34500</v>
      </c>
      <c r="AX337" s="150">
        <f t="shared" si="88"/>
        <v>0</v>
      </c>
      <c r="AY337" s="150">
        <f t="shared" si="89"/>
        <v>0</v>
      </c>
      <c r="AZ337" s="150">
        <f t="shared" si="90"/>
        <v>0</v>
      </c>
      <c r="BA337" s="150">
        <f t="shared" si="91"/>
        <v>0</v>
      </c>
      <c r="BB337" s="150">
        <f t="shared" si="92"/>
        <v>0</v>
      </c>
      <c r="BC337" s="150">
        <f t="shared" si="93"/>
        <v>0</v>
      </c>
      <c r="BD337" s="150">
        <f t="shared" si="94"/>
        <v>0</v>
      </c>
      <c r="BE337" s="150">
        <f t="shared" si="95"/>
        <v>0</v>
      </c>
    </row>
    <row r="338" spans="1:57" x14ac:dyDescent="0.4">
      <c r="A338" t="s">
        <v>162</v>
      </c>
      <c r="B338">
        <v>503</v>
      </c>
      <c r="C338" t="s">
        <v>162</v>
      </c>
      <c r="D338">
        <v>19196</v>
      </c>
      <c r="E338">
        <v>1</v>
      </c>
      <c r="F338" t="s">
        <v>162</v>
      </c>
      <c r="G338" t="s">
        <v>656</v>
      </c>
      <c r="H338" s="148">
        <v>2021</v>
      </c>
      <c r="I338">
        <v>8200</v>
      </c>
      <c r="J338">
        <v>100</v>
      </c>
      <c r="K338">
        <v>0</v>
      </c>
      <c r="L338">
        <v>0</v>
      </c>
      <c r="M338">
        <f t="shared" si="81"/>
        <v>8300</v>
      </c>
      <c r="N338" s="149">
        <v>8300</v>
      </c>
      <c r="O338">
        <v>0</v>
      </c>
      <c r="P338">
        <v>0</v>
      </c>
      <c r="Q338">
        <v>0</v>
      </c>
      <c r="R338" s="148">
        <f t="shared" si="82"/>
        <v>8300</v>
      </c>
      <c r="S338" s="149">
        <v>5500</v>
      </c>
      <c r="T338">
        <v>2800</v>
      </c>
      <c r="U338">
        <v>0</v>
      </c>
      <c r="V338">
        <v>0</v>
      </c>
      <c r="W338" s="148">
        <f t="shared" si="83"/>
        <v>8300</v>
      </c>
      <c r="X338" s="149">
        <v>6200</v>
      </c>
      <c r="Y338">
        <v>2100</v>
      </c>
      <c r="Z338">
        <v>0</v>
      </c>
      <c r="AA338">
        <v>0</v>
      </c>
      <c r="AB338" s="148">
        <f t="shared" si="80"/>
        <v>8300</v>
      </c>
      <c r="AC338" s="149">
        <v>7000</v>
      </c>
      <c r="AD338">
        <v>1300</v>
      </c>
      <c r="AE338">
        <v>0</v>
      </c>
      <c r="AF338">
        <v>0</v>
      </c>
      <c r="AG338" s="148">
        <f t="shared" si="84"/>
        <v>8300</v>
      </c>
      <c r="AH338" s="149">
        <v>4100</v>
      </c>
      <c r="AI338">
        <v>4200</v>
      </c>
      <c r="AJ338">
        <v>0</v>
      </c>
      <c r="AK338">
        <v>0</v>
      </c>
      <c r="AL338" s="148">
        <f t="shared" si="85"/>
        <v>8300</v>
      </c>
      <c r="AM338" s="149">
        <v>8300</v>
      </c>
      <c r="AN338">
        <v>0</v>
      </c>
      <c r="AO338">
        <v>0</v>
      </c>
      <c r="AP338">
        <v>0</v>
      </c>
      <c r="AQ338" s="148">
        <f t="shared" si="86"/>
        <v>8300</v>
      </c>
      <c r="AR338" s="149">
        <v>3700</v>
      </c>
      <c r="AS338">
        <v>4900</v>
      </c>
      <c r="AT338">
        <v>0</v>
      </c>
      <c r="AU338">
        <v>0</v>
      </c>
      <c r="AV338">
        <f t="shared" si="87"/>
        <v>8600</v>
      </c>
      <c r="AX338" s="150">
        <f t="shared" si="88"/>
        <v>0</v>
      </c>
      <c r="AY338" s="150">
        <f t="shared" si="89"/>
        <v>0</v>
      </c>
      <c r="AZ338" s="150">
        <f t="shared" si="90"/>
        <v>0</v>
      </c>
      <c r="BA338" s="150">
        <f t="shared" si="91"/>
        <v>0</v>
      </c>
      <c r="BB338" s="150">
        <f t="shared" si="92"/>
        <v>0</v>
      </c>
      <c r="BC338" s="150">
        <f t="shared" si="93"/>
        <v>0</v>
      </c>
      <c r="BD338" s="150">
        <f t="shared" si="94"/>
        <v>0</v>
      </c>
      <c r="BE338" s="150">
        <f t="shared" si="95"/>
        <v>0</v>
      </c>
    </row>
    <row r="339" spans="1:57" x14ac:dyDescent="0.4">
      <c r="A339" t="s">
        <v>343</v>
      </c>
      <c r="B339">
        <v>500</v>
      </c>
      <c r="C339" t="s">
        <v>343</v>
      </c>
      <c r="D339">
        <v>16661</v>
      </c>
      <c r="E339">
        <v>1</v>
      </c>
      <c r="F339" t="s">
        <v>343</v>
      </c>
      <c r="G339" t="s">
        <v>656</v>
      </c>
      <c r="H339" s="148">
        <v>2020</v>
      </c>
      <c r="I339">
        <v>1700</v>
      </c>
      <c r="J339">
        <v>500</v>
      </c>
      <c r="K339">
        <v>100</v>
      </c>
      <c r="L339">
        <v>0</v>
      </c>
      <c r="M339">
        <f t="shared" si="81"/>
        <v>2300</v>
      </c>
      <c r="N339" s="149">
        <v>1800</v>
      </c>
      <c r="O339">
        <v>500</v>
      </c>
      <c r="P339">
        <v>0</v>
      </c>
      <c r="Q339">
        <v>0</v>
      </c>
      <c r="R339" s="148">
        <f t="shared" si="82"/>
        <v>2300</v>
      </c>
      <c r="S339" s="149">
        <v>0</v>
      </c>
      <c r="T339">
        <v>1600</v>
      </c>
      <c r="U339">
        <v>700</v>
      </c>
      <c r="V339">
        <v>0</v>
      </c>
      <c r="W339" s="148">
        <f t="shared" si="83"/>
        <v>2300</v>
      </c>
      <c r="X339" s="149">
        <v>1300</v>
      </c>
      <c r="Y339">
        <v>900</v>
      </c>
      <c r="Z339">
        <v>100</v>
      </c>
      <c r="AA339">
        <v>0</v>
      </c>
      <c r="AB339" s="148">
        <f t="shared" si="80"/>
        <v>2300</v>
      </c>
      <c r="AC339" s="149">
        <v>2300</v>
      </c>
      <c r="AD339">
        <v>0</v>
      </c>
      <c r="AE339">
        <v>0</v>
      </c>
      <c r="AF339">
        <v>0</v>
      </c>
      <c r="AG339" s="148">
        <f t="shared" si="84"/>
        <v>2300</v>
      </c>
      <c r="AH339" s="149">
        <v>2000</v>
      </c>
      <c r="AI339">
        <v>300</v>
      </c>
      <c r="AJ339">
        <v>0</v>
      </c>
      <c r="AK339">
        <v>0</v>
      </c>
      <c r="AL339" s="148">
        <f t="shared" si="85"/>
        <v>2300</v>
      </c>
      <c r="AM339" s="149">
        <v>2100</v>
      </c>
      <c r="AN339">
        <v>100</v>
      </c>
      <c r="AO339">
        <v>100</v>
      </c>
      <c r="AP339">
        <v>0</v>
      </c>
      <c r="AQ339" s="148">
        <f t="shared" si="86"/>
        <v>2300</v>
      </c>
      <c r="AR339" s="149">
        <v>2100</v>
      </c>
      <c r="AS339">
        <v>200</v>
      </c>
      <c r="AT339">
        <v>0</v>
      </c>
      <c r="AU339">
        <v>0</v>
      </c>
      <c r="AV339">
        <f t="shared" si="87"/>
        <v>2300</v>
      </c>
      <c r="AX339" s="150">
        <f t="shared" si="88"/>
        <v>0</v>
      </c>
      <c r="AY339" s="150">
        <f t="shared" si="89"/>
        <v>0</v>
      </c>
      <c r="AZ339" s="150">
        <f t="shared" si="90"/>
        <v>0</v>
      </c>
      <c r="BA339" s="150">
        <f t="shared" si="91"/>
        <v>0</v>
      </c>
      <c r="BB339" s="150">
        <f t="shared" si="92"/>
        <v>0</v>
      </c>
      <c r="BC339" s="150">
        <f t="shared" si="93"/>
        <v>0</v>
      </c>
      <c r="BD339" s="150">
        <f t="shared" si="94"/>
        <v>0</v>
      </c>
      <c r="BE339" s="150">
        <f t="shared" si="95"/>
        <v>0</v>
      </c>
    </row>
    <row r="340" spans="1:57" x14ac:dyDescent="0.4">
      <c r="A340" t="s">
        <v>344</v>
      </c>
      <c r="B340">
        <v>500</v>
      </c>
      <c r="C340" t="s">
        <v>344</v>
      </c>
      <c r="D340">
        <v>16662</v>
      </c>
      <c r="E340">
        <v>1</v>
      </c>
      <c r="F340" t="s">
        <v>344</v>
      </c>
      <c r="G340" t="s">
        <v>656</v>
      </c>
      <c r="H340" s="148">
        <v>2019</v>
      </c>
      <c r="I340">
        <v>3000</v>
      </c>
      <c r="J340">
        <v>0</v>
      </c>
      <c r="K340">
        <v>0</v>
      </c>
      <c r="L340">
        <v>0</v>
      </c>
      <c r="M340">
        <f t="shared" si="81"/>
        <v>3000</v>
      </c>
      <c r="N340" s="149">
        <v>3000</v>
      </c>
      <c r="O340">
        <v>0</v>
      </c>
      <c r="P340">
        <v>0</v>
      </c>
      <c r="Q340">
        <v>0</v>
      </c>
      <c r="R340" s="148">
        <f t="shared" si="82"/>
        <v>3000</v>
      </c>
      <c r="S340" s="149">
        <v>2800</v>
      </c>
      <c r="T340">
        <v>200</v>
      </c>
      <c r="U340">
        <v>0</v>
      </c>
      <c r="V340">
        <v>0</v>
      </c>
      <c r="W340" s="148">
        <f t="shared" si="83"/>
        <v>3000</v>
      </c>
      <c r="X340" s="149">
        <v>2400</v>
      </c>
      <c r="Y340">
        <v>600</v>
      </c>
      <c r="Z340">
        <v>0</v>
      </c>
      <c r="AA340">
        <v>0</v>
      </c>
      <c r="AB340" s="148">
        <f t="shared" si="80"/>
        <v>3000</v>
      </c>
      <c r="AC340" s="149">
        <v>2100</v>
      </c>
      <c r="AD340">
        <v>900</v>
      </c>
      <c r="AE340">
        <v>0</v>
      </c>
      <c r="AF340">
        <v>0</v>
      </c>
      <c r="AG340" s="148">
        <f t="shared" si="84"/>
        <v>3000</v>
      </c>
      <c r="AH340" s="149">
        <v>3000</v>
      </c>
      <c r="AI340">
        <v>0</v>
      </c>
      <c r="AJ340">
        <v>0</v>
      </c>
      <c r="AK340">
        <v>0</v>
      </c>
      <c r="AL340" s="148">
        <f t="shared" si="85"/>
        <v>3000</v>
      </c>
      <c r="AM340" s="149">
        <v>3000</v>
      </c>
      <c r="AN340">
        <v>0</v>
      </c>
      <c r="AO340">
        <v>0</v>
      </c>
      <c r="AP340">
        <v>0</v>
      </c>
      <c r="AQ340" s="148">
        <f t="shared" si="86"/>
        <v>3000</v>
      </c>
      <c r="AR340" s="149">
        <v>3100</v>
      </c>
      <c r="AS340">
        <v>0</v>
      </c>
      <c r="AT340">
        <v>0</v>
      </c>
      <c r="AU340">
        <v>0</v>
      </c>
      <c r="AV340">
        <f t="shared" si="87"/>
        <v>3100</v>
      </c>
      <c r="AX340" s="150">
        <f t="shared" si="88"/>
        <v>0</v>
      </c>
      <c r="AY340" s="150">
        <f t="shared" si="89"/>
        <v>0</v>
      </c>
      <c r="AZ340" s="150">
        <f t="shared" si="90"/>
        <v>0</v>
      </c>
      <c r="BA340" s="150">
        <f t="shared" si="91"/>
        <v>0</v>
      </c>
      <c r="BB340" s="150">
        <f t="shared" si="92"/>
        <v>0</v>
      </c>
      <c r="BC340" s="150">
        <f t="shared" si="93"/>
        <v>0</v>
      </c>
      <c r="BD340" s="150">
        <f t="shared" si="94"/>
        <v>0</v>
      </c>
      <c r="BE340" s="150">
        <f t="shared" si="95"/>
        <v>0</v>
      </c>
    </row>
    <row r="341" spans="1:57" x14ac:dyDescent="0.4">
      <c r="A341" t="s">
        <v>345</v>
      </c>
      <c r="B341">
        <v>500</v>
      </c>
      <c r="C341" t="s">
        <v>345</v>
      </c>
      <c r="D341">
        <v>16676</v>
      </c>
      <c r="E341">
        <v>1</v>
      </c>
      <c r="F341" t="s">
        <v>345</v>
      </c>
      <c r="G341" t="s">
        <v>656</v>
      </c>
      <c r="H341" s="148">
        <v>2017</v>
      </c>
      <c r="I341">
        <v>1100</v>
      </c>
      <c r="J341">
        <v>0</v>
      </c>
      <c r="K341">
        <v>0</v>
      </c>
      <c r="L341">
        <v>0</v>
      </c>
      <c r="M341">
        <f t="shared" si="81"/>
        <v>1100</v>
      </c>
      <c r="N341" s="149">
        <v>1100</v>
      </c>
      <c r="O341">
        <v>0</v>
      </c>
      <c r="P341">
        <v>0</v>
      </c>
      <c r="Q341">
        <v>0</v>
      </c>
      <c r="R341" s="148">
        <f t="shared" si="82"/>
        <v>1100</v>
      </c>
      <c r="S341" s="149">
        <v>800</v>
      </c>
      <c r="T341">
        <v>300</v>
      </c>
      <c r="U341">
        <v>0</v>
      </c>
      <c r="V341">
        <v>0</v>
      </c>
      <c r="W341" s="148">
        <f t="shared" si="83"/>
        <v>1100</v>
      </c>
      <c r="X341" s="149">
        <v>1100</v>
      </c>
      <c r="Y341">
        <v>0</v>
      </c>
      <c r="Z341">
        <v>0</v>
      </c>
      <c r="AA341">
        <v>0</v>
      </c>
      <c r="AB341" s="148">
        <f t="shared" si="80"/>
        <v>1100</v>
      </c>
      <c r="AC341" s="149">
        <v>1100</v>
      </c>
      <c r="AD341">
        <v>0</v>
      </c>
      <c r="AE341">
        <v>0</v>
      </c>
      <c r="AF341">
        <v>0</v>
      </c>
      <c r="AG341" s="148">
        <f t="shared" si="84"/>
        <v>1100</v>
      </c>
      <c r="AH341" s="149">
        <v>1100</v>
      </c>
      <c r="AI341">
        <v>0</v>
      </c>
      <c r="AJ341">
        <v>0</v>
      </c>
      <c r="AK341">
        <v>0</v>
      </c>
      <c r="AL341" s="148">
        <f t="shared" si="85"/>
        <v>1100</v>
      </c>
      <c r="AM341" s="149">
        <v>1100</v>
      </c>
      <c r="AN341">
        <v>0</v>
      </c>
      <c r="AO341">
        <v>0</v>
      </c>
      <c r="AP341">
        <v>0</v>
      </c>
      <c r="AQ341" s="148">
        <f t="shared" si="86"/>
        <v>1100</v>
      </c>
      <c r="AR341" s="149">
        <v>900</v>
      </c>
      <c r="AS341">
        <v>0</v>
      </c>
      <c r="AT341">
        <v>0</v>
      </c>
      <c r="AU341">
        <v>0</v>
      </c>
      <c r="AV341">
        <f t="shared" si="87"/>
        <v>900</v>
      </c>
      <c r="AX341" s="150">
        <f t="shared" si="88"/>
        <v>0</v>
      </c>
      <c r="AY341" s="150">
        <f t="shared" si="89"/>
        <v>0</v>
      </c>
      <c r="AZ341" s="150">
        <f t="shared" si="90"/>
        <v>0</v>
      </c>
      <c r="BA341" s="150">
        <f t="shared" si="91"/>
        <v>0</v>
      </c>
      <c r="BB341" s="150">
        <f t="shared" si="92"/>
        <v>0</v>
      </c>
      <c r="BC341" s="150">
        <f t="shared" si="93"/>
        <v>0</v>
      </c>
      <c r="BD341" s="150">
        <f t="shared" si="94"/>
        <v>0</v>
      </c>
      <c r="BE341" s="150">
        <f t="shared" si="95"/>
        <v>0</v>
      </c>
    </row>
    <row r="342" spans="1:57" x14ac:dyDescent="0.4">
      <c r="A342" t="s">
        <v>409</v>
      </c>
      <c r="B342">
        <v>500</v>
      </c>
      <c r="C342" t="s">
        <v>409</v>
      </c>
      <c r="D342">
        <v>16936</v>
      </c>
      <c r="E342">
        <v>1</v>
      </c>
      <c r="F342" t="s">
        <v>409</v>
      </c>
      <c r="G342" t="s">
        <v>656</v>
      </c>
      <c r="H342" s="148">
        <v>2020</v>
      </c>
      <c r="I342">
        <v>2100</v>
      </c>
      <c r="J342">
        <v>400</v>
      </c>
      <c r="K342">
        <v>0</v>
      </c>
      <c r="L342">
        <v>0</v>
      </c>
      <c r="M342">
        <f t="shared" si="81"/>
        <v>2500</v>
      </c>
      <c r="N342" s="149">
        <v>2500</v>
      </c>
      <c r="O342">
        <v>0</v>
      </c>
      <c r="P342">
        <v>0</v>
      </c>
      <c r="Q342">
        <v>0</v>
      </c>
      <c r="R342" s="148">
        <f t="shared" si="82"/>
        <v>2500</v>
      </c>
      <c r="S342" s="149">
        <v>2300</v>
      </c>
      <c r="T342">
        <v>200</v>
      </c>
      <c r="U342">
        <v>0</v>
      </c>
      <c r="V342">
        <v>0</v>
      </c>
      <c r="W342" s="148">
        <f t="shared" si="83"/>
        <v>2500</v>
      </c>
      <c r="X342" s="149">
        <v>2300</v>
      </c>
      <c r="Y342">
        <v>200</v>
      </c>
      <c r="Z342">
        <v>0</v>
      </c>
      <c r="AA342">
        <v>0</v>
      </c>
      <c r="AB342" s="148">
        <f t="shared" si="80"/>
        <v>2500</v>
      </c>
      <c r="AC342" s="149">
        <v>100</v>
      </c>
      <c r="AD342">
        <v>1300</v>
      </c>
      <c r="AE342">
        <v>1000</v>
      </c>
      <c r="AF342">
        <v>100</v>
      </c>
      <c r="AG342" s="148">
        <f t="shared" si="84"/>
        <v>2500</v>
      </c>
      <c r="AH342" s="149">
        <v>300</v>
      </c>
      <c r="AI342">
        <v>2200</v>
      </c>
      <c r="AJ342">
        <v>0</v>
      </c>
      <c r="AK342">
        <v>0</v>
      </c>
      <c r="AL342" s="148">
        <f t="shared" si="85"/>
        <v>2500</v>
      </c>
      <c r="AM342" s="149">
        <v>2000</v>
      </c>
      <c r="AN342">
        <v>500</v>
      </c>
      <c r="AO342">
        <v>0</v>
      </c>
      <c r="AP342">
        <v>0</v>
      </c>
      <c r="AQ342" s="148">
        <f t="shared" si="86"/>
        <v>2500</v>
      </c>
      <c r="AR342" s="149">
        <v>2400</v>
      </c>
      <c r="AS342">
        <v>100</v>
      </c>
      <c r="AT342">
        <v>0</v>
      </c>
      <c r="AU342">
        <v>0</v>
      </c>
      <c r="AV342">
        <f t="shared" si="87"/>
        <v>2500</v>
      </c>
      <c r="AX342" s="150">
        <f t="shared" si="88"/>
        <v>0</v>
      </c>
      <c r="AY342" s="150">
        <f t="shared" si="89"/>
        <v>0</v>
      </c>
      <c r="AZ342" s="150">
        <f t="shared" si="90"/>
        <v>0</v>
      </c>
      <c r="BA342" s="150">
        <f t="shared" si="91"/>
        <v>0</v>
      </c>
      <c r="BB342" s="150">
        <f t="shared" si="92"/>
        <v>4</v>
      </c>
      <c r="BC342" s="150">
        <f t="shared" si="93"/>
        <v>0</v>
      </c>
      <c r="BD342" s="150">
        <f t="shared" si="94"/>
        <v>0</v>
      </c>
      <c r="BE342" s="150">
        <f t="shared" si="95"/>
        <v>0</v>
      </c>
    </row>
    <row r="343" spans="1:57" x14ac:dyDescent="0.4">
      <c r="A343" t="s">
        <v>32</v>
      </c>
      <c r="B343">
        <v>503</v>
      </c>
      <c r="C343" t="s">
        <v>32</v>
      </c>
      <c r="D343">
        <v>19271</v>
      </c>
      <c r="E343">
        <v>1</v>
      </c>
      <c r="F343" t="s">
        <v>32</v>
      </c>
      <c r="G343" t="s">
        <v>656</v>
      </c>
      <c r="H343" s="148">
        <v>2023</v>
      </c>
      <c r="I343">
        <v>7400</v>
      </c>
      <c r="J343">
        <v>0</v>
      </c>
      <c r="K343">
        <v>0</v>
      </c>
      <c r="L343">
        <v>0</v>
      </c>
      <c r="M343">
        <f t="shared" si="81"/>
        <v>7400</v>
      </c>
      <c r="N343" s="149">
        <v>7400</v>
      </c>
      <c r="O343">
        <v>0</v>
      </c>
      <c r="P343">
        <v>0</v>
      </c>
      <c r="Q343">
        <v>0</v>
      </c>
      <c r="R343" s="148">
        <f t="shared" si="82"/>
        <v>7400</v>
      </c>
      <c r="S343" s="149">
        <v>6000</v>
      </c>
      <c r="T343">
        <v>1400</v>
      </c>
      <c r="U343">
        <v>0</v>
      </c>
      <c r="V343">
        <v>0</v>
      </c>
      <c r="W343" s="148">
        <f t="shared" si="83"/>
        <v>7400</v>
      </c>
      <c r="X343" s="149">
        <v>2200</v>
      </c>
      <c r="Y343">
        <v>5200</v>
      </c>
      <c r="Z343">
        <v>0</v>
      </c>
      <c r="AA343">
        <v>0</v>
      </c>
      <c r="AB343" s="148">
        <f t="shared" si="80"/>
        <v>7400</v>
      </c>
      <c r="AC343" s="149">
        <v>1300</v>
      </c>
      <c r="AD343">
        <v>6100</v>
      </c>
      <c r="AE343">
        <v>0</v>
      </c>
      <c r="AF343">
        <v>0</v>
      </c>
      <c r="AG343" s="148">
        <f t="shared" si="84"/>
        <v>7400</v>
      </c>
      <c r="AH343" s="149">
        <v>1300</v>
      </c>
      <c r="AI343">
        <v>6100</v>
      </c>
      <c r="AJ343">
        <v>0</v>
      </c>
      <c r="AK343">
        <v>0</v>
      </c>
      <c r="AL343" s="148">
        <f t="shared" si="85"/>
        <v>7400</v>
      </c>
      <c r="AM343" s="149">
        <v>1300</v>
      </c>
      <c r="AN343">
        <v>5900</v>
      </c>
      <c r="AO343">
        <v>200</v>
      </c>
      <c r="AP343">
        <v>0</v>
      </c>
      <c r="AQ343" s="148">
        <f t="shared" si="86"/>
        <v>7400</v>
      </c>
      <c r="AR343" s="149">
        <v>6000</v>
      </c>
      <c r="AS343">
        <v>2000</v>
      </c>
      <c r="AT343">
        <v>0</v>
      </c>
      <c r="AU343">
        <v>0</v>
      </c>
      <c r="AV343">
        <f t="shared" si="87"/>
        <v>8000</v>
      </c>
      <c r="AX343" s="150">
        <f t="shared" si="88"/>
        <v>0</v>
      </c>
      <c r="AY343" s="150">
        <f t="shared" si="89"/>
        <v>0</v>
      </c>
      <c r="AZ343" s="150">
        <f t="shared" si="90"/>
        <v>0</v>
      </c>
      <c r="BA343" s="150">
        <f t="shared" si="91"/>
        <v>0</v>
      </c>
      <c r="BB343" s="150">
        <f t="shared" si="92"/>
        <v>0</v>
      </c>
      <c r="BC343" s="150">
        <f t="shared" si="93"/>
        <v>0</v>
      </c>
      <c r="BD343" s="150">
        <f t="shared" si="94"/>
        <v>0</v>
      </c>
      <c r="BE343" s="150">
        <f t="shared" si="95"/>
        <v>0</v>
      </c>
    </row>
    <row r="344" spans="1:57" x14ac:dyDescent="0.4">
      <c r="A344" t="s">
        <v>14</v>
      </c>
      <c r="B344">
        <v>508</v>
      </c>
      <c r="C344" t="s">
        <v>14</v>
      </c>
      <c r="D344">
        <v>19088</v>
      </c>
      <c r="E344">
        <v>1</v>
      </c>
      <c r="F344" t="s">
        <v>14</v>
      </c>
      <c r="G344" t="s">
        <v>656</v>
      </c>
      <c r="H344" s="148">
        <v>2023</v>
      </c>
      <c r="I344">
        <v>6100</v>
      </c>
      <c r="J344">
        <v>0</v>
      </c>
      <c r="K344">
        <v>0</v>
      </c>
      <c r="L344">
        <v>0</v>
      </c>
      <c r="M344">
        <f t="shared" si="81"/>
        <v>6100</v>
      </c>
      <c r="N344" s="149">
        <v>6100</v>
      </c>
      <c r="O344">
        <v>0</v>
      </c>
      <c r="P344">
        <v>0</v>
      </c>
      <c r="Q344">
        <v>0</v>
      </c>
      <c r="R344" s="148">
        <f t="shared" si="82"/>
        <v>6100</v>
      </c>
      <c r="S344" s="149">
        <v>6100</v>
      </c>
      <c r="T344">
        <v>0</v>
      </c>
      <c r="U344">
        <v>0</v>
      </c>
      <c r="V344">
        <v>0</v>
      </c>
      <c r="W344" s="148">
        <f t="shared" si="83"/>
        <v>6100</v>
      </c>
      <c r="X344" s="149">
        <v>6100</v>
      </c>
      <c r="Y344">
        <v>0</v>
      </c>
      <c r="Z344">
        <v>0</v>
      </c>
      <c r="AA344">
        <v>0</v>
      </c>
      <c r="AB344" s="148">
        <f t="shared" si="80"/>
        <v>6100</v>
      </c>
      <c r="AC344" s="149">
        <v>5100</v>
      </c>
      <c r="AD344">
        <v>0</v>
      </c>
      <c r="AE344">
        <v>200</v>
      </c>
      <c r="AF344">
        <v>800</v>
      </c>
      <c r="AG344" s="148">
        <f t="shared" si="84"/>
        <v>6100</v>
      </c>
      <c r="AH344" s="149">
        <v>3400</v>
      </c>
      <c r="AI344">
        <v>900</v>
      </c>
      <c r="AJ344">
        <v>1800</v>
      </c>
      <c r="AK344">
        <v>0</v>
      </c>
      <c r="AL344" s="148">
        <f t="shared" si="85"/>
        <v>6100</v>
      </c>
      <c r="AM344" s="149">
        <v>2500</v>
      </c>
      <c r="AN344">
        <v>600</v>
      </c>
      <c r="AO344">
        <v>2900</v>
      </c>
      <c r="AP344">
        <v>100</v>
      </c>
      <c r="AQ344" s="148">
        <f t="shared" si="86"/>
        <v>6100</v>
      </c>
      <c r="AR344" s="149">
        <v>2500</v>
      </c>
      <c r="AS344">
        <v>300</v>
      </c>
      <c r="AT344">
        <v>0</v>
      </c>
      <c r="AU344">
        <v>0</v>
      </c>
      <c r="AV344">
        <f t="shared" si="87"/>
        <v>2800</v>
      </c>
      <c r="AX344" s="150">
        <f t="shared" si="88"/>
        <v>0</v>
      </c>
      <c r="AY344" s="150">
        <f t="shared" si="89"/>
        <v>0</v>
      </c>
      <c r="AZ344" s="150">
        <f t="shared" si="90"/>
        <v>0</v>
      </c>
      <c r="BA344" s="150">
        <f t="shared" si="91"/>
        <v>0</v>
      </c>
      <c r="BB344" s="150">
        <f t="shared" si="92"/>
        <v>13.114754098360656</v>
      </c>
      <c r="BC344" s="150">
        <f t="shared" si="93"/>
        <v>0</v>
      </c>
      <c r="BD344" s="150">
        <f t="shared" si="94"/>
        <v>1.639344262295082</v>
      </c>
      <c r="BE344" s="150">
        <f t="shared" si="95"/>
        <v>0</v>
      </c>
    </row>
    <row r="345" spans="1:57" x14ac:dyDescent="0.4">
      <c r="A345" t="s">
        <v>55</v>
      </c>
      <c r="B345">
        <v>503</v>
      </c>
      <c r="C345" t="s">
        <v>55</v>
      </c>
      <c r="D345">
        <v>19197</v>
      </c>
      <c r="E345">
        <v>1</v>
      </c>
      <c r="F345" t="s">
        <v>55</v>
      </c>
      <c r="G345" t="s">
        <v>656</v>
      </c>
      <c r="H345" s="148">
        <v>2021</v>
      </c>
      <c r="I345">
        <v>5200</v>
      </c>
      <c r="J345">
        <v>400</v>
      </c>
      <c r="K345">
        <v>0</v>
      </c>
      <c r="L345">
        <v>0</v>
      </c>
      <c r="M345">
        <f t="shared" si="81"/>
        <v>5600</v>
      </c>
      <c r="N345" s="149">
        <v>5600</v>
      </c>
      <c r="O345">
        <v>0</v>
      </c>
      <c r="P345">
        <v>0</v>
      </c>
      <c r="Q345">
        <v>0</v>
      </c>
      <c r="R345" s="148">
        <f t="shared" si="82"/>
        <v>5600</v>
      </c>
      <c r="S345" s="149">
        <v>1200</v>
      </c>
      <c r="T345">
        <v>4300</v>
      </c>
      <c r="U345">
        <v>100</v>
      </c>
      <c r="V345">
        <v>0</v>
      </c>
      <c r="W345" s="148">
        <f t="shared" si="83"/>
        <v>5600</v>
      </c>
      <c r="X345" s="149">
        <v>1900</v>
      </c>
      <c r="Y345">
        <v>3400</v>
      </c>
      <c r="Z345">
        <v>300</v>
      </c>
      <c r="AA345">
        <v>0</v>
      </c>
      <c r="AB345" s="148">
        <f t="shared" si="80"/>
        <v>5600</v>
      </c>
      <c r="AC345" s="149">
        <v>2100</v>
      </c>
      <c r="AD345">
        <v>3500</v>
      </c>
      <c r="AE345">
        <v>0</v>
      </c>
      <c r="AF345">
        <v>0</v>
      </c>
      <c r="AG345" s="148">
        <f t="shared" si="84"/>
        <v>5600</v>
      </c>
      <c r="AH345" s="149">
        <v>2400</v>
      </c>
      <c r="AI345">
        <v>3200</v>
      </c>
      <c r="AJ345">
        <v>0</v>
      </c>
      <c r="AK345">
        <v>0</v>
      </c>
      <c r="AL345" s="148">
        <f t="shared" si="85"/>
        <v>5600</v>
      </c>
      <c r="AM345" s="149">
        <v>5600</v>
      </c>
      <c r="AN345">
        <v>0</v>
      </c>
      <c r="AO345">
        <v>0</v>
      </c>
      <c r="AP345">
        <v>0</v>
      </c>
      <c r="AQ345" s="148">
        <f t="shared" si="86"/>
        <v>5600</v>
      </c>
      <c r="AR345" s="149">
        <v>5400</v>
      </c>
      <c r="AS345">
        <v>0</v>
      </c>
      <c r="AT345">
        <v>0</v>
      </c>
      <c r="AU345">
        <v>0</v>
      </c>
      <c r="AV345">
        <f t="shared" si="87"/>
        <v>5400</v>
      </c>
      <c r="AX345" s="150">
        <f t="shared" si="88"/>
        <v>0</v>
      </c>
      <c r="AY345" s="150">
        <f t="shared" si="89"/>
        <v>0</v>
      </c>
      <c r="AZ345" s="150">
        <f t="shared" si="90"/>
        <v>0</v>
      </c>
      <c r="BA345" s="150">
        <f t="shared" si="91"/>
        <v>0</v>
      </c>
      <c r="BB345" s="150">
        <f t="shared" si="92"/>
        <v>0</v>
      </c>
      <c r="BC345" s="150">
        <f t="shared" si="93"/>
        <v>0</v>
      </c>
      <c r="BD345" s="150">
        <f t="shared" si="94"/>
        <v>0</v>
      </c>
      <c r="BE345" s="150">
        <f t="shared" si="95"/>
        <v>0</v>
      </c>
    </row>
    <row r="346" spans="1:57" x14ac:dyDescent="0.4">
      <c r="A346" t="s">
        <v>31</v>
      </c>
      <c r="B346">
        <v>503</v>
      </c>
      <c r="C346" t="s">
        <v>31</v>
      </c>
      <c r="D346">
        <v>19273</v>
      </c>
      <c r="E346">
        <v>1</v>
      </c>
      <c r="F346" t="s">
        <v>31</v>
      </c>
      <c r="G346" t="s">
        <v>656</v>
      </c>
      <c r="H346" s="148">
        <v>2023</v>
      </c>
      <c r="I346">
        <v>100</v>
      </c>
      <c r="J346">
        <v>4900</v>
      </c>
      <c r="K346">
        <v>400</v>
      </c>
      <c r="L346">
        <v>0</v>
      </c>
      <c r="M346">
        <f t="shared" si="81"/>
        <v>5400</v>
      </c>
      <c r="N346" s="149">
        <v>3300</v>
      </c>
      <c r="O346">
        <v>2100</v>
      </c>
      <c r="P346">
        <v>0</v>
      </c>
      <c r="Q346">
        <v>0</v>
      </c>
      <c r="R346" s="148">
        <f t="shared" si="82"/>
        <v>5400</v>
      </c>
      <c r="S346" s="149">
        <v>2900</v>
      </c>
      <c r="T346">
        <v>2100</v>
      </c>
      <c r="U346">
        <v>400</v>
      </c>
      <c r="V346">
        <v>0</v>
      </c>
      <c r="W346" s="148">
        <f t="shared" si="83"/>
        <v>5400</v>
      </c>
      <c r="X346" s="149">
        <v>5100</v>
      </c>
      <c r="Y346">
        <v>300</v>
      </c>
      <c r="Z346">
        <v>0</v>
      </c>
      <c r="AA346">
        <v>0</v>
      </c>
      <c r="AB346" s="148">
        <f t="shared" si="80"/>
        <v>5400</v>
      </c>
      <c r="AC346" s="149">
        <v>0</v>
      </c>
      <c r="AD346">
        <v>5400</v>
      </c>
      <c r="AE346">
        <v>0</v>
      </c>
      <c r="AF346">
        <v>0</v>
      </c>
      <c r="AG346" s="148">
        <f t="shared" si="84"/>
        <v>5400</v>
      </c>
      <c r="AH346" s="149">
        <v>700</v>
      </c>
      <c r="AI346">
        <v>3600</v>
      </c>
      <c r="AJ346">
        <v>1100</v>
      </c>
      <c r="AK346">
        <v>0</v>
      </c>
      <c r="AL346" s="148">
        <f t="shared" si="85"/>
        <v>5400</v>
      </c>
      <c r="AM346" s="149">
        <v>200</v>
      </c>
      <c r="AN346">
        <v>3200</v>
      </c>
      <c r="AO346">
        <v>2000</v>
      </c>
      <c r="AP346">
        <v>0</v>
      </c>
      <c r="AQ346" s="148">
        <f t="shared" si="86"/>
        <v>5400</v>
      </c>
      <c r="AR346" s="149">
        <v>1900</v>
      </c>
      <c r="AS346">
        <v>4400</v>
      </c>
      <c r="AT346">
        <v>700</v>
      </c>
      <c r="AU346">
        <v>0</v>
      </c>
      <c r="AV346">
        <f t="shared" si="87"/>
        <v>7000</v>
      </c>
      <c r="AX346" s="150">
        <f t="shared" si="88"/>
        <v>0</v>
      </c>
      <c r="AY346" s="150">
        <f t="shared" si="89"/>
        <v>0</v>
      </c>
      <c r="AZ346" s="150">
        <f t="shared" si="90"/>
        <v>0</v>
      </c>
      <c r="BA346" s="150">
        <f t="shared" si="91"/>
        <v>0</v>
      </c>
      <c r="BB346" s="150">
        <f t="shared" si="92"/>
        <v>0</v>
      </c>
      <c r="BC346" s="150">
        <f t="shared" si="93"/>
        <v>0</v>
      </c>
      <c r="BD346" s="150">
        <f t="shared" si="94"/>
        <v>0</v>
      </c>
      <c r="BE346" s="150">
        <f t="shared" si="95"/>
        <v>0</v>
      </c>
    </row>
    <row r="347" spans="1:57" x14ac:dyDescent="0.4">
      <c r="A347" t="s">
        <v>282</v>
      </c>
      <c r="B347">
        <v>503</v>
      </c>
      <c r="C347" t="s">
        <v>282</v>
      </c>
      <c r="D347">
        <v>19419</v>
      </c>
      <c r="E347">
        <v>1</v>
      </c>
      <c r="F347" t="s">
        <v>282</v>
      </c>
      <c r="G347" t="s">
        <v>656</v>
      </c>
      <c r="H347" s="148">
        <v>2021</v>
      </c>
      <c r="I347">
        <v>14000</v>
      </c>
      <c r="J347">
        <v>2800</v>
      </c>
      <c r="K347">
        <v>0</v>
      </c>
      <c r="L347">
        <v>0</v>
      </c>
      <c r="M347">
        <f t="shared" si="81"/>
        <v>16800</v>
      </c>
      <c r="N347" s="149">
        <v>13100</v>
      </c>
      <c r="O347">
        <v>3700</v>
      </c>
      <c r="P347">
        <v>0</v>
      </c>
      <c r="Q347">
        <v>0</v>
      </c>
      <c r="R347" s="148">
        <f t="shared" si="82"/>
        <v>16800</v>
      </c>
      <c r="S347" s="149">
        <v>7700</v>
      </c>
      <c r="T347">
        <v>8900</v>
      </c>
      <c r="U347">
        <v>200</v>
      </c>
      <c r="V347">
        <v>0</v>
      </c>
      <c r="W347" s="148">
        <f t="shared" si="83"/>
        <v>16800</v>
      </c>
      <c r="X347" s="149">
        <v>11700</v>
      </c>
      <c r="Y347">
        <v>4900</v>
      </c>
      <c r="Z347">
        <v>200</v>
      </c>
      <c r="AA347">
        <v>0</v>
      </c>
      <c r="AB347" s="148">
        <f t="shared" si="80"/>
        <v>16800</v>
      </c>
      <c r="AC347" s="149">
        <v>12100</v>
      </c>
      <c r="AD347">
        <v>4700</v>
      </c>
      <c r="AE347">
        <v>0</v>
      </c>
      <c r="AF347">
        <v>0</v>
      </c>
      <c r="AG347" s="148">
        <f t="shared" si="84"/>
        <v>16800</v>
      </c>
      <c r="AH347" s="149">
        <v>9100</v>
      </c>
      <c r="AI347">
        <v>7700</v>
      </c>
      <c r="AJ347">
        <v>0</v>
      </c>
      <c r="AK347">
        <v>0</v>
      </c>
      <c r="AL347" s="148">
        <f t="shared" si="85"/>
        <v>16800</v>
      </c>
      <c r="AM347" s="149">
        <v>2300</v>
      </c>
      <c r="AN347">
        <v>13400</v>
      </c>
      <c r="AO347">
        <v>1100</v>
      </c>
      <c r="AP347">
        <v>0</v>
      </c>
      <c r="AQ347" s="148">
        <f t="shared" si="86"/>
        <v>16800</v>
      </c>
      <c r="AR347" s="149">
        <v>16700</v>
      </c>
      <c r="AS347">
        <v>200</v>
      </c>
      <c r="AT347">
        <v>0</v>
      </c>
      <c r="AU347">
        <v>0</v>
      </c>
      <c r="AV347">
        <f t="shared" si="87"/>
        <v>16900</v>
      </c>
      <c r="AX347" s="150">
        <f t="shared" si="88"/>
        <v>0</v>
      </c>
      <c r="AY347" s="150">
        <f t="shared" si="89"/>
        <v>0</v>
      </c>
      <c r="AZ347" s="150">
        <f t="shared" si="90"/>
        <v>0</v>
      </c>
      <c r="BA347" s="150">
        <f t="shared" si="91"/>
        <v>0</v>
      </c>
      <c r="BB347" s="150">
        <f t="shared" si="92"/>
        <v>0</v>
      </c>
      <c r="BC347" s="150">
        <f t="shared" si="93"/>
        <v>0</v>
      </c>
      <c r="BD347" s="150">
        <f t="shared" si="94"/>
        <v>0</v>
      </c>
      <c r="BE347" s="150">
        <f t="shared" si="95"/>
        <v>0</v>
      </c>
    </row>
    <row r="348" spans="1:57" x14ac:dyDescent="0.4">
      <c r="A348" t="s">
        <v>154</v>
      </c>
      <c r="B348">
        <v>503</v>
      </c>
      <c r="C348" t="s">
        <v>154</v>
      </c>
      <c r="D348">
        <v>19198</v>
      </c>
      <c r="E348">
        <v>1</v>
      </c>
      <c r="F348" t="s">
        <v>154</v>
      </c>
      <c r="G348" t="s">
        <v>656</v>
      </c>
      <c r="H348" s="148">
        <v>2023</v>
      </c>
      <c r="I348">
        <v>10800</v>
      </c>
      <c r="J348">
        <v>0</v>
      </c>
      <c r="K348">
        <v>0</v>
      </c>
      <c r="L348">
        <v>0</v>
      </c>
      <c r="M348">
        <f t="shared" si="81"/>
        <v>10800</v>
      </c>
      <c r="N348" s="149">
        <v>10800</v>
      </c>
      <c r="O348">
        <v>0</v>
      </c>
      <c r="P348">
        <v>0</v>
      </c>
      <c r="Q348">
        <v>0</v>
      </c>
      <c r="R348" s="148">
        <f t="shared" si="82"/>
        <v>10800</v>
      </c>
      <c r="S348" s="149">
        <v>10800</v>
      </c>
      <c r="T348">
        <v>0</v>
      </c>
      <c r="U348">
        <v>0</v>
      </c>
      <c r="V348">
        <v>0</v>
      </c>
      <c r="W348" s="148">
        <f t="shared" si="83"/>
        <v>10800</v>
      </c>
      <c r="X348" s="149">
        <v>10800</v>
      </c>
      <c r="Y348">
        <v>0</v>
      </c>
      <c r="Z348">
        <v>0</v>
      </c>
      <c r="AA348">
        <v>0</v>
      </c>
      <c r="AB348" s="148">
        <f t="shared" si="80"/>
        <v>10800</v>
      </c>
      <c r="AC348" s="149">
        <v>10800</v>
      </c>
      <c r="AD348">
        <v>0</v>
      </c>
      <c r="AE348">
        <v>0</v>
      </c>
      <c r="AF348">
        <v>0</v>
      </c>
      <c r="AG348" s="148">
        <f t="shared" si="84"/>
        <v>10800</v>
      </c>
      <c r="AH348" s="149">
        <v>3300</v>
      </c>
      <c r="AI348">
        <v>7500</v>
      </c>
      <c r="AJ348">
        <v>0</v>
      </c>
      <c r="AK348">
        <v>0</v>
      </c>
      <c r="AL348" s="148">
        <f t="shared" si="85"/>
        <v>10800</v>
      </c>
      <c r="AM348" s="149">
        <v>5500</v>
      </c>
      <c r="AN348">
        <v>5300</v>
      </c>
      <c r="AO348">
        <v>0</v>
      </c>
      <c r="AP348">
        <v>0</v>
      </c>
      <c r="AQ348" s="148">
        <f t="shared" si="86"/>
        <v>10800</v>
      </c>
      <c r="AR348" s="149">
        <v>10100</v>
      </c>
      <c r="AS348">
        <v>900</v>
      </c>
      <c r="AT348">
        <v>0</v>
      </c>
      <c r="AU348">
        <v>0</v>
      </c>
      <c r="AV348">
        <f t="shared" si="87"/>
        <v>11000</v>
      </c>
      <c r="AX348" s="150">
        <f t="shared" si="88"/>
        <v>0</v>
      </c>
      <c r="AY348" s="150">
        <f t="shared" si="89"/>
        <v>0</v>
      </c>
      <c r="AZ348" s="150">
        <f t="shared" si="90"/>
        <v>0</v>
      </c>
      <c r="BA348" s="150">
        <f t="shared" si="91"/>
        <v>0</v>
      </c>
      <c r="BB348" s="150">
        <f t="shared" si="92"/>
        <v>0</v>
      </c>
      <c r="BC348" s="150">
        <f t="shared" si="93"/>
        <v>0</v>
      </c>
      <c r="BD348" s="150">
        <f t="shared" si="94"/>
        <v>0</v>
      </c>
      <c r="BE348" s="150">
        <f t="shared" si="95"/>
        <v>0</v>
      </c>
    </row>
    <row r="349" spans="1:57" x14ac:dyDescent="0.4">
      <c r="A349" t="s">
        <v>219</v>
      </c>
      <c r="B349">
        <v>503</v>
      </c>
      <c r="C349" t="s">
        <v>219</v>
      </c>
      <c r="D349">
        <v>19327</v>
      </c>
      <c r="E349">
        <v>1</v>
      </c>
      <c r="F349" t="s">
        <v>219</v>
      </c>
      <c r="G349" t="s">
        <v>656</v>
      </c>
      <c r="H349" s="148">
        <v>2021</v>
      </c>
      <c r="I349">
        <v>5100</v>
      </c>
      <c r="J349">
        <v>0</v>
      </c>
      <c r="K349">
        <v>0</v>
      </c>
      <c r="L349">
        <v>0</v>
      </c>
      <c r="M349">
        <f t="shared" si="81"/>
        <v>5100</v>
      </c>
      <c r="N349" s="149">
        <v>5100</v>
      </c>
      <c r="O349">
        <v>0</v>
      </c>
      <c r="P349">
        <v>0</v>
      </c>
      <c r="Q349">
        <v>0</v>
      </c>
      <c r="R349" s="148">
        <f t="shared" si="82"/>
        <v>5100</v>
      </c>
      <c r="S349" s="149">
        <v>5000</v>
      </c>
      <c r="T349">
        <v>100</v>
      </c>
      <c r="U349">
        <v>0</v>
      </c>
      <c r="V349">
        <v>0</v>
      </c>
      <c r="W349" s="148">
        <f t="shared" si="83"/>
        <v>5100</v>
      </c>
      <c r="X349" s="149">
        <v>5000</v>
      </c>
      <c r="Y349">
        <v>100</v>
      </c>
      <c r="Z349">
        <v>0</v>
      </c>
      <c r="AA349">
        <v>0</v>
      </c>
      <c r="AB349" s="148">
        <f t="shared" si="80"/>
        <v>5100</v>
      </c>
      <c r="AC349" s="149">
        <v>4200</v>
      </c>
      <c r="AD349">
        <v>900</v>
      </c>
      <c r="AE349">
        <v>0</v>
      </c>
      <c r="AF349">
        <v>0</v>
      </c>
      <c r="AG349" s="148">
        <f t="shared" si="84"/>
        <v>5100</v>
      </c>
      <c r="AH349" s="149">
        <v>4600</v>
      </c>
      <c r="AI349">
        <v>500</v>
      </c>
      <c r="AJ349">
        <v>0</v>
      </c>
      <c r="AK349">
        <v>0</v>
      </c>
      <c r="AL349" s="148">
        <f t="shared" si="85"/>
        <v>5100</v>
      </c>
      <c r="AM349" s="149">
        <v>4400</v>
      </c>
      <c r="AN349">
        <v>600</v>
      </c>
      <c r="AO349">
        <v>100</v>
      </c>
      <c r="AP349">
        <v>0</v>
      </c>
      <c r="AQ349" s="148">
        <f t="shared" si="86"/>
        <v>5100</v>
      </c>
      <c r="AR349" s="149">
        <v>5000</v>
      </c>
      <c r="AS349">
        <v>0</v>
      </c>
      <c r="AT349">
        <v>0</v>
      </c>
      <c r="AU349">
        <v>0</v>
      </c>
      <c r="AV349">
        <f t="shared" si="87"/>
        <v>5000</v>
      </c>
      <c r="AX349" s="150">
        <f t="shared" si="88"/>
        <v>0</v>
      </c>
      <c r="AY349" s="150">
        <f t="shared" si="89"/>
        <v>0</v>
      </c>
      <c r="AZ349" s="150">
        <f t="shared" si="90"/>
        <v>0</v>
      </c>
      <c r="BA349" s="150">
        <f t="shared" si="91"/>
        <v>0</v>
      </c>
      <c r="BB349" s="150">
        <f t="shared" si="92"/>
        <v>0</v>
      </c>
      <c r="BC349" s="150">
        <f t="shared" si="93"/>
        <v>0</v>
      </c>
      <c r="BD349" s="150">
        <f t="shared" si="94"/>
        <v>0</v>
      </c>
      <c r="BE349" s="150">
        <f t="shared" si="95"/>
        <v>0</v>
      </c>
    </row>
    <row r="350" spans="1:57" x14ac:dyDescent="0.4">
      <c r="A350" t="s">
        <v>220</v>
      </c>
      <c r="B350">
        <v>503</v>
      </c>
      <c r="C350" t="s">
        <v>220</v>
      </c>
      <c r="D350">
        <v>19328</v>
      </c>
      <c r="E350">
        <v>1</v>
      </c>
      <c r="F350" t="s">
        <v>220</v>
      </c>
      <c r="G350" t="s">
        <v>656</v>
      </c>
      <c r="H350" s="148">
        <v>2021</v>
      </c>
      <c r="I350">
        <v>6200</v>
      </c>
      <c r="J350">
        <v>0</v>
      </c>
      <c r="K350">
        <v>0</v>
      </c>
      <c r="L350">
        <v>0</v>
      </c>
      <c r="M350">
        <f t="shared" si="81"/>
        <v>6200</v>
      </c>
      <c r="N350" s="149">
        <v>6200</v>
      </c>
      <c r="O350">
        <v>0</v>
      </c>
      <c r="P350">
        <v>0</v>
      </c>
      <c r="Q350">
        <v>0</v>
      </c>
      <c r="R350" s="148">
        <f t="shared" si="82"/>
        <v>6200</v>
      </c>
      <c r="S350" s="149">
        <v>5900</v>
      </c>
      <c r="T350">
        <v>300</v>
      </c>
      <c r="U350">
        <v>0</v>
      </c>
      <c r="V350">
        <v>0</v>
      </c>
      <c r="W350" s="148">
        <f t="shared" si="83"/>
        <v>6200</v>
      </c>
      <c r="X350" s="149">
        <v>5400</v>
      </c>
      <c r="Y350">
        <v>800</v>
      </c>
      <c r="Z350">
        <v>0</v>
      </c>
      <c r="AA350">
        <v>0</v>
      </c>
      <c r="AB350" s="148">
        <f t="shared" si="80"/>
        <v>6200</v>
      </c>
      <c r="AC350" s="149">
        <v>2200</v>
      </c>
      <c r="AD350">
        <v>4000</v>
      </c>
      <c r="AE350">
        <v>0</v>
      </c>
      <c r="AF350">
        <v>0</v>
      </c>
      <c r="AG350" s="148">
        <f t="shared" si="84"/>
        <v>6200</v>
      </c>
      <c r="AH350" s="149">
        <v>5600</v>
      </c>
      <c r="AI350">
        <v>600</v>
      </c>
      <c r="AJ350">
        <v>0</v>
      </c>
      <c r="AK350">
        <v>0</v>
      </c>
      <c r="AL350" s="148">
        <f t="shared" si="85"/>
        <v>6200</v>
      </c>
      <c r="AM350" s="149">
        <v>6200</v>
      </c>
      <c r="AN350">
        <v>0</v>
      </c>
      <c r="AO350">
        <v>0</v>
      </c>
      <c r="AP350">
        <v>0</v>
      </c>
      <c r="AQ350" s="148">
        <f t="shared" si="86"/>
        <v>6200</v>
      </c>
      <c r="AR350" s="149">
        <v>6400</v>
      </c>
      <c r="AS350">
        <v>0</v>
      </c>
      <c r="AT350">
        <v>0</v>
      </c>
      <c r="AU350">
        <v>0</v>
      </c>
      <c r="AV350">
        <f t="shared" si="87"/>
        <v>6400</v>
      </c>
      <c r="AX350" s="150">
        <f t="shared" si="88"/>
        <v>0</v>
      </c>
      <c r="AY350" s="150">
        <f t="shared" si="89"/>
        <v>0</v>
      </c>
      <c r="AZ350" s="150">
        <f t="shared" si="90"/>
        <v>0</v>
      </c>
      <c r="BA350" s="150">
        <f t="shared" si="91"/>
        <v>0</v>
      </c>
      <c r="BB350" s="150">
        <f t="shared" si="92"/>
        <v>0</v>
      </c>
      <c r="BC350" s="150">
        <f t="shared" si="93"/>
        <v>0</v>
      </c>
      <c r="BD350" s="150">
        <f t="shared" si="94"/>
        <v>0</v>
      </c>
      <c r="BE350" s="150">
        <f t="shared" si="95"/>
        <v>0</v>
      </c>
    </row>
    <row r="351" spans="1:57" x14ac:dyDescent="0.4">
      <c r="A351" t="s">
        <v>221</v>
      </c>
      <c r="B351">
        <v>503</v>
      </c>
      <c r="C351" t="s">
        <v>221</v>
      </c>
      <c r="D351">
        <v>19329</v>
      </c>
      <c r="E351">
        <v>1</v>
      </c>
      <c r="F351" t="s">
        <v>221</v>
      </c>
      <c r="G351" t="s">
        <v>656</v>
      </c>
      <c r="H351" s="148">
        <v>2021</v>
      </c>
      <c r="I351">
        <v>10300</v>
      </c>
      <c r="J351">
        <v>1000</v>
      </c>
      <c r="K351">
        <v>0</v>
      </c>
      <c r="L351">
        <v>0</v>
      </c>
      <c r="M351">
        <f t="shared" si="81"/>
        <v>11300</v>
      </c>
      <c r="N351" s="149">
        <v>11300</v>
      </c>
      <c r="O351">
        <v>0</v>
      </c>
      <c r="P351">
        <v>0</v>
      </c>
      <c r="Q351">
        <v>0</v>
      </c>
      <c r="R351" s="148">
        <f t="shared" si="82"/>
        <v>11300</v>
      </c>
      <c r="S351" s="149">
        <v>7200</v>
      </c>
      <c r="T351">
        <v>4000</v>
      </c>
      <c r="U351">
        <v>100</v>
      </c>
      <c r="V351">
        <v>0</v>
      </c>
      <c r="W351" s="148">
        <f t="shared" si="83"/>
        <v>11300</v>
      </c>
      <c r="X351" s="149">
        <v>10100</v>
      </c>
      <c r="Y351">
        <v>1200</v>
      </c>
      <c r="Z351">
        <v>0</v>
      </c>
      <c r="AA351">
        <v>0</v>
      </c>
      <c r="AB351" s="148">
        <f t="shared" si="80"/>
        <v>11300</v>
      </c>
      <c r="AC351" s="149">
        <v>3100</v>
      </c>
      <c r="AD351">
        <v>8200</v>
      </c>
      <c r="AE351">
        <v>0</v>
      </c>
      <c r="AF351">
        <v>0</v>
      </c>
      <c r="AG351" s="148">
        <f t="shared" si="84"/>
        <v>11300</v>
      </c>
      <c r="AH351" s="149">
        <v>7200</v>
      </c>
      <c r="AI351">
        <v>4100</v>
      </c>
      <c r="AJ351">
        <v>0</v>
      </c>
      <c r="AK351">
        <v>0</v>
      </c>
      <c r="AL351" s="148">
        <f t="shared" si="85"/>
        <v>11300</v>
      </c>
      <c r="AM351" s="149">
        <v>9500</v>
      </c>
      <c r="AN351">
        <v>1800</v>
      </c>
      <c r="AO351">
        <v>0</v>
      </c>
      <c r="AP351">
        <v>0</v>
      </c>
      <c r="AQ351" s="148">
        <f t="shared" si="86"/>
        <v>11300</v>
      </c>
      <c r="AR351" s="149">
        <v>11000</v>
      </c>
      <c r="AS351">
        <v>300</v>
      </c>
      <c r="AT351">
        <v>0</v>
      </c>
      <c r="AU351">
        <v>0</v>
      </c>
      <c r="AV351">
        <f t="shared" si="87"/>
        <v>11300</v>
      </c>
      <c r="AX351" s="150">
        <f t="shared" si="88"/>
        <v>0</v>
      </c>
      <c r="AY351" s="150">
        <f t="shared" si="89"/>
        <v>0</v>
      </c>
      <c r="AZ351" s="150">
        <f t="shared" si="90"/>
        <v>0</v>
      </c>
      <c r="BA351" s="150">
        <f t="shared" si="91"/>
        <v>0</v>
      </c>
      <c r="BB351" s="150">
        <f t="shared" si="92"/>
        <v>0</v>
      </c>
      <c r="BC351" s="150">
        <f t="shared" si="93"/>
        <v>0</v>
      </c>
      <c r="BD351" s="150">
        <f t="shared" si="94"/>
        <v>0</v>
      </c>
      <c r="BE351" s="150">
        <f t="shared" si="95"/>
        <v>0</v>
      </c>
    </row>
    <row r="352" spans="1:57" x14ac:dyDescent="0.4">
      <c r="A352" t="s">
        <v>252</v>
      </c>
      <c r="B352">
        <v>508</v>
      </c>
      <c r="C352" t="s">
        <v>252</v>
      </c>
      <c r="D352">
        <v>19375</v>
      </c>
      <c r="E352">
        <v>1</v>
      </c>
      <c r="F352" t="s">
        <v>252</v>
      </c>
      <c r="G352" t="s">
        <v>656</v>
      </c>
      <c r="H352" s="148">
        <v>2024</v>
      </c>
      <c r="I352">
        <v>3700</v>
      </c>
      <c r="J352">
        <v>0</v>
      </c>
      <c r="K352">
        <v>0</v>
      </c>
      <c r="L352">
        <v>0</v>
      </c>
      <c r="M352">
        <f t="shared" si="81"/>
        <v>3700</v>
      </c>
      <c r="N352" s="149">
        <v>3700</v>
      </c>
      <c r="O352">
        <v>0</v>
      </c>
      <c r="P352">
        <v>0</v>
      </c>
      <c r="Q352">
        <v>0</v>
      </c>
      <c r="R352" s="148">
        <f t="shared" si="82"/>
        <v>3700</v>
      </c>
      <c r="S352" s="149">
        <v>3700</v>
      </c>
      <c r="T352">
        <v>0</v>
      </c>
      <c r="U352">
        <v>0</v>
      </c>
      <c r="V352">
        <v>0</v>
      </c>
      <c r="W352" s="148">
        <f t="shared" si="83"/>
        <v>3700</v>
      </c>
      <c r="X352" s="149">
        <v>3600</v>
      </c>
      <c r="Y352">
        <v>100</v>
      </c>
      <c r="Z352">
        <v>0</v>
      </c>
      <c r="AA352">
        <v>0</v>
      </c>
      <c r="AB352" s="148">
        <f t="shared" si="80"/>
        <v>3700</v>
      </c>
      <c r="AC352" s="149">
        <v>3600</v>
      </c>
      <c r="AD352">
        <v>100</v>
      </c>
      <c r="AE352">
        <v>0</v>
      </c>
      <c r="AF352">
        <v>0</v>
      </c>
      <c r="AG352" s="148">
        <f t="shared" si="84"/>
        <v>3700</v>
      </c>
      <c r="AH352" s="149">
        <v>2800</v>
      </c>
      <c r="AI352">
        <v>900</v>
      </c>
      <c r="AJ352">
        <v>0</v>
      </c>
      <c r="AK352">
        <v>0</v>
      </c>
      <c r="AL352" s="148">
        <f t="shared" si="85"/>
        <v>3700</v>
      </c>
      <c r="AM352" s="149">
        <v>3700</v>
      </c>
      <c r="AN352">
        <v>0</v>
      </c>
      <c r="AO352">
        <v>0</v>
      </c>
      <c r="AP352">
        <v>0</v>
      </c>
      <c r="AQ352" s="148">
        <f t="shared" si="86"/>
        <v>3700</v>
      </c>
      <c r="AR352" s="149">
        <v>500</v>
      </c>
      <c r="AS352">
        <v>2500</v>
      </c>
      <c r="AT352">
        <v>600</v>
      </c>
      <c r="AU352">
        <v>0</v>
      </c>
      <c r="AV352">
        <f t="shared" si="87"/>
        <v>3600</v>
      </c>
      <c r="AX352" s="150">
        <f t="shared" si="88"/>
        <v>0</v>
      </c>
      <c r="AY352" s="150">
        <f t="shared" si="89"/>
        <v>0</v>
      </c>
      <c r="AZ352" s="150">
        <f t="shared" si="90"/>
        <v>0</v>
      </c>
      <c r="BA352" s="150">
        <f t="shared" si="91"/>
        <v>0</v>
      </c>
      <c r="BB352" s="150">
        <f t="shared" si="92"/>
        <v>0</v>
      </c>
      <c r="BC352" s="150">
        <f t="shared" si="93"/>
        <v>0</v>
      </c>
      <c r="BD352" s="150">
        <f t="shared" si="94"/>
        <v>0</v>
      </c>
      <c r="BE352" s="150">
        <f t="shared" si="95"/>
        <v>0</v>
      </c>
    </row>
    <row r="353" spans="1:57" x14ac:dyDescent="0.4">
      <c r="A353" t="s">
        <v>570</v>
      </c>
      <c r="B353">
        <v>503</v>
      </c>
      <c r="C353" t="s">
        <v>570</v>
      </c>
      <c r="D353">
        <v>22982</v>
      </c>
      <c r="E353">
        <v>1</v>
      </c>
      <c r="F353" t="s">
        <v>570</v>
      </c>
      <c r="G353" t="s">
        <v>656</v>
      </c>
      <c r="H353" s="148">
        <v>2025</v>
      </c>
      <c r="I353">
        <v>800</v>
      </c>
      <c r="J353">
        <v>0</v>
      </c>
      <c r="K353">
        <v>0</v>
      </c>
      <c r="L353">
        <v>0</v>
      </c>
      <c r="M353">
        <f t="shared" si="81"/>
        <v>800</v>
      </c>
      <c r="N353" s="149">
        <v>800</v>
      </c>
      <c r="O353">
        <v>0</v>
      </c>
      <c r="P353">
        <v>0</v>
      </c>
      <c r="Q353">
        <v>0</v>
      </c>
      <c r="R353" s="148">
        <f t="shared" si="82"/>
        <v>800</v>
      </c>
      <c r="S353" s="149">
        <v>200</v>
      </c>
      <c r="T353">
        <v>200</v>
      </c>
      <c r="U353">
        <v>400</v>
      </c>
      <c r="V353">
        <v>0</v>
      </c>
      <c r="W353" s="148">
        <f t="shared" si="83"/>
        <v>800</v>
      </c>
      <c r="X353" s="149">
        <v>800</v>
      </c>
      <c r="Y353">
        <v>0</v>
      </c>
      <c r="Z353">
        <v>0</v>
      </c>
      <c r="AA353">
        <v>0</v>
      </c>
      <c r="AB353" s="148">
        <f t="shared" si="80"/>
        <v>800</v>
      </c>
      <c r="AC353" s="149">
        <v>800</v>
      </c>
      <c r="AD353">
        <v>0</v>
      </c>
      <c r="AE353">
        <v>0</v>
      </c>
      <c r="AF353">
        <v>0</v>
      </c>
      <c r="AG353" s="148">
        <f t="shared" si="84"/>
        <v>800</v>
      </c>
      <c r="AH353" s="149">
        <v>800</v>
      </c>
      <c r="AI353">
        <v>0</v>
      </c>
      <c r="AJ353">
        <v>0</v>
      </c>
      <c r="AK353">
        <v>0</v>
      </c>
      <c r="AL353" s="148">
        <f t="shared" si="85"/>
        <v>800</v>
      </c>
      <c r="AM353" s="149">
        <v>800</v>
      </c>
      <c r="AN353">
        <v>0</v>
      </c>
      <c r="AO353">
        <v>0</v>
      </c>
      <c r="AP353">
        <v>0</v>
      </c>
      <c r="AQ353" s="148">
        <f t="shared" si="86"/>
        <v>800</v>
      </c>
      <c r="AR353" s="149">
        <v>6700</v>
      </c>
      <c r="AS353">
        <v>0</v>
      </c>
      <c r="AT353">
        <v>0</v>
      </c>
      <c r="AU353">
        <v>0</v>
      </c>
      <c r="AV353">
        <f t="shared" si="87"/>
        <v>6700</v>
      </c>
      <c r="AX353" s="150">
        <f t="shared" si="88"/>
        <v>0</v>
      </c>
      <c r="AY353" s="150">
        <f t="shared" si="89"/>
        <v>0</v>
      </c>
      <c r="AZ353" s="150">
        <f t="shared" si="90"/>
        <v>0</v>
      </c>
      <c r="BA353" s="150">
        <f t="shared" si="91"/>
        <v>0</v>
      </c>
      <c r="BB353" s="150">
        <f t="shared" si="92"/>
        <v>0</v>
      </c>
      <c r="BC353" s="150">
        <f t="shared" si="93"/>
        <v>0</v>
      </c>
      <c r="BD353" s="150">
        <f t="shared" si="94"/>
        <v>0</v>
      </c>
      <c r="BE353" s="150">
        <f t="shared" si="95"/>
        <v>0</v>
      </c>
    </row>
    <row r="354" spans="1:57" x14ac:dyDescent="0.4">
      <c r="A354" t="s">
        <v>588</v>
      </c>
      <c r="B354">
        <v>503</v>
      </c>
      <c r="C354" t="s">
        <v>588</v>
      </c>
      <c r="D354">
        <v>22983</v>
      </c>
      <c r="E354">
        <v>1</v>
      </c>
      <c r="F354" t="s">
        <v>588</v>
      </c>
      <c r="G354" t="s">
        <v>656</v>
      </c>
      <c r="H354" s="148">
        <v>2023</v>
      </c>
      <c r="I354">
        <v>6600</v>
      </c>
      <c r="J354">
        <v>100</v>
      </c>
      <c r="K354">
        <v>0</v>
      </c>
      <c r="L354">
        <v>0</v>
      </c>
      <c r="M354">
        <f t="shared" si="81"/>
        <v>6700</v>
      </c>
      <c r="N354" s="149">
        <v>6700</v>
      </c>
      <c r="O354">
        <v>0</v>
      </c>
      <c r="P354">
        <v>0</v>
      </c>
      <c r="Q354">
        <v>0</v>
      </c>
      <c r="R354" s="148">
        <f t="shared" si="82"/>
        <v>6700</v>
      </c>
      <c r="S354" s="149">
        <v>2600</v>
      </c>
      <c r="T354">
        <v>4100</v>
      </c>
      <c r="U354">
        <v>0</v>
      </c>
      <c r="V354">
        <v>0</v>
      </c>
      <c r="W354" s="148">
        <f t="shared" si="83"/>
        <v>6700</v>
      </c>
      <c r="X354" s="149">
        <v>6700</v>
      </c>
      <c r="Y354">
        <v>0</v>
      </c>
      <c r="Z354">
        <v>0</v>
      </c>
      <c r="AA354">
        <v>0</v>
      </c>
      <c r="AB354" s="148">
        <f t="shared" si="80"/>
        <v>6700</v>
      </c>
      <c r="AC354" s="149">
        <v>6700</v>
      </c>
      <c r="AD354">
        <v>0</v>
      </c>
      <c r="AE354">
        <v>0</v>
      </c>
      <c r="AF354">
        <v>0</v>
      </c>
      <c r="AG354" s="148">
        <f t="shared" si="84"/>
        <v>6700</v>
      </c>
      <c r="AH354" s="149">
        <v>5300</v>
      </c>
      <c r="AI354">
        <v>1400</v>
      </c>
      <c r="AJ354">
        <v>0</v>
      </c>
      <c r="AK354">
        <v>0</v>
      </c>
      <c r="AL354" s="148">
        <f t="shared" si="85"/>
        <v>6700</v>
      </c>
      <c r="AM354" s="149">
        <v>6100</v>
      </c>
      <c r="AN354">
        <v>600</v>
      </c>
      <c r="AO354">
        <v>0</v>
      </c>
      <c r="AP354">
        <v>0</v>
      </c>
      <c r="AQ354" s="148">
        <f t="shared" si="86"/>
        <v>6700</v>
      </c>
      <c r="AR354" s="149">
        <v>1100</v>
      </c>
      <c r="AS354">
        <v>0</v>
      </c>
      <c r="AT354">
        <v>0</v>
      </c>
      <c r="AU354">
        <v>0</v>
      </c>
      <c r="AV354">
        <f t="shared" si="87"/>
        <v>1100</v>
      </c>
      <c r="AX354" s="150">
        <f t="shared" si="88"/>
        <v>0</v>
      </c>
      <c r="AY354" s="150">
        <f t="shared" si="89"/>
        <v>0</v>
      </c>
      <c r="AZ354" s="150">
        <f t="shared" si="90"/>
        <v>0</v>
      </c>
      <c r="BA354" s="150">
        <f t="shared" si="91"/>
        <v>0</v>
      </c>
      <c r="BB354" s="150">
        <f t="shared" si="92"/>
        <v>0</v>
      </c>
      <c r="BC354" s="150">
        <f t="shared" si="93"/>
        <v>0</v>
      </c>
      <c r="BD354" s="150">
        <f t="shared" si="94"/>
        <v>0</v>
      </c>
      <c r="BE354" s="150">
        <f t="shared" si="95"/>
        <v>0</v>
      </c>
    </row>
    <row r="355" spans="1:57" x14ac:dyDescent="0.4">
      <c r="A355" t="s">
        <v>571</v>
      </c>
      <c r="B355">
        <v>503</v>
      </c>
      <c r="C355" t="s">
        <v>571</v>
      </c>
      <c r="D355">
        <v>22981</v>
      </c>
      <c r="E355">
        <v>1</v>
      </c>
      <c r="F355" t="s">
        <v>571</v>
      </c>
      <c r="G355" t="s">
        <v>656</v>
      </c>
      <c r="H355" s="148">
        <v>2025</v>
      </c>
      <c r="I355">
        <v>900</v>
      </c>
      <c r="J355">
        <v>0</v>
      </c>
      <c r="K355">
        <v>0</v>
      </c>
      <c r="L355">
        <v>0</v>
      </c>
      <c r="M355">
        <f t="shared" si="81"/>
        <v>900</v>
      </c>
      <c r="N355" s="149">
        <v>900</v>
      </c>
      <c r="O355">
        <v>0</v>
      </c>
      <c r="P355">
        <v>0</v>
      </c>
      <c r="Q355">
        <v>0</v>
      </c>
      <c r="R355" s="148">
        <f t="shared" si="82"/>
        <v>900</v>
      </c>
      <c r="S355" s="149">
        <v>900</v>
      </c>
      <c r="T355">
        <v>0</v>
      </c>
      <c r="U355">
        <v>0</v>
      </c>
      <c r="V355">
        <v>0</v>
      </c>
      <c r="W355" s="148">
        <f t="shared" si="83"/>
        <v>900</v>
      </c>
      <c r="X355" s="149">
        <v>900</v>
      </c>
      <c r="Y355">
        <v>0</v>
      </c>
      <c r="Z355">
        <v>0</v>
      </c>
      <c r="AA355">
        <v>0</v>
      </c>
      <c r="AB355" s="148">
        <f t="shared" si="80"/>
        <v>900</v>
      </c>
      <c r="AC355" s="149">
        <v>900</v>
      </c>
      <c r="AD355">
        <v>0</v>
      </c>
      <c r="AE355">
        <v>0</v>
      </c>
      <c r="AF355">
        <v>0</v>
      </c>
      <c r="AG355" s="148">
        <f t="shared" si="84"/>
        <v>900</v>
      </c>
      <c r="AH355" s="149">
        <v>600</v>
      </c>
      <c r="AI355">
        <v>300</v>
      </c>
      <c r="AJ355">
        <v>0</v>
      </c>
      <c r="AK355">
        <v>0</v>
      </c>
      <c r="AL355" s="148">
        <f t="shared" si="85"/>
        <v>900</v>
      </c>
      <c r="AM355" s="149">
        <v>900</v>
      </c>
      <c r="AN355">
        <v>0</v>
      </c>
      <c r="AO355">
        <v>0</v>
      </c>
      <c r="AP355">
        <v>0</v>
      </c>
      <c r="AQ355" s="148">
        <f t="shared" si="86"/>
        <v>900</v>
      </c>
      <c r="AR355" s="149">
        <v>4200</v>
      </c>
      <c r="AS355">
        <v>0</v>
      </c>
      <c r="AT355">
        <v>0</v>
      </c>
      <c r="AU355">
        <v>0</v>
      </c>
      <c r="AV355">
        <f t="shared" si="87"/>
        <v>4200</v>
      </c>
      <c r="AX355" s="150">
        <f t="shared" si="88"/>
        <v>0</v>
      </c>
      <c r="AY355" s="150">
        <f t="shared" si="89"/>
        <v>0</v>
      </c>
      <c r="AZ355" s="150">
        <f t="shared" si="90"/>
        <v>0</v>
      </c>
      <c r="BA355" s="150">
        <f t="shared" si="91"/>
        <v>0</v>
      </c>
      <c r="BB355" s="150">
        <f t="shared" si="92"/>
        <v>0</v>
      </c>
      <c r="BC355" s="150">
        <f t="shared" si="93"/>
        <v>0</v>
      </c>
      <c r="BD355" s="150">
        <f t="shared" si="94"/>
        <v>0</v>
      </c>
      <c r="BE355" s="150">
        <f t="shared" si="95"/>
        <v>0</v>
      </c>
    </row>
    <row r="356" spans="1:57" x14ac:dyDescent="0.4">
      <c r="A356" t="s">
        <v>589</v>
      </c>
      <c r="B356">
        <v>503</v>
      </c>
      <c r="C356" t="s">
        <v>589</v>
      </c>
      <c r="D356">
        <v>22980</v>
      </c>
      <c r="E356">
        <v>1</v>
      </c>
      <c r="F356" t="s">
        <v>589</v>
      </c>
      <c r="G356" t="s">
        <v>656</v>
      </c>
      <c r="H356" s="148">
        <v>2025</v>
      </c>
      <c r="I356">
        <v>4100</v>
      </c>
      <c r="J356">
        <v>0</v>
      </c>
      <c r="K356">
        <v>0</v>
      </c>
      <c r="L356">
        <v>0</v>
      </c>
      <c r="M356">
        <f t="shared" si="81"/>
        <v>4100</v>
      </c>
      <c r="N356" s="149">
        <v>4100</v>
      </c>
      <c r="O356">
        <v>0</v>
      </c>
      <c r="P356">
        <v>0</v>
      </c>
      <c r="Q356">
        <v>0</v>
      </c>
      <c r="R356" s="148">
        <f t="shared" si="82"/>
        <v>4100</v>
      </c>
      <c r="S356" s="149">
        <v>4100</v>
      </c>
      <c r="T356">
        <v>0</v>
      </c>
      <c r="U356">
        <v>0</v>
      </c>
      <c r="V356">
        <v>0</v>
      </c>
      <c r="W356" s="148">
        <f t="shared" si="83"/>
        <v>4100</v>
      </c>
      <c r="X356" s="149">
        <v>4100</v>
      </c>
      <c r="Y356">
        <v>0</v>
      </c>
      <c r="Z356">
        <v>0</v>
      </c>
      <c r="AA356">
        <v>0</v>
      </c>
      <c r="AB356" s="148">
        <f t="shared" si="80"/>
        <v>4100</v>
      </c>
      <c r="AC356" s="149">
        <v>4100</v>
      </c>
      <c r="AD356">
        <v>0</v>
      </c>
      <c r="AE356">
        <v>0</v>
      </c>
      <c r="AF356">
        <v>0</v>
      </c>
      <c r="AG356" s="148">
        <f t="shared" si="84"/>
        <v>4100</v>
      </c>
      <c r="AH356" s="149">
        <v>4100</v>
      </c>
      <c r="AI356">
        <v>0</v>
      </c>
      <c r="AJ356">
        <v>0</v>
      </c>
      <c r="AK356">
        <v>0</v>
      </c>
      <c r="AL356" s="148">
        <f t="shared" si="85"/>
        <v>4100</v>
      </c>
      <c r="AM356" s="149">
        <v>4100</v>
      </c>
      <c r="AN356">
        <v>0</v>
      </c>
      <c r="AO356">
        <v>0</v>
      </c>
      <c r="AP356">
        <v>0</v>
      </c>
      <c r="AQ356" s="148">
        <f t="shared" si="86"/>
        <v>4100</v>
      </c>
      <c r="AR356" s="149">
        <v>4300</v>
      </c>
      <c r="AS356">
        <v>1000</v>
      </c>
      <c r="AT356">
        <v>100</v>
      </c>
      <c r="AU356">
        <v>0</v>
      </c>
      <c r="AV356">
        <f t="shared" si="87"/>
        <v>5400</v>
      </c>
      <c r="AX356" s="150">
        <f t="shared" si="88"/>
        <v>0</v>
      </c>
      <c r="AY356" s="150">
        <f t="shared" si="89"/>
        <v>0</v>
      </c>
      <c r="AZ356" s="150">
        <f t="shared" si="90"/>
        <v>0</v>
      </c>
      <c r="BA356" s="150">
        <f t="shared" si="91"/>
        <v>0</v>
      </c>
      <c r="BB356" s="150">
        <f t="shared" si="92"/>
        <v>0</v>
      </c>
      <c r="BC356" s="150">
        <f t="shared" si="93"/>
        <v>0</v>
      </c>
      <c r="BD356" s="150">
        <f t="shared" si="94"/>
        <v>0</v>
      </c>
      <c r="BE356" s="150">
        <f t="shared" si="95"/>
        <v>0</v>
      </c>
    </row>
    <row r="357" spans="1:57" x14ac:dyDescent="0.4">
      <c r="A357" t="s">
        <v>68</v>
      </c>
      <c r="B357">
        <v>503</v>
      </c>
      <c r="C357" t="s">
        <v>68</v>
      </c>
      <c r="D357">
        <v>19199</v>
      </c>
      <c r="E357">
        <v>1</v>
      </c>
      <c r="F357" t="s">
        <v>68</v>
      </c>
      <c r="G357" t="s">
        <v>656</v>
      </c>
      <c r="H357" s="148">
        <v>2023</v>
      </c>
      <c r="I357">
        <v>10100</v>
      </c>
      <c r="J357">
        <v>100</v>
      </c>
      <c r="K357">
        <v>0</v>
      </c>
      <c r="L357">
        <v>0</v>
      </c>
      <c r="M357">
        <f t="shared" si="81"/>
        <v>10200</v>
      </c>
      <c r="N357" s="149">
        <v>10100</v>
      </c>
      <c r="O357">
        <v>100</v>
      </c>
      <c r="P357">
        <v>0</v>
      </c>
      <c r="Q357">
        <v>0</v>
      </c>
      <c r="R357" s="148">
        <f t="shared" si="82"/>
        <v>10200</v>
      </c>
      <c r="S357" s="149">
        <v>4500</v>
      </c>
      <c r="T357">
        <v>5600</v>
      </c>
      <c r="U357">
        <v>100</v>
      </c>
      <c r="V357">
        <v>0</v>
      </c>
      <c r="W357" s="148">
        <f t="shared" si="83"/>
        <v>10200</v>
      </c>
      <c r="X357" s="149">
        <v>1800</v>
      </c>
      <c r="Y357">
        <v>4700</v>
      </c>
      <c r="Z357">
        <v>3700</v>
      </c>
      <c r="AA357">
        <v>0</v>
      </c>
      <c r="AB357" s="148">
        <f t="shared" si="80"/>
        <v>10200</v>
      </c>
      <c r="AC357" s="149">
        <v>2800</v>
      </c>
      <c r="AD357">
        <v>6300</v>
      </c>
      <c r="AE357">
        <v>1100</v>
      </c>
      <c r="AF357">
        <v>0</v>
      </c>
      <c r="AG357" s="148">
        <f t="shared" si="84"/>
        <v>10200</v>
      </c>
      <c r="AH357" s="149">
        <v>7000</v>
      </c>
      <c r="AI357">
        <v>3200</v>
      </c>
      <c r="AJ357">
        <v>0</v>
      </c>
      <c r="AK357">
        <v>0</v>
      </c>
      <c r="AL357" s="148">
        <f t="shared" si="85"/>
        <v>10200</v>
      </c>
      <c r="AM357" s="149">
        <v>3800</v>
      </c>
      <c r="AN357">
        <v>6400</v>
      </c>
      <c r="AO357">
        <v>0</v>
      </c>
      <c r="AP357">
        <v>0</v>
      </c>
      <c r="AQ357" s="148">
        <f t="shared" si="86"/>
        <v>10200</v>
      </c>
      <c r="AR357" s="149">
        <v>9500</v>
      </c>
      <c r="AS357">
        <v>700</v>
      </c>
      <c r="AT357">
        <v>0</v>
      </c>
      <c r="AU357">
        <v>0</v>
      </c>
      <c r="AV357">
        <f t="shared" si="87"/>
        <v>10200</v>
      </c>
      <c r="AX357" s="150">
        <f t="shared" si="88"/>
        <v>0</v>
      </c>
      <c r="AY357" s="150">
        <f t="shared" si="89"/>
        <v>0</v>
      </c>
      <c r="AZ357" s="150">
        <f t="shared" si="90"/>
        <v>0</v>
      </c>
      <c r="BA357" s="150">
        <f t="shared" si="91"/>
        <v>0</v>
      </c>
      <c r="BB357" s="150">
        <f t="shared" si="92"/>
        <v>0</v>
      </c>
      <c r="BC357" s="150">
        <f t="shared" si="93"/>
        <v>0</v>
      </c>
      <c r="BD357" s="150">
        <f t="shared" si="94"/>
        <v>0</v>
      </c>
      <c r="BE357" s="150">
        <f t="shared" si="95"/>
        <v>0</v>
      </c>
    </row>
    <row r="358" spans="1:57" x14ac:dyDescent="0.4">
      <c r="A358" t="s">
        <v>144</v>
      </c>
      <c r="B358">
        <v>503</v>
      </c>
      <c r="C358" t="s">
        <v>144</v>
      </c>
      <c r="D358">
        <v>19200</v>
      </c>
      <c r="E358">
        <v>1</v>
      </c>
      <c r="F358" t="s">
        <v>144</v>
      </c>
      <c r="G358" t="s">
        <v>656</v>
      </c>
      <c r="H358" s="148">
        <v>2019</v>
      </c>
      <c r="I358">
        <v>4500</v>
      </c>
      <c r="J358">
        <v>0</v>
      </c>
      <c r="K358">
        <v>0</v>
      </c>
      <c r="L358">
        <v>0</v>
      </c>
      <c r="M358">
        <f t="shared" si="81"/>
        <v>4500</v>
      </c>
      <c r="N358" s="149">
        <v>4500</v>
      </c>
      <c r="O358">
        <v>0</v>
      </c>
      <c r="P358">
        <v>0</v>
      </c>
      <c r="Q358">
        <v>0</v>
      </c>
      <c r="R358" s="148">
        <f t="shared" si="82"/>
        <v>4500</v>
      </c>
      <c r="S358" s="149">
        <v>3900</v>
      </c>
      <c r="T358">
        <v>600</v>
      </c>
      <c r="U358">
        <v>0</v>
      </c>
      <c r="V358">
        <v>0</v>
      </c>
      <c r="W358" s="148">
        <f t="shared" si="83"/>
        <v>4500</v>
      </c>
      <c r="X358" s="149">
        <v>200</v>
      </c>
      <c r="Y358">
        <v>2200</v>
      </c>
      <c r="Z358">
        <v>2100</v>
      </c>
      <c r="AA358">
        <v>0</v>
      </c>
      <c r="AB358" s="148">
        <f t="shared" si="80"/>
        <v>4500</v>
      </c>
      <c r="AC358" s="149">
        <v>1600</v>
      </c>
      <c r="AD358">
        <v>2900</v>
      </c>
      <c r="AE358">
        <v>0</v>
      </c>
      <c r="AF358">
        <v>0</v>
      </c>
      <c r="AG358" s="148">
        <f t="shared" si="84"/>
        <v>4500</v>
      </c>
      <c r="AH358" s="149">
        <v>2000</v>
      </c>
      <c r="AI358">
        <v>2300</v>
      </c>
      <c r="AJ358">
        <v>200</v>
      </c>
      <c r="AK358">
        <v>0</v>
      </c>
      <c r="AL358" s="148">
        <f t="shared" si="85"/>
        <v>4500</v>
      </c>
      <c r="AM358" s="149">
        <v>4500</v>
      </c>
      <c r="AN358">
        <v>0</v>
      </c>
      <c r="AO358">
        <v>0</v>
      </c>
      <c r="AP358">
        <v>0</v>
      </c>
      <c r="AQ358" s="148">
        <f t="shared" si="86"/>
        <v>4500</v>
      </c>
      <c r="AR358" s="149">
        <v>4200</v>
      </c>
      <c r="AS358">
        <v>500</v>
      </c>
      <c r="AT358">
        <v>0</v>
      </c>
      <c r="AU358">
        <v>0</v>
      </c>
      <c r="AV358">
        <f t="shared" si="87"/>
        <v>4700</v>
      </c>
      <c r="AX358" s="150">
        <f t="shared" si="88"/>
        <v>0</v>
      </c>
      <c r="AY358" s="150">
        <f t="shared" si="89"/>
        <v>0</v>
      </c>
      <c r="AZ358" s="150">
        <f t="shared" si="90"/>
        <v>0</v>
      </c>
      <c r="BA358" s="150">
        <f t="shared" si="91"/>
        <v>0</v>
      </c>
      <c r="BB358" s="150">
        <f t="shared" si="92"/>
        <v>0</v>
      </c>
      <c r="BC358" s="150">
        <f t="shared" si="93"/>
        <v>0</v>
      </c>
      <c r="BD358" s="150">
        <f t="shared" si="94"/>
        <v>0</v>
      </c>
      <c r="BE358" s="150">
        <f t="shared" si="95"/>
        <v>0</v>
      </c>
    </row>
    <row r="359" spans="1:57" x14ac:dyDescent="0.4">
      <c r="A359" t="s">
        <v>178</v>
      </c>
      <c r="B359">
        <v>503</v>
      </c>
      <c r="C359" t="s">
        <v>178</v>
      </c>
      <c r="D359">
        <v>19201</v>
      </c>
      <c r="E359">
        <v>1</v>
      </c>
      <c r="F359" t="s">
        <v>178</v>
      </c>
      <c r="G359" t="s">
        <v>656</v>
      </c>
      <c r="H359" s="148">
        <v>2022</v>
      </c>
      <c r="I359">
        <v>100</v>
      </c>
      <c r="J359">
        <v>5600</v>
      </c>
      <c r="K359">
        <v>0</v>
      </c>
      <c r="L359">
        <v>0</v>
      </c>
      <c r="M359">
        <f t="shared" si="81"/>
        <v>5700</v>
      </c>
      <c r="N359" s="149">
        <v>4100</v>
      </c>
      <c r="O359">
        <v>1600</v>
      </c>
      <c r="P359">
        <v>0</v>
      </c>
      <c r="Q359">
        <v>0</v>
      </c>
      <c r="R359" s="148">
        <f t="shared" si="82"/>
        <v>5700</v>
      </c>
      <c r="S359" s="149">
        <v>4000</v>
      </c>
      <c r="T359">
        <v>300</v>
      </c>
      <c r="U359">
        <v>400</v>
      </c>
      <c r="V359">
        <v>1000</v>
      </c>
      <c r="W359" s="148">
        <f t="shared" si="83"/>
        <v>5700</v>
      </c>
      <c r="X359" s="149">
        <v>3700</v>
      </c>
      <c r="Y359">
        <v>1800</v>
      </c>
      <c r="Z359">
        <v>200</v>
      </c>
      <c r="AA359">
        <v>0</v>
      </c>
      <c r="AB359" s="148">
        <f t="shared" si="80"/>
        <v>5700</v>
      </c>
      <c r="AC359" s="149">
        <v>3200</v>
      </c>
      <c r="AD359">
        <v>1600</v>
      </c>
      <c r="AE359">
        <v>600</v>
      </c>
      <c r="AF359">
        <v>300</v>
      </c>
      <c r="AG359" s="148">
        <f t="shared" si="84"/>
        <v>5700</v>
      </c>
      <c r="AH359" s="149">
        <v>2700</v>
      </c>
      <c r="AI359">
        <v>200</v>
      </c>
      <c r="AJ359">
        <v>1300</v>
      </c>
      <c r="AK359">
        <v>1500</v>
      </c>
      <c r="AL359" s="148">
        <f t="shared" si="85"/>
        <v>5700</v>
      </c>
      <c r="AM359" s="149">
        <v>2700</v>
      </c>
      <c r="AN359">
        <v>2600</v>
      </c>
      <c r="AO359">
        <v>400</v>
      </c>
      <c r="AP359">
        <v>0</v>
      </c>
      <c r="AQ359" s="148">
        <f t="shared" si="86"/>
        <v>5700</v>
      </c>
      <c r="AR359" s="149">
        <v>4800</v>
      </c>
      <c r="AS359">
        <v>800</v>
      </c>
      <c r="AT359">
        <v>0</v>
      </c>
      <c r="AU359">
        <v>0</v>
      </c>
      <c r="AV359">
        <f t="shared" si="87"/>
        <v>5600</v>
      </c>
      <c r="AX359" s="150">
        <f t="shared" si="88"/>
        <v>0</v>
      </c>
      <c r="AY359" s="150">
        <f t="shared" si="89"/>
        <v>0</v>
      </c>
      <c r="AZ359" s="150">
        <f t="shared" si="90"/>
        <v>17.543859649122805</v>
      </c>
      <c r="BA359" s="150">
        <f t="shared" si="91"/>
        <v>0</v>
      </c>
      <c r="BB359" s="150">
        <f t="shared" si="92"/>
        <v>5.2631578947368416</v>
      </c>
      <c r="BC359" s="150">
        <f t="shared" si="93"/>
        <v>26.315789473684209</v>
      </c>
      <c r="BD359" s="150">
        <f t="shared" si="94"/>
        <v>0</v>
      </c>
      <c r="BE359" s="150">
        <f t="shared" si="95"/>
        <v>0</v>
      </c>
    </row>
    <row r="360" spans="1:57" x14ac:dyDescent="0.4">
      <c r="A360" t="s">
        <v>179</v>
      </c>
      <c r="B360">
        <v>503</v>
      </c>
      <c r="C360" t="s">
        <v>179</v>
      </c>
      <c r="D360">
        <v>19202</v>
      </c>
      <c r="E360">
        <v>1</v>
      </c>
      <c r="F360" t="s">
        <v>179</v>
      </c>
      <c r="G360" t="s">
        <v>656</v>
      </c>
      <c r="H360" s="148">
        <v>2023</v>
      </c>
      <c r="I360">
        <v>9300</v>
      </c>
      <c r="J360">
        <v>3500</v>
      </c>
      <c r="K360">
        <v>400</v>
      </c>
      <c r="L360">
        <v>0</v>
      </c>
      <c r="M360">
        <f t="shared" si="81"/>
        <v>13200</v>
      </c>
      <c r="N360" s="149">
        <v>13100</v>
      </c>
      <c r="O360">
        <v>100</v>
      </c>
      <c r="P360">
        <v>0</v>
      </c>
      <c r="Q360">
        <v>0</v>
      </c>
      <c r="R360" s="148">
        <f t="shared" si="82"/>
        <v>13200</v>
      </c>
      <c r="S360" s="149">
        <v>13200</v>
      </c>
      <c r="T360">
        <v>0</v>
      </c>
      <c r="U360">
        <v>0</v>
      </c>
      <c r="V360">
        <v>0</v>
      </c>
      <c r="W360" s="148">
        <f t="shared" si="83"/>
        <v>13200</v>
      </c>
      <c r="X360" s="149">
        <v>7900</v>
      </c>
      <c r="Y360">
        <v>1600</v>
      </c>
      <c r="Z360">
        <v>3600</v>
      </c>
      <c r="AA360">
        <v>100</v>
      </c>
      <c r="AB360" s="148">
        <f t="shared" si="80"/>
        <v>13200</v>
      </c>
      <c r="AC360" s="149">
        <v>6500</v>
      </c>
      <c r="AD360">
        <v>600</v>
      </c>
      <c r="AE360">
        <v>1800</v>
      </c>
      <c r="AF360">
        <v>4300</v>
      </c>
      <c r="AG360" s="148">
        <f t="shared" si="84"/>
        <v>13200</v>
      </c>
      <c r="AH360" s="149">
        <v>4400</v>
      </c>
      <c r="AI360">
        <v>2000</v>
      </c>
      <c r="AJ360">
        <v>4100</v>
      </c>
      <c r="AK360">
        <v>2700</v>
      </c>
      <c r="AL360" s="148">
        <f t="shared" si="85"/>
        <v>13200</v>
      </c>
      <c r="AM360" s="149">
        <v>4100</v>
      </c>
      <c r="AN360">
        <v>3400</v>
      </c>
      <c r="AO360">
        <v>3000</v>
      </c>
      <c r="AP360">
        <v>2700</v>
      </c>
      <c r="AQ360" s="148">
        <f t="shared" si="86"/>
        <v>13200</v>
      </c>
      <c r="AR360" s="149">
        <v>10900</v>
      </c>
      <c r="AS360">
        <v>2300</v>
      </c>
      <c r="AT360">
        <v>100</v>
      </c>
      <c r="AU360">
        <v>0</v>
      </c>
      <c r="AV360">
        <f t="shared" si="87"/>
        <v>13300</v>
      </c>
      <c r="AX360" s="150">
        <f t="shared" si="88"/>
        <v>0</v>
      </c>
      <c r="AY360" s="150">
        <f t="shared" si="89"/>
        <v>0</v>
      </c>
      <c r="AZ360" s="150">
        <f t="shared" si="90"/>
        <v>0</v>
      </c>
      <c r="BA360" s="150">
        <f t="shared" si="91"/>
        <v>0.75757575757575757</v>
      </c>
      <c r="BB360" s="150">
        <f t="shared" si="92"/>
        <v>32.575757575757578</v>
      </c>
      <c r="BC360" s="150">
        <f t="shared" si="93"/>
        <v>20.454545454545457</v>
      </c>
      <c r="BD360" s="150">
        <f t="shared" si="94"/>
        <v>20.454545454545457</v>
      </c>
      <c r="BE360" s="150">
        <f t="shared" si="95"/>
        <v>0</v>
      </c>
    </row>
    <row r="361" spans="1:57" x14ac:dyDescent="0.4">
      <c r="A361" t="s">
        <v>4</v>
      </c>
      <c r="B361">
        <v>503</v>
      </c>
      <c r="C361" t="s">
        <v>4</v>
      </c>
      <c r="D361">
        <v>19203</v>
      </c>
      <c r="E361">
        <v>1</v>
      </c>
      <c r="F361" t="s">
        <v>4</v>
      </c>
      <c r="G361" t="s">
        <v>656</v>
      </c>
      <c r="H361" s="148">
        <v>2019</v>
      </c>
      <c r="I361">
        <v>18200</v>
      </c>
      <c r="J361">
        <v>0</v>
      </c>
      <c r="K361">
        <v>0</v>
      </c>
      <c r="L361">
        <v>0</v>
      </c>
      <c r="M361">
        <f t="shared" si="81"/>
        <v>18200</v>
      </c>
      <c r="N361" s="149">
        <v>18200</v>
      </c>
      <c r="O361">
        <v>0</v>
      </c>
      <c r="P361">
        <v>0</v>
      </c>
      <c r="Q361">
        <v>0</v>
      </c>
      <c r="R361" s="148">
        <f t="shared" si="82"/>
        <v>18200</v>
      </c>
      <c r="S361" s="149">
        <v>17600</v>
      </c>
      <c r="T361">
        <v>600</v>
      </c>
      <c r="U361">
        <v>0</v>
      </c>
      <c r="V361">
        <v>0</v>
      </c>
      <c r="W361" s="148">
        <f t="shared" si="83"/>
        <v>18200</v>
      </c>
      <c r="X361" s="149">
        <v>2500</v>
      </c>
      <c r="Y361">
        <v>7100</v>
      </c>
      <c r="Z361">
        <v>8600</v>
      </c>
      <c r="AA361">
        <v>0</v>
      </c>
      <c r="AB361" s="148">
        <f t="shared" si="80"/>
        <v>18200</v>
      </c>
      <c r="AC361" s="149">
        <v>3900</v>
      </c>
      <c r="AD361">
        <v>12700</v>
      </c>
      <c r="AE361">
        <v>1600</v>
      </c>
      <c r="AF361">
        <v>0</v>
      </c>
      <c r="AG361" s="148">
        <f t="shared" si="84"/>
        <v>18200</v>
      </c>
      <c r="AH361" s="149">
        <v>16800</v>
      </c>
      <c r="AI361">
        <v>1400</v>
      </c>
      <c r="AJ361">
        <v>0</v>
      </c>
      <c r="AK361">
        <v>0</v>
      </c>
      <c r="AL361" s="148">
        <f t="shared" si="85"/>
        <v>18200</v>
      </c>
      <c r="AM361" s="149">
        <v>18200</v>
      </c>
      <c r="AN361">
        <v>0</v>
      </c>
      <c r="AO361">
        <v>0</v>
      </c>
      <c r="AP361">
        <v>0</v>
      </c>
      <c r="AQ361" s="148">
        <f t="shared" si="86"/>
        <v>18200</v>
      </c>
      <c r="AR361" s="149">
        <v>0</v>
      </c>
      <c r="AS361">
        <v>1800</v>
      </c>
      <c r="AT361">
        <v>3700</v>
      </c>
      <c r="AU361">
        <v>0</v>
      </c>
      <c r="AV361">
        <f t="shared" si="87"/>
        <v>5500</v>
      </c>
      <c r="AX361" s="150">
        <f t="shared" si="88"/>
        <v>0</v>
      </c>
      <c r="AY361" s="150">
        <f t="shared" si="89"/>
        <v>0</v>
      </c>
      <c r="AZ361" s="150">
        <f t="shared" si="90"/>
        <v>0</v>
      </c>
      <c r="BA361" s="150">
        <f t="shared" si="91"/>
        <v>0</v>
      </c>
      <c r="BB361" s="150">
        <f t="shared" si="92"/>
        <v>0</v>
      </c>
      <c r="BC361" s="150">
        <f t="shared" si="93"/>
        <v>0</v>
      </c>
      <c r="BD361" s="150">
        <f t="shared" si="94"/>
        <v>0</v>
      </c>
      <c r="BE361" s="150">
        <f t="shared" si="95"/>
        <v>0</v>
      </c>
    </row>
    <row r="362" spans="1:57" x14ac:dyDescent="0.4">
      <c r="A362" t="s">
        <v>7</v>
      </c>
      <c r="B362">
        <v>503</v>
      </c>
      <c r="C362" t="s">
        <v>7</v>
      </c>
      <c r="D362">
        <v>19204</v>
      </c>
      <c r="E362">
        <v>1</v>
      </c>
      <c r="F362" t="s">
        <v>7</v>
      </c>
      <c r="G362" t="s">
        <v>656</v>
      </c>
      <c r="H362" s="148">
        <v>2023</v>
      </c>
      <c r="I362">
        <v>2700</v>
      </c>
      <c r="J362">
        <v>0</v>
      </c>
      <c r="K362">
        <v>0</v>
      </c>
      <c r="L362">
        <v>0</v>
      </c>
      <c r="M362">
        <f t="shared" si="81"/>
        <v>2700</v>
      </c>
      <c r="N362" s="149">
        <v>2600</v>
      </c>
      <c r="O362">
        <v>100</v>
      </c>
      <c r="P362">
        <v>0</v>
      </c>
      <c r="Q362">
        <v>0</v>
      </c>
      <c r="R362" s="148">
        <f t="shared" si="82"/>
        <v>2700</v>
      </c>
      <c r="S362" s="149">
        <v>2200</v>
      </c>
      <c r="T362">
        <v>400</v>
      </c>
      <c r="U362">
        <v>100</v>
      </c>
      <c r="V362">
        <v>0</v>
      </c>
      <c r="W362" s="148">
        <f t="shared" si="83"/>
        <v>2700</v>
      </c>
      <c r="X362" s="149">
        <v>2000</v>
      </c>
      <c r="Y362">
        <v>700</v>
      </c>
      <c r="Z362">
        <v>0</v>
      </c>
      <c r="AA362">
        <v>0</v>
      </c>
      <c r="AB362" s="148">
        <f t="shared" si="80"/>
        <v>2700</v>
      </c>
      <c r="AC362" s="149">
        <v>2600</v>
      </c>
      <c r="AD362">
        <v>100</v>
      </c>
      <c r="AE362">
        <v>0</v>
      </c>
      <c r="AF362">
        <v>0</v>
      </c>
      <c r="AG362" s="148">
        <f t="shared" si="84"/>
        <v>2700</v>
      </c>
      <c r="AH362" s="149">
        <v>1200</v>
      </c>
      <c r="AI362">
        <v>1500</v>
      </c>
      <c r="AJ362">
        <v>0</v>
      </c>
      <c r="AK362">
        <v>0</v>
      </c>
      <c r="AL362" s="148">
        <f t="shared" si="85"/>
        <v>2700</v>
      </c>
      <c r="AM362" s="149">
        <v>1200</v>
      </c>
      <c r="AN362">
        <v>1500</v>
      </c>
      <c r="AO362">
        <v>0</v>
      </c>
      <c r="AP362">
        <v>0</v>
      </c>
      <c r="AQ362" s="148">
        <f t="shared" si="86"/>
        <v>2700</v>
      </c>
      <c r="AR362" s="149">
        <v>2600</v>
      </c>
      <c r="AS362">
        <v>1400</v>
      </c>
      <c r="AT362">
        <v>1200</v>
      </c>
      <c r="AU362">
        <v>0</v>
      </c>
      <c r="AV362">
        <f t="shared" si="87"/>
        <v>5200</v>
      </c>
      <c r="AX362" s="150">
        <f t="shared" si="88"/>
        <v>0</v>
      </c>
      <c r="AY362" s="150">
        <f t="shared" si="89"/>
        <v>0</v>
      </c>
      <c r="AZ362" s="150">
        <f t="shared" si="90"/>
        <v>0</v>
      </c>
      <c r="BA362" s="150">
        <f t="shared" si="91"/>
        <v>0</v>
      </c>
      <c r="BB362" s="150">
        <f t="shared" si="92"/>
        <v>0</v>
      </c>
      <c r="BC362" s="150">
        <f t="shared" si="93"/>
        <v>0</v>
      </c>
      <c r="BD362" s="150">
        <f t="shared" si="94"/>
        <v>0</v>
      </c>
      <c r="BE362" s="150">
        <f t="shared" si="95"/>
        <v>0</v>
      </c>
    </row>
    <row r="363" spans="1:57" x14ac:dyDescent="0.4">
      <c r="A363" t="s">
        <v>8</v>
      </c>
      <c r="B363">
        <v>503</v>
      </c>
      <c r="C363" t="s">
        <v>8</v>
      </c>
      <c r="D363">
        <v>19205</v>
      </c>
      <c r="E363">
        <v>1</v>
      </c>
      <c r="F363" t="s">
        <v>8</v>
      </c>
      <c r="G363" t="s">
        <v>656</v>
      </c>
      <c r="H363" s="148">
        <v>2023</v>
      </c>
      <c r="I363">
        <v>4600</v>
      </c>
      <c r="J363">
        <v>600</v>
      </c>
      <c r="K363">
        <v>0</v>
      </c>
      <c r="L363">
        <v>0</v>
      </c>
      <c r="M363">
        <f t="shared" si="81"/>
        <v>5200</v>
      </c>
      <c r="N363" s="149">
        <v>4700</v>
      </c>
      <c r="O363">
        <v>500</v>
      </c>
      <c r="P363">
        <v>0</v>
      </c>
      <c r="Q363">
        <v>0</v>
      </c>
      <c r="R363" s="148">
        <f t="shared" si="82"/>
        <v>5200</v>
      </c>
      <c r="S363" s="149">
        <v>3500</v>
      </c>
      <c r="T363">
        <v>1600</v>
      </c>
      <c r="U363">
        <v>100</v>
      </c>
      <c r="V363">
        <v>0</v>
      </c>
      <c r="W363" s="148">
        <f t="shared" si="83"/>
        <v>5200</v>
      </c>
      <c r="X363" s="149">
        <v>4700</v>
      </c>
      <c r="Y363">
        <v>500</v>
      </c>
      <c r="Z363">
        <v>0</v>
      </c>
      <c r="AA363">
        <v>0</v>
      </c>
      <c r="AB363" s="148">
        <f t="shared" si="80"/>
        <v>5200</v>
      </c>
      <c r="AC363" s="149">
        <v>2100</v>
      </c>
      <c r="AD363">
        <v>2900</v>
      </c>
      <c r="AE363">
        <v>200</v>
      </c>
      <c r="AF363">
        <v>0</v>
      </c>
      <c r="AG363" s="148">
        <f t="shared" si="84"/>
        <v>5200</v>
      </c>
      <c r="AH363" s="149">
        <v>1600</v>
      </c>
      <c r="AI363">
        <v>2400</v>
      </c>
      <c r="AJ363">
        <v>1200</v>
      </c>
      <c r="AK363">
        <v>0</v>
      </c>
      <c r="AL363" s="148">
        <f t="shared" si="85"/>
        <v>5200</v>
      </c>
      <c r="AM363" s="149">
        <v>400</v>
      </c>
      <c r="AN363">
        <v>3500</v>
      </c>
      <c r="AO363">
        <v>1300</v>
      </c>
      <c r="AP363">
        <v>0</v>
      </c>
      <c r="AQ363" s="148">
        <f t="shared" si="86"/>
        <v>5200</v>
      </c>
      <c r="AR363" s="149">
        <v>9600</v>
      </c>
      <c r="AS363">
        <v>4400</v>
      </c>
      <c r="AT363">
        <v>600</v>
      </c>
      <c r="AU363">
        <v>0</v>
      </c>
      <c r="AV363">
        <f t="shared" si="87"/>
        <v>14600</v>
      </c>
      <c r="AX363" s="150">
        <f t="shared" si="88"/>
        <v>0</v>
      </c>
      <c r="AY363" s="150">
        <f t="shared" si="89"/>
        <v>0</v>
      </c>
      <c r="AZ363" s="150">
        <f t="shared" si="90"/>
        <v>0</v>
      </c>
      <c r="BA363" s="150">
        <f t="shared" si="91"/>
        <v>0</v>
      </c>
      <c r="BB363" s="150">
        <f t="shared" si="92"/>
        <v>0</v>
      </c>
      <c r="BC363" s="150">
        <f t="shared" si="93"/>
        <v>0</v>
      </c>
      <c r="BD363" s="150">
        <f t="shared" si="94"/>
        <v>0</v>
      </c>
      <c r="BE363" s="150">
        <f t="shared" si="95"/>
        <v>0</v>
      </c>
    </row>
    <row r="364" spans="1:57" x14ac:dyDescent="0.4">
      <c r="A364" t="s">
        <v>259</v>
      </c>
      <c r="B364">
        <v>503</v>
      </c>
      <c r="C364" t="s">
        <v>259</v>
      </c>
      <c r="D364">
        <v>19407</v>
      </c>
      <c r="E364">
        <v>1</v>
      </c>
      <c r="F364" t="s">
        <v>259</v>
      </c>
      <c r="G364" t="s">
        <v>656</v>
      </c>
      <c r="H364" s="148">
        <v>2024</v>
      </c>
      <c r="I364">
        <v>6300</v>
      </c>
      <c r="J364">
        <v>0</v>
      </c>
      <c r="K364">
        <v>0</v>
      </c>
      <c r="L364">
        <v>0</v>
      </c>
      <c r="M364">
        <f t="shared" si="81"/>
        <v>6300</v>
      </c>
      <c r="N364" s="149">
        <v>6300</v>
      </c>
      <c r="O364">
        <v>0</v>
      </c>
      <c r="P364">
        <v>0</v>
      </c>
      <c r="Q364">
        <v>0</v>
      </c>
      <c r="R364" s="148">
        <f t="shared" si="82"/>
        <v>6300</v>
      </c>
      <c r="S364" s="149">
        <v>4100</v>
      </c>
      <c r="T364">
        <v>2200</v>
      </c>
      <c r="U364">
        <v>0</v>
      </c>
      <c r="V364">
        <v>0</v>
      </c>
      <c r="W364" s="148">
        <f t="shared" si="83"/>
        <v>6300</v>
      </c>
      <c r="X364" s="149">
        <v>6300</v>
      </c>
      <c r="Y364">
        <v>0</v>
      </c>
      <c r="Z364">
        <v>0</v>
      </c>
      <c r="AA364">
        <v>0</v>
      </c>
      <c r="AB364" s="148">
        <f t="shared" si="80"/>
        <v>6300</v>
      </c>
      <c r="AC364" s="149">
        <v>2200</v>
      </c>
      <c r="AD364">
        <v>4100</v>
      </c>
      <c r="AE364">
        <v>0</v>
      </c>
      <c r="AF364">
        <v>0</v>
      </c>
      <c r="AG364" s="148">
        <f t="shared" si="84"/>
        <v>6300</v>
      </c>
      <c r="AH364" s="149">
        <v>0</v>
      </c>
      <c r="AI364">
        <v>400</v>
      </c>
      <c r="AJ364">
        <v>4900</v>
      </c>
      <c r="AK364">
        <v>1000</v>
      </c>
      <c r="AL364" s="148">
        <f t="shared" si="85"/>
        <v>6300</v>
      </c>
      <c r="AM364" s="149">
        <v>0</v>
      </c>
      <c r="AN364">
        <v>3300</v>
      </c>
      <c r="AO364">
        <v>3000</v>
      </c>
      <c r="AP364">
        <v>0</v>
      </c>
      <c r="AQ364" s="148">
        <f t="shared" si="86"/>
        <v>6300</v>
      </c>
      <c r="AR364" s="149">
        <v>0</v>
      </c>
      <c r="AS364">
        <v>1700</v>
      </c>
      <c r="AT364">
        <v>4000</v>
      </c>
      <c r="AU364">
        <v>800</v>
      </c>
      <c r="AV364">
        <f t="shared" si="87"/>
        <v>6500</v>
      </c>
      <c r="AX364" s="150">
        <f t="shared" si="88"/>
        <v>0</v>
      </c>
      <c r="AY364" s="150">
        <f t="shared" si="89"/>
        <v>0</v>
      </c>
      <c r="AZ364" s="150">
        <f t="shared" si="90"/>
        <v>0</v>
      </c>
      <c r="BA364" s="150">
        <f t="shared" si="91"/>
        <v>0</v>
      </c>
      <c r="BB364" s="150">
        <f t="shared" si="92"/>
        <v>0</v>
      </c>
      <c r="BC364" s="150">
        <f t="shared" si="93"/>
        <v>15.873015873015872</v>
      </c>
      <c r="BD364" s="150">
        <f t="shared" si="94"/>
        <v>0</v>
      </c>
      <c r="BE364" s="150">
        <f t="shared" si="95"/>
        <v>12.307692307692308</v>
      </c>
    </row>
    <row r="365" spans="1:57" x14ac:dyDescent="0.4">
      <c r="A365" t="s">
        <v>260</v>
      </c>
      <c r="B365">
        <v>503</v>
      </c>
      <c r="C365" t="s">
        <v>260</v>
      </c>
      <c r="D365">
        <v>19408</v>
      </c>
      <c r="E365">
        <v>1</v>
      </c>
      <c r="F365" t="s">
        <v>260</v>
      </c>
      <c r="G365" t="s">
        <v>656</v>
      </c>
      <c r="H365" s="148">
        <v>2024</v>
      </c>
      <c r="I365">
        <v>4700</v>
      </c>
      <c r="J365">
        <v>4100</v>
      </c>
      <c r="K365">
        <v>300</v>
      </c>
      <c r="L365">
        <v>0</v>
      </c>
      <c r="M365">
        <f t="shared" si="81"/>
        <v>9100</v>
      </c>
      <c r="N365" s="149">
        <v>8700</v>
      </c>
      <c r="O365">
        <v>300</v>
      </c>
      <c r="P365">
        <v>100</v>
      </c>
      <c r="Q365">
        <v>0</v>
      </c>
      <c r="R365" s="148">
        <f t="shared" si="82"/>
        <v>9100</v>
      </c>
      <c r="S365" s="149">
        <v>0</v>
      </c>
      <c r="T365">
        <v>3700</v>
      </c>
      <c r="U365">
        <v>4500</v>
      </c>
      <c r="V365">
        <v>900</v>
      </c>
      <c r="W365" s="148">
        <f t="shared" si="83"/>
        <v>9100</v>
      </c>
      <c r="X365" s="149">
        <v>6000</v>
      </c>
      <c r="Y365">
        <v>2900</v>
      </c>
      <c r="Z365">
        <v>200</v>
      </c>
      <c r="AA365">
        <v>0</v>
      </c>
      <c r="AB365" s="148">
        <f t="shared" si="80"/>
        <v>9100</v>
      </c>
      <c r="AC365" s="149">
        <v>1000</v>
      </c>
      <c r="AD365">
        <v>5200</v>
      </c>
      <c r="AE365">
        <v>2900</v>
      </c>
      <c r="AF365">
        <v>0</v>
      </c>
      <c r="AG365" s="148">
        <f t="shared" si="84"/>
        <v>9100</v>
      </c>
      <c r="AH365" s="149">
        <v>0</v>
      </c>
      <c r="AI365">
        <v>700</v>
      </c>
      <c r="AJ365">
        <v>4400</v>
      </c>
      <c r="AK365">
        <v>4000</v>
      </c>
      <c r="AL365" s="148">
        <f t="shared" si="85"/>
        <v>9100</v>
      </c>
      <c r="AM365" s="149">
        <v>800</v>
      </c>
      <c r="AN365">
        <v>900</v>
      </c>
      <c r="AO365">
        <v>2100</v>
      </c>
      <c r="AP365">
        <v>5300</v>
      </c>
      <c r="AQ365" s="148">
        <f t="shared" si="86"/>
        <v>9100</v>
      </c>
      <c r="AR365" s="149">
        <v>500</v>
      </c>
      <c r="AS365">
        <v>3000</v>
      </c>
      <c r="AT365">
        <v>4100</v>
      </c>
      <c r="AU365">
        <v>1600</v>
      </c>
      <c r="AV365">
        <f t="shared" si="87"/>
        <v>9200</v>
      </c>
      <c r="AX365" s="150">
        <f t="shared" si="88"/>
        <v>0</v>
      </c>
      <c r="AY365" s="150">
        <f t="shared" si="89"/>
        <v>0</v>
      </c>
      <c r="AZ365" s="150">
        <f t="shared" si="90"/>
        <v>9.8901098901098905</v>
      </c>
      <c r="BA365" s="150">
        <f t="shared" si="91"/>
        <v>0</v>
      </c>
      <c r="BB365" s="150">
        <f t="shared" si="92"/>
        <v>0</v>
      </c>
      <c r="BC365" s="150">
        <f t="shared" si="93"/>
        <v>43.956043956043956</v>
      </c>
      <c r="BD365" s="150">
        <f t="shared" si="94"/>
        <v>58.241758241758248</v>
      </c>
      <c r="BE365" s="150">
        <f t="shared" si="95"/>
        <v>17.391304347826086</v>
      </c>
    </row>
    <row r="366" spans="1:57" x14ac:dyDescent="0.4">
      <c r="A366" t="s">
        <v>222</v>
      </c>
      <c r="B366">
        <v>503</v>
      </c>
      <c r="C366" t="s">
        <v>222</v>
      </c>
      <c r="D366">
        <v>19330</v>
      </c>
      <c r="E366">
        <v>1</v>
      </c>
      <c r="F366" t="s">
        <v>222</v>
      </c>
      <c r="G366" t="s">
        <v>656</v>
      </c>
      <c r="H366" s="148">
        <v>2024</v>
      </c>
      <c r="I366">
        <v>7300</v>
      </c>
      <c r="J366">
        <v>0</v>
      </c>
      <c r="K366">
        <v>0</v>
      </c>
      <c r="L366">
        <v>0</v>
      </c>
      <c r="M366">
        <f t="shared" si="81"/>
        <v>7300</v>
      </c>
      <c r="N366" s="149">
        <v>7300</v>
      </c>
      <c r="O366">
        <v>0</v>
      </c>
      <c r="P366">
        <v>0</v>
      </c>
      <c r="Q366">
        <v>0</v>
      </c>
      <c r="R366" s="148">
        <f t="shared" si="82"/>
        <v>7300</v>
      </c>
      <c r="S366" s="149">
        <v>3900</v>
      </c>
      <c r="T366">
        <v>3300</v>
      </c>
      <c r="U366">
        <v>100</v>
      </c>
      <c r="V366">
        <v>0</v>
      </c>
      <c r="W366" s="148">
        <f t="shared" si="83"/>
        <v>7300</v>
      </c>
      <c r="X366" s="149">
        <v>7300</v>
      </c>
      <c r="Y366">
        <v>0</v>
      </c>
      <c r="Z366">
        <v>0</v>
      </c>
      <c r="AA366">
        <v>0</v>
      </c>
      <c r="AB366" s="148">
        <f t="shared" si="80"/>
        <v>7300</v>
      </c>
      <c r="AC366" s="149">
        <v>6500</v>
      </c>
      <c r="AD366">
        <v>800</v>
      </c>
      <c r="AE366">
        <v>0</v>
      </c>
      <c r="AF366">
        <v>0</v>
      </c>
      <c r="AG366" s="148">
        <f t="shared" si="84"/>
        <v>7300</v>
      </c>
      <c r="AH366" s="149">
        <v>3500</v>
      </c>
      <c r="AI366">
        <v>3800</v>
      </c>
      <c r="AJ366">
        <v>0</v>
      </c>
      <c r="AK366">
        <v>0</v>
      </c>
      <c r="AL366" s="148">
        <f t="shared" si="85"/>
        <v>7300</v>
      </c>
      <c r="AM366" s="149">
        <v>6900</v>
      </c>
      <c r="AN366">
        <v>400</v>
      </c>
      <c r="AO366">
        <v>0</v>
      </c>
      <c r="AP366">
        <v>0</v>
      </c>
      <c r="AQ366" s="148">
        <f t="shared" si="86"/>
        <v>7300</v>
      </c>
      <c r="AR366" s="149">
        <v>1800</v>
      </c>
      <c r="AS366">
        <v>4900</v>
      </c>
      <c r="AT366">
        <v>600</v>
      </c>
      <c r="AU366">
        <v>0</v>
      </c>
      <c r="AV366">
        <f t="shared" si="87"/>
        <v>7300</v>
      </c>
      <c r="AX366" s="150">
        <f t="shared" si="88"/>
        <v>0</v>
      </c>
      <c r="AY366" s="150">
        <f t="shared" si="89"/>
        <v>0</v>
      </c>
      <c r="AZ366" s="150">
        <f t="shared" si="90"/>
        <v>0</v>
      </c>
      <c r="BA366" s="150">
        <f t="shared" si="91"/>
        <v>0</v>
      </c>
      <c r="BB366" s="150">
        <f t="shared" si="92"/>
        <v>0</v>
      </c>
      <c r="BC366" s="150">
        <f t="shared" si="93"/>
        <v>0</v>
      </c>
      <c r="BD366" s="150">
        <f t="shared" si="94"/>
        <v>0</v>
      </c>
      <c r="BE366" s="150">
        <f t="shared" si="95"/>
        <v>0</v>
      </c>
    </row>
    <row r="367" spans="1:57" x14ac:dyDescent="0.4">
      <c r="A367" t="s">
        <v>141</v>
      </c>
      <c r="B367">
        <v>503</v>
      </c>
      <c r="C367" t="s">
        <v>141</v>
      </c>
      <c r="D367">
        <v>19044</v>
      </c>
      <c r="E367">
        <v>1</v>
      </c>
      <c r="F367" t="s">
        <v>141</v>
      </c>
      <c r="G367" t="s">
        <v>656</v>
      </c>
      <c r="H367" s="148">
        <v>2023</v>
      </c>
      <c r="I367">
        <v>48500</v>
      </c>
      <c r="J367">
        <v>4000</v>
      </c>
      <c r="K367">
        <v>0</v>
      </c>
      <c r="L367">
        <v>0</v>
      </c>
      <c r="M367">
        <f t="shared" si="81"/>
        <v>52500</v>
      </c>
      <c r="N367" s="149">
        <v>42400</v>
      </c>
      <c r="O367">
        <v>3400</v>
      </c>
      <c r="P367">
        <v>6700</v>
      </c>
      <c r="Q367">
        <v>0</v>
      </c>
      <c r="R367" s="148">
        <f t="shared" si="82"/>
        <v>52500</v>
      </c>
      <c r="S367" s="149">
        <v>26400</v>
      </c>
      <c r="T367">
        <v>21800</v>
      </c>
      <c r="U367">
        <v>4200</v>
      </c>
      <c r="V367">
        <v>100</v>
      </c>
      <c r="W367" s="148">
        <f t="shared" si="83"/>
        <v>52500</v>
      </c>
      <c r="X367" s="149">
        <v>600</v>
      </c>
      <c r="Y367">
        <v>23000</v>
      </c>
      <c r="Z367">
        <v>24100</v>
      </c>
      <c r="AA367">
        <v>4800</v>
      </c>
      <c r="AB367" s="148">
        <f t="shared" si="80"/>
        <v>52500</v>
      </c>
      <c r="AC367" s="149">
        <v>200</v>
      </c>
      <c r="AD367">
        <v>9200</v>
      </c>
      <c r="AE367">
        <v>41200</v>
      </c>
      <c r="AF367">
        <v>1900</v>
      </c>
      <c r="AG367" s="148">
        <f t="shared" si="84"/>
        <v>52500</v>
      </c>
      <c r="AH367" s="149">
        <v>1100</v>
      </c>
      <c r="AI367">
        <v>2900</v>
      </c>
      <c r="AJ367">
        <v>27900</v>
      </c>
      <c r="AK367">
        <v>20600</v>
      </c>
      <c r="AL367" s="148">
        <f t="shared" si="85"/>
        <v>52500</v>
      </c>
      <c r="AM367" s="149">
        <v>0</v>
      </c>
      <c r="AN367">
        <v>3700</v>
      </c>
      <c r="AO367">
        <v>45100</v>
      </c>
      <c r="AP367">
        <v>3700</v>
      </c>
      <c r="AQ367" s="148">
        <f t="shared" si="86"/>
        <v>52500</v>
      </c>
      <c r="AR367" s="149">
        <v>700</v>
      </c>
      <c r="AS367">
        <v>15700</v>
      </c>
      <c r="AT367">
        <v>36100</v>
      </c>
      <c r="AU367">
        <v>300</v>
      </c>
      <c r="AV367">
        <f t="shared" si="87"/>
        <v>52800</v>
      </c>
      <c r="AX367" s="150">
        <f t="shared" si="88"/>
        <v>0</v>
      </c>
      <c r="AY367" s="150">
        <f t="shared" si="89"/>
        <v>0</v>
      </c>
      <c r="AZ367" s="150">
        <f t="shared" si="90"/>
        <v>0.19047619047619047</v>
      </c>
      <c r="BA367" s="150">
        <f t="shared" si="91"/>
        <v>9.1428571428571423</v>
      </c>
      <c r="BB367" s="150">
        <f t="shared" si="92"/>
        <v>3.6190476190476191</v>
      </c>
      <c r="BC367" s="150">
        <f t="shared" si="93"/>
        <v>39.238095238095241</v>
      </c>
      <c r="BD367" s="150">
        <f t="shared" si="94"/>
        <v>7.0476190476190474</v>
      </c>
      <c r="BE367" s="150">
        <f t="shared" si="95"/>
        <v>0.56818181818181823</v>
      </c>
    </row>
    <row r="368" spans="1:57" x14ac:dyDescent="0.4">
      <c r="A368" t="s">
        <v>242</v>
      </c>
      <c r="B368">
        <v>503</v>
      </c>
      <c r="C368" t="s">
        <v>242</v>
      </c>
      <c r="D368">
        <v>19363</v>
      </c>
      <c r="E368">
        <v>1</v>
      </c>
      <c r="F368" t="s">
        <v>242</v>
      </c>
      <c r="G368" t="s">
        <v>656</v>
      </c>
      <c r="H368" s="148">
        <v>2024</v>
      </c>
      <c r="I368">
        <v>1800</v>
      </c>
      <c r="J368">
        <v>13200</v>
      </c>
      <c r="K368">
        <v>0</v>
      </c>
      <c r="L368">
        <v>0</v>
      </c>
      <c r="M368">
        <f t="shared" si="81"/>
        <v>15000</v>
      </c>
      <c r="N368" s="149">
        <v>4900</v>
      </c>
      <c r="O368">
        <v>10100</v>
      </c>
      <c r="P368">
        <v>0</v>
      </c>
      <c r="Q368">
        <v>0</v>
      </c>
      <c r="R368" s="148">
        <f t="shared" si="82"/>
        <v>15000</v>
      </c>
      <c r="S368" s="149">
        <v>14100</v>
      </c>
      <c r="T368">
        <v>800</v>
      </c>
      <c r="U368">
        <v>100</v>
      </c>
      <c r="V368">
        <v>0</v>
      </c>
      <c r="W368" s="148">
        <f t="shared" si="83"/>
        <v>15000</v>
      </c>
      <c r="X368" s="149">
        <v>14200</v>
      </c>
      <c r="Y368">
        <v>800</v>
      </c>
      <c r="Z368">
        <v>0</v>
      </c>
      <c r="AA368">
        <v>0</v>
      </c>
      <c r="AB368" s="148">
        <f t="shared" si="80"/>
        <v>15000</v>
      </c>
      <c r="AC368" s="149">
        <v>14600</v>
      </c>
      <c r="AD368">
        <v>400</v>
      </c>
      <c r="AE368">
        <v>0</v>
      </c>
      <c r="AF368">
        <v>0</v>
      </c>
      <c r="AG368" s="148">
        <f t="shared" si="84"/>
        <v>15000</v>
      </c>
      <c r="AH368" s="149">
        <v>600</v>
      </c>
      <c r="AI368">
        <v>7200</v>
      </c>
      <c r="AJ368">
        <v>5600</v>
      </c>
      <c r="AK368">
        <v>1600</v>
      </c>
      <c r="AL368" s="148">
        <f t="shared" si="85"/>
        <v>15000</v>
      </c>
      <c r="AM368" s="149">
        <v>0</v>
      </c>
      <c r="AN368">
        <v>3500</v>
      </c>
      <c r="AO368">
        <v>10400</v>
      </c>
      <c r="AP368">
        <v>1100</v>
      </c>
      <c r="AQ368" s="148">
        <f t="shared" si="86"/>
        <v>15000</v>
      </c>
      <c r="AR368" s="149">
        <v>0</v>
      </c>
      <c r="AS368">
        <v>400</v>
      </c>
      <c r="AT368">
        <v>11500</v>
      </c>
      <c r="AU368">
        <v>3000</v>
      </c>
      <c r="AV368">
        <f t="shared" si="87"/>
        <v>14900</v>
      </c>
      <c r="AX368" s="150">
        <f t="shared" si="88"/>
        <v>0</v>
      </c>
      <c r="AY368" s="150">
        <f t="shared" si="89"/>
        <v>0</v>
      </c>
      <c r="AZ368" s="150">
        <f t="shared" si="90"/>
        <v>0</v>
      </c>
      <c r="BA368" s="150">
        <f t="shared" si="91"/>
        <v>0</v>
      </c>
      <c r="BB368" s="150">
        <f t="shared" si="92"/>
        <v>0</v>
      </c>
      <c r="BC368" s="150">
        <f t="shared" si="93"/>
        <v>10.666666666666668</v>
      </c>
      <c r="BD368" s="150">
        <f t="shared" si="94"/>
        <v>7.333333333333333</v>
      </c>
      <c r="BE368" s="150">
        <f t="shared" si="95"/>
        <v>20.134228187919462</v>
      </c>
    </row>
    <row r="369" spans="1:57" x14ac:dyDescent="0.4">
      <c r="A369" t="s">
        <v>292</v>
      </c>
      <c r="B369">
        <v>502</v>
      </c>
      <c r="C369" t="s">
        <v>292</v>
      </c>
      <c r="D369">
        <v>14558</v>
      </c>
      <c r="E369">
        <v>1</v>
      </c>
      <c r="F369" t="s">
        <v>292</v>
      </c>
      <c r="G369" t="s">
        <v>656</v>
      </c>
      <c r="H369" s="148">
        <v>2017</v>
      </c>
      <c r="I369">
        <v>4700</v>
      </c>
      <c r="J369">
        <v>500</v>
      </c>
      <c r="K369">
        <v>0</v>
      </c>
      <c r="L369">
        <v>0</v>
      </c>
      <c r="M369">
        <f t="shared" si="81"/>
        <v>5200</v>
      </c>
      <c r="N369" s="149">
        <v>5200</v>
      </c>
      <c r="O369">
        <v>0</v>
      </c>
      <c r="P369">
        <v>0</v>
      </c>
      <c r="Q369">
        <v>0</v>
      </c>
      <c r="R369" s="148">
        <f t="shared" si="82"/>
        <v>5200</v>
      </c>
      <c r="S369" s="149">
        <v>4800</v>
      </c>
      <c r="T369">
        <v>400</v>
      </c>
      <c r="U369">
        <v>0</v>
      </c>
      <c r="V369">
        <v>0</v>
      </c>
      <c r="W369" s="148">
        <f t="shared" si="83"/>
        <v>5200</v>
      </c>
      <c r="X369" s="149">
        <v>3300</v>
      </c>
      <c r="Y369">
        <v>1900</v>
      </c>
      <c r="Z369">
        <v>0</v>
      </c>
      <c r="AA369">
        <v>0</v>
      </c>
      <c r="AB369" s="148">
        <f t="shared" si="80"/>
        <v>5200</v>
      </c>
      <c r="AC369" s="149">
        <v>5200</v>
      </c>
      <c r="AD369">
        <v>0</v>
      </c>
      <c r="AE369">
        <v>0</v>
      </c>
      <c r="AF369">
        <v>0</v>
      </c>
      <c r="AG369" s="148">
        <f t="shared" si="84"/>
        <v>5200</v>
      </c>
      <c r="AH369" s="149">
        <v>4800</v>
      </c>
      <c r="AI369">
        <v>300</v>
      </c>
      <c r="AJ369">
        <v>100</v>
      </c>
      <c r="AK369">
        <v>0</v>
      </c>
      <c r="AL369" s="148">
        <f t="shared" si="85"/>
        <v>5200</v>
      </c>
      <c r="AM369" s="149">
        <v>4600</v>
      </c>
      <c r="AN369">
        <v>600</v>
      </c>
      <c r="AO369">
        <v>0</v>
      </c>
      <c r="AP369">
        <v>0</v>
      </c>
      <c r="AQ369" s="148">
        <f t="shared" si="86"/>
        <v>5200</v>
      </c>
      <c r="AR369" s="149">
        <v>4400</v>
      </c>
      <c r="AS369">
        <v>800</v>
      </c>
      <c r="AT369">
        <v>0</v>
      </c>
      <c r="AU369">
        <v>0</v>
      </c>
      <c r="AV369">
        <f t="shared" si="87"/>
        <v>5200</v>
      </c>
      <c r="AX369" s="150">
        <f t="shared" si="88"/>
        <v>0</v>
      </c>
      <c r="AY369" s="150">
        <f t="shared" si="89"/>
        <v>0</v>
      </c>
      <c r="AZ369" s="150">
        <f t="shared" si="90"/>
        <v>0</v>
      </c>
      <c r="BA369" s="150">
        <f t="shared" si="91"/>
        <v>0</v>
      </c>
      <c r="BB369" s="150">
        <f t="shared" si="92"/>
        <v>0</v>
      </c>
      <c r="BC369" s="150">
        <f t="shared" si="93"/>
        <v>0</v>
      </c>
      <c r="BD369" s="150">
        <f t="shared" si="94"/>
        <v>0</v>
      </c>
      <c r="BE369" s="150">
        <f t="shared" si="95"/>
        <v>0</v>
      </c>
    </row>
    <row r="370" spans="1:57" x14ac:dyDescent="0.4">
      <c r="A370" t="s">
        <v>283</v>
      </c>
      <c r="B370">
        <v>503</v>
      </c>
      <c r="C370" t="s">
        <v>283</v>
      </c>
      <c r="D370">
        <v>19420</v>
      </c>
      <c r="E370">
        <v>1</v>
      </c>
      <c r="F370" t="s">
        <v>283</v>
      </c>
      <c r="G370" t="s">
        <v>656</v>
      </c>
      <c r="H370" s="148">
        <v>2023</v>
      </c>
      <c r="I370">
        <v>3500</v>
      </c>
      <c r="J370">
        <v>0</v>
      </c>
      <c r="K370">
        <v>0</v>
      </c>
      <c r="L370">
        <v>0</v>
      </c>
      <c r="M370">
        <f t="shared" si="81"/>
        <v>3500</v>
      </c>
      <c r="N370" s="149">
        <v>3500</v>
      </c>
      <c r="O370">
        <v>0</v>
      </c>
      <c r="P370">
        <v>0</v>
      </c>
      <c r="Q370">
        <v>0</v>
      </c>
      <c r="R370" s="148">
        <f t="shared" si="82"/>
        <v>3500</v>
      </c>
      <c r="S370" s="149">
        <v>0</v>
      </c>
      <c r="T370">
        <v>3500</v>
      </c>
      <c r="U370">
        <v>0</v>
      </c>
      <c r="V370">
        <v>0</v>
      </c>
      <c r="W370" s="148">
        <f t="shared" si="83"/>
        <v>3500</v>
      </c>
      <c r="X370" s="149">
        <v>1300</v>
      </c>
      <c r="Y370">
        <v>2200</v>
      </c>
      <c r="Z370">
        <v>0</v>
      </c>
      <c r="AA370">
        <v>0</v>
      </c>
      <c r="AB370" s="148">
        <f t="shared" si="80"/>
        <v>3500</v>
      </c>
      <c r="AC370" s="149">
        <v>0</v>
      </c>
      <c r="AD370">
        <v>3400</v>
      </c>
      <c r="AE370">
        <v>100</v>
      </c>
      <c r="AF370">
        <v>0</v>
      </c>
      <c r="AG370" s="148">
        <f t="shared" si="84"/>
        <v>3500</v>
      </c>
      <c r="AH370" s="149">
        <v>1100</v>
      </c>
      <c r="AI370">
        <v>1900</v>
      </c>
      <c r="AJ370">
        <v>200</v>
      </c>
      <c r="AK370">
        <v>300</v>
      </c>
      <c r="AL370" s="148">
        <f t="shared" si="85"/>
        <v>3500</v>
      </c>
      <c r="AM370" s="149">
        <v>300</v>
      </c>
      <c r="AN370">
        <v>2700</v>
      </c>
      <c r="AO370">
        <v>500</v>
      </c>
      <c r="AP370">
        <v>0</v>
      </c>
      <c r="AQ370" s="148">
        <f t="shared" si="86"/>
        <v>3500</v>
      </c>
      <c r="AR370" s="149">
        <v>1600</v>
      </c>
      <c r="AS370">
        <v>1900</v>
      </c>
      <c r="AT370">
        <v>0</v>
      </c>
      <c r="AU370">
        <v>0</v>
      </c>
      <c r="AV370">
        <f t="shared" si="87"/>
        <v>3500</v>
      </c>
      <c r="AX370" s="150">
        <f t="shared" si="88"/>
        <v>0</v>
      </c>
      <c r="AY370" s="150">
        <f t="shared" si="89"/>
        <v>0</v>
      </c>
      <c r="AZ370" s="150">
        <f t="shared" si="90"/>
        <v>0</v>
      </c>
      <c r="BA370" s="150">
        <f t="shared" si="91"/>
        <v>0</v>
      </c>
      <c r="BB370" s="150">
        <f t="shared" si="92"/>
        <v>0</v>
      </c>
      <c r="BC370" s="150">
        <f t="shared" si="93"/>
        <v>8.5714285714285712</v>
      </c>
      <c r="BD370" s="150">
        <f t="shared" si="94"/>
        <v>0</v>
      </c>
      <c r="BE370" s="150">
        <f t="shared" si="95"/>
        <v>0</v>
      </c>
    </row>
    <row r="371" spans="1:57" x14ac:dyDescent="0.4">
      <c r="A371" t="s">
        <v>284</v>
      </c>
      <c r="B371">
        <v>503</v>
      </c>
      <c r="C371" t="s">
        <v>284</v>
      </c>
      <c r="D371">
        <v>19421</v>
      </c>
      <c r="E371">
        <v>1</v>
      </c>
      <c r="F371" t="s">
        <v>284</v>
      </c>
      <c r="G371" t="s">
        <v>656</v>
      </c>
      <c r="H371" s="148">
        <v>2024</v>
      </c>
      <c r="I371">
        <v>0</v>
      </c>
      <c r="J371">
        <v>2500</v>
      </c>
      <c r="K371">
        <v>0</v>
      </c>
      <c r="L371">
        <v>0</v>
      </c>
      <c r="M371">
        <f t="shared" si="81"/>
        <v>2500</v>
      </c>
      <c r="N371" s="149">
        <v>0</v>
      </c>
      <c r="O371">
        <v>2500</v>
      </c>
      <c r="P371">
        <v>0</v>
      </c>
      <c r="Q371">
        <v>0</v>
      </c>
      <c r="R371" s="148">
        <f t="shared" si="82"/>
        <v>2500</v>
      </c>
      <c r="S371" s="149">
        <v>0</v>
      </c>
      <c r="T371">
        <v>1900</v>
      </c>
      <c r="U371">
        <v>600</v>
      </c>
      <c r="V371">
        <v>0</v>
      </c>
      <c r="W371" s="148">
        <f t="shared" si="83"/>
        <v>2500</v>
      </c>
      <c r="X371" s="149">
        <v>0</v>
      </c>
      <c r="Y371">
        <v>2100</v>
      </c>
      <c r="Z371">
        <v>400</v>
      </c>
      <c r="AA371">
        <v>0</v>
      </c>
      <c r="AB371" s="148">
        <f t="shared" si="80"/>
        <v>2500</v>
      </c>
      <c r="AC371" s="149">
        <v>0</v>
      </c>
      <c r="AD371">
        <v>2300</v>
      </c>
      <c r="AE371">
        <v>200</v>
      </c>
      <c r="AF371">
        <v>0</v>
      </c>
      <c r="AG371" s="148">
        <f t="shared" si="84"/>
        <v>2500</v>
      </c>
      <c r="AH371" s="149">
        <v>0</v>
      </c>
      <c r="AI371">
        <v>1900</v>
      </c>
      <c r="AJ371">
        <v>600</v>
      </c>
      <c r="AK371">
        <v>0</v>
      </c>
      <c r="AL371" s="148">
        <f t="shared" si="85"/>
        <v>2500</v>
      </c>
      <c r="AM371" s="149">
        <v>0</v>
      </c>
      <c r="AN371">
        <v>1700</v>
      </c>
      <c r="AO371">
        <v>800</v>
      </c>
      <c r="AP371">
        <v>0</v>
      </c>
      <c r="AQ371" s="148">
        <f t="shared" si="86"/>
        <v>2500</v>
      </c>
      <c r="AR371" s="149">
        <v>0</v>
      </c>
      <c r="AS371">
        <v>1800</v>
      </c>
      <c r="AT371">
        <v>600</v>
      </c>
      <c r="AU371">
        <v>0</v>
      </c>
      <c r="AV371">
        <f t="shared" si="87"/>
        <v>2400</v>
      </c>
      <c r="AX371" s="150">
        <f t="shared" si="88"/>
        <v>0</v>
      </c>
      <c r="AY371" s="150">
        <f t="shared" si="89"/>
        <v>0</v>
      </c>
      <c r="AZ371" s="150">
        <f t="shared" si="90"/>
        <v>0</v>
      </c>
      <c r="BA371" s="150">
        <f t="shared" si="91"/>
        <v>0</v>
      </c>
      <c r="BB371" s="150">
        <f t="shared" si="92"/>
        <v>0</v>
      </c>
      <c r="BC371" s="150">
        <f t="shared" si="93"/>
        <v>0</v>
      </c>
      <c r="BD371" s="150">
        <f t="shared" si="94"/>
        <v>0</v>
      </c>
      <c r="BE371" s="150">
        <f t="shared" si="95"/>
        <v>0</v>
      </c>
    </row>
    <row r="372" spans="1:57" x14ac:dyDescent="0.4">
      <c r="A372" t="s">
        <v>35</v>
      </c>
      <c r="B372">
        <v>503</v>
      </c>
      <c r="C372" t="s">
        <v>35</v>
      </c>
      <c r="D372">
        <v>19206</v>
      </c>
      <c r="E372">
        <v>1</v>
      </c>
      <c r="F372" t="s">
        <v>35</v>
      </c>
      <c r="G372" t="s">
        <v>656</v>
      </c>
      <c r="H372" s="148">
        <v>2023</v>
      </c>
      <c r="I372">
        <v>0</v>
      </c>
      <c r="J372">
        <v>2800</v>
      </c>
      <c r="K372">
        <v>0</v>
      </c>
      <c r="L372">
        <v>0</v>
      </c>
      <c r="M372">
        <f t="shared" si="81"/>
        <v>2800</v>
      </c>
      <c r="N372" s="149">
        <v>0</v>
      </c>
      <c r="O372">
        <v>2800</v>
      </c>
      <c r="P372">
        <v>0</v>
      </c>
      <c r="Q372">
        <v>0</v>
      </c>
      <c r="R372" s="148">
        <f t="shared" si="82"/>
        <v>2800</v>
      </c>
      <c r="S372" s="149">
        <v>0</v>
      </c>
      <c r="T372">
        <v>600</v>
      </c>
      <c r="U372">
        <v>1100</v>
      </c>
      <c r="V372">
        <v>1100</v>
      </c>
      <c r="W372" s="148">
        <f t="shared" si="83"/>
        <v>2800</v>
      </c>
      <c r="X372" s="149">
        <v>0</v>
      </c>
      <c r="Y372">
        <v>1400</v>
      </c>
      <c r="Z372">
        <v>1300</v>
      </c>
      <c r="AA372">
        <v>100</v>
      </c>
      <c r="AB372" s="148">
        <f t="shared" si="80"/>
        <v>2800</v>
      </c>
      <c r="AC372" s="149">
        <v>200</v>
      </c>
      <c r="AD372">
        <v>1000</v>
      </c>
      <c r="AE372">
        <v>1600</v>
      </c>
      <c r="AF372">
        <v>0</v>
      </c>
      <c r="AG372" s="148">
        <f t="shared" si="84"/>
        <v>2800</v>
      </c>
      <c r="AH372" s="149">
        <v>0</v>
      </c>
      <c r="AI372">
        <v>100</v>
      </c>
      <c r="AJ372">
        <v>2700</v>
      </c>
      <c r="AK372">
        <v>0</v>
      </c>
      <c r="AL372" s="148">
        <f t="shared" si="85"/>
        <v>2800</v>
      </c>
      <c r="AM372" s="149">
        <v>0</v>
      </c>
      <c r="AN372">
        <v>1300</v>
      </c>
      <c r="AO372">
        <v>1500</v>
      </c>
      <c r="AP372">
        <v>0</v>
      </c>
      <c r="AQ372" s="148">
        <f t="shared" si="86"/>
        <v>2800</v>
      </c>
      <c r="AR372" s="149">
        <v>0</v>
      </c>
      <c r="AS372">
        <v>2100</v>
      </c>
      <c r="AT372">
        <v>700</v>
      </c>
      <c r="AU372">
        <v>0</v>
      </c>
      <c r="AV372">
        <f t="shared" si="87"/>
        <v>2800</v>
      </c>
      <c r="AX372" s="150">
        <f t="shared" si="88"/>
        <v>0</v>
      </c>
      <c r="AY372" s="150">
        <f t="shared" si="89"/>
        <v>0</v>
      </c>
      <c r="AZ372" s="150">
        <f t="shared" si="90"/>
        <v>39.285714285714285</v>
      </c>
      <c r="BA372" s="150">
        <f t="shared" si="91"/>
        <v>3.5714285714285712</v>
      </c>
      <c r="BB372" s="150">
        <f t="shared" si="92"/>
        <v>0</v>
      </c>
      <c r="BC372" s="150">
        <f t="shared" si="93"/>
        <v>0</v>
      </c>
      <c r="BD372" s="150">
        <f t="shared" si="94"/>
        <v>0</v>
      </c>
      <c r="BE372" s="150">
        <f t="shared" si="95"/>
        <v>0</v>
      </c>
    </row>
    <row r="373" spans="1:57" x14ac:dyDescent="0.4">
      <c r="A373" t="s">
        <v>223</v>
      </c>
      <c r="B373">
        <v>503</v>
      </c>
      <c r="C373" t="s">
        <v>223</v>
      </c>
      <c r="D373">
        <v>19331</v>
      </c>
      <c r="E373">
        <v>1</v>
      </c>
      <c r="F373" t="s">
        <v>223</v>
      </c>
      <c r="G373" t="s">
        <v>656</v>
      </c>
      <c r="H373" s="148">
        <v>2024</v>
      </c>
      <c r="I373">
        <v>0</v>
      </c>
      <c r="J373">
        <v>1600</v>
      </c>
      <c r="K373">
        <v>400</v>
      </c>
      <c r="L373">
        <v>0</v>
      </c>
      <c r="M373">
        <f t="shared" si="81"/>
        <v>2000</v>
      </c>
      <c r="N373" s="149">
        <v>0</v>
      </c>
      <c r="O373">
        <v>1600</v>
      </c>
      <c r="P373">
        <v>400</v>
      </c>
      <c r="Q373">
        <v>0</v>
      </c>
      <c r="R373" s="148">
        <f t="shared" si="82"/>
        <v>2000</v>
      </c>
      <c r="S373" s="149">
        <v>0</v>
      </c>
      <c r="T373">
        <v>400</v>
      </c>
      <c r="U373">
        <v>800</v>
      </c>
      <c r="V373">
        <v>800</v>
      </c>
      <c r="W373" s="148">
        <f t="shared" si="83"/>
        <v>2000</v>
      </c>
      <c r="X373" s="149">
        <v>0</v>
      </c>
      <c r="Y373">
        <v>1200</v>
      </c>
      <c r="Z373">
        <v>800</v>
      </c>
      <c r="AA373">
        <v>0</v>
      </c>
      <c r="AB373" s="148">
        <f t="shared" si="80"/>
        <v>2000</v>
      </c>
      <c r="AC373" s="149">
        <v>0</v>
      </c>
      <c r="AD373">
        <v>1400</v>
      </c>
      <c r="AE373">
        <v>600</v>
      </c>
      <c r="AF373">
        <v>0</v>
      </c>
      <c r="AG373" s="148">
        <f t="shared" si="84"/>
        <v>2000</v>
      </c>
      <c r="AH373" s="149">
        <v>0</v>
      </c>
      <c r="AI373">
        <v>1000</v>
      </c>
      <c r="AJ373">
        <v>1000</v>
      </c>
      <c r="AK373">
        <v>0</v>
      </c>
      <c r="AL373" s="148">
        <f t="shared" si="85"/>
        <v>2000</v>
      </c>
      <c r="AM373" s="149">
        <v>0</v>
      </c>
      <c r="AN373">
        <v>1800</v>
      </c>
      <c r="AO373">
        <v>200</v>
      </c>
      <c r="AP373">
        <v>0</v>
      </c>
      <c r="AQ373" s="148">
        <f t="shared" si="86"/>
        <v>2000</v>
      </c>
      <c r="AR373" s="149">
        <v>100</v>
      </c>
      <c r="AS373">
        <v>1900</v>
      </c>
      <c r="AT373">
        <v>0</v>
      </c>
      <c r="AU373">
        <v>0</v>
      </c>
      <c r="AV373">
        <f t="shared" si="87"/>
        <v>2000</v>
      </c>
      <c r="AX373" s="150">
        <f t="shared" si="88"/>
        <v>0</v>
      </c>
      <c r="AY373" s="150">
        <f t="shared" si="89"/>
        <v>0</v>
      </c>
      <c r="AZ373" s="150">
        <f t="shared" si="90"/>
        <v>40</v>
      </c>
      <c r="BA373" s="150">
        <f t="shared" si="91"/>
        <v>0</v>
      </c>
      <c r="BB373" s="150">
        <f t="shared" si="92"/>
        <v>0</v>
      </c>
      <c r="BC373" s="150">
        <f t="shared" si="93"/>
        <v>0</v>
      </c>
      <c r="BD373" s="150">
        <f t="shared" si="94"/>
        <v>0</v>
      </c>
      <c r="BE373" s="150">
        <f t="shared" si="95"/>
        <v>0</v>
      </c>
    </row>
    <row r="374" spans="1:57" x14ac:dyDescent="0.4">
      <c r="A374" t="s">
        <v>125</v>
      </c>
      <c r="B374">
        <v>503</v>
      </c>
      <c r="C374" t="s">
        <v>125</v>
      </c>
      <c r="D374">
        <v>19207</v>
      </c>
      <c r="E374">
        <v>1</v>
      </c>
      <c r="F374" t="s">
        <v>125</v>
      </c>
      <c r="G374" t="s">
        <v>656</v>
      </c>
      <c r="H374" s="148">
        <v>2023</v>
      </c>
      <c r="I374">
        <v>2500</v>
      </c>
      <c r="J374">
        <v>100</v>
      </c>
      <c r="K374">
        <v>0</v>
      </c>
      <c r="L374">
        <v>0</v>
      </c>
      <c r="M374">
        <f t="shared" si="81"/>
        <v>2600</v>
      </c>
      <c r="N374" s="149">
        <v>2200</v>
      </c>
      <c r="O374">
        <v>400</v>
      </c>
      <c r="P374">
        <v>0</v>
      </c>
      <c r="Q374">
        <v>0</v>
      </c>
      <c r="R374" s="148">
        <f t="shared" si="82"/>
        <v>2600</v>
      </c>
      <c r="S374" s="149">
        <v>2600</v>
      </c>
      <c r="T374">
        <v>0</v>
      </c>
      <c r="U374">
        <v>0</v>
      </c>
      <c r="V374">
        <v>0</v>
      </c>
      <c r="W374" s="148">
        <f t="shared" si="83"/>
        <v>2600</v>
      </c>
      <c r="X374" s="149">
        <v>2600</v>
      </c>
      <c r="Y374">
        <v>0</v>
      </c>
      <c r="Z374">
        <v>0</v>
      </c>
      <c r="AA374">
        <v>0</v>
      </c>
      <c r="AB374" s="148">
        <f t="shared" si="80"/>
        <v>2600</v>
      </c>
      <c r="AC374" s="149">
        <v>1200</v>
      </c>
      <c r="AD374">
        <v>600</v>
      </c>
      <c r="AE374">
        <v>800</v>
      </c>
      <c r="AF374">
        <v>0</v>
      </c>
      <c r="AG374" s="148">
        <f t="shared" si="84"/>
        <v>2600</v>
      </c>
      <c r="AH374" s="149">
        <v>800</v>
      </c>
      <c r="AI374">
        <v>1400</v>
      </c>
      <c r="AJ374">
        <v>400</v>
      </c>
      <c r="AK374">
        <v>0</v>
      </c>
      <c r="AL374" s="148">
        <f t="shared" si="85"/>
        <v>2600</v>
      </c>
      <c r="AM374" s="149">
        <v>2600</v>
      </c>
      <c r="AN374">
        <v>0</v>
      </c>
      <c r="AO374">
        <v>0</v>
      </c>
      <c r="AP374">
        <v>0</v>
      </c>
      <c r="AQ374" s="148">
        <f t="shared" si="86"/>
        <v>2600</v>
      </c>
      <c r="AR374" s="149">
        <v>2500</v>
      </c>
      <c r="AS374">
        <v>400</v>
      </c>
      <c r="AT374">
        <v>0</v>
      </c>
      <c r="AU374">
        <v>0</v>
      </c>
      <c r="AV374">
        <f t="shared" si="87"/>
        <v>2900</v>
      </c>
      <c r="AX374" s="150">
        <f t="shared" si="88"/>
        <v>0</v>
      </c>
      <c r="AY374" s="150">
        <f t="shared" si="89"/>
        <v>0</v>
      </c>
      <c r="AZ374" s="150">
        <f t="shared" si="90"/>
        <v>0</v>
      </c>
      <c r="BA374" s="150">
        <f t="shared" si="91"/>
        <v>0</v>
      </c>
      <c r="BB374" s="150">
        <f t="shared" si="92"/>
        <v>0</v>
      </c>
      <c r="BC374" s="150">
        <f t="shared" si="93"/>
        <v>0</v>
      </c>
      <c r="BD374" s="150">
        <f t="shared" si="94"/>
        <v>0</v>
      </c>
      <c r="BE374" s="150">
        <f t="shared" si="95"/>
        <v>0</v>
      </c>
    </row>
    <row r="375" spans="1:57" x14ac:dyDescent="0.4">
      <c r="A375" t="s">
        <v>224</v>
      </c>
      <c r="B375">
        <v>503</v>
      </c>
      <c r="C375" t="s">
        <v>224</v>
      </c>
      <c r="D375">
        <v>19333</v>
      </c>
      <c r="E375">
        <v>1</v>
      </c>
      <c r="F375" t="s">
        <v>224</v>
      </c>
      <c r="G375" t="s">
        <v>656</v>
      </c>
      <c r="H375" s="148">
        <v>2024</v>
      </c>
      <c r="I375">
        <v>0</v>
      </c>
      <c r="J375">
        <v>3300</v>
      </c>
      <c r="K375">
        <v>200</v>
      </c>
      <c r="L375">
        <v>0</v>
      </c>
      <c r="M375">
        <f t="shared" si="81"/>
        <v>3500</v>
      </c>
      <c r="N375" s="149">
        <v>0</v>
      </c>
      <c r="O375">
        <v>3500</v>
      </c>
      <c r="P375">
        <v>0</v>
      </c>
      <c r="Q375">
        <v>0</v>
      </c>
      <c r="R375" s="148">
        <f t="shared" si="82"/>
        <v>3500</v>
      </c>
      <c r="S375" s="149">
        <v>0</v>
      </c>
      <c r="T375">
        <v>3500</v>
      </c>
      <c r="U375">
        <v>0</v>
      </c>
      <c r="V375">
        <v>0</v>
      </c>
      <c r="W375" s="148">
        <f t="shared" si="83"/>
        <v>3500</v>
      </c>
      <c r="X375" s="149">
        <v>0</v>
      </c>
      <c r="Y375">
        <v>200</v>
      </c>
      <c r="Z375">
        <v>1000</v>
      </c>
      <c r="AA375">
        <v>2300</v>
      </c>
      <c r="AB375" s="148">
        <f t="shared" si="80"/>
        <v>3500</v>
      </c>
      <c r="AC375" s="149">
        <v>0</v>
      </c>
      <c r="AD375">
        <v>300</v>
      </c>
      <c r="AE375">
        <v>2500</v>
      </c>
      <c r="AF375">
        <v>700</v>
      </c>
      <c r="AG375" s="148">
        <f t="shared" si="84"/>
        <v>3500</v>
      </c>
      <c r="AH375" s="149">
        <v>0</v>
      </c>
      <c r="AI375">
        <v>1800</v>
      </c>
      <c r="AJ375">
        <v>1700</v>
      </c>
      <c r="AK375">
        <v>0</v>
      </c>
      <c r="AL375" s="148">
        <f t="shared" si="85"/>
        <v>3500</v>
      </c>
      <c r="AM375" s="149">
        <v>100</v>
      </c>
      <c r="AN375">
        <v>1000</v>
      </c>
      <c r="AO375">
        <v>2300</v>
      </c>
      <c r="AP375">
        <v>100</v>
      </c>
      <c r="AQ375" s="148">
        <f t="shared" si="86"/>
        <v>3500</v>
      </c>
      <c r="AR375" s="149">
        <v>0</v>
      </c>
      <c r="AS375">
        <v>2000</v>
      </c>
      <c r="AT375">
        <v>1600</v>
      </c>
      <c r="AU375">
        <v>0</v>
      </c>
      <c r="AV375">
        <f t="shared" si="87"/>
        <v>3600</v>
      </c>
      <c r="AX375" s="150">
        <f t="shared" si="88"/>
        <v>0</v>
      </c>
      <c r="AY375" s="150">
        <f t="shared" si="89"/>
        <v>0</v>
      </c>
      <c r="AZ375" s="150">
        <f t="shared" si="90"/>
        <v>0</v>
      </c>
      <c r="BA375" s="150">
        <f t="shared" si="91"/>
        <v>65.714285714285708</v>
      </c>
      <c r="BB375" s="150">
        <f t="shared" si="92"/>
        <v>20</v>
      </c>
      <c r="BC375" s="150">
        <f t="shared" si="93"/>
        <v>0</v>
      </c>
      <c r="BD375" s="150">
        <f t="shared" si="94"/>
        <v>2.8571428571428572</v>
      </c>
      <c r="BE375" s="150">
        <f t="shared" si="95"/>
        <v>0</v>
      </c>
    </row>
    <row r="376" spans="1:57" x14ac:dyDescent="0.4">
      <c r="A376" t="s">
        <v>261</v>
      </c>
      <c r="B376">
        <v>503</v>
      </c>
      <c r="C376" t="s">
        <v>261</v>
      </c>
      <c r="D376">
        <v>19409</v>
      </c>
      <c r="E376">
        <v>1</v>
      </c>
      <c r="F376" t="s">
        <v>261</v>
      </c>
      <c r="G376" t="s">
        <v>656</v>
      </c>
      <c r="H376" s="148">
        <v>2024</v>
      </c>
      <c r="I376">
        <v>1900</v>
      </c>
      <c r="J376">
        <v>1500</v>
      </c>
      <c r="K376">
        <v>0</v>
      </c>
      <c r="L376">
        <v>0</v>
      </c>
      <c r="M376">
        <f t="shared" si="81"/>
        <v>3400</v>
      </c>
      <c r="N376" s="149">
        <v>3300</v>
      </c>
      <c r="O376">
        <v>100</v>
      </c>
      <c r="P376">
        <v>0</v>
      </c>
      <c r="Q376">
        <v>0</v>
      </c>
      <c r="R376" s="148">
        <f t="shared" si="82"/>
        <v>3400</v>
      </c>
      <c r="S376" s="149">
        <v>0</v>
      </c>
      <c r="T376">
        <v>3100</v>
      </c>
      <c r="U376">
        <v>300</v>
      </c>
      <c r="V376">
        <v>0</v>
      </c>
      <c r="W376" s="148">
        <f t="shared" si="83"/>
        <v>3400</v>
      </c>
      <c r="X376" s="149">
        <v>2800</v>
      </c>
      <c r="Y376">
        <v>600</v>
      </c>
      <c r="Z376">
        <v>0</v>
      </c>
      <c r="AA376">
        <v>0</v>
      </c>
      <c r="AB376" s="148">
        <f t="shared" si="80"/>
        <v>3400</v>
      </c>
      <c r="AC376" s="149">
        <v>200</v>
      </c>
      <c r="AD376">
        <v>1300</v>
      </c>
      <c r="AE376">
        <v>1900</v>
      </c>
      <c r="AF376">
        <v>0</v>
      </c>
      <c r="AG376" s="148">
        <f t="shared" si="84"/>
        <v>3400</v>
      </c>
      <c r="AH376" s="149">
        <v>400</v>
      </c>
      <c r="AI376">
        <v>2100</v>
      </c>
      <c r="AJ376">
        <v>900</v>
      </c>
      <c r="AK376">
        <v>0</v>
      </c>
      <c r="AL376" s="148">
        <f t="shared" si="85"/>
        <v>3400</v>
      </c>
      <c r="AM376" s="149">
        <v>0</v>
      </c>
      <c r="AN376">
        <v>1700</v>
      </c>
      <c r="AO376">
        <v>1700</v>
      </c>
      <c r="AP376">
        <v>0</v>
      </c>
      <c r="AQ376" s="148">
        <f t="shared" si="86"/>
        <v>3400</v>
      </c>
      <c r="AR376" s="149">
        <v>2400</v>
      </c>
      <c r="AS376">
        <v>1000</v>
      </c>
      <c r="AT376">
        <v>0</v>
      </c>
      <c r="AU376">
        <v>0</v>
      </c>
      <c r="AV376">
        <f t="shared" si="87"/>
        <v>3400</v>
      </c>
      <c r="AX376" s="150">
        <f t="shared" si="88"/>
        <v>0</v>
      </c>
      <c r="AY376" s="150">
        <f t="shared" si="89"/>
        <v>0</v>
      </c>
      <c r="AZ376" s="150">
        <f t="shared" si="90"/>
        <v>0</v>
      </c>
      <c r="BA376" s="150">
        <f t="shared" si="91"/>
        <v>0</v>
      </c>
      <c r="BB376" s="150">
        <f t="shared" si="92"/>
        <v>0</v>
      </c>
      <c r="BC376" s="150">
        <f t="shared" si="93"/>
        <v>0</v>
      </c>
      <c r="BD376" s="150">
        <f t="shared" si="94"/>
        <v>0</v>
      </c>
      <c r="BE376" s="150">
        <f t="shared" si="95"/>
        <v>0</v>
      </c>
    </row>
    <row r="377" spans="1:57" x14ac:dyDescent="0.4">
      <c r="A377" t="s">
        <v>294</v>
      </c>
      <c r="B377">
        <v>500</v>
      </c>
      <c r="C377" t="s">
        <v>294</v>
      </c>
      <c r="D377">
        <v>14139</v>
      </c>
      <c r="E377">
        <v>1</v>
      </c>
      <c r="F377" t="s">
        <v>294</v>
      </c>
      <c r="G377" t="s">
        <v>656</v>
      </c>
      <c r="H377" s="148">
        <v>2018</v>
      </c>
      <c r="I377">
        <v>300</v>
      </c>
      <c r="J377">
        <v>9600</v>
      </c>
      <c r="K377">
        <v>0</v>
      </c>
      <c r="L377">
        <v>0</v>
      </c>
      <c r="M377">
        <f t="shared" si="81"/>
        <v>9900</v>
      </c>
      <c r="N377" s="149">
        <v>9700</v>
      </c>
      <c r="O377">
        <v>200</v>
      </c>
      <c r="P377">
        <v>0</v>
      </c>
      <c r="Q377">
        <v>0</v>
      </c>
      <c r="R377" s="148">
        <f t="shared" si="82"/>
        <v>9900</v>
      </c>
      <c r="S377" s="149">
        <v>9000</v>
      </c>
      <c r="T377">
        <v>900</v>
      </c>
      <c r="U377">
        <v>0</v>
      </c>
      <c r="V377">
        <v>0</v>
      </c>
      <c r="W377" s="148">
        <f t="shared" si="83"/>
        <v>9900</v>
      </c>
      <c r="X377" s="149">
        <v>9900</v>
      </c>
      <c r="Y377">
        <v>0</v>
      </c>
      <c r="Z377">
        <v>0</v>
      </c>
      <c r="AA377">
        <v>0</v>
      </c>
      <c r="AB377" s="148">
        <f t="shared" si="80"/>
        <v>9900</v>
      </c>
      <c r="AC377" s="149">
        <v>9900</v>
      </c>
      <c r="AD377">
        <v>0</v>
      </c>
      <c r="AE377">
        <v>0</v>
      </c>
      <c r="AF377">
        <v>0</v>
      </c>
      <c r="AG377" s="148">
        <f t="shared" si="84"/>
        <v>9900</v>
      </c>
      <c r="AH377" s="149">
        <v>9900</v>
      </c>
      <c r="AI377">
        <v>0</v>
      </c>
      <c r="AJ377">
        <v>0</v>
      </c>
      <c r="AK377">
        <v>0</v>
      </c>
      <c r="AL377" s="148">
        <f t="shared" si="85"/>
        <v>9900</v>
      </c>
      <c r="AM377" s="149">
        <v>9900</v>
      </c>
      <c r="AN377">
        <v>0</v>
      </c>
      <c r="AO377">
        <v>0</v>
      </c>
      <c r="AP377">
        <v>0</v>
      </c>
      <c r="AQ377" s="148">
        <f t="shared" si="86"/>
        <v>9900</v>
      </c>
      <c r="AR377" s="149">
        <v>9900</v>
      </c>
      <c r="AS377">
        <v>0</v>
      </c>
      <c r="AT377">
        <v>0</v>
      </c>
      <c r="AU377">
        <v>0</v>
      </c>
      <c r="AV377">
        <f t="shared" si="87"/>
        <v>9900</v>
      </c>
      <c r="AX377" s="150">
        <f t="shared" si="88"/>
        <v>0</v>
      </c>
      <c r="AY377" s="150">
        <f t="shared" si="89"/>
        <v>0</v>
      </c>
      <c r="AZ377" s="150">
        <f t="shared" si="90"/>
        <v>0</v>
      </c>
      <c r="BA377" s="150">
        <f t="shared" si="91"/>
        <v>0</v>
      </c>
      <c r="BB377" s="150">
        <f t="shared" si="92"/>
        <v>0</v>
      </c>
      <c r="BC377" s="150">
        <f t="shared" si="93"/>
        <v>0</v>
      </c>
      <c r="BD377" s="150">
        <f t="shared" si="94"/>
        <v>0</v>
      </c>
      <c r="BE377" s="150">
        <f t="shared" si="95"/>
        <v>0</v>
      </c>
    </row>
    <row r="378" spans="1:57" x14ac:dyDescent="0.4">
      <c r="A378" t="s">
        <v>295</v>
      </c>
      <c r="B378">
        <v>500</v>
      </c>
      <c r="C378" t="s">
        <v>295</v>
      </c>
      <c r="D378">
        <v>14140</v>
      </c>
      <c r="E378">
        <v>1</v>
      </c>
      <c r="F378" t="s">
        <v>295</v>
      </c>
      <c r="G378" t="s">
        <v>656</v>
      </c>
      <c r="H378" s="148">
        <v>2018</v>
      </c>
      <c r="I378">
        <v>6500</v>
      </c>
      <c r="J378">
        <v>400</v>
      </c>
      <c r="K378">
        <v>0</v>
      </c>
      <c r="L378">
        <v>0</v>
      </c>
      <c r="M378">
        <f t="shared" si="81"/>
        <v>6900</v>
      </c>
      <c r="N378" s="149">
        <v>6500</v>
      </c>
      <c r="O378">
        <v>400</v>
      </c>
      <c r="P378">
        <v>0</v>
      </c>
      <c r="Q378">
        <v>0</v>
      </c>
      <c r="R378" s="148">
        <f t="shared" si="82"/>
        <v>6900</v>
      </c>
      <c r="S378" s="149">
        <v>6900</v>
      </c>
      <c r="T378">
        <v>0</v>
      </c>
      <c r="U378">
        <v>0</v>
      </c>
      <c r="V378">
        <v>0</v>
      </c>
      <c r="W378" s="148">
        <f t="shared" si="83"/>
        <v>6900</v>
      </c>
      <c r="X378" s="149">
        <v>6900</v>
      </c>
      <c r="Y378">
        <v>0</v>
      </c>
      <c r="Z378">
        <v>0</v>
      </c>
      <c r="AA378">
        <v>0</v>
      </c>
      <c r="AB378" s="148">
        <f t="shared" si="80"/>
        <v>6900</v>
      </c>
      <c r="AC378" s="149">
        <v>6900</v>
      </c>
      <c r="AD378">
        <v>0</v>
      </c>
      <c r="AE378">
        <v>0</v>
      </c>
      <c r="AF378">
        <v>0</v>
      </c>
      <c r="AG378" s="148">
        <f t="shared" si="84"/>
        <v>6900</v>
      </c>
      <c r="AH378" s="149">
        <v>6900</v>
      </c>
      <c r="AI378">
        <v>0</v>
      </c>
      <c r="AJ378">
        <v>0</v>
      </c>
      <c r="AK378">
        <v>0</v>
      </c>
      <c r="AL378" s="148">
        <f t="shared" si="85"/>
        <v>6900</v>
      </c>
      <c r="AM378" s="149">
        <v>6300</v>
      </c>
      <c r="AN378">
        <v>600</v>
      </c>
      <c r="AO378">
        <v>0</v>
      </c>
      <c r="AP378">
        <v>0</v>
      </c>
      <c r="AQ378" s="148">
        <f t="shared" si="86"/>
        <v>6900</v>
      </c>
      <c r="AR378" s="149">
        <v>6900</v>
      </c>
      <c r="AS378">
        <v>0</v>
      </c>
      <c r="AT378">
        <v>0</v>
      </c>
      <c r="AU378">
        <v>0</v>
      </c>
      <c r="AV378">
        <f t="shared" si="87"/>
        <v>6900</v>
      </c>
      <c r="AX378" s="150">
        <f t="shared" si="88"/>
        <v>0</v>
      </c>
      <c r="AY378" s="150">
        <f t="shared" si="89"/>
        <v>0</v>
      </c>
      <c r="AZ378" s="150">
        <f t="shared" si="90"/>
        <v>0</v>
      </c>
      <c r="BA378" s="150">
        <f t="shared" si="91"/>
        <v>0</v>
      </c>
      <c r="BB378" s="150">
        <f t="shared" si="92"/>
        <v>0</v>
      </c>
      <c r="BC378" s="150">
        <f t="shared" si="93"/>
        <v>0</v>
      </c>
      <c r="BD378" s="150">
        <f t="shared" si="94"/>
        <v>0</v>
      </c>
      <c r="BE378" s="150">
        <f t="shared" si="95"/>
        <v>0</v>
      </c>
    </row>
    <row r="379" spans="1:57" x14ac:dyDescent="0.4">
      <c r="A379" t="s">
        <v>296</v>
      </c>
      <c r="B379">
        <v>500</v>
      </c>
      <c r="C379" t="s">
        <v>296</v>
      </c>
      <c r="D379">
        <v>14141</v>
      </c>
      <c r="E379">
        <v>1</v>
      </c>
      <c r="F379" t="s">
        <v>296</v>
      </c>
      <c r="G379" t="s">
        <v>656</v>
      </c>
      <c r="H379" s="148">
        <v>2019</v>
      </c>
      <c r="I379">
        <v>19300</v>
      </c>
      <c r="J379">
        <v>200</v>
      </c>
      <c r="K379">
        <v>0</v>
      </c>
      <c r="L379">
        <v>0</v>
      </c>
      <c r="M379">
        <f t="shared" si="81"/>
        <v>19500</v>
      </c>
      <c r="N379" s="149">
        <v>19300</v>
      </c>
      <c r="O379">
        <v>200</v>
      </c>
      <c r="P379">
        <v>0</v>
      </c>
      <c r="Q379">
        <v>0</v>
      </c>
      <c r="R379" s="148">
        <f t="shared" si="82"/>
        <v>19500</v>
      </c>
      <c r="S379" s="149">
        <v>19500</v>
      </c>
      <c r="T379">
        <v>0</v>
      </c>
      <c r="U379">
        <v>0</v>
      </c>
      <c r="V379">
        <v>0</v>
      </c>
      <c r="W379" s="148">
        <f t="shared" si="83"/>
        <v>19500</v>
      </c>
      <c r="X379" s="149">
        <v>19500</v>
      </c>
      <c r="Y379">
        <v>0</v>
      </c>
      <c r="Z379">
        <v>0</v>
      </c>
      <c r="AA379">
        <v>0</v>
      </c>
      <c r="AB379" s="148">
        <f t="shared" si="80"/>
        <v>19500</v>
      </c>
      <c r="AC379" s="149">
        <v>19500</v>
      </c>
      <c r="AD379">
        <v>0</v>
      </c>
      <c r="AE379">
        <v>0</v>
      </c>
      <c r="AF379">
        <v>0</v>
      </c>
      <c r="AG379" s="148">
        <f t="shared" si="84"/>
        <v>19500</v>
      </c>
      <c r="AH379" s="149">
        <v>19500</v>
      </c>
      <c r="AI379">
        <v>0</v>
      </c>
      <c r="AJ379">
        <v>0</v>
      </c>
      <c r="AK379">
        <v>0</v>
      </c>
      <c r="AL379" s="148">
        <f t="shared" si="85"/>
        <v>19500</v>
      </c>
      <c r="AM379" s="149">
        <v>19500</v>
      </c>
      <c r="AN379">
        <v>0</v>
      </c>
      <c r="AO379">
        <v>0</v>
      </c>
      <c r="AP379">
        <v>0</v>
      </c>
      <c r="AQ379" s="148">
        <f t="shared" si="86"/>
        <v>19500</v>
      </c>
      <c r="AR379" s="149">
        <v>18900</v>
      </c>
      <c r="AS379">
        <v>500</v>
      </c>
      <c r="AT379">
        <v>0</v>
      </c>
      <c r="AU379">
        <v>0</v>
      </c>
      <c r="AV379">
        <f t="shared" si="87"/>
        <v>19400</v>
      </c>
      <c r="AX379" s="150">
        <f t="shared" si="88"/>
        <v>0</v>
      </c>
      <c r="AY379" s="150">
        <f t="shared" si="89"/>
        <v>0</v>
      </c>
      <c r="AZ379" s="150">
        <f t="shared" si="90"/>
        <v>0</v>
      </c>
      <c r="BA379" s="150">
        <f t="shared" si="91"/>
        <v>0</v>
      </c>
      <c r="BB379" s="150">
        <f t="shared" si="92"/>
        <v>0</v>
      </c>
      <c r="BC379" s="150">
        <f t="shared" si="93"/>
        <v>0</v>
      </c>
      <c r="BD379" s="150">
        <f t="shared" si="94"/>
        <v>0</v>
      </c>
      <c r="BE379" s="150">
        <f t="shared" si="95"/>
        <v>0</v>
      </c>
    </row>
    <row r="380" spans="1:57" x14ac:dyDescent="0.4">
      <c r="A380" t="s">
        <v>297</v>
      </c>
      <c r="B380">
        <v>500</v>
      </c>
      <c r="C380" t="s">
        <v>297</v>
      </c>
      <c r="D380">
        <v>14143</v>
      </c>
      <c r="E380">
        <v>1</v>
      </c>
      <c r="F380" t="s">
        <v>297</v>
      </c>
      <c r="G380" t="s">
        <v>656</v>
      </c>
      <c r="H380" s="148">
        <v>2019</v>
      </c>
      <c r="I380">
        <v>10800</v>
      </c>
      <c r="J380">
        <v>0</v>
      </c>
      <c r="K380">
        <v>0</v>
      </c>
      <c r="L380">
        <v>0</v>
      </c>
      <c r="M380">
        <f t="shared" si="81"/>
        <v>10800</v>
      </c>
      <c r="N380" s="149">
        <v>10800</v>
      </c>
      <c r="O380">
        <v>0</v>
      </c>
      <c r="P380">
        <v>0</v>
      </c>
      <c r="Q380">
        <v>0</v>
      </c>
      <c r="R380" s="148">
        <f t="shared" si="82"/>
        <v>10800</v>
      </c>
      <c r="S380" s="149">
        <v>9500</v>
      </c>
      <c r="T380">
        <v>1300</v>
      </c>
      <c r="U380">
        <v>0</v>
      </c>
      <c r="V380">
        <v>0</v>
      </c>
      <c r="W380" s="148">
        <f t="shared" si="83"/>
        <v>10800</v>
      </c>
      <c r="X380" s="149">
        <v>10800</v>
      </c>
      <c r="Y380">
        <v>0</v>
      </c>
      <c r="Z380">
        <v>0</v>
      </c>
      <c r="AA380">
        <v>0</v>
      </c>
      <c r="AB380" s="148">
        <f t="shared" si="80"/>
        <v>10800</v>
      </c>
      <c r="AC380" s="149">
        <v>10800</v>
      </c>
      <c r="AD380">
        <v>0</v>
      </c>
      <c r="AE380">
        <v>0</v>
      </c>
      <c r="AF380">
        <v>0</v>
      </c>
      <c r="AG380" s="148">
        <f t="shared" si="84"/>
        <v>10800</v>
      </c>
      <c r="AH380" s="149">
        <v>10800</v>
      </c>
      <c r="AI380">
        <v>0</v>
      </c>
      <c r="AJ380">
        <v>0</v>
      </c>
      <c r="AK380">
        <v>0</v>
      </c>
      <c r="AL380" s="148">
        <f t="shared" si="85"/>
        <v>10800</v>
      </c>
      <c r="AM380" s="149">
        <v>10800</v>
      </c>
      <c r="AN380">
        <v>0</v>
      </c>
      <c r="AO380">
        <v>0</v>
      </c>
      <c r="AP380">
        <v>0</v>
      </c>
      <c r="AQ380" s="148">
        <f t="shared" si="86"/>
        <v>10800</v>
      </c>
      <c r="AR380" s="149">
        <v>10900</v>
      </c>
      <c r="AS380">
        <v>0</v>
      </c>
      <c r="AT380">
        <v>0</v>
      </c>
      <c r="AU380">
        <v>0</v>
      </c>
      <c r="AV380">
        <f t="shared" si="87"/>
        <v>10900</v>
      </c>
      <c r="AX380" s="150">
        <f t="shared" si="88"/>
        <v>0</v>
      </c>
      <c r="AY380" s="150">
        <f t="shared" si="89"/>
        <v>0</v>
      </c>
      <c r="AZ380" s="150">
        <f t="shared" si="90"/>
        <v>0</v>
      </c>
      <c r="BA380" s="150">
        <f t="shared" si="91"/>
        <v>0</v>
      </c>
      <c r="BB380" s="150">
        <f t="shared" si="92"/>
        <v>0</v>
      </c>
      <c r="BC380" s="150">
        <f t="shared" si="93"/>
        <v>0</v>
      </c>
      <c r="BD380" s="150">
        <f t="shared" si="94"/>
        <v>0</v>
      </c>
      <c r="BE380" s="150">
        <f t="shared" si="95"/>
        <v>0</v>
      </c>
    </row>
    <row r="381" spans="1:57" x14ac:dyDescent="0.4">
      <c r="A381" t="s">
        <v>298</v>
      </c>
      <c r="B381">
        <v>500</v>
      </c>
      <c r="C381" t="s">
        <v>298</v>
      </c>
      <c r="D381">
        <v>14144</v>
      </c>
      <c r="E381">
        <v>1</v>
      </c>
      <c r="F381" t="s">
        <v>298</v>
      </c>
      <c r="G381" t="s">
        <v>656</v>
      </c>
      <c r="H381" s="148">
        <v>2017</v>
      </c>
      <c r="I381">
        <v>52500</v>
      </c>
      <c r="J381">
        <v>800</v>
      </c>
      <c r="K381">
        <v>0</v>
      </c>
      <c r="L381">
        <v>0</v>
      </c>
      <c r="M381">
        <f t="shared" si="81"/>
        <v>53300</v>
      </c>
      <c r="N381" s="149">
        <v>52500</v>
      </c>
      <c r="O381">
        <v>800</v>
      </c>
      <c r="P381">
        <v>0</v>
      </c>
      <c r="Q381">
        <v>0</v>
      </c>
      <c r="R381" s="148">
        <f t="shared" si="82"/>
        <v>53300</v>
      </c>
      <c r="S381" s="149">
        <v>53100</v>
      </c>
      <c r="T381">
        <v>200</v>
      </c>
      <c r="U381">
        <v>0</v>
      </c>
      <c r="V381">
        <v>0</v>
      </c>
      <c r="W381" s="148">
        <f t="shared" si="83"/>
        <v>53300</v>
      </c>
      <c r="X381" s="149">
        <v>53100</v>
      </c>
      <c r="Y381">
        <v>200</v>
      </c>
      <c r="Z381">
        <v>0</v>
      </c>
      <c r="AA381">
        <v>0</v>
      </c>
      <c r="AB381" s="148">
        <f t="shared" si="80"/>
        <v>53300</v>
      </c>
      <c r="AC381" s="149">
        <v>53000</v>
      </c>
      <c r="AD381">
        <v>300</v>
      </c>
      <c r="AE381">
        <v>0</v>
      </c>
      <c r="AF381">
        <v>0</v>
      </c>
      <c r="AG381" s="148">
        <f t="shared" si="84"/>
        <v>53300</v>
      </c>
      <c r="AH381" s="149">
        <v>52300</v>
      </c>
      <c r="AI381">
        <v>1000</v>
      </c>
      <c r="AJ381">
        <v>0</v>
      </c>
      <c r="AK381">
        <v>0</v>
      </c>
      <c r="AL381" s="148">
        <f t="shared" si="85"/>
        <v>53300</v>
      </c>
      <c r="AM381" s="149">
        <v>31600</v>
      </c>
      <c r="AN381">
        <v>19300</v>
      </c>
      <c r="AO381">
        <v>2300</v>
      </c>
      <c r="AP381">
        <v>100</v>
      </c>
      <c r="AQ381" s="148">
        <f t="shared" si="86"/>
        <v>53300</v>
      </c>
      <c r="AR381" s="149">
        <v>13700</v>
      </c>
      <c r="AS381">
        <v>39800</v>
      </c>
      <c r="AT381">
        <v>200</v>
      </c>
      <c r="AU381">
        <v>0</v>
      </c>
      <c r="AV381">
        <f t="shared" si="87"/>
        <v>53700</v>
      </c>
      <c r="AX381" s="150">
        <f t="shared" si="88"/>
        <v>0</v>
      </c>
      <c r="AY381" s="150">
        <f t="shared" si="89"/>
        <v>0</v>
      </c>
      <c r="AZ381" s="150">
        <f t="shared" si="90"/>
        <v>0</v>
      </c>
      <c r="BA381" s="150">
        <f t="shared" si="91"/>
        <v>0</v>
      </c>
      <c r="BB381" s="150">
        <f t="shared" si="92"/>
        <v>0</v>
      </c>
      <c r="BC381" s="150">
        <f t="shared" si="93"/>
        <v>0</v>
      </c>
      <c r="BD381" s="150">
        <f t="shared" si="94"/>
        <v>0.18761726078799248</v>
      </c>
      <c r="BE381" s="150">
        <f t="shared" si="95"/>
        <v>0</v>
      </c>
    </row>
    <row r="382" spans="1:57" x14ac:dyDescent="0.4">
      <c r="A382" t="s">
        <v>299</v>
      </c>
      <c r="B382">
        <v>500</v>
      </c>
      <c r="C382" t="s">
        <v>299</v>
      </c>
      <c r="D382">
        <v>14146</v>
      </c>
      <c r="E382">
        <v>1</v>
      </c>
      <c r="F382" t="s">
        <v>299</v>
      </c>
      <c r="G382" t="s">
        <v>656</v>
      </c>
      <c r="H382" s="148">
        <v>2017</v>
      </c>
      <c r="I382">
        <v>17500</v>
      </c>
      <c r="J382">
        <v>200</v>
      </c>
      <c r="K382">
        <v>0</v>
      </c>
      <c r="L382">
        <v>0</v>
      </c>
      <c r="M382">
        <f t="shared" si="81"/>
        <v>17700</v>
      </c>
      <c r="N382" s="149">
        <v>17700</v>
      </c>
      <c r="O382">
        <v>0</v>
      </c>
      <c r="P382">
        <v>0</v>
      </c>
      <c r="Q382">
        <v>0</v>
      </c>
      <c r="R382" s="148">
        <f t="shared" si="82"/>
        <v>17700</v>
      </c>
      <c r="S382" s="149">
        <v>17700</v>
      </c>
      <c r="T382">
        <v>0</v>
      </c>
      <c r="U382">
        <v>0</v>
      </c>
      <c r="V382">
        <v>0</v>
      </c>
      <c r="W382" s="148">
        <f t="shared" si="83"/>
        <v>17700</v>
      </c>
      <c r="X382" s="149">
        <v>11700</v>
      </c>
      <c r="Y382">
        <v>6000</v>
      </c>
      <c r="Z382">
        <v>0</v>
      </c>
      <c r="AA382">
        <v>0</v>
      </c>
      <c r="AB382" s="148">
        <f t="shared" si="80"/>
        <v>17700</v>
      </c>
      <c r="AC382" s="149">
        <v>7800</v>
      </c>
      <c r="AD382">
        <v>8900</v>
      </c>
      <c r="AE382">
        <v>900</v>
      </c>
      <c r="AF382">
        <v>100</v>
      </c>
      <c r="AG382" s="148">
        <f t="shared" si="84"/>
        <v>17700</v>
      </c>
      <c r="AH382" s="149">
        <v>7700</v>
      </c>
      <c r="AI382">
        <v>6800</v>
      </c>
      <c r="AJ382">
        <v>3200</v>
      </c>
      <c r="AK382">
        <v>0</v>
      </c>
      <c r="AL382" s="148">
        <f t="shared" si="85"/>
        <v>17700</v>
      </c>
      <c r="AM382" s="149">
        <v>10700</v>
      </c>
      <c r="AN382">
        <v>6700</v>
      </c>
      <c r="AO382">
        <v>300</v>
      </c>
      <c r="AP382">
        <v>0</v>
      </c>
      <c r="AQ382" s="148">
        <f t="shared" si="86"/>
        <v>17700</v>
      </c>
      <c r="AR382" s="149">
        <v>9600</v>
      </c>
      <c r="AS382">
        <v>6400</v>
      </c>
      <c r="AT382">
        <v>300</v>
      </c>
      <c r="AU382">
        <v>0</v>
      </c>
      <c r="AV382">
        <f t="shared" si="87"/>
        <v>16300</v>
      </c>
      <c r="AX382" s="150">
        <f t="shared" si="88"/>
        <v>0</v>
      </c>
      <c r="AY382" s="150">
        <f t="shared" si="89"/>
        <v>0</v>
      </c>
      <c r="AZ382" s="150">
        <f t="shared" si="90"/>
        <v>0</v>
      </c>
      <c r="BA382" s="150">
        <f t="shared" si="91"/>
        <v>0</v>
      </c>
      <c r="BB382" s="150">
        <f t="shared" si="92"/>
        <v>0.56497175141242939</v>
      </c>
      <c r="BC382" s="150">
        <f t="shared" si="93"/>
        <v>0</v>
      </c>
      <c r="BD382" s="150">
        <f t="shared" si="94"/>
        <v>0</v>
      </c>
      <c r="BE382" s="150">
        <f t="shared" si="95"/>
        <v>0</v>
      </c>
    </row>
    <row r="383" spans="1:57" x14ac:dyDescent="0.4">
      <c r="A383" t="s">
        <v>365</v>
      </c>
      <c r="B383">
        <v>500</v>
      </c>
      <c r="C383" t="s">
        <v>365</v>
      </c>
      <c r="D383">
        <v>16784</v>
      </c>
      <c r="E383">
        <v>1</v>
      </c>
      <c r="F383" t="s">
        <v>365</v>
      </c>
      <c r="G383" t="s">
        <v>656</v>
      </c>
      <c r="H383" s="148">
        <v>2021</v>
      </c>
      <c r="I383">
        <v>11700</v>
      </c>
      <c r="J383">
        <v>0</v>
      </c>
      <c r="K383">
        <v>0</v>
      </c>
      <c r="L383">
        <v>0</v>
      </c>
      <c r="M383">
        <f t="shared" si="81"/>
        <v>11700</v>
      </c>
      <c r="N383" s="149">
        <v>11700</v>
      </c>
      <c r="O383">
        <v>0</v>
      </c>
      <c r="P383">
        <v>0</v>
      </c>
      <c r="Q383">
        <v>0</v>
      </c>
      <c r="R383" s="148">
        <f t="shared" si="82"/>
        <v>11700</v>
      </c>
      <c r="S383" s="149">
        <v>11700</v>
      </c>
      <c r="T383">
        <v>0</v>
      </c>
      <c r="U383">
        <v>0</v>
      </c>
      <c r="V383">
        <v>0</v>
      </c>
      <c r="W383" s="148">
        <f t="shared" si="83"/>
        <v>11700</v>
      </c>
      <c r="X383" s="149">
        <v>11700</v>
      </c>
      <c r="Y383">
        <v>0</v>
      </c>
      <c r="Z383">
        <v>0</v>
      </c>
      <c r="AA383">
        <v>0</v>
      </c>
      <c r="AB383" s="148">
        <f t="shared" si="80"/>
        <v>11700</v>
      </c>
      <c r="AC383" s="149">
        <v>11700</v>
      </c>
      <c r="AD383">
        <v>0</v>
      </c>
      <c r="AE383">
        <v>0</v>
      </c>
      <c r="AF383">
        <v>0</v>
      </c>
      <c r="AG383" s="148">
        <f t="shared" si="84"/>
        <v>11700</v>
      </c>
      <c r="AH383" s="149">
        <v>11700</v>
      </c>
      <c r="AI383">
        <v>0</v>
      </c>
      <c r="AJ383">
        <v>0</v>
      </c>
      <c r="AK383">
        <v>0</v>
      </c>
      <c r="AL383" s="148">
        <f t="shared" si="85"/>
        <v>11700</v>
      </c>
      <c r="AM383" s="149">
        <v>11700</v>
      </c>
      <c r="AN383">
        <v>0</v>
      </c>
      <c r="AO383">
        <v>0</v>
      </c>
      <c r="AP383">
        <v>0</v>
      </c>
      <c r="AQ383" s="148">
        <f t="shared" si="86"/>
        <v>11700</v>
      </c>
      <c r="AR383" s="149">
        <v>11100</v>
      </c>
      <c r="AS383">
        <v>0</v>
      </c>
      <c r="AT383">
        <v>0</v>
      </c>
      <c r="AU383">
        <v>0</v>
      </c>
      <c r="AV383">
        <f t="shared" si="87"/>
        <v>11100</v>
      </c>
      <c r="AX383" s="150">
        <f t="shared" si="88"/>
        <v>0</v>
      </c>
      <c r="AY383" s="150">
        <f t="shared" si="89"/>
        <v>0</v>
      </c>
      <c r="AZ383" s="150">
        <f t="shared" si="90"/>
        <v>0</v>
      </c>
      <c r="BA383" s="150">
        <f t="shared" si="91"/>
        <v>0</v>
      </c>
      <c r="BB383" s="150">
        <f t="shared" si="92"/>
        <v>0</v>
      </c>
      <c r="BC383" s="150">
        <f t="shared" si="93"/>
        <v>0</v>
      </c>
      <c r="BD383" s="150">
        <f t="shared" si="94"/>
        <v>0</v>
      </c>
      <c r="BE383" s="150">
        <f t="shared" si="95"/>
        <v>0</v>
      </c>
    </row>
    <row r="384" spans="1:57" x14ac:dyDescent="0.4">
      <c r="A384" t="s">
        <v>364</v>
      </c>
      <c r="B384">
        <v>500</v>
      </c>
      <c r="C384" t="s">
        <v>364</v>
      </c>
      <c r="D384">
        <v>16765</v>
      </c>
      <c r="E384">
        <v>1</v>
      </c>
      <c r="F384" t="s">
        <v>364</v>
      </c>
      <c r="G384" t="s">
        <v>656</v>
      </c>
      <c r="H384" s="148">
        <v>2019</v>
      </c>
      <c r="I384">
        <v>53600</v>
      </c>
      <c r="J384">
        <v>1100</v>
      </c>
      <c r="K384">
        <v>0</v>
      </c>
      <c r="L384">
        <v>0</v>
      </c>
      <c r="M384">
        <f t="shared" si="81"/>
        <v>54700</v>
      </c>
      <c r="N384" s="149">
        <v>52800</v>
      </c>
      <c r="O384">
        <v>1900</v>
      </c>
      <c r="P384">
        <v>0</v>
      </c>
      <c r="Q384">
        <v>0</v>
      </c>
      <c r="R384" s="148">
        <f t="shared" si="82"/>
        <v>54700</v>
      </c>
      <c r="S384" s="149">
        <v>49800</v>
      </c>
      <c r="T384">
        <v>4900</v>
      </c>
      <c r="U384">
        <v>0</v>
      </c>
      <c r="V384">
        <v>0</v>
      </c>
      <c r="W384" s="148">
        <f t="shared" si="83"/>
        <v>54700</v>
      </c>
      <c r="X384" s="149">
        <v>30300</v>
      </c>
      <c r="Y384">
        <v>20800</v>
      </c>
      <c r="Z384">
        <v>3600</v>
      </c>
      <c r="AA384">
        <v>0</v>
      </c>
      <c r="AB384" s="148">
        <f t="shared" si="80"/>
        <v>54700</v>
      </c>
      <c r="AC384" s="149">
        <v>53400</v>
      </c>
      <c r="AD384">
        <v>1300</v>
      </c>
      <c r="AE384">
        <v>0</v>
      </c>
      <c r="AF384">
        <v>0</v>
      </c>
      <c r="AG384" s="148">
        <f t="shared" si="84"/>
        <v>54700</v>
      </c>
      <c r="AH384" s="149">
        <v>54700</v>
      </c>
      <c r="AI384">
        <v>0</v>
      </c>
      <c r="AJ384">
        <v>0</v>
      </c>
      <c r="AK384">
        <v>0</v>
      </c>
      <c r="AL384" s="148">
        <f t="shared" si="85"/>
        <v>54700</v>
      </c>
      <c r="AM384" s="149">
        <v>54500</v>
      </c>
      <c r="AN384">
        <v>200</v>
      </c>
      <c r="AO384">
        <v>0</v>
      </c>
      <c r="AP384">
        <v>0</v>
      </c>
      <c r="AQ384" s="148">
        <f t="shared" si="86"/>
        <v>54700</v>
      </c>
      <c r="AR384" s="149">
        <v>54600</v>
      </c>
      <c r="AS384">
        <v>0</v>
      </c>
      <c r="AT384">
        <v>0</v>
      </c>
      <c r="AU384">
        <v>0</v>
      </c>
      <c r="AV384">
        <f t="shared" si="87"/>
        <v>54600</v>
      </c>
      <c r="AX384" s="150">
        <f t="shared" si="88"/>
        <v>0</v>
      </c>
      <c r="AY384" s="150">
        <f t="shared" si="89"/>
        <v>0</v>
      </c>
      <c r="AZ384" s="150">
        <f t="shared" si="90"/>
        <v>0</v>
      </c>
      <c r="BA384" s="150">
        <f t="shared" si="91"/>
        <v>0</v>
      </c>
      <c r="BB384" s="150">
        <f t="shared" si="92"/>
        <v>0</v>
      </c>
      <c r="BC384" s="150">
        <f t="shared" si="93"/>
        <v>0</v>
      </c>
      <c r="BD384" s="150">
        <f t="shared" si="94"/>
        <v>0</v>
      </c>
      <c r="BE384" s="150">
        <f t="shared" si="95"/>
        <v>0</v>
      </c>
    </row>
    <row r="385" spans="1:57" x14ac:dyDescent="0.4">
      <c r="A385" t="s">
        <v>372</v>
      </c>
      <c r="B385">
        <v>500</v>
      </c>
      <c r="C385" t="s">
        <v>372</v>
      </c>
      <c r="D385">
        <v>16812</v>
      </c>
      <c r="E385">
        <v>1</v>
      </c>
      <c r="F385" t="s">
        <v>372</v>
      </c>
      <c r="G385" t="s">
        <v>656</v>
      </c>
      <c r="H385" s="148">
        <v>2021</v>
      </c>
      <c r="I385">
        <v>52800</v>
      </c>
      <c r="J385">
        <v>200</v>
      </c>
      <c r="K385">
        <v>0</v>
      </c>
      <c r="L385">
        <v>0</v>
      </c>
      <c r="M385">
        <f t="shared" si="81"/>
        <v>53000</v>
      </c>
      <c r="N385" s="149">
        <v>53000</v>
      </c>
      <c r="O385">
        <v>0</v>
      </c>
      <c r="P385">
        <v>0</v>
      </c>
      <c r="Q385">
        <v>0</v>
      </c>
      <c r="R385" s="148">
        <f t="shared" si="82"/>
        <v>53000</v>
      </c>
      <c r="S385" s="149">
        <v>53000</v>
      </c>
      <c r="T385">
        <v>0</v>
      </c>
      <c r="U385">
        <v>0</v>
      </c>
      <c r="V385">
        <v>0</v>
      </c>
      <c r="W385" s="148">
        <f t="shared" si="83"/>
        <v>53000</v>
      </c>
      <c r="X385" s="149">
        <v>35400</v>
      </c>
      <c r="Y385">
        <v>17600</v>
      </c>
      <c r="Z385">
        <v>0</v>
      </c>
      <c r="AA385">
        <v>0</v>
      </c>
      <c r="AB385" s="148">
        <f t="shared" si="80"/>
        <v>53000</v>
      </c>
      <c r="AC385" s="149">
        <v>20800</v>
      </c>
      <c r="AD385">
        <v>16700</v>
      </c>
      <c r="AE385">
        <v>15500</v>
      </c>
      <c r="AF385">
        <v>0</v>
      </c>
      <c r="AG385" s="148">
        <f t="shared" si="84"/>
        <v>53000</v>
      </c>
      <c r="AH385" s="149">
        <v>40100</v>
      </c>
      <c r="AI385">
        <v>12300</v>
      </c>
      <c r="AJ385">
        <v>600</v>
      </c>
      <c r="AK385">
        <v>0</v>
      </c>
      <c r="AL385" s="148">
        <f t="shared" si="85"/>
        <v>53000</v>
      </c>
      <c r="AM385" s="149">
        <v>51500</v>
      </c>
      <c r="AN385">
        <v>1500</v>
      </c>
      <c r="AO385">
        <v>0</v>
      </c>
      <c r="AP385">
        <v>0</v>
      </c>
      <c r="AQ385" s="148">
        <f t="shared" si="86"/>
        <v>53000</v>
      </c>
      <c r="AR385" s="149">
        <v>53100</v>
      </c>
      <c r="AS385">
        <v>200</v>
      </c>
      <c r="AT385">
        <v>0</v>
      </c>
      <c r="AU385">
        <v>0</v>
      </c>
      <c r="AV385">
        <f t="shared" si="87"/>
        <v>53300</v>
      </c>
      <c r="AX385" s="150">
        <f t="shared" si="88"/>
        <v>0</v>
      </c>
      <c r="AY385" s="150">
        <f t="shared" si="89"/>
        <v>0</v>
      </c>
      <c r="AZ385" s="150">
        <f t="shared" si="90"/>
        <v>0</v>
      </c>
      <c r="BA385" s="150">
        <f t="shared" si="91"/>
        <v>0</v>
      </c>
      <c r="BB385" s="150">
        <f t="shared" si="92"/>
        <v>0</v>
      </c>
      <c r="BC385" s="150">
        <f t="shared" si="93"/>
        <v>0</v>
      </c>
      <c r="BD385" s="150">
        <f t="shared" si="94"/>
        <v>0</v>
      </c>
      <c r="BE385" s="150">
        <f t="shared" si="95"/>
        <v>0</v>
      </c>
    </row>
    <row r="386" spans="1:57" x14ac:dyDescent="0.4">
      <c r="A386" t="s">
        <v>369</v>
      </c>
      <c r="B386">
        <v>500</v>
      </c>
      <c r="C386" t="s">
        <v>369</v>
      </c>
      <c r="D386">
        <v>16793</v>
      </c>
      <c r="E386">
        <v>1</v>
      </c>
      <c r="F386" t="s">
        <v>369</v>
      </c>
      <c r="G386" t="s">
        <v>656</v>
      </c>
      <c r="H386" s="148">
        <v>2021</v>
      </c>
      <c r="I386">
        <v>0</v>
      </c>
      <c r="J386">
        <v>13600</v>
      </c>
      <c r="K386">
        <v>4000</v>
      </c>
      <c r="L386">
        <v>0</v>
      </c>
      <c r="M386">
        <f t="shared" si="81"/>
        <v>17600</v>
      </c>
      <c r="N386" s="149">
        <v>0</v>
      </c>
      <c r="O386">
        <v>8900</v>
      </c>
      <c r="P386">
        <v>8700</v>
      </c>
      <c r="Q386">
        <v>0</v>
      </c>
      <c r="R386" s="148">
        <f t="shared" si="82"/>
        <v>17600</v>
      </c>
      <c r="S386" s="149">
        <v>0</v>
      </c>
      <c r="T386">
        <v>8400</v>
      </c>
      <c r="U386">
        <v>4600</v>
      </c>
      <c r="V386">
        <v>4600</v>
      </c>
      <c r="W386" s="148">
        <f t="shared" si="83"/>
        <v>17600</v>
      </c>
      <c r="X386" s="149">
        <v>0</v>
      </c>
      <c r="Y386">
        <v>3200</v>
      </c>
      <c r="Z386">
        <v>9500</v>
      </c>
      <c r="AA386">
        <v>4900</v>
      </c>
      <c r="AB386" s="148">
        <f t="shared" ref="AB386:AB449" si="96">SUM(X386:AA386)</f>
        <v>17600</v>
      </c>
      <c r="AC386" s="149">
        <v>600</v>
      </c>
      <c r="AD386">
        <v>3800</v>
      </c>
      <c r="AE386">
        <v>12100</v>
      </c>
      <c r="AF386">
        <v>1100</v>
      </c>
      <c r="AG386" s="148">
        <f t="shared" si="84"/>
        <v>17600</v>
      </c>
      <c r="AH386" s="149">
        <v>0</v>
      </c>
      <c r="AI386">
        <v>200</v>
      </c>
      <c r="AJ386">
        <v>14800</v>
      </c>
      <c r="AK386">
        <v>2600</v>
      </c>
      <c r="AL386" s="148">
        <f t="shared" si="85"/>
        <v>17600</v>
      </c>
      <c r="AM386" s="149">
        <v>9400</v>
      </c>
      <c r="AN386">
        <v>8200</v>
      </c>
      <c r="AO386">
        <v>0</v>
      </c>
      <c r="AP386">
        <v>0</v>
      </c>
      <c r="AQ386" s="148">
        <f t="shared" si="86"/>
        <v>17600</v>
      </c>
      <c r="AR386" s="149">
        <v>17800</v>
      </c>
      <c r="AS386">
        <v>0</v>
      </c>
      <c r="AT386">
        <v>0</v>
      </c>
      <c r="AU386">
        <v>0</v>
      </c>
      <c r="AV386">
        <f t="shared" si="87"/>
        <v>17800</v>
      </c>
      <c r="AX386" s="150">
        <f t="shared" si="88"/>
        <v>0</v>
      </c>
      <c r="AY386" s="150">
        <f t="shared" si="89"/>
        <v>0</v>
      </c>
      <c r="AZ386" s="150">
        <f t="shared" si="90"/>
        <v>26.136363636363637</v>
      </c>
      <c r="BA386" s="150">
        <f t="shared" si="91"/>
        <v>27.84090909090909</v>
      </c>
      <c r="BB386" s="150">
        <f t="shared" si="92"/>
        <v>6.25</v>
      </c>
      <c r="BC386" s="150">
        <f t="shared" si="93"/>
        <v>14.772727272727273</v>
      </c>
      <c r="BD386" s="150">
        <f t="shared" si="94"/>
        <v>0</v>
      </c>
      <c r="BE386" s="150">
        <f t="shared" si="95"/>
        <v>0</v>
      </c>
    </row>
    <row r="387" spans="1:57" x14ac:dyDescent="0.4">
      <c r="A387" t="s">
        <v>370</v>
      </c>
      <c r="B387">
        <v>500</v>
      </c>
      <c r="C387" t="s">
        <v>370</v>
      </c>
      <c r="D387">
        <v>16794</v>
      </c>
      <c r="E387">
        <v>1</v>
      </c>
      <c r="F387" t="s">
        <v>370</v>
      </c>
      <c r="G387" t="s">
        <v>656</v>
      </c>
      <c r="H387" s="148">
        <v>2020</v>
      </c>
      <c r="I387">
        <v>100</v>
      </c>
      <c r="J387">
        <v>10700</v>
      </c>
      <c r="K387">
        <v>32800</v>
      </c>
      <c r="L387">
        <v>0</v>
      </c>
      <c r="M387">
        <f t="shared" ref="M387:M450" si="97">SUM(I387:L387)</f>
        <v>43600</v>
      </c>
      <c r="N387" s="149">
        <v>300</v>
      </c>
      <c r="O387">
        <v>34600</v>
      </c>
      <c r="P387">
        <v>8700</v>
      </c>
      <c r="Q387">
        <v>0</v>
      </c>
      <c r="R387" s="148">
        <f t="shared" ref="R387:R450" si="98">SUM(N387:Q387)</f>
        <v>43600</v>
      </c>
      <c r="S387" s="149">
        <v>400</v>
      </c>
      <c r="T387">
        <v>16700</v>
      </c>
      <c r="U387">
        <v>22500</v>
      </c>
      <c r="V387">
        <v>4000</v>
      </c>
      <c r="W387" s="148">
        <f t="shared" ref="W387:W450" si="99">SUM(S387:V387)</f>
        <v>43600</v>
      </c>
      <c r="X387" s="149">
        <v>1200</v>
      </c>
      <c r="Y387">
        <v>3400</v>
      </c>
      <c r="Z387">
        <v>19100</v>
      </c>
      <c r="AA387">
        <v>19900</v>
      </c>
      <c r="AB387" s="148">
        <f t="shared" si="96"/>
        <v>43600</v>
      </c>
      <c r="AC387" s="149">
        <v>200</v>
      </c>
      <c r="AD387">
        <v>3800</v>
      </c>
      <c r="AE387">
        <v>23600</v>
      </c>
      <c r="AF387">
        <v>16000</v>
      </c>
      <c r="AG387" s="148">
        <f t="shared" ref="AG387:AG450" si="100">SUM(AC387:AF387)</f>
        <v>43600</v>
      </c>
      <c r="AH387" s="149">
        <v>0</v>
      </c>
      <c r="AI387">
        <v>200</v>
      </c>
      <c r="AJ387">
        <v>18300</v>
      </c>
      <c r="AK387">
        <v>25100</v>
      </c>
      <c r="AL387" s="148">
        <f t="shared" ref="AL387:AL450" si="101">SUM(AH387:AK387)</f>
        <v>43600</v>
      </c>
      <c r="AM387" s="149">
        <v>800</v>
      </c>
      <c r="AN387">
        <v>6400</v>
      </c>
      <c r="AO387">
        <v>20500</v>
      </c>
      <c r="AP387">
        <v>15900</v>
      </c>
      <c r="AQ387" s="148">
        <f t="shared" ref="AQ387:AQ450" si="102">SUM(AM387:AP387)</f>
        <v>43600</v>
      </c>
      <c r="AR387" s="149">
        <v>700</v>
      </c>
      <c r="AS387">
        <v>4900</v>
      </c>
      <c r="AT387">
        <v>17100</v>
      </c>
      <c r="AU387">
        <v>20400</v>
      </c>
      <c r="AV387">
        <f t="shared" ref="AV387:AV450" si="103">SUM(AR387:AU387)</f>
        <v>43100</v>
      </c>
      <c r="AX387" s="150">
        <f t="shared" ref="AX387:AX450" si="104">L387/M387*100</f>
        <v>0</v>
      </c>
      <c r="AY387" s="150">
        <f t="shared" ref="AY387:AY450" si="105">Q387/R387*100</f>
        <v>0</v>
      </c>
      <c r="AZ387" s="150">
        <f t="shared" ref="AZ387:AZ450" si="106">V387/W387*100</f>
        <v>9.1743119266055047</v>
      </c>
      <c r="BA387" s="150">
        <f t="shared" ref="BA387:BA450" si="107">AA387/AB387*100</f>
        <v>45.642201834862384</v>
      </c>
      <c r="BB387" s="150">
        <f t="shared" ref="BB387:BB450" si="108">AF387/AG387*100</f>
        <v>36.697247706422019</v>
      </c>
      <c r="BC387" s="150">
        <f t="shared" ref="BC387:BC450" si="109">AK387/AL387*100</f>
        <v>57.568807339449549</v>
      </c>
      <c r="BD387" s="150">
        <f t="shared" ref="BD387:BD450" si="110">AP387/AQ387*100</f>
        <v>36.467889908256879</v>
      </c>
      <c r="BE387" s="150">
        <f t="shared" ref="BE387:BE450" si="111">AU387/AV387*100</f>
        <v>47.331786542923432</v>
      </c>
    </row>
    <row r="388" spans="1:57" x14ac:dyDescent="0.4">
      <c r="A388" t="s">
        <v>371</v>
      </c>
      <c r="B388">
        <v>500</v>
      </c>
      <c r="C388" t="s">
        <v>371</v>
      </c>
      <c r="D388">
        <v>16795</v>
      </c>
      <c r="E388">
        <v>1</v>
      </c>
      <c r="F388" t="s">
        <v>371</v>
      </c>
      <c r="G388" t="s">
        <v>656</v>
      </c>
      <c r="H388" s="148">
        <v>2021</v>
      </c>
      <c r="I388">
        <v>42500</v>
      </c>
      <c r="J388">
        <v>0</v>
      </c>
      <c r="K388">
        <v>0</v>
      </c>
      <c r="L388">
        <v>0</v>
      </c>
      <c r="M388">
        <f t="shared" si="97"/>
        <v>42500</v>
      </c>
      <c r="N388" s="149">
        <v>42500</v>
      </c>
      <c r="O388">
        <v>0</v>
      </c>
      <c r="P388">
        <v>0</v>
      </c>
      <c r="Q388">
        <v>0</v>
      </c>
      <c r="R388" s="148">
        <f t="shared" si="98"/>
        <v>42500</v>
      </c>
      <c r="S388" s="149">
        <v>42500</v>
      </c>
      <c r="T388">
        <v>0</v>
      </c>
      <c r="U388">
        <v>0</v>
      </c>
      <c r="V388">
        <v>0</v>
      </c>
      <c r="W388" s="148">
        <f t="shared" si="99"/>
        <v>42500</v>
      </c>
      <c r="X388" s="149">
        <v>42500</v>
      </c>
      <c r="Y388">
        <v>0</v>
      </c>
      <c r="Z388">
        <v>0</v>
      </c>
      <c r="AA388">
        <v>0</v>
      </c>
      <c r="AB388" s="148">
        <f t="shared" si="96"/>
        <v>42500</v>
      </c>
      <c r="AC388" s="149">
        <v>42100</v>
      </c>
      <c r="AD388">
        <v>400</v>
      </c>
      <c r="AE388">
        <v>0</v>
      </c>
      <c r="AF388">
        <v>0</v>
      </c>
      <c r="AG388" s="148">
        <f t="shared" si="100"/>
        <v>42500</v>
      </c>
      <c r="AH388" s="149">
        <v>40900</v>
      </c>
      <c r="AI388">
        <v>1600</v>
      </c>
      <c r="AJ388">
        <v>0</v>
      </c>
      <c r="AK388">
        <v>0</v>
      </c>
      <c r="AL388" s="148">
        <f t="shared" si="101"/>
        <v>42500</v>
      </c>
      <c r="AM388" s="149">
        <v>42500</v>
      </c>
      <c r="AN388">
        <v>0</v>
      </c>
      <c r="AO388">
        <v>0</v>
      </c>
      <c r="AP388">
        <v>0</v>
      </c>
      <c r="AQ388" s="148">
        <f t="shared" si="102"/>
        <v>42500</v>
      </c>
      <c r="AR388" s="149">
        <v>38300</v>
      </c>
      <c r="AS388">
        <v>4600</v>
      </c>
      <c r="AT388">
        <v>0</v>
      </c>
      <c r="AU388">
        <v>0</v>
      </c>
      <c r="AV388">
        <f t="shared" si="103"/>
        <v>42900</v>
      </c>
      <c r="AX388" s="150">
        <f t="shared" si="104"/>
        <v>0</v>
      </c>
      <c r="AY388" s="150">
        <f t="shared" si="105"/>
        <v>0</v>
      </c>
      <c r="AZ388" s="150">
        <f t="shared" si="106"/>
        <v>0</v>
      </c>
      <c r="BA388" s="150">
        <f t="shared" si="107"/>
        <v>0</v>
      </c>
      <c r="BB388" s="150">
        <f t="shared" si="108"/>
        <v>0</v>
      </c>
      <c r="BC388" s="150">
        <f t="shared" si="109"/>
        <v>0</v>
      </c>
      <c r="BD388" s="150">
        <f t="shared" si="110"/>
        <v>0</v>
      </c>
      <c r="BE388" s="150">
        <f t="shared" si="111"/>
        <v>0</v>
      </c>
    </row>
    <row r="389" spans="1:57" x14ac:dyDescent="0.4">
      <c r="A389" t="s">
        <v>405</v>
      </c>
      <c r="B389">
        <v>500</v>
      </c>
      <c r="C389" t="s">
        <v>405</v>
      </c>
      <c r="D389">
        <v>16914</v>
      </c>
      <c r="E389">
        <v>1</v>
      </c>
      <c r="F389" t="s">
        <v>405</v>
      </c>
      <c r="G389" t="s">
        <v>656</v>
      </c>
      <c r="H389" s="148">
        <v>2021</v>
      </c>
      <c r="I389">
        <v>0</v>
      </c>
      <c r="J389">
        <v>11800</v>
      </c>
      <c r="K389">
        <v>2500</v>
      </c>
      <c r="L389">
        <v>200</v>
      </c>
      <c r="M389">
        <f t="shared" si="97"/>
        <v>14500</v>
      </c>
      <c r="N389" s="149">
        <v>0</v>
      </c>
      <c r="O389">
        <v>11200</v>
      </c>
      <c r="P389">
        <v>3300</v>
      </c>
      <c r="Q389">
        <v>0</v>
      </c>
      <c r="R389" s="148">
        <f t="shared" si="98"/>
        <v>14500</v>
      </c>
      <c r="S389" s="149">
        <v>0</v>
      </c>
      <c r="T389">
        <v>9500</v>
      </c>
      <c r="U389">
        <v>5000</v>
      </c>
      <c r="V389">
        <v>0</v>
      </c>
      <c r="W389" s="148">
        <f t="shared" si="99"/>
        <v>14500</v>
      </c>
      <c r="X389" s="149">
        <v>0</v>
      </c>
      <c r="Y389">
        <v>1900</v>
      </c>
      <c r="Z389">
        <v>6100</v>
      </c>
      <c r="AA389">
        <v>6500</v>
      </c>
      <c r="AB389" s="148">
        <f t="shared" si="96"/>
        <v>14500</v>
      </c>
      <c r="AC389" s="149">
        <v>400</v>
      </c>
      <c r="AD389">
        <v>2600</v>
      </c>
      <c r="AE389">
        <v>5100</v>
      </c>
      <c r="AF389">
        <v>6400</v>
      </c>
      <c r="AG389" s="148">
        <f t="shared" si="100"/>
        <v>14500</v>
      </c>
      <c r="AH389" s="149">
        <v>0</v>
      </c>
      <c r="AI389">
        <v>900</v>
      </c>
      <c r="AJ389">
        <v>4200</v>
      </c>
      <c r="AK389">
        <v>9400</v>
      </c>
      <c r="AL389" s="148">
        <f t="shared" si="101"/>
        <v>14500</v>
      </c>
      <c r="AM389" s="149">
        <v>700</v>
      </c>
      <c r="AN389">
        <v>1000</v>
      </c>
      <c r="AO389">
        <v>5400</v>
      </c>
      <c r="AP389">
        <v>7400</v>
      </c>
      <c r="AQ389" s="148">
        <f t="shared" si="102"/>
        <v>14500</v>
      </c>
      <c r="AR389" s="149">
        <v>200</v>
      </c>
      <c r="AS389">
        <v>4200</v>
      </c>
      <c r="AT389">
        <v>6700</v>
      </c>
      <c r="AU389">
        <v>3700</v>
      </c>
      <c r="AV389">
        <f t="shared" si="103"/>
        <v>14800</v>
      </c>
      <c r="AX389" s="150">
        <f t="shared" si="104"/>
        <v>1.3793103448275863</v>
      </c>
      <c r="AY389" s="150">
        <f t="shared" si="105"/>
        <v>0</v>
      </c>
      <c r="AZ389" s="150">
        <f t="shared" si="106"/>
        <v>0</v>
      </c>
      <c r="BA389" s="150">
        <f t="shared" si="107"/>
        <v>44.827586206896555</v>
      </c>
      <c r="BB389" s="150">
        <f t="shared" si="108"/>
        <v>44.137931034482762</v>
      </c>
      <c r="BC389" s="150">
        <f t="shared" si="109"/>
        <v>64.827586206896541</v>
      </c>
      <c r="BD389" s="150">
        <f t="shared" si="110"/>
        <v>51.03448275862069</v>
      </c>
      <c r="BE389" s="150">
        <f t="shared" si="111"/>
        <v>25</v>
      </c>
    </row>
    <row r="390" spans="1:57" x14ac:dyDescent="0.4">
      <c r="A390" t="s">
        <v>491</v>
      </c>
      <c r="B390">
        <v>500</v>
      </c>
      <c r="C390" t="s">
        <v>491</v>
      </c>
      <c r="D390">
        <v>14258</v>
      </c>
      <c r="E390">
        <v>1</v>
      </c>
      <c r="F390" t="s">
        <v>491</v>
      </c>
      <c r="G390" t="s">
        <v>656</v>
      </c>
      <c r="H390" s="148">
        <v>2018</v>
      </c>
      <c r="I390">
        <v>45500</v>
      </c>
      <c r="J390">
        <v>2700</v>
      </c>
      <c r="K390">
        <v>2300</v>
      </c>
      <c r="L390">
        <v>300</v>
      </c>
      <c r="M390">
        <f t="shared" si="97"/>
        <v>50800</v>
      </c>
      <c r="N390" s="149">
        <v>46700</v>
      </c>
      <c r="O390">
        <v>1700</v>
      </c>
      <c r="P390">
        <v>1900</v>
      </c>
      <c r="Q390">
        <v>500</v>
      </c>
      <c r="R390" s="148">
        <f t="shared" si="98"/>
        <v>50800</v>
      </c>
      <c r="S390" s="149">
        <v>50800</v>
      </c>
      <c r="T390">
        <v>0</v>
      </c>
      <c r="U390">
        <v>0</v>
      </c>
      <c r="V390">
        <v>0</v>
      </c>
      <c r="W390" s="148">
        <f t="shared" si="99"/>
        <v>50800</v>
      </c>
      <c r="X390" s="149">
        <v>50800</v>
      </c>
      <c r="Y390">
        <v>0</v>
      </c>
      <c r="Z390">
        <v>0</v>
      </c>
      <c r="AA390">
        <v>0</v>
      </c>
      <c r="AB390" s="148">
        <f t="shared" si="96"/>
        <v>50800</v>
      </c>
      <c r="AC390" s="149">
        <v>50800</v>
      </c>
      <c r="AD390">
        <v>0</v>
      </c>
      <c r="AE390">
        <v>0</v>
      </c>
      <c r="AF390">
        <v>0</v>
      </c>
      <c r="AG390" s="148">
        <f t="shared" si="100"/>
        <v>50800</v>
      </c>
      <c r="AH390" s="149">
        <v>50700</v>
      </c>
      <c r="AI390">
        <v>100</v>
      </c>
      <c r="AJ390">
        <v>0</v>
      </c>
      <c r="AK390">
        <v>0</v>
      </c>
      <c r="AL390" s="148">
        <f t="shared" si="101"/>
        <v>50800</v>
      </c>
      <c r="AM390" s="149">
        <v>50800</v>
      </c>
      <c r="AN390">
        <v>0</v>
      </c>
      <c r="AO390">
        <v>0</v>
      </c>
      <c r="AP390">
        <v>0</v>
      </c>
      <c r="AQ390" s="148">
        <f t="shared" si="102"/>
        <v>50800</v>
      </c>
      <c r="AR390" s="149">
        <v>48700</v>
      </c>
      <c r="AS390">
        <v>0</v>
      </c>
      <c r="AT390">
        <v>0</v>
      </c>
      <c r="AU390">
        <v>0</v>
      </c>
      <c r="AV390">
        <f t="shared" si="103"/>
        <v>48700</v>
      </c>
      <c r="AX390" s="150">
        <f t="shared" si="104"/>
        <v>0.59055118110236215</v>
      </c>
      <c r="AY390" s="150">
        <f t="shared" si="105"/>
        <v>0.98425196850393704</v>
      </c>
      <c r="AZ390" s="150">
        <f t="shared" si="106"/>
        <v>0</v>
      </c>
      <c r="BA390" s="150">
        <f t="shared" si="107"/>
        <v>0</v>
      </c>
      <c r="BB390" s="150">
        <f t="shared" si="108"/>
        <v>0</v>
      </c>
      <c r="BC390" s="150">
        <f t="shared" si="109"/>
        <v>0</v>
      </c>
      <c r="BD390" s="150">
        <f t="shared" si="110"/>
        <v>0</v>
      </c>
      <c r="BE390" s="150">
        <f t="shared" si="111"/>
        <v>0</v>
      </c>
    </row>
    <row r="391" spans="1:57" x14ac:dyDescent="0.4">
      <c r="A391" t="s">
        <v>355</v>
      </c>
      <c r="B391">
        <v>500</v>
      </c>
      <c r="C391" t="s">
        <v>355</v>
      </c>
      <c r="D391">
        <v>16680</v>
      </c>
      <c r="E391">
        <v>1</v>
      </c>
      <c r="F391" t="s">
        <v>355</v>
      </c>
      <c r="G391" t="s">
        <v>656</v>
      </c>
      <c r="H391" s="148">
        <v>2020</v>
      </c>
      <c r="I391">
        <v>10600</v>
      </c>
      <c r="J391">
        <v>100</v>
      </c>
      <c r="K391">
        <v>0</v>
      </c>
      <c r="L391">
        <v>0</v>
      </c>
      <c r="M391">
        <f t="shared" si="97"/>
        <v>10700</v>
      </c>
      <c r="N391" s="149">
        <v>10700</v>
      </c>
      <c r="O391">
        <v>0</v>
      </c>
      <c r="P391">
        <v>0</v>
      </c>
      <c r="Q391">
        <v>0</v>
      </c>
      <c r="R391" s="148">
        <f t="shared" si="98"/>
        <v>10700</v>
      </c>
      <c r="S391" s="149">
        <v>10200</v>
      </c>
      <c r="T391">
        <v>500</v>
      </c>
      <c r="U391">
        <v>0</v>
      </c>
      <c r="V391">
        <v>0</v>
      </c>
      <c r="W391" s="148">
        <f t="shared" si="99"/>
        <v>10700</v>
      </c>
      <c r="X391" s="149">
        <v>10300</v>
      </c>
      <c r="Y391">
        <v>400</v>
      </c>
      <c r="Z391">
        <v>0</v>
      </c>
      <c r="AA391">
        <v>0</v>
      </c>
      <c r="AB391" s="148">
        <f t="shared" si="96"/>
        <v>10700</v>
      </c>
      <c r="AC391" s="149">
        <v>10200</v>
      </c>
      <c r="AD391">
        <v>500</v>
      </c>
      <c r="AE391">
        <v>0</v>
      </c>
      <c r="AF391">
        <v>0</v>
      </c>
      <c r="AG391" s="148">
        <f t="shared" si="100"/>
        <v>10700</v>
      </c>
      <c r="AH391" s="149">
        <v>9700</v>
      </c>
      <c r="AI391">
        <v>900</v>
      </c>
      <c r="AJ391">
        <v>100</v>
      </c>
      <c r="AK391">
        <v>0</v>
      </c>
      <c r="AL391" s="148">
        <f t="shared" si="101"/>
        <v>10700</v>
      </c>
      <c r="AM391" s="149">
        <v>10700</v>
      </c>
      <c r="AN391">
        <v>0</v>
      </c>
      <c r="AO391">
        <v>0</v>
      </c>
      <c r="AP391">
        <v>0</v>
      </c>
      <c r="AQ391" s="148">
        <f t="shared" si="102"/>
        <v>10700</v>
      </c>
      <c r="AR391" s="149">
        <v>10600</v>
      </c>
      <c r="AS391">
        <v>100</v>
      </c>
      <c r="AT391">
        <v>0</v>
      </c>
      <c r="AU391">
        <v>0</v>
      </c>
      <c r="AV391">
        <f t="shared" si="103"/>
        <v>10700</v>
      </c>
      <c r="AX391" s="150">
        <f t="shared" si="104"/>
        <v>0</v>
      </c>
      <c r="AY391" s="150">
        <f t="shared" si="105"/>
        <v>0</v>
      </c>
      <c r="AZ391" s="150">
        <f t="shared" si="106"/>
        <v>0</v>
      </c>
      <c r="BA391" s="150">
        <f t="shared" si="107"/>
        <v>0</v>
      </c>
      <c r="BB391" s="150">
        <f t="shared" si="108"/>
        <v>0</v>
      </c>
      <c r="BC391" s="150">
        <f t="shared" si="109"/>
        <v>0</v>
      </c>
      <c r="BD391" s="150">
        <f t="shared" si="110"/>
        <v>0</v>
      </c>
      <c r="BE391" s="150">
        <f t="shared" si="111"/>
        <v>0</v>
      </c>
    </row>
    <row r="392" spans="1:57" x14ac:dyDescent="0.4">
      <c r="A392" t="s">
        <v>496</v>
      </c>
      <c r="B392">
        <v>500</v>
      </c>
      <c r="C392" t="s">
        <v>496</v>
      </c>
      <c r="D392">
        <v>19425</v>
      </c>
      <c r="E392">
        <v>1</v>
      </c>
      <c r="F392" t="s">
        <v>496</v>
      </c>
      <c r="G392" t="s">
        <v>656</v>
      </c>
      <c r="H392" s="148">
        <v>2023</v>
      </c>
      <c r="I392">
        <v>5100</v>
      </c>
      <c r="J392">
        <v>0</v>
      </c>
      <c r="K392">
        <v>0</v>
      </c>
      <c r="L392">
        <v>0</v>
      </c>
      <c r="M392">
        <f t="shared" si="97"/>
        <v>5100</v>
      </c>
      <c r="N392" s="149">
        <v>5100</v>
      </c>
      <c r="O392">
        <v>0</v>
      </c>
      <c r="P392">
        <v>0</v>
      </c>
      <c r="Q392">
        <v>0</v>
      </c>
      <c r="R392" s="148">
        <f t="shared" si="98"/>
        <v>5100</v>
      </c>
      <c r="S392" s="149">
        <v>5100</v>
      </c>
      <c r="T392">
        <v>0</v>
      </c>
      <c r="U392">
        <v>0</v>
      </c>
      <c r="V392">
        <v>0</v>
      </c>
      <c r="W392" s="148">
        <f t="shared" si="99"/>
        <v>5100</v>
      </c>
      <c r="X392" s="149">
        <v>5100</v>
      </c>
      <c r="Y392">
        <v>0</v>
      </c>
      <c r="Z392">
        <v>0</v>
      </c>
      <c r="AA392">
        <v>0</v>
      </c>
      <c r="AB392" s="148">
        <f t="shared" si="96"/>
        <v>5100</v>
      </c>
      <c r="AC392" s="149">
        <v>4900</v>
      </c>
      <c r="AD392">
        <v>200</v>
      </c>
      <c r="AE392">
        <v>0</v>
      </c>
      <c r="AF392">
        <v>0</v>
      </c>
      <c r="AG392" s="148">
        <f t="shared" si="100"/>
        <v>5100</v>
      </c>
      <c r="AH392" s="149">
        <v>4200</v>
      </c>
      <c r="AI392">
        <v>900</v>
      </c>
      <c r="AJ392">
        <v>0</v>
      </c>
      <c r="AK392">
        <v>0</v>
      </c>
      <c r="AL392" s="148">
        <f t="shared" si="101"/>
        <v>5100</v>
      </c>
      <c r="AM392" s="149">
        <v>5100</v>
      </c>
      <c r="AN392">
        <v>0</v>
      </c>
      <c r="AO392">
        <v>0</v>
      </c>
      <c r="AP392">
        <v>0</v>
      </c>
      <c r="AQ392" s="148">
        <f t="shared" si="102"/>
        <v>5100</v>
      </c>
      <c r="AR392" s="149">
        <v>5100</v>
      </c>
      <c r="AS392">
        <v>0</v>
      </c>
      <c r="AT392">
        <v>0</v>
      </c>
      <c r="AU392">
        <v>0</v>
      </c>
      <c r="AV392">
        <f t="shared" si="103"/>
        <v>5100</v>
      </c>
      <c r="AX392" s="150">
        <f t="shared" si="104"/>
        <v>0</v>
      </c>
      <c r="AY392" s="150">
        <f t="shared" si="105"/>
        <v>0</v>
      </c>
      <c r="AZ392" s="150">
        <f t="shared" si="106"/>
        <v>0</v>
      </c>
      <c r="BA392" s="150">
        <f t="shared" si="107"/>
        <v>0</v>
      </c>
      <c r="BB392" s="150">
        <f t="shared" si="108"/>
        <v>0</v>
      </c>
      <c r="BC392" s="150">
        <f t="shared" si="109"/>
        <v>0</v>
      </c>
      <c r="BD392" s="150">
        <f t="shared" si="110"/>
        <v>0</v>
      </c>
      <c r="BE392" s="150">
        <f t="shared" si="111"/>
        <v>0</v>
      </c>
    </row>
    <row r="393" spans="1:57" x14ac:dyDescent="0.4">
      <c r="A393" t="s">
        <v>583</v>
      </c>
      <c r="B393">
        <v>503</v>
      </c>
      <c r="C393" t="s">
        <v>583</v>
      </c>
      <c r="D393">
        <v>22965</v>
      </c>
      <c r="E393">
        <v>1</v>
      </c>
      <c r="F393" t="s">
        <v>583</v>
      </c>
      <c r="G393" t="s">
        <v>656</v>
      </c>
      <c r="H393" s="148">
        <v>2025</v>
      </c>
      <c r="I393">
        <v>12600</v>
      </c>
      <c r="J393">
        <v>0</v>
      </c>
      <c r="K393">
        <v>0</v>
      </c>
      <c r="L393">
        <v>0</v>
      </c>
      <c r="M393">
        <f t="shared" si="97"/>
        <v>12600</v>
      </c>
      <c r="N393" s="149">
        <v>12600</v>
      </c>
      <c r="O393">
        <v>0</v>
      </c>
      <c r="P393">
        <v>0</v>
      </c>
      <c r="Q393">
        <v>0</v>
      </c>
      <c r="R393" s="148">
        <f t="shared" si="98"/>
        <v>12600</v>
      </c>
      <c r="S393" s="149">
        <v>12400</v>
      </c>
      <c r="T393">
        <v>200</v>
      </c>
      <c r="U393">
        <v>0</v>
      </c>
      <c r="V393">
        <v>0</v>
      </c>
      <c r="W393" s="148">
        <f t="shared" si="99"/>
        <v>12600</v>
      </c>
      <c r="X393" s="149">
        <v>12200</v>
      </c>
      <c r="Y393">
        <v>400</v>
      </c>
      <c r="Z393">
        <v>0</v>
      </c>
      <c r="AA393">
        <v>0</v>
      </c>
      <c r="AB393" s="148">
        <f t="shared" si="96"/>
        <v>12600</v>
      </c>
      <c r="AC393" s="149">
        <v>4000</v>
      </c>
      <c r="AD393">
        <v>5600</v>
      </c>
      <c r="AE393">
        <v>2800</v>
      </c>
      <c r="AF393">
        <v>200</v>
      </c>
      <c r="AG393" s="148">
        <f t="shared" si="100"/>
        <v>12600</v>
      </c>
      <c r="AH393" s="149">
        <v>3300</v>
      </c>
      <c r="AI393">
        <v>1700</v>
      </c>
      <c r="AJ393">
        <v>7000</v>
      </c>
      <c r="AK393">
        <v>600</v>
      </c>
      <c r="AL393" s="148">
        <f t="shared" si="101"/>
        <v>12600</v>
      </c>
      <c r="AM393" s="149">
        <v>4400</v>
      </c>
      <c r="AN393">
        <v>5600</v>
      </c>
      <c r="AO393">
        <v>2200</v>
      </c>
      <c r="AP393">
        <v>400</v>
      </c>
      <c r="AQ393" s="148">
        <f t="shared" si="102"/>
        <v>12600</v>
      </c>
      <c r="AR393" s="149">
        <v>11900</v>
      </c>
      <c r="AS393">
        <v>0</v>
      </c>
      <c r="AT393">
        <v>0</v>
      </c>
      <c r="AU393">
        <v>0</v>
      </c>
      <c r="AV393">
        <f t="shared" si="103"/>
        <v>11900</v>
      </c>
      <c r="AX393" s="150">
        <f t="shared" si="104"/>
        <v>0</v>
      </c>
      <c r="AY393" s="150">
        <f t="shared" si="105"/>
        <v>0</v>
      </c>
      <c r="AZ393" s="150">
        <f t="shared" si="106"/>
        <v>0</v>
      </c>
      <c r="BA393" s="150">
        <f t="shared" si="107"/>
        <v>0</v>
      </c>
      <c r="BB393" s="150">
        <f t="shared" si="108"/>
        <v>1.5873015873015872</v>
      </c>
      <c r="BC393" s="150">
        <f t="shared" si="109"/>
        <v>4.7619047619047619</v>
      </c>
      <c r="BD393" s="150">
        <f t="shared" si="110"/>
        <v>3.1746031746031744</v>
      </c>
      <c r="BE393" s="150">
        <f t="shared" si="111"/>
        <v>0</v>
      </c>
    </row>
    <row r="394" spans="1:57" x14ac:dyDescent="0.4">
      <c r="A394" t="s">
        <v>43</v>
      </c>
      <c r="B394">
        <v>503</v>
      </c>
      <c r="C394" t="s">
        <v>43</v>
      </c>
      <c r="D394">
        <v>19208</v>
      </c>
      <c r="E394">
        <v>1</v>
      </c>
      <c r="F394" t="s">
        <v>43</v>
      </c>
      <c r="G394" t="s">
        <v>656</v>
      </c>
      <c r="H394" s="148">
        <v>2022</v>
      </c>
      <c r="I394">
        <v>70700</v>
      </c>
      <c r="J394">
        <v>800</v>
      </c>
      <c r="K394">
        <v>0</v>
      </c>
      <c r="L394">
        <v>0</v>
      </c>
      <c r="M394">
        <f t="shared" si="97"/>
        <v>71500</v>
      </c>
      <c r="N394" s="149">
        <v>70500</v>
      </c>
      <c r="O394">
        <v>900</v>
      </c>
      <c r="P394">
        <v>100</v>
      </c>
      <c r="Q394">
        <v>0</v>
      </c>
      <c r="R394" s="148">
        <f t="shared" si="98"/>
        <v>71500</v>
      </c>
      <c r="S394" s="149">
        <v>68200</v>
      </c>
      <c r="T394">
        <v>3300</v>
      </c>
      <c r="U394">
        <v>0</v>
      </c>
      <c r="V394">
        <v>0</v>
      </c>
      <c r="W394" s="148">
        <f t="shared" si="99"/>
        <v>71500</v>
      </c>
      <c r="X394" s="149">
        <v>68500</v>
      </c>
      <c r="Y394">
        <v>3000</v>
      </c>
      <c r="Z394">
        <v>0</v>
      </c>
      <c r="AA394">
        <v>0</v>
      </c>
      <c r="AB394" s="148">
        <f t="shared" si="96"/>
        <v>71500</v>
      </c>
      <c r="AC394" s="149">
        <v>36800</v>
      </c>
      <c r="AD394">
        <v>27200</v>
      </c>
      <c r="AE394">
        <v>7300</v>
      </c>
      <c r="AF394">
        <v>200</v>
      </c>
      <c r="AG394" s="148">
        <f t="shared" si="100"/>
        <v>71500</v>
      </c>
      <c r="AH394" s="149">
        <v>23400</v>
      </c>
      <c r="AI394">
        <v>31800</v>
      </c>
      <c r="AJ394">
        <v>15600</v>
      </c>
      <c r="AK394">
        <v>700</v>
      </c>
      <c r="AL394" s="148">
        <f t="shared" si="101"/>
        <v>71500</v>
      </c>
      <c r="AM394" s="149">
        <v>33700</v>
      </c>
      <c r="AN394">
        <v>24000</v>
      </c>
      <c r="AO394">
        <v>13000</v>
      </c>
      <c r="AP394">
        <v>800</v>
      </c>
      <c r="AQ394" s="148">
        <f t="shared" si="102"/>
        <v>71500</v>
      </c>
      <c r="AR394" s="149">
        <v>66700</v>
      </c>
      <c r="AS394">
        <v>3900</v>
      </c>
      <c r="AT394">
        <v>600</v>
      </c>
      <c r="AU394">
        <v>0</v>
      </c>
      <c r="AV394">
        <f t="shared" si="103"/>
        <v>71200</v>
      </c>
      <c r="AX394" s="150">
        <f t="shared" si="104"/>
        <v>0</v>
      </c>
      <c r="AY394" s="150">
        <f t="shared" si="105"/>
        <v>0</v>
      </c>
      <c r="AZ394" s="150">
        <f t="shared" si="106"/>
        <v>0</v>
      </c>
      <c r="BA394" s="150">
        <f t="shared" si="107"/>
        <v>0</v>
      </c>
      <c r="BB394" s="150">
        <f t="shared" si="108"/>
        <v>0.27972027972027974</v>
      </c>
      <c r="BC394" s="150">
        <f t="shared" si="109"/>
        <v>0.97902097902097907</v>
      </c>
      <c r="BD394" s="150">
        <f t="shared" si="110"/>
        <v>1.118881118881119</v>
      </c>
      <c r="BE394" s="150">
        <f t="shared" si="111"/>
        <v>0</v>
      </c>
    </row>
    <row r="395" spans="1:57" x14ac:dyDescent="0.4">
      <c r="A395" t="s">
        <v>262</v>
      </c>
      <c r="B395">
        <v>503</v>
      </c>
      <c r="C395" t="s">
        <v>262</v>
      </c>
      <c r="D395">
        <v>19410</v>
      </c>
      <c r="E395">
        <v>1</v>
      </c>
      <c r="F395" t="s">
        <v>262</v>
      </c>
      <c r="G395" t="s">
        <v>656</v>
      </c>
      <c r="H395" s="148">
        <v>2021</v>
      </c>
      <c r="I395">
        <v>19900</v>
      </c>
      <c r="J395">
        <v>1800</v>
      </c>
      <c r="K395">
        <v>0</v>
      </c>
      <c r="L395">
        <v>0</v>
      </c>
      <c r="M395">
        <f t="shared" si="97"/>
        <v>21700</v>
      </c>
      <c r="N395" s="149">
        <v>21700</v>
      </c>
      <c r="O395">
        <v>0</v>
      </c>
      <c r="P395">
        <v>0</v>
      </c>
      <c r="Q395">
        <v>0</v>
      </c>
      <c r="R395" s="148">
        <f t="shared" si="98"/>
        <v>21700</v>
      </c>
      <c r="S395" s="149">
        <v>18800</v>
      </c>
      <c r="T395">
        <v>2900</v>
      </c>
      <c r="U395">
        <v>0</v>
      </c>
      <c r="V395">
        <v>0</v>
      </c>
      <c r="W395" s="148">
        <f t="shared" si="99"/>
        <v>21700</v>
      </c>
      <c r="X395" s="149">
        <v>21500</v>
      </c>
      <c r="Y395">
        <v>200</v>
      </c>
      <c r="Z395">
        <v>0</v>
      </c>
      <c r="AA395">
        <v>0</v>
      </c>
      <c r="AB395" s="148">
        <f t="shared" si="96"/>
        <v>21700</v>
      </c>
      <c r="AC395" s="149">
        <v>13600</v>
      </c>
      <c r="AD395">
        <v>4700</v>
      </c>
      <c r="AE395">
        <v>2900</v>
      </c>
      <c r="AF395">
        <v>500</v>
      </c>
      <c r="AG395" s="148">
        <f t="shared" si="100"/>
        <v>21700</v>
      </c>
      <c r="AH395" s="149">
        <v>6800</v>
      </c>
      <c r="AI395">
        <v>7700</v>
      </c>
      <c r="AJ395">
        <v>4600</v>
      </c>
      <c r="AK395">
        <v>2600</v>
      </c>
      <c r="AL395" s="148">
        <f t="shared" si="101"/>
        <v>21700</v>
      </c>
      <c r="AM395" s="149">
        <v>14700</v>
      </c>
      <c r="AN395">
        <v>3200</v>
      </c>
      <c r="AO395">
        <v>3700</v>
      </c>
      <c r="AP395">
        <v>100</v>
      </c>
      <c r="AQ395" s="148">
        <f t="shared" si="102"/>
        <v>21700</v>
      </c>
      <c r="AR395" s="149">
        <v>12300</v>
      </c>
      <c r="AS395">
        <v>9500</v>
      </c>
      <c r="AT395">
        <v>200</v>
      </c>
      <c r="AU395">
        <v>200</v>
      </c>
      <c r="AV395">
        <f t="shared" si="103"/>
        <v>22200</v>
      </c>
      <c r="AX395" s="150">
        <f t="shared" si="104"/>
        <v>0</v>
      </c>
      <c r="AY395" s="150">
        <f t="shared" si="105"/>
        <v>0</v>
      </c>
      <c r="AZ395" s="150">
        <f t="shared" si="106"/>
        <v>0</v>
      </c>
      <c r="BA395" s="150">
        <f t="shared" si="107"/>
        <v>0</v>
      </c>
      <c r="BB395" s="150">
        <f t="shared" si="108"/>
        <v>2.3041474654377883</v>
      </c>
      <c r="BC395" s="150">
        <f t="shared" si="109"/>
        <v>11.981566820276496</v>
      </c>
      <c r="BD395" s="150">
        <f t="shared" si="110"/>
        <v>0.46082949308755761</v>
      </c>
      <c r="BE395" s="150">
        <f t="shared" si="111"/>
        <v>0.90090090090090091</v>
      </c>
    </row>
    <row r="396" spans="1:57" x14ac:dyDescent="0.4">
      <c r="A396" t="s">
        <v>300</v>
      </c>
      <c r="B396">
        <v>500</v>
      </c>
      <c r="C396" t="s">
        <v>300</v>
      </c>
      <c r="D396">
        <v>14278</v>
      </c>
      <c r="E396">
        <v>1</v>
      </c>
      <c r="F396" t="s">
        <v>300</v>
      </c>
      <c r="G396" t="s">
        <v>656</v>
      </c>
      <c r="H396" s="148">
        <v>2017</v>
      </c>
      <c r="I396">
        <v>6600</v>
      </c>
      <c r="J396">
        <v>11500</v>
      </c>
      <c r="K396">
        <v>25300</v>
      </c>
      <c r="L396">
        <v>0</v>
      </c>
      <c r="M396">
        <f t="shared" si="97"/>
        <v>43400</v>
      </c>
      <c r="N396" s="149">
        <v>38100</v>
      </c>
      <c r="O396">
        <v>4400</v>
      </c>
      <c r="P396">
        <v>900</v>
      </c>
      <c r="Q396">
        <v>0</v>
      </c>
      <c r="R396" s="148">
        <f t="shared" si="98"/>
        <v>43400</v>
      </c>
      <c r="S396" s="149">
        <v>43300</v>
      </c>
      <c r="T396">
        <v>100</v>
      </c>
      <c r="U396">
        <v>0</v>
      </c>
      <c r="V396">
        <v>0</v>
      </c>
      <c r="W396" s="148">
        <f t="shared" si="99"/>
        <v>43400</v>
      </c>
      <c r="X396" s="149">
        <v>43400</v>
      </c>
      <c r="Y396">
        <v>0</v>
      </c>
      <c r="Z396">
        <v>0</v>
      </c>
      <c r="AA396">
        <v>0</v>
      </c>
      <c r="AB396" s="148">
        <f t="shared" si="96"/>
        <v>43400</v>
      </c>
      <c r="AC396" s="149">
        <v>43400</v>
      </c>
      <c r="AD396">
        <v>0</v>
      </c>
      <c r="AE396">
        <v>0</v>
      </c>
      <c r="AF396">
        <v>0</v>
      </c>
      <c r="AG396" s="148">
        <f t="shared" si="100"/>
        <v>43400</v>
      </c>
      <c r="AH396" s="149">
        <v>43300</v>
      </c>
      <c r="AI396">
        <v>0</v>
      </c>
      <c r="AJ396">
        <v>100</v>
      </c>
      <c r="AK396">
        <v>0</v>
      </c>
      <c r="AL396" s="148">
        <f t="shared" si="101"/>
        <v>43400</v>
      </c>
      <c r="AM396" s="149">
        <v>43400</v>
      </c>
      <c r="AN396">
        <v>0</v>
      </c>
      <c r="AO396">
        <v>0</v>
      </c>
      <c r="AP396">
        <v>0</v>
      </c>
      <c r="AQ396" s="148">
        <f t="shared" si="102"/>
        <v>43400</v>
      </c>
      <c r="AR396" s="149">
        <v>43200</v>
      </c>
      <c r="AS396">
        <v>0</v>
      </c>
      <c r="AT396">
        <v>0</v>
      </c>
      <c r="AU396">
        <v>0</v>
      </c>
      <c r="AV396">
        <f t="shared" si="103"/>
        <v>43200</v>
      </c>
      <c r="AX396" s="150">
        <f t="shared" si="104"/>
        <v>0</v>
      </c>
      <c r="AY396" s="150">
        <f t="shared" si="105"/>
        <v>0</v>
      </c>
      <c r="AZ396" s="150">
        <f t="shared" si="106"/>
        <v>0</v>
      </c>
      <c r="BA396" s="150">
        <f t="shared" si="107"/>
        <v>0</v>
      </c>
      <c r="BB396" s="150">
        <f t="shared" si="108"/>
        <v>0</v>
      </c>
      <c r="BC396" s="150">
        <f t="shared" si="109"/>
        <v>0</v>
      </c>
      <c r="BD396" s="150">
        <f t="shared" si="110"/>
        <v>0</v>
      </c>
      <c r="BE396" s="150">
        <f t="shared" si="111"/>
        <v>0</v>
      </c>
    </row>
    <row r="397" spans="1:57" x14ac:dyDescent="0.4">
      <c r="A397" t="s">
        <v>301</v>
      </c>
      <c r="B397">
        <v>500</v>
      </c>
      <c r="C397" t="s">
        <v>301</v>
      </c>
      <c r="D397">
        <v>14279</v>
      </c>
      <c r="E397">
        <v>1</v>
      </c>
      <c r="F397" t="s">
        <v>301</v>
      </c>
      <c r="G397" t="s">
        <v>656</v>
      </c>
      <c r="H397" s="148">
        <v>2018</v>
      </c>
      <c r="I397">
        <v>53000</v>
      </c>
      <c r="J397">
        <v>0</v>
      </c>
      <c r="K397">
        <v>0</v>
      </c>
      <c r="L397">
        <v>0</v>
      </c>
      <c r="M397">
        <f t="shared" si="97"/>
        <v>53000</v>
      </c>
      <c r="N397" s="149">
        <v>35900</v>
      </c>
      <c r="O397">
        <v>15800</v>
      </c>
      <c r="P397">
        <v>1300</v>
      </c>
      <c r="Q397">
        <v>0</v>
      </c>
      <c r="R397" s="148">
        <f t="shared" si="98"/>
        <v>53000</v>
      </c>
      <c r="S397" s="149">
        <v>42900</v>
      </c>
      <c r="T397">
        <v>10100</v>
      </c>
      <c r="U397">
        <v>0</v>
      </c>
      <c r="V397">
        <v>0</v>
      </c>
      <c r="W397" s="148">
        <f t="shared" si="99"/>
        <v>53000</v>
      </c>
      <c r="X397" s="149">
        <v>53000</v>
      </c>
      <c r="Y397">
        <v>0</v>
      </c>
      <c r="Z397">
        <v>0</v>
      </c>
      <c r="AA397">
        <v>0</v>
      </c>
      <c r="AB397" s="148">
        <f t="shared" si="96"/>
        <v>53000</v>
      </c>
      <c r="AC397" s="149">
        <v>53000</v>
      </c>
      <c r="AD397">
        <v>0</v>
      </c>
      <c r="AE397">
        <v>0</v>
      </c>
      <c r="AF397">
        <v>0</v>
      </c>
      <c r="AG397" s="148">
        <f t="shared" si="100"/>
        <v>53000</v>
      </c>
      <c r="AH397" s="149">
        <v>53000</v>
      </c>
      <c r="AI397">
        <v>0</v>
      </c>
      <c r="AJ397">
        <v>0</v>
      </c>
      <c r="AK397">
        <v>0</v>
      </c>
      <c r="AL397" s="148">
        <f t="shared" si="101"/>
        <v>53000</v>
      </c>
      <c r="AM397" s="149">
        <v>53000</v>
      </c>
      <c r="AN397">
        <v>0</v>
      </c>
      <c r="AO397">
        <v>0</v>
      </c>
      <c r="AP397">
        <v>0</v>
      </c>
      <c r="AQ397" s="148">
        <f t="shared" si="102"/>
        <v>53000</v>
      </c>
      <c r="AR397" s="149">
        <v>37800</v>
      </c>
      <c r="AS397">
        <v>13100</v>
      </c>
      <c r="AT397">
        <v>700</v>
      </c>
      <c r="AU397">
        <v>0</v>
      </c>
      <c r="AV397">
        <f t="shared" si="103"/>
        <v>51600</v>
      </c>
      <c r="AX397" s="150">
        <f t="shared" si="104"/>
        <v>0</v>
      </c>
      <c r="AY397" s="150">
        <f t="shared" si="105"/>
        <v>0</v>
      </c>
      <c r="AZ397" s="150">
        <f t="shared" si="106"/>
        <v>0</v>
      </c>
      <c r="BA397" s="150">
        <f t="shared" si="107"/>
        <v>0</v>
      </c>
      <c r="BB397" s="150">
        <f t="shared" si="108"/>
        <v>0</v>
      </c>
      <c r="BC397" s="150">
        <f t="shared" si="109"/>
        <v>0</v>
      </c>
      <c r="BD397" s="150">
        <f t="shared" si="110"/>
        <v>0</v>
      </c>
      <c r="BE397" s="150">
        <f t="shared" si="111"/>
        <v>0</v>
      </c>
    </row>
    <row r="398" spans="1:57" x14ac:dyDescent="0.4">
      <c r="A398" t="s">
        <v>478</v>
      </c>
      <c r="B398">
        <v>500</v>
      </c>
      <c r="C398" t="s">
        <v>478</v>
      </c>
      <c r="D398">
        <v>14280</v>
      </c>
      <c r="E398">
        <v>1</v>
      </c>
      <c r="F398" t="s">
        <v>478</v>
      </c>
      <c r="G398" t="s">
        <v>656</v>
      </c>
      <c r="H398" s="148">
        <v>2019</v>
      </c>
      <c r="I398">
        <v>5700</v>
      </c>
      <c r="J398">
        <v>0</v>
      </c>
      <c r="K398">
        <v>0</v>
      </c>
      <c r="L398">
        <v>0</v>
      </c>
      <c r="M398">
        <f t="shared" si="97"/>
        <v>5700</v>
      </c>
      <c r="N398" s="149">
        <v>5700</v>
      </c>
      <c r="O398">
        <v>0</v>
      </c>
      <c r="P398">
        <v>0</v>
      </c>
      <c r="Q398">
        <v>0</v>
      </c>
      <c r="R398" s="148">
        <f t="shared" si="98"/>
        <v>5700</v>
      </c>
      <c r="S398" s="149">
        <v>5700</v>
      </c>
      <c r="T398">
        <v>0</v>
      </c>
      <c r="U398">
        <v>0</v>
      </c>
      <c r="V398">
        <v>0</v>
      </c>
      <c r="W398" s="148">
        <f t="shared" si="99"/>
        <v>5700</v>
      </c>
      <c r="X398" s="149">
        <v>5700</v>
      </c>
      <c r="Y398">
        <v>0</v>
      </c>
      <c r="Z398">
        <v>0</v>
      </c>
      <c r="AA398">
        <v>0</v>
      </c>
      <c r="AB398" s="148">
        <f t="shared" si="96"/>
        <v>5700</v>
      </c>
      <c r="AC398" s="149">
        <v>5700</v>
      </c>
      <c r="AD398">
        <v>0</v>
      </c>
      <c r="AE398">
        <v>0</v>
      </c>
      <c r="AF398">
        <v>0</v>
      </c>
      <c r="AG398" s="148">
        <f t="shared" si="100"/>
        <v>5700</v>
      </c>
      <c r="AH398" s="149">
        <v>5700</v>
      </c>
      <c r="AI398">
        <v>0</v>
      </c>
      <c r="AJ398">
        <v>0</v>
      </c>
      <c r="AK398">
        <v>0</v>
      </c>
      <c r="AL398" s="148">
        <f t="shared" si="101"/>
        <v>5700</v>
      </c>
      <c r="AM398" s="149">
        <v>5700</v>
      </c>
      <c r="AN398">
        <v>0</v>
      </c>
      <c r="AO398">
        <v>0</v>
      </c>
      <c r="AP398">
        <v>0</v>
      </c>
      <c r="AQ398" s="148">
        <f t="shared" si="102"/>
        <v>5700</v>
      </c>
      <c r="AR398" s="149">
        <v>1800</v>
      </c>
      <c r="AS398">
        <v>2300</v>
      </c>
      <c r="AT398">
        <v>1400</v>
      </c>
      <c r="AU398">
        <v>300</v>
      </c>
      <c r="AV398">
        <f t="shared" si="103"/>
        <v>5800</v>
      </c>
      <c r="AX398" s="150">
        <f t="shared" si="104"/>
        <v>0</v>
      </c>
      <c r="AY398" s="150">
        <f t="shared" si="105"/>
        <v>0</v>
      </c>
      <c r="AZ398" s="150">
        <f t="shared" si="106"/>
        <v>0</v>
      </c>
      <c r="BA398" s="150">
        <f t="shared" si="107"/>
        <v>0</v>
      </c>
      <c r="BB398" s="150">
        <f t="shared" si="108"/>
        <v>0</v>
      </c>
      <c r="BC398" s="150">
        <f t="shared" si="109"/>
        <v>0</v>
      </c>
      <c r="BD398" s="150">
        <f t="shared" si="110"/>
        <v>0</v>
      </c>
      <c r="BE398" s="150">
        <f t="shared" si="111"/>
        <v>5.1724137931034484</v>
      </c>
    </row>
    <row r="399" spans="1:57" x14ac:dyDescent="0.4">
      <c r="A399" t="s">
        <v>366</v>
      </c>
      <c r="B399">
        <v>500</v>
      </c>
      <c r="C399" t="s">
        <v>366</v>
      </c>
      <c r="D399">
        <v>16785</v>
      </c>
      <c r="E399">
        <v>1</v>
      </c>
      <c r="F399" t="s">
        <v>366</v>
      </c>
      <c r="G399" t="s">
        <v>656</v>
      </c>
      <c r="H399" s="148">
        <v>2021</v>
      </c>
      <c r="I399">
        <v>14400</v>
      </c>
      <c r="J399">
        <v>200</v>
      </c>
      <c r="K399">
        <v>0</v>
      </c>
      <c r="L399">
        <v>0</v>
      </c>
      <c r="M399">
        <f t="shared" si="97"/>
        <v>14600</v>
      </c>
      <c r="N399" s="149">
        <v>14400</v>
      </c>
      <c r="O399">
        <v>200</v>
      </c>
      <c r="P399">
        <v>0</v>
      </c>
      <c r="Q399">
        <v>0</v>
      </c>
      <c r="R399" s="148">
        <f t="shared" si="98"/>
        <v>14600</v>
      </c>
      <c r="S399" s="149">
        <v>14600</v>
      </c>
      <c r="T399">
        <v>0</v>
      </c>
      <c r="U399">
        <v>0</v>
      </c>
      <c r="V399">
        <v>0</v>
      </c>
      <c r="W399" s="148">
        <f t="shared" si="99"/>
        <v>14600</v>
      </c>
      <c r="X399" s="149">
        <v>14500</v>
      </c>
      <c r="Y399">
        <v>100</v>
      </c>
      <c r="Z399">
        <v>0</v>
      </c>
      <c r="AA399">
        <v>0</v>
      </c>
      <c r="AB399" s="148">
        <f t="shared" si="96"/>
        <v>14600</v>
      </c>
      <c r="AC399" s="149">
        <v>12000</v>
      </c>
      <c r="AD399">
        <v>2500</v>
      </c>
      <c r="AE399">
        <v>100</v>
      </c>
      <c r="AF399">
        <v>0</v>
      </c>
      <c r="AG399" s="148">
        <f t="shared" si="100"/>
        <v>14600</v>
      </c>
      <c r="AH399" s="149">
        <v>2300</v>
      </c>
      <c r="AI399">
        <v>7900</v>
      </c>
      <c r="AJ399">
        <v>4400</v>
      </c>
      <c r="AK399">
        <v>0</v>
      </c>
      <c r="AL399" s="148">
        <f t="shared" si="101"/>
        <v>14600</v>
      </c>
      <c r="AM399" s="149">
        <v>8200</v>
      </c>
      <c r="AN399">
        <v>6400</v>
      </c>
      <c r="AO399">
        <v>0</v>
      </c>
      <c r="AP399">
        <v>0</v>
      </c>
      <c r="AQ399" s="148">
        <f t="shared" si="102"/>
        <v>14600</v>
      </c>
      <c r="AR399" s="149">
        <v>14800</v>
      </c>
      <c r="AS399">
        <v>0</v>
      </c>
      <c r="AT399">
        <v>0</v>
      </c>
      <c r="AU399">
        <v>0</v>
      </c>
      <c r="AV399">
        <f t="shared" si="103"/>
        <v>14800</v>
      </c>
      <c r="AX399" s="150">
        <f t="shared" si="104"/>
        <v>0</v>
      </c>
      <c r="AY399" s="150">
        <f t="shared" si="105"/>
        <v>0</v>
      </c>
      <c r="AZ399" s="150">
        <f t="shared" si="106"/>
        <v>0</v>
      </c>
      <c r="BA399" s="150">
        <f t="shared" si="107"/>
        <v>0</v>
      </c>
      <c r="BB399" s="150">
        <f t="shared" si="108"/>
        <v>0</v>
      </c>
      <c r="BC399" s="150">
        <f t="shared" si="109"/>
        <v>0</v>
      </c>
      <c r="BD399" s="150">
        <f t="shared" si="110"/>
        <v>0</v>
      </c>
      <c r="BE399" s="150">
        <f t="shared" si="111"/>
        <v>0</v>
      </c>
    </row>
    <row r="400" spans="1:57" x14ac:dyDescent="0.4">
      <c r="A400" t="s">
        <v>329</v>
      </c>
      <c r="B400">
        <v>500</v>
      </c>
      <c r="C400" t="s">
        <v>329</v>
      </c>
      <c r="D400">
        <v>16450</v>
      </c>
      <c r="E400">
        <v>1</v>
      </c>
      <c r="F400" t="s">
        <v>329</v>
      </c>
      <c r="G400" t="s">
        <v>656</v>
      </c>
      <c r="H400" s="148">
        <v>2021</v>
      </c>
      <c r="I400">
        <v>0</v>
      </c>
      <c r="J400">
        <v>400</v>
      </c>
      <c r="K400">
        <v>5500</v>
      </c>
      <c r="L400">
        <v>1100</v>
      </c>
      <c r="M400">
        <f t="shared" si="97"/>
        <v>7000</v>
      </c>
      <c r="N400" s="149">
        <v>0</v>
      </c>
      <c r="O400">
        <v>5500</v>
      </c>
      <c r="P400">
        <v>1500</v>
      </c>
      <c r="Q400">
        <v>0</v>
      </c>
      <c r="R400" s="148">
        <f t="shared" si="98"/>
        <v>7000</v>
      </c>
      <c r="S400" s="149">
        <v>0</v>
      </c>
      <c r="T400">
        <v>800</v>
      </c>
      <c r="U400">
        <v>900</v>
      </c>
      <c r="V400">
        <v>5300</v>
      </c>
      <c r="W400" s="148">
        <f t="shared" si="99"/>
        <v>7000</v>
      </c>
      <c r="X400" s="149">
        <v>5400</v>
      </c>
      <c r="Y400">
        <v>1600</v>
      </c>
      <c r="Z400">
        <v>0</v>
      </c>
      <c r="AA400">
        <v>0</v>
      </c>
      <c r="AB400" s="148">
        <f t="shared" si="96"/>
        <v>7000</v>
      </c>
      <c r="AC400" s="149">
        <v>0</v>
      </c>
      <c r="AD400">
        <v>3700</v>
      </c>
      <c r="AE400">
        <v>2100</v>
      </c>
      <c r="AF400">
        <v>1200</v>
      </c>
      <c r="AG400" s="148">
        <f t="shared" si="100"/>
        <v>7000</v>
      </c>
      <c r="AH400" s="149">
        <v>0</v>
      </c>
      <c r="AI400">
        <v>3200</v>
      </c>
      <c r="AJ400">
        <v>3800</v>
      </c>
      <c r="AK400">
        <v>0</v>
      </c>
      <c r="AL400" s="148">
        <f t="shared" si="101"/>
        <v>7000</v>
      </c>
      <c r="AM400" s="149">
        <v>2800</v>
      </c>
      <c r="AN400">
        <v>4200</v>
      </c>
      <c r="AO400">
        <v>0</v>
      </c>
      <c r="AP400">
        <v>0</v>
      </c>
      <c r="AQ400" s="148">
        <f t="shared" si="102"/>
        <v>7000</v>
      </c>
      <c r="AR400" s="149">
        <v>6700</v>
      </c>
      <c r="AS400">
        <v>0</v>
      </c>
      <c r="AT400">
        <v>0</v>
      </c>
      <c r="AU400">
        <v>0</v>
      </c>
      <c r="AV400">
        <f t="shared" si="103"/>
        <v>6700</v>
      </c>
      <c r="AX400" s="150">
        <f t="shared" si="104"/>
        <v>15.714285714285714</v>
      </c>
      <c r="AY400" s="150">
        <f t="shared" si="105"/>
        <v>0</v>
      </c>
      <c r="AZ400" s="150">
        <f t="shared" si="106"/>
        <v>75.714285714285708</v>
      </c>
      <c r="BA400" s="150">
        <f t="shared" si="107"/>
        <v>0</v>
      </c>
      <c r="BB400" s="150">
        <f t="shared" si="108"/>
        <v>17.142857142857142</v>
      </c>
      <c r="BC400" s="150">
        <f t="shared" si="109"/>
        <v>0</v>
      </c>
      <c r="BD400" s="150">
        <f t="shared" si="110"/>
        <v>0</v>
      </c>
      <c r="BE400" s="150">
        <f t="shared" si="111"/>
        <v>0</v>
      </c>
    </row>
    <row r="401" spans="1:57" x14ac:dyDescent="0.4">
      <c r="A401" t="s">
        <v>482</v>
      </c>
      <c r="B401">
        <v>500</v>
      </c>
      <c r="C401" t="s">
        <v>482</v>
      </c>
      <c r="D401">
        <v>16796</v>
      </c>
      <c r="E401">
        <v>1</v>
      </c>
      <c r="F401" t="s">
        <v>482</v>
      </c>
      <c r="G401" t="s">
        <v>656</v>
      </c>
      <c r="H401" s="148">
        <v>2021</v>
      </c>
      <c r="I401">
        <v>0</v>
      </c>
      <c r="J401">
        <v>29100</v>
      </c>
      <c r="K401">
        <v>71000</v>
      </c>
      <c r="L401">
        <v>300</v>
      </c>
      <c r="M401">
        <f t="shared" si="97"/>
        <v>100400</v>
      </c>
      <c r="N401" s="149">
        <v>0</v>
      </c>
      <c r="O401">
        <v>66700</v>
      </c>
      <c r="P401">
        <v>33700</v>
      </c>
      <c r="Q401">
        <v>0</v>
      </c>
      <c r="R401" s="148">
        <f t="shared" si="98"/>
        <v>100400</v>
      </c>
      <c r="S401" s="149">
        <v>1600</v>
      </c>
      <c r="T401">
        <v>11800</v>
      </c>
      <c r="U401">
        <v>55500</v>
      </c>
      <c r="V401">
        <v>31500</v>
      </c>
      <c r="W401" s="148">
        <f t="shared" si="99"/>
        <v>100400</v>
      </c>
      <c r="X401" s="149">
        <v>6200</v>
      </c>
      <c r="Y401">
        <v>91900</v>
      </c>
      <c r="Z401">
        <v>2100</v>
      </c>
      <c r="AA401">
        <v>200</v>
      </c>
      <c r="AB401" s="148">
        <f t="shared" si="96"/>
        <v>100400</v>
      </c>
      <c r="AC401" s="149">
        <v>93600</v>
      </c>
      <c r="AD401">
        <v>6700</v>
      </c>
      <c r="AE401">
        <v>100</v>
      </c>
      <c r="AF401">
        <v>0</v>
      </c>
      <c r="AG401" s="148">
        <f t="shared" si="100"/>
        <v>100400</v>
      </c>
      <c r="AH401" s="149">
        <v>78300</v>
      </c>
      <c r="AI401">
        <v>21600</v>
      </c>
      <c r="AJ401">
        <v>500</v>
      </c>
      <c r="AK401">
        <v>0</v>
      </c>
      <c r="AL401" s="148">
        <f t="shared" si="101"/>
        <v>100400</v>
      </c>
      <c r="AM401" s="149">
        <v>92800</v>
      </c>
      <c r="AN401">
        <v>7600</v>
      </c>
      <c r="AO401">
        <v>0</v>
      </c>
      <c r="AP401">
        <v>0</v>
      </c>
      <c r="AQ401" s="148">
        <f t="shared" si="102"/>
        <v>100400</v>
      </c>
      <c r="AR401" s="149">
        <v>99500</v>
      </c>
      <c r="AS401">
        <v>700</v>
      </c>
      <c r="AT401">
        <v>0</v>
      </c>
      <c r="AU401">
        <v>0</v>
      </c>
      <c r="AV401">
        <f t="shared" si="103"/>
        <v>100200</v>
      </c>
      <c r="AX401" s="150">
        <f t="shared" si="104"/>
        <v>0.29880478087649404</v>
      </c>
      <c r="AY401" s="150">
        <f t="shared" si="105"/>
        <v>0</v>
      </c>
      <c r="AZ401" s="150">
        <f t="shared" si="106"/>
        <v>31.374501992031874</v>
      </c>
      <c r="BA401" s="150">
        <f t="shared" si="107"/>
        <v>0.19920318725099601</v>
      </c>
      <c r="BB401" s="150">
        <f t="shared" si="108"/>
        <v>0</v>
      </c>
      <c r="BC401" s="150">
        <f t="shared" si="109"/>
        <v>0</v>
      </c>
      <c r="BD401" s="150">
        <f t="shared" si="110"/>
        <v>0</v>
      </c>
      <c r="BE401" s="150">
        <f t="shared" si="111"/>
        <v>0</v>
      </c>
    </row>
    <row r="402" spans="1:57" x14ac:dyDescent="0.4">
      <c r="A402" t="s">
        <v>356</v>
      </c>
      <c r="B402">
        <v>500</v>
      </c>
      <c r="C402" t="s">
        <v>356</v>
      </c>
      <c r="D402">
        <v>16681</v>
      </c>
      <c r="E402">
        <v>1</v>
      </c>
      <c r="F402" t="s">
        <v>356</v>
      </c>
      <c r="G402" t="s">
        <v>656</v>
      </c>
      <c r="H402" s="148">
        <v>2020</v>
      </c>
      <c r="I402">
        <v>1300</v>
      </c>
      <c r="J402">
        <v>2000</v>
      </c>
      <c r="K402">
        <v>0</v>
      </c>
      <c r="L402">
        <v>0</v>
      </c>
      <c r="M402">
        <f t="shared" si="97"/>
        <v>3300</v>
      </c>
      <c r="N402" s="149">
        <v>3300</v>
      </c>
      <c r="O402">
        <v>0</v>
      </c>
      <c r="P402">
        <v>0</v>
      </c>
      <c r="Q402">
        <v>0</v>
      </c>
      <c r="R402" s="148">
        <f t="shared" si="98"/>
        <v>3300</v>
      </c>
      <c r="S402" s="149">
        <v>3300</v>
      </c>
      <c r="T402">
        <v>0</v>
      </c>
      <c r="U402">
        <v>0</v>
      </c>
      <c r="V402">
        <v>0</v>
      </c>
      <c r="W402" s="148">
        <f t="shared" si="99"/>
        <v>3300</v>
      </c>
      <c r="X402" s="149">
        <v>3300</v>
      </c>
      <c r="Y402">
        <v>0</v>
      </c>
      <c r="Z402">
        <v>0</v>
      </c>
      <c r="AA402">
        <v>0</v>
      </c>
      <c r="AB402" s="148">
        <f t="shared" si="96"/>
        <v>3300</v>
      </c>
      <c r="AC402" s="149">
        <v>3000</v>
      </c>
      <c r="AD402">
        <v>300</v>
      </c>
      <c r="AE402">
        <v>0</v>
      </c>
      <c r="AF402">
        <v>0</v>
      </c>
      <c r="AG402" s="148">
        <f t="shared" si="100"/>
        <v>3300</v>
      </c>
      <c r="AH402" s="149">
        <v>600</v>
      </c>
      <c r="AI402">
        <v>2300</v>
      </c>
      <c r="AJ402">
        <v>400</v>
      </c>
      <c r="AK402">
        <v>0</v>
      </c>
      <c r="AL402" s="148">
        <f t="shared" si="101"/>
        <v>3300</v>
      </c>
      <c r="AM402" s="149">
        <v>2200</v>
      </c>
      <c r="AN402">
        <v>1100</v>
      </c>
      <c r="AO402">
        <v>0</v>
      </c>
      <c r="AP402">
        <v>0</v>
      </c>
      <c r="AQ402" s="148">
        <f t="shared" si="102"/>
        <v>3300</v>
      </c>
      <c r="AR402" s="149">
        <v>2800</v>
      </c>
      <c r="AS402">
        <v>500</v>
      </c>
      <c r="AT402">
        <v>0</v>
      </c>
      <c r="AU402">
        <v>0</v>
      </c>
      <c r="AV402">
        <f t="shared" si="103"/>
        <v>3300</v>
      </c>
      <c r="AX402" s="150">
        <f t="shared" si="104"/>
        <v>0</v>
      </c>
      <c r="AY402" s="150">
        <f t="shared" si="105"/>
        <v>0</v>
      </c>
      <c r="AZ402" s="150">
        <f t="shared" si="106"/>
        <v>0</v>
      </c>
      <c r="BA402" s="150">
        <f t="shared" si="107"/>
        <v>0</v>
      </c>
      <c r="BB402" s="150">
        <f t="shared" si="108"/>
        <v>0</v>
      </c>
      <c r="BC402" s="150">
        <f t="shared" si="109"/>
        <v>0</v>
      </c>
      <c r="BD402" s="150">
        <f t="shared" si="110"/>
        <v>0</v>
      </c>
      <c r="BE402" s="150">
        <f t="shared" si="111"/>
        <v>0</v>
      </c>
    </row>
    <row r="403" spans="1:57" x14ac:dyDescent="0.4">
      <c r="A403" t="s">
        <v>228</v>
      </c>
      <c r="B403">
        <v>508</v>
      </c>
      <c r="C403" t="s">
        <v>228</v>
      </c>
      <c r="D403">
        <v>19338</v>
      </c>
      <c r="E403">
        <v>1</v>
      </c>
      <c r="F403" t="s">
        <v>228</v>
      </c>
      <c r="G403" t="s">
        <v>656</v>
      </c>
      <c r="H403" s="148">
        <v>2023</v>
      </c>
      <c r="I403">
        <v>2100</v>
      </c>
      <c r="J403">
        <v>1900</v>
      </c>
      <c r="K403">
        <v>0</v>
      </c>
      <c r="L403">
        <v>0</v>
      </c>
      <c r="M403">
        <f t="shared" si="97"/>
        <v>4000</v>
      </c>
      <c r="N403" s="149">
        <v>3500</v>
      </c>
      <c r="O403">
        <v>500</v>
      </c>
      <c r="P403">
        <v>0</v>
      </c>
      <c r="Q403">
        <v>0</v>
      </c>
      <c r="R403" s="148">
        <f t="shared" si="98"/>
        <v>4000</v>
      </c>
      <c r="S403" s="149">
        <v>3600</v>
      </c>
      <c r="T403">
        <v>400</v>
      </c>
      <c r="U403">
        <v>0</v>
      </c>
      <c r="V403">
        <v>0</v>
      </c>
      <c r="W403" s="148">
        <f t="shared" si="99"/>
        <v>4000</v>
      </c>
      <c r="X403" s="149">
        <v>3500</v>
      </c>
      <c r="Y403">
        <v>500</v>
      </c>
      <c r="Z403">
        <v>0</v>
      </c>
      <c r="AA403">
        <v>0</v>
      </c>
      <c r="AB403" s="148">
        <f t="shared" si="96"/>
        <v>4000</v>
      </c>
      <c r="AC403" s="149">
        <v>2900</v>
      </c>
      <c r="AD403">
        <v>1100</v>
      </c>
      <c r="AE403">
        <v>0</v>
      </c>
      <c r="AF403">
        <v>0</v>
      </c>
      <c r="AG403" s="148">
        <f t="shared" si="100"/>
        <v>4000</v>
      </c>
      <c r="AH403" s="149">
        <v>3000</v>
      </c>
      <c r="AI403">
        <v>1000</v>
      </c>
      <c r="AJ403">
        <v>0</v>
      </c>
      <c r="AK403">
        <v>0</v>
      </c>
      <c r="AL403" s="148">
        <f t="shared" si="101"/>
        <v>4000</v>
      </c>
      <c r="AM403" s="149">
        <v>2300</v>
      </c>
      <c r="AN403">
        <v>1700</v>
      </c>
      <c r="AO403">
        <v>0</v>
      </c>
      <c r="AP403">
        <v>0</v>
      </c>
      <c r="AQ403" s="148">
        <f t="shared" si="102"/>
        <v>4000</v>
      </c>
      <c r="AR403" s="149">
        <v>2300</v>
      </c>
      <c r="AS403">
        <v>1800</v>
      </c>
      <c r="AT403">
        <v>100</v>
      </c>
      <c r="AU403">
        <v>0</v>
      </c>
      <c r="AV403">
        <f t="shared" si="103"/>
        <v>4200</v>
      </c>
      <c r="AX403" s="150">
        <f t="shared" si="104"/>
        <v>0</v>
      </c>
      <c r="AY403" s="150">
        <f t="shared" si="105"/>
        <v>0</v>
      </c>
      <c r="AZ403" s="150">
        <f t="shared" si="106"/>
        <v>0</v>
      </c>
      <c r="BA403" s="150">
        <f t="shared" si="107"/>
        <v>0</v>
      </c>
      <c r="BB403" s="150">
        <f t="shared" si="108"/>
        <v>0</v>
      </c>
      <c r="BC403" s="150">
        <f t="shared" si="109"/>
        <v>0</v>
      </c>
      <c r="BD403" s="150">
        <f t="shared" si="110"/>
        <v>0</v>
      </c>
      <c r="BE403" s="150">
        <f t="shared" si="111"/>
        <v>0</v>
      </c>
    </row>
    <row r="404" spans="1:57" x14ac:dyDescent="0.4">
      <c r="A404" t="s">
        <v>42</v>
      </c>
      <c r="B404">
        <v>503</v>
      </c>
      <c r="C404" t="s">
        <v>42</v>
      </c>
      <c r="D404">
        <v>19210</v>
      </c>
      <c r="E404">
        <v>1</v>
      </c>
      <c r="F404" t="s">
        <v>42</v>
      </c>
      <c r="G404" t="s">
        <v>656</v>
      </c>
      <c r="H404" s="148">
        <v>2023</v>
      </c>
      <c r="I404">
        <v>1100</v>
      </c>
      <c r="J404">
        <v>1000</v>
      </c>
      <c r="K404">
        <v>0</v>
      </c>
      <c r="L404">
        <v>0</v>
      </c>
      <c r="M404">
        <f t="shared" si="97"/>
        <v>2100</v>
      </c>
      <c r="N404" s="149">
        <v>400</v>
      </c>
      <c r="O404">
        <v>1300</v>
      </c>
      <c r="P404">
        <v>400</v>
      </c>
      <c r="Q404">
        <v>0</v>
      </c>
      <c r="R404" s="148">
        <f t="shared" si="98"/>
        <v>2100</v>
      </c>
      <c r="S404" s="149">
        <v>1300</v>
      </c>
      <c r="T404">
        <v>800</v>
      </c>
      <c r="U404">
        <v>0</v>
      </c>
      <c r="V404">
        <v>0</v>
      </c>
      <c r="W404" s="148">
        <f t="shared" si="99"/>
        <v>2100</v>
      </c>
      <c r="X404" s="149">
        <v>0</v>
      </c>
      <c r="Y404">
        <v>400</v>
      </c>
      <c r="Z404">
        <v>1700</v>
      </c>
      <c r="AA404">
        <v>0</v>
      </c>
      <c r="AB404" s="148">
        <f t="shared" si="96"/>
        <v>2100</v>
      </c>
      <c r="AC404" s="149">
        <v>0</v>
      </c>
      <c r="AD404">
        <v>1200</v>
      </c>
      <c r="AE404">
        <v>900</v>
      </c>
      <c r="AF404">
        <v>0</v>
      </c>
      <c r="AG404" s="148">
        <f t="shared" si="100"/>
        <v>2100</v>
      </c>
      <c r="AH404" s="149">
        <v>0</v>
      </c>
      <c r="AI404">
        <v>1700</v>
      </c>
      <c r="AJ404">
        <v>400</v>
      </c>
      <c r="AK404">
        <v>0</v>
      </c>
      <c r="AL404" s="148">
        <f t="shared" si="101"/>
        <v>2100</v>
      </c>
      <c r="AM404" s="149">
        <v>200</v>
      </c>
      <c r="AN404">
        <v>1600</v>
      </c>
      <c r="AO404">
        <v>300</v>
      </c>
      <c r="AP404">
        <v>0</v>
      </c>
      <c r="AQ404" s="148">
        <f t="shared" si="102"/>
        <v>2100</v>
      </c>
      <c r="AR404" s="149">
        <v>0</v>
      </c>
      <c r="AS404">
        <v>1900</v>
      </c>
      <c r="AT404">
        <v>0</v>
      </c>
      <c r="AU404">
        <v>0</v>
      </c>
      <c r="AV404">
        <f t="shared" si="103"/>
        <v>1900</v>
      </c>
      <c r="AX404" s="150">
        <f t="shared" si="104"/>
        <v>0</v>
      </c>
      <c r="AY404" s="150">
        <f t="shared" si="105"/>
        <v>0</v>
      </c>
      <c r="AZ404" s="150">
        <f t="shared" si="106"/>
        <v>0</v>
      </c>
      <c r="BA404" s="150">
        <f t="shared" si="107"/>
        <v>0</v>
      </c>
      <c r="BB404" s="150">
        <f t="shared" si="108"/>
        <v>0</v>
      </c>
      <c r="BC404" s="150">
        <f t="shared" si="109"/>
        <v>0</v>
      </c>
      <c r="BD404" s="150">
        <f t="shared" si="110"/>
        <v>0</v>
      </c>
      <c r="BE404" s="150">
        <f t="shared" si="111"/>
        <v>0</v>
      </c>
    </row>
    <row r="405" spans="1:57" x14ac:dyDescent="0.4">
      <c r="A405" t="s">
        <v>182</v>
      </c>
      <c r="B405">
        <v>503</v>
      </c>
      <c r="C405" t="s">
        <v>182</v>
      </c>
      <c r="D405">
        <v>19211</v>
      </c>
      <c r="E405">
        <v>1</v>
      </c>
      <c r="F405" t="s">
        <v>182</v>
      </c>
      <c r="G405" t="s">
        <v>657</v>
      </c>
      <c r="H405" s="148">
        <v>2023</v>
      </c>
      <c r="I405">
        <v>900</v>
      </c>
      <c r="J405">
        <v>0</v>
      </c>
      <c r="K405">
        <v>0</v>
      </c>
      <c r="L405">
        <v>0</v>
      </c>
      <c r="M405">
        <f t="shared" si="97"/>
        <v>900</v>
      </c>
      <c r="N405" s="149">
        <v>900</v>
      </c>
      <c r="O405">
        <v>0</v>
      </c>
      <c r="P405">
        <v>0</v>
      </c>
      <c r="Q405">
        <v>0</v>
      </c>
      <c r="R405" s="148">
        <f t="shared" si="98"/>
        <v>900</v>
      </c>
      <c r="S405" s="149">
        <v>900</v>
      </c>
      <c r="T405">
        <v>0</v>
      </c>
      <c r="U405">
        <v>0</v>
      </c>
      <c r="V405">
        <v>0</v>
      </c>
      <c r="W405" s="148">
        <f t="shared" si="99"/>
        <v>900</v>
      </c>
      <c r="X405" s="149">
        <v>900</v>
      </c>
      <c r="Y405">
        <v>0</v>
      </c>
      <c r="Z405">
        <v>0</v>
      </c>
      <c r="AA405">
        <v>0</v>
      </c>
      <c r="AB405" s="148">
        <f t="shared" si="96"/>
        <v>900</v>
      </c>
      <c r="AC405" s="149">
        <v>900</v>
      </c>
      <c r="AD405">
        <v>0</v>
      </c>
      <c r="AE405">
        <v>0</v>
      </c>
      <c r="AF405">
        <v>0</v>
      </c>
      <c r="AG405" s="148">
        <f t="shared" si="100"/>
        <v>900</v>
      </c>
      <c r="AH405" s="149">
        <v>900</v>
      </c>
      <c r="AI405">
        <v>0</v>
      </c>
      <c r="AJ405">
        <v>0</v>
      </c>
      <c r="AK405">
        <v>0</v>
      </c>
      <c r="AL405" s="148">
        <f t="shared" si="101"/>
        <v>900</v>
      </c>
      <c r="AM405" s="149">
        <v>900</v>
      </c>
      <c r="AN405">
        <v>0</v>
      </c>
      <c r="AO405">
        <v>0</v>
      </c>
      <c r="AP405">
        <v>0</v>
      </c>
      <c r="AQ405" s="148">
        <f t="shared" si="102"/>
        <v>900</v>
      </c>
      <c r="AR405" s="149">
        <v>800</v>
      </c>
      <c r="AS405">
        <v>0</v>
      </c>
      <c r="AT405">
        <v>0</v>
      </c>
      <c r="AU405">
        <v>0</v>
      </c>
      <c r="AV405">
        <f t="shared" si="103"/>
        <v>800</v>
      </c>
      <c r="AX405" s="150">
        <f t="shared" si="104"/>
        <v>0</v>
      </c>
      <c r="AY405" s="150">
        <f t="shared" si="105"/>
        <v>0</v>
      </c>
      <c r="AZ405" s="150">
        <f t="shared" si="106"/>
        <v>0</v>
      </c>
      <c r="BA405" s="150">
        <f t="shared" si="107"/>
        <v>0</v>
      </c>
      <c r="BB405" s="150">
        <f t="shared" si="108"/>
        <v>0</v>
      </c>
      <c r="BC405" s="150">
        <f t="shared" si="109"/>
        <v>0</v>
      </c>
      <c r="BD405" s="150">
        <f t="shared" si="110"/>
        <v>0</v>
      </c>
      <c r="BE405" s="150">
        <f t="shared" si="111"/>
        <v>0</v>
      </c>
    </row>
    <row r="406" spans="1:57" x14ac:dyDescent="0.4">
      <c r="A406" t="s">
        <v>113</v>
      </c>
      <c r="B406">
        <v>503</v>
      </c>
      <c r="C406" t="s">
        <v>113</v>
      </c>
      <c r="D406">
        <v>19213</v>
      </c>
      <c r="E406">
        <v>1</v>
      </c>
      <c r="F406" t="s">
        <v>113</v>
      </c>
      <c r="G406" t="s">
        <v>657</v>
      </c>
      <c r="H406" s="148">
        <v>2023</v>
      </c>
      <c r="I406">
        <v>0</v>
      </c>
      <c r="J406">
        <v>4800</v>
      </c>
      <c r="K406">
        <v>100</v>
      </c>
      <c r="L406">
        <v>0</v>
      </c>
      <c r="M406">
        <f t="shared" si="97"/>
        <v>4900</v>
      </c>
      <c r="N406" s="149">
        <v>1100</v>
      </c>
      <c r="O406">
        <v>3800</v>
      </c>
      <c r="P406">
        <v>0</v>
      </c>
      <c r="Q406">
        <v>0</v>
      </c>
      <c r="R406" s="148">
        <f t="shared" si="98"/>
        <v>4900</v>
      </c>
      <c r="S406" s="149">
        <v>4900</v>
      </c>
      <c r="T406">
        <v>0</v>
      </c>
      <c r="U406">
        <v>0</v>
      </c>
      <c r="V406">
        <v>0</v>
      </c>
      <c r="W406" s="148">
        <f t="shared" si="99"/>
        <v>4900</v>
      </c>
      <c r="X406" s="149">
        <v>4800</v>
      </c>
      <c r="Y406">
        <v>100</v>
      </c>
      <c r="Z406">
        <v>0</v>
      </c>
      <c r="AA406">
        <v>0</v>
      </c>
      <c r="AB406" s="148">
        <f t="shared" si="96"/>
        <v>4900</v>
      </c>
      <c r="AC406" s="149">
        <v>0</v>
      </c>
      <c r="AD406">
        <v>1800</v>
      </c>
      <c r="AE406">
        <v>2600</v>
      </c>
      <c r="AF406">
        <v>500</v>
      </c>
      <c r="AG406" s="148">
        <f t="shared" si="100"/>
        <v>4900</v>
      </c>
      <c r="AH406" s="149">
        <v>0</v>
      </c>
      <c r="AI406">
        <v>0</v>
      </c>
      <c r="AJ406">
        <v>900</v>
      </c>
      <c r="AK406">
        <v>4000</v>
      </c>
      <c r="AL406" s="148">
        <f t="shared" si="101"/>
        <v>4900</v>
      </c>
      <c r="AM406" s="149">
        <v>0</v>
      </c>
      <c r="AN406">
        <v>2700</v>
      </c>
      <c r="AO406">
        <v>2200</v>
      </c>
      <c r="AP406">
        <v>0</v>
      </c>
      <c r="AQ406" s="148">
        <f t="shared" si="102"/>
        <v>4900</v>
      </c>
      <c r="AR406" s="149">
        <v>0</v>
      </c>
      <c r="AS406">
        <v>4300</v>
      </c>
      <c r="AT406">
        <v>400</v>
      </c>
      <c r="AU406">
        <v>0</v>
      </c>
      <c r="AV406">
        <f t="shared" si="103"/>
        <v>4700</v>
      </c>
      <c r="AX406" s="150">
        <f t="shared" si="104"/>
        <v>0</v>
      </c>
      <c r="AY406" s="150">
        <f t="shared" si="105"/>
        <v>0</v>
      </c>
      <c r="AZ406" s="150">
        <f t="shared" si="106"/>
        <v>0</v>
      </c>
      <c r="BA406" s="150">
        <f t="shared" si="107"/>
        <v>0</v>
      </c>
      <c r="BB406" s="150">
        <f t="shared" si="108"/>
        <v>10.204081632653061</v>
      </c>
      <c r="BC406" s="150">
        <f t="shared" si="109"/>
        <v>81.632653061224488</v>
      </c>
      <c r="BD406" s="150">
        <f t="shared" si="110"/>
        <v>0</v>
      </c>
      <c r="BE406" s="150">
        <f t="shared" si="111"/>
        <v>0</v>
      </c>
    </row>
    <row r="407" spans="1:57" x14ac:dyDescent="0.4">
      <c r="A407" t="s">
        <v>263</v>
      </c>
      <c r="B407">
        <v>503</v>
      </c>
      <c r="C407" t="s">
        <v>263</v>
      </c>
      <c r="D407">
        <v>19412</v>
      </c>
      <c r="E407">
        <v>1</v>
      </c>
      <c r="F407" t="s">
        <v>263</v>
      </c>
      <c r="G407" t="s">
        <v>657</v>
      </c>
      <c r="H407" s="148">
        <v>2023</v>
      </c>
      <c r="I407">
        <v>0</v>
      </c>
      <c r="J407">
        <v>500</v>
      </c>
      <c r="K407">
        <v>0</v>
      </c>
      <c r="L407">
        <v>0</v>
      </c>
      <c r="M407">
        <f t="shared" si="97"/>
        <v>500</v>
      </c>
      <c r="N407" s="149">
        <v>500</v>
      </c>
      <c r="O407">
        <v>0</v>
      </c>
      <c r="P407">
        <v>0</v>
      </c>
      <c r="Q407">
        <v>0</v>
      </c>
      <c r="R407" s="148">
        <f t="shared" si="98"/>
        <v>500</v>
      </c>
      <c r="S407" s="149">
        <v>100</v>
      </c>
      <c r="T407">
        <v>100</v>
      </c>
      <c r="U407">
        <v>300</v>
      </c>
      <c r="V407">
        <v>0</v>
      </c>
      <c r="W407" s="148">
        <f t="shared" si="99"/>
        <v>500</v>
      </c>
      <c r="X407" s="149">
        <v>0</v>
      </c>
      <c r="Y407">
        <v>500</v>
      </c>
      <c r="Z407">
        <v>0</v>
      </c>
      <c r="AA407">
        <v>0</v>
      </c>
      <c r="AB407" s="148">
        <f t="shared" si="96"/>
        <v>500</v>
      </c>
      <c r="AC407" s="149">
        <v>0</v>
      </c>
      <c r="AD407">
        <v>0</v>
      </c>
      <c r="AE407">
        <v>500</v>
      </c>
      <c r="AF407">
        <v>0</v>
      </c>
      <c r="AG407" s="148">
        <f t="shared" si="100"/>
        <v>500</v>
      </c>
      <c r="AH407" s="149">
        <v>0</v>
      </c>
      <c r="AI407">
        <v>100</v>
      </c>
      <c r="AJ407">
        <v>400</v>
      </c>
      <c r="AK407">
        <v>0</v>
      </c>
      <c r="AL407" s="148">
        <f t="shared" si="101"/>
        <v>500</v>
      </c>
      <c r="AM407" s="149">
        <v>0</v>
      </c>
      <c r="AN407">
        <v>100</v>
      </c>
      <c r="AO407">
        <v>400</v>
      </c>
      <c r="AP407">
        <v>0</v>
      </c>
      <c r="AQ407" s="148">
        <f t="shared" si="102"/>
        <v>500</v>
      </c>
      <c r="AR407" s="149">
        <v>0</v>
      </c>
      <c r="AS407">
        <v>500</v>
      </c>
      <c r="AT407">
        <v>0</v>
      </c>
      <c r="AU407">
        <v>0</v>
      </c>
      <c r="AV407">
        <f t="shared" si="103"/>
        <v>500</v>
      </c>
      <c r="AX407" s="150">
        <f t="shared" si="104"/>
        <v>0</v>
      </c>
      <c r="AY407" s="150">
        <f t="shared" si="105"/>
        <v>0</v>
      </c>
      <c r="AZ407" s="150">
        <f t="shared" si="106"/>
        <v>0</v>
      </c>
      <c r="BA407" s="150">
        <f t="shared" si="107"/>
        <v>0</v>
      </c>
      <c r="BB407" s="150">
        <f t="shared" si="108"/>
        <v>0</v>
      </c>
      <c r="BC407" s="150">
        <f t="shared" si="109"/>
        <v>0</v>
      </c>
      <c r="BD407" s="150">
        <f t="shared" si="110"/>
        <v>0</v>
      </c>
      <c r="BE407" s="150">
        <f t="shared" si="111"/>
        <v>0</v>
      </c>
    </row>
    <row r="408" spans="1:57" x14ac:dyDescent="0.4">
      <c r="A408" t="s">
        <v>23</v>
      </c>
      <c r="B408">
        <v>503</v>
      </c>
      <c r="C408" t="s">
        <v>23</v>
      </c>
      <c r="D408">
        <v>19214</v>
      </c>
      <c r="E408">
        <v>1</v>
      </c>
      <c r="F408" t="s">
        <v>23</v>
      </c>
      <c r="G408" t="s">
        <v>657</v>
      </c>
      <c r="H408" s="148">
        <v>2023</v>
      </c>
      <c r="I408">
        <v>2200</v>
      </c>
      <c r="J408">
        <v>1200</v>
      </c>
      <c r="K408">
        <v>0</v>
      </c>
      <c r="L408">
        <v>0</v>
      </c>
      <c r="M408">
        <f t="shared" si="97"/>
        <v>3400</v>
      </c>
      <c r="N408" s="149">
        <v>3200</v>
      </c>
      <c r="O408">
        <v>200</v>
      </c>
      <c r="P408">
        <v>0</v>
      </c>
      <c r="Q408">
        <v>0</v>
      </c>
      <c r="R408" s="148">
        <f t="shared" si="98"/>
        <v>3400</v>
      </c>
      <c r="S408" s="149">
        <v>900</v>
      </c>
      <c r="T408">
        <v>1400</v>
      </c>
      <c r="U408">
        <v>1100</v>
      </c>
      <c r="V408">
        <v>0</v>
      </c>
      <c r="W408" s="148">
        <f t="shared" si="99"/>
        <v>3400</v>
      </c>
      <c r="X408" s="149">
        <v>2900</v>
      </c>
      <c r="Y408">
        <v>500</v>
      </c>
      <c r="Z408">
        <v>0</v>
      </c>
      <c r="AA408">
        <v>0</v>
      </c>
      <c r="AB408" s="148">
        <f t="shared" si="96"/>
        <v>3400</v>
      </c>
      <c r="AC408" s="149">
        <v>900</v>
      </c>
      <c r="AD408">
        <v>600</v>
      </c>
      <c r="AE408">
        <v>1900</v>
      </c>
      <c r="AF408">
        <v>0</v>
      </c>
      <c r="AG408" s="148">
        <f t="shared" si="100"/>
        <v>3400</v>
      </c>
      <c r="AH408" s="149">
        <v>900</v>
      </c>
      <c r="AI408">
        <v>0</v>
      </c>
      <c r="AJ408">
        <v>1200</v>
      </c>
      <c r="AK408">
        <v>1300</v>
      </c>
      <c r="AL408" s="148">
        <f t="shared" si="101"/>
        <v>3400</v>
      </c>
      <c r="AM408" s="149">
        <v>1200</v>
      </c>
      <c r="AN408">
        <v>1700</v>
      </c>
      <c r="AO408">
        <v>500</v>
      </c>
      <c r="AP408">
        <v>0</v>
      </c>
      <c r="AQ408" s="148">
        <f t="shared" si="102"/>
        <v>3400</v>
      </c>
      <c r="AR408" s="149">
        <v>0</v>
      </c>
      <c r="AS408">
        <v>2100</v>
      </c>
      <c r="AT408">
        <v>6000</v>
      </c>
      <c r="AU408">
        <v>5000</v>
      </c>
      <c r="AV408">
        <f t="shared" si="103"/>
        <v>13100</v>
      </c>
      <c r="AX408" s="150">
        <f t="shared" si="104"/>
        <v>0</v>
      </c>
      <c r="AY408" s="150">
        <f t="shared" si="105"/>
        <v>0</v>
      </c>
      <c r="AZ408" s="150">
        <f t="shared" si="106"/>
        <v>0</v>
      </c>
      <c r="BA408" s="150">
        <f t="shared" si="107"/>
        <v>0</v>
      </c>
      <c r="BB408" s="150">
        <f t="shared" si="108"/>
        <v>0</v>
      </c>
      <c r="BC408" s="150">
        <f t="shared" si="109"/>
        <v>38.235294117647058</v>
      </c>
      <c r="BD408" s="150">
        <f t="shared" si="110"/>
        <v>0</v>
      </c>
      <c r="BE408" s="150">
        <f t="shared" si="111"/>
        <v>38.167938931297712</v>
      </c>
    </row>
    <row r="409" spans="1:57" x14ac:dyDescent="0.4">
      <c r="A409" t="s">
        <v>306</v>
      </c>
      <c r="B409">
        <v>502</v>
      </c>
      <c r="C409" t="s">
        <v>306</v>
      </c>
      <c r="D409">
        <v>14589</v>
      </c>
      <c r="E409">
        <v>1</v>
      </c>
      <c r="F409" t="s">
        <v>306</v>
      </c>
      <c r="G409" t="s">
        <v>656</v>
      </c>
      <c r="H409" s="148">
        <v>2017</v>
      </c>
      <c r="I409">
        <v>2400</v>
      </c>
      <c r="J409">
        <v>10500</v>
      </c>
      <c r="K409">
        <v>11900</v>
      </c>
      <c r="L409">
        <v>10600</v>
      </c>
      <c r="M409">
        <f t="shared" si="97"/>
        <v>35400</v>
      </c>
      <c r="N409" s="149">
        <v>2100</v>
      </c>
      <c r="O409">
        <v>10600</v>
      </c>
      <c r="P409">
        <v>15500</v>
      </c>
      <c r="Q409">
        <v>7200</v>
      </c>
      <c r="R409" s="148">
        <f t="shared" si="98"/>
        <v>35400</v>
      </c>
      <c r="S409" s="149">
        <v>2100</v>
      </c>
      <c r="T409">
        <v>15700</v>
      </c>
      <c r="U409">
        <v>12400</v>
      </c>
      <c r="V409">
        <v>5200</v>
      </c>
      <c r="W409" s="148">
        <f t="shared" si="99"/>
        <v>35400</v>
      </c>
      <c r="X409" s="149">
        <v>1500</v>
      </c>
      <c r="Y409">
        <v>32900</v>
      </c>
      <c r="Z409">
        <v>1000</v>
      </c>
      <c r="AA409">
        <v>0</v>
      </c>
      <c r="AB409" s="148">
        <f t="shared" si="96"/>
        <v>35400</v>
      </c>
      <c r="AC409" s="149">
        <v>4700</v>
      </c>
      <c r="AD409">
        <v>29500</v>
      </c>
      <c r="AE409">
        <v>1200</v>
      </c>
      <c r="AF409">
        <v>0</v>
      </c>
      <c r="AG409" s="148">
        <f t="shared" si="100"/>
        <v>35400</v>
      </c>
      <c r="AH409" s="149">
        <v>1800</v>
      </c>
      <c r="AI409">
        <v>7600</v>
      </c>
      <c r="AJ409">
        <v>25600</v>
      </c>
      <c r="AK409">
        <v>400</v>
      </c>
      <c r="AL409" s="148">
        <f t="shared" si="101"/>
        <v>35400</v>
      </c>
      <c r="AM409" s="149">
        <v>600</v>
      </c>
      <c r="AN409">
        <v>500</v>
      </c>
      <c r="AO409">
        <v>14200</v>
      </c>
      <c r="AP409">
        <v>20100</v>
      </c>
      <c r="AQ409" s="148">
        <f t="shared" si="102"/>
        <v>35400</v>
      </c>
      <c r="AR409" s="149">
        <v>900</v>
      </c>
      <c r="AS409">
        <v>6300</v>
      </c>
      <c r="AT409">
        <v>8700</v>
      </c>
      <c r="AU409">
        <v>19900</v>
      </c>
      <c r="AV409">
        <f t="shared" si="103"/>
        <v>35800</v>
      </c>
      <c r="AX409" s="150">
        <f t="shared" si="104"/>
        <v>29.943502824858758</v>
      </c>
      <c r="AY409" s="150">
        <f t="shared" si="105"/>
        <v>20.33898305084746</v>
      </c>
      <c r="AZ409" s="150">
        <f t="shared" si="106"/>
        <v>14.689265536723164</v>
      </c>
      <c r="BA409" s="150">
        <f t="shared" si="107"/>
        <v>0</v>
      </c>
      <c r="BB409" s="150">
        <f t="shared" si="108"/>
        <v>0</v>
      </c>
      <c r="BC409" s="150">
        <f t="shared" si="109"/>
        <v>1.1299435028248588</v>
      </c>
      <c r="BD409" s="150">
        <f t="shared" si="110"/>
        <v>56.779661016949156</v>
      </c>
      <c r="BE409" s="150">
        <f t="shared" si="111"/>
        <v>55.586592178770957</v>
      </c>
    </row>
    <row r="410" spans="1:57" x14ac:dyDescent="0.4">
      <c r="A410" t="s">
        <v>307</v>
      </c>
      <c r="B410">
        <v>502</v>
      </c>
      <c r="C410" t="s">
        <v>307</v>
      </c>
      <c r="D410">
        <v>14634</v>
      </c>
      <c r="E410">
        <v>1</v>
      </c>
      <c r="F410" t="s">
        <v>307</v>
      </c>
      <c r="G410" t="s">
        <v>656</v>
      </c>
      <c r="H410" s="148">
        <v>2018</v>
      </c>
      <c r="I410">
        <v>75300</v>
      </c>
      <c r="J410">
        <v>17200</v>
      </c>
      <c r="K410">
        <v>600</v>
      </c>
      <c r="L410">
        <v>0</v>
      </c>
      <c r="M410">
        <f t="shared" si="97"/>
        <v>93100</v>
      </c>
      <c r="N410" s="149">
        <v>62000</v>
      </c>
      <c r="O410">
        <v>26500</v>
      </c>
      <c r="P410">
        <v>4500</v>
      </c>
      <c r="Q410">
        <v>100</v>
      </c>
      <c r="R410" s="148">
        <f t="shared" si="98"/>
        <v>93100</v>
      </c>
      <c r="S410" s="149">
        <v>47500</v>
      </c>
      <c r="T410">
        <v>23300</v>
      </c>
      <c r="U410">
        <v>20500</v>
      </c>
      <c r="V410">
        <v>1800</v>
      </c>
      <c r="W410" s="148">
        <f t="shared" si="99"/>
        <v>93100</v>
      </c>
      <c r="X410" s="149">
        <v>49500</v>
      </c>
      <c r="Y410">
        <v>41200</v>
      </c>
      <c r="Z410">
        <v>2400</v>
      </c>
      <c r="AA410">
        <v>0</v>
      </c>
      <c r="AB410" s="148">
        <f t="shared" si="96"/>
        <v>93100</v>
      </c>
      <c r="AC410" s="149">
        <v>51300</v>
      </c>
      <c r="AD410">
        <v>27000</v>
      </c>
      <c r="AE410">
        <v>14400</v>
      </c>
      <c r="AF410">
        <v>400</v>
      </c>
      <c r="AG410" s="148">
        <f t="shared" si="100"/>
        <v>93100</v>
      </c>
      <c r="AH410" s="149">
        <v>21300</v>
      </c>
      <c r="AI410">
        <v>33000</v>
      </c>
      <c r="AJ410">
        <v>33800</v>
      </c>
      <c r="AK410">
        <v>5000</v>
      </c>
      <c r="AL410" s="148">
        <f t="shared" si="101"/>
        <v>93100</v>
      </c>
      <c r="AM410" s="149">
        <v>23500</v>
      </c>
      <c r="AN410">
        <v>39500</v>
      </c>
      <c r="AO410">
        <v>24500</v>
      </c>
      <c r="AP410">
        <v>5600</v>
      </c>
      <c r="AQ410" s="148">
        <f t="shared" si="102"/>
        <v>93100</v>
      </c>
      <c r="AR410" s="149">
        <v>14500</v>
      </c>
      <c r="AS410">
        <v>47000</v>
      </c>
      <c r="AT410">
        <v>27600</v>
      </c>
      <c r="AU410">
        <v>4400</v>
      </c>
      <c r="AV410">
        <f t="shared" si="103"/>
        <v>93500</v>
      </c>
      <c r="AX410" s="150">
        <f t="shared" si="104"/>
        <v>0</v>
      </c>
      <c r="AY410" s="150">
        <f t="shared" si="105"/>
        <v>0.10741138560687433</v>
      </c>
      <c r="AZ410" s="150">
        <f t="shared" si="106"/>
        <v>1.9334049409237379</v>
      </c>
      <c r="BA410" s="150">
        <f t="shared" si="107"/>
        <v>0</v>
      </c>
      <c r="BB410" s="150">
        <f t="shared" si="108"/>
        <v>0.42964554242749731</v>
      </c>
      <c r="BC410" s="150">
        <f t="shared" si="109"/>
        <v>5.3705692803437159</v>
      </c>
      <c r="BD410" s="150">
        <f t="shared" si="110"/>
        <v>6.0150375939849621</v>
      </c>
      <c r="BE410" s="150">
        <f t="shared" si="111"/>
        <v>4.7058823529411766</v>
      </c>
    </row>
    <row r="411" spans="1:57" x14ac:dyDescent="0.4">
      <c r="A411" t="s">
        <v>303</v>
      </c>
      <c r="B411">
        <v>502</v>
      </c>
      <c r="C411" t="s">
        <v>303</v>
      </c>
      <c r="D411">
        <v>14635</v>
      </c>
      <c r="E411">
        <v>1</v>
      </c>
      <c r="F411" t="s">
        <v>303</v>
      </c>
      <c r="G411" t="s">
        <v>656</v>
      </c>
      <c r="H411" s="148">
        <v>2017</v>
      </c>
      <c r="I411">
        <v>13000</v>
      </c>
      <c r="J411">
        <v>300</v>
      </c>
      <c r="K411">
        <v>200</v>
      </c>
      <c r="L411">
        <v>0</v>
      </c>
      <c r="M411">
        <f t="shared" si="97"/>
        <v>13500</v>
      </c>
      <c r="N411" s="149">
        <v>13300</v>
      </c>
      <c r="O411">
        <v>200</v>
      </c>
      <c r="P411">
        <v>0</v>
      </c>
      <c r="Q411">
        <v>0</v>
      </c>
      <c r="R411" s="148">
        <f t="shared" si="98"/>
        <v>13500</v>
      </c>
      <c r="S411" s="149">
        <v>13400</v>
      </c>
      <c r="T411">
        <v>100</v>
      </c>
      <c r="U411">
        <v>0</v>
      </c>
      <c r="V411">
        <v>0</v>
      </c>
      <c r="W411" s="148">
        <f t="shared" si="99"/>
        <v>13500</v>
      </c>
      <c r="X411" s="149">
        <v>13500</v>
      </c>
      <c r="Y411">
        <v>0</v>
      </c>
      <c r="Z411">
        <v>0</v>
      </c>
      <c r="AA411">
        <v>0</v>
      </c>
      <c r="AB411" s="148">
        <f t="shared" si="96"/>
        <v>13500</v>
      </c>
      <c r="AC411" s="149">
        <v>13500</v>
      </c>
      <c r="AD411">
        <v>0</v>
      </c>
      <c r="AE411">
        <v>0</v>
      </c>
      <c r="AF411">
        <v>0</v>
      </c>
      <c r="AG411" s="148">
        <f t="shared" si="100"/>
        <v>13500</v>
      </c>
      <c r="AH411" s="149">
        <v>13500</v>
      </c>
      <c r="AI411">
        <v>0</v>
      </c>
      <c r="AJ411">
        <v>0</v>
      </c>
      <c r="AK411">
        <v>0</v>
      </c>
      <c r="AL411" s="148">
        <f t="shared" si="101"/>
        <v>13500</v>
      </c>
      <c r="AM411" s="149">
        <v>13500</v>
      </c>
      <c r="AN411">
        <v>0</v>
      </c>
      <c r="AO411">
        <v>0</v>
      </c>
      <c r="AP411">
        <v>0</v>
      </c>
      <c r="AQ411" s="148">
        <f t="shared" si="102"/>
        <v>13500</v>
      </c>
      <c r="AR411" s="149">
        <v>13400</v>
      </c>
      <c r="AS411">
        <v>0</v>
      </c>
      <c r="AT411">
        <v>0</v>
      </c>
      <c r="AU411">
        <v>0</v>
      </c>
      <c r="AV411">
        <f t="shared" si="103"/>
        <v>13400</v>
      </c>
      <c r="AX411" s="150">
        <f t="shared" si="104"/>
        <v>0</v>
      </c>
      <c r="AY411" s="150">
        <f t="shared" si="105"/>
        <v>0</v>
      </c>
      <c r="AZ411" s="150">
        <f t="shared" si="106"/>
        <v>0</v>
      </c>
      <c r="BA411" s="150">
        <f t="shared" si="107"/>
        <v>0</v>
      </c>
      <c r="BB411" s="150">
        <f t="shared" si="108"/>
        <v>0</v>
      </c>
      <c r="BC411" s="150">
        <f t="shared" si="109"/>
        <v>0</v>
      </c>
      <c r="BD411" s="150">
        <f t="shared" si="110"/>
        <v>0</v>
      </c>
      <c r="BE411" s="150">
        <f t="shared" si="111"/>
        <v>0</v>
      </c>
    </row>
    <row r="412" spans="1:57" x14ac:dyDescent="0.4">
      <c r="A412" t="s">
        <v>305</v>
      </c>
      <c r="B412">
        <v>502</v>
      </c>
      <c r="C412" t="s">
        <v>305</v>
      </c>
      <c r="D412">
        <v>14637</v>
      </c>
      <c r="E412">
        <v>1</v>
      </c>
      <c r="F412" t="s">
        <v>305</v>
      </c>
      <c r="G412" t="s">
        <v>656</v>
      </c>
      <c r="H412" s="148">
        <v>2018</v>
      </c>
      <c r="I412">
        <v>1800</v>
      </c>
      <c r="J412">
        <v>3100</v>
      </c>
      <c r="K412">
        <v>500</v>
      </c>
      <c r="L412">
        <v>0</v>
      </c>
      <c r="M412">
        <f t="shared" si="97"/>
        <v>5400</v>
      </c>
      <c r="N412" s="149">
        <v>1700</v>
      </c>
      <c r="O412">
        <v>3600</v>
      </c>
      <c r="P412">
        <v>100</v>
      </c>
      <c r="Q412">
        <v>0</v>
      </c>
      <c r="R412" s="148">
        <f t="shared" si="98"/>
        <v>5400</v>
      </c>
      <c r="S412" s="149">
        <v>1900</v>
      </c>
      <c r="T412">
        <v>1500</v>
      </c>
      <c r="U412">
        <v>2000</v>
      </c>
      <c r="V412">
        <v>0</v>
      </c>
      <c r="W412" s="148">
        <f t="shared" si="99"/>
        <v>5400</v>
      </c>
      <c r="X412" s="149">
        <v>4600</v>
      </c>
      <c r="Y412">
        <v>800</v>
      </c>
      <c r="Z412">
        <v>0</v>
      </c>
      <c r="AA412">
        <v>0</v>
      </c>
      <c r="AB412" s="148">
        <f t="shared" si="96"/>
        <v>5400</v>
      </c>
      <c r="AC412" s="149">
        <v>2000</v>
      </c>
      <c r="AD412">
        <v>2800</v>
      </c>
      <c r="AE412">
        <v>600</v>
      </c>
      <c r="AF412">
        <v>0</v>
      </c>
      <c r="AG412" s="148">
        <f t="shared" si="100"/>
        <v>5400</v>
      </c>
      <c r="AH412" s="149">
        <v>4000</v>
      </c>
      <c r="AI412">
        <v>1200</v>
      </c>
      <c r="AJ412">
        <v>200</v>
      </c>
      <c r="AK412">
        <v>0</v>
      </c>
      <c r="AL412" s="148">
        <f t="shared" si="101"/>
        <v>5400</v>
      </c>
      <c r="AM412" s="149">
        <v>1000</v>
      </c>
      <c r="AN412">
        <v>4100</v>
      </c>
      <c r="AO412">
        <v>300</v>
      </c>
      <c r="AP412">
        <v>0</v>
      </c>
      <c r="AQ412" s="148">
        <f t="shared" si="102"/>
        <v>5400</v>
      </c>
      <c r="AR412" s="149">
        <v>1800</v>
      </c>
      <c r="AS412">
        <v>3400</v>
      </c>
      <c r="AT412">
        <v>500</v>
      </c>
      <c r="AU412">
        <v>0</v>
      </c>
      <c r="AV412">
        <f t="shared" si="103"/>
        <v>5700</v>
      </c>
      <c r="AX412" s="150">
        <f t="shared" si="104"/>
        <v>0</v>
      </c>
      <c r="AY412" s="150">
        <f t="shared" si="105"/>
        <v>0</v>
      </c>
      <c r="AZ412" s="150">
        <f t="shared" si="106"/>
        <v>0</v>
      </c>
      <c r="BA412" s="150">
        <f t="shared" si="107"/>
        <v>0</v>
      </c>
      <c r="BB412" s="150">
        <f t="shared" si="108"/>
        <v>0</v>
      </c>
      <c r="BC412" s="150">
        <f t="shared" si="109"/>
        <v>0</v>
      </c>
      <c r="BD412" s="150">
        <f t="shared" si="110"/>
        <v>0</v>
      </c>
      <c r="BE412" s="150">
        <f t="shared" si="111"/>
        <v>0</v>
      </c>
    </row>
    <row r="413" spans="1:57" x14ac:dyDescent="0.4">
      <c r="A413" t="s">
        <v>41</v>
      </c>
      <c r="B413">
        <v>508</v>
      </c>
      <c r="C413" t="s">
        <v>41</v>
      </c>
      <c r="D413">
        <v>19045</v>
      </c>
      <c r="E413">
        <v>1</v>
      </c>
      <c r="F413" t="s">
        <v>41</v>
      </c>
      <c r="G413" t="s">
        <v>656</v>
      </c>
      <c r="H413" s="148">
        <v>2023</v>
      </c>
      <c r="I413">
        <v>1900</v>
      </c>
      <c r="J413">
        <v>0</v>
      </c>
      <c r="K413">
        <v>4400</v>
      </c>
      <c r="L413">
        <v>1000</v>
      </c>
      <c r="M413">
        <f t="shared" si="97"/>
        <v>7300</v>
      </c>
      <c r="N413" s="149">
        <v>2800</v>
      </c>
      <c r="O413">
        <v>2800</v>
      </c>
      <c r="P413">
        <v>1700</v>
      </c>
      <c r="Q413">
        <v>0</v>
      </c>
      <c r="R413" s="148">
        <f t="shared" si="98"/>
        <v>7300</v>
      </c>
      <c r="S413" s="149">
        <v>5600</v>
      </c>
      <c r="T413">
        <v>1700</v>
      </c>
      <c r="U413">
        <v>0</v>
      </c>
      <c r="V413">
        <v>0</v>
      </c>
      <c r="W413" s="148">
        <f t="shared" si="99"/>
        <v>7300</v>
      </c>
      <c r="X413" s="149">
        <v>7300</v>
      </c>
      <c r="Y413">
        <v>0</v>
      </c>
      <c r="Z413">
        <v>0</v>
      </c>
      <c r="AA413">
        <v>0</v>
      </c>
      <c r="AB413" s="148">
        <f t="shared" si="96"/>
        <v>7300</v>
      </c>
      <c r="AC413" s="149">
        <v>5800</v>
      </c>
      <c r="AD413">
        <v>1500</v>
      </c>
      <c r="AE413">
        <v>0</v>
      </c>
      <c r="AF413">
        <v>0</v>
      </c>
      <c r="AG413" s="148">
        <f t="shared" si="100"/>
        <v>7300</v>
      </c>
      <c r="AH413" s="149">
        <v>6800</v>
      </c>
      <c r="AI413">
        <v>400</v>
      </c>
      <c r="AJ413">
        <v>100</v>
      </c>
      <c r="AK413">
        <v>0</v>
      </c>
      <c r="AL413" s="148">
        <f t="shared" si="101"/>
        <v>7300</v>
      </c>
      <c r="AM413" s="149">
        <v>6900</v>
      </c>
      <c r="AN413">
        <v>200</v>
      </c>
      <c r="AO413">
        <v>200</v>
      </c>
      <c r="AP413">
        <v>0</v>
      </c>
      <c r="AQ413" s="148">
        <f t="shared" si="102"/>
        <v>7300</v>
      </c>
      <c r="AR413" s="149">
        <v>7000</v>
      </c>
      <c r="AS413">
        <v>400</v>
      </c>
      <c r="AT413">
        <v>300</v>
      </c>
      <c r="AU413">
        <v>0</v>
      </c>
      <c r="AV413">
        <f t="shared" si="103"/>
        <v>7700</v>
      </c>
      <c r="AX413" s="150">
        <f t="shared" si="104"/>
        <v>13.698630136986301</v>
      </c>
      <c r="AY413" s="150">
        <f t="shared" si="105"/>
        <v>0</v>
      </c>
      <c r="AZ413" s="150">
        <f t="shared" si="106"/>
        <v>0</v>
      </c>
      <c r="BA413" s="150">
        <f t="shared" si="107"/>
        <v>0</v>
      </c>
      <c r="BB413" s="150">
        <f t="shared" si="108"/>
        <v>0</v>
      </c>
      <c r="BC413" s="150">
        <f t="shared" si="109"/>
        <v>0</v>
      </c>
      <c r="BD413" s="150">
        <f t="shared" si="110"/>
        <v>0</v>
      </c>
      <c r="BE413" s="150">
        <f t="shared" si="111"/>
        <v>0</v>
      </c>
    </row>
    <row r="414" spans="1:57" x14ac:dyDescent="0.4">
      <c r="A414" t="s">
        <v>302</v>
      </c>
      <c r="B414">
        <v>502</v>
      </c>
      <c r="C414" t="s">
        <v>302</v>
      </c>
      <c r="D414">
        <v>14638</v>
      </c>
      <c r="E414">
        <v>1</v>
      </c>
      <c r="F414" t="s">
        <v>302</v>
      </c>
      <c r="G414" t="s">
        <v>656</v>
      </c>
      <c r="H414" s="148">
        <v>2019</v>
      </c>
      <c r="I414">
        <v>41500</v>
      </c>
      <c r="J414">
        <v>1400</v>
      </c>
      <c r="K414">
        <v>0</v>
      </c>
      <c r="L414">
        <v>0</v>
      </c>
      <c r="M414">
        <f t="shared" si="97"/>
        <v>42900</v>
      </c>
      <c r="N414" s="149">
        <v>34100</v>
      </c>
      <c r="O414">
        <v>8400</v>
      </c>
      <c r="P414">
        <v>400</v>
      </c>
      <c r="Q414">
        <v>0</v>
      </c>
      <c r="R414" s="148">
        <f t="shared" si="98"/>
        <v>42900</v>
      </c>
      <c r="S414" s="149">
        <v>28200</v>
      </c>
      <c r="T414">
        <v>3400</v>
      </c>
      <c r="U414">
        <v>6600</v>
      </c>
      <c r="V414">
        <v>4700</v>
      </c>
      <c r="W414" s="148">
        <f t="shared" si="99"/>
        <v>42900</v>
      </c>
      <c r="X414" s="149">
        <v>39200</v>
      </c>
      <c r="Y414">
        <v>3400</v>
      </c>
      <c r="Z414">
        <v>300</v>
      </c>
      <c r="AA414">
        <v>0</v>
      </c>
      <c r="AB414" s="148">
        <f t="shared" si="96"/>
        <v>42900</v>
      </c>
      <c r="AC414" s="149">
        <v>42400</v>
      </c>
      <c r="AD414">
        <v>300</v>
      </c>
      <c r="AE414">
        <v>200</v>
      </c>
      <c r="AF414">
        <v>0</v>
      </c>
      <c r="AG414" s="148">
        <f t="shared" si="100"/>
        <v>42900</v>
      </c>
      <c r="AH414" s="149">
        <v>42700</v>
      </c>
      <c r="AI414">
        <v>200</v>
      </c>
      <c r="AJ414">
        <v>0</v>
      </c>
      <c r="AK414">
        <v>0</v>
      </c>
      <c r="AL414" s="148">
        <f t="shared" si="101"/>
        <v>42900</v>
      </c>
      <c r="AM414" s="149">
        <v>42900</v>
      </c>
      <c r="AN414">
        <v>0</v>
      </c>
      <c r="AO414">
        <v>0</v>
      </c>
      <c r="AP414">
        <v>0</v>
      </c>
      <c r="AQ414" s="148">
        <f t="shared" si="102"/>
        <v>42900</v>
      </c>
      <c r="AR414" s="149">
        <v>41700</v>
      </c>
      <c r="AS414">
        <v>1100</v>
      </c>
      <c r="AT414">
        <v>100</v>
      </c>
      <c r="AU414">
        <v>0</v>
      </c>
      <c r="AV414">
        <f t="shared" si="103"/>
        <v>42900</v>
      </c>
      <c r="AX414" s="150">
        <f t="shared" si="104"/>
        <v>0</v>
      </c>
      <c r="AY414" s="150">
        <f t="shared" si="105"/>
        <v>0</v>
      </c>
      <c r="AZ414" s="150">
        <f t="shared" si="106"/>
        <v>10.955710955710956</v>
      </c>
      <c r="BA414" s="150">
        <f t="shared" si="107"/>
        <v>0</v>
      </c>
      <c r="BB414" s="150">
        <f t="shared" si="108"/>
        <v>0</v>
      </c>
      <c r="BC414" s="150">
        <f t="shared" si="109"/>
        <v>0</v>
      </c>
      <c r="BD414" s="150">
        <f t="shared" si="110"/>
        <v>0</v>
      </c>
      <c r="BE414" s="150">
        <f t="shared" si="111"/>
        <v>0</v>
      </c>
    </row>
    <row r="415" spans="1:57" x14ac:dyDescent="0.4">
      <c r="A415" t="s">
        <v>446</v>
      </c>
      <c r="B415">
        <v>502</v>
      </c>
      <c r="C415" t="s">
        <v>446</v>
      </c>
      <c r="D415">
        <v>17013</v>
      </c>
      <c r="E415">
        <v>1</v>
      </c>
      <c r="F415" t="s">
        <v>446</v>
      </c>
      <c r="G415" t="s">
        <v>656</v>
      </c>
      <c r="H415" s="148">
        <v>2021</v>
      </c>
      <c r="I415">
        <v>3600</v>
      </c>
      <c r="J415">
        <v>100</v>
      </c>
      <c r="K415">
        <v>1800</v>
      </c>
      <c r="L415">
        <v>1400</v>
      </c>
      <c r="M415">
        <f t="shared" si="97"/>
        <v>6900</v>
      </c>
      <c r="N415" s="149">
        <v>3200</v>
      </c>
      <c r="O415">
        <v>300</v>
      </c>
      <c r="P415">
        <v>3400</v>
      </c>
      <c r="Q415">
        <v>0</v>
      </c>
      <c r="R415" s="148">
        <f t="shared" si="98"/>
        <v>6900</v>
      </c>
      <c r="S415" s="149">
        <v>3200</v>
      </c>
      <c r="T415">
        <v>2300</v>
      </c>
      <c r="U415">
        <v>1400</v>
      </c>
      <c r="V415">
        <v>0</v>
      </c>
      <c r="W415" s="148">
        <f t="shared" si="99"/>
        <v>6900</v>
      </c>
      <c r="X415" s="149">
        <v>2500</v>
      </c>
      <c r="Y415">
        <v>2000</v>
      </c>
      <c r="Z415">
        <v>2400</v>
      </c>
      <c r="AA415">
        <v>0</v>
      </c>
      <c r="AB415" s="148">
        <f t="shared" si="96"/>
        <v>6900</v>
      </c>
      <c r="AC415" s="149">
        <v>2900</v>
      </c>
      <c r="AD415">
        <v>1600</v>
      </c>
      <c r="AE415">
        <v>1700</v>
      </c>
      <c r="AF415">
        <v>700</v>
      </c>
      <c r="AG415" s="148">
        <f t="shared" si="100"/>
        <v>6900</v>
      </c>
      <c r="AH415" s="149">
        <v>3200</v>
      </c>
      <c r="AI415">
        <v>200</v>
      </c>
      <c r="AJ415">
        <v>3000</v>
      </c>
      <c r="AK415">
        <v>500</v>
      </c>
      <c r="AL415" s="148">
        <f t="shared" si="101"/>
        <v>6900</v>
      </c>
      <c r="AM415" s="149">
        <v>5600</v>
      </c>
      <c r="AN415">
        <v>1300</v>
      </c>
      <c r="AO415">
        <v>0</v>
      </c>
      <c r="AP415">
        <v>0</v>
      </c>
      <c r="AQ415" s="148">
        <f t="shared" si="102"/>
        <v>6900</v>
      </c>
      <c r="AR415" s="149">
        <v>6100</v>
      </c>
      <c r="AS415">
        <v>900</v>
      </c>
      <c r="AT415">
        <v>0</v>
      </c>
      <c r="AU415">
        <v>0</v>
      </c>
      <c r="AV415">
        <f t="shared" si="103"/>
        <v>7000</v>
      </c>
      <c r="AX415" s="150">
        <f t="shared" si="104"/>
        <v>20.289855072463769</v>
      </c>
      <c r="AY415" s="150">
        <f t="shared" si="105"/>
        <v>0</v>
      </c>
      <c r="AZ415" s="150">
        <f t="shared" si="106"/>
        <v>0</v>
      </c>
      <c r="BA415" s="150">
        <f t="shared" si="107"/>
        <v>0</v>
      </c>
      <c r="BB415" s="150">
        <f t="shared" si="108"/>
        <v>10.144927536231885</v>
      </c>
      <c r="BC415" s="150">
        <f t="shared" si="109"/>
        <v>7.2463768115942031</v>
      </c>
      <c r="BD415" s="150">
        <f t="shared" si="110"/>
        <v>0</v>
      </c>
      <c r="BE415" s="150">
        <f t="shared" si="111"/>
        <v>0</v>
      </c>
    </row>
    <row r="416" spans="1:57" x14ac:dyDescent="0.4">
      <c r="A416" t="s">
        <v>447</v>
      </c>
      <c r="B416">
        <v>502</v>
      </c>
      <c r="C416" t="s">
        <v>447</v>
      </c>
      <c r="D416">
        <v>17014</v>
      </c>
      <c r="E416">
        <v>1</v>
      </c>
      <c r="F416" t="s">
        <v>447</v>
      </c>
      <c r="G416" t="s">
        <v>656</v>
      </c>
      <c r="H416" s="148">
        <v>2020</v>
      </c>
      <c r="I416">
        <v>2900</v>
      </c>
      <c r="J416">
        <v>900</v>
      </c>
      <c r="K416">
        <v>3700</v>
      </c>
      <c r="L416">
        <v>600</v>
      </c>
      <c r="M416">
        <f t="shared" si="97"/>
        <v>8100</v>
      </c>
      <c r="N416" s="149">
        <v>2900</v>
      </c>
      <c r="O416">
        <v>0</v>
      </c>
      <c r="P416">
        <v>3900</v>
      </c>
      <c r="Q416">
        <v>1300</v>
      </c>
      <c r="R416" s="148">
        <f t="shared" si="98"/>
        <v>8100</v>
      </c>
      <c r="S416" s="149">
        <v>2200</v>
      </c>
      <c r="T416">
        <v>5200</v>
      </c>
      <c r="U416">
        <v>700</v>
      </c>
      <c r="V416">
        <v>0</v>
      </c>
      <c r="W416" s="148">
        <f t="shared" si="99"/>
        <v>8100</v>
      </c>
      <c r="X416" s="149">
        <v>3300</v>
      </c>
      <c r="Y416">
        <v>3900</v>
      </c>
      <c r="Z416">
        <v>900</v>
      </c>
      <c r="AA416">
        <v>0</v>
      </c>
      <c r="AB416" s="148">
        <f t="shared" si="96"/>
        <v>8100</v>
      </c>
      <c r="AC416" s="149">
        <v>2900</v>
      </c>
      <c r="AD416">
        <v>1200</v>
      </c>
      <c r="AE416">
        <v>1100</v>
      </c>
      <c r="AF416">
        <v>2900</v>
      </c>
      <c r="AG416" s="148">
        <f t="shared" si="100"/>
        <v>8100</v>
      </c>
      <c r="AH416" s="149">
        <v>2900</v>
      </c>
      <c r="AI416">
        <v>2800</v>
      </c>
      <c r="AJ416">
        <v>1900</v>
      </c>
      <c r="AK416">
        <v>500</v>
      </c>
      <c r="AL416" s="148">
        <f t="shared" si="101"/>
        <v>8100</v>
      </c>
      <c r="AM416" s="149">
        <v>2700</v>
      </c>
      <c r="AN416">
        <v>5200</v>
      </c>
      <c r="AO416">
        <v>200</v>
      </c>
      <c r="AP416">
        <v>0</v>
      </c>
      <c r="AQ416" s="148">
        <f t="shared" si="102"/>
        <v>8100</v>
      </c>
      <c r="AR416" s="149">
        <v>3200</v>
      </c>
      <c r="AS416">
        <v>1900</v>
      </c>
      <c r="AT416">
        <v>2100</v>
      </c>
      <c r="AU416">
        <v>1500</v>
      </c>
      <c r="AV416">
        <f t="shared" si="103"/>
        <v>8700</v>
      </c>
      <c r="AX416" s="150">
        <f t="shared" si="104"/>
        <v>7.4074074074074066</v>
      </c>
      <c r="AY416" s="150">
        <f t="shared" si="105"/>
        <v>16.049382716049383</v>
      </c>
      <c r="AZ416" s="150">
        <f t="shared" si="106"/>
        <v>0</v>
      </c>
      <c r="BA416" s="150">
        <f t="shared" si="107"/>
        <v>0</v>
      </c>
      <c r="BB416" s="150">
        <f t="shared" si="108"/>
        <v>35.802469135802468</v>
      </c>
      <c r="BC416" s="150">
        <f t="shared" si="109"/>
        <v>6.1728395061728394</v>
      </c>
      <c r="BD416" s="150">
        <f t="shared" si="110"/>
        <v>0</v>
      </c>
      <c r="BE416" s="150">
        <f t="shared" si="111"/>
        <v>17.241379310344829</v>
      </c>
    </row>
    <row r="417" spans="1:57" x14ac:dyDescent="0.4">
      <c r="A417" t="s">
        <v>575</v>
      </c>
      <c r="B417">
        <v>508</v>
      </c>
      <c r="C417" t="s">
        <v>575</v>
      </c>
      <c r="D417">
        <v>19046</v>
      </c>
      <c r="E417">
        <v>1</v>
      </c>
      <c r="F417" t="s">
        <v>575</v>
      </c>
      <c r="G417" t="s">
        <v>656</v>
      </c>
      <c r="H417" s="148">
        <v>2024</v>
      </c>
      <c r="I417">
        <v>300</v>
      </c>
      <c r="J417">
        <v>100</v>
      </c>
      <c r="K417">
        <v>0</v>
      </c>
      <c r="L417">
        <v>0</v>
      </c>
      <c r="M417">
        <f t="shared" si="97"/>
        <v>400</v>
      </c>
      <c r="N417" s="149">
        <v>400</v>
      </c>
      <c r="O417">
        <v>0</v>
      </c>
      <c r="P417">
        <v>0</v>
      </c>
      <c r="Q417">
        <v>0</v>
      </c>
      <c r="R417" s="148">
        <f t="shared" si="98"/>
        <v>400</v>
      </c>
      <c r="S417" s="149">
        <v>400</v>
      </c>
      <c r="T417">
        <v>0</v>
      </c>
      <c r="U417">
        <v>0</v>
      </c>
      <c r="V417">
        <v>0</v>
      </c>
      <c r="W417" s="148">
        <f t="shared" si="99"/>
        <v>400</v>
      </c>
      <c r="X417" s="149">
        <v>400</v>
      </c>
      <c r="Y417">
        <v>0</v>
      </c>
      <c r="Z417">
        <v>0</v>
      </c>
      <c r="AA417">
        <v>0</v>
      </c>
      <c r="AB417" s="148">
        <f t="shared" si="96"/>
        <v>400</v>
      </c>
      <c r="AC417" s="149">
        <v>200</v>
      </c>
      <c r="AD417">
        <v>200</v>
      </c>
      <c r="AE417">
        <v>0</v>
      </c>
      <c r="AF417">
        <v>0</v>
      </c>
      <c r="AG417" s="148">
        <f t="shared" si="100"/>
        <v>400</v>
      </c>
      <c r="AH417" s="149">
        <v>100</v>
      </c>
      <c r="AI417">
        <v>300</v>
      </c>
      <c r="AJ417">
        <v>0</v>
      </c>
      <c r="AK417">
        <v>0</v>
      </c>
      <c r="AL417" s="148">
        <f t="shared" si="101"/>
        <v>400</v>
      </c>
      <c r="AM417" s="149">
        <v>300</v>
      </c>
      <c r="AN417">
        <v>100</v>
      </c>
      <c r="AO417">
        <v>0</v>
      </c>
      <c r="AP417">
        <v>0</v>
      </c>
      <c r="AQ417" s="148">
        <f t="shared" si="102"/>
        <v>400</v>
      </c>
      <c r="AR417" s="149">
        <v>300</v>
      </c>
      <c r="AS417">
        <v>0</v>
      </c>
      <c r="AT417">
        <v>0</v>
      </c>
      <c r="AU417">
        <v>0</v>
      </c>
      <c r="AV417">
        <f t="shared" si="103"/>
        <v>300</v>
      </c>
      <c r="AX417" s="150">
        <f t="shared" si="104"/>
        <v>0</v>
      </c>
      <c r="AY417" s="150">
        <f t="shared" si="105"/>
        <v>0</v>
      </c>
      <c r="AZ417" s="150">
        <f t="shared" si="106"/>
        <v>0</v>
      </c>
      <c r="BA417" s="150">
        <f t="shared" si="107"/>
        <v>0</v>
      </c>
      <c r="BB417" s="150">
        <f t="shared" si="108"/>
        <v>0</v>
      </c>
      <c r="BC417" s="150">
        <f t="shared" si="109"/>
        <v>0</v>
      </c>
      <c r="BD417" s="150">
        <f t="shared" si="110"/>
        <v>0</v>
      </c>
      <c r="BE417" s="150">
        <f t="shared" si="111"/>
        <v>0</v>
      </c>
    </row>
    <row r="418" spans="1:57" x14ac:dyDescent="0.4">
      <c r="A418" t="s">
        <v>18</v>
      </c>
      <c r="B418">
        <v>508</v>
      </c>
      <c r="C418" t="s">
        <v>18</v>
      </c>
      <c r="D418">
        <v>19215</v>
      </c>
      <c r="E418">
        <v>1</v>
      </c>
      <c r="F418" t="s">
        <v>18</v>
      </c>
      <c r="G418" t="s">
        <v>656</v>
      </c>
      <c r="H418" s="148">
        <v>2023</v>
      </c>
      <c r="I418">
        <v>400</v>
      </c>
      <c r="J418">
        <v>400</v>
      </c>
      <c r="K418">
        <v>0</v>
      </c>
      <c r="L418">
        <v>0</v>
      </c>
      <c r="M418">
        <f t="shared" si="97"/>
        <v>800</v>
      </c>
      <c r="N418" s="149">
        <v>800</v>
      </c>
      <c r="O418">
        <v>0</v>
      </c>
      <c r="P418">
        <v>0</v>
      </c>
      <c r="Q418">
        <v>0</v>
      </c>
      <c r="R418" s="148">
        <f t="shared" si="98"/>
        <v>800</v>
      </c>
      <c r="S418" s="149">
        <v>800</v>
      </c>
      <c r="T418">
        <v>0</v>
      </c>
      <c r="U418">
        <v>0</v>
      </c>
      <c r="V418">
        <v>0</v>
      </c>
      <c r="W418" s="148">
        <f t="shared" si="99"/>
        <v>800</v>
      </c>
      <c r="X418" s="149">
        <v>600</v>
      </c>
      <c r="Y418">
        <v>200</v>
      </c>
      <c r="Z418">
        <v>0</v>
      </c>
      <c r="AA418">
        <v>0</v>
      </c>
      <c r="AB418" s="148">
        <f t="shared" si="96"/>
        <v>800</v>
      </c>
      <c r="AC418" s="149">
        <v>600</v>
      </c>
      <c r="AD418">
        <v>200</v>
      </c>
      <c r="AE418">
        <v>0</v>
      </c>
      <c r="AF418">
        <v>0</v>
      </c>
      <c r="AG418" s="148">
        <f t="shared" si="100"/>
        <v>800</v>
      </c>
      <c r="AH418" s="149">
        <v>600</v>
      </c>
      <c r="AI418">
        <v>0</v>
      </c>
      <c r="AJ418">
        <v>200</v>
      </c>
      <c r="AK418">
        <v>0</v>
      </c>
      <c r="AL418" s="148">
        <f t="shared" si="101"/>
        <v>800</v>
      </c>
      <c r="AM418" s="149">
        <v>600</v>
      </c>
      <c r="AN418">
        <v>200</v>
      </c>
      <c r="AO418">
        <v>0</v>
      </c>
      <c r="AP418">
        <v>0</v>
      </c>
      <c r="AQ418" s="148">
        <f t="shared" si="102"/>
        <v>800</v>
      </c>
      <c r="AR418" s="149">
        <v>800</v>
      </c>
      <c r="AS418">
        <v>400</v>
      </c>
      <c r="AT418">
        <v>100</v>
      </c>
      <c r="AU418">
        <v>0</v>
      </c>
      <c r="AV418">
        <f t="shared" si="103"/>
        <v>1300</v>
      </c>
      <c r="AX418" s="150">
        <f t="shared" si="104"/>
        <v>0</v>
      </c>
      <c r="AY418" s="150">
        <f t="shared" si="105"/>
        <v>0</v>
      </c>
      <c r="AZ418" s="150">
        <f t="shared" si="106"/>
        <v>0</v>
      </c>
      <c r="BA418" s="150">
        <f t="shared" si="107"/>
        <v>0</v>
      </c>
      <c r="BB418" s="150">
        <f t="shared" si="108"/>
        <v>0</v>
      </c>
      <c r="BC418" s="150">
        <f t="shared" si="109"/>
        <v>0</v>
      </c>
      <c r="BD418" s="150">
        <f t="shared" si="110"/>
        <v>0</v>
      </c>
      <c r="BE418" s="150">
        <f t="shared" si="111"/>
        <v>0</v>
      </c>
    </row>
    <row r="419" spans="1:57" x14ac:dyDescent="0.4">
      <c r="A419" t="s">
        <v>94</v>
      </c>
      <c r="B419">
        <v>508</v>
      </c>
      <c r="C419" t="s">
        <v>94</v>
      </c>
      <c r="D419">
        <v>19047</v>
      </c>
      <c r="E419">
        <v>1</v>
      </c>
      <c r="F419" t="s">
        <v>94</v>
      </c>
      <c r="G419" t="s">
        <v>656</v>
      </c>
      <c r="H419" s="148">
        <v>2024</v>
      </c>
      <c r="I419">
        <v>2500</v>
      </c>
      <c r="J419">
        <v>0</v>
      </c>
      <c r="K419">
        <v>0</v>
      </c>
      <c r="L419">
        <v>0</v>
      </c>
      <c r="M419">
        <f t="shared" si="97"/>
        <v>2500</v>
      </c>
      <c r="N419" s="149">
        <v>2500</v>
      </c>
      <c r="O419">
        <v>0</v>
      </c>
      <c r="P419">
        <v>0</v>
      </c>
      <c r="Q419">
        <v>0</v>
      </c>
      <c r="R419" s="148">
        <f t="shared" si="98"/>
        <v>2500</v>
      </c>
      <c r="S419" s="149">
        <v>2500</v>
      </c>
      <c r="T419">
        <v>0</v>
      </c>
      <c r="U419">
        <v>0</v>
      </c>
      <c r="V419">
        <v>0</v>
      </c>
      <c r="W419" s="148">
        <f t="shared" si="99"/>
        <v>2500</v>
      </c>
      <c r="X419" s="149">
        <v>2500</v>
      </c>
      <c r="Y419">
        <v>0</v>
      </c>
      <c r="Z419">
        <v>0</v>
      </c>
      <c r="AA419">
        <v>0</v>
      </c>
      <c r="AB419" s="148">
        <f t="shared" si="96"/>
        <v>2500</v>
      </c>
      <c r="AC419" s="149">
        <v>1600</v>
      </c>
      <c r="AD419">
        <v>900</v>
      </c>
      <c r="AE419">
        <v>0</v>
      </c>
      <c r="AF419">
        <v>0</v>
      </c>
      <c r="AG419" s="148">
        <f t="shared" si="100"/>
        <v>2500</v>
      </c>
      <c r="AH419" s="149">
        <v>1300</v>
      </c>
      <c r="AI419">
        <v>1200</v>
      </c>
      <c r="AJ419">
        <v>0</v>
      </c>
      <c r="AK419">
        <v>0</v>
      </c>
      <c r="AL419" s="148">
        <f t="shared" si="101"/>
        <v>2500</v>
      </c>
      <c r="AM419" s="149">
        <v>2100</v>
      </c>
      <c r="AN419">
        <v>400</v>
      </c>
      <c r="AO419">
        <v>0</v>
      </c>
      <c r="AP419">
        <v>0</v>
      </c>
      <c r="AQ419" s="148">
        <f t="shared" si="102"/>
        <v>2500</v>
      </c>
      <c r="AR419" s="149">
        <v>2600</v>
      </c>
      <c r="AS419">
        <v>0</v>
      </c>
      <c r="AT419">
        <v>0</v>
      </c>
      <c r="AU419">
        <v>0</v>
      </c>
      <c r="AV419">
        <f t="shared" si="103"/>
        <v>2600</v>
      </c>
      <c r="AX419" s="150">
        <f t="shared" si="104"/>
        <v>0</v>
      </c>
      <c r="AY419" s="150">
        <f t="shared" si="105"/>
        <v>0</v>
      </c>
      <c r="AZ419" s="150">
        <f t="shared" si="106"/>
        <v>0</v>
      </c>
      <c r="BA419" s="150">
        <f t="shared" si="107"/>
        <v>0</v>
      </c>
      <c r="BB419" s="150">
        <f t="shared" si="108"/>
        <v>0</v>
      </c>
      <c r="BC419" s="150">
        <f t="shared" si="109"/>
        <v>0</v>
      </c>
      <c r="BD419" s="150">
        <f t="shared" si="110"/>
        <v>0</v>
      </c>
      <c r="BE419" s="150">
        <f t="shared" si="111"/>
        <v>0</v>
      </c>
    </row>
    <row r="420" spans="1:57" x14ac:dyDescent="0.4">
      <c r="A420" t="s">
        <v>103</v>
      </c>
      <c r="B420">
        <v>508</v>
      </c>
      <c r="C420" t="s">
        <v>103</v>
      </c>
      <c r="D420">
        <v>19048</v>
      </c>
      <c r="E420">
        <v>1</v>
      </c>
      <c r="F420" t="s">
        <v>103</v>
      </c>
      <c r="G420" t="s">
        <v>656</v>
      </c>
      <c r="H420" s="148">
        <v>2024</v>
      </c>
      <c r="I420">
        <v>1000</v>
      </c>
      <c r="J420">
        <v>0</v>
      </c>
      <c r="K420">
        <v>1000</v>
      </c>
      <c r="L420">
        <v>0</v>
      </c>
      <c r="M420">
        <f t="shared" si="97"/>
        <v>2000</v>
      </c>
      <c r="N420" s="149">
        <v>600</v>
      </c>
      <c r="O420">
        <v>0</v>
      </c>
      <c r="P420">
        <v>1300</v>
      </c>
      <c r="Q420">
        <v>100</v>
      </c>
      <c r="R420" s="148">
        <f t="shared" si="98"/>
        <v>2000</v>
      </c>
      <c r="S420" s="149">
        <v>600</v>
      </c>
      <c r="T420">
        <v>300</v>
      </c>
      <c r="U420">
        <v>1000</v>
      </c>
      <c r="V420">
        <v>100</v>
      </c>
      <c r="W420" s="148">
        <f t="shared" si="99"/>
        <v>2000</v>
      </c>
      <c r="X420" s="149">
        <v>600</v>
      </c>
      <c r="Y420">
        <v>1400</v>
      </c>
      <c r="Z420">
        <v>0</v>
      </c>
      <c r="AA420">
        <v>0</v>
      </c>
      <c r="AB420" s="148">
        <f t="shared" si="96"/>
        <v>2000</v>
      </c>
      <c r="AC420" s="149">
        <v>800</v>
      </c>
      <c r="AD420">
        <v>1000</v>
      </c>
      <c r="AE420">
        <v>200</v>
      </c>
      <c r="AF420">
        <v>0</v>
      </c>
      <c r="AG420" s="148">
        <f t="shared" si="100"/>
        <v>2000</v>
      </c>
      <c r="AH420" s="149">
        <v>600</v>
      </c>
      <c r="AI420">
        <v>900</v>
      </c>
      <c r="AJ420">
        <v>400</v>
      </c>
      <c r="AK420">
        <v>100</v>
      </c>
      <c r="AL420" s="148">
        <f t="shared" si="101"/>
        <v>2000</v>
      </c>
      <c r="AM420" s="149">
        <v>800</v>
      </c>
      <c r="AN420">
        <v>1200</v>
      </c>
      <c r="AO420">
        <v>0</v>
      </c>
      <c r="AP420">
        <v>0</v>
      </c>
      <c r="AQ420" s="148">
        <f t="shared" si="102"/>
        <v>2000</v>
      </c>
      <c r="AR420" s="149">
        <v>700</v>
      </c>
      <c r="AS420">
        <v>1400</v>
      </c>
      <c r="AT420">
        <v>0</v>
      </c>
      <c r="AU420">
        <v>0</v>
      </c>
      <c r="AV420">
        <f t="shared" si="103"/>
        <v>2100</v>
      </c>
      <c r="AX420" s="150">
        <f t="shared" si="104"/>
        <v>0</v>
      </c>
      <c r="AY420" s="150">
        <f t="shared" si="105"/>
        <v>5</v>
      </c>
      <c r="AZ420" s="150">
        <f t="shared" si="106"/>
        <v>5</v>
      </c>
      <c r="BA420" s="150">
        <f t="shared" si="107"/>
        <v>0</v>
      </c>
      <c r="BB420" s="150">
        <f t="shared" si="108"/>
        <v>0</v>
      </c>
      <c r="BC420" s="150">
        <f t="shared" si="109"/>
        <v>5</v>
      </c>
      <c r="BD420" s="150">
        <f t="shared" si="110"/>
        <v>0</v>
      </c>
      <c r="BE420" s="150">
        <f t="shared" si="111"/>
        <v>0</v>
      </c>
    </row>
    <row r="421" spans="1:57" x14ac:dyDescent="0.4">
      <c r="A421" t="s">
        <v>115</v>
      </c>
      <c r="B421">
        <v>508</v>
      </c>
      <c r="C421" t="s">
        <v>115</v>
      </c>
      <c r="D421">
        <v>19049</v>
      </c>
      <c r="E421">
        <v>1</v>
      </c>
      <c r="F421" t="s">
        <v>115</v>
      </c>
      <c r="G421" t="s">
        <v>656</v>
      </c>
      <c r="H421" s="148">
        <v>2024</v>
      </c>
      <c r="I421">
        <v>1700</v>
      </c>
      <c r="J421">
        <v>1900</v>
      </c>
      <c r="K421">
        <v>0</v>
      </c>
      <c r="L421">
        <v>0</v>
      </c>
      <c r="M421">
        <f t="shared" si="97"/>
        <v>3600</v>
      </c>
      <c r="N421" s="149">
        <v>3600</v>
      </c>
      <c r="O421">
        <v>0</v>
      </c>
      <c r="P421">
        <v>0</v>
      </c>
      <c r="Q421">
        <v>0</v>
      </c>
      <c r="R421" s="148">
        <f t="shared" si="98"/>
        <v>3600</v>
      </c>
      <c r="S421" s="149">
        <v>3100</v>
      </c>
      <c r="T421">
        <v>300</v>
      </c>
      <c r="U421">
        <v>200</v>
      </c>
      <c r="V421">
        <v>0</v>
      </c>
      <c r="W421" s="148">
        <f t="shared" si="99"/>
        <v>3600</v>
      </c>
      <c r="X421" s="149">
        <v>2200</v>
      </c>
      <c r="Y421">
        <v>1300</v>
      </c>
      <c r="Z421">
        <v>100</v>
      </c>
      <c r="AA421">
        <v>0</v>
      </c>
      <c r="AB421" s="148">
        <f t="shared" si="96"/>
        <v>3600</v>
      </c>
      <c r="AC421" s="149">
        <v>2200</v>
      </c>
      <c r="AD421">
        <v>1000</v>
      </c>
      <c r="AE421">
        <v>400</v>
      </c>
      <c r="AF421">
        <v>0</v>
      </c>
      <c r="AG421" s="148">
        <f t="shared" si="100"/>
        <v>3600</v>
      </c>
      <c r="AH421" s="149">
        <v>2200</v>
      </c>
      <c r="AI421">
        <v>1100</v>
      </c>
      <c r="AJ421">
        <v>300</v>
      </c>
      <c r="AK421">
        <v>0</v>
      </c>
      <c r="AL421" s="148">
        <f t="shared" si="101"/>
        <v>3600</v>
      </c>
      <c r="AM421" s="149">
        <v>2200</v>
      </c>
      <c r="AN421">
        <v>1400</v>
      </c>
      <c r="AO421">
        <v>0</v>
      </c>
      <c r="AP421">
        <v>0</v>
      </c>
      <c r="AQ421" s="148">
        <f t="shared" si="102"/>
        <v>3600</v>
      </c>
      <c r="AR421" s="149">
        <v>3500</v>
      </c>
      <c r="AS421">
        <v>0</v>
      </c>
      <c r="AT421">
        <v>0</v>
      </c>
      <c r="AU421">
        <v>0</v>
      </c>
      <c r="AV421">
        <f t="shared" si="103"/>
        <v>3500</v>
      </c>
      <c r="AX421" s="150">
        <f t="shared" si="104"/>
        <v>0</v>
      </c>
      <c r="AY421" s="150">
        <f t="shared" si="105"/>
        <v>0</v>
      </c>
      <c r="AZ421" s="150">
        <f t="shared" si="106"/>
        <v>0</v>
      </c>
      <c r="BA421" s="150">
        <f t="shared" si="107"/>
        <v>0</v>
      </c>
      <c r="BB421" s="150">
        <f t="shared" si="108"/>
        <v>0</v>
      </c>
      <c r="BC421" s="150">
        <f t="shared" si="109"/>
        <v>0</v>
      </c>
      <c r="BD421" s="150">
        <f t="shared" si="110"/>
        <v>0</v>
      </c>
      <c r="BE421" s="150">
        <f t="shared" si="111"/>
        <v>0</v>
      </c>
    </row>
    <row r="422" spans="1:57" x14ac:dyDescent="0.4">
      <c r="A422" t="s">
        <v>243</v>
      </c>
      <c r="B422">
        <v>508</v>
      </c>
      <c r="C422" t="s">
        <v>243</v>
      </c>
      <c r="D422">
        <v>19364</v>
      </c>
      <c r="E422">
        <v>1</v>
      </c>
      <c r="F422" t="s">
        <v>243</v>
      </c>
      <c r="G422" t="s">
        <v>656</v>
      </c>
      <c r="H422" s="148">
        <v>2024</v>
      </c>
      <c r="I422">
        <v>5700</v>
      </c>
      <c r="J422">
        <v>4300</v>
      </c>
      <c r="K422">
        <v>1500</v>
      </c>
      <c r="L422">
        <v>0</v>
      </c>
      <c r="M422">
        <f t="shared" si="97"/>
        <v>11500</v>
      </c>
      <c r="N422" s="149">
        <v>5900</v>
      </c>
      <c r="O422">
        <v>4900</v>
      </c>
      <c r="P422">
        <v>700</v>
      </c>
      <c r="Q422">
        <v>0</v>
      </c>
      <c r="R422" s="148">
        <f t="shared" si="98"/>
        <v>11500</v>
      </c>
      <c r="S422" s="149">
        <v>4000</v>
      </c>
      <c r="T422">
        <v>6400</v>
      </c>
      <c r="U422">
        <v>1100</v>
      </c>
      <c r="V422">
        <v>0</v>
      </c>
      <c r="W422" s="148">
        <f t="shared" si="99"/>
        <v>11500</v>
      </c>
      <c r="X422" s="149">
        <v>8400</v>
      </c>
      <c r="Y422">
        <v>3100</v>
      </c>
      <c r="Z422">
        <v>0</v>
      </c>
      <c r="AA422">
        <v>0</v>
      </c>
      <c r="AB422" s="148">
        <f t="shared" si="96"/>
        <v>11500</v>
      </c>
      <c r="AC422" s="149">
        <v>4100</v>
      </c>
      <c r="AD422">
        <v>3000</v>
      </c>
      <c r="AE422">
        <v>1200</v>
      </c>
      <c r="AF422">
        <v>3200</v>
      </c>
      <c r="AG422" s="148">
        <f t="shared" si="100"/>
        <v>11500</v>
      </c>
      <c r="AH422" s="149">
        <v>4300</v>
      </c>
      <c r="AI422">
        <v>800</v>
      </c>
      <c r="AJ422">
        <v>3800</v>
      </c>
      <c r="AK422">
        <v>2600</v>
      </c>
      <c r="AL422" s="148">
        <f t="shared" si="101"/>
        <v>11500</v>
      </c>
      <c r="AM422" s="149">
        <v>4000</v>
      </c>
      <c r="AN422">
        <v>300</v>
      </c>
      <c r="AO422">
        <v>4000</v>
      </c>
      <c r="AP422">
        <v>3200</v>
      </c>
      <c r="AQ422" s="148">
        <f t="shared" si="102"/>
        <v>11500</v>
      </c>
      <c r="AR422" s="149">
        <v>7700</v>
      </c>
      <c r="AS422">
        <v>2900</v>
      </c>
      <c r="AT422">
        <v>1000</v>
      </c>
      <c r="AU422">
        <v>0</v>
      </c>
      <c r="AV422">
        <f t="shared" si="103"/>
        <v>11600</v>
      </c>
      <c r="AX422" s="150">
        <f t="shared" si="104"/>
        <v>0</v>
      </c>
      <c r="AY422" s="150">
        <f t="shared" si="105"/>
        <v>0</v>
      </c>
      <c r="AZ422" s="150">
        <f t="shared" si="106"/>
        <v>0</v>
      </c>
      <c r="BA422" s="150">
        <f t="shared" si="107"/>
        <v>0</v>
      </c>
      <c r="BB422" s="150">
        <f t="shared" si="108"/>
        <v>27.826086956521738</v>
      </c>
      <c r="BC422" s="150">
        <f t="shared" si="109"/>
        <v>22.608695652173914</v>
      </c>
      <c r="BD422" s="150">
        <f t="shared" si="110"/>
        <v>27.826086956521738</v>
      </c>
      <c r="BE422" s="150">
        <f t="shared" si="111"/>
        <v>0</v>
      </c>
    </row>
    <row r="423" spans="1:57" x14ac:dyDescent="0.4">
      <c r="A423" t="s">
        <v>304</v>
      </c>
      <c r="B423">
        <v>502</v>
      </c>
      <c r="C423" t="s">
        <v>304</v>
      </c>
      <c r="D423">
        <v>14593</v>
      </c>
      <c r="E423">
        <v>1</v>
      </c>
      <c r="F423" t="s">
        <v>304</v>
      </c>
      <c r="G423" t="s">
        <v>656</v>
      </c>
      <c r="H423" s="148">
        <v>2018</v>
      </c>
      <c r="I423">
        <v>22100</v>
      </c>
      <c r="J423">
        <v>0</v>
      </c>
      <c r="K423">
        <v>0</v>
      </c>
      <c r="L423">
        <v>0</v>
      </c>
      <c r="M423">
        <f t="shared" si="97"/>
        <v>22100</v>
      </c>
      <c r="N423" s="149">
        <v>22000</v>
      </c>
      <c r="O423">
        <v>100</v>
      </c>
      <c r="P423">
        <v>0</v>
      </c>
      <c r="Q423">
        <v>0</v>
      </c>
      <c r="R423" s="148">
        <f t="shared" si="98"/>
        <v>22100</v>
      </c>
      <c r="S423" s="149">
        <v>22000</v>
      </c>
      <c r="T423">
        <v>100</v>
      </c>
      <c r="U423">
        <v>0</v>
      </c>
      <c r="V423">
        <v>0</v>
      </c>
      <c r="W423" s="148">
        <f t="shared" si="99"/>
        <v>22100</v>
      </c>
      <c r="X423" s="149">
        <v>22100</v>
      </c>
      <c r="Y423">
        <v>0</v>
      </c>
      <c r="Z423">
        <v>0</v>
      </c>
      <c r="AA423">
        <v>0</v>
      </c>
      <c r="AB423" s="148">
        <f t="shared" si="96"/>
        <v>22100</v>
      </c>
      <c r="AC423" s="149">
        <v>20200</v>
      </c>
      <c r="AD423">
        <v>100</v>
      </c>
      <c r="AE423">
        <v>1000</v>
      </c>
      <c r="AF423">
        <v>800</v>
      </c>
      <c r="AG423" s="148">
        <f t="shared" si="100"/>
        <v>22100</v>
      </c>
      <c r="AH423" s="149">
        <v>17300</v>
      </c>
      <c r="AI423">
        <v>2100</v>
      </c>
      <c r="AJ423">
        <v>2600</v>
      </c>
      <c r="AK423">
        <v>100</v>
      </c>
      <c r="AL423" s="148">
        <f t="shared" si="101"/>
        <v>22100</v>
      </c>
      <c r="AM423" s="149">
        <v>16500</v>
      </c>
      <c r="AN423">
        <v>700</v>
      </c>
      <c r="AO423">
        <v>4900</v>
      </c>
      <c r="AP423">
        <v>0</v>
      </c>
      <c r="AQ423" s="148">
        <f t="shared" si="102"/>
        <v>22100</v>
      </c>
      <c r="AR423" s="149">
        <v>16000</v>
      </c>
      <c r="AS423">
        <v>3300</v>
      </c>
      <c r="AT423">
        <v>2700</v>
      </c>
      <c r="AU423">
        <v>0</v>
      </c>
      <c r="AV423">
        <f t="shared" si="103"/>
        <v>22000</v>
      </c>
      <c r="AX423" s="150">
        <f t="shared" si="104"/>
        <v>0</v>
      </c>
      <c r="AY423" s="150">
        <f t="shared" si="105"/>
        <v>0</v>
      </c>
      <c r="AZ423" s="150">
        <f t="shared" si="106"/>
        <v>0</v>
      </c>
      <c r="BA423" s="150">
        <f t="shared" si="107"/>
        <v>0</v>
      </c>
      <c r="BB423" s="150">
        <f t="shared" si="108"/>
        <v>3.6199095022624439</v>
      </c>
      <c r="BC423" s="150">
        <f t="shared" si="109"/>
        <v>0.45248868778280549</v>
      </c>
      <c r="BD423" s="150">
        <f t="shared" si="110"/>
        <v>0</v>
      </c>
      <c r="BE423" s="150">
        <f t="shared" si="111"/>
        <v>0</v>
      </c>
    </row>
    <row r="424" spans="1:57" x14ac:dyDescent="0.4">
      <c r="A424" t="s">
        <v>308</v>
      </c>
      <c r="B424">
        <v>502</v>
      </c>
      <c r="C424" t="s">
        <v>308</v>
      </c>
      <c r="D424">
        <v>14639</v>
      </c>
      <c r="E424">
        <v>1</v>
      </c>
      <c r="F424" t="s">
        <v>308</v>
      </c>
      <c r="G424" t="s">
        <v>656</v>
      </c>
      <c r="H424" s="148">
        <v>2018</v>
      </c>
      <c r="I424">
        <v>8400</v>
      </c>
      <c r="J424">
        <v>6700</v>
      </c>
      <c r="K424">
        <v>3100</v>
      </c>
      <c r="L424">
        <v>900</v>
      </c>
      <c r="M424">
        <f t="shared" si="97"/>
        <v>19100</v>
      </c>
      <c r="N424" s="149">
        <v>11200</v>
      </c>
      <c r="O424">
        <v>7700</v>
      </c>
      <c r="P424">
        <v>200</v>
      </c>
      <c r="Q424">
        <v>0</v>
      </c>
      <c r="R424" s="148">
        <f t="shared" si="98"/>
        <v>19100</v>
      </c>
      <c r="S424" s="149">
        <v>18400</v>
      </c>
      <c r="T424">
        <v>500</v>
      </c>
      <c r="U424">
        <v>200</v>
      </c>
      <c r="V424">
        <v>0</v>
      </c>
      <c r="W424" s="148">
        <f t="shared" si="99"/>
        <v>19100</v>
      </c>
      <c r="X424" s="149">
        <v>14600</v>
      </c>
      <c r="Y424">
        <v>3800</v>
      </c>
      <c r="Z424">
        <v>700</v>
      </c>
      <c r="AA424">
        <v>0</v>
      </c>
      <c r="AB424" s="148">
        <f t="shared" si="96"/>
        <v>19100</v>
      </c>
      <c r="AC424" s="149">
        <v>14000</v>
      </c>
      <c r="AD424">
        <v>800</v>
      </c>
      <c r="AE424">
        <v>2800</v>
      </c>
      <c r="AF424">
        <v>1500</v>
      </c>
      <c r="AG424" s="148">
        <f t="shared" si="100"/>
        <v>19100</v>
      </c>
      <c r="AH424" s="149">
        <v>12800</v>
      </c>
      <c r="AI424">
        <v>1100</v>
      </c>
      <c r="AJ424">
        <v>5200</v>
      </c>
      <c r="AK424">
        <v>0</v>
      </c>
      <c r="AL424" s="148">
        <f t="shared" si="101"/>
        <v>19100</v>
      </c>
      <c r="AM424" s="149">
        <v>7200</v>
      </c>
      <c r="AN424">
        <v>2800</v>
      </c>
      <c r="AO424">
        <v>6700</v>
      </c>
      <c r="AP424">
        <v>2400</v>
      </c>
      <c r="AQ424" s="148">
        <f t="shared" si="102"/>
        <v>19100</v>
      </c>
      <c r="AR424" s="149">
        <v>5100</v>
      </c>
      <c r="AS424">
        <v>5900</v>
      </c>
      <c r="AT424">
        <v>1300</v>
      </c>
      <c r="AU424">
        <v>6700</v>
      </c>
      <c r="AV424">
        <f t="shared" si="103"/>
        <v>19000</v>
      </c>
      <c r="AX424" s="150">
        <f t="shared" si="104"/>
        <v>4.7120418848167542</v>
      </c>
      <c r="AY424" s="150">
        <f t="shared" si="105"/>
        <v>0</v>
      </c>
      <c r="AZ424" s="150">
        <f t="shared" si="106"/>
        <v>0</v>
      </c>
      <c r="BA424" s="150">
        <f t="shared" si="107"/>
        <v>0</v>
      </c>
      <c r="BB424" s="150">
        <f t="shared" si="108"/>
        <v>7.8534031413612562</v>
      </c>
      <c r="BC424" s="150">
        <f t="shared" si="109"/>
        <v>0</v>
      </c>
      <c r="BD424" s="150">
        <f t="shared" si="110"/>
        <v>12.56544502617801</v>
      </c>
      <c r="BE424" s="150">
        <f t="shared" si="111"/>
        <v>35.263157894736842</v>
      </c>
    </row>
    <row r="425" spans="1:57" x14ac:dyDescent="0.4">
      <c r="A425" t="s">
        <v>309</v>
      </c>
      <c r="B425">
        <v>502</v>
      </c>
      <c r="C425" t="s">
        <v>309</v>
      </c>
      <c r="D425">
        <v>14640</v>
      </c>
      <c r="E425">
        <v>1</v>
      </c>
      <c r="F425" t="s">
        <v>309</v>
      </c>
      <c r="G425" t="s">
        <v>656</v>
      </c>
      <c r="H425" s="148">
        <v>2018</v>
      </c>
      <c r="I425">
        <v>17900</v>
      </c>
      <c r="J425">
        <v>5100</v>
      </c>
      <c r="K425">
        <v>2300</v>
      </c>
      <c r="L425">
        <v>100</v>
      </c>
      <c r="M425">
        <f t="shared" si="97"/>
        <v>25400</v>
      </c>
      <c r="N425" s="149">
        <v>17300</v>
      </c>
      <c r="O425">
        <v>3800</v>
      </c>
      <c r="P425">
        <v>4300</v>
      </c>
      <c r="Q425">
        <v>0</v>
      </c>
      <c r="R425" s="148">
        <f t="shared" si="98"/>
        <v>25400</v>
      </c>
      <c r="S425" s="149">
        <v>25200</v>
      </c>
      <c r="T425">
        <v>0</v>
      </c>
      <c r="U425">
        <v>200</v>
      </c>
      <c r="V425">
        <v>0</v>
      </c>
      <c r="W425" s="148">
        <f t="shared" si="99"/>
        <v>25400</v>
      </c>
      <c r="X425" s="149">
        <v>24400</v>
      </c>
      <c r="Y425">
        <v>1000</v>
      </c>
      <c r="Z425">
        <v>0</v>
      </c>
      <c r="AA425">
        <v>0</v>
      </c>
      <c r="AB425" s="148">
        <f t="shared" si="96"/>
        <v>25400</v>
      </c>
      <c r="AC425" s="149">
        <v>23700</v>
      </c>
      <c r="AD425">
        <v>1200</v>
      </c>
      <c r="AE425">
        <v>500</v>
      </c>
      <c r="AF425">
        <v>0</v>
      </c>
      <c r="AG425" s="148">
        <f t="shared" si="100"/>
        <v>25400</v>
      </c>
      <c r="AH425" s="149">
        <v>13600</v>
      </c>
      <c r="AI425">
        <v>9500</v>
      </c>
      <c r="AJ425">
        <v>2300</v>
      </c>
      <c r="AK425">
        <v>0</v>
      </c>
      <c r="AL425" s="148">
        <f t="shared" si="101"/>
        <v>25400</v>
      </c>
      <c r="AM425" s="149">
        <v>8300</v>
      </c>
      <c r="AN425">
        <v>4600</v>
      </c>
      <c r="AO425">
        <v>12500</v>
      </c>
      <c r="AP425">
        <v>0</v>
      </c>
      <c r="AQ425" s="148">
        <f t="shared" si="102"/>
        <v>25400</v>
      </c>
      <c r="AR425" s="149">
        <v>11900</v>
      </c>
      <c r="AS425">
        <v>13400</v>
      </c>
      <c r="AT425">
        <v>200</v>
      </c>
      <c r="AU425">
        <v>0</v>
      </c>
      <c r="AV425">
        <f t="shared" si="103"/>
        <v>25500</v>
      </c>
      <c r="AX425" s="150">
        <f t="shared" si="104"/>
        <v>0.39370078740157477</v>
      </c>
      <c r="AY425" s="150">
        <f t="shared" si="105"/>
        <v>0</v>
      </c>
      <c r="AZ425" s="150">
        <f t="shared" si="106"/>
        <v>0</v>
      </c>
      <c r="BA425" s="150">
        <f t="shared" si="107"/>
        <v>0</v>
      </c>
      <c r="BB425" s="150">
        <f t="shared" si="108"/>
        <v>0</v>
      </c>
      <c r="BC425" s="150">
        <f t="shared" si="109"/>
        <v>0</v>
      </c>
      <c r="BD425" s="150">
        <f t="shared" si="110"/>
        <v>0</v>
      </c>
      <c r="BE425" s="150">
        <f t="shared" si="111"/>
        <v>0</v>
      </c>
    </row>
    <row r="426" spans="1:57" x14ac:dyDescent="0.4">
      <c r="A426" t="s">
        <v>479</v>
      </c>
      <c r="B426">
        <v>500</v>
      </c>
      <c r="C426" t="s">
        <v>479</v>
      </c>
      <c r="D426">
        <v>16451</v>
      </c>
      <c r="E426">
        <v>1</v>
      </c>
      <c r="F426" t="s">
        <v>479</v>
      </c>
      <c r="G426" t="s">
        <v>656</v>
      </c>
      <c r="H426" s="148">
        <v>2020</v>
      </c>
      <c r="I426">
        <v>98100</v>
      </c>
      <c r="J426">
        <v>24600</v>
      </c>
      <c r="K426">
        <v>4700</v>
      </c>
      <c r="L426">
        <v>900</v>
      </c>
      <c r="M426">
        <f t="shared" si="97"/>
        <v>128300</v>
      </c>
      <c r="N426" s="149">
        <v>61800</v>
      </c>
      <c r="O426">
        <v>41400</v>
      </c>
      <c r="P426">
        <v>22200</v>
      </c>
      <c r="Q426">
        <v>2900</v>
      </c>
      <c r="R426" s="148">
        <f t="shared" si="98"/>
        <v>128300</v>
      </c>
      <c r="S426" s="149">
        <v>13000</v>
      </c>
      <c r="T426">
        <v>18300</v>
      </c>
      <c r="U426">
        <v>60000</v>
      </c>
      <c r="V426">
        <v>37000</v>
      </c>
      <c r="W426" s="148">
        <f t="shared" si="99"/>
        <v>128300</v>
      </c>
      <c r="X426" s="149">
        <v>53000</v>
      </c>
      <c r="Y426">
        <v>59300</v>
      </c>
      <c r="Z426">
        <v>16000</v>
      </c>
      <c r="AA426">
        <v>0</v>
      </c>
      <c r="AB426" s="148">
        <f t="shared" si="96"/>
        <v>128300</v>
      </c>
      <c r="AC426" s="149">
        <v>108300</v>
      </c>
      <c r="AD426">
        <v>16500</v>
      </c>
      <c r="AE426">
        <v>3500</v>
      </c>
      <c r="AF426">
        <v>0</v>
      </c>
      <c r="AG426" s="148">
        <f t="shared" si="100"/>
        <v>128300</v>
      </c>
      <c r="AH426" s="149">
        <v>124900</v>
      </c>
      <c r="AI426">
        <v>3100</v>
      </c>
      <c r="AJ426">
        <v>300</v>
      </c>
      <c r="AK426">
        <v>0</v>
      </c>
      <c r="AL426" s="148">
        <f t="shared" si="101"/>
        <v>128300</v>
      </c>
      <c r="AM426" s="149">
        <v>127800</v>
      </c>
      <c r="AN426">
        <v>500</v>
      </c>
      <c r="AO426">
        <v>0</v>
      </c>
      <c r="AP426">
        <v>0</v>
      </c>
      <c r="AQ426" s="148">
        <f t="shared" si="102"/>
        <v>128300</v>
      </c>
      <c r="AR426" s="149">
        <v>127600</v>
      </c>
      <c r="AS426">
        <v>0</v>
      </c>
      <c r="AT426">
        <v>0</v>
      </c>
      <c r="AU426">
        <v>0</v>
      </c>
      <c r="AV426">
        <f t="shared" si="103"/>
        <v>127600</v>
      </c>
      <c r="AX426" s="150">
        <f t="shared" si="104"/>
        <v>0.70148090413094311</v>
      </c>
      <c r="AY426" s="150">
        <f t="shared" si="105"/>
        <v>2.2603273577552612</v>
      </c>
      <c r="AZ426" s="150">
        <f t="shared" si="106"/>
        <v>28.83865939204988</v>
      </c>
      <c r="BA426" s="150">
        <f t="shared" si="107"/>
        <v>0</v>
      </c>
      <c r="BB426" s="150">
        <f t="shared" si="108"/>
        <v>0</v>
      </c>
      <c r="BC426" s="150">
        <f t="shared" si="109"/>
        <v>0</v>
      </c>
      <c r="BD426" s="150">
        <f t="shared" si="110"/>
        <v>0</v>
      </c>
      <c r="BE426" s="150">
        <f t="shared" si="111"/>
        <v>0</v>
      </c>
    </row>
    <row r="427" spans="1:57" x14ac:dyDescent="0.4">
      <c r="A427" t="s">
        <v>6</v>
      </c>
      <c r="B427">
        <v>508</v>
      </c>
      <c r="C427" t="s">
        <v>6</v>
      </c>
      <c r="D427">
        <v>19051</v>
      </c>
      <c r="E427">
        <v>1</v>
      </c>
      <c r="F427" t="s">
        <v>6</v>
      </c>
      <c r="G427" t="s">
        <v>656</v>
      </c>
      <c r="H427" s="148">
        <v>2024</v>
      </c>
      <c r="I427">
        <v>3100</v>
      </c>
      <c r="J427">
        <v>0</v>
      </c>
      <c r="K427">
        <v>0</v>
      </c>
      <c r="L427">
        <v>0</v>
      </c>
      <c r="M427">
        <f t="shared" si="97"/>
        <v>3100</v>
      </c>
      <c r="N427" s="149">
        <v>3100</v>
      </c>
      <c r="O427">
        <v>0</v>
      </c>
      <c r="P427">
        <v>0</v>
      </c>
      <c r="Q427">
        <v>0</v>
      </c>
      <c r="R427" s="148">
        <f t="shared" si="98"/>
        <v>3100</v>
      </c>
      <c r="S427" s="149">
        <v>3100</v>
      </c>
      <c r="T427">
        <v>0</v>
      </c>
      <c r="U427">
        <v>0</v>
      </c>
      <c r="V427">
        <v>0</v>
      </c>
      <c r="W427" s="148">
        <f t="shared" si="99"/>
        <v>3100</v>
      </c>
      <c r="X427" s="149">
        <v>3100</v>
      </c>
      <c r="Y427">
        <v>0</v>
      </c>
      <c r="Z427">
        <v>0</v>
      </c>
      <c r="AA427">
        <v>0</v>
      </c>
      <c r="AB427" s="148">
        <f t="shared" si="96"/>
        <v>3100</v>
      </c>
      <c r="AC427" s="149">
        <v>3100</v>
      </c>
      <c r="AD427">
        <v>0</v>
      </c>
      <c r="AE427">
        <v>0</v>
      </c>
      <c r="AF427">
        <v>0</v>
      </c>
      <c r="AG427" s="148">
        <f t="shared" si="100"/>
        <v>3100</v>
      </c>
      <c r="AH427" s="149">
        <v>2000</v>
      </c>
      <c r="AI427">
        <v>1100</v>
      </c>
      <c r="AJ427">
        <v>0</v>
      </c>
      <c r="AK427">
        <v>0</v>
      </c>
      <c r="AL427" s="148">
        <f t="shared" si="101"/>
        <v>3100</v>
      </c>
      <c r="AM427" s="149">
        <v>2700</v>
      </c>
      <c r="AN427">
        <v>400</v>
      </c>
      <c r="AO427">
        <v>0</v>
      </c>
      <c r="AP427">
        <v>0</v>
      </c>
      <c r="AQ427" s="148">
        <f t="shared" si="102"/>
        <v>3100</v>
      </c>
      <c r="AR427" s="149">
        <v>900</v>
      </c>
      <c r="AS427">
        <v>1900</v>
      </c>
      <c r="AT427">
        <v>100</v>
      </c>
      <c r="AU427">
        <v>0</v>
      </c>
      <c r="AV427">
        <f t="shared" si="103"/>
        <v>2900</v>
      </c>
      <c r="AX427" s="150">
        <f t="shared" si="104"/>
        <v>0</v>
      </c>
      <c r="AY427" s="150">
        <f t="shared" si="105"/>
        <v>0</v>
      </c>
      <c r="AZ427" s="150">
        <f t="shared" si="106"/>
        <v>0</v>
      </c>
      <c r="BA427" s="150">
        <f t="shared" si="107"/>
        <v>0</v>
      </c>
      <c r="BB427" s="150">
        <f t="shared" si="108"/>
        <v>0</v>
      </c>
      <c r="BC427" s="150">
        <f t="shared" si="109"/>
        <v>0</v>
      </c>
      <c r="BD427" s="150">
        <f t="shared" si="110"/>
        <v>0</v>
      </c>
      <c r="BE427" s="150">
        <f t="shared" si="111"/>
        <v>0</v>
      </c>
    </row>
    <row r="428" spans="1:57" x14ac:dyDescent="0.4">
      <c r="A428" t="s">
        <v>104</v>
      </c>
      <c r="B428">
        <v>508</v>
      </c>
      <c r="C428" t="s">
        <v>104</v>
      </c>
      <c r="D428">
        <v>19052</v>
      </c>
      <c r="E428">
        <v>1</v>
      </c>
      <c r="F428" t="s">
        <v>104</v>
      </c>
      <c r="G428" t="s">
        <v>656</v>
      </c>
      <c r="H428" s="148">
        <v>2024</v>
      </c>
      <c r="I428">
        <v>0</v>
      </c>
      <c r="J428">
        <v>700</v>
      </c>
      <c r="K428">
        <v>0</v>
      </c>
      <c r="L428">
        <v>0</v>
      </c>
      <c r="M428">
        <f t="shared" si="97"/>
        <v>700</v>
      </c>
      <c r="N428" s="149">
        <v>700</v>
      </c>
      <c r="O428">
        <v>0</v>
      </c>
      <c r="P428">
        <v>0</v>
      </c>
      <c r="Q428">
        <v>0</v>
      </c>
      <c r="R428" s="148">
        <f t="shared" si="98"/>
        <v>700</v>
      </c>
      <c r="S428" s="149">
        <v>600</v>
      </c>
      <c r="T428">
        <v>100</v>
      </c>
      <c r="U428">
        <v>0</v>
      </c>
      <c r="V428">
        <v>0</v>
      </c>
      <c r="W428" s="148">
        <f t="shared" si="99"/>
        <v>700</v>
      </c>
      <c r="X428" s="149">
        <v>600</v>
      </c>
      <c r="Y428">
        <v>100</v>
      </c>
      <c r="Z428">
        <v>0</v>
      </c>
      <c r="AA428">
        <v>0</v>
      </c>
      <c r="AB428" s="148">
        <f t="shared" si="96"/>
        <v>700</v>
      </c>
      <c r="AC428" s="149">
        <v>0</v>
      </c>
      <c r="AD428">
        <v>100</v>
      </c>
      <c r="AE428">
        <v>600</v>
      </c>
      <c r="AF428">
        <v>0</v>
      </c>
      <c r="AG428" s="148">
        <f t="shared" si="100"/>
        <v>700</v>
      </c>
      <c r="AH428" s="149">
        <v>0</v>
      </c>
      <c r="AI428">
        <v>0</v>
      </c>
      <c r="AJ428">
        <v>700</v>
      </c>
      <c r="AK428">
        <v>0</v>
      </c>
      <c r="AL428" s="148">
        <f t="shared" si="101"/>
        <v>700</v>
      </c>
      <c r="AM428" s="149">
        <v>0</v>
      </c>
      <c r="AN428">
        <v>100</v>
      </c>
      <c r="AO428">
        <v>600</v>
      </c>
      <c r="AP428">
        <v>0</v>
      </c>
      <c r="AQ428" s="148">
        <f t="shared" si="102"/>
        <v>700</v>
      </c>
      <c r="AR428" s="149">
        <v>700</v>
      </c>
      <c r="AS428">
        <v>0</v>
      </c>
      <c r="AT428">
        <v>0</v>
      </c>
      <c r="AU428">
        <v>0</v>
      </c>
      <c r="AV428">
        <f t="shared" si="103"/>
        <v>700</v>
      </c>
      <c r="AX428" s="150">
        <f t="shared" si="104"/>
        <v>0</v>
      </c>
      <c r="AY428" s="150">
        <f t="shared" si="105"/>
        <v>0</v>
      </c>
      <c r="AZ428" s="150">
        <f t="shared" si="106"/>
        <v>0</v>
      </c>
      <c r="BA428" s="150">
        <f t="shared" si="107"/>
        <v>0</v>
      </c>
      <c r="BB428" s="150">
        <f t="shared" si="108"/>
        <v>0</v>
      </c>
      <c r="BC428" s="150">
        <f t="shared" si="109"/>
        <v>0</v>
      </c>
      <c r="BD428" s="150">
        <f t="shared" si="110"/>
        <v>0</v>
      </c>
      <c r="BE428" s="150">
        <f t="shared" si="111"/>
        <v>0</v>
      </c>
    </row>
    <row r="429" spans="1:57" x14ac:dyDescent="0.4">
      <c r="A429" t="s">
        <v>448</v>
      </c>
      <c r="B429">
        <v>502</v>
      </c>
      <c r="C429" t="s">
        <v>448</v>
      </c>
      <c r="D429">
        <v>17019</v>
      </c>
      <c r="E429">
        <v>1</v>
      </c>
      <c r="F429" t="s">
        <v>448</v>
      </c>
      <c r="G429" t="s">
        <v>656</v>
      </c>
      <c r="H429" s="148">
        <v>2021</v>
      </c>
      <c r="I429">
        <v>34400</v>
      </c>
      <c r="J429">
        <v>7400</v>
      </c>
      <c r="K429">
        <v>3300</v>
      </c>
      <c r="L429">
        <v>0</v>
      </c>
      <c r="M429">
        <f t="shared" si="97"/>
        <v>45100</v>
      </c>
      <c r="N429" s="149">
        <v>36600</v>
      </c>
      <c r="O429">
        <v>4600</v>
      </c>
      <c r="P429">
        <v>3900</v>
      </c>
      <c r="Q429">
        <v>0</v>
      </c>
      <c r="R429" s="148">
        <f t="shared" si="98"/>
        <v>45100</v>
      </c>
      <c r="S429" s="149">
        <v>35500</v>
      </c>
      <c r="T429">
        <v>4000</v>
      </c>
      <c r="U429">
        <v>5600</v>
      </c>
      <c r="V429">
        <v>0</v>
      </c>
      <c r="W429" s="148">
        <f t="shared" si="99"/>
        <v>45100</v>
      </c>
      <c r="X429" s="149">
        <v>44800</v>
      </c>
      <c r="Y429">
        <v>300</v>
      </c>
      <c r="Z429">
        <v>0</v>
      </c>
      <c r="AA429">
        <v>0</v>
      </c>
      <c r="AB429" s="148">
        <f t="shared" si="96"/>
        <v>45100</v>
      </c>
      <c r="AC429" s="149">
        <v>38800</v>
      </c>
      <c r="AD429">
        <v>3700</v>
      </c>
      <c r="AE429">
        <v>2600</v>
      </c>
      <c r="AF429">
        <v>0</v>
      </c>
      <c r="AG429" s="148">
        <f t="shared" si="100"/>
        <v>45100</v>
      </c>
      <c r="AH429" s="149">
        <v>30900</v>
      </c>
      <c r="AI429">
        <v>8600</v>
      </c>
      <c r="AJ429">
        <v>4100</v>
      </c>
      <c r="AK429">
        <v>1500</v>
      </c>
      <c r="AL429" s="148">
        <f t="shared" si="101"/>
        <v>45100</v>
      </c>
      <c r="AM429" s="149">
        <v>20500</v>
      </c>
      <c r="AN429">
        <v>17100</v>
      </c>
      <c r="AO429">
        <v>6700</v>
      </c>
      <c r="AP429">
        <v>800</v>
      </c>
      <c r="AQ429" s="148">
        <f t="shared" si="102"/>
        <v>45100</v>
      </c>
      <c r="AR429" s="149">
        <v>34600</v>
      </c>
      <c r="AS429">
        <v>6900</v>
      </c>
      <c r="AT429">
        <v>3300</v>
      </c>
      <c r="AU429">
        <v>0</v>
      </c>
      <c r="AV429">
        <f t="shared" si="103"/>
        <v>44800</v>
      </c>
      <c r="AX429" s="150">
        <f t="shared" si="104"/>
        <v>0</v>
      </c>
      <c r="AY429" s="150">
        <f t="shared" si="105"/>
        <v>0</v>
      </c>
      <c r="AZ429" s="150">
        <f t="shared" si="106"/>
        <v>0</v>
      </c>
      <c r="BA429" s="150">
        <f t="shared" si="107"/>
        <v>0</v>
      </c>
      <c r="BB429" s="150">
        <f t="shared" si="108"/>
        <v>0</v>
      </c>
      <c r="BC429" s="150">
        <f t="shared" si="109"/>
        <v>3.325942350332594</v>
      </c>
      <c r="BD429" s="150">
        <f t="shared" si="110"/>
        <v>1.7738359201773837</v>
      </c>
      <c r="BE429" s="150">
        <f t="shared" si="111"/>
        <v>0</v>
      </c>
    </row>
    <row r="430" spans="1:57" x14ac:dyDescent="0.4">
      <c r="A430" t="s">
        <v>449</v>
      </c>
      <c r="B430">
        <v>502</v>
      </c>
      <c r="C430" t="s">
        <v>449</v>
      </c>
      <c r="D430">
        <v>17020</v>
      </c>
      <c r="E430">
        <v>1</v>
      </c>
      <c r="F430" t="s">
        <v>449</v>
      </c>
      <c r="G430" t="s">
        <v>656</v>
      </c>
      <c r="H430" s="148">
        <v>2021</v>
      </c>
      <c r="I430">
        <v>6100</v>
      </c>
      <c r="J430">
        <v>200</v>
      </c>
      <c r="K430">
        <v>0</v>
      </c>
      <c r="L430">
        <v>0</v>
      </c>
      <c r="M430">
        <f t="shared" si="97"/>
        <v>6300</v>
      </c>
      <c r="N430" s="149">
        <v>6000</v>
      </c>
      <c r="O430">
        <v>300</v>
      </c>
      <c r="P430">
        <v>0</v>
      </c>
      <c r="Q430">
        <v>0</v>
      </c>
      <c r="R430" s="148">
        <f t="shared" si="98"/>
        <v>6300</v>
      </c>
      <c r="S430" s="149">
        <v>100</v>
      </c>
      <c r="T430">
        <v>2900</v>
      </c>
      <c r="U430">
        <v>3300</v>
      </c>
      <c r="V430">
        <v>0</v>
      </c>
      <c r="W430" s="148">
        <f t="shared" si="99"/>
        <v>6300</v>
      </c>
      <c r="X430" s="149">
        <v>3500</v>
      </c>
      <c r="Y430">
        <v>2400</v>
      </c>
      <c r="Z430">
        <v>400</v>
      </c>
      <c r="AA430">
        <v>0</v>
      </c>
      <c r="AB430" s="148">
        <f t="shared" si="96"/>
        <v>6300</v>
      </c>
      <c r="AC430" s="149">
        <v>100</v>
      </c>
      <c r="AD430">
        <v>4000</v>
      </c>
      <c r="AE430">
        <v>2200</v>
      </c>
      <c r="AF430">
        <v>0</v>
      </c>
      <c r="AG430" s="148">
        <f t="shared" si="100"/>
        <v>6300</v>
      </c>
      <c r="AH430" s="149">
        <v>100</v>
      </c>
      <c r="AI430">
        <v>500</v>
      </c>
      <c r="AJ430">
        <v>3300</v>
      </c>
      <c r="AK430">
        <v>2400</v>
      </c>
      <c r="AL430" s="148">
        <f t="shared" si="101"/>
        <v>6300</v>
      </c>
      <c r="AM430" s="149">
        <v>1000</v>
      </c>
      <c r="AN430">
        <v>2200</v>
      </c>
      <c r="AO430">
        <v>2800</v>
      </c>
      <c r="AP430">
        <v>300</v>
      </c>
      <c r="AQ430" s="148">
        <f t="shared" si="102"/>
        <v>6300</v>
      </c>
      <c r="AR430" s="149">
        <v>3900</v>
      </c>
      <c r="AS430">
        <v>2200</v>
      </c>
      <c r="AT430">
        <v>1100</v>
      </c>
      <c r="AU430">
        <v>0</v>
      </c>
      <c r="AV430">
        <f t="shared" si="103"/>
        <v>7200</v>
      </c>
      <c r="AX430" s="150">
        <f t="shared" si="104"/>
        <v>0</v>
      </c>
      <c r="AY430" s="150">
        <f t="shared" si="105"/>
        <v>0</v>
      </c>
      <c r="AZ430" s="150">
        <f t="shared" si="106"/>
        <v>0</v>
      </c>
      <c r="BA430" s="150">
        <f t="shared" si="107"/>
        <v>0</v>
      </c>
      <c r="BB430" s="150">
        <f t="shared" si="108"/>
        <v>0</v>
      </c>
      <c r="BC430" s="150">
        <f t="shared" si="109"/>
        <v>38.095238095238095</v>
      </c>
      <c r="BD430" s="150">
        <f t="shared" si="110"/>
        <v>4.7619047619047619</v>
      </c>
      <c r="BE430" s="150">
        <f t="shared" si="111"/>
        <v>0</v>
      </c>
    </row>
    <row r="431" spans="1:57" x14ac:dyDescent="0.4">
      <c r="A431" t="s">
        <v>450</v>
      </c>
      <c r="B431">
        <v>502</v>
      </c>
      <c r="C431" t="s">
        <v>450</v>
      </c>
      <c r="D431">
        <v>17021</v>
      </c>
      <c r="E431">
        <v>1</v>
      </c>
      <c r="F431" t="s">
        <v>450</v>
      </c>
      <c r="G431" t="s">
        <v>656</v>
      </c>
      <c r="H431" s="148">
        <v>2019</v>
      </c>
      <c r="I431">
        <v>10700</v>
      </c>
      <c r="J431">
        <v>1200</v>
      </c>
      <c r="K431">
        <v>0</v>
      </c>
      <c r="L431">
        <v>0</v>
      </c>
      <c r="M431">
        <f t="shared" si="97"/>
        <v>11900</v>
      </c>
      <c r="N431" s="149">
        <v>2300</v>
      </c>
      <c r="O431">
        <v>8600</v>
      </c>
      <c r="P431">
        <v>1000</v>
      </c>
      <c r="Q431">
        <v>0</v>
      </c>
      <c r="R431" s="148">
        <f t="shared" si="98"/>
        <v>11900</v>
      </c>
      <c r="S431" s="149">
        <v>10500</v>
      </c>
      <c r="T431">
        <v>1400</v>
      </c>
      <c r="U431">
        <v>0</v>
      </c>
      <c r="V431">
        <v>0</v>
      </c>
      <c r="W431" s="148">
        <f t="shared" si="99"/>
        <v>11900</v>
      </c>
      <c r="X431" s="149">
        <v>4900</v>
      </c>
      <c r="Y431">
        <v>4500</v>
      </c>
      <c r="Z431">
        <v>2500</v>
      </c>
      <c r="AA431">
        <v>0</v>
      </c>
      <c r="AB431" s="148">
        <f t="shared" si="96"/>
        <v>11900</v>
      </c>
      <c r="AC431" s="149">
        <v>8100</v>
      </c>
      <c r="AD431">
        <v>3100</v>
      </c>
      <c r="AE431">
        <v>600</v>
      </c>
      <c r="AF431">
        <v>100</v>
      </c>
      <c r="AG431" s="148">
        <f t="shared" si="100"/>
        <v>11900</v>
      </c>
      <c r="AH431" s="149">
        <v>9700</v>
      </c>
      <c r="AI431">
        <v>1700</v>
      </c>
      <c r="AJ431">
        <v>500</v>
      </c>
      <c r="AK431">
        <v>0</v>
      </c>
      <c r="AL431" s="148">
        <f t="shared" si="101"/>
        <v>11900</v>
      </c>
      <c r="AM431" s="149">
        <v>11200</v>
      </c>
      <c r="AN431">
        <v>700</v>
      </c>
      <c r="AO431">
        <v>0</v>
      </c>
      <c r="AP431">
        <v>0</v>
      </c>
      <c r="AQ431" s="148">
        <f t="shared" si="102"/>
        <v>11900</v>
      </c>
      <c r="AR431" s="149">
        <v>10600</v>
      </c>
      <c r="AS431">
        <v>800</v>
      </c>
      <c r="AT431">
        <v>100</v>
      </c>
      <c r="AU431">
        <v>0</v>
      </c>
      <c r="AV431">
        <f t="shared" si="103"/>
        <v>11500</v>
      </c>
      <c r="AX431" s="150">
        <f t="shared" si="104"/>
        <v>0</v>
      </c>
      <c r="AY431" s="150">
        <f t="shared" si="105"/>
        <v>0</v>
      </c>
      <c r="AZ431" s="150">
        <f t="shared" si="106"/>
        <v>0</v>
      </c>
      <c r="BA431" s="150">
        <f t="shared" si="107"/>
        <v>0</v>
      </c>
      <c r="BB431" s="150">
        <f t="shared" si="108"/>
        <v>0.84033613445378152</v>
      </c>
      <c r="BC431" s="150">
        <f t="shared" si="109"/>
        <v>0</v>
      </c>
      <c r="BD431" s="150">
        <f t="shared" si="110"/>
        <v>0</v>
      </c>
      <c r="BE431" s="150">
        <f t="shared" si="111"/>
        <v>0</v>
      </c>
    </row>
    <row r="432" spans="1:57" x14ac:dyDescent="0.4">
      <c r="A432" t="s">
        <v>264</v>
      </c>
      <c r="B432">
        <v>508</v>
      </c>
      <c r="C432" t="s">
        <v>264</v>
      </c>
      <c r="D432">
        <v>19390</v>
      </c>
      <c r="E432">
        <v>1</v>
      </c>
      <c r="F432" t="s">
        <v>264</v>
      </c>
      <c r="G432" t="s">
        <v>656</v>
      </c>
      <c r="H432" s="148">
        <v>2023</v>
      </c>
      <c r="I432">
        <v>3100</v>
      </c>
      <c r="J432">
        <v>0</v>
      </c>
      <c r="K432">
        <v>0</v>
      </c>
      <c r="L432">
        <v>0</v>
      </c>
      <c r="M432">
        <f t="shared" si="97"/>
        <v>3100</v>
      </c>
      <c r="N432" s="149">
        <v>3100</v>
      </c>
      <c r="O432">
        <v>0</v>
      </c>
      <c r="P432">
        <v>0</v>
      </c>
      <c r="Q432">
        <v>0</v>
      </c>
      <c r="R432" s="148">
        <f t="shared" si="98"/>
        <v>3100</v>
      </c>
      <c r="S432" s="149">
        <v>3100</v>
      </c>
      <c r="T432">
        <v>0</v>
      </c>
      <c r="U432">
        <v>0</v>
      </c>
      <c r="V432">
        <v>0</v>
      </c>
      <c r="W432" s="148">
        <f t="shared" si="99"/>
        <v>3100</v>
      </c>
      <c r="X432" s="149">
        <v>3100</v>
      </c>
      <c r="Y432">
        <v>0</v>
      </c>
      <c r="Z432">
        <v>0</v>
      </c>
      <c r="AA432">
        <v>0</v>
      </c>
      <c r="AB432" s="148">
        <f t="shared" si="96"/>
        <v>3100</v>
      </c>
      <c r="AC432" s="149">
        <v>3100</v>
      </c>
      <c r="AD432">
        <v>0</v>
      </c>
      <c r="AE432">
        <v>0</v>
      </c>
      <c r="AF432">
        <v>0</v>
      </c>
      <c r="AG432" s="148">
        <f t="shared" si="100"/>
        <v>3100</v>
      </c>
      <c r="AH432" s="149">
        <v>3100</v>
      </c>
      <c r="AI432">
        <v>0</v>
      </c>
      <c r="AJ432">
        <v>0</v>
      </c>
      <c r="AK432">
        <v>0</v>
      </c>
      <c r="AL432" s="148">
        <f t="shared" si="101"/>
        <v>3100</v>
      </c>
      <c r="AM432" s="149">
        <v>3100</v>
      </c>
      <c r="AN432">
        <v>0</v>
      </c>
      <c r="AO432">
        <v>0</v>
      </c>
      <c r="AP432">
        <v>0</v>
      </c>
      <c r="AQ432" s="148">
        <f t="shared" si="102"/>
        <v>3100</v>
      </c>
      <c r="AR432" s="149">
        <v>3100</v>
      </c>
      <c r="AS432">
        <v>300</v>
      </c>
      <c r="AT432">
        <v>0</v>
      </c>
      <c r="AU432">
        <v>0</v>
      </c>
      <c r="AV432">
        <f t="shared" si="103"/>
        <v>3400</v>
      </c>
      <c r="AX432" s="150">
        <f t="shared" si="104"/>
        <v>0</v>
      </c>
      <c r="AY432" s="150">
        <f t="shared" si="105"/>
        <v>0</v>
      </c>
      <c r="AZ432" s="150">
        <f t="shared" si="106"/>
        <v>0</v>
      </c>
      <c r="BA432" s="150">
        <f t="shared" si="107"/>
        <v>0</v>
      </c>
      <c r="BB432" s="150">
        <f t="shared" si="108"/>
        <v>0</v>
      </c>
      <c r="BC432" s="150">
        <f t="shared" si="109"/>
        <v>0</v>
      </c>
      <c r="BD432" s="150">
        <f t="shared" si="110"/>
        <v>0</v>
      </c>
      <c r="BE432" s="150">
        <f t="shared" si="111"/>
        <v>0</v>
      </c>
    </row>
    <row r="433" spans="1:57" x14ac:dyDescent="0.4">
      <c r="A433" t="s">
        <v>244</v>
      </c>
      <c r="B433">
        <v>508</v>
      </c>
      <c r="C433" t="s">
        <v>244</v>
      </c>
      <c r="D433">
        <v>19365</v>
      </c>
      <c r="E433">
        <v>1</v>
      </c>
      <c r="F433" t="s">
        <v>244</v>
      </c>
      <c r="G433" t="s">
        <v>657</v>
      </c>
      <c r="H433" s="148">
        <v>2024</v>
      </c>
      <c r="I433">
        <v>5300</v>
      </c>
      <c r="J433">
        <v>200</v>
      </c>
      <c r="K433">
        <v>0</v>
      </c>
      <c r="L433">
        <v>0</v>
      </c>
      <c r="M433">
        <f t="shared" si="97"/>
        <v>5500</v>
      </c>
      <c r="N433" s="149">
        <v>5000</v>
      </c>
      <c r="O433">
        <v>500</v>
      </c>
      <c r="P433">
        <v>0</v>
      </c>
      <c r="Q433">
        <v>0</v>
      </c>
      <c r="R433" s="148">
        <f t="shared" si="98"/>
        <v>5500</v>
      </c>
      <c r="S433" s="149">
        <v>4800</v>
      </c>
      <c r="T433">
        <v>400</v>
      </c>
      <c r="U433">
        <v>300</v>
      </c>
      <c r="V433">
        <v>0</v>
      </c>
      <c r="W433" s="148">
        <f t="shared" si="99"/>
        <v>5500</v>
      </c>
      <c r="X433" s="149">
        <v>5500</v>
      </c>
      <c r="Y433">
        <v>0</v>
      </c>
      <c r="Z433">
        <v>0</v>
      </c>
      <c r="AA433">
        <v>0</v>
      </c>
      <c r="AB433" s="148">
        <f t="shared" si="96"/>
        <v>5500</v>
      </c>
      <c r="AC433" s="149">
        <v>1300</v>
      </c>
      <c r="AD433">
        <v>1800</v>
      </c>
      <c r="AE433">
        <v>2400</v>
      </c>
      <c r="AF433">
        <v>0</v>
      </c>
      <c r="AG433" s="148">
        <f t="shared" si="100"/>
        <v>5500</v>
      </c>
      <c r="AH433" s="149">
        <v>100</v>
      </c>
      <c r="AI433">
        <v>1400</v>
      </c>
      <c r="AJ433">
        <v>4000</v>
      </c>
      <c r="AK433">
        <v>0</v>
      </c>
      <c r="AL433" s="148">
        <f t="shared" si="101"/>
        <v>5500</v>
      </c>
      <c r="AM433" s="149">
        <v>100</v>
      </c>
      <c r="AN433">
        <v>4100</v>
      </c>
      <c r="AO433">
        <v>1300</v>
      </c>
      <c r="AP433">
        <v>0</v>
      </c>
      <c r="AQ433" s="148">
        <f t="shared" si="102"/>
        <v>5500</v>
      </c>
      <c r="AR433" s="149">
        <v>5200</v>
      </c>
      <c r="AS433">
        <v>0</v>
      </c>
      <c r="AT433">
        <v>0</v>
      </c>
      <c r="AU433">
        <v>0</v>
      </c>
      <c r="AV433">
        <f t="shared" si="103"/>
        <v>5200</v>
      </c>
      <c r="AX433" s="150">
        <f t="shared" si="104"/>
        <v>0</v>
      </c>
      <c r="AY433" s="150">
        <f t="shared" si="105"/>
        <v>0</v>
      </c>
      <c r="AZ433" s="150">
        <f t="shared" si="106"/>
        <v>0</v>
      </c>
      <c r="BA433" s="150">
        <f t="shared" si="107"/>
        <v>0</v>
      </c>
      <c r="BB433" s="150">
        <f t="shared" si="108"/>
        <v>0</v>
      </c>
      <c r="BC433" s="150">
        <f t="shared" si="109"/>
        <v>0</v>
      </c>
      <c r="BD433" s="150">
        <f t="shared" si="110"/>
        <v>0</v>
      </c>
      <c r="BE433" s="150">
        <f t="shared" si="111"/>
        <v>0</v>
      </c>
    </row>
    <row r="434" spans="1:57" x14ac:dyDescent="0.4">
      <c r="A434" t="s">
        <v>513</v>
      </c>
      <c r="B434">
        <v>508</v>
      </c>
      <c r="C434" t="s">
        <v>513</v>
      </c>
      <c r="D434">
        <v>22941</v>
      </c>
      <c r="E434">
        <v>1</v>
      </c>
      <c r="F434" t="s">
        <v>513</v>
      </c>
      <c r="G434" t="s">
        <v>656</v>
      </c>
      <c r="H434" s="148">
        <v>2025</v>
      </c>
      <c r="I434">
        <v>2200</v>
      </c>
      <c r="J434">
        <v>0</v>
      </c>
      <c r="K434">
        <v>0</v>
      </c>
      <c r="L434">
        <v>0</v>
      </c>
      <c r="M434">
        <f t="shared" si="97"/>
        <v>2200</v>
      </c>
      <c r="N434" s="149">
        <v>2200</v>
      </c>
      <c r="O434">
        <v>0</v>
      </c>
      <c r="P434">
        <v>0</v>
      </c>
      <c r="Q434">
        <v>0</v>
      </c>
      <c r="R434" s="148">
        <f t="shared" si="98"/>
        <v>2200</v>
      </c>
      <c r="S434" s="149">
        <v>0</v>
      </c>
      <c r="T434">
        <v>200</v>
      </c>
      <c r="U434">
        <v>2000</v>
      </c>
      <c r="V434">
        <v>0</v>
      </c>
      <c r="W434" s="148">
        <f t="shared" si="99"/>
        <v>2200</v>
      </c>
      <c r="X434" s="149">
        <v>2200</v>
      </c>
      <c r="Y434">
        <v>0</v>
      </c>
      <c r="Z434">
        <v>0</v>
      </c>
      <c r="AA434">
        <v>0</v>
      </c>
      <c r="AB434" s="148">
        <f t="shared" si="96"/>
        <v>2200</v>
      </c>
      <c r="AC434" s="149">
        <v>0</v>
      </c>
      <c r="AD434">
        <v>300</v>
      </c>
      <c r="AE434">
        <v>1900</v>
      </c>
      <c r="AF434">
        <v>0</v>
      </c>
      <c r="AG434" s="148">
        <f t="shared" si="100"/>
        <v>2200</v>
      </c>
      <c r="AH434" s="149">
        <v>0</v>
      </c>
      <c r="AI434">
        <v>1500</v>
      </c>
      <c r="AJ434">
        <v>700</v>
      </c>
      <c r="AK434">
        <v>0</v>
      </c>
      <c r="AL434" s="148">
        <f t="shared" si="101"/>
        <v>2200</v>
      </c>
      <c r="AM434" s="149">
        <v>0</v>
      </c>
      <c r="AN434">
        <v>0</v>
      </c>
      <c r="AO434">
        <v>900</v>
      </c>
      <c r="AP434">
        <v>1300</v>
      </c>
      <c r="AQ434" s="148">
        <f t="shared" si="102"/>
        <v>2200</v>
      </c>
      <c r="AR434" s="149">
        <v>0</v>
      </c>
      <c r="AS434">
        <v>1700</v>
      </c>
      <c r="AT434">
        <v>1100</v>
      </c>
      <c r="AU434">
        <v>0</v>
      </c>
      <c r="AV434">
        <f t="shared" si="103"/>
        <v>2800</v>
      </c>
      <c r="AX434" s="150">
        <f t="shared" si="104"/>
        <v>0</v>
      </c>
      <c r="AY434" s="150">
        <f t="shared" si="105"/>
        <v>0</v>
      </c>
      <c r="AZ434" s="150">
        <f t="shared" si="106"/>
        <v>0</v>
      </c>
      <c r="BA434" s="150">
        <f t="shared" si="107"/>
        <v>0</v>
      </c>
      <c r="BB434" s="150">
        <f t="shared" si="108"/>
        <v>0</v>
      </c>
      <c r="BC434" s="150">
        <f t="shared" si="109"/>
        <v>0</v>
      </c>
      <c r="BD434" s="150">
        <f t="shared" si="110"/>
        <v>59.090909090909093</v>
      </c>
      <c r="BE434" s="150">
        <f t="shared" si="111"/>
        <v>0</v>
      </c>
    </row>
    <row r="435" spans="1:57" x14ac:dyDescent="0.4">
      <c r="A435" t="s">
        <v>105</v>
      </c>
      <c r="B435">
        <v>508</v>
      </c>
      <c r="C435" t="s">
        <v>105</v>
      </c>
      <c r="D435">
        <v>19053</v>
      </c>
      <c r="E435">
        <v>1</v>
      </c>
      <c r="F435" t="s">
        <v>105</v>
      </c>
      <c r="G435" t="s">
        <v>656</v>
      </c>
      <c r="H435" s="148">
        <v>2024</v>
      </c>
      <c r="I435">
        <v>3900</v>
      </c>
      <c r="J435">
        <v>800</v>
      </c>
      <c r="K435">
        <v>2400</v>
      </c>
      <c r="L435">
        <v>400</v>
      </c>
      <c r="M435">
        <f t="shared" si="97"/>
        <v>7500</v>
      </c>
      <c r="N435" s="149">
        <v>3900</v>
      </c>
      <c r="O435">
        <v>500</v>
      </c>
      <c r="P435">
        <v>2900</v>
      </c>
      <c r="Q435">
        <v>200</v>
      </c>
      <c r="R435" s="148">
        <f t="shared" si="98"/>
        <v>7500</v>
      </c>
      <c r="S435" s="149">
        <v>3900</v>
      </c>
      <c r="T435">
        <v>400</v>
      </c>
      <c r="U435">
        <v>2900</v>
      </c>
      <c r="V435">
        <v>300</v>
      </c>
      <c r="W435" s="148">
        <f t="shared" si="99"/>
        <v>7500</v>
      </c>
      <c r="X435" s="149">
        <v>3900</v>
      </c>
      <c r="Y435">
        <v>3400</v>
      </c>
      <c r="Z435">
        <v>200</v>
      </c>
      <c r="AA435">
        <v>0</v>
      </c>
      <c r="AB435" s="148">
        <f t="shared" si="96"/>
        <v>7500</v>
      </c>
      <c r="AC435" s="149">
        <v>3900</v>
      </c>
      <c r="AD435">
        <v>500</v>
      </c>
      <c r="AE435">
        <v>1600</v>
      </c>
      <c r="AF435">
        <v>1500</v>
      </c>
      <c r="AG435" s="148">
        <f t="shared" si="100"/>
        <v>7500</v>
      </c>
      <c r="AH435" s="149">
        <v>3900</v>
      </c>
      <c r="AI435">
        <v>1300</v>
      </c>
      <c r="AJ435">
        <v>1800</v>
      </c>
      <c r="AK435">
        <v>500</v>
      </c>
      <c r="AL435" s="148">
        <f t="shared" si="101"/>
        <v>7500</v>
      </c>
      <c r="AM435" s="149">
        <v>3900</v>
      </c>
      <c r="AN435">
        <v>800</v>
      </c>
      <c r="AO435">
        <v>1600</v>
      </c>
      <c r="AP435">
        <v>1200</v>
      </c>
      <c r="AQ435" s="148">
        <f t="shared" si="102"/>
        <v>7500</v>
      </c>
      <c r="AR435" s="149">
        <v>3800</v>
      </c>
      <c r="AS435">
        <v>0</v>
      </c>
      <c r="AT435">
        <v>1500</v>
      </c>
      <c r="AU435">
        <v>2100</v>
      </c>
      <c r="AV435">
        <f t="shared" si="103"/>
        <v>7400</v>
      </c>
      <c r="AX435" s="150">
        <f t="shared" si="104"/>
        <v>5.3333333333333339</v>
      </c>
      <c r="AY435" s="150">
        <f t="shared" si="105"/>
        <v>2.666666666666667</v>
      </c>
      <c r="AZ435" s="150">
        <f t="shared" si="106"/>
        <v>4</v>
      </c>
      <c r="BA435" s="150">
        <f t="shared" si="107"/>
        <v>0</v>
      </c>
      <c r="BB435" s="150">
        <f t="shared" si="108"/>
        <v>20</v>
      </c>
      <c r="BC435" s="150">
        <f t="shared" si="109"/>
        <v>6.666666666666667</v>
      </c>
      <c r="BD435" s="150">
        <f t="shared" si="110"/>
        <v>16</v>
      </c>
      <c r="BE435" s="150">
        <f t="shared" si="111"/>
        <v>28.378378378378379</v>
      </c>
    </row>
    <row r="436" spans="1:57" x14ac:dyDescent="0.4">
      <c r="A436" t="s">
        <v>245</v>
      </c>
      <c r="B436">
        <v>508</v>
      </c>
      <c r="C436" t="s">
        <v>245</v>
      </c>
      <c r="D436">
        <v>19366</v>
      </c>
      <c r="E436">
        <v>1</v>
      </c>
      <c r="F436" t="s">
        <v>245</v>
      </c>
      <c r="G436" t="s">
        <v>656</v>
      </c>
      <c r="H436" s="148">
        <v>2024</v>
      </c>
      <c r="I436">
        <v>1500</v>
      </c>
      <c r="J436">
        <v>0</v>
      </c>
      <c r="K436">
        <v>900</v>
      </c>
      <c r="L436">
        <v>0</v>
      </c>
      <c r="M436">
        <f t="shared" si="97"/>
        <v>2400</v>
      </c>
      <c r="N436" s="149">
        <v>700</v>
      </c>
      <c r="O436">
        <v>100</v>
      </c>
      <c r="P436">
        <v>1600</v>
      </c>
      <c r="Q436">
        <v>0</v>
      </c>
      <c r="R436" s="148">
        <f t="shared" si="98"/>
        <v>2400</v>
      </c>
      <c r="S436" s="149">
        <v>700</v>
      </c>
      <c r="T436">
        <v>1600</v>
      </c>
      <c r="U436">
        <v>100</v>
      </c>
      <c r="V436">
        <v>0</v>
      </c>
      <c r="W436" s="148">
        <f t="shared" si="99"/>
        <v>2400</v>
      </c>
      <c r="X436" s="149">
        <v>700</v>
      </c>
      <c r="Y436">
        <v>1700</v>
      </c>
      <c r="Z436">
        <v>0</v>
      </c>
      <c r="AA436">
        <v>0</v>
      </c>
      <c r="AB436" s="148">
        <f t="shared" si="96"/>
        <v>2400</v>
      </c>
      <c r="AC436" s="149">
        <v>700</v>
      </c>
      <c r="AD436">
        <v>1400</v>
      </c>
      <c r="AE436">
        <v>300</v>
      </c>
      <c r="AF436">
        <v>0</v>
      </c>
      <c r="AG436" s="148">
        <f t="shared" si="100"/>
        <v>2400</v>
      </c>
      <c r="AH436" s="149">
        <v>700</v>
      </c>
      <c r="AI436">
        <v>200</v>
      </c>
      <c r="AJ436">
        <v>1500</v>
      </c>
      <c r="AK436">
        <v>0</v>
      </c>
      <c r="AL436" s="148">
        <f t="shared" si="101"/>
        <v>2400</v>
      </c>
      <c r="AM436" s="149">
        <v>700</v>
      </c>
      <c r="AN436">
        <v>1400</v>
      </c>
      <c r="AO436">
        <v>300</v>
      </c>
      <c r="AP436">
        <v>0</v>
      </c>
      <c r="AQ436" s="148">
        <f t="shared" si="102"/>
        <v>2400</v>
      </c>
      <c r="AR436" s="149">
        <v>800</v>
      </c>
      <c r="AS436">
        <v>1500</v>
      </c>
      <c r="AT436">
        <v>0</v>
      </c>
      <c r="AU436">
        <v>0</v>
      </c>
      <c r="AV436">
        <f t="shared" si="103"/>
        <v>2300</v>
      </c>
      <c r="AX436" s="150">
        <f t="shared" si="104"/>
        <v>0</v>
      </c>
      <c r="AY436" s="150">
        <f t="shared" si="105"/>
        <v>0</v>
      </c>
      <c r="AZ436" s="150">
        <f t="shared" si="106"/>
        <v>0</v>
      </c>
      <c r="BA436" s="150">
        <f t="shared" si="107"/>
        <v>0</v>
      </c>
      <c r="BB436" s="150">
        <f t="shared" si="108"/>
        <v>0</v>
      </c>
      <c r="BC436" s="150">
        <f t="shared" si="109"/>
        <v>0</v>
      </c>
      <c r="BD436" s="150">
        <f t="shared" si="110"/>
        <v>0</v>
      </c>
      <c r="BE436" s="150">
        <f t="shared" si="111"/>
        <v>0</v>
      </c>
    </row>
    <row r="437" spans="1:57" x14ac:dyDescent="0.4">
      <c r="A437" t="s">
        <v>451</v>
      </c>
      <c r="B437">
        <v>502</v>
      </c>
      <c r="C437" t="s">
        <v>451</v>
      </c>
      <c r="D437">
        <v>17025</v>
      </c>
      <c r="E437">
        <v>1</v>
      </c>
      <c r="F437" t="s">
        <v>451</v>
      </c>
      <c r="G437" t="s">
        <v>656</v>
      </c>
      <c r="H437" s="148">
        <v>2021</v>
      </c>
      <c r="I437">
        <v>3600</v>
      </c>
      <c r="J437">
        <v>200</v>
      </c>
      <c r="K437">
        <v>0</v>
      </c>
      <c r="L437">
        <v>0</v>
      </c>
      <c r="M437">
        <f t="shared" si="97"/>
        <v>3800</v>
      </c>
      <c r="N437" s="149">
        <v>3800</v>
      </c>
      <c r="O437">
        <v>0</v>
      </c>
      <c r="P437">
        <v>0</v>
      </c>
      <c r="Q437">
        <v>0</v>
      </c>
      <c r="R437" s="148">
        <f t="shared" si="98"/>
        <v>3800</v>
      </c>
      <c r="S437" s="149">
        <v>3300</v>
      </c>
      <c r="T437">
        <v>500</v>
      </c>
      <c r="U437">
        <v>0</v>
      </c>
      <c r="V437">
        <v>0</v>
      </c>
      <c r="W437" s="148">
        <f t="shared" si="99"/>
        <v>3800</v>
      </c>
      <c r="X437" s="149">
        <v>3700</v>
      </c>
      <c r="Y437">
        <v>100</v>
      </c>
      <c r="Z437">
        <v>0</v>
      </c>
      <c r="AA437">
        <v>0</v>
      </c>
      <c r="AB437" s="148">
        <f t="shared" si="96"/>
        <v>3800</v>
      </c>
      <c r="AC437" s="149">
        <v>3800</v>
      </c>
      <c r="AD437">
        <v>0</v>
      </c>
      <c r="AE437">
        <v>0</v>
      </c>
      <c r="AF437">
        <v>0</v>
      </c>
      <c r="AG437" s="148">
        <f t="shared" si="100"/>
        <v>3800</v>
      </c>
      <c r="AH437" s="149">
        <v>3800</v>
      </c>
      <c r="AI437">
        <v>0</v>
      </c>
      <c r="AJ437">
        <v>0</v>
      </c>
      <c r="AK437">
        <v>0</v>
      </c>
      <c r="AL437" s="148">
        <f t="shared" si="101"/>
        <v>3800</v>
      </c>
      <c r="AM437" s="149">
        <v>3800</v>
      </c>
      <c r="AN437">
        <v>0</v>
      </c>
      <c r="AO437">
        <v>0</v>
      </c>
      <c r="AP437">
        <v>0</v>
      </c>
      <c r="AQ437" s="148">
        <f t="shared" si="102"/>
        <v>3800</v>
      </c>
      <c r="AR437" s="149">
        <v>3700</v>
      </c>
      <c r="AS437">
        <v>0</v>
      </c>
      <c r="AT437">
        <v>0</v>
      </c>
      <c r="AU437">
        <v>0</v>
      </c>
      <c r="AV437">
        <f t="shared" si="103"/>
        <v>3700</v>
      </c>
      <c r="AX437" s="150">
        <f t="shared" si="104"/>
        <v>0</v>
      </c>
      <c r="AY437" s="150">
        <f t="shared" si="105"/>
        <v>0</v>
      </c>
      <c r="AZ437" s="150">
        <f t="shared" si="106"/>
        <v>0</v>
      </c>
      <c r="BA437" s="150">
        <f t="shared" si="107"/>
        <v>0</v>
      </c>
      <c r="BB437" s="150">
        <f t="shared" si="108"/>
        <v>0</v>
      </c>
      <c r="BC437" s="150">
        <f t="shared" si="109"/>
        <v>0</v>
      </c>
      <c r="BD437" s="150">
        <f t="shared" si="110"/>
        <v>0</v>
      </c>
      <c r="BE437" s="150">
        <f t="shared" si="111"/>
        <v>0</v>
      </c>
    </row>
    <row r="438" spans="1:57" x14ac:dyDescent="0.4">
      <c r="A438" t="s">
        <v>100</v>
      </c>
      <c r="B438">
        <v>508</v>
      </c>
      <c r="C438" t="s">
        <v>100</v>
      </c>
      <c r="D438">
        <v>19054</v>
      </c>
      <c r="E438">
        <v>1</v>
      </c>
      <c r="F438" t="s">
        <v>100</v>
      </c>
      <c r="G438" t="s">
        <v>656</v>
      </c>
      <c r="H438" s="148">
        <v>2024</v>
      </c>
      <c r="I438">
        <v>500</v>
      </c>
      <c r="J438">
        <v>100</v>
      </c>
      <c r="K438">
        <v>4600</v>
      </c>
      <c r="L438">
        <v>0</v>
      </c>
      <c r="M438">
        <f t="shared" si="97"/>
        <v>5200</v>
      </c>
      <c r="N438" s="149">
        <v>500</v>
      </c>
      <c r="O438">
        <v>3900</v>
      </c>
      <c r="P438">
        <v>800</v>
      </c>
      <c r="Q438">
        <v>0</v>
      </c>
      <c r="R438" s="148">
        <f t="shared" si="98"/>
        <v>5200</v>
      </c>
      <c r="S438" s="149">
        <v>500</v>
      </c>
      <c r="T438">
        <v>1900</v>
      </c>
      <c r="U438">
        <v>2800</v>
      </c>
      <c r="V438">
        <v>0</v>
      </c>
      <c r="W438" s="148">
        <f t="shared" si="99"/>
        <v>5200</v>
      </c>
      <c r="X438" s="149">
        <v>500</v>
      </c>
      <c r="Y438">
        <v>400</v>
      </c>
      <c r="Z438">
        <v>1800</v>
      </c>
      <c r="AA438">
        <v>2500</v>
      </c>
      <c r="AB438" s="148">
        <f t="shared" si="96"/>
        <v>5200</v>
      </c>
      <c r="AC438" s="149">
        <v>500</v>
      </c>
      <c r="AD438">
        <v>1300</v>
      </c>
      <c r="AE438">
        <v>2300</v>
      </c>
      <c r="AF438">
        <v>1100</v>
      </c>
      <c r="AG438" s="148">
        <f t="shared" si="100"/>
        <v>5200</v>
      </c>
      <c r="AH438" s="149">
        <v>500</v>
      </c>
      <c r="AI438">
        <v>800</v>
      </c>
      <c r="AJ438">
        <v>2200</v>
      </c>
      <c r="AK438">
        <v>1700</v>
      </c>
      <c r="AL438" s="148">
        <f t="shared" si="101"/>
        <v>5200</v>
      </c>
      <c r="AM438" s="149">
        <v>500</v>
      </c>
      <c r="AN438">
        <v>3000</v>
      </c>
      <c r="AO438">
        <v>1700</v>
      </c>
      <c r="AP438">
        <v>0</v>
      </c>
      <c r="AQ438" s="148">
        <f t="shared" si="102"/>
        <v>5200</v>
      </c>
      <c r="AR438" s="149">
        <v>600</v>
      </c>
      <c r="AS438">
        <v>800</v>
      </c>
      <c r="AT438">
        <v>3000</v>
      </c>
      <c r="AU438">
        <v>600</v>
      </c>
      <c r="AV438">
        <f t="shared" si="103"/>
        <v>5000</v>
      </c>
      <c r="AX438" s="150">
        <f t="shared" si="104"/>
        <v>0</v>
      </c>
      <c r="AY438" s="150">
        <f t="shared" si="105"/>
        <v>0</v>
      </c>
      <c r="AZ438" s="150">
        <f t="shared" si="106"/>
        <v>0</v>
      </c>
      <c r="BA438" s="150">
        <f t="shared" si="107"/>
        <v>48.07692307692308</v>
      </c>
      <c r="BB438" s="150">
        <f t="shared" si="108"/>
        <v>21.153846153846153</v>
      </c>
      <c r="BC438" s="150">
        <f t="shared" si="109"/>
        <v>32.692307692307693</v>
      </c>
      <c r="BD438" s="150">
        <f t="shared" si="110"/>
        <v>0</v>
      </c>
      <c r="BE438" s="150">
        <f t="shared" si="111"/>
        <v>12</v>
      </c>
    </row>
    <row r="439" spans="1:57" x14ac:dyDescent="0.4">
      <c r="A439" t="s">
        <v>310</v>
      </c>
      <c r="B439">
        <v>502</v>
      </c>
      <c r="C439" t="s">
        <v>310</v>
      </c>
      <c r="D439">
        <v>14644</v>
      </c>
      <c r="E439">
        <v>1</v>
      </c>
      <c r="F439" t="s">
        <v>310</v>
      </c>
      <c r="G439" t="s">
        <v>656</v>
      </c>
      <c r="H439" s="148">
        <v>2017</v>
      </c>
      <c r="I439">
        <v>3000</v>
      </c>
      <c r="J439">
        <v>0</v>
      </c>
      <c r="K439">
        <v>900</v>
      </c>
      <c r="L439">
        <v>0</v>
      </c>
      <c r="M439">
        <f t="shared" si="97"/>
        <v>3900</v>
      </c>
      <c r="N439" s="149">
        <v>3000</v>
      </c>
      <c r="O439">
        <v>900</v>
      </c>
      <c r="P439">
        <v>0</v>
      </c>
      <c r="Q439">
        <v>0</v>
      </c>
      <c r="R439" s="148">
        <f t="shared" si="98"/>
        <v>3900</v>
      </c>
      <c r="S439" s="149">
        <v>3900</v>
      </c>
      <c r="T439">
        <v>0</v>
      </c>
      <c r="U439">
        <v>0</v>
      </c>
      <c r="V439">
        <v>0</v>
      </c>
      <c r="W439" s="148">
        <f t="shared" si="99"/>
        <v>3900</v>
      </c>
      <c r="X439" s="149">
        <v>3900</v>
      </c>
      <c r="Y439">
        <v>0</v>
      </c>
      <c r="Z439">
        <v>0</v>
      </c>
      <c r="AA439">
        <v>0</v>
      </c>
      <c r="AB439" s="148">
        <f t="shared" si="96"/>
        <v>3900</v>
      </c>
      <c r="AC439" s="149">
        <v>3900</v>
      </c>
      <c r="AD439">
        <v>0</v>
      </c>
      <c r="AE439">
        <v>0</v>
      </c>
      <c r="AF439">
        <v>0</v>
      </c>
      <c r="AG439" s="148">
        <f t="shared" si="100"/>
        <v>3900</v>
      </c>
      <c r="AH439" s="149">
        <v>3900</v>
      </c>
      <c r="AI439">
        <v>0</v>
      </c>
      <c r="AJ439">
        <v>0</v>
      </c>
      <c r="AK439">
        <v>0</v>
      </c>
      <c r="AL439" s="148">
        <f t="shared" si="101"/>
        <v>3900</v>
      </c>
      <c r="AM439" s="149">
        <v>3900</v>
      </c>
      <c r="AN439">
        <v>0</v>
      </c>
      <c r="AO439">
        <v>0</v>
      </c>
      <c r="AP439">
        <v>0</v>
      </c>
      <c r="AQ439" s="148">
        <f t="shared" si="102"/>
        <v>3900</v>
      </c>
      <c r="AR439" s="149">
        <v>4000</v>
      </c>
      <c r="AS439">
        <v>0</v>
      </c>
      <c r="AT439">
        <v>0</v>
      </c>
      <c r="AU439">
        <v>0</v>
      </c>
      <c r="AV439">
        <f t="shared" si="103"/>
        <v>4000</v>
      </c>
      <c r="AX439" s="150">
        <f t="shared" si="104"/>
        <v>0</v>
      </c>
      <c r="AY439" s="150">
        <f t="shared" si="105"/>
        <v>0</v>
      </c>
      <c r="AZ439" s="150">
        <f t="shared" si="106"/>
        <v>0</v>
      </c>
      <c r="BA439" s="150">
        <f t="shared" si="107"/>
        <v>0</v>
      </c>
      <c r="BB439" s="150">
        <f t="shared" si="108"/>
        <v>0</v>
      </c>
      <c r="BC439" s="150">
        <f t="shared" si="109"/>
        <v>0</v>
      </c>
      <c r="BD439" s="150">
        <f t="shared" si="110"/>
        <v>0</v>
      </c>
      <c r="BE439" s="150">
        <f t="shared" si="111"/>
        <v>0</v>
      </c>
    </row>
    <row r="440" spans="1:57" x14ac:dyDescent="0.4">
      <c r="A440" t="s">
        <v>311</v>
      </c>
      <c r="B440">
        <v>500</v>
      </c>
      <c r="C440" t="s">
        <v>311</v>
      </c>
      <c r="D440">
        <v>14974</v>
      </c>
      <c r="E440">
        <v>1</v>
      </c>
      <c r="F440" t="s">
        <v>311</v>
      </c>
      <c r="G440" t="s">
        <v>656</v>
      </c>
      <c r="H440" s="148">
        <v>2017</v>
      </c>
      <c r="I440">
        <v>8000</v>
      </c>
      <c r="J440">
        <v>0</v>
      </c>
      <c r="K440">
        <v>0</v>
      </c>
      <c r="L440">
        <v>0</v>
      </c>
      <c r="M440">
        <f t="shared" si="97"/>
        <v>8000</v>
      </c>
      <c r="N440" s="149">
        <v>8000</v>
      </c>
      <c r="O440">
        <v>0</v>
      </c>
      <c r="P440">
        <v>0</v>
      </c>
      <c r="Q440">
        <v>0</v>
      </c>
      <c r="R440" s="148">
        <f t="shared" si="98"/>
        <v>8000</v>
      </c>
      <c r="S440" s="149">
        <v>8000</v>
      </c>
      <c r="T440">
        <v>0</v>
      </c>
      <c r="U440">
        <v>0</v>
      </c>
      <c r="V440">
        <v>0</v>
      </c>
      <c r="W440" s="148">
        <f t="shared" si="99"/>
        <v>8000</v>
      </c>
      <c r="X440" s="149">
        <v>8000</v>
      </c>
      <c r="Y440">
        <v>0</v>
      </c>
      <c r="Z440">
        <v>0</v>
      </c>
      <c r="AA440">
        <v>0</v>
      </c>
      <c r="AB440" s="148">
        <f t="shared" si="96"/>
        <v>8000</v>
      </c>
      <c r="AC440" s="149">
        <v>8000</v>
      </c>
      <c r="AD440">
        <v>0</v>
      </c>
      <c r="AE440">
        <v>0</v>
      </c>
      <c r="AF440">
        <v>0</v>
      </c>
      <c r="AG440" s="148">
        <f t="shared" si="100"/>
        <v>8000</v>
      </c>
      <c r="AH440" s="149">
        <v>8000</v>
      </c>
      <c r="AI440">
        <v>0</v>
      </c>
      <c r="AJ440">
        <v>0</v>
      </c>
      <c r="AK440">
        <v>0</v>
      </c>
      <c r="AL440" s="148">
        <f t="shared" si="101"/>
        <v>8000</v>
      </c>
      <c r="AM440" s="149">
        <v>8000</v>
      </c>
      <c r="AN440">
        <v>0</v>
      </c>
      <c r="AO440">
        <v>0</v>
      </c>
      <c r="AP440">
        <v>0</v>
      </c>
      <c r="AQ440" s="148">
        <f t="shared" si="102"/>
        <v>8000</v>
      </c>
      <c r="AR440" s="149">
        <v>7700</v>
      </c>
      <c r="AS440">
        <v>0</v>
      </c>
      <c r="AT440">
        <v>0</v>
      </c>
      <c r="AU440">
        <v>0</v>
      </c>
      <c r="AV440">
        <f t="shared" si="103"/>
        <v>7700</v>
      </c>
      <c r="AX440" s="150">
        <f t="shared" si="104"/>
        <v>0</v>
      </c>
      <c r="AY440" s="150">
        <f t="shared" si="105"/>
        <v>0</v>
      </c>
      <c r="AZ440" s="150">
        <f t="shared" si="106"/>
        <v>0</v>
      </c>
      <c r="BA440" s="150">
        <f t="shared" si="107"/>
        <v>0</v>
      </c>
      <c r="BB440" s="150">
        <f t="shared" si="108"/>
        <v>0</v>
      </c>
      <c r="BC440" s="150">
        <f t="shared" si="109"/>
        <v>0</v>
      </c>
      <c r="BD440" s="150">
        <f t="shared" si="110"/>
        <v>0</v>
      </c>
      <c r="BE440" s="150">
        <f t="shared" si="111"/>
        <v>0</v>
      </c>
    </row>
    <row r="441" spans="1:57" x14ac:dyDescent="0.4">
      <c r="A441" t="s">
        <v>386</v>
      </c>
      <c r="B441">
        <v>500</v>
      </c>
      <c r="C441" t="s">
        <v>386</v>
      </c>
      <c r="D441">
        <v>16845</v>
      </c>
      <c r="E441">
        <v>1</v>
      </c>
      <c r="F441" t="s">
        <v>386</v>
      </c>
      <c r="G441" t="s">
        <v>656</v>
      </c>
      <c r="H441" s="148">
        <v>2020</v>
      </c>
      <c r="I441">
        <v>23300</v>
      </c>
      <c r="J441">
        <v>0</v>
      </c>
      <c r="K441">
        <v>0</v>
      </c>
      <c r="L441">
        <v>0</v>
      </c>
      <c r="M441">
        <f t="shared" si="97"/>
        <v>23300</v>
      </c>
      <c r="N441" s="149">
        <v>23100</v>
      </c>
      <c r="O441">
        <v>200</v>
      </c>
      <c r="P441">
        <v>0</v>
      </c>
      <c r="Q441">
        <v>0</v>
      </c>
      <c r="R441" s="148">
        <f t="shared" si="98"/>
        <v>23300</v>
      </c>
      <c r="S441" s="149">
        <v>23200</v>
      </c>
      <c r="T441">
        <v>100</v>
      </c>
      <c r="U441">
        <v>0</v>
      </c>
      <c r="V441">
        <v>0</v>
      </c>
      <c r="W441" s="148">
        <f t="shared" si="99"/>
        <v>23300</v>
      </c>
      <c r="X441" s="149">
        <v>23300</v>
      </c>
      <c r="Y441">
        <v>0</v>
      </c>
      <c r="Z441">
        <v>0</v>
      </c>
      <c r="AA441">
        <v>0</v>
      </c>
      <c r="AB441" s="148">
        <f t="shared" si="96"/>
        <v>23300</v>
      </c>
      <c r="AC441" s="149">
        <v>22600</v>
      </c>
      <c r="AD441">
        <v>700</v>
      </c>
      <c r="AE441">
        <v>0</v>
      </c>
      <c r="AF441">
        <v>0</v>
      </c>
      <c r="AG441" s="148">
        <f t="shared" si="100"/>
        <v>23300</v>
      </c>
      <c r="AH441" s="149">
        <v>23300</v>
      </c>
      <c r="AI441">
        <v>0</v>
      </c>
      <c r="AJ441">
        <v>0</v>
      </c>
      <c r="AK441">
        <v>0</v>
      </c>
      <c r="AL441" s="148">
        <f t="shared" si="101"/>
        <v>23300</v>
      </c>
      <c r="AM441" s="149">
        <v>22500</v>
      </c>
      <c r="AN441">
        <v>800</v>
      </c>
      <c r="AO441">
        <v>0</v>
      </c>
      <c r="AP441">
        <v>0</v>
      </c>
      <c r="AQ441" s="148">
        <f t="shared" si="102"/>
        <v>23300</v>
      </c>
      <c r="AR441" s="149">
        <v>22400</v>
      </c>
      <c r="AS441">
        <v>700</v>
      </c>
      <c r="AT441">
        <v>0</v>
      </c>
      <c r="AU441">
        <v>0</v>
      </c>
      <c r="AV441">
        <f t="shared" si="103"/>
        <v>23100</v>
      </c>
      <c r="AX441" s="150">
        <f t="shared" si="104"/>
        <v>0</v>
      </c>
      <c r="AY441" s="150">
        <f t="shared" si="105"/>
        <v>0</v>
      </c>
      <c r="AZ441" s="150">
        <f t="shared" si="106"/>
        <v>0</v>
      </c>
      <c r="BA441" s="150">
        <f t="shared" si="107"/>
        <v>0</v>
      </c>
      <c r="BB441" s="150">
        <f t="shared" si="108"/>
        <v>0</v>
      </c>
      <c r="BC441" s="150">
        <f t="shared" si="109"/>
        <v>0</v>
      </c>
      <c r="BD441" s="150">
        <f t="shared" si="110"/>
        <v>0</v>
      </c>
      <c r="BE441" s="150">
        <f t="shared" si="111"/>
        <v>0</v>
      </c>
    </row>
    <row r="442" spans="1:57" x14ac:dyDescent="0.4">
      <c r="A442" t="s">
        <v>504</v>
      </c>
      <c r="B442">
        <v>503</v>
      </c>
      <c r="C442" t="s">
        <v>504</v>
      </c>
      <c r="D442">
        <v>16846</v>
      </c>
      <c r="E442">
        <v>1</v>
      </c>
      <c r="F442" t="s">
        <v>504</v>
      </c>
      <c r="G442" t="s">
        <v>656</v>
      </c>
      <c r="H442" s="148">
        <v>2017</v>
      </c>
      <c r="I442">
        <v>175100</v>
      </c>
      <c r="J442">
        <v>30200</v>
      </c>
      <c r="K442">
        <v>0</v>
      </c>
      <c r="L442">
        <v>0</v>
      </c>
      <c r="M442">
        <f t="shared" si="97"/>
        <v>205300</v>
      </c>
      <c r="N442" s="149">
        <v>205300</v>
      </c>
      <c r="O442">
        <v>0</v>
      </c>
      <c r="P442">
        <v>0</v>
      </c>
      <c r="Q442">
        <v>0</v>
      </c>
      <c r="R442" s="148">
        <f t="shared" si="98"/>
        <v>205300</v>
      </c>
      <c r="S442" s="149">
        <v>205300</v>
      </c>
      <c r="T442">
        <v>0</v>
      </c>
      <c r="U442">
        <v>0</v>
      </c>
      <c r="V442">
        <v>0</v>
      </c>
      <c r="W442" s="148">
        <f t="shared" si="99"/>
        <v>205300</v>
      </c>
      <c r="X442" s="149">
        <v>205300</v>
      </c>
      <c r="Y442">
        <v>0</v>
      </c>
      <c r="Z442">
        <v>0</v>
      </c>
      <c r="AA442">
        <v>0</v>
      </c>
      <c r="AB442" s="148">
        <f t="shared" si="96"/>
        <v>205300</v>
      </c>
      <c r="AC442" s="149">
        <v>204800</v>
      </c>
      <c r="AD442">
        <v>500</v>
      </c>
      <c r="AE442">
        <v>0</v>
      </c>
      <c r="AF442">
        <v>0</v>
      </c>
      <c r="AG442" s="148">
        <f t="shared" si="100"/>
        <v>205300</v>
      </c>
      <c r="AH442" s="149">
        <v>202500</v>
      </c>
      <c r="AI442">
        <v>2300</v>
      </c>
      <c r="AJ442">
        <v>500</v>
      </c>
      <c r="AK442">
        <v>0</v>
      </c>
      <c r="AL442" s="148">
        <f t="shared" si="101"/>
        <v>205300</v>
      </c>
      <c r="AM442" s="149">
        <v>197600</v>
      </c>
      <c r="AN442">
        <v>6600</v>
      </c>
      <c r="AO442">
        <v>900</v>
      </c>
      <c r="AP442">
        <v>200</v>
      </c>
      <c r="AQ442" s="148">
        <f t="shared" si="102"/>
        <v>205300</v>
      </c>
      <c r="AR442" s="149">
        <v>187100</v>
      </c>
      <c r="AS442">
        <v>13200</v>
      </c>
      <c r="AT442">
        <v>2500</v>
      </c>
      <c r="AU442">
        <v>400</v>
      </c>
      <c r="AV442">
        <f t="shared" si="103"/>
        <v>203200</v>
      </c>
      <c r="AX442" s="150">
        <f t="shared" si="104"/>
        <v>0</v>
      </c>
      <c r="AY442" s="150">
        <f t="shared" si="105"/>
        <v>0</v>
      </c>
      <c r="AZ442" s="150">
        <f t="shared" si="106"/>
        <v>0</v>
      </c>
      <c r="BA442" s="150">
        <f t="shared" si="107"/>
        <v>0</v>
      </c>
      <c r="BB442" s="150">
        <f t="shared" si="108"/>
        <v>0</v>
      </c>
      <c r="BC442" s="150">
        <f t="shared" si="109"/>
        <v>0</v>
      </c>
      <c r="BD442" s="150">
        <f t="shared" si="110"/>
        <v>9.7418412079883096E-2</v>
      </c>
      <c r="BE442" s="150">
        <f t="shared" si="111"/>
        <v>0.19685039370078738</v>
      </c>
    </row>
    <row r="443" spans="1:57" x14ac:dyDescent="0.4">
      <c r="A443" t="s">
        <v>54</v>
      </c>
      <c r="B443">
        <v>503</v>
      </c>
      <c r="C443" t="s">
        <v>54</v>
      </c>
      <c r="D443">
        <v>19216</v>
      </c>
      <c r="E443">
        <v>1</v>
      </c>
      <c r="F443" t="s">
        <v>54</v>
      </c>
      <c r="G443" t="s">
        <v>656</v>
      </c>
      <c r="H443" s="148">
        <v>2021</v>
      </c>
      <c r="I443">
        <v>7700</v>
      </c>
      <c r="J443">
        <v>500</v>
      </c>
      <c r="K443">
        <v>0</v>
      </c>
      <c r="L443">
        <v>0</v>
      </c>
      <c r="M443">
        <f t="shared" si="97"/>
        <v>8200</v>
      </c>
      <c r="N443" s="149">
        <v>8200</v>
      </c>
      <c r="O443">
        <v>0</v>
      </c>
      <c r="P443">
        <v>0</v>
      </c>
      <c r="Q443">
        <v>0</v>
      </c>
      <c r="R443" s="148">
        <f t="shared" si="98"/>
        <v>8200</v>
      </c>
      <c r="S443" s="149">
        <v>8100</v>
      </c>
      <c r="T443">
        <v>100</v>
      </c>
      <c r="U443">
        <v>0</v>
      </c>
      <c r="V443">
        <v>0</v>
      </c>
      <c r="W443" s="148">
        <f t="shared" si="99"/>
        <v>8200</v>
      </c>
      <c r="X443" s="149">
        <v>3100</v>
      </c>
      <c r="Y443">
        <v>5100</v>
      </c>
      <c r="Z443">
        <v>0</v>
      </c>
      <c r="AA443">
        <v>0</v>
      </c>
      <c r="AB443" s="148">
        <f t="shared" si="96"/>
        <v>8200</v>
      </c>
      <c r="AC443" s="149">
        <v>3400</v>
      </c>
      <c r="AD443">
        <v>2000</v>
      </c>
      <c r="AE443">
        <v>2800</v>
      </c>
      <c r="AF443">
        <v>0</v>
      </c>
      <c r="AG443" s="148">
        <f t="shared" si="100"/>
        <v>8200</v>
      </c>
      <c r="AH443" s="149">
        <v>2400</v>
      </c>
      <c r="AI443">
        <v>3100</v>
      </c>
      <c r="AJ443">
        <v>2700</v>
      </c>
      <c r="AK443">
        <v>0</v>
      </c>
      <c r="AL443" s="148">
        <f t="shared" si="101"/>
        <v>8200</v>
      </c>
      <c r="AM443" s="149">
        <v>3300</v>
      </c>
      <c r="AN443">
        <v>4600</v>
      </c>
      <c r="AO443">
        <v>100</v>
      </c>
      <c r="AP443">
        <v>200</v>
      </c>
      <c r="AQ443" s="148">
        <f t="shared" si="102"/>
        <v>8200</v>
      </c>
      <c r="AR443" s="149">
        <v>3200</v>
      </c>
      <c r="AS443">
        <v>4600</v>
      </c>
      <c r="AT443">
        <v>300</v>
      </c>
      <c r="AU443">
        <v>0</v>
      </c>
      <c r="AV443">
        <f t="shared" si="103"/>
        <v>8100</v>
      </c>
      <c r="AX443" s="150">
        <f t="shared" si="104"/>
        <v>0</v>
      </c>
      <c r="AY443" s="150">
        <f t="shared" si="105"/>
        <v>0</v>
      </c>
      <c r="AZ443" s="150">
        <f t="shared" si="106"/>
        <v>0</v>
      </c>
      <c r="BA443" s="150">
        <f t="shared" si="107"/>
        <v>0</v>
      </c>
      <c r="BB443" s="150">
        <f t="shared" si="108"/>
        <v>0</v>
      </c>
      <c r="BC443" s="150">
        <f t="shared" si="109"/>
        <v>0</v>
      </c>
      <c r="BD443" s="150">
        <f t="shared" si="110"/>
        <v>2.4390243902439024</v>
      </c>
      <c r="BE443" s="150">
        <f t="shared" si="111"/>
        <v>0</v>
      </c>
    </row>
    <row r="444" spans="1:57" x14ac:dyDescent="0.4">
      <c r="A444" t="s">
        <v>314</v>
      </c>
      <c r="B444">
        <v>500</v>
      </c>
      <c r="C444" t="s">
        <v>314</v>
      </c>
      <c r="D444">
        <v>15034</v>
      </c>
      <c r="E444">
        <v>1</v>
      </c>
      <c r="F444" t="s">
        <v>314</v>
      </c>
      <c r="G444" t="s">
        <v>656</v>
      </c>
      <c r="H444" s="148">
        <v>2018</v>
      </c>
      <c r="I444">
        <v>16900</v>
      </c>
      <c r="J444">
        <v>0</v>
      </c>
      <c r="K444">
        <v>0</v>
      </c>
      <c r="L444">
        <v>0</v>
      </c>
      <c r="M444">
        <f t="shared" si="97"/>
        <v>16900</v>
      </c>
      <c r="N444" s="149">
        <v>16900</v>
      </c>
      <c r="O444">
        <v>0</v>
      </c>
      <c r="P444">
        <v>0</v>
      </c>
      <c r="Q444">
        <v>0</v>
      </c>
      <c r="R444" s="148">
        <f t="shared" si="98"/>
        <v>16900</v>
      </c>
      <c r="S444" s="149">
        <v>15800</v>
      </c>
      <c r="T444">
        <v>1100</v>
      </c>
      <c r="U444">
        <v>0</v>
      </c>
      <c r="V444">
        <v>0</v>
      </c>
      <c r="W444" s="148">
        <f t="shared" si="99"/>
        <v>16900</v>
      </c>
      <c r="X444" s="149">
        <v>16900</v>
      </c>
      <c r="Y444">
        <v>0</v>
      </c>
      <c r="Z444">
        <v>0</v>
      </c>
      <c r="AA444">
        <v>0</v>
      </c>
      <c r="AB444" s="148">
        <f t="shared" si="96"/>
        <v>16900</v>
      </c>
      <c r="AC444" s="149">
        <v>16900</v>
      </c>
      <c r="AD444">
        <v>0</v>
      </c>
      <c r="AE444">
        <v>0</v>
      </c>
      <c r="AF444">
        <v>0</v>
      </c>
      <c r="AG444" s="148">
        <f t="shared" si="100"/>
        <v>16900</v>
      </c>
      <c r="AH444" s="149">
        <v>11800</v>
      </c>
      <c r="AI444">
        <v>4800</v>
      </c>
      <c r="AJ444">
        <v>300</v>
      </c>
      <c r="AK444">
        <v>0</v>
      </c>
      <c r="AL444" s="148">
        <f t="shared" si="101"/>
        <v>16900</v>
      </c>
      <c r="AM444" s="149">
        <v>16900</v>
      </c>
      <c r="AN444">
        <v>0</v>
      </c>
      <c r="AO444">
        <v>0</v>
      </c>
      <c r="AP444">
        <v>0</v>
      </c>
      <c r="AQ444" s="148">
        <f t="shared" si="102"/>
        <v>16900</v>
      </c>
      <c r="AR444" s="149">
        <v>13100</v>
      </c>
      <c r="AS444">
        <v>3900</v>
      </c>
      <c r="AT444">
        <v>0</v>
      </c>
      <c r="AU444">
        <v>0</v>
      </c>
      <c r="AV444">
        <f t="shared" si="103"/>
        <v>17000</v>
      </c>
      <c r="AX444" s="150">
        <f t="shared" si="104"/>
        <v>0</v>
      </c>
      <c r="AY444" s="150">
        <f t="shared" si="105"/>
        <v>0</v>
      </c>
      <c r="AZ444" s="150">
        <f t="shared" si="106"/>
        <v>0</v>
      </c>
      <c r="BA444" s="150">
        <f t="shared" si="107"/>
        <v>0</v>
      </c>
      <c r="BB444" s="150">
        <f t="shared" si="108"/>
        <v>0</v>
      </c>
      <c r="BC444" s="150">
        <f t="shared" si="109"/>
        <v>0</v>
      </c>
      <c r="BD444" s="150">
        <f t="shared" si="110"/>
        <v>0</v>
      </c>
      <c r="BE444" s="150">
        <f t="shared" si="111"/>
        <v>0</v>
      </c>
    </row>
    <row r="445" spans="1:57" x14ac:dyDescent="0.4">
      <c r="A445" t="s">
        <v>316</v>
      </c>
      <c r="B445">
        <v>500</v>
      </c>
      <c r="C445" t="s">
        <v>316</v>
      </c>
      <c r="D445">
        <v>15464</v>
      </c>
      <c r="E445">
        <v>1</v>
      </c>
      <c r="F445" t="s">
        <v>316</v>
      </c>
      <c r="G445" t="s">
        <v>656</v>
      </c>
      <c r="H445" s="148">
        <v>2018</v>
      </c>
      <c r="I445">
        <v>13700</v>
      </c>
      <c r="J445">
        <v>900</v>
      </c>
      <c r="K445">
        <v>0</v>
      </c>
      <c r="L445">
        <v>0</v>
      </c>
      <c r="M445">
        <f t="shared" si="97"/>
        <v>14600</v>
      </c>
      <c r="N445" s="149">
        <v>12900</v>
      </c>
      <c r="O445">
        <v>1700</v>
      </c>
      <c r="P445">
        <v>0</v>
      </c>
      <c r="Q445">
        <v>0</v>
      </c>
      <c r="R445" s="148">
        <f t="shared" si="98"/>
        <v>14600</v>
      </c>
      <c r="S445" s="149">
        <v>12500</v>
      </c>
      <c r="T445">
        <v>2100</v>
      </c>
      <c r="U445">
        <v>0</v>
      </c>
      <c r="V445">
        <v>0</v>
      </c>
      <c r="W445" s="148">
        <f t="shared" si="99"/>
        <v>14600</v>
      </c>
      <c r="X445" s="149">
        <v>14500</v>
      </c>
      <c r="Y445">
        <v>100</v>
      </c>
      <c r="Z445">
        <v>0</v>
      </c>
      <c r="AA445">
        <v>0</v>
      </c>
      <c r="AB445" s="148">
        <f t="shared" si="96"/>
        <v>14600</v>
      </c>
      <c r="AC445" s="149">
        <v>14600</v>
      </c>
      <c r="AD445">
        <v>0</v>
      </c>
      <c r="AE445">
        <v>0</v>
      </c>
      <c r="AF445">
        <v>0</v>
      </c>
      <c r="AG445" s="148">
        <f t="shared" si="100"/>
        <v>14600</v>
      </c>
      <c r="AH445" s="149">
        <v>14600</v>
      </c>
      <c r="AI445">
        <v>0</v>
      </c>
      <c r="AJ445">
        <v>0</v>
      </c>
      <c r="AK445">
        <v>0</v>
      </c>
      <c r="AL445" s="148">
        <f t="shared" si="101"/>
        <v>14600</v>
      </c>
      <c r="AM445" s="149">
        <v>14600</v>
      </c>
      <c r="AN445">
        <v>0</v>
      </c>
      <c r="AO445">
        <v>0</v>
      </c>
      <c r="AP445">
        <v>0</v>
      </c>
      <c r="AQ445" s="148">
        <f t="shared" si="102"/>
        <v>14600</v>
      </c>
      <c r="AR445" s="149">
        <v>14300</v>
      </c>
      <c r="AS445">
        <v>0</v>
      </c>
      <c r="AT445">
        <v>0</v>
      </c>
      <c r="AU445">
        <v>0</v>
      </c>
      <c r="AV445">
        <f t="shared" si="103"/>
        <v>14300</v>
      </c>
      <c r="AX445" s="150">
        <f t="shared" si="104"/>
        <v>0</v>
      </c>
      <c r="AY445" s="150">
        <f t="shared" si="105"/>
        <v>0</v>
      </c>
      <c r="AZ445" s="150">
        <f t="shared" si="106"/>
        <v>0</v>
      </c>
      <c r="BA445" s="150">
        <f t="shared" si="107"/>
        <v>0</v>
      </c>
      <c r="BB445" s="150">
        <f t="shared" si="108"/>
        <v>0</v>
      </c>
      <c r="BC445" s="150">
        <f t="shared" si="109"/>
        <v>0</v>
      </c>
      <c r="BD445" s="150">
        <f t="shared" si="110"/>
        <v>0</v>
      </c>
      <c r="BE445" s="150">
        <f t="shared" si="111"/>
        <v>0</v>
      </c>
    </row>
    <row r="446" spans="1:57" x14ac:dyDescent="0.4">
      <c r="A446" t="s">
        <v>312</v>
      </c>
      <c r="B446">
        <v>500</v>
      </c>
      <c r="C446" t="s">
        <v>312</v>
      </c>
      <c r="D446">
        <v>15038</v>
      </c>
      <c r="E446">
        <v>1</v>
      </c>
      <c r="F446" t="s">
        <v>312</v>
      </c>
      <c r="G446" t="s">
        <v>656</v>
      </c>
      <c r="H446" s="148">
        <v>2019</v>
      </c>
      <c r="I446">
        <v>37000</v>
      </c>
      <c r="J446">
        <v>0</v>
      </c>
      <c r="K446">
        <v>0</v>
      </c>
      <c r="L446">
        <v>0</v>
      </c>
      <c r="M446">
        <f t="shared" si="97"/>
        <v>37000</v>
      </c>
      <c r="N446" s="149">
        <v>37000</v>
      </c>
      <c r="O446">
        <v>0</v>
      </c>
      <c r="P446">
        <v>0</v>
      </c>
      <c r="Q446">
        <v>0</v>
      </c>
      <c r="R446" s="148">
        <f t="shared" si="98"/>
        <v>37000</v>
      </c>
      <c r="S446" s="149">
        <v>37000</v>
      </c>
      <c r="T446">
        <v>0</v>
      </c>
      <c r="U446">
        <v>0</v>
      </c>
      <c r="V446">
        <v>0</v>
      </c>
      <c r="W446" s="148">
        <f t="shared" si="99"/>
        <v>37000</v>
      </c>
      <c r="X446" s="149">
        <v>36900</v>
      </c>
      <c r="Y446">
        <v>100</v>
      </c>
      <c r="Z446">
        <v>0</v>
      </c>
      <c r="AA446">
        <v>0</v>
      </c>
      <c r="AB446" s="148">
        <f t="shared" si="96"/>
        <v>37000</v>
      </c>
      <c r="AC446" s="149">
        <v>36900</v>
      </c>
      <c r="AD446">
        <v>100</v>
      </c>
      <c r="AE446">
        <v>0</v>
      </c>
      <c r="AF446">
        <v>0</v>
      </c>
      <c r="AG446" s="148">
        <f t="shared" si="100"/>
        <v>37000</v>
      </c>
      <c r="AH446" s="149">
        <v>36900</v>
      </c>
      <c r="AI446">
        <v>100</v>
      </c>
      <c r="AJ446">
        <v>0</v>
      </c>
      <c r="AK446">
        <v>0</v>
      </c>
      <c r="AL446" s="148">
        <f t="shared" si="101"/>
        <v>37000</v>
      </c>
      <c r="AM446" s="149">
        <v>37000</v>
      </c>
      <c r="AN446">
        <v>0</v>
      </c>
      <c r="AO446">
        <v>0</v>
      </c>
      <c r="AP446">
        <v>0</v>
      </c>
      <c r="AQ446" s="148">
        <f t="shared" si="102"/>
        <v>37000</v>
      </c>
      <c r="AR446" s="149">
        <v>35400</v>
      </c>
      <c r="AS446">
        <v>800</v>
      </c>
      <c r="AT446">
        <v>100</v>
      </c>
      <c r="AU446">
        <v>0</v>
      </c>
      <c r="AV446">
        <f t="shared" si="103"/>
        <v>36300</v>
      </c>
      <c r="AX446" s="150">
        <f t="shared" si="104"/>
        <v>0</v>
      </c>
      <c r="AY446" s="150">
        <f t="shared" si="105"/>
        <v>0</v>
      </c>
      <c r="AZ446" s="150">
        <f t="shared" si="106"/>
        <v>0</v>
      </c>
      <c r="BA446" s="150">
        <f t="shared" si="107"/>
        <v>0</v>
      </c>
      <c r="BB446" s="150">
        <f t="shared" si="108"/>
        <v>0</v>
      </c>
      <c r="BC446" s="150">
        <f t="shared" si="109"/>
        <v>0</v>
      </c>
      <c r="BD446" s="150">
        <f t="shared" si="110"/>
        <v>0</v>
      </c>
      <c r="BE446" s="150">
        <f t="shared" si="111"/>
        <v>0</v>
      </c>
    </row>
    <row r="447" spans="1:57" x14ac:dyDescent="0.4">
      <c r="A447" t="s">
        <v>313</v>
      </c>
      <c r="B447">
        <v>500</v>
      </c>
      <c r="C447" t="s">
        <v>313</v>
      </c>
      <c r="D447">
        <v>15039</v>
      </c>
      <c r="E447">
        <v>1</v>
      </c>
      <c r="F447" t="s">
        <v>313</v>
      </c>
      <c r="G447" t="s">
        <v>656</v>
      </c>
      <c r="H447" s="148">
        <v>2017</v>
      </c>
      <c r="I447">
        <v>12100</v>
      </c>
      <c r="J447">
        <v>600</v>
      </c>
      <c r="K447">
        <v>0</v>
      </c>
      <c r="L447">
        <v>0</v>
      </c>
      <c r="M447">
        <f t="shared" si="97"/>
        <v>12700</v>
      </c>
      <c r="N447" s="149">
        <v>12700</v>
      </c>
      <c r="O447">
        <v>0</v>
      </c>
      <c r="P447">
        <v>0</v>
      </c>
      <c r="Q447">
        <v>0</v>
      </c>
      <c r="R447" s="148">
        <f t="shared" si="98"/>
        <v>12700</v>
      </c>
      <c r="S447" s="149">
        <v>12700</v>
      </c>
      <c r="T447">
        <v>0</v>
      </c>
      <c r="U447">
        <v>0</v>
      </c>
      <c r="V447">
        <v>0</v>
      </c>
      <c r="W447" s="148">
        <f t="shared" si="99"/>
        <v>12700</v>
      </c>
      <c r="X447" s="149">
        <v>12700</v>
      </c>
      <c r="Y447">
        <v>0</v>
      </c>
      <c r="Z447">
        <v>0</v>
      </c>
      <c r="AA447">
        <v>0</v>
      </c>
      <c r="AB447" s="148">
        <f t="shared" si="96"/>
        <v>12700</v>
      </c>
      <c r="AC447" s="149">
        <v>12700</v>
      </c>
      <c r="AD447">
        <v>0</v>
      </c>
      <c r="AE447">
        <v>0</v>
      </c>
      <c r="AF447">
        <v>0</v>
      </c>
      <c r="AG447" s="148">
        <f t="shared" si="100"/>
        <v>12700</v>
      </c>
      <c r="AH447" s="149">
        <v>12700</v>
      </c>
      <c r="AI447">
        <v>0</v>
      </c>
      <c r="AJ447">
        <v>0</v>
      </c>
      <c r="AK447">
        <v>0</v>
      </c>
      <c r="AL447" s="148">
        <f t="shared" si="101"/>
        <v>12700</v>
      </c>
      <c r="AM447" s="149">
        <v>12700</v>
      </c>
      <c r="AN447">
        <v>0</v>
      </c>
      <c r="AO447">
        <v>0</v>
      </c>
      <c r="AP447">
        <v>0</v>
      </c>
      <c r="AQ447" s="148">
        <f t="shared" si="102"/>
        <v>12700</v>
      </c>
      <c r="AR447" s="149">
        <v>11300</v>
      </c>
      <c r="AS447">
        <v>1300</v>
      </c>
      <c r="AT447">
        <v>100</v>
      </c>
      <c r="AU447">
        <v>0</v>
      </c>
      <c r="AV447">
        <f t="shared" si="103"/>
        <v>12700</v>
      </c>
      <c r="AX447" s="150">
        <f t="shared" si="104"/>
        <v>0</v>
      </c>
      <c r="AY447" s="150">
        <f t="shared" si="105"/>
        <v>0</v>
      </c>
      <c r="AZ447" s="150">
        <f t="shared" si="106"/>
        <v>0</v>
      </c>
      <c r="BA447" s="150">
        <f t="shared" si="107"/>
        <v>0</v>
      </c>
      <c r="BB447" s="150">
        <f t="shared" si="108"/>
        <v>0</v>
      </c>
      <c r="BC447" s="150">
        <f t="shared" si="109"/>
        <v>0</v>
      </c>
      <c r="BD447" s="150">
        <f t="shared" si="110"/>
        <v>0</v>
      </c>
      <c r="BE447" s="150">
        <f t="shared" si="111"/>
        <v>0</v>
      </c>
    </row>
    <row r="448" spans="1:57" x14ac:dyDescent="0.4">
      <c r="A448" t="s">
        <v>499</v>
      </c>
      <c r="B448">
        <v>500</v>
      </c>
      <c r="C448" t="s">
        <v>499</v>
      </c>
      <c r="D448">
        <v>15122</v>
      </c>
      <c r="E448">
        <v>1</v>
      </c>
      <c r="F448" t="s">
        <v>499</v>
      </c>
      <c r="G448" t="s">
        <v>656</v>
      </c>
      <c r="H448" s="148">
        <v>2021</v>
      </c>
      <c r="I448">
        <v>2400</v>
      </c>
      <c r="J448">
        <v>0</v>
      </c>
      <c r="K448">
        <v>0</v>
      </c>
      <c r="L448">
        <v>0</v>
      </c>
      <c r="M448">
        <f t="shared" si="97"/>
        <v>2400</v>
      </c>
      <c r="N448" s="149">
        <v>2400</v>
      </c>
      <c r="O448">
        <v>0</v>
      </c>
      <c r="P448">
        <v>0</v>
      </c>
      <c r="Q448">
        <v>0</v>
      </c>
      <c r="R448" s="148">
        <f t="shared" si="98"/>
        <v>2400</v>
      </c>
      <c r="S448" s="149">
        <v>2400</v>
      </c>
      <c r="T448">
        <v>0</v>
      </c>
      <c r="U448">
        <v>0</v>
      </c>
      <c r="V448">
        <v>0</v>
      </c>
      <c r="W448" s="148">
        <f t="shared" si="99"/>
        <v>2400</v>
      </c>
      <c r="X448" s="149">
        <v>2400</v>
      </c>
      <c r="Y448">
        <v>0</v>
      </c>
      <c r="Z448">
        <v>0</v>
      </c>
      <c r="AA448">
        <v>0</v>
      </c>
      <c r="AB448" s="148">
        <f t="shared" si="96"/>
        <v>2400</v>
      </c>
      <c r="AC448" s="149">
        <v>2400</v>
      </c>
      <c r="AD448">
        <v>0</v>
      </c>
      <c r="AE448">
        <v>0</v>
      </c>
      <c r="AF448">
        <v>0</v>
      </c>
      <c r="AG448" s="148">
        <f t="shared" si="100"/>
        <v>2400</v>
      </c>
      <c r="AH448" s="149">
        <v>2300</v>
      </c>
      <c r="AI448">
        <v>100</v>
      </c>
      <c r="AJ448">
        <v>0</v>
      </c>
      <c r="AK448">
        <v>0</v>
      </c>
      <c r="AL448" s="148">
        <f t="shared" si="101"/>
        <v>2400</v>
      </c>
      <c r="AM448" s="149">
        <v>2400</v>
      </c>
      <c r="AN448">
        <v>0</v>
      </c>
      <c r="AO448">
        <v>0</v>
      </c>
      <c r="AP448">
        <v>0</v>
      </c>
      <c r="AQ448" s="148">
        <f t="shared" si="102"/>
        <v>2400</v>
      </c>
      <c r="AR448" s="149">
        <v>2300</v>
      </c>
      <c r="AS448">
        <v>0</v>
      </c>
      <c r="AT448">
        <v>0</v>
      </c>
      <c r="AU448">
        <v>0</v>
      </c>
      <c r="AV448">
        <f t="shared" si="103"/>
        <v>2300</v>
      </c>
      <c r="AX448" s="150">
        <f t="shared" si="104"/>
        <v>0</v>
      </c>
      <c r="AY448" s="150">
        <f t="shared" si="105"/>
        <v>0</v>
      </c>
      <c r="AZ448" s="150">
        <f t="shared" si="106"/>
        <v>0</v>
      </c>
      <c r="BA448" s="150">
        <f t="shared" si="107"/>
        <v>0</v>
      </c>
      <c r="BB448" s="150">
        <f t="shared" si="108"/>
        <v>0</v>
      </c>
      <c r="BC448" s="150">
        <f t="shared" si="109"/>
        <v>0</v>
      </c>
      <c r="BD448" s="150">
        <f t="shared" si="110"/>
        <v>0</v>
      </c>
      <c r="BE448" s="150">
        <f t="shared" si="111"/>
        <v>0</v>
      </c>
    </row>
    <row r="449" spans="1:57" x14ac:dyDescent="0.4">
      <c r="A449" t="s">
        <v>410</v>
      </c>
      <c r="B449">
        <v>500</v>
      </c>
      <c r="C449" t="s">
        <v>410</v>
      </c>
      <c r="D449">
        <v>16940</v>
      </c>
      <c r="E449">
        <v>1</v>
      </c>
      <c r="F449" t="s">
        <v>410</v>
      </c>
      <c r="G449" t="s">
        <v>656</v>
      </c>
      <c r="H449" s="148">
        <v>2020</v>
      </c>
      <c r="I449">
        <v>6200</v>
      </c>
      <c r="J449">
        <v>0</v>
      </c>
      <c r="K449">
        <v>0</v>
      </c>
      <c r="L449">
        <v>0</v>
      </c>
      <c r="M449">
        <f t="shared" si="97"/>
        <v>6200</v>
      </c>
      <c r="N449" s="149">
        <v>6200</v>
      </c>
      <c r="O449">
        <v>0</v>
      </c>
      <c r="P449">
        <v>0</v>
      </c>
      <c r="Q449">
        <v>0</v>
      </c>
      <c r="R449" s="148">
        <f t="shared" si="98"/>
        <v>6200</v>
      </c>
      <c r="S449" s="149">
        <v>5800</v>
      </c>
      <c r="T449">
        <v>400</v>
      </c>
      <c r="U449">
        <v>0</v>
      </c>
      <c r="V449">
        <v>0</v>
      </c>
      <c r="W449" s="148">
        <f t="shared" si="99"/>
        <v>6200</v>
      </c>
      <c r="X449" s="149">
        <v>5500</v>
      </c>
      <c r="Y449">
        <v>700</v>
      </c>
      <c r="Z449">
        <v>0</v>
      </c>
      <c r="AA449">
        <v>0</v>
      </c>
      <c r="AB449" s="148">
        <f t="shared" si="96"/>
        <v>6200</v>
      </c>
      <c r="AC449" s="149">
        <v>2600</v>
      </c>
      <c r="AD449">
        <v>3500</v>
      </c>
      <c r="AE449">
        <v>100</v>
      </c>
      <c r="AF449">
        <v>0</v>
      </c>
      <c r="AG449" s="148">
        <f t="shared" si="100"/>
        <v>6200</v>
      </c>
      <c r="AH449" s="149">
        <v>3700</v>
      </c>
      <c r="AI449">
        <v>1400</v>
      </c>
      <c r="AJ449">
        <v>1100</v>
      </c>
      <c r="AK449">
        <v>0</v>
      </c>
      <c r="AL449" s="148">
        <f t="shared" si="101"/>
        <v>6200</v>
      </c>
      <c r="AM449" s="149">
        <v>6200</v>
      </c>
      <c r="AN449">
        <v>0</v>
      </c>
      <c r="AO449">
        <v>0</v>
      </c>
      <c r="AP449">
        <v>0</v>
      </c>
      <c r="AQ449" s="148">
        <f t="shared" si="102"/>
        <v>6200</v>
      </c>
      <c r="AR449" s="149">
        <v>1800</v>
      </c>
      <c r="AS449">
        <v>3800</v>
      </c>
      <c r="AT449">
        <v>300</v>
      </c>
      <c r="AU449">
        <v>0</v>
      </c>
      <c r="AV449">
        <f t="shared" si="103"/>
        <v>5900</v>
      </c>
      <c r="AX449" s="150">
        <f t="shared" si="104"/>
        <v>0</v>
      </c>
      <c r="AY449" s="150">
        <f t="shared" si="105"/>
        <v>0</v>
      </c>
      <c r="AZ449" s="150">
        <f t="shared" si="106"/>
        <v>0</v>
      </c>
      <c r="BA449" s="150">
        <f t="shared" si="107"/>
        <v>0</v>
      </c>
      <c r="BB449" s="150">
        <f t="shared" si="108"/>
        <v>0</v>
      </c>
      <c r="BC449" s="150">
        <f t="shared" si="109"/>
        <v>0</v>
      </c>
      <c r="BD449" s="150">
        <f t="shared" si="110"/>
        <v>0</v>
      </c>
      <c r="BE449" s="150">
        <f t="shared" si="111"/>
        <v>0</v>
      </c>
    </row>
    <row r="450" spans="1:57" x14ac:dyDescent="0.4">
      <c r="A450" t="s">
        <v>411</v>
      </c>
      <c r="B450">
        <v>500</v>
      </c>
      <c r="C450" t="s">
        <v>411</v>
      </c>
      <c r="D450">
        <v>16941</v>
      </c>
      <c r="E450">
        <v>1</v>
      </c>
      <c r="F450" t="s">
        <v>411</v>
      </c>
      <c r="G450" t="s">
        <v>656</v>
      </c>
      <c r="H450" s="148">
        <v>2020</v>
      </c>
      <c r="I450">
        <v>2400</v>
      </c>
      <c r="J450">
        <v>0</v>
      </c>
      <c r="K450">
        <v>0</v>
      </c>
      <c r="L450">
        <v>0</v>
      </c>
      <c r="M450">
        <f t="shared" si="97"/>
        <v>2400</v>
      </c>
      <c r="N450" s="149">
        <v>2400</v>
      </c>
      <c r="O450">
        <v>0</v>
      </c>
      <c r="P450">
        <v>0</v>
      </c>
      <c r="Q450">
        <v>0</v>
      </c>
      <c r="R450" s="148">
        <f t="shared" si="98"/>
        <v>2400</v>
      </c>
      <c r="S450" s="149">
        <v>2400</v>
      </c>
      <c r="T450">
        <v>0</v>
      </c>
      <c r="U450">
        <v>0</v>
      </c>
      <c r="V450">
        <v>0</v>
      </c>
      <c r="W450" s="148">
        <f t="shared" si="99"/>
        <v>2400</v>
      </c>
      <c r="X450" s="149">
        <v>2400</v>
      </c>
      <c r="Y450">
        <v>0</v>
      </c>
      <c r="Z450">
        <v>0</v>
      </c>
      <c r="AA450">
        <v>0</v>
      </c>
      <c r="AB450" s="148">
        <f t="shared" ref="AB450:AB513" si="112">SUM(X450:AA450)</f>
        <v>2400</v>
      </c>
      <c r="AC450" s="149">
        <v>2400</v>
      </c>
      <c r="AD450">
        <v>0</v>
      </c>
      <c r="AE450">
        <v>0</v>
      </c>
      <c r="AF450">
        <v>0</v>
      </c>
      <c r="AG450" s="148">
        <f t="shared" si="100"/>
        <v>2400</v>
      </c>
      <c r="AH450" s="149">
        <v>1100</v>
      </c>
      <c r="AI450">
        <v>1300</v>
      </c>
      <c r="AJ450">
        <v>0</v>
      </c>
      <c r="AK450">
        <v>0</v>
      </c>
      <c r="AL450" s="148">
        <f t="shared" si="101"/>
        <v>2400</v>
      </c>
      <c r="AM450" s="149">
        <v>2400</v>
      </c>
      <c r="AN450">
        <v>0</v>
      </c>
      <c r="AO450">
        <v>0</v>
      </c>
      <c r="AP450">
        <v>0</v>
      </c>
      <c r="AQ450" s="148">
        <f t="shared" si="102"/>
        <v>2400</v>
      </c>
      <c r="AR450" s="149">
        <v>2400</v>
      </c>
      <c r="AS450">
        <v>0</v>
      </c>
      <c r="AT450">
        <v>0</v>
      </c>
      <c r="AU450">
        <v>0</v>
      </c>
      <c r="AV450">
        <f t="shared" si="103"/>
        <v>2400</v>
      </c>
      <c r="AX450" s="150">
        <f t="shared" si="104"/>
        <v>0</v>
      </c>
      <c r="AY450" s="150">
        <f t="shared" si="105"/>
        <v>0</v>
      </c>
      <c r="AZ450" s="150">
        <f t="shared" si="106"/>
        <v>0</v>
      </c>
      <c r="BA450" s="150">
        <f t="shared" si="107"/>
        <v>0</v>
      </c>
      <c r="BB450" s="150">
        <f t="shared" si="108"/>
        <v>0</v>
      </c>
      <c r="BC450" s="150">
        <f t="shared" si="109"/>
        <v>0</v>
      </c>
      <c r="BD450" s="150">
        <f t="shared" si="110"/>
        <v>0</v>
      </c>
      <c r="BE450" s="150">
        <f t="shared" si="111"/>
        <v>0</v>
      </c>
    </row>
    <row r="451" spans="1:57" x14ac:dyDescent="0.4">
      <c r="A451" t="s">
        <v>421</v>
      </c>
      <c r="B451">
        <v>500</v>
      </c>
      <c r="C451" t="s">
        <v>421</v>
      </c>
      <c r="D451">
        <v>16942</v>
      </c>
      <c r="E451">
        <v>1</v>
      </c>
      <c r="F451" t="s">
        <v>421</v>
      </c>
      <c r="G451" t="s">
        <v>656</v>
      </c>
      <c r="H451" s="148">
        <v>2020</v>
      </c>
      <c r="I451">
        <v>3900</v>
      </c>
      <c r="J451">
        <v>0</v>
      </c>
      <c r="K451">
        <v>0</v>
      </c>
      <c r="L451">
        <v>0</v>
      </c>
      <c r="M451">
        <f t="shared" ref="M451:M514" si="113">SUM(I451:L451)</f>
        <v>3900</v>
      </c>
      <c r="N451" s="149">
        <v>3900</v>
      </c>
      <c r="O451">
        <v>0</v>
      </c>
      <c r="P451">
        <v>0</v>
      </c>
      <c r="Q451">
        <v>0</v>
      </c>
      <c r="R451" s="148">
        <f t="shared" ref="R451:R514" si="114">SUM(N451:Q451)</f>
        <v>3900</v>
      </c>
      <c r="S451" s="149">
        <v>3900</v>
      </c>
      <c r="T451">
        <v>0</v>
      </c>
      <c r="U451">
        <v>0</v>
      </c>
      <c r="V451">
        <v>0</v>
      </c>
      <c r="W451" s="148">
        <f t="shared" ref="W451:W514" si="115">SUM(S451:V451)</f>
        <v>3900</v>
      </c>
      <c r="X451" s="149">
        <v>3900</v>
      </c>
      <c r="Y451">
        <v>0</v>
      </c>
      <c r="Z451">
        <v>0</v>
      </c>
      <c r="AA451">
        <v>0</v>
      </c>
      <c r="AB451" s="148">
        <f t="shared" si="112"/>
        <v>3900</v>
      </c>
      <c r="AC451" s="149">
        <v>3900</v>
      </c>
      <c r="AD451">
        <v>0</v>
      </c>
      <c r="AE451">
        <v>0</v>
      </c>
      <c r="AF451">
        <v>0</v>
      </c>
      <c r="AG451" s="148">
        <f t="shared" ref="AG451:AG514" si="116">SUM(AC451:AF451)</f>
        <v>3900</v>
      </c>
      <c r="AH451" s="149">
        <v>3900</v>
      </c>
      <c r="AI451">
        <v>0</v>
      </c>
      <c r="AJ451">
        <v>0</v>
      </c>
      <c r="AK451">
        <v>0</v>
      </c>
      <c r="AL451" s="148">
        <f t="shared" ref="AL451:AL514" si="117">SUM(AH451:AK451)</f>
        <v>3900</v>
      </c>
      <c r="AM451" s="149">
        <v>3900</v>
      </c>
      <c r="AN451">
        <v>0</v>
      </c>
      <c r="AO451">
        <v>0</v>
      </c>
      <c r="AP451">
        <v>0</v>
      </c>
      <c r="AQ451" s="148">
        <f t="shared" ref="AQ451:AQ514" si="118">SUM(AM451:AP451)</f>
        <v>3900</v>
      </c>
      <c r="AR451" s="149">
        <v>3700</v>
      </c>
      <c r="AS451">
        <v>400</v>
      </c>
      <c r="AT451">
        <v>100</v>
      </c>
      <c r="AU451">
        <v>0</v>
      </c>
      <c r="AV451">
        <f t="shared" ref="AV451:AV514" si="119">SUM(AR451:AU451)</f>
        <v>4200</v>
      </c>
      <c r="AX451" s="150">
        <f t="shared" ref="AX451:AX514" si="120">L451/M451*100</f>
        <v>0</v>
      </c>
      <c r="AY451" s="150">
        <f t="shared" ref="AY451:AY514" si="121">Q451/R451*100</f>
        <v>0</v>
      </c>
      <c r="AZ451" s="150">
        <f t="shared" ref="AZ451:AZ514" si="122">V451/W451*100</f>
        <v>0</v>
      </c>
      <c r="BA451" s="150">
        <f t="shared" ref="BA451:BA514" si="123">AA451/AB451*100</f>
        <v>0</v>
      </c>
      <c r="BB451" s="150">
        <f t="shared" ref="BB451:BB514" si="124">AF451/AG451*100</f>
        <v>0</v>
      </c>
      <c r="BC451" s="150">
        <f t="shared" ref="BC451:BC514" si="125">AK451/AL451*100</f>
        <v>0</v>
      </c>
      <c r="BD451" s="150">
        <f t="shared" ref="BD451:BD514" si="126">AP451/AQ451*100</f>
        <v>0</v>
      </c>
      <c r="BE451" s="150">
        <f t="shared" ref="BE451:BE514" si="127">AU451/AV451*100</f>
        <v>0</v>
      </c>
    </row>
    <row r="452" spans="1:57" x14ac:dyDescent="0.4">
      <c r="A452" t="s">
        <v>412</v>
      </c>
      <c r="B452">
        <v>500</v>
      </c>
      <c r="C452" t="s">
        <v>412</v>
      </c>
      <c r="D452">
        <v>16943</v>
      </c>
      <c r="E452">
        <v>1</v>
      </c>
      <c r="F452" t="s">
        <v>412</v>
      </c>
      <c r="G452" t="s">
        <v>656</v>
      </c>
      <c r="H452" s="148">
        <v>2020</v>
      </c>
      <c r="I452">
        <v>3300</v>
      </c>
      <c r="J452">
        <v>0</v>
      </c>
      <c r="K452">
        <v>0</v>
      </c>
      <c r="L452">
        <v>0</v>
      </c>
      <c r="M452">
        <f t="shared" si="113"/>
        <v>3300</v>
      </c>
      <c r="N452" s="149">
        <v>3300</v>
      </c>
      <c r="O452">
        <v>0</v>
      </c>
      <c r="P452">
        <v>0</v>
      </c>
      <c r="Q452">
        <v>0</v>
      </c>
      <c r="R452" s="148">
        <f t="shared" si="114"/>
        <v>3300</v>
      </c>
      <c r="S452" s="149">
        <v>3200</v>
      </c>
      <c r="T452">
        <v>100</v>
      </c>
      <c r="U452">
        <v>0</v>
      </c>
      <c r="V452">
        <v>0</v>
      </c>
      <c r="W452" s="148">
        <f t="shared" si="115"/>
        <v>3300</v>
      </c>
      <c r="X452" s="149">
        <v>3300</v>
      </c>
      <c r="Y452">
        <v>0</v>
      </c>
      <c r="Z452">
        <v>0</v>
      </c>
      <c r="AA452">
        <v>0</v>
      </c>
      <c r="AB452" s="148">
        <f t="shared" si="112"/>
        <v>3300</v>
      </c>
      <c r="AC452" s="149">
        <v>2600</v>
      </c>
      <c r="AD452">
        <v>700</v>
      </c>
      <c r="AE452">
        <v>0</v>
      </c>
      <c r="AF452">
        <v>0</v>
      </c>
      <c r="AG452" s="148">
        <f t="shared" si="116"/>
        <v>3300</v>
      </c>
      <c r="AH452" s="149">
        <v>3300</v>
      </c>
      <c r="AI452">
        <v>0</v>
      </c>
      <c r="AJ452">
        <v>0</v>
      </c>
      <c r="AK452">
        <v>0</v>
      </c>
      <c r="AL452" s="148">
        <f t="shared" si="117"/>
        <v>3300</v>
      </c>
      <c r="AM452" s="149">
        <v>3300</v>
      </c>
      <c r="AN452">
        <v>0</v>
      </c>
      <c r="AO452">
        <v>0</v>
      </c>
      <c r="AP452">
        <v>0</v>
      </c>
      <c r="AQ452" s="148">
        <f t="shared" si="118"/>
        <v>3300</v>
      </c>
      <c r="AR452" s="149">
        <v>2300</v>
      </c>
      <c r="AS452">
        <v>900</v>
      </c>
      <c r="AT452">
        <v>0</v>
      </c>
      <c r="AU452">
        <v>0</v>
      </c>
      <c r="AV452">
        <f t="shared" si="119"/>
        <v>3200</v>
      </c>
      <c r="AX452" s="150">
        <f t="shared" si="120"/>
        <v>0</v>
      </c>
      <c r="AY452" s="150">
        <f t="shared" si="121"/>
        <v>0</v>
      </c>
      <c r="AZ452" s="150">
        <f t="shared" si="122"/>
        <v>0</v>
      </c>
      <c r="BA452" s="150">
        <f t="shared" si="123"/>
        <v>0</v>
      </c>
      <c r="BB452" s="150">
        <f t="shared" si="124"/>
        <v>0</v>
      </c>
      <c r="BC452" s="150">
        <f t="shared" si="125"/>
        <v>0</v>
      </c>
      <c r="BD452" s="150">
        <f t="shared" si="126"/>
        <v>0</v>
      </c>
      <c r="BE452" s="150">
        <f t="shared" si="127"/>
        <v>0</v>
      </c>
    </row>
    <row r="453" spans="1:57" x14ac:dyDescent="0.4">
      <c r="A453" t="s">
        <v>413</v>
      </c>
      <c r="B453">
        <v>500</v>
      </c>
      <c r="C453" t="s">
        <v>413</v>
      </c>
      <c r="D453">
        <v>16944</v>
      </c>
      <c r="E453">
        <v>1</v>
      </c>
      <c r="F453" t="s">
        <v>413</v>
      </c>
      <c r="G453" t="s">
        <v>656</v>
      </c>
      <c r="H453" s="148">
        <v>2021</v>
      </c>
      <c r="I453">
        <v>4200</v>
      </c>
      <c r="J453">
        <v>300</v>
      </c>
      <c r="K453">
        <v>0</v>
      </c>
      <c r="L453">
        <v>0</v>
      </c>
      <c r="M453">
        <f t="shared" si="113"/>
        <v>4500</v>
      </c>
      <c r="N453" s="149">
        <v>4200</v>
      </c>
      <c r="O453">
        <v>300</v>
      </c>
      <c r="P453">
        <v>0</v>
      </c>
      <c r="Q453">
        <v>0</v>
      </c>
      <c r="R453" s="148">
        <f t="shared" si="114"/>
        <v>4500</v>
      </c>
      <c r="S453" s="149">
        <v>4000</v>
      </c>
      <c r="T453">
        <v>500</v>
      </c>
      <c r="U453">
        <v>0</v>
      </c>
      <c r="V453">
        <v>0</v>
      </c>
      <c r="W453" s="148">
        <f t="shared" si="115"/>
        <v>4500</v>
      </c>
      <c r="X453" s="149">
        <v>500</v>
      </c>
      <c r="Y453">
        <v>2000</v>
      </c>
      <c r="Z453">
        <v>2000</v>
      </c>
      <c r="AA453">
        <v>0</v>
      </c>
      <c r="AB453" s="148">
        <f t="shared" si="112"/>
        <v>4500</v>
      </c>
      <c r="AC453" s="149">
        <v>2500</v>
      </c>
      <c r="AD453">
        <v>1600</v>
      </c>
      <c r="AE453">
        <v>400</v>
      </c>
      <c r="AF453">
        <v>0</v>
      </c>
      <c r="AG453" s="148">
        <f t="shared" si="116"/>
        <v>4500</v>
      </c>
      <c r="AH453" s="149">
        <v>400</v>
      </c>
      <c r="AI453">
        <v>500</v>
      </c>
      <c r="AJ453">
        <v>2800</v>
      </c>
      <c r="AK453">
        <v>800</v>
      </c>
      <c r="AL453" s="148">
        <f t="shared" si="117"/>
        <v>4500</v>
      </c>
      <c r="AM453" s="149">
        <v>3000</v>
      </c>
      <c r="AN453">
        <v>1500</v>
      </c>
      <c r="AO453">
        <v>0</v>
      </c>
      <c r="AP453">
        <v>0</v>
      </c>
      <c r="AQ453" s="148">
        <f t="shared" si="118"/>
        <v>4500</v>
      </c>
      <c r="AR453" s="149">
        <v>3100</v>
      </c>
      <c r="AS453">
        <v>1200</v>
      </c>
      <c r="AT453">
        <v>0</v>
      </c>
      <c r="AU453">
        <v>0</v>
      </c>
      <c r="AV453">
        <f t="shared" si="119"/>
        <v>4300</v>
      </c>
      <c r="AX453" s="150">
        <f t="shared" si="120"/>
        <v>0</v>
      </c>
      <c r="AY453" s="150">
        <f t="shared" si="121"/>
        <v>0</v>
      </c>
      <c r="AZ453" s="150">
        <f t="shared" si="122"/>
        <v>0</v>
      </c>
      <c r="BA453" s="150">
        <f t="shared" si="123"/>
        <v>0</v>
      </c>
      <c r="BB453" s="150">
        <f t="shared" si="124"/>
        <v>0</v>
      </c>
      <c r="BC453" s="150">
        <f t="shared" si="125"/>
        <v>17.777777777777779</v>
      </c>
      <c r="BD453" s="150">
        <f t="shared" si="126"/>
        <v>0</v>
      </c>
      <c r="BE453" s="150">
        <f t="shared" si="127"/>
        <v>0</v>
      </c>
    </row>
    <row r="454" spans="1:57" x14ac:dyDescent="0.4">
      <c r="A454" t="s">
        <v>416</v>
      </c>
      <c r="B454">
        <v>500</v>
      </c>
      <c r="C454" t="s">
        <v>416</v>
      </c>
      <c r="D454">
        <v>16945</v>
      </c>
      <c r="E454">
        <v>1</v>
      </c>
      <c r="F454" t="s">
        <v>416</v>
      </c>
      <c r="G454" t="s">
        <v>656</v>
      </c>
      <c r="H454" s="148">
        <v>2021</v>
      </c>
      <c r="I454">
        <v>4900</v>
      </c>
      <c r="J454">
        <v>0</v>
      </c>
      <c r="K454">
        <v>0</v>
      </c>
      <c r="L454">
        <v>0</v>
      </c>
      <c r="M454">
        <f t="shared" si="113"/>
        <v>4900</v>
      </c>
      <c r="N454" s="149">
        <v>4900</v>
      </c>
      <c r="O454">
        <v>0</v>
      </c>
      <c r="P454">
        <v>0</v>
      </c>
      <c r="Q454">
        <v>0</v>
      </c>
      <c r="R454" s="148">
        <f t="shared" si="114"/>
        <v>4900</v>
      </c>
      <c r="S454" s="149">
        <v>3700</v>
      </c>
      <c r="T454">
        <v>1200</v>
      </c>
      <c r="U454">
        <v>0</v>
      </c>
      <c r="V454">
        <v>0</v>
      </c>
      <c r="W454" s="148">
        <f t="shared" si="115"/>
        <v>4900</v>
      </c>
      <c r="X454" s="149">
        <v>4600</v>
      </c>
      <c r="Y454">
        <v>300</v>
      </c>
      <c r="Z454">
        <v>0</v>
      </c>
      <c r="AA454">
        <v>0</v>
      </c>
      <c r="AB454" s="148">
        <f t="shared" si="112"/>
        <v>4900</v>
      </c>
      <c r="AC454" s="149">
        <v>4900</v>
      </c>
      <c r="AD454">
        <v>0</v>
      </c>
      <c r="AE454">
        <v>0</v>
      </c>
      <c r="AF454">
        <v>0</v>
      </c>
      <c r="AG454" s="148">
        <f t="shared" si="116"/>
        <v>4900</v>
      </c>
      <c r="AH454" s="149">
        <v>4600</v>
      </c>
      <c r="AI454">
        <v>300</v>
      </c>
      <c r="AJ454">
        <v>0</v>
      </c>
      <c r="AK454">
        <v>0</v>
      </c>
      <c r="AL454" s="148">
        <f t="shared" si="117"/>
        <v>4900</v>
      </c>
      <c r="AM454" s="149">
        <v>4900</v>
      </c>
      <c r="AN454">
        <v>0</v>
      </c>
      <c r="AO454">
        <v>0</v>
      </c>
      <c r="AP454">
        <v>0</v>
      </c>
      <c r="AQ454" s="148">
        <f t="shared" si="118"/>
        <v>4900</v>
      </c>
      <c r="AR454" s="149">
        <v>4100</v>
      </c>
      <c r="AS454">
        <v>900</v>
      </c>
      <c r="AT454">
        <v>0</v>
      </c>
      <c r="AU454">
        <v>0</v>
      </c>
      <c r="AV454">
        <f t="shared" si="119"/>
        <v>5000</v>
      </c>
      <c r="AX454" s="150">
        <f t="shared" si="120"/>
        <v>0</v>
      </c>
      <c r="AY454" s="150">
        <f t="shared" si="121"/>
        <v>0</v>
      </c>
      <c r="AZ454" s="150">
        <f t="shared" si="122"/>
        <v>0</v>
      </c>
      <c r="BA454" s="150">
        <f t="shared" si="123"/>
        <v>0</v>
      </c>
      <c r="BB454" s="150">
        <f t="shared" si="124"/>
        <v>0</v>
      </c>
      <c r="BC454" s="150">
        <f t="shared" si="125"/>
        <v>0</v>
      </c>
      <c r="BD454" s="150">
        <f t="shared" si="126"/>
        <v>0</v>
      </c>
      <c r="BE454" s="150">
        <f t="shared" si="127"/>
        <v>0</v>
      </c>
    </row>
    <row r="455" spans="1:57" x14ac:dyDescent="0.4">
      <c r="A455" t="s">
        <v>469</v>
      </c>
      <c r="B455">
        <v>500</v>
      </c>
      <c r="C455" t="s">
        <v>469</v>
      </c>
      <c r="D455">
        <v>16946</v>
      </c>
      <c r="E455">
        <v>1</v>
      </c>
      <c r="F455" t="s">
        <v>469</v>
      </c>
      <c r="G455" t="s">
        <v>656</v>
      </c>
      <c r="H455" s="148">
        <v>2021</v>
      </c>
      <c r="I455">
        <v>2600</v>
      </c>
      <c r="J455">
        <v>0</v>
      </c>
      <c r="K455">
        <v>0</v>
      </c>
      <c r="L455">
        <v>0</v>
      </c>
      <c r="M455">
        <f t="shared" si="113"/>
        <v>2600</v>
      </c>
      <c r="N455" s="149">
        <v>2600</v>
      </c>
      <c r="O455">
        <v>0</v>
      </c>
      <c r="P455">
        <v>0</v>
      </c>
      <c r="Q455">
        <v>0</v>
      </c>
      <c r="R455" s="148">
        <f t="shared" si="114"/>
        <v>2600</v>
      </c>
      <c r="S455" s="149">
        <v>2600</v>
      </c>
      <c r="T455">
        <v>0</v>
      </c>
      <c r="U455">
        <v>0</v>
      </c>
      <c r="V455">
        <v>0</v>
      </c>
      <c r="W455" s="148">
        <f t="shared" si="115"/>
        <v>2600</v>
      </c>
      <c r="X455" s="149">
        <v>2600</v>
      </c>
      <c r="Y455">
        <v>0</v>
      </c>
      <c r="Z455">
        <v>0</v>
      </c>
      <c r="AA455">
        <v>0</v>
      </c>
      <c r="AB455" s="148">
        <f t="shared" si="112"/>
        <v>2600</v>
      </c>
      <c r="AC455" s="149">
        <v>2600</v>
      </c>
      <c r="AD455">
        <v>0</v>
      </c>
      <c r="AE455">
        <v>0</v>
      </c>
      <c r="AF455">
        <v>0</v>
      </c>
      <c r="AG455" s="148">
        <f t="shared" si="116"/>
        <v>2600</v>
      </c>
      <c r="AH455" s="149">
        <v>2600</v>
      </c>
      <c r="AI455">
        <v>0</v>
      </c>
      <c r="AJ455">
        <v>0</v>
      </c>
      <c r="AK455">
        <v>0</v>
      </c>
      <c r="AL455" s="148">
        <f t="shared" si="117"/>
        <v>2600</v>
      </c>
      <c r="AM455" s="149">
        <v>2600</v>
      </c>
      <c r="AN455">
        <v>0</v>
      </c>
      <c r="AO455">
        <v>0</v>
      </c>
      <c r="AP455">
        <v>0</v>
      </c>
      <c r="AQ455" s="148">
        <f t="shared" si="118"/>
        <v>2600</v>
      </c>
      <c r="AR455" s="149">
        <v>2700</v>
      </c>
      <c r="AS455">
        <v>0</v>
      </c>
      <c r="AT455">
        <v>0</v>
      </c>
      <c r="AU455">
        <v>0</v>
      </c>
      <c r="AV455">
        <f t="shared" si="119"/>
        <v>2700</v>
      </c>
      <c r="AX455" s="150">
        <f t="shared" si="120"/>
        <v>0</v>
      </c>
      <c r="AY455" s="150">
        <f t="shared" si="121"/>
        <v>0</v>
      </c>
      <c r="AZ455" s="150">
        <f t="shared" si="122"/>
        <v>0</v>
      </c>
      <c r="BA455" s="150">
        <f t="shared" si="123"/>
        <v>0</v>
      </c>
      <c r="BB455" s="150">
        <f t="shared" si="124"/>
        <v>0</v>
      </c>
      <c r="BC455" s="150">
        <f t="shared" si="125"/>
        <v>0</v>
      </c>
      <c r="BD455" s="150">
        <f t="shared" si="126"/>
        <v>0</v>
      </c>
      <c r="BE455" s="150">
        <f t="shared" si="127"/>
        <v>0</v>
      </c>
    </row>
    <row r="456" spans="1:57" x14ac:dyDescent="0.4">
      <c r="A456" t="s">
        <v>467</v>
      </c>
      <c r="B456">
        <v>500</v>
      </c>
      <c r="C456" t="s">
        <v>467</v>
      </c>
      <c r="D456">
        <v>16947</v>
      </c>
      <c r="E456">
        <v>1</v>
      </c>
      <c r="F456" t="s">
        <v>467</v>
      </c>
      <c r="G456" t="s">
        <v>656</v>
      </c>
      <c r="H456" s="148">
        <v>2020</v>
      </c>
      <c r="I456">
        <v>2600</v>
      </c>
      <c r="J456">
        <v>0</v>
      </c>
      <c r="K456">
        <v>0</v>
      </c>
      <c r="L456">
        <v>0</v>
      </c>
      <c r="M456">
        <f t="shared" si="113"/>
        <v>2600</v>
      </c>
      <c r="N456" s="149">
        <v>2600</v>
      </c>
      <c r="O456">
        <v>0</v>
      </c>
      <c r="P456">
        <v>0</v>
      </c>
      <c r="Q456">
        <v>0</v>
      </c>
      <c r="R456" s="148">
        <f t="shared" si="114"/>
        <v>2600</v>
      </c>
      <c r="S456" s="149">
        <v>2600</v>
      </c>
      <c r="T456">
        <v>0</v>
      </c>
      <c r="U456">
        <v>0</v>
      </c>
      <c r="V456">
        <v>0</v>
      </c>
      <c r="W456" s="148">
        <f t="shared" si="115"/>
        <v>2600</v>
      </c>
      <c r="X456" s="149">
        <v>2600</v>
      </c>
      <c r="Y456">
        <v>0</v>
      </c>
      <c r="Z456">
        <v>0</v>
      </c>
      <c r="AA456">
        <v>0</v>
      </c>
      <c r="AB456" s="148">
        <f t="shared" si="112"/>
        <v>2600</v>
      </c>
      <c r="AC456" s="149">
        <v>2600</v>
      </c>
      <c r="AD456">
        <v>0</v>
      </c>
      <c r="AE456">
        <v>0</v>
      </c>
      <c r="AF456">
        <v>0</v>
      </c>
      <c r="AG456" s="148">
        <f t="shared" si="116"/>
        <v>2600</v>
      </c>
      <c r="AH456" s="149">
        <v>2600</v>
      </c>
      <c r="AI456">
        <v>0</v>
      </c>
      <c r="AJ456">
        <v>0</v>
      </c>
      <c r="AK456">
        <v>0</v>
      </c>
      <c r="AL456" s="148">
        <f t="shared" si="117"/>
        <v>2600</v>
      </c>
      <c r="AM456" s="149">
        <v>2600</v>
      </c>
      <c r="AN456">
        <v>0</v>
      </c>
      <c r="AO456">
        <v>0</v>
      </c>
      <c r="AP456">
        <v>0</v>
      </c>
      <c r="AQ456" s="148">
        <f t="shared" si="118"/>
        <v>2600</v>
      </c>
      <c r="AR456" s="149">
        <v>2800</v>
      </c>
      <c r="AS456">
        <v>0</v>
      </c>
      <c r="AT456">
        <v>0</v>
      </c>
      <c r="AU456">
        <v>0</v>
      </c>
      <c r="AV456">
        <f t="shared" si="119"/>
        <v>2800</v>
      </c>
      <c r="AX456" s="150">
        <f t="shared" si="120"/>
        <v>0</v>
      </c>
      <c r="AY456" s="150">
        <f t="shared" si="121"/>
        <v>0</v>
      </c>
      <c r="AZ456" s="150">
        <f t="shared" si="122"/>
        <v>0</v>
      </c>
      <c r="BA456" s="150">
        <f t="shared" si="123"/>
        <v>0</v>
      </c>
      <c r="BB456" s="150">
        <f t="shared" si="124"/>
        <v>0</v>
      </c>
      <c r="BC456" s="150">
        <f t="shared" si="125"/>
        <v>0</v>
      </c>
      <c r="BD456" s="150">
        <f t="shared" si="126"/>
        <v>0</v>
      </c>
      <c r="BE456" s="150">
        <f t="shared" si="127"/>
        <v>0</v>
      </c>
    </row>
    <row r="457" spans="1:57" x14ac:dyDescent="0.4">
      <c r="A457" t="s">
        <v>417</v>
      </c>
      <c r="B457">
        <v>500</v>
      </c>
      <c r="C457" t="s">
        <v>417</v>
      </c>
      <c r="D457">
        <v>16948</v>
      </c>
      <c r="E457">
        <v>1</v>
      </c>
      <c r="F457" t="s">
        <v>417</v>
      </c>
      <c r="G457" t="s">
        <v>656</v>
      </c>
      <c r="H457" s="148">
        <v>2021</v>
      </c>
      <c r="I457">
        <v>3300</v>
      </c>
      <c r="J457">
        <v>100</v>
      </c>
      <c r="K457">
        <v>0</v>
      </c>
      <c r="L457">
        <v>0</v>
      </c>
      <c r="M457">
        <f t="shared" si="113"/>
        <v>3400</v>
      </c>
      <c r="N457" s="149">
        <v>3400</v>
      </c>
      <c r="O457">
        <v>0</v>
      </c>
      <c r="P457">
        <v>0</v>
      </c>
      <c r="Q457">
        <v>0</v>
      </c>
      <c r="R457" s="148">
        <f t="shared" si="114"/>
        <v>3400</v>
      </c>
      <c r="S457" s="149">
        <v>3400</v>
      </c>
      <c r="T457">
        <v>0</v>
      </c>
      <c r="U457">
        <v>0</v>
      </c>
      <c r="V457">
        <v>0</v>
      </c>
      <c r="W457" s="148">
        <f t="shared" si="115"/>
        <v>3400</v>
      </c>
      <c r="X457" s="149">
        <v>3400</v>
      </c>
      <c r="Y457">
        <v>0</v>
      </c>
      <c r="Z457">
        <v>0</v>
      </c>
      <c r="AA457">
        <v>0</v>
      </c>
      <c r="AB457" s="148">
        <f t="shared" si="112"/>
        <v>3400</v>
      </c>
      <c r="AC457" s="149">
        <v>3400</v>
      </c>
      <c r="AD457">
        <v>0</v>
      </c>
      <c r="AE457">
        <v>0</v>
      </c>
      <c r="AF457">
        <v>0</v>
      </c>
      <c r="AG457" s="148">
        <f t="shared" si="116"/>
        <v>3400</v>
      </c>
      <c r="AH457" s="149">
        <v>3000</v>
      </c>
      <c r="AI457">
        <v>400</v>
      </c>
      <c r="AJ457">
        <v>0</v>
      </c>
      <c r="AK457">
        <v>0</v>
      </c>
      <c r="AL457" s="148">
        <f t="shared" si="117"/>
        <v>3400</v>
      </c>
      <c r="AM457" s="149">
        <v>3400</v>
      </c>
      <c r="AN457">
        <v>0</v>
      </c>
      <c r="AO457">
        <v>0</v>
      </c>
      <c r="AP457">
        <v>0</v>
      </c>
      <c r="AQ457" s="148">
        <f t="shared" si="118"/>
        <v>3400</v>
      </c>
      <c r="AR457" s="149">
        <v>2200</v>
      </c>
      <c r="AS457">
        <v>300</v>
      </c>
      <c r="AT457">
        <v>600</v>
      </c>
      <c r="AU457">
        <v>0</v>
      </c>
      <c r="AV457">
        <f t="shared" si="119"/>
        <v>3100</v>
      </c>
      <c r="AX457" s="150">
        <f t="shared" si="120"/>
        <v>0</v>
      </c>
      <c r="AY457" s="150">
        <f t="shared" si="121"/>
        <v>0</v>
      </c>
      <c r="AZ457" s="150">
        <f t="shared" si="122"/>
        <v>0</v>
      </c>
      <c r="BA457" s="150">
        <f t="shared" si="123"/>
        <v>0</v>
      </c>
      <c r="BB457" s="150">
        <f t="shared" si="124"/>
        <v>0</v>
      </c>
      <c r="BC457" s="150">
        <f t="shared" si="125"/>
        <v>0</v>
      </c>
      <c r="BD457" s="150">
        <f t="shared" si="126"/>
        <v>0</v>
      </c>
      <c r="BE457" s="150">
        <f t="shared" si="127"/>
        <v>0</v>
      </c>
    </row>
    <row r="458" spans="1:57" x14ac:dyDescent="0.4">
      <c r="A458" t="s">
        <v>418</v>
      </c>
      <c r="B458">
        <v>500</v>
      </c>
      <c r="C458" t="s">
        <v>418</v>
      </c>
      <c r="D458">
        <v>16950</v>
      </c>
      <c r="E458">
        <v>1</v>
      </c>
      <c r="F458" t="s">
        <v>418</v>
      </c>
      <c r="G458" t="s">
        <v>656</v>
      </c>
      <c r="H458" s="148">
        <v>2021</v>
      </c>
      <c r="I458">
        <v>5300</v>
      </c>
      <c r="J458">
        <v>300</v>
      </c>
      <c r="K458">
        <v>0</v>
      </c>
      <c r="L458">
        <v>0</v>
      </c>
      <c r="M458">
        <f t="shared" si="113"/>
        <v>5600</v>
      </c>
      <c r="N458" s="149">
        <v>5600</v>
      </c>
      <c r="O458">
        <v>0</v>
      </c>
      <c r="P458">
        <v>0</v>
      </c>
      <c r="Q458">
        <v>0</v>
      </c>
      <c r="R458" s="148">
        <f t="shared" si="114"/>
        <v>5600</v>
      </c>
      <c r="S458" s="149">
        <v>5600</v>
      </c>
      <c r="T458">
        <v>0</v>
      </c>
      <c r="U458">
        <v>0</v>
      </c>
      <c r="V458">
        <v>0</v>
      </c>
      <c r="W458" s="148">
        <f t="shared" si="115"/>
        <v>5600</v>
      </c>
      <c r="X458" s="149">
        <v>5600</v>
      </c>
      <c r="Y458">
        <v>0</v>
      </c>
      <c r="Z458">
        <v>0</v>
      </c>
      <c r="AA458">
        <v>0</v>
      </c>
      <c r="AB458" s="148">
        <f t="shared" si="112"/>
        <v>5600</v>
      </c>
      <c r="AC458" s="149">
        <v>3700</v>
      </c>
      <c r="AD458">
        <v>1900</v>
      </c>
      <c r="AE458">
        <v>0</v>
      </c>
      <c r="AF458">
        <v>0</v>
      </c>
      <c r="AG458" s="148">
        <f t="shared" si="116"/>
        <v>5600</v>
      </c>
      <c r="AH458" s="149">
        <v>2500</v>
      </c>
      <c r="AI458">
        <v>3100</v>
      </c>
      <c r="AJ458">
        <v>0</v>
      </c>
      <c r="AK458">
        <v>0</v>
      </c>
      <c r="AL458" s="148">
        <f t="shared" si="117"/>
        <v>5600</v>
      </c>
      <c r="AM458" s="149">
        <v>5600</v>
      </c>
      <c r="AN458">
        <v>0</v>
      </c>
      <c r="AO458">
        <v>0</v>
      </c>
      <c r="AP458">
        <v>0</v>
      </c>
      <c r="AQ458" s="148">
        <f t="shared" si="118"/>
        <v>5600</v>
      </c>
      <c r="AR458" s="149">
        <v>5700</v>
      </c>
      <c r="AS458">
        <v>0</v>
      </c>
      <c r="AT458">
        <v>0</v>
      </c>
      <c r="AU458">
        <v>0</v>
      </c>
      <c r="AV458">
        <f t="shared" si="119"/>
        <v>5700</v>
      </c>
      <c r="AX458" s="150">
        <f t="shared" si="120"/>
        <v>0</v>
      </c>
      <c r="AY458" s="150">
        <f t="shared" si="121"/>
        <v>0</v>
      </c>
      <c r="AZ458" s="150">
        <f t="shared" si="122"/>
        <v>0</v>
      </c>
      <c r="BA458" s="150">
        <f t="shared" si="123"/>
        <v>0</v>
      </c>
      <c r="BB458" s="150">
        <f t="shared" si="124"/>
        <v>0</v>
      </c>
      <c r="BC458" s="150">
        <f t="shared" si="125"/>
        <v>0</v>
      </c>
      <c r="BD458" s="150">
        <f t="shared" si="126"/>
        <v>0</v>
      </c>
      <c r="BE458" s="150">
        <f t="shared" si="127"/>
        <v>0</v>
      </c>
    </row>
    <row r="459" spans="1:57" x14ac:dyDescent="0.4">
      <c r="A459" t="s">
        <v>419</v>
      </c>
      <c r="B459">
        <v>500</v>
      </c>
      <c r="C459" t="s">
        <v>419</v>
      </c>
      <c r="D459">
        <v>16951</v>
      </c>
      <c r="E459">
        <v>1</v>
      </c>
      <c r="F459" t="s">
        <v>419</v>
      </c>
      <c r="G459" t="s">
        <v>656</v>
      </c>
      <c r="H459" s="148">
        <v>2021</v>
      </c>
      <c r="I459">
        <v>13400</v>
      </c>
      <c r="J459">
        <v>0</v>
      </c>
      <c r="K459">
        <v>0</v>
      </c>
      <c r="L459">
        <v>0</v>
      </c>
      <c r="M459">
        <f t="shared" si="113"/>
        <v>13400</v>
      </c>
      <c r="N459" s="149">
        <v>13400</v>
      </c>
      <c r="O459">
        <v>0</v>
      </c>
      <c r="P459">
        <v>0</v>
      </c>
      <c r="Q459">
        <v>0</v>
      </c>
      <c r="R459" s="148">
        <f t="shared" si="114"/>
        <v>13400</v>
      </c>
      <c r="S459" s="149">
        <v>13400</v>
      </c>
      <c r="T459">
        <v>0</v>
      </c>
      <c r="U459">
        <v>0</v>
      </c>
      <c r="V459">
        <v>0</v>
      </c>
      <c r="W459" s="148">
        <f t="shared" si="115"/>
        <v>13400</v>
      </c>
      <c r="X459" s="149">
        <v>13400</v>
      </c>
      <c r="Y459">
        <v>0</v>
      </c>
      <c r="Z459">
        <v>0</v>
      </c>
      <c r="AA459">
        <v>0</v>
      </c>
      <c r="AB459" s="148">
        <f t="shared" si="112"/>
        <v>13400</v>
      </c>
      <c r="AC459" s="149">
        <v>8000</v>
      </c>
      <c r="AD459">
        <v>5300</v>
      </c>
      <c r="AE459">
        <v>100</v>
      </c>
      <c r="AF459">
        <v>0</v>
      </c>
      <c r="AG459" s="148">
        <f t="shared" si="116"/>
        <v>13400</v>
      </c>
      <c r="AH459" s="149">
        <v>7800</v>
      </c>
      <c r="AI459">
        <v>5600</v>
      </c>
      <c r="AJ459">
        <v>0</v>
      </c>
      <c r="AK459">
        <v>0</v>
      </c>
      <c r="AL459" s="148">
        <f t="shared" si="117"/>
        <v>13400</v>
      </c>
      <c r="AM459" s="149">
        <v>13400</v>
      </c>
      <c r="AN459">
        <v>0</v>
      </c>
      <c r="AO459">
        <v>0</v>
      </c>
      <c r="AP459">
        <v>0</v>
      </c>
      <c r="AQ459" s="148">
        <f t="shared" si="118"/>
        <v>13400</v>
      </c>
      <c r="AR459" s="149">
        <v>13200</v>
      </c>
      <c r="AS459">
        <v>0</v>
      </c>
      <c r="AT459">
        <v>0</v>
      </c>
      <c r="AU459">
        <v>0</v>
      </c>
      <c r="AV459">
        <f t="shared" si="119"/>
        <v>13200</v>
      </c>
      <c r="AX459" s="150">
        <f t="shared" si="120"/>
        <v>0</v>
      </c>
      <c r="AY459" s="150">
        <f t="shared" si="121"/>
        <v>0</v>
      </c>
      <c r="AZ459" s="150">
        <f t="shared" si="122"/>
        <v>0</v>
      </c>
      <c r="BA459" s="150">
        <f t="shared" si="123"/>
        <v>0</v>
      </c>
      <c r="BB459" s="150">
        <f t="shared" si="124"/>
        <v>0</v>
      </c>
      <c r="BC459" s="150">
        <f t="shared" si="125"/>
        <v>0</v>
      </c>
      <c r="BD459" s="150">
        <f t="shared" si="126"/>
        <v>0</v>
      </c>
      <c r="BE459" s="150">
        <f t="shared" si="127"/>
        <v>0</v>
      </c>
    </row>
    <row r="460" spans="1:57" x14ac:dyDescent="0.4">
      <c r="A460" t="s">
        <v>420</v>
      </c>
      <c r="B460">
        <v>500</v>
      </c>
      <c r="C460" t="s">
        <v>420</v>
      </c>
      <c r="D460">
        <v>16952</v>
      </c>
      <c r="E460">
        <v>1</v>
      </c>
      <c r="F460" t="s">
        <v>420</v>
      </c>
      <c r="G460" t="s">
        <v>656</v>
      </c>
      <c r="H460" s="148">
        <v>2021</v>
      </c>
      <c r="I460">
        <v>3200</v>
      </c>
      <c r="J460">
        <v>0</v>
      </c>
      <c r="K460">
        <v>0</v>
      </c>
      <c r="L460">
        <v>0</v>
      </c>
      <c r="M460">
        <f t="shared" si="113"/>
        <v>3200</v>
      </c>
      <c r="N460" s="149">
        <v>3200</v>
      </c>
      <c r="O460">
        <v>0</v>
      </c>
      <c r="P460">
        <v>0</v>
      </c>
      <c r="Q460">
        <v>0</v>
      </c>
      <c r="R460" s="148">
        <f t="shared" si="114"/>
        <v>3200</v>
      </c>
      <c r="S460" s="149">
        <v>3200</v>
      </c>
      <c r="T460">
        <v>0</v>
      </c>
      <c r="U460">
        <v>0</v>
      </c>
      <c r="V460">
        <v>0</v>
      </c>
      <c r="W460" s="148">
        <f t="shared" si="115"/>
        <v>3200</v>
      </c>
      <c r="X460" s="149">
        <v>3100</v>
      </c>
      <c r="Y460">
        <v>100</v>
      </c>
      <c r="Z460">
        <v>0</v>
      </c>
      <c r="AA460">
        <v>0</v>
      </c>
      <c r="AB460" s="148">
        <f t="shared" si="112"/>
        <v>3200</v>
      </c>
      <c r="AC460" s="149">
        <v>3000</v>
      </c>
      <c r="AD460">
        <v>100</v>
      </c>
      <c r="AE460">
        <v>100</v>
      </c>
      <c r="AF460">
        <v>0</v>
      </c>
      <c r="AG460" s="148">
        <f t="shared" si="116"/>
        <v>3200</v>
      </c>
      <c r="AH460" s="149">
        <v>3200</v>
      </c>
      <c r="AI460">
        <v>0</v>
      </c>
      <c r="AJ460">
        <v>0</v>
      </c>
      <c r="AK460">
        <v>0</v>
      </c>
      <c r="AL460" s="148">
        <f t="shared" si="117"/>
        <v>3200</v>
      </c>
      <c r="AM460" s="149">
        <v>3200</v>
      </c>
      <c r="AN460">
        <v>0</v>
      </c>
      <c r="AO460">
        <v>0</v>
      </c>
      <c r="AP460">
        <v>0</v>
      </c>
      <c r="AQ460" s="148">
        <f t="shared" si="118"/>
        <v>3200</v>
      </c>
      <c r="AR460" s="149">
        <v>3200</v>
      </c>
      <c r="AS460">
        <v>0</v>
      </c>
      <c r="AT460">
        <v>0</v>
      </c>
      <c r="AU460">
        <v>0</v>
      </c>
      <c r="AV460">
        <f t="shared" si="119"/>
        <v>3200</v>
      </c>
      <c r="AX460" s="150">
        <f t="shared" si="120"/>
        <v>0</v>
      </c>
      <c r="AY460" s="150">
        <f t="shared" si="121"/>
        <v>0</v>
      </c>
      <c r="AZ460" s="150">
        <f t="shared" si="122"/>
        <v>0</v>
      </c>
      <c r="BA460" s="150">
        <f t="shared" si="123"/>
        <v>0</v>
      </c>
      <c r="BB460" s="150">
        <f t="shared" si="124"/>
        <v>0</v>
      </c>
      <c r="BC460" s="150">
        <f t="shared" si="125"/>
        <v>0</v>
      </c>
      <c r="BD460" s="150">
        <f t="shared" si="126"/>
        <v>0</v>
      </c>
      <c r="BE460" s="150">
        <f t="shared" si="127"/>
        <v>0</v>
      </c>
    </row>
    <row r="461" spans="1:57" x14ac:dyDescent="0.4">
      <c r="A461" t="s">
        <v>468</v>
      </c>
      <c r="B461">
        <v>500</v>
      </c>
      <c r="C461" t="s">
        <v>468</v>
      </c>
      <c r="D461">
        <v>15127</v>
      </c>
      <c r="E461">
        <v>1</v>
      </c>
      <c r="F461" t="s">
        <v>468</v>
      </c>
      <c r="G461" t="s">
        <v>656</v>
      </c>
      <c r="H461" s="148">
        <v>2021</v>
      </c>
      <c r="I461">
        <v>10900</v>
      </c>
      <c r="J461">
        <v>0</v>
      </c>
      <c r="K461">
        <v>0</v>
      </c>
      <c r="L461">
        <v>0</v>
      </c>
      <c r="M461">
        <f t="shared" si="113"/>
        <v>10900</v>
      </c>
      <c r="N461" s="149">
        <v>10700</v>
      </c>
      <c r="O461">
        <v>200</v>
      </c>
      <c r="P461">
        <v>0</v>
      </c>
      <c r="Q461">
        <v>0</v>
      </c>
      <c r="R461" s="148">
        <f t="shared" si="114"/>
        <v>10900</v>
      </c>
      <c r="S461" s="149">
        <v>10900</v>
      </c>
      <c r="T461">
        <v>0</v>
      </c>
      <c r="U461">
        <v>0</v>
      </c>
      <c r="V461">
        <v>0</v>
      </c>
      <c r="W461" s="148">
        <f t="shared" si="115"/>
        <v>10900</v>
      </c>
      <c r="X461" s="149">
        <v>10900</v>
      </c>
      <c r="Y461">
        <v>0</v>
      </c>
      <c r="Z461">
        <v>0</v>
      </c>
      <c r="AA461">
        <v>0</v>
      </c>
      <c r="AB461" s="148">
        <f t="shared" si="112"/>
        <v>10900</v>
      </c>
      <c r="AC461" s="149">
        <v>10500</v>
      </c>
      <c r="AD461">
        <v>400</v>
      </c>
      <c r="AE461">
        <v>0</v>
      </c>
      <c r="AF461">
        <v>0</v>
      </c>
      <c r="AG461" s="148">
        <f t="shared" si="116"/>
        <v>10900</v>
      </c>
      <c r="AH461" s="149">
        <v>10000</v>
      </c>
      <c r="AI461">
        <v>600</v>
      </c>
      <c r="AJ461">
        <v>300</v>
      </c>
      <c r="AK461">
        <v>0</v>
      </c>
      <c r="AL461" s="148">
        <f t="shared" si="117"/>
        <v>10900</v>
      </c>
      <c r="AM461" s="149">
        <v>10900</v>
      </c>
      <c r="AN461">
        <v>0</v>
      </c>
      <c r="AO461">
        <v>0</v>
      </c>
      <c r="AP461">
        <v>0</v>
      </c>
      <c r="AQ461" s="148">
        <f t="shared" si="118"/>
        <v>10900</v>
      </c>
      <c r="AR461" s="149">
        <v>6400</v>
      </c>
      <c r="AS461">
        <v>3400</v>
      </c>
      <c r="AT461">
        <v>1500</v>
      </c>
      <c r="AU461">
        <v>0</v>
      </c>
      <c r="AV461">
        <f t="shared" si="119"/>
        <v>11300</v>
      </c>
      <c r="AX461" s="150">
        <f t="shared" si="120"/>
        <v>0</v>
      </c>
      <c r="AY461" s="150">
        <f t="shared" si="121"/>
        <v>0</v>
      </c>
      <c r="AZ461" s="150">
        <f t="shared" si="122"/>
        <v>0</v>
      </c>
      <c r="BA461" s="150">
        <f t="shared" si="123"/>
        <v>0</v>
      </c>
      <c r="BB461" s="150">
        <f t="shared" si="124"/>
        <v>0</v>
      </c>
      <c r="BC461" s="150">
        <f t="shared" si="125"/>
        <v>0</v>
      </c>
      <c r="BD461" s="150">
        <f t="shared" si="126"/>
        <v>0</v>
      </c>
      <c r="BE461" s="150">
        <f t="shared" si="127"/>
        <v>0</v>
      </c>
    </row>
    <row r="462" spans="1:57" x14ac:dyDescent="0.4">
      <c r="A462" t="s">
        <v>137</v>
      </c>
      <c r="B462">
        <v>503</v>
      </c>
      <c r="C462" t="s">
        <v>137</v>
      </c>
      <c r="D462">
        <v>19217</v>
      </c>
      <c r="E462">
        <v>1</v>
      </c>
      <c r="F462" t="s">
        <v>137</v>
      </c>
      <c r="G462" t="s">
        <v>656</v>
      </c>
      <c r="H462" s="148">
        <v>2022</v>
      </c>
      <c r="I462">
        <v>19600</v>
      </c>
      <c r="J462">
        <v>0</v>
      </c>
      <c r="K462">
        <v>0</v>
      </c>
      <c r="L462">
        <v>0</v>
      </c>
      <c r="M462">
        <f t="shared" si="113"/>
        <v>19600</v>
      </c>
      <c r="N462" s="149">
        <v>19600</v>
      </c>
      <c r="O462">
        <v>0</v>
      </c>
      <c r="P462">
        <v>0</v>
      </c>
      <c r="Q462">
        <v>0</v>
      </c>
      <c r="R462" s="148">
        <f t="shared" si="114"/>
        <v>19600</v>
      </c>
      <c r="S462" s="149">
        <v>19600</v>
      </c>
      <c r="T462">
        <v>0</v>
      </c>
      <c r="U462">
        <v>0</v>
      </c>
      <c r="V462">
        <v>0</v>
      </c>
      <c r="W462" s="148">
        <f t="shared" si="115"/>
        <v>19600</v>
      </c>
      <c r="X462" s="149">
        <v>19600</v>
      </c>
      <c r="Y462">
        <v>0</v>
      </c>
      <c r="Z462">
        <v>0</v>
      </c>
      <c r="AA462">
        <v>0</v>
      </c>
      <c r="AB462" s="148">
        <f t="shared" si="112"/>
        <v>19600</v>
      </c>
      <c r="AC462" s="149">
        <v>19600</v>
      </c>
      <c r="AD462">
        <v>0</v>
      </c>
      <c r="AE462">
        <v>0</v>
      </c>
      <c r="AF462">
        <v>0</v>
      </c>
      <c r="AG462" s="148">
        <f t="shared" si="116"/>
        <v>19600</v>
      </c>
      <c r="AH462" s="149">
        <v>19400</v>
      </c>
      <c r="AI462">
        <v>200</v>
      </c>
      <c r="AJ462">
        <v>0</v>
      </c>
      <c r="AK462">
        <v>0</v>
      </c>
      <c r="AL462" s="148">
        <f t="shared" si="117"/>
        <v>19600</v>
      </c>
      <c r="AM462" s="149">
        <v>16600</v>
      </c>
      <c r="AN462">
        <v>2500</v>
      </c>
      <c r="AO462">
        <v>300</v>
      </c>
      <c r="AP462">
        <v>200</v>
      </c>
      <c r="AQ462" s="148">
        <f t="shared" si="118"/>
        <v>19600</v>
      </c>
      <c r="AR462" s="149">
        <v>7300</v>
      </c>
      <c r="AS462">
        <v>12100</v>
      </c>
      <c r="AT462">
        <v>0</v>
      </c>
      <c r="AU462">
        <v>0</v>
      </c>
      <c r="AV462">
        <f t="shared" si="119"/>
        <v>19400</v>
      </c>
      <c r="AX462" s="150">
        <f t="shared" si="120"/>
        <v>0</v>
      </c>
      <c r="AY462" s="150">
        <f t="shared" si="121"/>
        <v>0</v>
      </c>
      <c r="AZ462" s="150">
        <f t="shared" si="122"/>
        <v>0</v>
      </c>
      <c r="BA462" s="150">
        <f t="shared" si="123"/>
        <v>0</v>
      </c>
      <c r="BB462" s="150">
        <f t="shared" si="124"/>
        <v>0</v>
      </c>
      <c r="BC462" s="150">
        <f t="shared" si="125"/>
        <v>0</v>
      </c>
      <c r="BD462" s="150">
        <f t="shared" si="126"/>
        <v>1.0204081632653061</v>
      </c>
      <c r="BE462" s="150">
        <f t="shared" si="127"/>
        <v>0</v>
      </c>
    </row>
    <row r="463" spans="1:57" x14ac:dyDescent="0.4">
      <c r="A463" t="s">
        <v>486</v>
      </c>
      <c r="B463">
        <v>502</v>
      </c>
      <c r="C463" t="s">
        <v>486</v>
      </c>
      <c r="D463">
        <v>16863</v>
      </c>
      <c r="E463">
        <v>1</v>
      </c>
      <c r="F463" t="s">
        <v>486</v>
      </c>
      <c r="G463" t="s">
        <v>657</v>
      </c>
      <c r="H463" s="148">
        <v>2020</v>
      </c>
      <c r="I463">
        <v>218000</v>
      </c>
      <c r="J463">
        <v>136300</v>
      </c>
      <c r="K463">
        <v>24700</v>
      </c>
      <c r="L463">
        <v>1300</v>
      </c>
      <c r="M463">
        <f t="shared" si="113"/>
        <v>380300</v>
      </c>
      <c r="N463" s="149">
        <v>301100</v>
      </c>
      <c r="O463">
        <v>79000</v>
      </c>
      <c r="P463">
        <v>200</v>
      </c>
      <c r="Q463">
        <v>0</v>
      </c>
      <c r="R463" s="148">
        <f t="shared" si="114"/>
        <v>380300</v>
      </c>
      <c r="S463" s="149">
        <v>167600</v>
      </c>
      <c r="T463">
        <v>147900</v>
      </c>
      <c r="U463">
        <v>57300</v>
      </c>
      <c r="V463">
        <v>7500</v>
      </c>
      <c r="W463" s="148">
        <f t="shared" si="115"/>
        <v>380300</v>
      </c>
      <c r="X463" s="149">
        <v>332300</v>
      </c>
      <c r="Y463">
        <v>46600</v>
      </c>
      <c r="Z463">
        <v>1400</v>
      </c>
      <c r="AA463">
        <v>0</v>
      </c>
      <c r="AB463" s="148">
        <f t="shared" si="112"/>
        <v>380300</v>
      </c>
      <c r="AC463" s="149">
        <v>91600</v>
      </c>
      <c r="AD463">
        <v>140500</v>
      </c>
      <c r="AE463">
        <v>118300</v>
      </c>
      <c r="AF463">
        <v>29900</v>
      </c>
      <c r="AG463" s="148">
        <f t="shared" si="116"/>
        <v>380300</v>
      </c>
      <c r="AH463" s="149">
        <v>110100</v>
      </c>
      <c r="AI463">
        <v>161200</v>
      </c>
      <c r="AJ463">
        <v>95000</v>
      </c>
      <c r="AK463">
        <v>14000</v>
      </c>
      <c r="AL463" s="148">
        <f t="shared" si="117"/>
        <v>380300</v>
      </c>
      <c r="AM463" s="149">
        <v>165200</v>
      </c>
      <c r="AN463">
        <v>194600</v>
      </c>
      <c r="AO463">
        <v>19700</v>
      </c>
      <c r="AP463">
        <v>800</v>
      </c>
      <c r="AQ463" s="148">
        <f t="shared" si="118"/>
        <v>380300</v>
      </c>
      <c r="AR463" s="149">
        <v>219400</v>
      </c>
      <c r="AS463">
        <v>156100</v>
      </c>
      <c r="AT463">
        <v>3600</v>
      </c>
      <c r="AU463">
        <v>300</v>
      </c>
      <c r="AV463">
        <f t="shared" si="119"/>
        <v>379400</v>
      </c>
      <c r="AX463" s="150">
        <f t="shared" si="120"/>
        <v>0.3418353931107021</v>
      </c>
      <c r="AY463" s="150">
        <f t="shared" si="121"/>
        <v>0</v>
      </c>
      <c r="AZ463" s="150">
        <f t="shared" si="122"/>
        <v>1.972127267946358</v>
      </c>
      <c r="BA463" s="150">
        <f t="shared" si="123"/>
        <v>0</v>
      </c>
      <c r="BB463" s="150">
        <f t="shared" si="124"/>
        <v>7.8622140415461477</v>
      </c>
      <c r="BC463" s="150">
        <f t="shared" si="125"/>
        <v>3.6813042334998687</v>
      </c>
      <c r="BD463" s="150">
        <f t="shared" si="126"/>
        <v>0.21036024191427821</v>
      </c>
      <c r="BE463" s="150">
        <f t="shared" si="127"/>
        <v>7.9072219293621501E-2</v>
      </c>
    </row>
    <row r="464" spans="1:57" x14ac:dyDescent="0.4">
      <c r="A464" t="s">
        <v>234</v>
      </c>
      <c r="B464">
        <v>503</v>
      </c>
      <c r="C464" t="s">
        <v>234</v>
      </c>
      <c r="D464">
        <v>19347</v>
      </c>
      <c r="E464">
        <v>1</v>
      </c>
      <c r="F464" t="s">
        <v>234</v>
      </c>
      <c r="G464" t="s">
        <v>657</v>
      </c>
      <c r="H464" s="148">
        <v>2024</v>
      </c>
      <c r="I464">
        <v>1600</v>
      </c>
      <c r="J464">
        <v>1300</v>
      </c>
      <c r="K464">
        <v>100</v>
      </c>
      <c r="L464">
        <v>0</v>
      </c>
      <c r="M464">
        <f t="shared" si="113"/>
        <v>3000</v>
      </c>
      <c r="N464" s="149">
        <v>1400</v>
      </c>
      <c r="O464">
        <v>1400</v>
      </c>
      <c r="P464">
        <v>200</v>
      </c>
      <c r="Q464">
        <v>0</v>
      </c>
      <c r="R464" s="148">
        <f t="shared" si="114"/>
        <v>3000</v>
      </c>
      <c r="S464" s="149">
        <v>300</v>
      </c>
      <c r="T464">
        <v>1700</v>
      </c>
      <c r="U464">
        <v>1000</v>
      </c>
      <c r="V464">
        <v>0</v>
      </c>
      <c r="W464" s="148">
        <f t="shared" si="115"/>
        <v>3000</v>
      </c>
      <c r="X464" s="149">
        <v>1700</v>
      </c>
      <c r="Y464">
        <v>1300</v>
      </c>
      <c r="Z464">
        <v>0</v>
      </c>
      <c r="AA464">
        <v>0</v>
      </c>
      <c r="AB464" s="148">
        <f t="shared" si="112"/>
        <v>3000</v>
      </c>
      <c r="AC464" s="149">
        <v>3000</v>
      </c>
      <c r="AD464">
        <v>0</v>
      </c>
      <c r="AE464">
        <v>0</v>
      </c>
      <c r="AF464">
        <v>0</v>
      </c>
      <c r="AG464" s="148">
        <f t="shared" si="116"/>
        <v>3000</v>
      </c>
      <c r="AH464" s="149">
        <v>3000</v>
      </c>
      <c r="AI464">
        <v>0</v>
      </c>
      <c r="AJ464">
        <v>0</v>
      </c>
      <c r="AK464">
        <v>0</v>
      </c>
      <c r="AL464" s="148">
        <f t="shared" si="117"/>
        <v>3000</v>
      </c>
      <c r="AM464" s="149">
        <v>3000</v>
      </c>
      <c r="AN464">
        <v>0</v>
      </c>
      <c r="AO464">
        <v>0</v>
      </c>
      <c r="AP464">
        <v>0</v>
      </c>
      <c r="AQ464" s="148">
        <f t="shared" si="118"/>
        <v>3000</v>
      </c>
      <c r="AR464" s="149">
        <v>2300</v>
      </c>
      <c r="AS464">
        <v>800</v>
      </c>
      <c r="AT464">
        <v>0</v>
      </c>
      <c r="AU464">
        <v>0</v>
      </c>
      <c r="AV464">
        <f t="shared" si="119"/>
        <v>3100</v>
      </c>
      <c r="AX464" s="150">
        <f t="shared" si="120"/>
        <v>0</v>
      </c>
      <c r="AY464" s="150">
        <f t="shared" si="121"/>
        <v>0</v>
      </c>
      <c r="AZ464" s="150">
        <f t="shared" si="122"/>
        <v>0</v>
      </c>
      <c r="BA464" s="150">
        <f t="shared" si="123"/>
        <v>0</v>
      </c>
      <c r="BB464" s="150">
        <f t="shared" si="124"/>
        <v>0</v>
      </c>
      <c r="BC464" s="150">
        <f t="shared" si="125"/>
        <v>0</v>
      </c>
      <c r="BD464" s="150">
        <f t="shared" si="126"/>
        <v>0</v>
      </c>
      <c r="BE464" s="150">
        <f t="shared" si="127"/>
        <v>0</v>
      </c>
    </row>
    <row r="465" spans="1:57" x14ac:dyDescent="0.4">
      <c r="A465" t="s">
        <v>37</v>
      </c>
      <c r="B465">
        <v>503</v>
      </c>
      <c r="C465" t="s">
        <v>37</v>
      </c>
      <c r="D465">
        <v>19055</v>
      </c>
      <c r="E465">
        <v>1</v>
      </c>
      <c r="F465" t="s">
        <v>37</v>
      </c>
      <c r="G465" t="s">
        <v>656</v>
      </c>
      <c r="H465" s="148">
        <v>2023</v>
      </c>
      <c r="I465">
        <v>2800</v>
      </c>
      <c r="J465">
        <v>0</v>
      </c>
      <c r="K465">
        <v>0</v>
      </c>
      <c r="L465">
        <v>0</v>
      </c>
      <c r="M465">
        <f t="shared" si="113"/>
        <v>2800</v>
      </c>
      <c r="N465" s="149">
        <v>2800</v>
      </c>
      <c r="O465">
        <v>0</v>
      </c>
      <c r="P465">
        <v>0</v>
      </c>
      <c r="Q465">
        <v>0</v>
      </c>
      <c r="R465" s="148">
        <f t="shared" si="114"/>
        <v>2800</v>
      </c>
      <c r="S465" s="149">
        <v>0</v>
      </c>
      <c r="T465">
        <v>1600</v>
      </c>
      <c r="U465">
        <v>1200</v>
      </c>
      <c r="V465">
        <v>0</v>
      </c>
      <c r="W465" s="148">
        <f t="shared" si="115"/>
        <v>2800</v>
      </c>
      <c r="X465" s="149">
        <v>0</v>
      </c>
      <c r="Y465">
        <v>2800</v>
      </c>
      <c r="Z465">
        <v>0</v>
      </c>
      <c r="AA465">
        <v>0</v>
      </c>
      <c r="AB465" s="148">
        <f t="shared" si="112"/>
        <v>2800</v>
      </c>
      <c r="AC465" s="149">
        <v>900</v>
      </c>
      <c r="AD465">
        <v>1500</v>
      </c>
      <c r="AE465">
        <v>400</v>
      </c>
      <c r="AF465">
        <v>0</v>
      </c>
      <c r="AG465" s="148">
        <f t="shared" si="116"/>
        <v>2800</v>
      </c>
      <c r="AH465" s="149">
        <v>1400</v>
      </c>
      <c r="AI465">
        <v>1300</v>
      </c>
      <c r="AJ465">
        <v>100</v>
      </c>
      <c r="AK465">
        <v>0</v>
      </c>
      <c r="AL465" s="148">
        <f t="shared" si="117"/>
        <v>2800</v>
      </c>
      <c r="AM465" s="149">
        <v>2300</v>
      </c>
      <c r="AN465">
        <v>500</v>
      </c>
      <c r="AO465">
        <v>0</v>
      </c>
      <c r="AP465">
        <v>0</v>
      </c>
      <c r="AQ465" s="148">
        <f t="shared" si="118"/>
        <v>2800</v>
      </c>
      <c r="AR465" s="149">
        <v>0</v>
      </c>
      <c r="AS465">
        <v>2200</v>
      </c>
      <c r="AT465">
        <v>300</v>
      </c>
      <c r="AU465">
        <v>0</v>
      </c>
      <c r="AV465">
        <f t="shared" si="119"/>
        <v>2500</v>
      </c>
      <c r="AX465" s="150">
        <f t="shared" si="120"/>
        <v>0</v>
      </c>
      <c r="AY465" s="150">
        <f t="shared" si="121"/>
        <v>0</v>
      </c>
      <c r="AZ465" s="150">
        <f t="shared" si="122"/>
        <v>0</v>
      </c>
      <c r="BA465" s="150">
        <f t="shared" si="123"/>
        <v>0</v>
      </c>
      <c r="BB465" s="150">
        <f t="shared" si="124"/>
        <v>0</v>
      </c>
      <c r="BC465" s="150">
        <f t="shared" si="125"/>
        <v>0</v>
      </c>
      <c r="BD465" s="150">
        <f t="shared" si="126"/>
        <v>0</v>
      </c>
      <c r="BE465" s="150">
        <f t="shared" si="127"/>
        <v>0</v>
      </c>
    </row>
    <row r="466" spans="1:57" x14ac:dyDescent="0.4">
      <c r="A466" t="s">
        <v>142</v>
      </c>
      <c r="B466">
        <v>503</v>
      </c>
      <c r="C466" t="s">
        <v>142</v>
      </c>
      <c r="D466">
        <v>19056</v>
      </c>
      <c r="E466">
        <v>1</v>
      </c>
      <c r="F466" t="s">
        <v>142</v>
      </c>
      <c r="G466" t="s">
        <v>656</v>
      </c>
      <c r="H466" s="148">
        <v>2023</v>
      </c>
      <c r="I466">
        <v>0</v>
      </c>
      <c r="J466">
        <v>3600</v>
      </c>
      <c r="K466">
        <v>0</v>
      </c>
      <c r="L466">
        <v>0</v>
      </c>
      <c r="M466">
        <f t="shared" si="113"/>
        <v>3600</v>
      </c>
      <c r="N466" s="149">
        <v>1300</v>
      </c>
      <c r="O466">
        <v>2300</v>
      </c>
      <c r="P466">
        <v>0</v>
      </c>
      <c r="Q466">
        <v>0</v>
      </c>
      <c r="R466" s="148">
        <f t="shared" si="114"/>
        <v>3600</v>
      </c>
      <c r="S466" s="149">
        <v>0</v>
      </c>
      <c r="T466">
        <v>0</v>
      </c>
      <c r="U466">
        <v>800</v>
      </c>
      <c r="V466">
        <v>2800</v>
      </c>
      <c r="W466" s="148">
        <f t="shared" si="115"/>
        <v>3600</v>
      </c>
      <c r="X466" s="149">
        <v>0</v>
      </c>
      <c r="Y466">
        <v>2100</v>
      </c>
      <c r="Z466">
        <v>1500</v>
      </c>
      <c r="AA466">
        <v>0</v>
      </c>
      <c r="AB466" s="148">
        <f t="shared" si="112"/>
        <v>3600</v>
      </c>
      <c r="AC466" s="149">
        <v>0</v>
      </c>
      <c r="AD466">
        <v>700</v>
      </c>
      <c r="AE466">
        <v>1300</v>
      </c>
      <c r="AF466">
        <v>1600</v>
      </c>
      <c r="AG466" s="148">
        <f t="shared" si="116"/>
        <v>3600</v>
      </c>
      <c r="AH466" s="149">
        <v>0</v>
      </c>
      <c r="AI466">
        <v>700</v>
      </c>
      <c r="AJ466">
        <v>2700</v>
      </c>
      <c r="AK466">
        <v>200</v>
      </c>
      <c r="AL466" s="148">
        <f t="shared" si="117"/>
        <v>3600</v>
      </c>
      <c r="AM466" s="149">
        <v>0</v>
      </c>
      <c r="AN466">
        <v>3300</v>
      </c>
      <c r="AO466">
        <v>300</v>
      </c>
      <c r="AP466">
        <v>0</v>
      </c>
      <c r="AQ466" s="148">
        <f t="shared" si="118"/>
        <v>3600</v>
      </c>
      <c r="AR466" s="149">
        <v>200</v>
      </c>
      <c r="AS466">
        <v>400</v>
      </c>
      <c r="AT466">
        <v>2800</v>
      </c>
      <c r="AU466">
        <v>0</v>
      </c>
      <c r="AV466">
        <f t="shared" si="119"/>
        <v>3400</v>
      </c>
      <c r="AX466" s="150">
        <f t="shared" si="120"/>
        <v>0</v>
      </c>
      <c r="AY466" s="150">
        <f t="shared" si="121"/>
        <v>0</v>
      </c>
      <c r="AZ466" s="150">
        <f t="shared" si="122"/>
        <v>77.777777777777786</v>
      </c>
      <c r="BA466" s="150">
        <f t="shared" si="123"/>
        <v>0</v>
      </c>
      <c r="BB466" s="150">
        <f t="shared" si="124"/>
        <v>44.444444444444443</v>
      </c>
      <c r="BC466" s="150">
        <f t="shared" si="125"/>
        <v>5.5555555555555554</v>
      </c>
      <c r="BD466" s="150">
        <f t="shared" si="126"/>
        <v>0</v>
      </c>
      <c r="BE466" s="150">
        <f t="shared" si="127"/>
        <v>0</v>
      </c>
    </row>
    <row r="467" spans="1:57" x14ac:dyDescent="0.4">
      <c r="A467" t="s">
        <v>71</v>
      </c>
      <c r="B467">
        <v>503</v>
      </c>
      <c r="C467" t="s">
        <v>71</v>
      </c>
      <c r="D467">
        <v>19057</v>
      </c>
      <c r="E467">
        <v>1</v>
      </c>
      <c r="F467" t="s">
        <v>71</v>
      </c>
      <c r="G467" t="s">
        <v>656</v>
      </c>
      <c r="H467" s="148">
        <v>2021</v>
      </c>
      <c r="I467">
        <v>4200</v>
      </c>
      <c r="J467">
        <v>0</v>
      </c>
      <c r="K467">
        <v>0</v>
      </c>
      <c r="L467">
        <v>0</v>
      </c>
      <c r="M467">
        <f t="shared" si="113"/>
        <v>4200</v>
      </c>
      <c r="N467" s="149">
        <v>4200</v>
      </c>
      <c r="O467">
        <v>0</v>
      </c>
      <c r="P467">
        <v>0</v>
      </c>
      <c r="Q467">
        <v>0</v>
      </c>
      <c r="R467" s="148">
        <f t="shared" si="114"/>
        <v>4200</v>
      </c>
      <c r="S467" s="149">
        <v>1000</v>
      </c>
      <c r="T467">
        <v>2900</v>
      </c>
      <c r="U467">
        <v>300</v>
      </c>
      <c r="V467">
        <v>0</v>
      </c>
      <c r="W467" s="148">
        <f t="shared" si="115"/>
        <v>4200</v>
      </c>
      <c r="X467" s="149">
        <v>0</v>
      </c>
      <c r="Y467">
        <v>4200</v>
      </c>
      <c r="Z467">
        <v>0</v>
      </c>
      <c r="AA467">
        <v>0</v>
      </c>
      <c r="AB467" s="148">
        <f t="shared" si="112"/>
        <v>4200</v>
      </c>
      <c r="AC467" s="149">
        <v>3800</v>
      </c>
      <c r="AD467">
        <v>400</v>
      </c>
      <c r="AE467">
        <v>0</v>
      </c>
      <c r="AF467">
        <v>0</v>
      </c>
      <c r="AG467" s="148">
        <f t="shared" si="116"/>
        <v>4200</v>
      </c>
      <c r="AH467" s="149">
        <v>1800</v>
      </c>
      <c r="AI467">
        <v>2400</v>
      </c>
      <c r="AJ467">
        <v>0</v>
      </c>
      <c r="AK467">
        <v>0</v>
      </c>
      <c r="AL467" s="148">
        <f t="shared" si="117"/>
        <v>4200</v>
      </c>
      <c r="AM467" s="149">
        <v>3500</v>
      </c>
      <c r="AN467">
        <v>700</v>
      </c>
      <c r="AO467">
        <v>0</v>
      </c>
      <c r="AP467">
        <v>0</v>
      </c>
      <c r="AQ467" s="148">
        <f t="shared" si="118"/>
        <v>4200</v>
      </c>
      <c r="AR467" s="149">
        <v>2000</v>
      </c>
      <c r="AS467">
        <v>1600</v>
      </c>
      <c r="AT467">
        <v>500</v>
      </c>
      <c r="AU467">
        <v>0</v>
      </c>
      <c r="AV467">
        <f t="shared" si="119"/>
        <v>4100</v>
      </c>
      <c r="AX467" s="150">
        <f t="shared" si="120"/>
        <v>0</v>
      </c>
      <c r="AY467" s="150">
        <f t="shared" si="121"/>
        <v>0</v>
      </c>
      <c r="AZ467" s="150">
        <f t="shared" si="122"/>
        <v>0</v>
      </c>
      <c r="BA467" s="150">
        <f t="shared" si="123"/>
        <v>0</v>
      </c>
      <c r="BB467" s="150">
        <f t="shared" si="124"/>
        <v>0</v>
      </c>
      <c r="BC467" s="150">
        <f t="shared" si="125"/>
        <v>0</v>
      </c>
      <c r="BD467" s="150">
        <f t="shared" si="126"/>
        <v>0</v>
      </c>
      <c r="BE467" s="150">
        <f t="shared" si="127"/>
        <v>0</v>
      </c>
    </row>
    <row r="468" spans="1:57" x14ac:dyDescent="0.4">
      <c r="A468" t="s">
        <v>107</v>
      </c>
      <c r="B468">
        <v>503</v>
      </c>
      <c r="C468" t="s">
        <v>107</v>
      </c>
      <c r="D468">
        <v>19218</v>
      </c>
      <c r="E468">
        <v>1</v>
      </c>
      <c r="F468" t="s">
        <v>107</v>
      </c>
      <c r="G468" t="s">
        <v>656</v>
      </c>
      <c r="H468" s="148">
        <v>2023</v>
      </c>
      <c r="I468">
        <v>1100</v>
      </c>
      <c r="J468">
        <v>0</v>
      </c>
      <c r="K468">
        <v>0</v>
      </c>
      <c r="L468">
        <v>0</v>
      </c>
      <c r="M468">
        <f t="shared" si="113"/>
        <v>1100</v>
      </c>
      <c r="N468" s="149">
        <v>1100</v>
      </c>
      <c r="O468">
        <v>0</v>
      </c>
      <c r="P468">
        <v>0</v>
      </c>
      <c r="Q468">
        <v>0</v>
      </c>
      <c r="R468" s="148">
        <f t="shared" si="114"/>
        <v>1100</v>
      </c>
      <c r="S468" s="149">
        <v>1100</v>
      </c>
      <c r="T468">
        <v>0</v>
      </c>
      <c r="U468">
        <v>0</v>
      </c>
      <c r="V468">
        <v>0</v>
      </c>
      <c r="W468" s="148">
        <f t="shared" si="115"/>
        <v>1100</v>
      </c>
      <c r="X468" s="149">
        <v>1100</v>
      </c>
      <c r="Y468">
        <v>0</v>
      </c>
      <c r="Z468">
        <v>0</v>
      </c>
      <c r="AA468">
        <v>0</v>
      </c>
      <c r="AB468" s="148">
        <f t="shared" si="112"/>
        <v>1100</v>
      </c>
      <c r="AC468" s="149">
        <v>1100</v>
      </c>
      <c r="AD468">
        <v>0</v>
      </c>
      <c r="AE468">
        <v>0</v>
      </c>
      <c r="AF468">
        <v>0</v>
      </c>
      <c r="AG468" s="148">
        <f t="shared" si="116"/>
        <v>1100</v>
      </c>
      <c r="AH468" s="149">
        <v>1100</v>
      </c>
      <c r="AI468">
        <v>0</v>
      </c>
      <c r="AJ468">
        <v>0</v>
      </c>
      <c r="AK468">
        <v>0</v>
      </c>
      <c r="AL468" s="148">
        <f t="shared" si="117"/>
        <v>1100</v>
      </c>
      <c r="AM468" s="149">
        <v>1100</v>
      </c>
      <c r="AN468">
        <v>0</v>
      </c>
      <c r="AO468">
        <v>0</v>
      </c>
      <c r="AP468">
        <v>0</v>
      </c>
      <c r="AQ468" s="148">
        <f t="shared" si="118"/>
        <v>1100</v>
      </c>
      <c r="AR468" s="149">
        <v>1300</v>
      </c>
      <c r="AS468">
        <v>0</v>
      </c>
      <c r="AT468">
        <v>0</v>
      </c>
      <c r="AU468">
        <v>0</v>
      </c>
      <c r="AV468">
        <f t="shared" si="119"/>
        <v>1300</v>
      </c>
      <c r="AX468" s="150">
        <f t="shared" si="120"/>
        <v>0</v>
      </c>
      <c r="AY468" s="150">
        <f t="shared" si="121"/>
        <v>0</v>
      </c>
      <c r="AZ468" s="150">
        <f t="shared" si="122"/>
        <v>0</v>
      </c>
      <c r="BA468" s="150">
        <f t="shared" si="123"/>
        <v>0</v>
      </c>
      <c r="BB468" s="150">
        <f t="shared" si="124"/>
        <v>0</v>
      </c>
      <c r="BC468" s="150">
        <f t="shared" si="125"/>
        <v>0</v>
      </c>
      <c r="BD468" s="150">
        <f t="shared" si="126"/>
        <v>0</v>
      </c>
      <c r="BE468" s="150">
        <f t="shared" si="127"/>
        <v>0</v>
      </c>
    </row>
    <row r="469" spans="1:57" x14ac:dyDescent="0.4">
      <c r="A469" t="s">
        <v>576</v>
      </c>
      <c r="B469">
        <v>503</v>
      </c>
      <c r="C469" t="s">
        <v>576</v>
      </c>
      <c r="D469">
        <v>19219</v>
      </c>
      <c r="E469">
        <v>1</v>
      </c>
      <c r="F469" t="s">
        <v>576</v>
      </c>
      <c r="G469" t="s">
        <v>657</v>
      </c>
      <c r="H469" s="148">
        <v>2023</v>
      </c>
      <c r="I469">
        <v>700</v>
      </c>
      <c r="J469">
        <v>200</v>
      </c>
      <c r="K469">
        <v>0</v>
      </c>
      <c r="L469">
        <v>0</v>
      </c>
      <c r="M469">
        <f t="shared" si="113"/>
        <v>900</v>
      </c>
      <c r="N469" s="149">
        <v>700</v>
      </c>
      <c r="O469">
        <v>200</v>
      </c>
      <c r="P469">
        <v>0</v>
      </c>
      <c r="Q469">
        <v>0</v>
      </c>
      <c r="R469" s="148">
        <f t="shared" si="114"/>
        <v>900</v>
      </c>
      <c r="S469" s="149">
        <v>700</v>
      </c>
      <c r="T469">
        <v>200</v>
      </c>
      <c r="U469">
        <v>0</v>
      </c>
      <c r="V469">
        <v>0</v>
      </c>
      <c r="W469" s="148">
        <f t="shared" si="115"/>
        <v>900</v>
      </c>
      <c r="X469" s="149">
        <v>900</v>
      </c>
      <c r="Y469">
        <v>0</v>
      </c>
      <c r="Z469">
        <v>0</v>
      </c>
      <c r="AA469">
        <v>0</v>
      </c>
      <c r="AB469" s="148">
        <f t="shared" si="112"/>
        <v>900</v>
      </c>
      <c r="AC469" s="149">
        <v>900</v>
      </c>
      <c r="AD469">
        <v>0</v>
      </c>
      <c r="AE469">
        <v>0</v>
      </c>
      <c r="AF469">
        <v>0</v>
      </c>
      <c r="AG469" s="148">
        <f t="shared" si="116"/>
        <v>900</v>
      </c>
      <c r="AH469" s="149">
        <v>900</v>
      </c>
      <c r="AI469">
        <v>0</v>
      </c>
      <c r="AJ469">
        <v>0</v>
      </c>
      <c r="AK469">
        <v>0</v>
      </c>
      <c r="AL469" s="148">
        <f t="shared" si="117"/>
        <v>900</v>
      </c>
      <c r="AM469" s="149">
        <v>900</v>
      </c>
      <c r="AN469">
        <v>0</v>
      </c>
      <c r="AO469">
        <v>0</v>
      </c>
      <c r="AP469">
        <v>0</v>
      </c>
      <c r="AQ469" s="148">
        <f t="shared" si="118"/>
        <v>900</v>
      </c>
      <c r="AR469" s="149">
        <v>900</v>
      </c>
      <c r="AS469">
        <v>0</v>
      </c>
      <c r="AT469">
        <v>0</v>
      </c>
      <c r="AU469">
        <v>0</v>
      </c>
      <c r="AV469">
        <f t="shared" si="119"/>
        <v>900</v>
      </c>
      <c r="AX469" s="150">
        <f t="shared" si="120"/>
        <v>0</v>
      </c>
      <c r="AY469" s="150">
        <f t="shared" si="121"/>
        <v>0</v>
      </c>
      <c r="AZ469" s="150">
        <f t="shared" si="122"/>
        <v>0</v>
      </c>
      <c r="BA469" s="150">
        <f t="shared" si="123"/>
        <v>0</v>
      </c>
      <c r="BB469" s="150">
        <f t="shared" si="124"/>
        <v>0</v>
      </c>
      <c r="BC469" s="150">
        <f t="shared" si="125"/>
        <v>0</v>
      </c>
      <c r="BD469" s="150">
        <f t="shared" si="126"/>
        <v>0</v>
      </c>
      <c r="BE469" s="150">
        <f t="shared" si="127"/>
        <v>0</v>
      </c>
    </row>
    <row r="470" spans="1:57" x14ac:dyDescent="0.4">
      <c r="A470" t="s">
        <v>116</v>
      </c>
      <c r="B470">
        <v>503</v>
      </c>
      <c r="C470" t="s">
        <v>116</v>
      </c>
      <c r="D470">
        <v>19220</v>
      </c>
      <c r="E470">
        <v>1</v>
      </c>
      <c r="F470" t="s">
        <v>116</v>
      </c>
      <c r="G470" t="s">
        <v>657</v>
      </c>
      <c r="H470" s="148">
        <v>2023</v>
      </c>
      <c r="I470">
        <v>2100</v>
      </c>
      <c r="J470">
        <v>0</v>
      </c>
      <c r="K470">
        <v>0</v>
      </c>
      <c r="L470">
        <v>0</v>
      </c>
      <c r="M470">
        <f t="shared" si="113"/>
        <v>2100</v>
      </c>
      <c r="N470" s="149">
        <v>2100</v>
      </c>
      <c r="O470">
        <v>0</v>
      </c>
      <c r="P470">
        <v>0</v>
      </c>
      <c r="Q470">
        <v>0</v>
      </c>
      <c r="R470" s="148">
        <f t="shared" si="114"/>
        <v>2100</v>
      </c>
      <c r="S470" s="149">
        <v>2000</v>
      </c>
      <c r="T470">
        <v>100</v>
      </c>
      <c r="U470">
        <v>0</v>
      </c>
      <c r="V470">
        <v>0</v>
      </c>
      <c r="W470" s="148">
        <f t="shared" si="115"/>
        <v>2100</v>
      </c>
      <c r="X470" s="149">
        <v>2100</v>
      </c>
      <c r="Y470">
        <v>0</v>
      </c>
      <c r="Z470">
        <v>0</v>
      </c>
      <c r="AA470">
        <v>0</v>
      </c>
      <c r="AB470" s="148">
        <f t="shared" si="112"/>
        <v>2100</v>
      </c>
      <c r="AC470" s="149">
        <v>2000</v>
      </c>
      <c r="AD470">
        <v>100</v>
      </c>
      <c r="AE470">
        <v>0</v>
      </c>
      <c r="AF470">
        <v>0</v>
      </c>
      <c r="AG470" s="148">
        <f t="shared" si="116"/>
        <v>2100</v>
      </c>
      <c r="AH470" s="149">
        <v>1900</v>
      </c>
      <c r="AI470">
        <v>200</v>
      </c>
      <c r="AJ470">
        <v>0</v>
      </c>
      <c r="AK470">
        <v>0</v>
      </c>
      <c r="AL470" s="148">
        <f t="shared" si="117"/>
        <v>2100</v>
      </c>
      <c r="AM470" s="149">
        <v>800</v>
      </c>
      <c r="AN470">
        <v>1300</v>
      </c>
      <c r="AO470">
        <v>0</v>
      </c>
      <c r="AP470">
        <v>0</v>
      </c>
      <c r="AQ470" s="148">
        <f t="shared" si="118"/>
        <v>2100</v>
      </c>
      <c r="AR470" s="149">
        <v>2200</v>
      </c>
      <c r="AS470">
        <v>0</v>
      </c>
      <c r="AT470">
        <v>0</v>
      </c>
      <c r="AU470">
        <v>0</v>
      </c>
      <c r="AV470">
        <f t="shared" si="119"/>
        <v>2200</v>
      </c>
      <c r="AX470" s="150">
        <f t="shared" si="120"/>
        <v>0</v>
      </c>
      <c r="AY470" s="150">
        <f t="shared" si="121"/>
        <v>0</v>
      </c>
      <c r="AZ470" s="150">
        <f t="shared" si="122"/>
        <v>0</v>
      </c>
      <c r="BA470" s="150">
        <f t="shared" si="123"/>
        <v>0</v>
      </c>
      <c r="BB470" s="150">
        <f t="shared" si="124"/>
        <v>0</v>
      </c>
      <c r="BC470" s="150">
        <f t="shared" si="125"/>
        <v>0</v>
      </c>
      <c r="BD470" s="150">
        <f t="shared" si="126"/>
        <v>0</v>
      </c>
      <c r="BE470" s="150">
        <f t="shared" si="127"/>
        <v>0</v>
      </c>
    </row>
    <row r="471" spans="1:57" x14ac:dyDescent="0.4">
      <c r="A471" t="s">
        <v>117</v>
      </c>
      <c r="B471">
        <v>503</v>
      </c>
      <c r="C471" t="s">
        <v>117</v>
      </c>
      <c r="D471">
        <v>19221</v>
      </c>
      <c r="E471">
        <v>1</v>
      </c>
      <c r="F471" t="s">
        <v>117</v>
      </c>
      <c r="G471" t="s">
        <v>657</v>
      </c>
      <c r="H471" s="148">
        <v>2023</v>
      </c>
      <c r="I471">
        <v>1000</v>
      </c>
      <c r="J471">
        <v>200</v>
      </c>
      <c r="K471">
        <v>0</v>
      </c>
      <c r="L471">
        <v>0</v>
      </c>
      <c r="M471">
        <f t="shared" si="113"/>
        <v>1200</v>
      </c>
      <c r="N471" s="149">
        <v>1000</v>
      </c>
      <c r="O471">
        <v>100</v>
      </c>
      <c r="P471">
        <v>100</v>
      </c>
      <c r="Q471">
        <v>0</v>
      </c>
      <c r="R471" s="148">
        <f t="shared" si="114"/>
        <v>1200</v>
      </c>
      <c r="S471" s="149">
        <v>600</v>
      </c>
      <c r="T471">
        <v>500</v>
      </c>
      <c r="U471">
        <v>100</v>
      </c>
      <c r="V471">
        <v>0</v>
      </c>
      <c r="W471" s="148">
        <f t="shared" si="115"/>
        <v>1200</v>
      </c>
      <c r="X471" s="149">
        <v>400</v>
      </c>
      <c r="Y471">
        <v>800</v>
      </c>
      <c r="Z471">
        <v>0</v>
      </c>
      <c r="AA471">
        <v>0</v>
      </c>
      <c r="AB471" s="148">
        <f t="shared" si="112"/>
        <v>1200</v>
      </c>
      <c r="AC471" s="149">
        <v>1000</v>
      </c>
      <c r="AD471">
        <v>200</v>
      </c>
      <c r="AE471">
        <v>0</v>
      </c>
      <c r="AF471">
        <v>0</v>
      </c>
      <c r="AG471" s="148">
        <f t="shared" si="116"/>
        <v>1200</v>
      </c>
      <c r="AH471" s="149">
        <v>300</v>
      </c>
      <c r="AI471">
        <v>900</v>
      </c>
      <c r="AJ471">
        <v>0</v>
      </c>
      <c r="AK471">
        <v>0</v>
      </c>
      <c r="AL471" s="148">
        <f t="shared" si="117"/>
        <v>1200</v>
      </c>
      <c r="AM471" s="149">
        <v>200</v>
      </c>
      <c r="AN471">
        <v>1000</v>
      </c>
      <c r="AO471">
        <v>0</v>
      </c>
      <c r="AP471">
        <v>0</v>
      </c>
      <c r="AQ471" s="148">
        <f t="shared" si="118"/>
        <v>1200</v>
      </c>
      <c r="AR471" s="149">
        <v>1200</v>
      </c>
      <c r="AS471">
        <v>100</v>
      </c>
      <c r="AT471">
        <v>0</v>
      </c>
      <c r="AU471">
        <v>0</v>
      </c>
      <c r="AV471">
        <f t="shared" si="119"/>
        <v>1300</v>
      </c>
      <c r="AX471" s="150">
        <f t="shared" si="120"/>
        <v>0</v>
      </c>
      <c r="AY471" s="150">
        <f t="shared" si="121"/>
        <v>0</v>
      </c>
      <c r="AZ471" s="150">
        <f t="shared" si="122"/>
        <v>0</v>
      </c>
      <c r="BA471" s="150">
        <f t="shared" si="123"/>
        <v>0</v>
      </c>
      <c r="BB471" s="150">
        <f t="shared" si="124"/>
        <v>0</v>
      </c>
      <c r="BC471" s="150">
        <f t="shared" si="125"/>
        <v>0</v>
      </c>
      <c r="BD471" s="150">
        <f t="shared" si="126"/>
        <v>0</v>
      </c>
      <c r="BE471" s="150">
        <f t="shared" si="127"/>
        <v>0</v>
      </c>
    </row>
    <row r="472" spans="1:57" x14ac:dyDescent="0.4">
      <c r="A472" t="s">
        <v>126</v>
      </c>
      <c r="B472">
        <v>503</v>
      </c>
      <c r="C472" t="s">
        <v>126</v>
      </c>
      <c r="D472">
        <v>19222</v>
      </c>
      <c r="E472">
        <v>1</v>
      </c>
      <c r="F472" t="s">
        <v>126</v>
      </c>
      <c r="G472" t="s">
        <v>656</v>
      </c>
      <c r="H472" s="148">
        <v>2021</v>
      </c>
      <c r="I472">
        <v>1200</v>
      </c>
      <c r="J472">
        <v>0</v>
      </c>
      <c r="K472">
        <v>0</v>
      </c>
      <c r="L472">
        <v>0</v>
      </c>
      <c r="M472">
        <f t="shared" si="113"/>
        <v>1200</v>
      </c>
      <c r="N472" s="149">
        <v>1200</v>
      </c>
      <c r="O472">
        <v>0</v>
      </c>
      <c r="P472">
        <v>0</v>
      </c>
      <c r="Q472">
        <v>0</v>
      </c>
      <c r="R472" s="148">
        <f t="shared" si="114"/>
        <v>1200</v>
      </c>
      <c r="S472" s="149">
        <v>1200</v>
      </c>
      <c r="T472">
        <v>0</v>
      </c>
      <c r="U472">
        <v>0</v>
      </c>
      <c r="V472">
        <v>0</v>
      </c>
      <c r="W472" s="148">
        <f t="shared" si="115"/>
        <v>1200</v>
      </c>
      <c r="X472" s="149">
        <v>1200</v>
      </c>
      <c r="Y472">
        <v>0</v>
      </c>
      <c r="Z472">
        <v>0</v>
      </c>
      <c r="AA472">
        <v>0</v>
      </c>
      <c r="AB472" s="148">
        <f t="shared" si="112"/>
        <v>1200</v>
      </c>
      <c r="AC472" s="149">
        <v>1200</v>
      </c>
      <c r="AD472">
        <v>0</v>
      </c>
      <c r="AE472">
        <v>0</v>
      </c>
      <c r="AF472">
        <v>0</v>
      </c>
      <c r="AG472" s="148">
        <f t="shared" si="116"/>
        <v>1200</v>
      </c>
      <c r="AH472" s="149">
        <v>1200</v>
      </c>
      <c r="AI472">
        <v>0</v>
      </c>
      <c r="AJ472">
        <v>0</v>
      </c>
      <c r="AK472">
        <v>0</v>
      </c>
      <c r="AL472" s="148">
        <f t="shared" si="117"/>
        <v>1200</v>
      </c>
      <c r="AM472" s="149">
        <v>1200</v>
      </c>
      <c r="AN472">
        <v>0</v>
      </c>
      <c r="AO472">
        <v>0</v>
      </c>
      <c r="AP472">
        <v>0</v>
      </c>
      <c r="AQ472" s="148">
        <f t="shared" si="118"/>
        <v>1200</v>
      </c>
      <c r="AR472" s="149">
        <v>1200</v>
      </c>
      <c r="AS472">
        <v>0</v>
      </c>
      <c r="AT472">
        <v>0</v>
      </c>
      <c r="AU472">
        <v>0</v>
      </c>
      <c r="AV472">
        <f t="shared" si="119"/>
        <v>1200</v>
      </c>
      <c r="AX472" s="150">
        <f t="shared" si="120"/>
        <v>0</v>
      </c>
      <c r="AY472" s="150">
        <f t="shared" si="121"/>
        <v>0</v>
      </c>
      <c r="AZ472" s="150">
        <f t="shared" si="122"/>
        <v>0</v>
      </c>
      <c r="BA472" s="150">
        <f t="shared" si="123"/>
        <v>0</v>
      </c>
      <c r="BB472" s="150">
        <f t="shared" si="124"/>
        <v>0</v>
      </c>
      <c r="BC472" s="150">
        <f t="shared" si="125"/>
        <v>0</v>
      </c>
      <c r="BD472" s="150">
        <f t="shared" si="126"/>
        <v>0</v>
      </c>
      <c r="BE472" s="150">
        <f t="shared" si="127"/>
        <v>0</v>
      </c>
    </row>
    <row r="473" spans="1:57" x14ac:dyDescent="0.4">
      <c r="A473" t="s">
        <v>127</v>
      </c>
      <c r="B473">
        <v>503</v>
      </c>
      <c r="C473" t="s">
        <v>127</v>
      </c>
      <c r="D473">
        <v>19223</v>
      </c>
      <c r="E473">
        <v>1</v>
      </c>
      <c r="F473" t="s">
        <v>127</v>
      </c>
      <c r="G473" t="s">
        <v>657</v>
      </c>
      <c r="H473" s="148">
        <v>2022</v>
      </c>
      <c r="I473">
        <v>4200</v>
      </c>
      <c r="J473">
        <v>0</v>
      </c>
      <c r="K473">
        <v>0</v>
      </c>
      <c r="L473">
        <v>0</v>
      </c>
      <c r="M473">
        <f t="shared" si="113"/>
        <v>4200</v>
      </c>
      <c r="N473" s="149">
        <v>4200</v>
      </c>
      <c r="O473">
        <v>0</v>
      </c>
      <c r="P473">
        <v>0</v>
      </c>
      <c r="Q473">
        <v>0</v>
      </c>
      <c r="R473" s="148">
        <f t="shared" si="114"/>
        <v>4200</v>
      </c>
      <c r="S473" s="149">
        <v>4200</v>
      </c>
      <c r="T473">
        <v>0</v>
      </c>
      <c r="U473">
        <v>0</v>
      </c>
      <c r="V473">
        <v>0</v>
      </c>
      <c r="W473" s="148">
        <f t="shared" si="115"/>
        <v>4200</v>
      </c>
      <c r="X473" s="149">
        <v>4200</v>
      </c>
      <c r="Y473">
        <v>0</v>
      </c>
      <c r="Z473">
        <v>0</v>
      </c>
      <c r="AA473">
        <v>0</v>
      </c>
      <c r="AB473" s="148">
        <f t="shared" si="112"/>
        <v>4200</v>
      </c>
      <c r="AC473" s="149">
        <v>4000</v>
      </c>
      <c r="AD473">
        <v>200</v>
      </c>
      <c r="AE473">
        <v>0</v>
      </c>
      <c r="AF473">
        <v>0</v>
      </c>
      <c r="AG473" s="148">
        <f t="shared" si="116"/>
        <v>4200</v>
      </c>
      <c r="AH473" s="149">
        <v>2500</v>
      </c>
      <c r="AI473">
        <v>1700</v>
      </c>
      <c r="AJ473">
        <v>0</v>
      </c>
      <c r="AK473">
        <v>0</v>
      </c>
      <c r="AL473" s="148">
        <f t="shared" si="117"/>
        <v>4200</v>
      </c>
      <c r="AM473" s="149">
        <v>4200</v>
      </c>
      <c r="AN473">
        <v>0</v>
      </c>
      <c r="AO473">
        <v>0</v>
      </c>
      <c r="AP473">
        <v>0</v>
      </c>
      <c r="AQ473" s="148">
        <f t="shared" si="118"/>
        <v>4200</v>
      </c>
      <c r="AR473" s="149">
        <v>3900</v>
      </c>
      <c r="AS473">
        <v>0</v>
      </c>
      <c r="AT473">
        <v>0</v>
      </c>
      <c r="AU473">
        <v>0</v>
      </c>
      <c r="AV473">
        <f t="shared" si="119"/>
        <v>3900</v>
      </c>
      <c r="AX473" s="150">
        <f t="shared" si="120"/>
        <v>0</v>
      </c>
      <c r="AY473" s="150">
        <f t="shared" si="121"/>
        <v>0</v>
      </c>
      <c r="AZ473" s="150">
        <f t="shared" si="122"/>
        <v>0</v>
      </c>
      <c r="BA473" s="150">
        <f t="shared" si="123"/>
        <v>0</v>
      </c>
      <c r="BB473" s="150">
        <f t="shared" si="124"/>
        <v>0</v>
      </c>
      <c r="BC473" s="150">
        <f t="shared" si="125"/>
        <v>0</v>
      </c>
      <c r="BD473" s="150">
        <f t="shared" si="126"/>
        <v>0</v>
      </c>
      <c r="BE473" s="150">
        <f t="shared" si="127"/>
        <v>0</v>
      </c>
    </row>
    <row r="474" spans="1:57" x14ac:dyDescent="0.4">
      <c r="A474" t="s">
        <v>315</v>
      </c>
      <c r="B474">
        <v>500</v>
      </c>
      <c r="C474" t="s">
        <v>315</v>
      </c>
      <c r="D474">
        <v>15239</v>
      </c>
      <c r="E474">
        <v>1</v>
      </c>
      <c r="F474" t="s">
        <v>315</v>
      </c>
      <c r="G474" t="s">
        <v>656</v>
      </c>
      <c r="H474" s="148">
        <v>2019</v>
      </c>
      <c r="I474">
        <v>6200</v>
      </c>
      <c r="J474">
        <v>0</v>
      </c>
      <c r="K474">
        <v>0</v>
      </c>
      <c r="L474">
        <v>0</v>
      </c>
      <c r="M474">
        <f t="shared" si="113"/>
        <v>6200</v>
      </c>
      <c r="N474" s="149">
        <v>6200</v>
      </c>
      <c r="O474">
        <v>0</v>
      </c>
      <c r="P474">
        <v>0</v>
      </c>
      <c r="Q474">
        <v>0</v>
      </c>
      <c r="R474" s="148">
        <f t="shared" si="114"/>
        <v>6200</v>
      </c>
      <c r="S474" s="149">
        <v>4900</v>
      </c>
      <c r="T474">
        <v>500</v>
      </c>
      <c r="U474">
        <v>800</v>
      </c>
      <c r="V474">
        <v>0</v>
      </c>
      <c r="W474" s="148">
        <f t="shared" si="115"/>
        <v>6200</v>
      </c>
      <c r="X474" s="149">
        <v>6200</v>
      </c>
      <c r="Y474">
        <v>0</v>
      </c>
      <c r="Z474">
        <v>0</v>
      </c>
      <c r="AA474">
        <v>0</v>
      </c>
      <c r="AB474" s="148">
        <f t="shared" si="112"/>
        <v>6200</v>
      </c>
      <c r="AC474" s="149">
        <v>6200</v>
      </c>
      <c r="AD474">
        <v>0</v>
      </c>
      <c r="AE474">
        <v>0</v>
      </c>
      <c r="AF474">
        <v>0</v>
      </c>
      <c r="AG474" s="148">
        <f t="shared" si="116"/>
        <v>6200</v>
      </c>
      <c r="AH474" s="149">
        <v>6200</v>
      </c>
      <c r="AI474">
        <v>0</v>
      </c>
      <c r="AJ474">
        <v>0</v>
      </c>
      <c r="AK474">
        <v>0</v>
      </c>
      <c r="AL474" s="148">
        <f t="shared" si="117"/>
        <v>6200</v>
      </c>
      <c r="AM474" s="149">
        <v>6200</v>
      </c>
      <c r="AN474">
        <v>0</v>
      </c>
      <c r="AO474">
        <v>0</v>
      </c>
      <c r="AP474">
        <v>0</v>
      </c>
      <c r="AQ474" s="148">
        <f t="shared" si="118"/>
        <v>6200</v>
      </c>
      <c r="AR474" s="149">
        <v>1200</v>
      </c>
      <c r="AS474">
        <v>2200</v>
      </c>
      <c r="AT474">
        <v>2900</v>
      </c>
      <c r="AU474">
        <v>0</v>
      </c>
      <c r="AV474">
        <f t="shared" si="119"/>
        <v>6300</v>
      </c>
      <c r="AX474" s="150">
        <f t="shared" si="120"/>
        <v>0</v>
      </c>
      <c r="AY474" s="150">
        <f t="shared" si="121"/>
        <v>0</v>
      </c>
      <c r="AZ474" s="150">
        <f t="shared" si="122"/>
        <v>0</v>
      </c>
      <c r="BA474" s="150">
        <f t="shared" si="123"/>
        <v>0</v>
      </c>
      <c r="BB474" s="150">
        <f t="shared" si="124"/>
        <v>0</v>
      </c>
      <c r="BC474" s="150">
        <f t="shared" si="125"/>
        <v>0</v>
      </c>
      <c r="BD474" s="150">
        <f t="shared" si="126"/>
        <v>0</v>
      </c>
      <c r="BE474" s="150">
        <f t="shared" si="127"/>
        <v>0</v>
      </c>
    </row>
    <row r="475" spans="1:57" x14ac:dyDescent="0.4">
      <c r="A475" t="s">
        <v>36</v>
      </c>
      <c r="B475">
        <v>503</v>
      </c>
      <c r="C475" t="s">
        <v>36</v>
      </c>
      <c r="D475">
        <v>19224</v>
      </c>
      <c r="E475">
        <v>1</v>
      </c>
      <c r="F475" t="s">
        <v>36</v>
      </c>
      <c r="G475" t="s">
        <v>656</v>
      </c>
      <c r="H475" s="148">
        <v>2023</v>
      </c>
      <c r="I475">
        <v>5700</v>
      </c>
      <c r="J475">
        <v>200</v>
      </c>
      <c r="K475">
        <v>0</v>
      </c>
      <c r="L475">
        <v>0</v>
      </c>
      <c r="M475">
        <f t="shared" si="113"/>
        <v>5900</v>
      </c>
      <c r="N475" s="149">
        <v>0</v>
      </c>
      <c r="O475">
        <v>5800</v>
      </c>
      <c r="P475">
        <v>100</v>
      </c>
      <c r="Q475">
        <v>0</v>
      </c>
      <c r="R475" s="148">
        <f t="shared" si="114"/>
        <v>5900</v>
      </c>
      <c r="S475" s="149">
        <v>4800</v>
      </c>
      <c r="T475">
        <v>1100</v>
      </c>
      <c r="U475">
        <v>0</v>
      </c>
      <c r="V475">
        <v>0</v>
      </c>
      <c r="W475" s="148">
        <f t="shared" si="115"/>
        <v>5900</v>
      </c>
      <c r="X475" s="149">
        <v>5900</v>
      </c>
      <c r="Y475">
        <v>0</v>
      </c>
      <c r="Z475">
        <v>0</v>
      </c>
      <c r="AA475">
        <v>0</v>
      </c>
      <c r="AB475" s="148">
        <f t="shared" si="112"/>
        <v>5900</v>
      </c>
      <c r="AC475" s="149">
        <v>1700</v>
      </c>
      <c r="AD475">
        <v>4100</v>
      </c>
      <c r="AE475">
        <v>100</v>
      </c>
      <c r="AF475">
        <v>0</v>
      </c>
      <c r="AG475" s="148">
        <f t="shared" si="116"/>
        <v>5900</v>
      </c>
      <c r="AH475" s="149">
        <v>5700</v>
      </c>
      <c r="AI475">
        <v>200</v>
      </c>
      <c r="AJ475">
        <v>0</v>
      </c>
      <c r="AK475">
        <v>0</v>
      </c>
      <c r="AL475" s="148">
        <f t="shared" si="117"/>
        <v>5900</v>
      </c>
      <c r="AM475" s="149">
        <v>5900</v>
      </c>
      <c r="AN475">
        <v>0</v>
      </c>
      <c r="AO475">
        <v>0</v>
      </c>
      <c r="AP475">
        <v>0</v>
      </c>
      <c r="AQ475" s="148">
        <f t="shared" si="118"/>
        <v>5900</v>
      </c>
      <c r="AR475" s="149">
        <v>4200</v>
      </c>
      <c r="AS475">
        <v>1900</v>
      </c>
      <c r="AT475">
        <v>0</v>
      </c>
      <c r="AU475">
        <v>0</v>
      </c>
      <c r="AV475">
        <f t="shared" si="119"/>
        <v>6100</v>
      </c>
      <c r="AX475" s="150">
        <f t="shared" si="120"/>
        <v>0</v>
      </c>
      <c r="AY475" s="150">
        <f t="shared" si="121"/>
        <v>0</v>
      </c>
      <c r="AZ475" s="150">
        <f t="shared" si="122"/>
        <v>0</v>
      </c>
      <c r="BA475" s="150">
        <f t="shared" si="123"/>
        <v>0</v>
      </c>
      <c r="BB475" s="150">
        <f t="shared" si="124"/>
        <v>0</v>
      </c>
      <c r="BC475" s="150">
        <f t="shared" si="125"/>
        <v>0</v>
      </c>
      <c r="BD475" s="150">
        <f t="shared" si="126"/>
        <v>0</v>
      </c>
      <c r="BE475" s="150">
        <f t="shared" si="127"/>
        <v>0</v>
      </c>
    </row>
    <row r="476" spans="1:57" x14ac:dyDescent="0.4">
      <c r="A476" t="s">
        <v>285</v>
      </c>
      <c r="B476">
        <v>503</v>
      </c>
      <c r="C476" t="s">
        <v>285</v>
      </c>
      <c r="D476">
        <v>19422</v>
      </c>
      <c r="E476">
        <v>1</v>
      </c>
      <c r="F476" t="s">
        <v>285</v>
      </c>
      <c r="G476" t="s">
        <v>656</v>
      </c>
      <c r="H476" s="148">
        <v>2024</v>
      </c>
      <c r="I476">
        <v>1300</v>
      </c>
      <c r="J476">
        <v>0</v>
      </c>
      <c r="K476">
        <v>0</v>
      </c>
      <c r="L476">
        <v>0</v>
      </c>
      <c r="M476">
        <f t="shared" si="113"/>
        <v>1300</v>
      </c>
      <c r="N476" s="149">
        <v>1300</v>
      </c>
      <c r="O476">
        <v>0</v>
      </c>
      <c r="P476">
        <v>0</v>
      </c>
      <c r="Q476">
        <v>0</v>
      </c>
      <c r="R476" s="148">
        <f t="shared" si="114"/>
        <v>1300</v>
      </c>
      <c r="S476" s="149">
        <v>1300</v>
      </c>
      <c r="T476">
        <v>0</v>
      </c>
      <c r="U476">
        <v>0</v>
      </c>
      <c r="V476">
        <v>0</v>
      </c>
      <c r="W476" s="148">
        <f t="shared" si="115"/>
        <v>1300</v>
      </c>
      <c r="X476" s="149">
        <v>1300</v>
      </c>
      <c r="Y476">
        <v>0</v>
      </c>
      <c r="Z476">
        <v>0</v>
      </c>
      <c r="AA476">
        <v>0</v>
      </c>
      <c r="AB476" s="148">
        <f t="shared" si="112"/>
        <v>1300</v>
      </c>
      <c r="AC476" s="149">
        <v>1300</v>
      </c>
      <c r="AD476">
        <v>0</v>
      </c>
      <c r="AE476">
        <v>0</v>
      </c>
      <c r="AF476">
        <v>0</v>
      </c>
      <c r="AG476" s="148">
        <f t="shared" si="116"/>
        <v>1300</v>
      </c>
      <c r="AH476" s="149">
        <v>1300</v>
      </c>
      <c r="AI476">
        <v>0</v>
      </c>
      <c r="AJ476">
        <v>0</v>
      </c>
      <c r="AK476">
        <v>0</v>
      </c>
      <c r="AL476" s="148">
        <f t="shared" si="117"/>
        <v>1300</v>
      </c>
      <c r="AM476" s="149">
        <v>1300</v>
      </c>
      <c r="AN476">
        <v>0</v>
      </c>
      <c r="AO476">
        <v>0</v>
      </c>
      <c r="AP476">
        <v>0</v>
      </c>
      <c r="AQ476" s="148">
        <f t="shared" si="118"/>
        <v>1300</v>
      </c>
      <c r="AR476" s="149">
        <v>1400</v>
      </c>
      <c r="AS476">
        <v>0</v>
      </c>
      <c r="AT476">
        <v>0</v>
      </c>
      <c r="AU476">
        <v>0</v>
      </c>
      <c r="AV476">
        <f t="shared" si="119"/>
        <v>1400</v>
      </c>
      <c r="AX476" s="150">
        <f t="shared" si="120"/>
        <v>0</v>
      </c>
      <c r="AY476" s="150">
        <f t="shared" si="121"/>
        <v>0</v>
      </c>
      <c r="AZ476" s="150">
        <f t="shared" si="122"/>
        <v>0</v>
      </c>
      <c r="BA476" s="150">
        <f t="shared" si="123"/>
        <v>0</v>
      </c>
      <c r="BB476" s="150">
        <f t="shared" si="124"/>
        <v>0</v>
      </c>
      <c r="BC476" s="150">
        <f t="shared" si="125"/>
        <v>0</v>
      </c>
      <c r="BD476" s="150">
        <f t="shared" si="126"/>
        <v>0</v>
      </c>
      <c r="BE476" s="150">
        <f t="shared" si="127"/>
        <v>0</v>
      </c>
    </row>
    <row r="477" spans="1:57" x14ac:dyDescent="0.4">
      <c r="A477" t="s">
        <v>506</v>
      </c>
      <c r="B477">
        <v>503</v>
      </c>
      <c r="C477" t="s">
        <v>506</v>
      </c>
      <c r="D477">
        <v>19348</v>
      </c>
      <c r="E477">
        <v>1</v>
      </c>
      <c r="F477" t="s">
        <v>506</v>
      </c>
      <c r="G477" t="s">
        <v>656</v>
      </c>
      <c r="H477" s="148">
        <v>2024</v>
      </c>
      <c r="I477">
        <v>5100</v>
      </c>
      <c r="J477">
        <v>0</v>
      </c>
      <c r="K477">
        <v>0</v>
      </c>
      <c r="L477">
        <v>0</v>
      </c>
      <c r="M477">
        <f t="shared" si="113"/>
        <v>5100</v>
      </c>
      <c r="N477" s="149">
        <v>5100</v>
      </c>
      <c r="O477">
        <v>0</v>
      </c>
      <c r="P477">
        <v>0</v>
      </c>
      <c r="Q477">
        <v>0</v>
      </c>
      <c r="R477" s="148">
        <f t="shared" si="114"/>
        <v>5100</v>
      </c>
      <c r="S477" s="149">
        <v>4600</v>
      </c>
      <c r="T477">
        <v>500</v>
      </c>
      <c r="U477">
        <v>0</v>
      </c>
      <c r="V477">
        <v>0</v>
      </c>
      <c r="W477" s="148">
        <f t="shared" si="115"/>
        <v>5100</v>
      </c>
      <c r="X477" s="149">
        <v>5000</v>
      </c>
      <c r="Y477">
        <v>100</v>
      </c>
      <c r="Z477">
        <v>0</v>
      </c>
      <c r="AA477">
        <v>0</v>
      </c>
      <c r="AB477" s="148">
        <f t="shared" si="112"/>
        <v>5100</v>
      </c>
      <c r="AC477" s="149">
        <v>5000</v>
      </c>
      <c r="AD477">
        <v>100</v>
      </c>
      <c r="AE477">
        <v>0</v>
      </c>
      <c r="AF477">
        <v>0</v>
      </c>
      <c r="AG477" s="148">
        <f t="shared" si="116"/>
        <v>5100</v>
      </c>
      <c r="AH477" s="149">
        <v>5000</v>
      </c>
      <c r="AI477">
        <v>100</v>
      </c>
      <c r="AJ477">
        <v>0</v>
      </c>
      <c r="AK477">
        <v>0</v>
      </c>
      <c r="AL477" s="148">
        <f t="shared" si="117"/>
        <v>5100</v>
      </c>
      <c r="AM477" s="149">
        <v>5100</v>
      </c>
      <c r="AN477">
        <v>0</v>
      </c>
      <c r="AO477">
        <v>0</v>
      </c>
      <c r="AP477">
        <v>0</v>
      </c>
      <c r="AQ477" s="148">
        <f t="shared" si="118"/>
        <v>5100</v>
      </c>
      <c r="AR477" s="149">
        <v>2400</v>
      </c>
      <c r="AS477">
        <v>1900</v>
      </c>
      <c r="AT477">
        <v>800</v>
      </c>
      <c r="AU477">
        <v>0</v>
      </c>
      <c r="AV477">
        <f t="shared" si="119"/>
        <v>5100</v>
      </c>
      <c r="AX477" s="150">
        <f t="shared" si="120"/>
        <v>0</v>
      </c>
      <c r="AY477" s="150">
        <f t="shared" si="121"/>
        <v>0</v>
      </c>
      <c r="AZ477" s="150">
        <f t="shared" si="122"/>
        <v>0</v>
      </c>
      <c r="BA477" s="150">
        <f t="shared" si="123"/>
        <v>0</v>
      </c>
      <c r="BB477" s="150">
        <f t="shared" si="124"/>
        <v>0</v>
      </c>
      <c r="BC477" s="150">
        <f t="shared" si="125"/>
        <v>0</v>
      </c>
      <c r="BD477" s="150">
        <f t="shared" si="126"/>
        <v>0</v>
      </c>
      <c r="BE477" s="150">
        <f t="shared" si="127"/>
        <v>0</v>
      </c>
    </row>
    <row r="478" spans="1:57" x14ac:dyDescent="0.4">
      <c r="A478" t="s">
        <v>129</v>
      </c>
      <c r="B478">
        <v>503</v>
      </c>
      <c r="C478" t="s">
        <v>129</v>
      </c>
      <c r="D478">
        <v>19225</v>
      </c>
      <c r="E478">
        <v>1</v>
      </c>
      <c r="F478" t="s">
        <v>129</v>
      </c>
      <c r="G478" t="s">
        <v>657</v>
      </c>
      <c r="H478" s="148">
        <v>2023</v>
      </c>
      <c r="I478">
        <v>16200</v>
      </c>
      <c r="J478">
        <v>0</v>
      </c>
      <c r="K478">
        <v>0</v>
      </c>
      <c r="L478">
        <v>0</v>
      </c>
      <c r="M478">
        <f t="shared" si="113"/>
        <v>16200</v>
      </c>
      <c r="N478" s="149">
        <v>16200</v>
      </c>
      <c r="O478">
        <v>0</v>
      </c>
      <c r="P478">
        <v>0</v>
      </c>
      <c r="Q478">
        <v>0</v>
      </c>
      <c r="R478" s="148">
        <f t="shared" si="114"/>
        <v>16200</v>
      </c>
      <c r="S478" s="149">
        <v>13600</v>
      </c>
      <c r="T478">
        <v>2600</v>
      </c>
      <c r="U478">
        <v>0</v>
      </c>
      <c r="V478">
        <v>0</v>
      </c>
      <c r="W478" s="148">
        <f t="shared" si="115"/>
        <v>16200</v>
      </c>
      <c r="X478" s="149">
        <v>15500</v>
      </c>
      <c r="Y478">
        <v>700</v>
      </c>
      <c r="Z478">
        <v>0</v>
      </c>
      <c r="AA478">
        <v>0</v>
      </c>
      <c r="AB478" s="148">
        <f t="shared" si="112"/>
        <v>16200</v>
      </c>
      <c r="AC478" s="149">
        <v>8700</v>
      </c>
      <c r="AD478">
        <v>5200</v>
      </c>
      <c r="AE478">
        <v>2300</v>
      </c>
      <c r="AF478">
        <v>0</v>
      </c>
      <c r="AG478" s="148">
        <f t="shared" si="116"/>
        <v>16200</v>
      </c>
      <c r="AH478" s="149">
        <v>8600</v>
      </c>
      <c r="AI478">
        <v>5100</v>
      </c>
      <c r="AJ478">
        <v>2500</v>
      </c>
      <c r="AK478">
        <v>0</v>
      </c>
      <c r="AL478" s="148">
        <f t="shared" si="117"/>
        <v>16200</v>
      </c>
      <c r="AM478" s="149">
        <v>7100</v>
      </c>
      <c r="AN478">
        <v>8000</v>
      </c>
      <c r="AO478">
        <v>1100</v>
      </c>
      <c r="AP478">
        <v>0</v>
      </c>
      <c r="AQ478" s="148">
        <f t="shared" si="118"/>
        <v>16200</v>
      </c>
      <c r="AR478" s="149">
        <v>7000</v>
      </c>
      <c r="AS478">
        <v>9300</v>
      </c>
      <c r="AT478">
        <v>0</v>
      </c>
      <c r="AU478">
        <v>0</v>
      </c>
      <c r="AV478">
        <f t="shared" si="119"/>
        <v>16300</v>
      </c>
      <c r="AX478" s="150">
        <f t="shared" si="120"/>
        <v>0</v>
      </c>
      <c r="AY478" s="150">
        <f t="shared" si="121"/>
        <v>0</v>
      </c>
      <c r="AZ478" s="150">
        <f t="shared" si="122"/>
        <v>0</v>
      </c>
      <c r="BA478" s="150">
        <f t="shared" si="123"/>
        <v>0</v>
      </c>
      <c r="BB478" s="150">
        <f t="shared" si="124"/>
        <v>0</v>
      </c>
      <c r="BC478" s="150">
        <f t="shared" si="125"/>
        <v>0</v>
      </c>
      <c r="BD478" s="150">
        <f t="shared" si="126"/>
        <v>0</v>
      </c>
      <c r="BE478" s="150">
        <f t="shared" si="127"/>
        <v>0</v>
      </c>
    </row>
    <row r="479" spans="1:57" x14ac:dyDescent="0.4">
      <c r="A479" t="s">
        <v>13</v>
      </c>
      <c r="B479">
        <v>503</v>
      </c>
      <c r="C479" t="s">
        <v>13</v>
      </c>
      <c r="D479">
        <v>19226</v>
      </c>
      <c r="E479">
        <v>1</v>
      </c>
      <c r="F479" t="s">
        <v>13</v>
      </c>
      <c r="G479" t="s">
        <v>657</v>
      </c>
      <c r="H479" s="148">
        <v>2023</v>
      </c>
      <c r="I479">
        <v>1500</v>
      </c>
      <c r="J479">
        <v>0</v>
      </c>
      <c r="K479">
        <v>0</v>
      </c>
      <c r="L479">
        <v>0</v>
      </c>
      <c r="M479">
        <f t="shared" si="113"/>
        <v>1500</v>
      </c>
      <c r="N479" s="149">
        <v>1500</v>
      </c>
      <c r="O479">
        <v>0</v>
      </c>
      <c r="P479">
        <v>0</v>
      </c>
      <c r="Q479">
        <v>0</v>
      </c>
      <c r="R479" s="148">
        <f t="shared" si="114"/>
        <v>1500</v>
      </c>
      <c r="S479" s="149">
        <v>1500</v>
      </c>
      <c r="T479">
        <v>0</v>
      </c>
      <c r="U479">
        <v>0</v>
      </c>
      <c r="V479">
        <v>0</v>
      </c>
      <c r="W479" s="148">
        <f t="shared" si="115"/>
        <v>1500</v>
      </c>
      <c r="X479" s="149">
        <v>1500</v>
      </c>
      <c r="Y479">
        <v>0</v>
      </c>
      <c r="Z479">
        <v>0</v>
      </c>
      <c r="AA479">
        <v>0</v>
      </c>
      <c r="AB479" s="148">
        <f t="shared" si="112"/>
        <v>1500</v>
      </c>
      <c r="AC479" s="149">
        <v>1300</v>
      </c>
      <c r="AD479">
        <v>200</v>
      </c>
      <c r="AE479">
        <v>0</v>
      </c>
      <c r="AF479">
        <v>0</v>
      </c>
      <c r="AG479" s="148">
        <f t="shared" si="116"/>
        <v>1500</v>
      </c>
      <c r="AH479" s="149">
        <v>1500</v>
      </c>
      <c r="AI479">
        <v>0</v>
      </c>
      <c r="AJ479">
        <v>0</v>
      </c>
      <c r="AK479">
        <v>0</v>
      </c>
      <c r="AL479" s="148">
        <f t="shared" si="117"/>
        <v>1500</v>
      </c>
      <c r="AM479" s="149">
        <v>900</v>
      </c>
      <c r="AN479">
        <v>600</v>
      </c>
      <c r="AO479">
        <v>0</v>
      </c>
      <c r="AP479">
        <v>0</v>
      </c>
      <c r="AQ479" s="148">
        <f t="shared" si="118"/>
        <v>1500</v>
      </c>
      <c r="AR479" s="149">
        <v>1300</v>
      </c>
      <c r="AS479">
        <v>600</v>
      </c>
      <c r="AT479">
        <v>1300</v>
      </c>
      <c r="AU479">
        <v>2700</v>
      </c>
      <c r="AV479">
        <f t="shared" si="119"/>
        <v>5900</v>
      </c>
      <c r="AX479" s="150">
        <f t="shared" si="120"/>
        <v>0</v>
      </c>
      <c r="AY479" s="150">
        <f t="shared" si="121"/>
        <v>0</v>
      </c>
      <c r="AZ479" s="150">
        <f t="shared" si="122"/>
        <v>0</v>
      </c>
      <c r="BA479" s="150">
        <f t="shared" si="123"/>
        <v>0</v>
      </c>
      <c r="BB479" s="150">
        <f t="shared" si="124"/>
        <v>0</v>
      </c>
      <c r="BC479" s="150">
        <f t="shared" si="125"/>
        <v>0</v>
      </c>
      <c r="BD479" s="150">
        <f t="shared" si="126"/>
        <v>0</v>
      </c>
      <c r="BE479" s="150">
        <f t="shared" si="127"/>
        <v>45.762711864406782</v>
      </c>
    </row>
    <row r="480" spans="1:57" x14ac:dyDescent="0.4">
      <c r="A480" t="s">
        <v>235</v>
      </c>
      <c r="B480">
        <v>503</v>
      </c>
      <c r="C480" t="s">
        <v>235</v>
      </c>
      <c r="D480">
        <v>19349</v>
      </c>
      <c r="E480">
        <v>1</v>
      </c>
      <c r="F480" t="s">
        <v>235</v>
      </c>
      <c r="G480" t="s">
        <v>657</v>
      </c>
      <c r="H480" s="148">
        <v>2024</v>
      </c>
      <c r="I480">
        <v>0</v>
      </c>
      <c r="J480">
        <v>2500</v>
      </c>
      <c r="K480">
        <v>300</v>
      </c>
      <c r="L480">
        <v>0</v>
      </c>
      <c r="M480">
        <f t="shared" si="113"/>
        <v>2800</v>
      </c>
      <c r="N480" s="149">
        <v>2700</v>
      </c>
      <c r="O480">
        <v>100</v>
      </c>
      <c r="P480">
        <v>0</v>
      </c>
      <c r="Q480">
        <v>0</v>
      </c>
      <c r="R480" s="148">
        <f t="shared" si="114"/>
        <v>2800</v>
      </c>
      <c r="S480" s="149">
        <v>0</v>
      </c>
      <c r="T480">
        <v>900</v>
      </c>
      <c r="U480">
        <v>1500</v>
      </c>
      <c r="V480">
        <v>400</v>
      </c>
      <c r="W480" s="148">
        <f t="shared" si="115"/>
        <v>2800</v>
      </c>
      <c r="X480" s="149">
        <v>900</v>
      </c>
      <c r="Y480">
        <v>1900</v>
      </c>
      <c r="Z480">
        <v>0</v>
      </c>
      <c r="AA480">
        <v>0</v>
      </c>
      <c r="AB480" s="148">
        <f t="shared" si="112"/>
        <v>2800</v>
      </c>
      <c r="AC480" s="149">
        <v>2500</v>
      </c>
      <c r="AD480">
        <v>300</v>
      </c>
      <c r="AE480">
        <v>0</v>
      </c>
      <c r="AF480">
        <v>0</v>
      </c>
      <c r="AG480" s="148">
        <f t="shared" si="116"/>
        <v>2800</v>
      </c>
      <c r="AH480" s="149">
        <v>200</v>
      </c>
      <c r="AI480">
        <v>1300</v>
      </c>
      <c r="AJ480">
        <v>900</v>
      </c>
      <c r="AK480">
        <v>400</v>
      </c>
      <c r="AL480" s="148">
        <f t="shared" si="117"/>
        <v>2800</v>
      </c>
      <c r="AM480" s="149">
        <v>2800</v>
      </c>
      <c r="AN480">
        <v>0</v>
      </c>
      <c r="AO480">
        <v>0</v>
      </c>
      <c r="AP480">
        <v>0</v>
      </c>
      <c r="AQ480" s="148">
        <f t="shared" si="118"/>
        <v>2800</v>
      </c>
      <c r="AR480" s="149">
        <v>2700</v>
      </c>
      <c r="AS480">
        <v>100</v>
      </c>
      <c r="AT480">
        <v>0</v>
      </c>
      <c r="AU480">
        <v>0</v>
      </c>
      <c r="AV480">
        <f t="shared" si="119"/>
        <v>2800</v>
      </c>
      <c r="AX480" s="150">
        <f t="shared" si="120"/>
        <v>0</v>
      </c>
      <c r="AY480" s="150">
        <f t="shared" si="121"/>
        <v>0</v>
      </c>
      <c r="AZ480" s="150">
        <f t="shared" si="122"/>
        <v>14.285714285714285</v>
      </c>
      <c r="BA480" s="150">
        <f t="shared" si="123"/>
        <v>0</v>
      </c>
      <c r="BB480" s="150">
        <f t="shared" si="124"/>
        <v>0</v>
      </c>
      <c r="BC480" s="150">
        <f t="shared" si="125"/>
        <v>14.285714285714285</v>
      </c>
      <c r="BD480" s="150">
        <f t="shared" si="126"/>
        <v>0</v>
      </c>
      <c r="BE480" s="150">
        <f t="shared" si="127"/>
        <v>0</v>
      </c>
    </row>
    <row r="481" spans="1:57" x14ac:dyDescent="0.4">
      <c r="A481" t="s">
        <v>501</v>
      </c>
      <c r="B481">
        <v>503</v>
      </c>
      <c r="C481" t="s">
        <v>501</v>
      </c>
      <c r="D481">
        <v>19350</v>
      </c>
      <c r="E481">
        <v>1</v>
      </c>
      <c r="F481" t="s">
        <v>501</v>
      </c>
      <c r="G481" t="s">
        <v>657</v>
      </c>
      <c r="H481" s="148">
        <v>2017</v>
      </c>
      <c r="I481">
        <v>0</v>
      </c>
      <c r="J481">
        <v>1800</v>
      </c>
      <c r="K481">
        <v>0</v>
      </c>
      <c r="L481">
        <v>0</v>
      </c>
      <c r="M481">
        <f t="shared" si="113"/>
        <v>1800</v>
      </c>
      <c r="N481" s="149">
        <v>1800</v>
      </c>
      <c r="O481">
        <v>0</v>
      </c>
      <c r="P481">
        <v>0</v>
      </c>
      <c r="Q481">
        <v>0</v>
      </c>
      <c r="R481" s="148">
        <f t="shared" si="114"/>
        <v>1800</v>
      </c>
      <c r="S481" s="149">
        <v>0</v>
      </c>
      <c r="T481">
        <v>0</v>
      </c>
      <c r="U481">
        <v>1100</v>
      </c>
      <c r="V481">
        <v>700</v>
      </c>
      <c r="W481" s="148">
        <f t="shared" si="115"/>
        <v>1800</v>
      </c>
      <c r="X481" s="149">
        <v>1500</v>
      </c>
      <c r="Y481">
        <v>300</v>
      </c>
      <c r="Z481">
        <v>0</v>
      </c>
      <c r="AA481">
        <v>0</v>
      </c>
      <c r="AB481" s="148">
        <f t="shared" si="112"/>
        <v>1800</v>
      </c>
      <c r="AC481" s="149">
        <v>1800</v>
      </c>
      <c r="AD481">
        <v>0</v>
      </c>
      <c r="AE481">
        <v>0</v>
      </c>
      <c r="AF481">
        <v>0</v>
      </c>
      <c r="AG481" s="148">
        <f t="shared" si="116"/>
        <v>1800</v>
      </c>
      <c r="AH481" s="149">
        <v>0</v>
      </c>
      <c r="AI481">
        <v>200</v>
      </c>
      <c r="AJ481">
        <v>1500</v>
      </c>
      <c r="AK481">
        <v>100</v>
      </c>
      <c r="AL481" s="148">
        <f t="shared" si="117"/>
        <v>1800</v>
      </c>
      <c r="AM481" s="149">
        <v>800</v>
      </c>
      <c r="AN481">
        <v>800</v>
      </c>
      <c r="AO481">
        <v>200</v>
      </c>
      <c r="AP481">
        <v>0</v>
      </c>
      <c r="AQ481" s="148">
        <f t="shared" si="118"/>
        <v>1800</v>
      </c>
      <c r="AR481" s="149">
        <v>600</v>
      </c>
      <c r="AS481">
        <v>1300</v>
      </c>
      <c r="AT481">
        <v>0</v>
      </c>
      <c r="AU481">
        <v>0</v>
      </c>
      <c r="AV481">
        <f t="shared" si="119"/>
        <v>1900</v>
      </c>
      <c r="AX481" s="150">
        <f t="shared" si="120"/>
        <v>0</v>
      </c>
      <c r="AY481" s="150">
        <f t="shared" si="121"/>
        <v>0</v>
      </c>
      <c r="AZ481" s="150">
        <f t="shared" si="122"/>
        <v>38.888888888888893</v>
      </c>
      <c r="BA481" s="150">
        <f t="shared" si="123"/>
        <v>0</v>
      </c>
      <c r="BB481" s="150">
        <f t="shared" si="124"/>
        <v>0</v>
      </c>
      <c r="BC481" s="150">
        <f t="shared" si="125"/>
        <v>5.5555555555555554</v>
      </c>
      <c r="BD481" s="150">
        <f t="shared" si="126"/>
        <v>0</v>
      </c>
      <c r="BE481" s="150">
        <f t="shared" si="127"/>
        <v>0</v>
      </c>
    </row>
    <row r="482" spans="1:57" x14ac:dyDescent="0.4">
      <c r="A482" t="s">
        <v>562</v>
      </c>
      <c r="B482">
        <v>503</v>
      </c>
      <c r="C482" t="s">
        <v>562</v>
      </c>
      <c r="D482">
        <v>22968</v>
      </c>
      <c r="E482">
        <v>1</v>
      </c>
      <c r="F482" t="s">
        <v>562</v>
      </c>
      <c r="G482" t="s">
        <v>656</v>
      </c>
      <c r="H482" s="148">
        <v>2025</v>
      </c>
      <c r="I482">
        <v>0</v>
      </c>
      <c r="J482">
        <v>1200</v>
      </c>
      <c r="K482">
        <v>0</v>
      </c>
      <c r="L482">
        <v>0</v>
      </c>
      <c r="M482">
        <f t="shared" si="113"/>
        <v>1200</v>
      </c>
      <c r="N482" s="149">
        <v>1200</v>
      </c>
      <c r="O482">
        <v>0</v>
      </c>
      <c r="P482">
        <v>0</v>
      </c>
      <c r="Q482">
        <v>0</v>
      </c>
      <c r="R482" s="148">
        <f t="shared" si="114"/>
        <v>1200</v>
      </c>
      <c r="S482" s="149">
        <v>1200</v>
      </c>
      <c r="T482">
        <v>0</v>
      </c>
      <c r="U482">
        <v>0</v>
      </c>
      <c r="V482">
        <v>0</v>
      </c>
      <c r="W482" s="148">
        <f t="shared" si="115"/>
        <v>1200</v>
      </c>
      <c r="X482" s="149">
        <v>600</v>
      </c>
      <c r="Y482">
        <v>600</v>
      </c>
      <c r="Z482">
        <v>0</v>
      </c>
      <c r="AA482">
        <v>0</v>
      </c>
      <c r="AB482" s="148">
        <f t="shared" si="112"/>
        <v>1200</v>
      </c>
      <c r="AC482" s="149">
        <v>0</v>
      </c>
      <c r="AD482">
        <v>1200</v>
      </c>
      <c r="AE482">
        <v>0</v>
      </c>
      <c r="AF482">
        <v>0</v>
      </c>
      <c r="AG482" s="148">
        <f t="shared" si="116"/>
        <v>1200</v>
      </c>
      <c r="AH482" s="149">
        <v>0</v>
      </c>
      <c r="AI482">
        <v>500</v>
      </c>
      <c r="AJ482">
        <v>700</v>
      </c>
      <c r="AK482">
        <v>0</v>
      </c>
      <c r="AL482" s="148">
        <f t="shared" si="117"/>
        <v>1200</v>
      </c>
      <c r="AM482" s="149">
        <v>0</v>
      </c>
      <c r="AN482">
        <v>500</v>
      </c>
      <c r="AO482">
        <v>700</v>
      </c>
      <c r="AP482">
        <v>0</v>
      </c>
      <c r="AQ482" s="148">
        <f t="shared" si="118"/>
        <v>1200</v>
      </c>
      <c r="AR482" s="149">
        <v>13900</v>
      </c>
      <c r="AS482">
        <v>9000</v>
      </c>
      <c r="AT482">
        <v>900</v>
      </c>
      <c r="AU482">
        <v>0</v>
      </c>
      <c r="AV482">
        <f t="shared" si="119"/>
        <v>23800</v>
      </c>
      <c r="AX482" s="150">
        <f t="shared" si="120"/>
        <v>0</v>
      </c>
      <c r="AY482" s="150">
        <f t="shared" si="121"/>
        <v>0</v>
      </c>
      <c r="AZ482" s="150">
        <f t="shared" si="122"/>
        <v>0</v>
      </c>
      <c r="BA482" s="150">
        <f t="shared" si="123"/>
        <v>0</v>
      </c>
      <c r="BB482" s="150">
        <f t="shared" si="124"/>
        <v>0</v>
      </c>
      <c r="BC482" s="150">
        <f t="shared" si="125"/>
        <v>0</v>
      </c>
      <c r="BD482" s="150">
        <f t="shared" si="126"/>
        <v>0</v>
      </c>
      <c r="BE482" s="150">
        <f t="shared" si="127"/>
        <v>0</v>
      </c>
    </row>
    <row r="483" spans="1:57" x14ac:dyDescent="0.4">
      <c r="A483" t="s">
        <v>73</v>
      </c>
      <c r="B483">
        <v>503</v>
      </c>
      <c r="C483" t="s">
        <v>73</v>
      </c>
      <c r="D483">
        <v>19227</v>
      </c>
      <c r="E483">
        <v>1</v>
      </c>
      <c r="F483" t="s">
        <v>73</v>
      </c>
      <c r="G483" t="s">
        <v>656</v>
      </c>
      <c r="H483" s="148">
        <v>2023</v>
      </c>
      <c r="I483">
        <v>0</v>
      </c>
      <c r="J483">
        <v>1700</v>
      </c>
      <c r="K483">
        <v>1400</v>
      </c>
      <c r="L483">
        <v>0</v>
      </c>
      <c r="M483">
        <f t="shared" si="113"/>
        <v>3100</v>
      </c>
      <c r="N483" s="149">
        <v>0</v>
      </c>
      <c r="O483">
        <v>1700</v>
      </c>
      <c r="P483">
        <v>1400</v>
      </c>
      <c r="Q483">
        <v>0</v>
      </c>
      <c r="R483" s="148">
        <f t="shared" si="114"/>
        <v>3100</v>
      </c>
      <c r="S483" s="149">
        <v>0</v>
      </c>
      <c r="T483">
        <v>3100</v>
      </c>
      <c r="U483">
        <v>0</v>
      </c>
      <c r="V483">
        <v>0</v>
      </c>
      <c r="W483" s="148">
        <f t="shared" si="115"/>
        <v>3100</v>
      </c>
      <c r="X483" s="149">
        <v>0</v>
      </c>
      <c r="Y483">
        <v>900</v>
      </c>
      <c r="Z483">
        <v>1000</v>
      </c>
      <c r="AA483">
        <v>1200</v>
      </c>
      <c r="AB483" s="148">
        <f t="shared" si="112"/>
        <v>3100</v>
      </c>
      <c r="AC483" s="149">
        <v>0</v>
      </c>
      <c r="AD483">
        <v>1000</v>
      </c>
      <c r="AE483">
        <v>2000</v>
      </c>
      <c r="AF483">
        <v>100</v>
      </c>
      <c r="AG483" s="148">
        <f t="shared" si="116"/>
        <v>3100</v>
      </c>
      <c r="AH483" s="149">
        <v>0</v>
      </c>
      <c r="AI483">
        <v>300</v>
      </c>
      <c r="AJ483">
        <v>2100</v>
      </c>
      <c r="AK483">
        <v>700</v>
      </c>
      <c r="AL483" s="148">
        <f t="shared" si="117"/>
        <v>3100</v>
      </c>
      <c r="AM483" s="149">
        <v>0</v>
      </c>
      <c r="AN483">
        <v>1400</v>
      </c>
      <c r="AO483">
        <v>1700</v>
      </c>
      <c r="AP483">
        <v>0</v>
      </c>
      <c r="AQ483" s="148">
        <f t="shared" si="118"/>
        <v>3100</v>
      </c>
      <c r="AR483" s="149">
        <v>0</v>
      </c>
      <c r="AS483">
        <v>400</v>
      </c>
      <c r="AT483">
        <v>2700</v>
      </c>
      <c r="AU483">
        <v>0</v>
      </c>
      <c r="AV483">
        <f t="shared" si="119"/>
        <v>3100</v>
      </c>
      <c r="AX483" s="150">
        <f t="shared" si="120"/>
        <v>0</v>
      </c>
      <c r="AY483" s="150">
        <f t="shared" si="121"/>
        <v>0</v>
      </c>
      <c r="AZ483" s="150">
        <f t="shared" si="122"/>
        <v>0</v>
      </c>
      <c r="BA483" s="150">
        <f t="shared" si="123"/>
        <v>38.70967741935484</v>
      </c>
      <c r="BB483" s="150">
        <f t="shared" si="124"/>
        <v>3.225806451612903</v>
      </c>
      <c r="BC483" s="150">
        <f t="shared" si="125"/>
        <v>22.58064516129032</v>
      </c>
      <c r="BD483" s="150">
        <f t="shared" si="126"/>
        <v>0</v>
      </c>
      <c r="BE483" s="150">
        <f t="shared" si="127"/>
        <v>0</v>
      </c>
    </row>
    <row r="484" spans="1:57" x14ac:dyDescent="0.4">
      <c r="A484" t="s">
        <v>34</v>
      </c>
      <c r="B484">
        <v>503</v>
      </c>
      <c r="C484" t="s">
        <v>34</v>
      </c>
      <c r="D484">
        <v>19228</v>
      </c>
      <c r="E484">
        <v>1</v>
      </c>
      <c r="F484" t="s">
        <v>34</v>
      </c>
      <c r="G484" t="s">
        <v>657</v>
      </c>
      <c r="H484" s="148">
        <v>2023</v>
      </c>
      <c r="I484">
        <v>5100</v>
      </c>
      <c r="J484">
        <v>1000</v>
      </c>
      <c r="K484">
        <v>100</v>
      </c>
      <c r="L484">
        <v>0</v>
      </c>
      <c r="M484">
        <f t="shared" si="113"/>
        <v>6200</v>
      </c>
      <c r="N484" s="149">
        <v>6000</v>
      </c>
      <c r="O484">
        <v>200</v>
      </c>
      <c r="P484">
        <v>0</v>
      </c>
      <c r="Q484">
        <v>0</v>
      </c>
      <c r="R484" s="148">
        <f t="shared" si="114"/>
        <v>6200</v>
      </c>
      <c r="S484" s="149">
        <v>3800</v>
      </c>
      <c r="T484">
        <v>1400</v>
      </c>
      <c r="U484">
        <v>1000</v>
      </c>
      <c r="V484">
        <v>0</v>
      </c>
      <c r="W484" s="148">
        <f t="shared" si="115"/>
        <v>6200</v>
      </c>
      <c r="X484" s="149">
        <v>5500</v>
      </c>
      <c r="Y484">
        <v>700</v>
      </c>
      <c r="Z484">
        <v>0</v>
      </c>
      <c r="AA484">
        <v>0</v>
      </c>
      <c r="AB484" s="148">
        <f t="shared" si="112"/>
        <v>6200</v>
      </c>
      <c r="AC484" s="149">
        <v>6200</v>
      </c>
      <c r="AD484">
        <v>0</v>
      </c>
      <c r="AE484">
        <v>0</v>
      </c>
      <c r="AF484">
        <v>0</v>
      </c>
      <c r="AG484" s="148">
        <f t="shared" si="116"/>
        <v>6200</v>
      </c>
      <c r="AH484" s="149">
        <v>4200</v>
      </c>
      <c r="AI484">
        <v>1400</v>
      </c>
      <c r="AJ484">
        <v>600</v>
      </c>
      <c r="AK484">
        <v>0</v>
      </c>
      <c r="AL484" s="148">
        <f t="shared" si="117"/>
        <v>6200</v>
      </c>
      <c r="AM484" s="149">
        <v>5500</v>
      </c>
      <c r="AN484">
        <v>700</v>
      </c>
      <c r="AO484">
        <v>0</v>
      </c>
      <c r="AP484">
        <v>0</v>
      </c>
      <c r="AQ484" s="148">
        <f t="shared" si="118"/>
        <v>6200</v>
      </c>
      <c r="AR484" s="149">
        <v>6200</v>
      </c>
      <c r="AS484">
        <v>0</v>
      </c>
      <c r="AT484">
        <v>0</v>
      </c>
      <c r="AU484">
        <v>0</v>
      </c>
      <c r="AV484">
        <f t="shared" si="119"/>
        <v>6200</v>
      </c>
      <c r="AX484" s="150">
        <f t="shared" si="120"/>
        <v>0</v>
      </c>
      <c r="AY484" s="150">
        <f t="shared" si="121"/>
        <v>0</v>
      </c>
      <c r="AZ484" s="150">
        <f t="shared" si="122"/>
        <v>0</v>
      </c>
      <c r="BA484" s="150">
        <f t="shared" si="123"/>
        <v>0</v>
      </c>
      <c r="BB484" s="150">
        <f t="shared" si="124"/>
        <v>0</v>
      </c>
      <c r="BC484" s="150">
        <f t="shared" si="125"/>
        <v>0</v>
      </c>
      <c r="BD484" s="150">
        <f t="shared" si="126"/>
        <v>0</v>
      </c>
      <c r="BE484" s="150">
        <f t="shared" si="127"/>
        <v>0</v>
      </c>
    </row>
    <row r="485" spans="1:57" x14ac:dyDescent="0.4">
      <c r="A485" t="s">
        <v>128</v>
      </c>
      <c r="B485">
        <v>503</v>
      </c>
      <c r="C485" t="s">
        <v>128</v>
      </c>
      <c r="D485">
        <v>19229</v>
      </c>
      <c r="E485">
        <v>1</v>
      </c>
      <c r="F485" t="s">
        <v>128</v>
      </c>
      <c r="G485" t="s">
        <v>657</v>
      </c>
      <c r="H485" s="148">
        <v>2023</v>
      </c>
      <c r="I485">
        <v>4200</v>
      </c>
      <c r="J485">
        <v>5100</v>
      </c>
      <c r="K485">
        <v>900</v>
      </c>
      <c r="L485">
        <v>0</v>
      </c>
      <c r="M485">
        <f t="shared" si="113"/>
        <v>10200</v>
      </c>
      <c r="N485" s="149">
        <v>9000</v>
      </c>
      <c r="O485">
        <v>1200</v>
      </c>
      <c r="P485">
        <v>0</v>
      </c>
      <c r="Q485">
        <v>0</v>
      </c>
      <c r="R485" s="148">
        <f t="shared" si="114"/>
        <v>10200</v>
      </c>
      <c r="S485" s="149">
        <v>4400</v>
      </c>
      <c r="T485">
        <v>2900</v>
      </c>
      <c r="U485">
        <v>2800</v>
      </c>
      <c r="V485">
        <v>100</v>
      </c>
      <c r="W485" s="148">
        <f t="shared" si="115"/>
        <v>10200</v>
      </c>
      <c r="X485" s="149">
        <v>4300</v>
      </c>
      <c r="Y485">
        <v>1900</v>
      </c>
      <c r="Z485">
        <v>4000</v>
      </c>
      <c r="AA485">
        <v>0</v>
      </c>
      <c r="AB485" s="148">
        <f t="shared" si="112"/>
        <v>10200</v>
      </c>
      <c r="AC485" s="149">
        <v>7100</v>
      </c>
      <c r="AD485">
        <v>2700</v>
      </c>
      <c r="AE485">
        <v>400</v>
      </c>
      <c r="AF485">
        <v>0</v>
      </c>
      <c r="AG485" s="148">
        <f t="shared" si="116"/>
        <v>10200</v>
      </c>
      <c r="AH485" s="149">
        <v>300</v>
      </c>
      <c r="AI485">
        <v>5600</v>
      </c>
      <c r="AJ485">
        <v>4200</v>
      </c>
      <c r="AK485">
        <v>100</v>
      </c>
      <c r="AL485" s="148">
        <f t="shared" si="117"/>
        <v>10200</v>
      </c>
      <c r="AM485" s="149">
        <v>900</v>
      </c>
      <c r="AN485">
        <v>9100</v>
      </c>
      <c r="AO485">
        <v>200</v>
      </c>
      <c r="AP485">
        <v>0</v>
      </c>
      <c r="AQ485" s="148">
        <f t="shared" si="118"/>
        <v>10200</v>
      </c>
      <c r="AR485" s="149">
        <v>2400</v>
      </c>
      <c r="AS485">
        <v>6600</v>
      </c>
      <c r="AT485">
        <v>1100</v>
      </c>
      <c r="AU485">
        <v>300</v>
      </c>
      <c r="AV485">
        <f t="shared" si="119"/>
        <v>10400</v>
      </c>
      <c r="AX485" s="150">
        <f t="shared" si="120"/>
        <v>0</v>
      </c>
      <c r="AY485" s="150">
        <f t="shared" si="121"/>
        <v>0</v>
      </c>
      <c r="AZ485" s="150">
        <f t="shared" si="122"/>
        <v>0.98039215686274506</v>
      </c>
      <c r="BA485" s="150">
        <f t="shared" si="123"/>
        <v>0</v>
      </c>
      <c r="BB485" s="150">
        <f t="shared" si="124"/>
        <v>0</v>
      </c>
      <c r="BC485" s="150">
        <f t="shared" si="125"/>
        <v>0.98039215686274506</v>
      </c>
      <c r="BD485" s="150">
        <f t="shared" si="126"/>
        <v>0</v>
      </c>
      <c r="BE485" s="150">
        <f t="shared" si="127"/>
        <v>2.8846153846153846</v>
      </c>
    </row>
    <row r="486" spans="1:57" x14ac:dyDescent="0.4">
      <c r="A486" t="s">
        <v>357</v>
      </c>
      <c r="B486">
        <v>500</v>
      </c>
      <c r="C486" t="s">
        <v>357</v>
      </c>
      <c r="D486">
        <v>16683</v>
      </c>
      <c r="E486">
        <v>1</v>
      </c>
      <c r="F486" t="s">
        <v>357</v>
      </c>
      <c r="G486" t="s">
        <v>656</v>
      </c>
      <c r="H486" s="148">
        <v>2020</v>
      </c>
      <c r="I486">
        <v>2500</v>
      </c>
      <c r="J486">
        <v>3400</v>
      </c>
      <c r="K486">
        <v>0</v>
      </c>
      <c r="L486">
        <v>0</v>
      </c>
      <c r="M486">
        <f t="shared" si="113"/>
        <v>5900</v>
      </c>
      <c r="N486" s="149">
        <v>5900</v>
      </c>
      <c r="O486">
        <v>0</v>
      </c>
      <c r="P486">
        <v>0</v>
      </c>
      <c r="Q486">
        <v>0</v>
      </c>
      <c r="R486" s="148">
        <f t="shared" si="114"/>
        <v>5900</v>
      </c>
      <c r="S486" s="149">
        <v>4700</v>
      </c>
      <c r="T486">
        <v>1200</v>
      </c>
      <c r="U486">
        <v>0</v>
      </c>
      <c r="V486">
        <v>0</v>
      </c>
      <c r="W486" s="148">
        <f t="shared" si="115"/>
        <v>5900</v>
      </c>
      <c r="X486" s="149">
        <v>2500</v>
      </c>
      <c r="Y486">
        <v>3400</v>
      </c>
      <c r="Z486">
        <v>0</v>
      </c>
      <c r="AA486">
        <v>0</v>
      </c>
      <c r="AB486" s="148">
        <f t="shared" si="112"/>
        <v>5900</v>
      </c>
      <c r="AC486" s="149">
        <v>3100</v>
      </c>
      <c r="AD486">
        <v>2400</v>
      </c>
      <c r="AE486">
        <v>400</v>
      </c>
      <c r="AF486">
        <v>0</v>
      </c>
      <c r="AG486" s="148">
        <f t="shared" si="116"/>
        <v>5900</v>
      </c>
      <c r="AH486" s="149">
        <v>5500</v>
      </c>
      <c r="AI486">
        <v>400</v>
      </c>
      <c r="AJ486">
        <v>0</v>
      </c>
      <c r="AK486">
        <v>0</v>
      </c>
      <c r="AL486" s="148">
        <f t="shared" si="117"/>
        <v>5900</v>
      </c>
      <c r="AM486" s="149">
        <v>5900</v>
      </c>
      <c r="AN486">
        <v>0</v>
      </c>
      <c r="AO486">
        <v>0</v>
      </c>
      <c r="AP486">
        <v>0</v>
      </c>
      <c r="AQ486" s="148">
        <f t="shared" si="118"/>
        <v>5900</v>
      </c>
      <c r="AR486" s="149">
        <v>6000</v>
      </c>
      <c r="AS486">
        <v>0</v>
      </c>
      <c r="AT486">
        <v>0</v>
      </c>
      <c r="AU486">
        <v>0</v>
      </c>
      <c r="AV486">
        <f t="shared" si="119"/>
        <v>6000</v>
      </c>
      <c r="AX486" s="150">
        <f t="shared" si="120"/>
        <v>0</v>
      </c>
      <c r="AY486" s="150">
        <f t="shared" si="121"/>
        <v>0</v>
      </c>
      <c r="AZ486" s="150">
        <f t="shared" si="122"/>
        <v>0</v>
      </c>
      <c r="BA486" s="150">
        <f t="shared" si="123"/>
        <v>0</v>
      </c>
      <c r="BB486" s="150">
        <f t="shared" si="124"/>
        <v>0</v>
      </c>
      <c r="BC486" s="150">
        <f t="shared" si="125"/>
        <v>0</v>
      </c>
      <c r="BD486" s="150">
        <f t="shared" si="126"/>
        <v>0</v>
      </c>
      <c r="BE486" s="150">
        <f t="shared" si="127"/>
        <v>0</v>
      </c>
    </row>
    <row r="487" spans="1:57" x14ac:dyDescent="0.4">
      <c r="A487" t="s">
        <v>414</v>
      </c>
      <c r="B487">
        <v>500</v>
      </c>
      <c r="C487" t="s">
        <v>414</v>
      </c>
      <c r="D487">
        <v>16954</v>
      </c>
      <c r="E487">
        <v>1</v>
      </c>
      <c r="F487" t="s">
        <v>414</v>
      </c>
      <c r="G487" t="s">
        <v>656</v>
      </c>
      <c r="H487" s="148">
        <v>2021</v>
      </c>
      <c r="I487">
        <v>0</v>
      </c>
      <c r="J487">
        <v>5100</v>
      </c>
      <c r="K487">
        <v>0</v>
      </c>
      <c r="L487">
        <v>0</v>
      </c>
      <c r="M487">
        <f t="shared" si="113"/>
        <v>5100</v>
      </c>
      <c r="N487" s="149">
        <v>0</v>
      </c>
      <c r="O487">
        <v>5100</v>
      </c>
      <c r="P487">
        <v>0</v>
      </c>
      <c r="Q487">
        <v>0</v>
      </c>
      <c r="R487" s="148">
        <f t="shared" si="114"/>
        <v>5100</v>
      </c>
      <c r="S487" s="149">
        <v>0</v>
      </c>
      <c r="T487">
        <v>4700</v>
      </c>
      <c r="U487">
        <v>400</v>
      </c>
      <c r="V487">
        <v>0</v>
      </c>
      <c r="W487" s="148">
        <f t="shared" si="115"/>
        <v>5100</v>
      </c>
      <c r="X487" s="149">
        <v>0</v>
      </c>
      <c r="Y487">
        <v>2800</v>
      </c>
      <c r="Z487">
        <v>2300</v>
      </c>
      <c r="AA487">
        <v>0</v>
      </c>
      <c r="AB487" s="148">
        <f t="shared" si="112"/>
        <v>5100</v>
      </c>
      <c r="AC487" s="149">
        <v>0</v>
      </c>
      <c r="AD487">
        <v>2100</v>
      </c>
      <c r="AE487">
        <v>2100</v>
      </c>
      <c r="AF487">
        <v>900</v>
      </c>
      <c r="AG487" s="148">
        <f t="shared" si="116"/>
        <v>5100</v>
      </c>
      <c r="AH487" s="149">
        <v>0</v>
      </c>
      <c r="AI487">
        <v>5000</v>
      </c>
      <c r="AJ487">
        <v>100</v>
      </c>
      <c r="AK487">
        <v>0</v>
      </c>
      <c r="AL487" s="148">
        <f t="shared" si="117"/>
        <v>5100</v>
      </c>
      <c r="AM487" s="149">
        <v>0</v>
      </c>
      <c r="AN487">
        <v>5100</v>
      </c>
      <c r="AO487">
        <v>0</v>
      </c>
      <c r="AP487">
        <v>0</v>
      </c>
      <c r="AQ487" s="148">
        <f t="shared" si="118"/>
        <v>5100</v>
      </c>
      <c r="AR487" s="149">
        <v>0</v>
      </c>
      <c r="AS487">
        <v>4900</v>
      </c>
      <c r="AT487">
        <v>0</v>
      </c>
      <c r="AU487">
        <v>0</v>
      </c>
      <c r="AV487">
        <f t="shared" si="119"/>
        <v>4900</v>
      </c>
      <c r="AX487" s="150">
        <f t="shared" si="120"/>
        <v>0</v>
      </c>
      <c r="AY487" s="150">
        <f t="shared" si="121"/>
        <v>0</v>
      </c>
      <c r="AZ487" s="150">
        <f t="shared" si="122"/>
        <v>0</v>
      </c>
      <c r="BA487" s="150">
        <f t="shared" si="123"/>
        <v>0</v>
      </c>
      <c r="BB487" s="150">
        <f t="shared" si="124"/>
        <v>17.647058823529413</v>
      </c>
      <c r="BC487" s="150">
        <f t="shared" si="125"/>
        <v>0</v>
      </c>
      <c r="BD487" s="150">
        <f t="shared" si="126"/>
        <v>0</v>
      </c>
      <c r="BE487" s="150">
        <f t="shared" si="127"/>
        <v>0</v>
      </c>
    </row>
    <row r="488" spans="1:57" x14ac:dyDescent="0.4">
      <c r="A488" t="s">
        <v>415</v>
      </c>
      <c r="B488">
        <v>500</v>
      </c>
      <c r="C488" t="s">
        <v>415</v>
      </c>
      <c r="D488">
        <v>16955</v>
      </c>
      <c r="E488">
        <v>1</v>
      </c>
      <c r="F488" t="s">
        <v>415</v>
      </c>
      <c r="G488" t="s">
        <v>656</v>
      </c>
      <c r="H488" s="148">
        <v>2021</v>
      </c>
      <c r="I488">
        <v>2900</v>
      </c>
      <c r="J488">
        <v>400</v>
      </c>
      <c r="K488">
        <v>0</v>
      </c>
      <c r="L488">
        <v>0</v>
      </c>
      <c r="M488">
        <f t="shared" si="113"/>
        <v>3300</v>
      </c>
      <c r="N488" s="149">
        <v>3300</v>
      </c>
      <c r="O488">
        <v>0</v>
      </c>
      <c r="P488">
        <v>0</v>
      </c>
      <c r="Q488">
        <v>0</v>
      </c>
      <c r="R488" s="148">
        <f t="shared" si="114"/>
        <v>3300</v>
      </c>
      <c r="S488" s="149">
        <v>1900</v>
      </c>
      <c r="T488">
        <v>1300</v>
      </c>
      <c r="U488">
        <v>100</v>
      </c>
      <c r="V488">
        <v>0</v>
      </c>
      <c r="W488" s="148">
        <f t="shared" si="115"/>
        <v>3300</v>
      </c>
      <c r="X488" s="149">
        <v>2700</v>
      </c>
      <c r="Y488">
        <v>600</v>
      </c>
      <c r="Z488">
        <v>0</v>
      </c>
      <c r="AA488">
        <v>0</v>
      </c>
      <c r="AB488" s="148">
        <f t="shared" si="112"/>
        <v>3300</v>
      </c>
      <c r="AC488" s="149">
        <v>300</v>
      </c>
      <c r="AD488">
        <v>2800</v>
      </c>
      <c r="AE488">
        <v>200</v>
      </c>
      <c r="AF488">
        <v>0</v>
      </c>
      <c r="AG488" s="148">
        <f t="shared" si="116"/>
        <v>3300</v>
      </c>
      <c r="AH488" s="149">
        <v>0</v>
      </c>
      <c r="AI488">
        <v>3300</v>
      </c>
      <c r="AJ488">
        <v>0</v>
      </c>
      <c r="AK488">
        <v>0</v>
      </c>
      <c r="AL488" s="148">
        <f t="shared" si="117"/>
        <v>3300</v>
      </c>
      <c r="AM488" s="149">
        <v>2600</v>
      </c>
      <c r="AN488">
        <v>700</v>
      </c>
      <c r="AO488">
        <v>0</v>
      </c>
      <c r="AP488">
        <v>0</v>
      </c>
      <c r="AQ488" s="148">
        <f t="shared" si="118"/>
        <v>3300</v>
      </c>
      <c r="AR488" s="149">
        <v>3100</v>
      </c>
      <c r="AS488">
        <v>600</v>
      </c>
      <c r="AT488">
        <v>0</v>
      </c>
      <c r="AU488">
        <v>0</v>
      </c>
      <c r="AV488">
        <f t="shared" si="119"/>
        <v>3700</v>
      </c>
      <c r="AX488" s="150">
        <f t="shared" si="120"/>
        <v>0</v>
      </c>
      <c r="AY488" s="150">
        <f t="shared" si="121"/>
        <v>0</v>
      </c>
      <c r="AZ488" s="150">
        <f t="shared" si="122"/>
        <v>0</v>
      </c>
      <c r="BA488" s="150">
        <f t="shared" si="123"/>
        <v>0</v>
      </c>
      <c r="BB488" s="150">
        <f t="shared" si="124"/>
        <v>0</v>
      </c>
      <c r="BC488" s="150">
        <f t="shared" si="125"/>
        <v>0</v>
      </c>
      <c r="BD488" s="150">
        <f t="shared" si="126"/>
        <v>0</v>
      </c>
      <c r="BE488" s="150">
        <f t="shared" si="127"/>
        <v>0</v>
      </c>
    </row>
    <row r="489" spans="1:57" x14ac:dyDescent="0.4">
      <c r="A489" t="s">
        <v>186</v>
      </c>
      <c r="B489">
        <v>503</v>
      </c>
      <c r="C489" t="s">
        <v>186</v>
      </c>
      <c r="D489">
        <v>19231</v>
      </c>
      <c r="E489">
        <v>1</v>
      </c>
      <c r="F489" t="s">
        <v>186</v>
      </c>
      <c r="G489" t="s">
        <v>656</v>
      </c>
      <c r="H489" s="148">
        <v>2023</v>
      </c>
      <c r="I489">
        <v>3000</v>
      </c>
      <c r="J489">
        <v>1300</v>
      </c>
      <c r="K489">
        <v>100</v>
      </c>
      <c r="L489">
        <v>0</v>
      </c>
      <c r="M489">
        <f t="shared" si="113"/>
        <v>4400</v>
      </c>
      <c r="N489" s="149">
        <v>4100</v>
      </c>
      <c r="O489">
        <v>300</v>
      </c>
      <c r="P489">
        <v>0</v>
      </c>
      <c r="Q489">
        <v>0</v>
      </c>
      <c r="R489" s="148">
        <f t="shared" si="114"/>
        <v>4400</v>
      </c>
      <c r="S489" s="149">
        <v>3500</v>
      </c>
      <c r="T489">
        <v>900</v>
      </c>
      <c r="U489">
        <v>0</v>
      </c>
      <c r="V489">
        <v>0</v>
      </c>
      <c r="W489" s="148">
        <f t="shared" si="115"/>
        <v>4400</v>
      </c>
      <c r="X489" s="149">
        <v>3600</v>
      </c>
      <c r="Y489">
        <v>800</v>
      </c>
      <c r="Z489">
        <v>0</v>
      </c>
      <c r="AA489">
        <v>0</v>
      </c>
      <c r="AB489" s="148">
        <f t="shared" si="112"/>
        <v>4400</v>
      </c>
      <c r="AC489" s="149">
        <v>3200</v>
      </c>
      <c r="AD489">
        <v>1200</v>
      </c>
      <c r="AE489">
        <v>0</v>
      </c>
      <c r="AF489">
        <v>0</v>
      </c>
      <c r="AG489" s="148">
        <f t="shared" si="116"/>
        <v>4400</v>
      </c>
      <c r="AH489" s="149">
        <v>2800</v>
      </c>
      <c r="AI489">
        <v>1600</v>
      </c>
      <c r="AJ489">
        <v>0</v>
      </c>
      <c r="AK489">
        <v>0</v>
      </c>
      <c r="AL489" s="148">
        <f t="shared" si="117"/>
        <v>4400</v>
      </c>
      <c r="AM489" s="149">
        <v>2600</v>
      </c>
      <c r="AN489">
        <v>1800</v>
      </c>
      <c r="AO489">
        <v>0</v>
      </c>
      <c r="AP489">
        <v>0</v>
      </c>
      <c r="AQ489" s="148">
        <f t="shared" si="118"/>
        <v>4400</v>
      </c>
      <c r="AR489" s="149">
        <v>1400</v>
      </c>
      <c r="AS489">
        <v>2900</v>
      </c>
      <c r="AT489">
        <v>200</v>
      </c>
      <c r="AU489">
        <v>0</v>
      </c>
      <c r="AV489">
        <f t="shared" si="119"/>
        <v>4500</v>
      </c>
      <c r="AX489" s="150">
        <f t="shared" si="120"/>
        <v>0</v>
      </c>
      <c r="AY489" s="150">
        <f t="shared" si="121"/>
        <v>0</v>
      </c>
      <c r="AZ489" s="150">
        <f t="shared" si="122"/>
        <v>0</v>
      </c>
      <c r="BA489" s="150">
        <f t="shared" si="123"/>
        <v>0</v>
      </c>
      <c r="BB489" s="150">
        <f t="shared" si="124"/>
        <v>0</v>
      </c>
      <c r="BC489" s="150">
        <f t="shared" si="125"/>
        <v>0</v>
      </c>
      <c r="BD489" s="150">
        <f t="shared" si="126"/>
        <v>0</v>
      </c>
      <c r="BE489" s="150">
        <f t="shared" si="127"/>
        <v>0</v>
      </c>
    </row>
    <row r="490" spans="1:57" x14ac:dyDescent="0.4">
      <c r="A490" t="s">
        <v>514</v>
      </c>
      <c r="B490">
        <v>503</v>
      </c>
      <c r="C490" t="s">
        <v>514</v>
      </c>
      <c r="D490">
        <v>22967</v>
      </c>
      <c r="E490">
        <v>1</v>
      </c>
      <c r="F490" t="s">
        <v>514</v>
      </c>
      <c r="G490" t="s">
        <v>656</v>
      </c>
      <c r="H490" s="148">
        <v>2025</v>
      </c>
      <c r="I490">
        <v>12700</v>
      </c>
      <c r="J490">
        <v>0</v>
      </c>
      <c r="K490">
        <v>0</v>
      </c>
      <c r="L490">
        <v>0</v>
      </c>
      <c r="M490">
        <f t="shared" si="113"/>
        <v>12700</v>
      </c>
      <c r="N490" s="149">
        <v>12700</v>
      </c>
      <c r="O490">
        <v>0</v>
      </c>
      <c r="P490">
        <v>0</v>
      </c>
      <c r="Q490">
        <v>0</v>
      </c>
      <c r="R490" s="148">
        <f t="shared" si="114"/>
        <v>12700</v>
      </c>
      <c r="S490" s="149">
        <v>12700</v>
      </c>
      <c r="T490">
        <v>0</v>
      </c>
      <c r="U490">
        <v>0</v>
      </c>
      <c r="V490">
        <v>0</v>
      </c>
      <c r="W490" s="148">
        <f t="shared" si="115"/>
        <v>12700</v>
      </c>
      <c r="X490" s="149">
        <v>12700</v>
      </c>
      <c r="Y490">
        <v>0</v>
      </c>
      <c r="Z490">
        <v>0</v>
      </c>
      <c r="AA490">
        <v>0</v>
      </c>
      <c r="AB490" s="148">
        <f t="shared" si="112"/>
        <v>12700</v>
      </c>
      <c r="AC490" s="149">
        <v>12700</v>
      </c>
      <c r="AD490">
        <v>0</v>
      </c>
      <c r="AE490">
        <v>0</v>
      </c>
      <c r="AF490">
        <v>0</v>
      </c>
      <c r="AG490" s="148">
        <f t="shared" si="116"/>
        <v>12700</v>
      </c>
      <c r="AH490" s="149">
        <v>12700</v>
      </c>
      <c r="AI490">
        <v>0</v>
      </c>
      <c r="AJ490">
        <v>0</v>
      </c>
      <c r="AK490">
        <v>0</v>
      </c>
      <c r="AL490" s="148">
        <f t="shared" si="117"/>
        <v>12700</v>
      </c>
      <c r="AM490" s="149">
        <v>12700</v>
      </c>
      <c r="AN490">
        <v>0</v>
      </c>
      <c r="AO490">
        <v>0</v>
      </c>
      <c r="AP490">
        <v>0</v>
      </c>
      <c r="AQ490" s="148">
        <f t="shared" si="118"/>
        <v>12700</v>
      </c>
      <c r="AR490" s="149">
        <v>7800</v>
      </c>
      <c r="AS490">
        <v>2700</v>
      </c>
      <c r="AT490">
        <v>600</v>
      </c>
      <c r="AU490">
        <v>0</v>
      </c>
      <c r="AV490">
        <f t="shared" si="119"/>
        <v>11100</v>
      </c>
      <c r="AX490" s="150">
        <f t="shared" si="120"/>
        <v>0</v>
      </c>
      <c r="AY490" s="150">
        <f t="shared" si="121"/>
        <v>0</v>
      </c>
      <c r="AZ490" s="150">
        <f t="shared" si="122"/>
        <v>0</v>
      </c>
      <c r="BA490" s="150">
        <f t="shared" si="123"/>
        <v>0</v>
      </c>
      <c r="BB490" s="150">
        <f t="shared" si="124"/>
        <v>0</v>
      </c>
      <c r="BC490" s="150">
        <f t="shared" si="125"/>
        <v>0</v>
      </c>
      <c r="BD490" s="150">
        <f t="shared" si="126"/>
        <v>0</v>
      </c>
      <c r="BE490" s="150">
        <f t="shared" si="127"/>
        <v>0</v>
      </c>
    </row>
    <row r="491" spans="1:57" x14ac:dyDescent="0.4">
      <c r="A491" t="s">
        <v>229</v>
      </c>
      <c r="B491">
        <v>503</v>
      </c>
      <c r="C491" t="s">
        <v>229</v>
      </c>
      <c r="D491">
        <v>19339</v>
      </c>
      <c r="E491">
        <v>1</v>
      </c>
      <c r="F491" t="s">
        <v>229</v>
      </c>
      <c r="G491" t="s">
        <v>656</v>
      </c>
      <c r="H491" s="148">
        <v>2024</v>
      </c>
      <c r="I491">
        <v>0</v>
      </c>
      <c r="J491">
        <v>700</v>
      </c>
      <c r="K491">
        <v>1500</v>
      </c>
      <c r="L491">
        <v>1100</v>
      </c>
      <c r="M491">
        <f t="shared" si="113"/>
        <v>3300</v>
      </c>
      <c r="N491" s="149">
        <v>2200</v>
      </c>
      <c r="O491">
        <v>1100</v>
      </c>
      <c r="P491">
        <v>0</v>
      </c>
      <c r="Q491">
        <v>0</v>
      </c>
      <c r="R491" s="148">
        <f t="shared" si="114"/>
        <v>3300</v>
      </c>
      <c r="S491" s="149">
        <v>0</v>
      </c>
      <c r="T491">
        <v>900</v>
      </c>
      <c r="U491">
        <v>2400</v>
      </c>
      <c r="V491">
        <v>0</v>
      </c>
      <c r="W491" s="148">
        <f t="shared" si="115"/>
        <v>3300</v>
      </c>
      <c r="X491" s="149">
        <v>0</v>
      </c>
      <c r="Y491">
        <v>2900</v>
      </c>
      <c r="Z491">
        <v>400</v>
      </c>
      <c r="AA491">
        <v>0</v>
      </c>
      <c r="AB491" s="148">
        <f t="shared" si="112"/>
        <v>3300</v>
      </c>
      <c r="AC491" s="149">
        <v>0</v>
      </c>
      <c r="AD491">
        <v>3300</v>
      </c>
      <c r="AE491">
        <v>0</v>
      </c>
      <c r="AF491">
        <v>0</v>
      </c>
      <c r="AG491" s="148">
        <f t="shared" si="116"/>
        <v>3300</v>
      </c>
      <c r="AH491" s="149">
        <v>0</v>
      </c>
      <c r="AI491">
        <v>3100</v>
      </c>
      <c r="AJ491">
        <v>200</v>
      </c>
      <c r="AK491">
        <v>0</v>
      </c>
      <c r="AL491" s="148">
        <f t="shared" si="117"/>
        <v>3300</v>
      </c>
      <c r="AM491" s="149">
        <v>0</v>
      </c>
      <c r="AN491">
        <v>2900</v>
      </c>
      <c r="AO491">
        <v>400</v>
      </c>
      <c r="AP491">
        <v>0</v>
      </c>
      <c r="AQ491" s="148">
        <f t="shared" si="118"/>
        <v>3300</v>
      </c>
      <c r="AR491" s="149">
        <v>0</v>
      </c>
      <c r="AS491">
        <v>2200</v>
      </c>
      <c r="AT491">
        <v>1200</v>
      </c>
      <c r="AU491">
        <v>0</v>
      </c>
      <c r="AV491">
        <f t="shared" si="119"/>
        <v>3400</v>
      </c>
      <c r="AX491" s="150">
        <f t="shared" si="120"/>
        <v>33.333333333333329</v>
      </c>
      <c r="AY491" s="150">
        <f t="shared" si="121"/>
        <v>0</v>
      </c>
      <c r="AZ491" s="150">
        <f t="shared" si="122"/>
        <v>0</v>
      </c>
      <c r="BA491" s="150">
        <f t="shared" si="123"/>
        <v>0</v>
      </c>
      <c r="BB491" s="150">
        <f t="shared" si="124"/>
        <v>0</v>
      </c>
      <c r="BC491" s="150">
        <f t="shared" si="125"/>
        <v>0</v>
      </c>
      <c r="BD491" s="150">
        <f t="shared" si="126"/>
        <v>0</v>
      </c>
      <c r="BE491" s="150">
        <f t="shared" si="127"/>
        <v>0</v>
      </c>
    </row>
    <row r="492" spans="1:57" x14ac:dyDescent="0.4">
      <c r="A492" t="s">
        <v>143</v>
      </c>
      <c r="B492">
        <v>503</v>
      </c>
      <c r="C492" t="s">
        <v>143</v>
      </c>
      <c r="D492">
        <v>19232</v>
      </c>
      <c r="E492">
        <v>1</v>
      </c>
      <c r="F492" t="s">
        <v>143</v>
      </c>
      <c r="G492" t="s">
        <v>656</v>
      </c>
      <c r="H492" s="148">
        <v>2021</v>
      </c>
      <c r="I492">
        <v>21000</v>
      </c>
      <c r="J492">
        <v>0</v>
      </c>
      <c r="K492">
        <v>0</v>
      </c>
      <c r="L492">
        <v>0</v>
      </c>
      <c r="M492">
        <f t="shared" si="113"/>
        <v>21000</v>
      </c>
      <c r="N492" s="149">
        <v>21000</v>
      </c>
      <c r="O492">
        <v>0</v>
      </c>
      <c r="P492">
        <v>0</v>
      </c>
      <c r="Q492">
        <v>0</v>
      </c>
      <c r="R492" s="148">
        <f t="shared" si="114"/>
        <v>21000</v>
      </c>
      <c r="S492" s="149">
        <v>21000</v>
      </c>
      <c r="T492">
        <v>0</v>
      </c>
      <c r="U492">
        <v>0</v>
      </c>
      <c r="V492">
        <v>0</v>
      </c>
      <c r="W492" s="148">
        <f t="shared" si="115"/>
        <v>21000</v>
      </c>
      <c r="X492" s="149">
        <v>21000</v>
      </c>
      <c r="Y492">
        <v>0</v>
      </c>
      <c r="Z492">
        <v>0</v>
      </c>
      <c r="AA492">
        <v>0</v>
      </c>
      <c r="AB492" s="148">
        <f t="shared" si="112"/>
        <v>21000</v>
      </c>
      <c r="AC492" s="149">
        <v>19100</v>
      </c>
      <c r="AD492">
        <v>100</v>
      </c>
      <c r="AE492">
        <v>800</v>
      </c>
      <c r="AF492">
        <v>1000</v>
      </c>
      <c r="AG492" s="148">
        <f t="shared" si="116"/>
        <v>21000</v>
      </c>
      <c r="AH492" s="149">
        <v>20700</v>
      </c>
      <c r="AI492">
        <v>300</v>
      </c>
      <c r="AJ492">
        <v>0</v>
      </c>
      <c r="AK492">
        <v>0</v>
      </c>
      <c r="AL492" s="148">
        <f t="shared" si="117"/>
        <v>21000</v>
      </c>
      <c r="AM492" s="149">
        <v>21000</v>
      </c>
      <c r="AN492">
        <v>0</v>
      </c>
      <c r="AO492">
        <v>0</v>
      </c>
      <c r="AP492">
        <v>0</v>
      </c>
      <c r="AQ492" s="148">
        <f t="shared" si="118"/>
        <v>21000</v>
      </c>
      <c r="AR492" s="149">
        <v>21200</v>
      </c>
      <c r="AS492">
        <v>0</v>
      </c>
      <c r="AT492">
        <v>0</v>
      </c>
      <c r="AU492">
        <v>0</v>
      </c>
      <c r="AV492">
        <f t="shared" si="119"/>
        <v>21200</v>
      </c>
      <c r="AX492" s="150">
        <f t="shared" si="120"/>
        <v>0</v>
      </c>
      <c r="AY492" s="150">
        <f t="shared" si="121"/>
        <v>0</v>
      </c>
      <c r="AZ492" s="150">
        <f t="shared" si="122"/>
        <v>0</v>
      </c>
      <c r="BA492" s="150">
        <f t="shared" si="123"/>
        <v>0</v>
      </c>
      <c r="BB492" s="150">
        <f t="shared" si="124"/>
        <v>4.7619047619047619</v>
      </c>
      <c r="BC492" s="150">
        <f t="shared" si="125"/>
        <v>0</v>
      </c>
      <c r="BD492" s="150">
        <f t="shared" si="126"/>
        <v>0</v>
      </c>
      <c r="BE492" s="150">
        <f t="shared" si="127"/>
        <v>0</v>
      </c>
    </row>
    <row r="493" spans="1:57" x14ac:dyDescent="0.4">
      <c r="A493" t="s">
        <v>497</v>
      </c>
      <c r="B493">
        <v>500</v>
      </c>
      <c r="C493" t="s">
        <v>497</v>
      </c>
      <c r="D493">
        <v>19233</v>
      </c>
      <c r="E493">
        <v>1</v>
      </c>
      <c r="F493" t="s">
        <v>497</v>
      </c>
      <c r="G493" t="s">
        <v>656</v>
      </c>
      <c r="H493" s="148">
        <v>2025</v>
      </c>
      <c r="I493">
        <v>38200</v>
      </c>
      <c r="J493">
        <v>200</v>
      </c>
      <c r="K493">
        <v>0</v>
      </c>
      <c r="L493">
        <v>0</v>
      </c>
      <c r="M493">
        <f t="shared" si="113"/>
        <v>38400</v>
      </c>
      <c r="N493" s="149">
        <v>38200</v>
      </c>
      <c r="O493">
        <v>200</v>
      </c>
      <c r="P493">
        <v>0</v>
      </c>
      <c r="Q493">
        <v>0</v>
      </c>
      <c r="R493" s="148">
        <f t="shared" si="114"/>
        <v>38400</v>
      </c>
      <c r="S493" s="149">
        <v>34400</v>
      </c>
      <c r="T493">
        <v>3700</v>
      </c>
      <c r="U493">
        <v>300</v>
      </c>
      <c r="V493">
        <v>0</v>
      </c>
      <c r="W493" s="148">
        <f t="shared" si="115"/>
        <v>38400</v>
      </c>
      <c r="X493" s="149">
        <v>38400</v>
      </c>
      <c r="Y493">
        <v>0</v>
      </c>
      <c r="Z493">
        <v>0</v>
      </c>
      <c r="AA493">
        <v>0</v>
      </c>
      <c r="AB493" s="148">
        <f t="shared" si="112"/>
        <v>38400</v>
      </c>
      <c r="AC493" s="149">
        <v>38400</v>
      </c>
      <c r="AD493">
        <v>0</v>
      </c>
      <c r="AE493">
        <v>0</v>
      </c>
      <c r="AF493">
        <v>0</v>
      </c>
      <c r="AG493" s="148">
        <f t="shared" si="116"/>
        <v>38400</v>
      </c>
      <c r="AH493" s="149">
        <v>34800</v>
      </c>
      <c r="AI493">
        <v>3600</v>
      </c>
      <c r="AJ493">
        <v>0</v>
      </c>
      <c r="AK493">
        <v>0</v>
      </c>
      <c r="AL493" s="148">
        <f t="shared" si="117"/>
        <v>38400</v>
      </c>
      <c r="AM493" s="149">
        <v>33800</v>
      </c>
      <c r="AN493">
        <v>4500</v>
      </c>
      <c r="AO493">
        <v>100</v>
      </c>
      <c r="AP493">
        <v>0</v>
      </c>
      <c r="AQ493" s="148">
        <f t="shared" si="118"/>
        <v>38400</v>
      </c>
      <c r="AR493" s="149">
        <v>38400</v>
      </c>
      <c r="AS493">
        <v>500</v>
      </c>
      <c r="AT493">
        <v>0</v>
      </c>
      <c r="AU493">
        <v>0</v>
      </c>
      <c r="AV493">
        <f t="shared" si="119"/>
        <v>38900</v>
      </c>
      <c r="AX493" s="150">
        <f t="shared" si="120"/>
        <v>0</v>
      </c>
      <c r="AY493" s="150">
        <f t="shared" si="121"/>
        <v>0</v>
      </c>
      <c r="AZ493" s="150">
        <f t="shared" si="122"/>
        <v>0</v>
      </c>
      <c r="BA493" s="150">
        <f t="shared" si="123"/>
        <v>0</v>
      </c>
      <c r="BB493" s="150">
        <f t="shared" si="124"/>
        <v>0</v>
      </c>
      <c r="BC493" s="150">
        <f t="shared" si="125"/>
        <v>0</v>
      </c>
      <c r="BD493" s="150">
        <f t="shared" si="126"/>
        <v>0</v>
      </c>
      <c r="BE493" s="150">
        <f t="shared" si="127"/>
        <v>0</v>
      </c>
    </row>
    <row r="494" spans="1:57" x14ac:dyDescent="0.4">
      <c r="A494" t="s">
        <v>133</v>
      </c>
      <c r="B494">
        <v>503</v>
      </c>
      <c r="C494" t="s">
        <v>133</v>
      </c>
      <c r="D494">
        <v>19234</v>
      </c>
      <c r="E494">
        <v>1</v>
      </c>
      <c r="F494" t="s">
        <v>133</v>
      </c>
      <c r="G494" t="s">
        <v>656</v>
      </c>
      <c r="H494" s="148">
        <v>2023</v>
      </c>
      <c r="I494">
        <v>300</v>
      </c>
      <c r="J494">
        <v>3300</v>
      </c>
      <c r="K494">
        <v>100</v>
      </c>
      <c r="L494">
        <v>0</v>
      </c>
      <c r="M494">
        <f t="shared" si="113"/>
        <v>3700</v>
      </c>
      <c r="N494" s="149">
        <v>300</v>
      </c>
      <c r="O494">
        <v>3400</v>
      </c>
      <c r="P494">
        <v>0</v>
      </c>
      <c r="Q494">
        <v>0</v>
      </c>
      <c r="R494" s="148">
        <f t="shared" si="114"/>
        <v>3700</v>
      </c>
      <c r="S494" s="149">
        <v>0</v>
      </c>
      <c r="T494">
        <v>1300</v>
      </c>
      <c r="U494">
        <v>1800</v>
      </c>
      <c r="V494">
        <v>600</v>
      </c>
      <c r="W494" s="148">
        <f t="shared" si="115"/>
        <v>3700</v>
      </c>
      <c r="X494" s="149">
        <v>600</v>
      </c>
      <c r="Y494">
        <v>1900</v>
      </c>
      <c r="Z494">
        <v>1200</v>
      </c>
      <c r="AA494">
        <v>0</v>
      </c>
      <c r="AB494" s="148">
        <f t="shared" si="112"/>
        <v>3700</v>
      </c>
      <c r="AC494" s="149">
        <v>700</v>
      </c>
      <c r="AD494">
        <v>1400</v>
      </c>
      <c r="AE494">
        <v>1600</v>
      </c>
      <c r="AF494">
        <v>0</v>
      </c>
      <c r="AG494" s="148">
        <f t="shared" si="116"/>
        <v>3700</v>
      </c>
      <c r="AH494" s="149">
        <v>100</v>
      </c>
      <c r="AI494">
        <v>700</v>
      </c>
      <c r="AJ494">
        <v>1200</v>
      </c>
      <c r="AK494">
        <v>1700</v>
      </c>
      <c r="AL494" s="148">
        <f t="shared" si="117"/>
        <v>3700</v>
      </c>
      <c r="AM494" s="149">
        <v>0</v>
      </c>
      <c r="AN494">
        <v>800</v>
      </c>
      <c r="AO494">
        <v>1100</v>
      </c>
      <c r="AP494">
        <v>1800</v>
      </c>
      <c r="AQ494" s="148">
        <f t="shared" si="118"/>
        <v>3700</v>
      </c>
      <c r="AR494" s="149">
        <v>800</v>
      </c>
      <c r="AS494">
        <v>1300</v>
      </c>
      <c r="AT494">
        <v>1000</v>
      </c>
      <c r="AU494">
        <v>600</v>
      </c>
      <c r="AV494">
        <f t="shared" si="119"/>
        <v>3700</v>
      </c>
      <c r="AX494" s="150">
        <f t="shared" si="120"/>
        <v>0</v>
      </c>
      <c r="AY494" s="150">
        <f t="shared" si="121"/>
        <v>0</v>
      </c>
      <c r="AZ494" s="150">
        <f t="shared" si="122"/>
        <v>16.216216216216218</v>
      </c>
      <c r="BA494" s="150">
        <f t="shared" si="123"/>
        <v>0</v>
      </c>
      <c r="BB494" s="150">
        <f t="shared" si="124"/>
        <v>0</v>
      </c>
      <c r="BC494" s="150">
        <f t="shared" si="125"/>
        <v>45.945945945945951</v>
      </c>
      <c r="BD494" s="150">
        <f t="shared" si="126"/>
        <v>48.648648648648653</v>
      </c>
      <c r="BE494" s="150">
        <f t="shared" si="127"/>
        <v>16.216216216216218</v>
      </c>
    </row>
    <row r="495" spans="1:57" x14ac:dyDescent="0.4">
      <c r="A495" t="s">
        <v>145</v>
      </c>
      <c r="B495">
        <v>503</v>
      </c>
      <c r="C495" t="s">
        <v>145</v>
      </c>
      <c r="D495">
        <v>19235</v>
      </c>
      <c r="E495">
        <v>1</v>
      </c>
      <c r="F495" t="s">
        <v>145</v>
      </c>
      <c r="G495" t="s">
        <v>656</v>
      </c>
      <c r="H495" s="148">
        <v>2021</v>
      </c>
      <c r="I495">
        <v>300</v>
      </c>
      <c r="J495">
        <v>6900</v>
      </c>
      <c r="K495">
        <v>4400</v>
      </c>
      <c r="L495">
        <v>0</v>
      </c>
      <c r="M495">
        <f t="shared" si="113"/>
        <v>11600</v>
      </c>
      <c r="N495" s="149">
        <v>700</v>
      </c>
      <c r="O495">
        <v>10900</v>
      </c>
      <c r="P495">
        <v>0</v>
      </c>
      <c r="Q495">
        <v>0</v>
      </c>
      <c r="R495" s="148">
        <f t="shared" si="114"/>
        <v>11600</v>
      </c>
      <c r="S495" s="149">
        <v>0</v>
      </c>
      <c r="T495">
        <v>4900</v>
      </c>
      <c r="U495">
        <v>4600</v>
      </c>
      <c r="V495">
        <v>2100</v>
      </c>
      <c r="W495" s="148">
        <f t="shared" si="115"/>
        <v>11600</v>
      </c>
      <c r="X495" s="149">
        <v>100</v>
      </c>
      <c r="Y495">
        <v>5000</v>
      </c>
      <c r="Z495">
        <v>6500</v>
      </c>
      <c r="AA495">
        <v>0</v>
      </c>
      <c r="AB495" s="148">
        <f t="shared" si="112"/>
        <v>11600</v>
      </c>
      <c r="AC495" s="149">
        <v>1000</v>
      </c>
      <c r="AD495">
        <v>1900</v>
      </c>
      <c r="AE495">
        <v>6900</v>
      </c>
      <c r="AF495">
        <v>1800</v>
      </c>
      <c r="AG495" s="148">
        <f t="shared" si="116"/>
        <v>11600</v>
      </c>
      <c r="AH495" s="149">
        <v>200</v>
      </c>
      <c r="AI495">
        <v>1600</v>
      </c>
      <c r="AJ495">
        <v>7700</v>
      </c>
      <c r="AK495">
        <v>2100</v>
      </c>
      <c r="AL495" s="148">
        <f t="shared" si="117"/>
        <v>11600</v>
      </c>
      <c r="AM495" s="149">
        <v>1300</v>
      </c>
      <c r="AN495">
        <v>9900</v>
      </c>
      <c r="AO495">
        <v>300</v>
      </c>
      <c r="AP495">
        <v>100</v>
      </c>
      <c r="AQ495" s="148">
        <f t="shared" si="118"/>
        <v>11600</v>
      </c>
      <c r="AR495" s="149">
        <v>11500</v>
      </c>
      <c r="AS495">
        <v>200</v>
      </c>
      <c r="AT495">
        <v>0</v>
      </c>
      <c r="AU495">
        <v>0</v>
      </c>
      <c r="AV495">
        <f t="shared" si="119"/>
        <v>11700</v>
      </c>
      <c r="AX495" s="150">
        <f t="shared" si="120"/>
        <v>0</v>
      </c>
      <c r="AY495" s="150">
        <f t="shared" si="121"/>
        <v>0</v>
      </c>
      <c r="AZ495" s="150">
        <f t="shared" si="122"/>
        <v>18.103448275862068</v>
      </c>
      <c r="BA495" s="150">
        <f t="shared" si="123"/>
        <v>0</v>
      </c>
      <c r="BB495" s="150">
        <f t="shared" si="124"/>
        <v>15.517241379310345</v>
      </c>
      <c r="BC495" s="150">
        <f t="shared" si="125"/>
        <v>18.103448275862068</v>
      </c>
      <c r="BD495" s="150">
        <f t="shared" si="126"/>
        <v>0.86206896551724133</v>
      </c>
      <c r="BE495" s="150">
        <f t="shared" si="127"/>
        <v>0</v>
      </c>
    </row>
    <row r="496" spans="1:57" x14ac:dyDescent="0.4">
      <c r="A496" t="s">
        <v>500</v>
      </c>
      <c r="B496">
        <v>503</v>
      </c>
      <c r="C496" t="s">
        <v>500</v>
      </c>
      <c r="D496">
        <v>19340</v>
      </c>
      <c r="E496">
        <v>1</v>
      </c>
      <c r="F496" t="s">
        <v>500</v>
      </c>
      <c r="G496" t="s">
        <v>656</v>
      </c>
      <c r="H496" s="148">
        <v>2024</v>
      </c>
      <c r="I496">
        <v>0</v>
      </c>
      <c r="J496">
        <v>200</v>
      </c>
      <c r="K496">
        <v>2700</v>
      </c>
      <c r="L496">
        <v>0</v>
      </c>
      <c r="M496">
        <f t="shared" si="113"/>
        <v>2900</v>
      </c>
      <c r="N496" s="149">
        <v>1600</v>
      </c>
      <c r="O496">
        <v>1300</v>
      </c>
      <c r="P496">
        <v>0</v>
      </c>
      <c r="Q496">
        <v>0</v>
      </c>
      <c r="R496" s="148">
        <f t="shared" si="114"/>
        <v>2900</v>
      </c>
      <c r="S496" s="149">
        <v>0</v>
      </c>
      <c r="T496">
        <v>500</v>
      </c>
      <c r="U496">
        <v>1500</v>
      </c>
      <c r="V496">
        <v>900</v>
      </c>
      <c r="W496" s="148">
        <f t="shared" si="115"/>
        <v>2900</v>
      </c>
      <c r="X496" s="149">
        <v>0</v>
      </c>
      <c r="Y496">
        <v>1000</v>
      </c>
      <c r="Z496">
        <v>1900</v>
      </c>
      <c r="AA496">
        <v>0</v>
      </c>
      <c r="AB496" s="148">
        <f t="shared" si="112"/>
        <v>2900</v>
      </c>
      <c r="AC496" s="149">
        <v>0</v>
      </c>
      <c r="AD496">
        <v>200</v>
      </c>
      <c r="AE496">
        <v>1200</v>
      </c>
      <c r="AF496">
        <v>1500</v>
      </c>
      <c r="AG496" s="148">
        <f t="shared" si="116"/>
        <v>2900</v>
      </c>
      <c r="AH496" s="149">
        <v>0</v>
      </c>
      <c r="AI496">
        <v>0</v>
      </c>
      <c r="AJ496">
        <v>1100</v>
      </c>
      <c r="AK496">
        <v>1800</v>
      </c>
      <c r="AL496" s="148">
        <f t="shared" si="117"/>
        <v>2900</v>
      </c>
      <c r="AM496" s="149">
        <v>0</v>
      </c>
      <c r="AN496">
        <v>300</v>
      </c>
      <c r="AO496">
        <v>900</v>
      </c>
      <c r="AP496">
        <v>1700</v>
      </c>
      <c r="AQ496" s="148">
        <f t="shared" si="118"/>
        <v>2900</v>
      </c>
      <c r="AR496" s="149">
        <v>300</v>
      </c>
      <c r="AS496">
        <v>700</v>
      </c>
      <c r="AT496">
        <v>1400</v>
      </c>
      <c r="AU496">
        <v>900</v>
      </c>
      <c r="AV496">
        <f t="shared" si="119"/>
        <v>3300</v>
      </c>
      <c r="AX496" s="150">
        <f t="shared" si="120"/>
        <v>0</v>
      </c>
      <c r="AY496" s="150">
        <f t="shared" si="121"/>
        <v>0</v>
      </c>
      <c r="AZ496" s="150">
        <f t="shared" si="122"/>
        <v>31.03448275862069</v>
      </c>
      <c r="BA496" s="150">
        <f t="shared" si="123"/>
        <v>0</v>
      </c>
      <c r="BB496" s="150">
        <f t="shared" si="124"/>
        <v>51.724137931034484</v>
      </c>
      <c r="BC496" s="150">
        <f t="shared" si="125"/>
        <v>62.068965517241381</v>
      </c>
      <c r="BD496" s="150">
        <f t="shared" si="126"/>
        <v>58.620689655172406</v>
      </c>
      <c r="BE496" s="150">
        <f t="shared" si="127"/>
        <v>27.27272727272727</v>
      </c>
    </row>
    <row r="497" spans="1:57" x14ac:dyDescent="0.4">
      <c r="A497" t="s">
        <v>230</v>
      </c>
      <c r="B497">
        <v>503</v>
      </c>
      <c r="C497" t="s">
        <v>230</v>
      </c>
      <c r="D497">
        <v>19341</v>
      </c>
      <c r="E497">
        <v>1</v>
      </c>
      <c r="F497" t="s">
        <v>230</v>
      </c>
      <c r="G497" t="s">
        <v>656</v>
      </c>
      <c r="H497" s="148">
        <v>2023</v>
      </c>
      <c r="I497">
        <v>51900</v>
      </c>
      <c r="J497">
        <v>600</v>
      </c>
      <c r="K497">
        <v>0</v>
      </c>
      <c r="L497">
        <v>0</v>
      </c>
      <c r="M497">
        <f t="shared" si="113"/>
        <v>52500</v>
      </c>
      <c r="N497" s="149">
        <v>52500</v>
      </c>
      <c r="O497">
        <v>0</v>
      </c>
      <c r="P497">
        <v>0</v>
      </c>
      <c r="Q497">
        <v>0</v>
      </c>
      <c r="R497" s="148">
        <f t="shared" si="114"/>
        <v>52500</v>
      </c>
      <c r="S497" s="149">
        <v>51300</v>
      </c>
      <c r="T497">
        <v>1200</v>
      </c>
      <c r="U497">
        <v>0</v>
      </c>
      <c r="V497">
        <v>0</v>
      </c>
      <c r="W497" s="148">
        <f t="shared" si="115"/>
        <v>52500</v>
      </c>
      <c r="X497" s="149">
        <v>35300</v>
      </c>
      <c r="Y497">
        <v>17100</v>
      </c>
      <c r="Z497">
        <v>100</v>
      </c>
      <c r="AA497">
        <v>0</v>
      </c>
      <c r="AB497" s="148">
        <f t="shared" si="112"/>
        <v>52500</v>
      </c>
      <c r="AC497" s="149">
        <v>12500</v>
      </c>
      <c r="AD497">
        <v>33700</v>
      </c>
      <c r="AE497">
        <v>6300</v>
      </c>
      <c r="AF497">
        <v>0</v>
      </c>
      <c r="AG497" s="148">
        <f t="shared" si="116"/>
        <v>52500</v>
      </c>
      <c r="AH497" s="149">
        <v>15700</v>
      </c>
      <c r="AI497">
        <v>31800</v>
      </c>
      <c r="AJ497">
        <v>4300</v>
      </c>
      <c r="AK497">
        <v>700</v>
      </c>
      <c r="AL497" s="148">
        <f t="shared" si="117"/>
        <v>52500</v>
      </c>
      <c r="AM497" s="149">
        <v>18200</v>
      </c>
      <c r="AN497">
        <v>28600</v>
      </c>
      <c r="AO497">
        <v>5700</v>
      </c>
      <c r="AP497">
        <v>0</v>
      </c>
      <c r="AQ497" s="148">
        <f t="shared" si="118"/>
        <v>52500</v>
      </c>
      <c r="AR497" s="149">
        <v>48500</v>
      </c>
      <c r="AS497">
        <v>3100</v>
      </c>
      <c r="AT497">
        <v>0</v>
      </c>
      <c r="AU497">
        <v>0</v>
      </c>
      <c r="AV497">
        <f t="shared" si="119"/>
        <v>51600</v>
      </c>
      <c r="AX497" s="150">
        <f t="shared" si="120"/>
        <v>0</v>
      </c>
      <c r="AY497" s="150">
        <f t="shared" si="121"/>
        <v>0</v>
      </c>
      <c r="AZ497" s="150">
        <f t="shared" si="122"/>
        <v>0</v>
      </c>
      <c r="BA497" s="150">
        <f t="shared" si="123"/>
        <v>0</v>
      </c>
      <c r="BB497" s="150">
        <f t="shared" si="124"/>
        <v>0</v>
      </c>
      <c r="BC497" s="150">
        <f t="shared" si="125"/>
        <v>1.3333333333333335</v>
      </c>
      <c r="BD497" s="150">
        <f t="shared" si="126"/>
        <v>0</v>
      </c>
      <c r="BE497" s="150">
        <f t="shared" si="127"/>
        <v>0</v>
      </c>
    </row>
    <row r="498" spans="1:57" x14ac:dyDescent="0.4">
      <c r="A498" t="s">
        <v>171</v>
      </c>
      <c r="B498">
        <v>503</v>
      </c>
      <c r="C498" t="s">
        <v>171</v>
      </c>
      <c r="D498">
        <v>19237</v>
      </c>
      <c r="E498">
        <v>1</v>
      </c>
      <c r="F498" t="s">
        <v>171</v>
      </c>
      <c r="G498" t="s">
        <v>656</v>
      </c>
      <c r="H498" s="148">
        <v>2023</v>
      </c>
      <c r="I498">
        <v>3600</v>
      </c>
      <c r="J498">
        <v>0</v>
      </c>
      <c r="K498">
        <v>0</v>
      </c>
      <c r="L498">
        <v>0</v>
      </c>
      <c r="M498">
        <f t="shared" si="113"/>
        <v>3600</v>
      </c>
      <c r="N498" s="149">
        <v>3600</v>
      </c>
      <c r="O498">
        <v>0</v>
      </c>
      <c r="P498">
        <v>0</v>
      </c>
      <c r="Q498">
        <v>0</v>
      </c>
      <c r="R498" s="148">
        <f t="shared" si="114"/>
        <v>3600</v>
      </c>
      <c r="S498" s="149">
        <v>3500</v>
      </c>
      <c r="T498">
        <v>100</v>
      </c>
      <c r="U498">
        <v>0</v>
      </c>
      <c r="V498">
        <v>0</v>
      </c>
      <c r="W498" s="148">
        <f t="shared" si="115"/>
        <v>3600</v>
      </c>
      <c r="X498" s="149">
        <v>3600</v>
      </c>
      <c r="Y498">
        <v>0</v>
      </c>
      <c r="Z498">
        <v>0</v>
      </c>
      <c r="AA498">
        <v>0</v>
      </c>
      <c r="AB498" s="148">
        <f t="shared" si="112"/>
        <v>3600</v>
      </c>
      <c r="AC498" s="149">
        <v>2200</v>
      </c>
      <c r="AD498">
        <v>1400</v>
      </c>
      <c r="AE498">
        <v>0</v>
      </c>
      <c r="AF498">
        <v>0</v>
      </c>
      <c r="AG498" s="148">
        <f t="shared" si="116"/>
        <v>3600</v>
      </c>
      <c r="AH498" s="149">
        <v>1800</v>
      </c>
      <c r="AI498">
        <v>1800</v>
      </c>
      <c r="AJ498">
        <v>0</v>
      </c>
      <c r="AK498">
        <v>0</v>
      </c>
      <c r="AL498" s="148">
        <f t="shared" si="117"/>
        <v>3600</v>
      </c>
      <c r="AM498" s="149">
        <v>3600</v>
      </c>
      <c r="AN498">
        <v>0</v>
      </c>
      <c r="AO498">
        <v>0</v>
      </c>
      <c r="AP498">
        <v>0</v>
      </c>
      <c r="AQ498" s="148">
        <f t="shared" si="118"/>
        <v>3600</v>
      </c>
      <c r="AR498" s="149">
        <v>3700</v>
      </c>
      <c r="AS498">
        <v>0</v>
      </c>
      <c r="AT498">
        <v>0</v>
      </c>
      <c r="AU498">
        <v>0</v>
      </c>
      <c r="AV498">
        <f t="shared" si="119"/>
        <v>3700</v>
      </c>
      <c r="AX498" s="150">
        <f t="shared" si="120"/>
        <v>0</v>
      </c>
      <c r="AY498" s="150">
        <f t="shared" si="121"/>
        <v>0</v>
      </c>
      <c r="AZ498" s="150">
        <f t="shared" si="122"/>
        <v>0</v>
      </c>
      <c r="BA498" s="150">
        <f t="shared" si="123"/>
        <v>0</v>
      </c>
      <c r="BB498" s="150">
        <f t="shared" si="124"/>
        <v>0</v>
      </c>
      <c r="BC498" s="150">
        <f t="shared" si="125"/>
        <v>0</v>
      </c>
      <c r="BD498" s="150">
        <f t="shared" si="126"/>
        <v>0</v>
      </c>
      <c r="BE498" s="150">
        <f t="shared" si="127"/>
        <v>0</v>
      </c>
    </row>
    <row r="499" spans="1:57" x14ac:dyDescent="0.4">
      <c r="A499" t="s">
        <v>564</v>
      </c>
      <c r="B499">
        <v>503</v>
      </c>
      <c r="C499" t="s">
        <v>564</v>
      </c>
      <c r="D499">
        <v>22972</v>
      </c>
      <c r="E499">
        <v>1</v>
      </c>
      <c r="F499" t="s">
        <v>564</v>
      </c>
      <c r="G499" t="s">
        <v>656</v>
      </c>
      <c r="H499" s="148">
        <v>2025</v>
      </c>
      <c r="I499">
        <v>18800</v>
      </c>
      <c r="J499">
        <v>4600</v>
      </c>
      <c r="K499">
        <v>200</v>
      </c>
      <c r="L499">
        <v>0</v>
      </c>
      <c r="M499">
        <f t="shared" si="113"/>
        <v>23600</v>
      </c>
      <c r="N499" s="149">
        <v>9700</v>
      </c>
      <c r="O499">
        <v>13600</v>
      </c>
      <c r="P499">
        <v>300</v>
      </c>
      <c r="Q499">
        <v>0</v>
      </c>
      <c r="R499" s="148">
        <f t="shared" si="114"/>
        <v>23600</v>
      </c>
      <c r="S499" s="149">
        <v>21300</v>
      </c>
      <c r="T499">
        <v>1900</v>
      </c>
      <c r="U499">
        <v>400</v>
      </c>
      <c r="V499">
        <v>0</v>
      </c>
      <c r="W499" s="148">
        <f t="shared" si="115"/>
        <v>23600</v>
      </c>
      <c r="X499" s="149">
        <v>5800</v>
      </c>
      <c r="Y499">
        <v>13700</v>
      </c>
      <c r="Z499">
        <v>3900</v>
      </c>
      <c r="AA499">
        <v>200</v>
      </c>
      <c r="AB499" s="148">
        <f t="shared" si="112"/>
        <v>23600</v>
      </c>
      <c r="AC499" s="149">
        <v>7600</v>
      </c>
      <c r="AD499">
        <v>10400</v>
      </c>
      <c r="AE499">
        <v>5600</v>
      </c>
      <c r="AF499">
        <v>0</v>
      </c>
      <c r="AG499" s="148">
        <f t="shared" si="116"/>
        <v>23600</v>
      </c>
      <c r="AH499" s="149">
        <v>5700</v>
      </c>
      <c r="AI499">
        <v>9700</v>
      </c>
      <c r="AJ499">
        <v>8200</v>
      </c>
      <c r="AK499">
        <v>0</v>
      </c>
      <c r="AL499" s="148">
        <f t="shared" si="117"/>
        <v>23600</v>
      </c>
      <c r="AM499" s="149">
        <v>6600</v>
      </c>
      <c r="AN499">
        <v>10200</v>
      </c>
      <c r="AO499">
        <v>6800</v>
      </c>
      <c r="AP499">
        <v>0</v>
      </c>
      <c r="AQ499" s="148">
        <f t="shared" si="118"/>
        <v>23600</v>
      </c>
      <c r="AR499" s="149">
        <v>600</v>
      </c>
      <c r="AS499">
        <v>5500</v>
      </c>
      <c r="AT499">
        <v>3200</v>
      </c>
      <c r="AU499">
        <v>200</v>
      </c>
      <c r="AV499">
        <f t="shared" si="119"/>
        <v>9500</v>
      </c>
      <c r="AX499" s="150">
        <f t="shared" si="120"/>
        <v>0</v>
      </c>
      <c r="AY499" s="150">
        <f t="shared" si="121"/>
        <v>0</v>
      </c>
      <c r="AZ499" s="150">
        <f t="shared" si="122"/>
        <v>0</v>
      </c>
      <c r="BA499" s="150">
        <f t="shared" si="123"/>
        <v>0.84745762711864403</v>
      </c>
      <c r="BB499" s="150">
        <f t="shared" si="124"/>
        <v>0</v>
      </c>
      <c r="BC499" s="150">
        <f t="shared" si="125"/>
        <v>0</v>
      </c>
      <c r="BD499" s="150">
        <f t="shared" si="126"/>
        <v>0</v>
      </c>
      <c r="BE499" s="150">
        <f t="shared" si="127"/>
        <v>2.1052631578947367</v>
      </c>
    </row>
    <row r="500" spans="1:57" x14ac:dyDescent="0.4">
      <c r="A500" t="s">
        <v>565</v>
      </c>
      <c r="B500">
        <v>503</v>
      </c>
      <c r="C500" t="s">
        <v>565</v>
      </c>
      <c r="D500">
        <v>22976</v>
      </c>
      <c r="E500">
        <v>1</v>
      </c>
      <c r="F500" t="s">
        <v>565</v>
      </c>
      <c r="G500" t="s">
        <v>656</v>
      </c>
      <c r="H500" s="148">
        <v>2025</v>
      </c>
      <c r="I500">
        <v>4400</v>
      </c>
      <c r="J500">
        <v>4600</v>
      </c>
      <c r="K500">
        <v>0</v>
      </c>
      <c r="L500">
        <v>0</v>
      </c>
      <c r="M500">
        <f t="shared" si="113"/>
        <v>9000</v>
      </c>
      <c r="N500" s="149">
        <v>3100</v>
      </c>
      <c r="O500">
        <v>5700</v>
      </c>
      <c r="P500">
        <v>200</v>
      </c>
      <c r="Q500">
        <v>0</v>
      </c>
      <c r="R500" s="148">
        <f t="shared" si="114"/>
        <v>9000</v>
      </c>
      <c r="S500" s="149">
        <v>6400</v>
      </c>
      <c r="T500">
        <v>2600</v>
      </c>
      <c r="U500">
        <v>0</v>
      </c>
      <c r="V500">
        <v>0</v>
      </c>
      <c r="W500" s="148">
        <f t="shared" si="115"/>
        <v>9000</v>
      </c>
      <c r="X500" s="149">
        <v>6600</v>
      </c>
      <c r="Y500">
        <v>2400</v>
      </c>
      <c r="Z500">
        <v>0</v>
      </c>
      <c r="AA500">
        <v>0</v>
      </c>
      <c r="AB500" s="148">
        <f t="shared" si="112"/>
        <v>9000</v>
      </c>
      <c r="AC500" s="149">
        <v>8600</v>
      </c>
      <c r="AD500">
        <v>400</v>
      </c>
      <c r="AE500">
        <v>0</v>
      </c>
      <c r="AF500">
        <v>0</v>
      </c>
      <c r="AG500" s="148">
        <f t="shared" si="116"/>
        <v>9000</v>
      </c>
      <c r="AH500" s="149">
        <v>3300</v>
      </c>
      <c r="AI500">
        <v>5600</v>
      </c>
      <c r="AJ500">
        <v>100</v>
      </c>
      <c r="AK500">
        <v>0</v>
      </c>
      <c r="AL500" s="148">
        <f t="shared" si="117"/>
        <v>9000</v>
      </c>
      <c r="AM500" s="149">
        <v>4500</v>
      </c>
      <c r="AN500">
        <v>4500</v>
      </c>
      <c r="AO500">
        <v>0</v>
      </c>
      <c r="AP500">
        <v>0</v>
      </c>
      <c r="AQ500" s="148">
        <f t="shared" si="118"/>
        <v>9000</v>
      </c>
      <c r="AR500" s="149">
        <v>1600</v>
      </c>
      <c r="AS500">
        <v>500</v>
      </c>
      <c r="AT500">
        <v>0</v>
      </c>
      <c r="AU500">
        <v>0</v>
      </c>
      <c r="AV500">
        <f t="shared" si="119"/>
        <v>2100</v>
      </c>
      <c r="AX500" s="150">
        <f t="shared" si="120"/>
        <v>0</v>
      </c>
      <c r="AY500" s="150">
        <f t="shared" si="121"/>
        <v>0</v>
      </c>
      <c r="AZ500" s="150">
        <f t="shared" si="122"/>
        <v>0</v>
      </c>
      <c r="BA500" s="150">
        <f t="shared" si="123"/>
        <v>0</v>
      </c>
      <c r="BB500" s="150">
        <f t="shared" si="124"/>
        <v>0</v>
      </c>
      <c r="BC500" s="150">
        <f t="shared" si="125"/>
        <v>0</v>
      </c>
      <c r="BD500" s="150">
        <f t="shared" si="126"/>
        <v>0</v>
      </c>
      <c r="BE500" s="150">
        <f t="shared" si="127"/>
        <v>0</v>
      </c>
    </row>
    <row r="501" spans="1:57" x14ac:dyDescent="0.4">
      <c r="A501" t="s">
        <v>318</v>
      </c>
      <c r="B501">
        <v>500</v>
      </c>
      <c r="C501" t="s">
        <v>318</v>
      </c>
      <c r="D501">
        <v>15489</v>
      </c>
      <c r="E501">
        <v>1</v>
      </c>
      <c r="F501" t="s">
        <v>318</v>
      </c>
      <c r="G501" t="s">
        <v>656</v>
      </c>
      <c r="H501" s="148">
        <v>2017</v>
      </c>
      <c r="I501">
        <v>1500</v>
      </c>
      <c r="J501">
        <v>400</v>
      </c>
      <c r="K501">
        <v>0</v>
      </c>
      <c r="L501">
        <v>0</v>
      </c>
      <c r="M501">
        <f t="shared" si="113"/>
        <v>1900</v>
      </c>
      <c r="N501" s="149">
        <v>1300</v>
      </c>
      <c r="O501">
        <v>600</v>
      </c>
      <c r="P501">
        <v>0</v>
      </c>
      <c r="Q501">
        <v>0</v>
      </c>
      <c r="R501" s="148">
        <f t="shared" si="114"/>
        <v>1900</v>
      </c>
      <c r="S501" s="149">
        <v>200</v>
      </c>
      <c r="T501">
        <v>800</v>
      </c>
      <c r="U501">
        <v>800</v>
      </c>
      <c r="V501">
        <v>100</v>
      </c>
      <c r="W501" s="148">
        <f t="shared" si="115"/>
        <v>1900</v>
      </c>
      <c r="X501" s="149">
        <v>500</v>
      </c>
      <c r="Y501">
        <v>1300</v>
      </c>
      <c r="Z501">
        <v>100</v>
      </c>
      <c r="AA501">
        <v>0</v>
      </c>
      <c r="AB501" s="148">
        <f t="shared" si="112"/>
        <v>1900</v>
      </c>
      <c r="AC501" s="149">
        <v>1200</v>
      </c>
      <c r="AD501">
        <v>700</v>
      </c>
      <c r="AE501">
        <v>0</v>
      </c>
      <c r="AF501">
        <v>0</v>
      </c>
      <c r="AG501" s="148">
        <f t="shared" si="116"/>
        <v>1900</v>
      </c>
      <c r="AH501" s="149">
        <v>1600</v>
      </c>
      <c r="AI501">
        <v>300</v>
      </c>
      <c r="AJ501">
        <v>0</v>
      </c>
      <c r="AK501">
        <v>0</v>
      </c>
      <c r="AL501" s="148">
        <f t="shared" si="117"/>
        <v>1900</v>
      </c>
      <c r="AM501" s="149">
        <v>1700</v>
      </c>
      <c r="AN501">
        <v>0</v>
      </c>
      <c r="AO501">
        <v>200</v>
      </c>
      <c r="AP501">
        <v>0</v>
      </c>
      <c r="AQ501" s="148">
        <f t="shared" si="118"/>
        <v>1900</v>
      </c>
      <c r="AR501" s="149">
        <v>0</v>
      </c>
      <c r="AS501">
        <v>1800</v>
      </c>
      <c r="AT501">
        <v>0</v>
      </c>
      <c r="AU501">
        <v>0</v>
      </c>
      <c r="AV501">
        <f t="shared" si="119"/>
        <v>1800</v>
      </c>
      <c r="AX501" s="150">
        <f t="shared" si="120"/>
        <v>0</v>
      </c>
      <c r="AY501" s="150">
        <f t="shared" si="121"/>
        <v>0</v>
      </c>
      <c r="AZ501" s="150">
        <f t="shared" si="122"/>
        <v>5.2631578947368416</v>
      </c>
      <c r="BA501" s="150">
        <f t="shared" si="123"/>
        <v>0</v>
      </c>
      <c r="BB501" s="150">
        <f t="shared" si="124"/>
        <v>0</v>
      </c>
      <c r="BC501" s="150">
        <f t="shared" si="125"/>
        <v>0</v>
      </c>
      <c r="BD501" s="150">
        <f t="shared" si="126"/>
        <v>0</v>
      </c>
      <c r="BE501" s="150">
        <f t="shared" si="127"/>
        <v>0</v>
      </c>
    </row>
    <row r="502" spans="1:57" x14ac:dyDescent="0.4">
      <c r="A502" t="s">
        <v>319</v>
      </c>
      <c r="B502">
        <v>501</v>
      </c>
      <c r="C502" t="s">
        <v>319</v>
      </c>
      <c r="D502">
        <v>15716</v>
      </c>
      <c r="E502">
        <v>1</v>
      </c>
      <c r="F502" t="s">
        <v>319</v>
      </c>
      <c r="G502" t="s">
        <v>656</v>
      </c>
      <c r="H502" s="148">
        <v>2020</v>
      </c>
      <c r="I502">
        <v>2700</v>
      </c>
      <c r="J502">
        <v>0</v>
      </c>
      <c r="K502">
        <v>0</v>
      </c>
      <c r="L502">
        <v>0</v>
      </c>
      <c r="M502">
        <f t="shared" si="113"/>
        <v>2700</v>
      </c>
      <c r="N502" s="149">
        <v>1700</v>
      </c>
      <c r="O502">
        <v>800</v>
      </c>
      <c r="P502">
        <v>200</v>
      </c>
      <c r="Q502">
        <v>0</v>
      </c>
      <c r="R502" s="148">
        <f t="shared" si="114"/>
        <v>2700</v>
      </c>
      <c r="S502" s="149">
        <v>1700</v>
      </c>
      <c r="T502">
        <v>0</v>
      </c>
      <c r="U502">
        <v>1000</v>
      </c>
      <c r="V502">
        <v>0</v>
      </c>
      <c r="W502" s="148">
        <f t="shared" si="115"/>
        <v>2700</v>
      </c>
      <c r="X502" s="149">
        <v>2700</v>
      </c>
      <c r="Y502">
        <v>0</v>
      </c>
      <c r="Z502">
        <v>0</v>
      </c>
      <c r="AA502">
        <v>0</v>
      </c>
      <c r="AB502" s="148">
        <f t="shared" si="112"/>
        <v>2700</v>
      </c>
      <c r="AC502" s="149">
        <v>2300</v>
      </c>
      <c r="AD502">
        <v>400</v>
      </c>
      <c r="AE502">
        <v>0</v>
      </c>
      <c r="AF502">
        <v>0</v>
      </c>
      <c r="AG502" s="148">
        <f t="shared" si="116"/>
        <v>2700</v>
      </c>
      <c r="AH502" s="149">
        <v>2300</v>
      </c>
      <c r="AI502">
        <v>300</v>
      </c>
      <c r="AJ502">
        <v>0</v>
      </c>
      <c r="AK502">
        <v>100</v>
      </c>
      <c r="AL502" s="148">
        <f t="shared" si="117"/>
        <v>2700</v>
      </c>
      <c r="AM502" s="149">
        <v>2300</v>
      </c>
      <c r="AN502">
        <v>200</v>
      </c>
      <c r="AO502">
        <v>200</v>
      </c>
      <c r="AP502">
        <v>0</v>
      </c>
      <c r="AQ502" s="148">
        <f t="shared" si="118"/>
        <v>2700</v>
      </c>
      <c r="AR502" s="149">
        <v>1700</v>
      </c>
      <c r="AS502">
        <v>200</v>
      </c>
      <c r="AT502">
        <v>200</v>
      </c>
      <c r="AU502">
        <v>0</v>
      </c>
      <c r="AV502">
        <f t="shared" si="119"/>
        <v>2100</v>
      </c>
      <c r="AX502" s="150">
        <f t="shared" si="120"/>
        <v>0</v>
      </c>
      <c r="AY502" s="150">
        <f t="shared" si="121"/>
        <v>0</v>
      </c>
      <c r="AZ502" s="150">
        <f t="shared" si="122"/>
        <v>0</v>
      </c>
      <c r="BA502" s="150">
        <f t="shared" si="123"/>
        <v>0</v>
      </c>
      <c r="BB502" s="150">
        <f t="shared" si="124"/>
        <v>0</v>
      </c>
      <c r="BC502" s="150">
        <f t="shared" si="125"/>
        <v>3.7037037037037033</v>
      </c>
      <c r="BD502" s="150">
        <f t="shared" si="126"/>
        <v>0</v>
      </c>
      <c r="BE502" s="150">
        <f t="shared" si="127"/>
        <v>0</v>
      </c>
    </row>
    <row r="503" spans="1:57" x14ac:dyDescent="0.4">
      <c r="A503" t="s">
        <v>320</v>
      </c>
      <c r="B503">
        <v>501</v>
      </c>
      <c r="C503" t="s">
        <v>320</v>
      </c>
      <c r="D503">
        <v>15718</v>
      </c>
      <c r="E503">
        <v>1</v>
      </c>
      <c r="F503" t="s">
        <v>320</v>
      </c>
      <c r="G503" t="s">
        <v>656</v>
      </c>
      <c r="H503" s="148">
        <v>2020</v>
      </c>
      <c r="I503">
        <v>2000</v>
      </c>
      <c r="J503">
        <v>0</v>
      </c>
      <c r="K503">
        <v>1400</v>
      </c>
      <c r="L503">
        <v>400</v>
      </c>
      <c r="M503">
        <f t="shared" si="113"/>
        <v>3800</v>
      </c>
      <c r="N503" s="149">
        <v>1100</v>
      </c>
      <c r="O503">
        <v>2100</v>
      </c>
      <c r="P503">
        <v>600</v>
      </c>
      <c r="Q503">
        <v>0</v>
      </c>
      <c r="R503" s="148">
        <f t="shared" si="114"/>
        <v>3800</v>
      </c>
      <c r="S503" s="149">
        <v>1100</v>
      </c>
      <c r="T503">
        <v>200</v>
      </c>
      <c r="U503">
        <v>800</v>
      </c>
      <c r="V503">
        <v>1700</v>
      </c>
      <c r="W503" s="148">
        <f t="shared" si="115"/>
        <v>3800</v>
      </c>
      <c r="X503" s="149">
        <v>1100</v>
      </c>
      <c r="Y503">
        <v>2700</v>
      </c>
      <c r="Z503">
        <v>0</v>
      </c>
      <c r="AA503">
        <v>0</v>
      </c>
      <c r="AB503" s="148">
        <f t="shared" si="112"/>
        <v>3800</v>
      </c>
      <c r="AC503" s="149">
        <v>800</v>
      </c>
      <c r="AD503">
        <v>3000</v>
      </c>
      <c r="AE503">
        <v>0</v>
      </c>
      <c r="AF503">
        <v>0</v>
      </c>
      <c r="AG503" s="148">
        <f t="shared" si="116"/>
        <v>3800</v>
      </c>
      <c r="AH503" s="149">
        <v>800</v>
      </c>
      <c r="AI503">
        <v>2900</v>
      </c>
      <c r="AJ503">
        <v>100</v>
      </c>
      <c r="AK503">
        <v>0</v>
      </c>
      <c r="AL503" s="148">
        <f t="shared" si="117"/>
        <v>3800</v>
      </c>
      <c r="AM503" s="149">
        <v>800</v>
      </c>
      <c r="AN503">
        <v>400</v>
      </c>
      <c r="AO503">
        <v>1500</v>
      </c>
      <c r="AP503">
        <v>1100</v>
      </c>
      <c r="AQ503" s="148">
        <f t="shared" si="118"/>
        <v>3800</v>
      </c>
      <c r="AR503" s="149">
        <v>600</v>
      </c>
      <c r="AS503">
        <v>1200</v>
      </c>
      <c r="AT503">
        <v>2000</v>
      </c>
      <c r="AU503">
        <v>0</v>
      </c>
      <c r="AV503">
        <f t="shared" si="119"/>
        <v>3800</v>
      </c>
      <c r="AX503" s="150">
        <f t="shared" si="120"/>
        <v>10.526315789473683</v>
      </c>
      <c r="AY503" s="150">
        <f t="shared" si="121"/>
        <v>0</v>
      </c>
      <c r="AZ503" s="150">
        <f t="shared" si="122"/>
        <v>44.736842105263158</v>
      </c>
      <c r="BA503" s="150">
        <f t="shared" si="123"/>
        <v>0</v>
      </c>
      <c r="BB503" s="150">
        <f t="shared" si="124"/>
        <v>0</v>
      </c>
      <c r="BC503" s="150">
        <f t="shared" si="125"/>
        <v>0</v>
      </c>
      <c r="BD503" s="150">
        <f t="shared" si="126"/>
        <v>28.947368421052634</v>
      </c>
      <c r="BE503" s="150">
        <f t="shared" si="127"/>
        <v>0</v>
      </c>
    </row>
    <row r="504" spans="1:57" x14ac:dyDescent="0.4">
      <c r="A504" t="s">
        <v>321</v>
      </c>
      <c r="B504">
        <v>501</v>
      </c>
      <c r="C504" t="s">
        <v>321</v>
      </c>
      <c r="D504">
        <v>15720</v>
      </c>
      <c r="E504">
        <v>1</v>
      </c>
      <c r="F504" t="s">
        <v>321</v>
      </c>
      <c r="G504" t="s">
        <v>656</v>
      </c>
      <c r="H504" s="148">
        <v>2020</v>
      </c>
      <c r="I504">
        <v>6000</v>
      </c>
      <c r="J504">
        <v>3900</v>
      </c>
      <c r="K504">
        <v>900</v>
      </c>
      <c r="L504">
        <v>0</v>
      </c>
      <c r="M504">
        <f t="shared" si="113"/>
        <v>10800</v>
      </c>
      <c r="N504" s="149">
        <v>5400</v>
      </c>
      <c r="O504">
        <v>2000</v>
      </c>
      <c r="P504">
        <v>2500</v>
      </c>
      <c r="Q504">
        <v>900</v>
      </c>
      <c r="R504" s="148">
        <f t="shared" si="114"/>
        <v>10800</v>
      </c>
      <c r="S504" s="149">
        <v>2900</v>
      </c>
      <c r="T504">
        <v>4100</v>
      </c>
      <c r="U504">
        <v>1700</v>
      </c>
      <c r="V504">
        <v>2100</v>
      </c>
      <c r="W504" s="148">
        <f t="shared" si="115"/>
        <v>10800</v>
      </c>
      <c r="X504" s="149">
        <v>4700</v>
      </c>
      <c r="Y504">
        <v>5000</v>
      </c>
      <c r="Z504">
        <v>1100</v>
      </c>
      <c r="AA504">
        <v>0</v>
      </c>
      <c r="AB504" s="148">
        <f t="shared" si="112"/>
        <v>10800</v>
      </c>
      <c r="AC504" s="149">
        <v>9000</v>
      </c>
      <c r="AD504">
        <v>1400</v>
      </c>
      <c r="AE504">
        <v>400</v>
      </c>
      <c r="AF504">
        <v>0</v>
      </c>
      <c r="AG504" s="148">
        <f t="shared" si="116"/>
        <v>10800</v>
      </c>
      <c r="AH504" s="149">
        <v>9500</v>
      </c>
      <c r="AI504">
        <v>1200</v>
      </c>
      <c r="AJ504">
        <v>100</v>
      </c>
      <c r="AK504">
        <v>0</v>
      </c>
      <c r="AL504" s="148">
        <f t="shared" si="117"/>
        <v>10800</v>
      </c>
      <c r="AM504" s="149">
        <v>10000</v>
      </c>
      <c r="AN504">
        <v>800</v>
      </c>
      <c r="AO504">
        <v>0</v>
      </c>
      <c r="AP504">
        <v>0</v>
      </c>
      <c r="AQ504" s="148">
        <f t="shared" si="118"/>
        <v>10800</v>
      </c>
      <c r="AR504" s="149">
        <v>10700</v>
      </c>
      <c r="AS504">
        <v>100</v>
      </c>
      <c r="AT504">
        <v>0</v>
      </c>
      <c r="AU504">
        <v>0</v>
      </c>
      <c r="AV504">
        <f t="shared" si="119"/>
        <v>10800</v>
      </c>
      <c r="AX504" s="150">
        <f t="shared" si="120"/>
        <v>0</v>
      </c>
      <c r="AY504" s="150">
        <f t="shared" si="121"/>
        <v>8.3333333333333321</v>
      </c>
      <c r="AZ504" s="150">
        <f t="shared" si="122"/>
        <v>19.444444444444446</v>
      </c>
      <c r="BA504" s="150">
        <f t="shared" si="123"/>
        <v>0</v>
      </c>
      <c r="BB504" s="150">
        <f t="shared" si="124"/>
        <v>0</v>
      </c>
      <c r="BC504" s="150">
        <f t="shared" si="125"/>
        <v>0</v>
      </c>
      <c r="BD504" s="150">
        <f t="shared" si="126"/>
        <v>0</v>
      </c>
      <c r="BE504" s="150">
        <f t="shared" si="127"/>
        <v>0</v>
      </c>
    </row>
    <row r="505" spans="1:57" x14ac:dyDescent="0.4">
      <c r="A505" t="s">
        <v>346</v>
      </c>
      <c r="B505">
        <v>501</v>
      </c>
      <c r="C505" t="s">
        <v>346</v>
      </c>
      <c r="D505">
        <v>16666</v>
      </c>
      <c r="E505">
        <v>1</v>
      </c>
      <c r="F505" t="s">
        <v>346</v>
      </c>
      <c r="G505" t="s">
        <v>656</v>
      </c>
      <c r="H505" s="148">
        <v>2017</v>
      </c>
      <c r="I505">
        <v>1300</v>
      </c>
      <c r="J505">
        <v>1000</v>
      </c>
      <c r="K505">
        <v>0</v>
      </c>
      <c r="L505">
        <v>0</v>
      </c>
      <c r="M505">
        <f t="shared" si="113"/>
        <v>2300</v>
      </c>
      <c r="N505" s="149">
        <v>1200</v>
      </c>
      <c r="O505">
        <v>1100</v>
      </c>
      <c r="P505">
        <v>0</v>
      </c>
      <c r="Q505">
        <v>0</v>
      </c>
      <c r="R505" s="148">
        <f t="shared" si="114"/>
        <v>2300</v>
      </c>
      <c r="S505" s="149">
        <v>1700</v>
      </c>
      <c r="T505">
        <v>400</v>
      </c>
      <c r="U505">
        <v>100</v>
      </c>
      <c r="V505">
        <v>100</v>
      </c>
      <c r="W505" s="148">
        <f t="shared" si="115"/>
        <v>2300</v>
      </c>
      <c r="X505" s="149">
        <v>2100</v>
      </c>
      <c r="Y505">
        <v>200</v>
      </c>
      <c r="Z505">
        <v>0</v>
      </c>
      <c r="AA505">
        <v>0</v>
      </c>
      <c r="AB505" s="148">
        <f t="shared" si="112"/>
        <v>2300</v>
      </c>
      <c r="AC505" s="149">
        <v>1700</v>
      </c>
      <c r="AD505">
        <v>500</v>
      </c>
      <c r="AE505">
        <v>100</v>
      </c>
      <c r="AF505">
        <v>0</v>
      </c>
      <c r="AG505" s="148">
        <f t="shared" si="116"/>
        <v>2300</v>
      </c>
      <c r="AH505" s="149">
        <v>1700</v>
      </c>
      <c r="AI505">
        <v>500</v>
      </c>
      <c r="AJ505">
        <v>100</v>
      </c>
      <c r="AK505">
        <v>0</v>
      </c>
      <c r="AL505" s="148">
        <f t="shared" si="117"/>
        <v>2300</v>
      </c>
      <c r="AM505" s="149">
        <v>1700</v>
      </c>
      <c r="AN505">
        <v>100</v>
      </c>
      <c r="AO505">
        <v>200</v>
      </c>
      <c r="AP505">
        <v>300</v>
      </c>
      <c r="AQ505" s="148">
        <f t="shared" si="118"/>
        <v>2300</v>
      </c>
      <c r="AR505" s="149">
        <v>1500</v>
      </c>
      <c r="AS505">
        <v>100</v>
      </c>
      <c r="AT505">
        <v>600</v>
      </c>
      <c r="AU505">
        <v>300</v>
      </c>
      <c r="AV505">
        <f t="shared" si="119"/>
        <v>2500</v>
      </c>
      <c r="AX505" s="150">
        <f t="shared" si="120"/>
        <v>0</v>
      </c>
      <c r="AY505" s="150">
        <f t="shared" si="121"/>
        <v>0</v>
      </c>
      <c r="AZ505" s="150">
        <f t="shared" si="122"/>
        <v>4.3478260869565215</v>
      </c>
      <c r="BA505" s="150">
        <f t="shared" si="123"/>
        <v>0</v>
      </c>
      <c r="BB505" s="150">
        <f t="shared" si="124"/>
        <v>0</v>
      </c>
      <c r="BC505" s="150">
        <f t="shared" si="125"/>
        <v>0</v>
      </c>
      <c r="BD505" s="150">
        <f t="shared" si="126"/>
        <v>13.043478260869565</v>
      </c>
      <c r="BE505" s="150">
        <f t="shared" si="127"/>
        <v>12</v>
      </c>
    </row>
    <row r="506" spans="1:57" x14ac:dyDescent="0.4">
      <c r="A506" t="s">
        <v>347</v>
      </c>
      <c r="B506">
        <v>501</v>
      </c>
      <c r="C506" t="s">
        <v>347</v>
      </c>
      <c r="D506">
        <v>16667</v>
      </c>
      <c r="E506">
        <v>1</v>
      </c>
      <c r="F506" t="s">
        <v>347</v>
      </c>
      <c r="G506" t="s">
        <v>656</v>
      </c>
      <c r="H506" s="148">
        <v>2017</v>
      </c>
      <c r="I506">
        <v>8200</v>
      </c>
      <c r="J506">
        <v>700</v>
      </c>
      <c r="K506">
        <v>0</v>
      </c>
      <c r="L506">
        <v>0</v>
      </c>
      <c r="M506">
        <f t="shared" si="113"/>
        <v>8900</v>
      </c>
      <c r="N506" s="149">
        <v>6400</v>
      </c>
      <c r="O506">
        <v>2500</v>
      </c>
      <c r="P506">
        <v>0</v>
      </c>
      <c r="Q506">
        <v>0</v>
      </c>
      <c r="R506" s="148">
        <f t="shared" si="114"/>
        <v>8900</v>
      </c>
      <c r="S506" s="149">
        <v>8400</v>
      </c>
      <c r="T506">
        <v>500</v>
      </c>
      <c r="U506">
        <v>0</v>
      </c>
      <c r="V506">
        <v>0</v>
      </c>
      <c r="W506" s="148">
        <f t="shared" si="115"/>
        <v>8900</v>
      </c>
      <c r="X506" s="149">
        <v>8900</v>
      </c>
      <c r="Y506">
        <v>0</v>
      </c>
      <c r="Z506">
        <v>0</v>
      </c>
      <c r="AA506">
        <v>0</v>
      </c>
      <c r="AB506" s="148">
        <f t="shared" si="112"/>
        <v>8900</v>
      </c>
      <c r="AC506" s="149">
        <v>8500</v>
      </c>
      <c r="AD506">
        <v>400</v>
      </c>
      <c r="AE506">
        <v>0</v>
      </c>
      <c r="AF506">
        <v>0</v>
      </c>
      <c r="AG506" s="148">
        <f t="shared" si="116"/>
        <v>8900</v>
      </c>
      <c r="AH506" s="149">
        <v>8500</v>
      </c>
      <c r="AI506">
        <v>400</v>
      </c>
      <c r="AJ506">
        <v>0</v>
      </c>
      <c r="AK506">
        <v>0</v>
      </c>
      <c r="AL506" s="148">
        <f t="shared" si="117"/>
        <v>8900</v>
      </c>
      <c r="AM506" s="149">
        <v>8500</v>
      </c>
      <c r="AN506">
        <v>400</v>
      </c>
      <c r="AO506">
        <v>0</v>
      </c>
      <c r="AP506">
        <v>0</v>
      </c>
      <c r="AQ506" s="148">
        <f t="shared" si="118"/>
        <v>8900</v>
      </c>
      <c r="AR506" s="149">
        <v>8400</v>
      </c>
      <c r="AS506">
        <v>400</v>
      </c>
      <c r="AT506">
        <v>0</v>
      </c>
      <c r="AU506">
        <v>0</v>
      </c>
      <c r="AV506">
        <f t="shared" si="119"/>
        <v>8800</v>
      </c>
      <c r="AX506" s="150">
        <f t="shared" si="120"/>
        <v>0</v>
      </c>
      <c r="AY506" s="150">
        <f t="shared" si="121"/>
        <v>0</v>
      </c>
      <c r="AZ506" s="150">
        <f t="shared" si="122"/>
        <v>0</v>
      </c>
      <c r="BA506" s="150">
        <f t="shared" si="123"/>
        <v>0</v>
      </c>
      <c r="BB506" s="150">
        <f t="shared" si="124"/>
        <v>0</v>
      </c>
      <c r="BC506" s="150">
        <f t="shared" si="125"/>
        <v>0</v>
      </c>
      <c r="BD506" s="150">
        <f t="shared" si="126"/>
        <v>0</v>
      </c>
      <c r="BE506" s="150">
        <f t="shared" si="127"/>
        <v>0</v>
      </c>
    </row>
    <row r="507" spans="1:57" x14ac:dyDescent="0.4">
      <c r="A507" t="s">
        <v>348</v>
      </c>
      <c r="B507">
        <v>501</v>
      </c>
      <c r="C507" t="s">
        <v>348</v>
      </c>
      <c r="D507">
        <v>16668</v>
      </c>
      <c r="E507">
        <v>1</v>
      </c>
      <c r="F507" t="s">
        <v>348</v>
      </c>
      <c r="G507" t="s">
        <v>656</v>
      </c>
      <c r="H507" s="148">
        <v>2017</v>
      </c>
      <c r="I507">
        <v>3100</v>
      </c>
      <c r="J507">
        <v>0</v>
      </c>
      <c r="K507">
        <v>0</v>
      </c>
      <c r="L507">
        <v>0</v>
      </c>
      <c r="M507">
        <f t="shared" si="113"/>
        <v>3100</v>
      </c>
      <c r="N507" s="149">
        <v>3100</v>
      </c>
      <c r="O507">
        <v>0</v>
      </c>
      <c r="P507">
        <v>0</v>
      </c>
      <c r="Q507">
        <v>0</v>
      </c>
      <c r="R507" s="148">
        <f t="shared" si="114"/>
        <v>3100</v>
      </c>
      <c r="S507" s="149">
        <v>3000</v>
      </c>
      <c r="T507">
        <v>100</v>
      </c>
      <c r="U507">
        <v>0</v>
      </c>
      <c r="V507">
        <v>0</v>
      </c>
      <c r="W507" s="148">
        <f t="shared" si="115"/>
        <v>3100</v>
      </c>
      <c r="X507" s="149">
        <v>3100</v>
      </c>
      <c r="Y507">
        <v>0</v>
      </c>
      <c r="Z507">
        <v>0</v>
      </c>
      <c r="AA507">
        <v>0</v>
      </c>
      <c r="AB507" s="148">
        <f t="shared" si="112"/>
        <v>3100</v>
      </c>
      <c r="AC507" s="149">
        <v>2700</v>
      </c>
      <c r="AD507">
        <v>400</v>
      </c>
      <c r="AE507">
        <v>0</v>
      </c>
      <c r="AF507">
        <v>0</v>
      </c>
      <c r="AG507" s="148">
        <f t="shared" si="116"/>
        <v>3100</v>
      </c>
      <c r="AH507" s="149">
        <v>2700</v>
      </c>
      <c r="AI507">
        <v>400</v>
      </c>
      <c r="AJ507">
        <v>0</v>
      </c>
      <c r="AK507">
        <v>0</v>
      </c>
      <c r="AL507" s="148">
        <f t="shared" si="117"/>
        <v>3100</v>
      </c>
      <c r="AM507" s="149">
        <v>2000</v>
      </c>
      <c r="AN507">
        <v>200</v>
      </c>
      <c r="AO507">
        <v>900</v>
      </c>
      <c r="AP507">
        <v>0</v>
      </c>
      <c r="AQ507" s="148">
        <f t="shared" si="118"/>
        <v>3100</v>
      </c>
      <c r="AR507" s="149">
        <v>1400</v>
      </c>
      <c r="AS507">
        <v>1700</v>
      </c>
      <c r="AT507">
        <v>0</v>
      </c>
      <c r="AU507">
        <v>0</v>
      </c>
      <c r="AV507">
        <f t="shared" si="119"/>
        <v>3100</v>
      </c>
      <c r="AX507" s="150">
        <f t="shared" si="120"/>
        <v>0</v>
      </c>
      <c r="AY507" s="150">
        <f t="shared" si="121"/>
        <v>0</v>
      </c>
      <c r="AZ507" s="150">
        <f t="shared" si="122"/>
        <v>0</v>
      </c>
      <c r="BA507" s="150">
        <f t="shared" si="123"/>
        <v>0</v>
      </c>
      <c r="BB507" s="150">
        <f t="shared" si="124"/>
        <v>0</v>
      </c>
      <c r="BC507" s="150">
        <f t="shared" si="125"/>
        <v>0</v>
      </c>
      <c r="BD507" s="150">
        <f t="shared" si="126"/>
        <v>0</v>
      </c>
      <c r="BE507" s="150">
        <f t="shared" si="127"/>
        <v>0</v>
      </c>
    </row>
    <row r="508" spans="1:57" x14ac:dyDescent="0.4">
      <c r="A508" t="s">
        <v>349</v>
      </c>
      <c r="B508">
        <v>501</v>
      </c>
      <c r="C508" t="s">
        <v>349</v>
      </c>
      <c r="D508">
        <v>16669</v>
      </c>
      <c r="E508">
        <v>1</v>
      </c>
      <c r="F508" t="s">
        <v>349</v>
      </c>
      <c r="G508" t="s">
        <v>656</v>
      </c>
      <c r="H508" s="148">
        <v>2017</v>
      </c>
      <c r="I508">
        <v>900</v>
      </c>
      <c r="J508">
        <v>900</v>
      </c>
      <c r="K508">
        <v>0</v>
      </c>
      <c r="L508">
        <v>0</v>
      </c>
      <c r="M508">
        <f t="shared" si="113"/>
        <v>1800</v>
      </c>
      <c r="N508" s="149">
        <v>1800</v>
      </c>
      <c r="O508">
        <v>0</v>
      </c>
      <c r="P508">
        <v>0</v>
      </c>
      <c r="Q508">
        <v>0</v>
      </c>
      <c r="R508" s="148">
        <f t="shared" si="114"/>
        <v>1800</v>
      </c>
      <c r="S508" s="149">
        <v>1800</v>
      </c>
      <c r="T508">
        <v>0</v>
      </c>
      <c r="U508">
        <v>0</v>
      </c>
      <c r="V508">
        <v>0</v>
      </c>
      <c r="W508" s="148">
        <f t="shared" si="115"/>
        <v>1800</v>
      </c>
      <c r="X508" s="149">
        <v>1800</v>
      </c>
      <c r="Y508">
        <v>0</v>
      </c>
      <c r="Z508">
        <v>0</v>
      </c>
      <c r="AA508">
        <v>0</v>
      </c>
      <c r="AB508" s="148">
        <f t="shared" si="112"/>
        <v>1800</v>
      </c>
      <c r="AC508" s="149">
        <v>1800</v>
      </c>
      <c r="AD508">
        <v>0</v>
      </c>
      <c r="AE508">
        <v>0</v>
      </c>
      <c r="AF508">
        <v>0</v>
      </c>
      <c r="AG508" s="148">
        <f t="shared" si="116"/>
        <v>1800</v>
      </c>
      <c r="AH508" s="149">
        <v>1800</v>
      </c>
      <c r="AI508">
        <v>0</v>
      </c>
      <c r="AJ508">
        <v>0</v>
      </c>
      <c r="AK508">
        <v>0</v>
      </c>
      <c r="AL508" s="148">
        <f t="shared" si="117"/>
        <v>1800</v>
      </c>
      <c r="AM508" s="149">
        <v>1800</v>
      </c>
      <c r="AN508">
        <v>0</v>
      </c>
      <c r="AO508">
        <v>0</v>
      </c>
      <c r="AP508">
        <v>0</v>
      </c>
      <c r="AQ508" s="148">
        <f t="shared" si="118"/>
        <v>1800</v>
      </c>
      <c r="AR508" s="149">
        <v>1700</v>
      </c>
      <c r="AS508">
        <v>0</v>
      </c>
      <c r="AT508">
        <v>0</v>
      </c>
      <c r="AU508">
        <v>0</v>
      </c>
      <c r="AV508">
        <f t="shared" si="119"/>
        <v>1700</v>
      </c>
      <c r="AX508" s="150">
        <f t="shared" si="120"/>
        <v>0</v>
      </c>
      <c r="AY508" s="150">
        <f t="shared" si="121"/>
        <v>0</v>
      </c>
      <c r="AZ508" s="150">
        <f t="shared" si="122"/>
        <v>0</v>
      </c>
      <c r="BA508" s="150">
        <f t="shared" si="123"/>
        <v>0</v>
      </c>
      <c r="BB508" s="150">
        <f t="shared" si="124"/>
        <v>0</v>
      </c>
      <c r="BC508" s="150">
        <f t="shared" si="125"/>
        <v>0</v>
      </c>
      <c r="BD508" s="150">
        <f t="shared" si="126"/>
        <v>0</v>
      </c>
      <c r="BE508" s="150">
        <f t="shared" si="127"/>
        <v>0</v>
      </c>
    </row>
    <row r="509" spans="1:57" x14ac:dyDescent="0.4">
      <c r="A509" t="s">
        <v>339</v>
      </c>
      <c r="B509">
        <v>501</v>
      </c>
      <c r="C509" t="s">
        <v>339</v>
      </c>
      <c r="D509">
        <v>16654</v>
      </c>
      <c r="E509">
        <v>1</v>
      </c>
      <c r="F509" t="s">
        <v>339</v>
      </c>
      <c r="G509" t="s">
        <v>656</v>
      </c>
      <c r="H509" s="148">
        <v>2018</v>
      </c>
      <c r="I509">
        <v>1500</v>
      </c>
      <c r="J509">
        <v>0</v>
      </c>
      <c r="K509">
        <v>0</v>
      </c>
      <c r="L509">
        <v>0</v>
      </c>
      <c r="M509">
        <f t="shared" si="113"/>
        <v>1500</v>
      </c>
      <c r="N509" s="149">
        <v>1500</v>
      </c>
      <c r="O509">
        <v>0</v>
      </c>
      <c r="P509">
        <v>0</v>
      </c>
      <c r="Q509">
        <v>0</v>
      </c>
      <c r="R509" s="148">
        <f t="shared" si="114"/>
        <v>1500</v>
      </c>
      <c r="S509" s="149">
        <v>1500</v>
      </c>
      <c r="T509">
        <v>0</v>
      </c>
      <c r="U509">
        <v>0</v>
      </c>
      <c r="V509">
        <v>0</v>
      </c>
      <c r="W509" s="148">
        <f t="shared" si="115"/>
        <v>1500</v>
      </c>
      <c r="X509" s="149">
        <v>1500</v>
      </c>
      <c r="Y509">
        <v>0</v>
      </c>
      <c r="Z509">
        <v>0</v>
      </c>
      <c r="AA509">
        <v>0</v>
      </c>
      <c r="AB509" s="148">
        <f t="shared" si="112"/>
        <v>1500</v>
      </c>
      <c r="AC509" s="149">
        <v>1500</v>
      </c>
      <c r="AD509">
        <v>0</v>
      </c>
      <c r="AE509">
        <v>0</v>
      </c>
      <c r="AF509">
        <v>0</v>
      </c>
      <c r="AG509" s="148">
        <f t="shared" si="116"/>
        <v>1500</v>
      </c>
      <c r="AH509" s="149">
        <v>1500</v>
      </c>
      <c r="AI509">
        <v>0</v>
      </c>
      <c r="AJ509">
        <v>0</v>
      </c>
      <c r="AK509">
        <v>0</v>
      </c>
      <c r="AL509" s="148">
        <f t="shared" si="117"/>
        <v>1500</v>
      </c>
      <c r="AM509" s="149">
        <v>1500</v>
      </c>
      <c r="AN509">
        <v>0</v>
      </c>
      <c r="AO509">
        <v>0</v>
      </c>
      <c r="AP509">
        <v>0</v>
      </c>
      <c r="AQ509" s="148">
        <f t="shared" si="118"/>
        <v>1500</v>
      </c>
      <c r="AR509" s="149">
        <v>1700</v>
      </c>
      <c r="AS509">
        <v>0</v>
      </c>
      <c r="AT509">
        <v>0</v>
      </c>
      <c r="AU509">
        <v>0</v>
      </c>
      <c r="AV509">
        <f t="shared" si="119"/>
        <v>1700</v>
      </c>
      <c r="AX509" s="150">
        <f t="shared" si="120"/>
        <v>0</v>
      </c>
      <c r="AY509" s="150">
        <f t="shared" si="121"/>
        <v>0</v>
      </c>
      <c r="AZ509" s="150">
        <f t="shared" si="122"/>
        <v>0</v>
      </c>
      <c r="BA509" s="150">
        <f t="shared" si="123"/>
        <v>0</v>
      </c>
      <c r="BB509" s="150">
        <f t="shared" si="124"/>
        <v>0</v>
      </c>
      <c r="BC509" s="150">
        <f t="shared" si="125"/>
        <v>0</v>
      </c>
      <c r="BD509" s="150">
        <f t="shared" si="126"/>
        <v>0</v>
      </c>
      <c r="BE509" s="150">
        <f t="shared" si="127"/>
        <v>0</v>
      </c>
    </row>
    <row r="510" spans="1:57" x14ac:dyDescent="0.4">
      <c r="A510" t="s">
        <v>340</v>
      </c>
      <c r="B510">
        <v>501</v>
      </c>
      <c r="C510" t="s">
        <v>340</v>
      </c>
      <c r="D510">
        <v>16655</v>
      </c>
      <c r="E510">
        <v>1</v>
      </c>
      <c r="F510" t="s">
        <v>340</v>
      </c>
      <c r="G510" t="s">
        <v>656</v>
      </c>
      <c r="H510" s="148">
        <v>2019</v>
      </c>
      <c r="I510">
        <v>2100</v>
      </c>
      <c r="J510">
        <v>0</v>
      </c>
      <c r="K510">
        <v>0</v>
      </c>
      <c r="L510">
        <v>0</v>
      </c>
      <c r="M510">
        <f t="shared" si="113"/>
        <v>2100</v>
      </c>
      <c r="N510" s="149">
        <v>2100</v>
      </c>
      <c r="O510">
        <v>0</v>
      </c>
      <c r="P510">
        <v>0</v>
      </c>
      <c r="Q510">
        <v>0</v>
      </c>
      <c r="R510" s="148">
        <f t="shared" si="114"/>
        <v>2100</v>
      </c>
      <c r="S510" s="149">
        <v>2100</v>
      </c>
      <c r="T510">
        <v>0</v>
      </c>
      <c r="U510">
        <v>0</v>
      </c>
      <c r="V510">
        <v>0</v>
      </c>
      <c r="W510" s="148">
        <f t="shared" si="115"/>
        <v>2100</v>
      </c>
      <c r="X510" s="149">
        <v>2100</v>
      </c>
      <c r="Y510">
        <v>0</v>
      </c>
      <c r="Z510">
        <v>0</v>
      </c>
      <c r="AA510">
        <v>0</v>
      </c>
      <c r="AB510" s="148">
        <f t="shared" si="112"/>
        <v>2100</v>
      </c>
      <c r="AC510" s="149">
        <v>2100</v>
      </c>
      <c r="AD510">
        <v>0</v>
      </c>
      <c r="AE510">
        <v>0</v>
      </c>
      <c r="AF510">
        <v>0</v>
      </c>
      <c r="AG510" s="148">
        <f t="shared" si="116"/>
        <v>2100</v>
      </c>
      <c r="AH510" s="149">
        <v>2100</v>
      </c>
      <c r="AI510">
        <v>0</v>
      </c>
      <c r="AJ510">
        <v>0</v>
      </c>
      <c r="AK510">
        <v>0</v>
      </c>
      <c r="AL510" s="148">
        <f t="shared" si="117"/>
        <v>2100</v>
      </c>
      <c r="AM510" s="149">
        <v>2100</v>
      </c>
      <c r="AN510">
        <v>0</v>
      </c>
      <c r="AO510">
        <v>0</v>
      </c>
      <c r="AP510">
        <v>0</v>
      </c>
      <c r="AQ510" s="148">
        <f t="shared" si="118"/>
        <v>2100</v>
      </c>
      <c r="AR510" s="149">
        <v>2000</v>
      </c>
      <c r="AS510">
        <v>0</v>
      </c>
      <c r="AT510">
        <v>0</v>
      </c>
      <c r="AU510">
        <v>0</v>
      </c>
      <c r="AV510">
        <f t="shared" si="119"/>
        <v>2000</v>
      </c>
      <c r="AX510" s="150">
        <f t="shared" si="120"/>
        <v>0</v>
      </c>
      <c r="AY510" s="150">
        <f t="shared" si="121"/>
        <v>0</v>
      </c>
      <c r="AZ510" s="150">
        <f t="shared" si="122"/>
        <v>0</v>
      </c>
      <c r="BA510" s="150">
        <f t="shared" si="123"/>
        <v>0</v>
      </c>
      <c r="BB510" s="150">
        <f t="shared" si="124"/>
        <v>0</v>
      </c>
      <c r="BC510" s="150">
        <f t="shared" si="125"/>
        <v>0</v>
      </c>
      <c r="BD510" s="150">
        <f t="shared" si="126"/>
        <v>0</v>
      </c>
      <c r="BE510" s="150">
        <f t="shared" si="127"/>
        <v>0</v>
      </c>
    </row>
    <row r="511" spans="1:57" x14ac:dyDescent="0.4">
      <c r="A511" t="s">
        <v>21</v>
      </c>
      <c r="B511">
        <v>507</v>
      </c>
      <c r="C511" t="s">
        <v>21</v>
      </c>
      <c r="D511">
        <v>19092</v>
      </c>
      <c r="E511">
        <v>1</v>
      </c>
      <c r="F511" t="s">
        <v>21</v>
      </c>
      <c r="G511" t="s">
        <v>656</v>
      </c>
      <c r="H511" s="148">
        <v>2023</v>
      </c>
      <c r="I511">
        <v>0</v>
      </c>
      <c r="J511">
        <v>2600</v>
      </c>
      <c r="K511">
        <v>800</v>
      </c>
      <c r="L511">
        <v>0</v>
      </c>
      <c r="M511">
        <f t="shared" si="113"/>
        <v>3400</v>
      </c>
      <c r="N511" s="149">
        <v>0</v>
      </c>
      <c r="O511">
        <v>2400</v>
      </c>
      <c r="P511">
        <v>1000</v>
      </c>
      <c r="Q511">
        <v>0</v>
      </c>
      <c r="R511" s="148">
        <f t="shared" si="114"/>
        <v>3400</v>
      </c>
      <c r="S511" s="149">
        <v>0</v>
      </c>
      <c r="T511">
        <v>600</v>
      </c>
      <c r="U511">
        <v>2200</v>
      </c>
      <c r="V511">
        <v>600</v>
      </c>
      <c r="W511" s="148">
        <f t="shared" si="115"/>
        <v>3400</v>
      </c>
      <c r="X511" s="149">
        <v>200</v>
      </c>
      <c r="Y511">
        <v>2500</v>
      </c>
      <c r="Z511">
        <v>700</v>
      </c>
      <c r="AA511">
        <v>0</v>
      </c>
      <c r="AB511" s="148">
        <f t="shared" si="112"/>
        <v>3400</v>
      </c>
      <c r="AC511" s="149">
        <v>0</v>
      </c>
      <c r="AD511">
        <v>200</v>
      </c>
      <c r="AE511">
        <v>800</v>
      </c>
      <c r="AF511">
        <v>2400</v>
      </c>
      <c r="AG511" s="148">
        <f t="shared" si="116"/>
        <v>3400</v>
      </c>
      <c r="AH511" s="149">
        <v>0</v>
      </c>
      <c r="AI511">
        <v>300</v>
      </c>
      <c r="AJ511">
        <v>1700</v>
      </c>
      <c r="AK511">
        <v>1400</v>
      </c>
      <c r="AL511" s="148">
        <f t="shared" si="117"/>
        <v>3400</v>
      </c>
      <c r="AM511" s="149">
        <v>0</v>
      </c>
      <c r="AN511">
        <v>100</v>
      </c>
      <c r="AO511">
        <v>1700</v>
      </c>
      <c r="AP511">
        <v>1600</v>
      </c>
      <c r="AQ511" s="148">
        <f t="shared" si="118"/>
        <v>3400</v>
      </c>
      <c r="AR511" s="149">
        <v>5500</v>
      </c>
      <c r="AS511">
        <v>1000</v>
      </c>
      <c r="AT511">
        <v>0</v>
      </c>
      <c r="AU511">
        <v>0</v>
      </c>
      <c r="AV511">
        <f t="shared" si="119"/>
        <v>6500</v>
      </c>
      <c r="AX511" s="150">
        <f t="shared" si="120"/>
        <v>0</v>
      </c>
      <c r="AY511" s="150">
        <f t="shared" si="121"/>
        <v>0</v>
      </c>
      <c r="AZ511" s="150">
        <f t="shared" si="122"/>
        <v>17.647058823529413</v>
      </c>
      <c r="BA511" s="150">
        <f t="shared" si="123"/>
        <v>0</v>
      </c>
      <c r="BB511" s="150">
        <f t="shared" si="124"/>
        <v>70.588235294117652</v>
      </c>
      <c r="BC511" s="150">
        <f t="shared" si="125"/>
        <v>41.17647058823529</v>
      </c>
      <c r="BD511" s="150">
        <f t="shared" si="126"/>
        <v>47.058823529411761</v>
      </c>
      <c r="BE511" s="150">
        <f t="shared" si="127"/>
        <v>0</v>
      </c>
    </row>
    <row r="512" spans="1:57" x14ac:dyDescent="0.4">
      <c r="A512" t="s">
        <v>15</v>
      </c>
      <c r="B512">
        <v>507</v>
      </c>
      <c r="C512" t="s">
        <v>15</v>
      </c>
      <c r="D512">
        <v>19093</v>
      </c>
      <c r="E512">
        <v>1</v>
      </c>
      <c r="F512" t="s">
        <v>15</v>
      </c>
      <c r="G512" t="s">
        <v>657</v>
      </c>
      <c r="H512" s="148">
        <v>2023</v>
      </c>
      <c r="I512">
        <v>2000</v>
      </c>
      <c r="J512">
        <v>700</v>
      </c>
      <c r="K512">
        <v>200</v>
      </c>
      <c r="L512">
        <v>0</v>
      </c>
      <c r="M512">
        <f t="shared" si="113"/>
        <v>2900</v>
      </c>
      <c r="N512" s="149">
        <v>2000</v>
      </c>
      <c r="O512">
        <v>700</v>
      </c>
      <c r="P512">
        <v>200</v>
      </c>
      <c r="Q512">
        <v>0</v>
      </c>
      <c r="R512" s="148">
        <f t="shared" si="114"/>
        <v>2900</v>
      </c>
      <c r="S512" s="149">
        <v>300</v>
      </c>
      <c r="T512">
        <v>2400</v>
      </c>
      <c r="U512">
        <v>200</v>
      </c>
      <c r="V512">
        <v>0</v>
      </c>
      <c r="W512" s="148">
        <f t="shared" si="115"/>
        <v>2900</v>
      </c>
      <c r="X512" s="149">
        <v>2800</v>
      </c>
      <c r="Y512">
        <v>100</v>
      </c>
      <c r="Z512">
        <v>0</v>
      </c>
      <c r="AA512">
        <v>0</v>
      </c>
      <c r="AB512" s="148">
        <f t="shared" si="112"/>
        <v>2900</v>
      </c>
      <c r="AC512" s="149">
        <v>2400</v>
      </c>
      <c r="AD512">
        <v>500</v>
      </c>
      <c r="AE512">
        <v>0</v>
      </c>
      <c r="AF512">
        <v>0</v>
      </c>
      <c r="AG512" s="148">
        <f t="shared" si="116"/>
        <v>2900</v>
      </c>
      <c r="AH512" s="149">
        <v>1300</v>
      </c>
      <c r="AI512">
        <v>1200</v>
      </c>
      <c r="AJ512">
        <v>400</v>
      </c>
      <c r="AK512">
        <v>0</v>
      </c>
      <c r="AL512" s="148">
        <f t="shared" si="117"/>
        <v>2900</v>
      </c>
      <c r="AM512" s="149">
        <v>1100</v>
      </c>
      <c r="AN512">
        <v>1500</v>
      </c>
      <c r="AO512">
        <v>300</v>
      </c>
      <c r="AP512">
        <v>0</v>
      </c>
      <c r="AQ512" s="148">
        <f t="shared" si="118"/>
        <v>2900</v>
      </c>
      <c r="AR512" s="149">
        <v>0</v>
      </c>
      <c r="AS512">
        <v>300</v>
      </c>
      <c r="AT512">
        <v>5900</v>
      </c>
      <c r="AU512">
        <v>0</v>
      </c>
      <c r="AV512">
        <f t="shared" si="119"/>
        <v>6200</v>
      </c>
      <c r="AX512" s="150">
        <f t="shared" si="120"/>
        <v>0</v>
      </c>
      <c r="AY512" s="150">
        <f t="shared" si="121"/>
        <v>0</v>
      </c>
      <c r="AZ512" s="150">
        <f t="shared" si="122"/>
        <v>0</v>
      </c>
      <c r="BA512" s="150">
        <f t="shared" si="123"/>
        <v>0</v>
      </c>
      <c r="BB512" s="150">
        <f t="shared" si="124"/>
        <v>0</v>
      </c>
      <c r="BC512" s="150">
        <f t="shared" si="125"/>
        <v>0</v>
      </c>
      <c r="BD512" s="150">
        <f t="shared" si="126"/>
        <v>0</v>
      </c>
      <c r="BE512" s="150">
        <f t="shared" si="127"/>
        <v>0</v>
      </c>
    </row>
    <row r="513" spans="1:57" x14ac:dyDescent="0.4">
      <c r="A513" t="s">
        <v>577</v>
      </c>
      <c r="B513">
        <v>507</v>
      </c>
      <c r="C513" t="s">
        <v>577</v>
      </c>
      <c r="D513">
        <v>19094</v>
      </c>
      <c r="E513">
        <v>1</v>
      </c>
      <c r="F513" t="s">
        <v>577</v>
      </c>
      <c r="G513" t="s">
        <v>656</v>
      </c>
      <c r="H513" s="148">
        <v>2023</v>
      </c>
      <c r="I513">
        <v>0</v>
      </c>
      <c r="J513">
        <v>300</v>
      </c>
      <c r="K513">
        <v>200</v>
      </c>
      <c r="L513">
        <v>0</v>
      </c>
      <c r="M513">
        <f t="shared" si="113"/>
        <v>500</v>
      </c>
      <c r="N513" s="149">
        <v>0</v>
      </c>
      <c r="O513">
        <v>0</v>
      </c>
      <c r="P513">
        <v>400</v>
      </c>
      <c r="Q513">
        <v>100</v>
      </c>
      <c r="R513" s="148">
        <f t="shared" si="114"/>
        <v>500</v>
      </c>
      <c r="S513" s="149">
        <v>0</v>
      </c>
      <c r="T513">
        <v>100</v>
      </c>
      <c r="U513">
        <v>400</v>
      </c>
      <c r="V513">
        <v>0</v>
      </c>
      <c r="W513" s="148">
        <f t="shared" si="115"/>
        <v>500</v>
      </c>
      <c r="X513" s="149">
        <v>100</v>
      </c>
      <c r="Y513">
        <v>300</v>
      </c>
      <c r="Z513">
        <v>100</v>
      </c>
      <c r="AA513">
        <v>0</v>
      </c>
      <c r="AB513" s="148">
        <f t="shared" si="112"/>
        <v>500</v>
      </c>
      <c r="AC513" s="149">
        <v>100</v>
      </c>
      <c r="AD513">
        <v>200</v>
      </c>
      <c r="AE513">
        <v>200</v>
      </c>
      <c r="AF513">
        <v>0</v>
      </c>
      <c r="AG513" s="148">
        <f t="shared" si="116"/>
        <v>500</v>
      </c>
      <c r="AH513" s="149">
        <v>0</v>
      </c>
      <c r="AI513">
        <v>200</v>
      </c>
      <c r="AJ513">
        <v>200</v>
      </c>
      <c r="AK513">
        <v>100</v>
      </c>
      <c r="AL513" s="148">
        <f t="shared" si="117"/>
        <v>500</v>
      </c>
      <c r="AM513" s="149">
        <v>100</v>
      </c>
      <c r="AN513">
        <v>100</v>
      </c>
      <c r="AO513">
        <v>0</v>
      </c>
      <c r="AP513">
        <v>300</v>
      </c>
      <c r="AQ513" s="148">
        <f t="shared" si="118"/>
        <v>500</v>
      </c>
      <c r="AR513" s="149">
        <v>500</v>
      </c>
      <c r="AS513">
        <v>0</v>
      </c>
      <c r="AT513">
        <v>200</v>
      </c>
      <c r="AU513">
        <v>0</v>
      </c>
      <c r="AV513">
        <f t="shared" si="119"/>
        <v>700</v>
      </c>
      <c r="AX513" s="150">
        <f t="shared" si="120"/>
        <v>0</v>
      </c>
      <c r="AY513" s="150">
        <f t="shared" si="121"/>
        <v>20</v>
      </c>
      <c r="AZ513" s="150">
        <f t="shared" si="122"/>
        <v>0</v>
      </c>
      <c r="BA513" s="150">
        <f t="shared" si="123"/>
        <v>0</v>
      </c>
      <c r="BB513" s="150">
        <f t="shared" si="124"/>
        <v>0</v>
      </c>
      <c r="BC513" s="150">
        <f t="shared" si="125"/>
        <v>20</v>
      </c>
      <c r="BD513" s="150">
        <f t="shared" si="126"/>
        <v>60</v>
      </c>
      <c r="BE513" s="150">
        <f t="shared" si="127"/>
        <v>0</v>
      </c>
    </row>
    <row r="514" spans="1:57" x14ac:dyDescent="0.4">
      <c r="A514" t="s">
        <v>89</v>
      </c>
      <c r="B514">
        <v>507</v>
      </c>
      <c r="C514" t="s">
        <v>89</v>
      </c>
      <c r="D514">
        <v>19095</v>
      </c>
      <c r="E514">
        <v>1</v>
      </c>
      <c r="F514" t="s">
        <v>89</v>
      </c>
      <c r="G514" t="s">
        <v>656</v>
      </c>
      <c r="H514" s="148">
        <v>2023</v>
      </c>
      <c r="I514">
        <v>200</v>
      </c>
      <c r="J514">
        <v>0</v>
      </c>
      <c r="K514">
        <v>0</v>
      </c>
      <c r="L514">
        <v>0</v>
      </c>
      <c r="M514">
        <f t="shared" si="113"/>
        <v>200</v>
      </c>
      <c r="N514" s="149">
        <v>0</v>
      </c>
      <c r="O514">
        <v>200</v>
      </c>
      <c r="P514">
        <v>0</v>
      </c>
      <c r="Q514">
        <v>0</v>
      </c>
      <c r="R514" s="148">
        <f t="shared" si="114"/>
        <v>200</v>
      </c>
      <c r="S514" s="149">
        <v>0</v>
      </c>
      <c r="T514">
        <v>200</v>
      </c>
      <c r="U514">
        <v>0</v>
      </c>
      <c r="V514">
        <v>0</v>
      </c>
      <c r="W514" s="148">
        <f t="shared" si="115"/>
        <v>200</v>
      </c>
      <c r="X514" s="149">
        <v>200</v>
      </c>
      <c r="Y514">
        <v>0</v>
      </c>
      <c r="Z514">
        <v>0</v>
      </c>
      <c r="AA514">
        <v>0</v>
      </c>
      <c r="AB514" s="148">
        <f t="shared" ref="AB514:AB574" si="128">SUM(X514:AA514)</f>
        <v>200</v>
      </c>
      <c r="AC514" s="149">
        <v>200</v>
      </c>
      <c r="AD514">
        <v>0</v>
      </c>
      <c r="AE514">
        <v>0</v>
      </c>
      <c r="AF514">
        <v>0</v>
      </c>
      <c r="AG514" s="148">
        <f t="shared" si="116"/>
        <v>200</v>
      </c>
      <c r="AH514" s="149">
        <v>0</v>
      </c>
      <c r="AI514">
        <v>200</v>
      </c>
      <c r="AJ514">
        <v>0</v>
      </c>
      <c r="AK514">
        <v>0</v>
      </c>
      <c r="AL514" s="148">
        <f t="shared" si="117"/>
        <v>200</v>
      </c>
      <c r="AM514" s="149">
        <v>0</v>
      </c>
      <c r="AN514">
        <v>200</v>
      </c>
      <c r="AO514">
        <v>0</v>
      </c>
      <c r="AP514">
        <v>0</v>
      </c>
      <c r="AQ514" s="148">
        <f t="shared" si="118"/>
        <v>200</v>
      </c>
      <c r="AR514" s="149">
        <v>100</v>
      </c>
      <c r="AS514">
        <v>0</v>
      </c>
      <c r="AT514">
        <v>0</v>
      </c>
      <c r="AU514">
        <v>0</v>
      </c>
      <c r="AV514">
        <f t="shared" si="119"/>
        <v>100</v>
      </c>
      <c r="AX514" s="150">
        <f t="shared" si="120"/>
        <v>0</v>
      </c>
      <c r="AY514" s="150">
        <f t="shared" si="121"/>
        <v>0</v>
      </c>
      <c r="AZ514" s="150">
        <f t="shared" si="122"/>
        <v>0</v>
      </c>
      <c r="BA514" s="150">
        <f t="shared" si="123"/>
        <v>0</v>
      </c>
      <c r="BB514" s="150">
        <f t="shared" si="124"/>
        <v>0</v>
      </c>
      <c r="BC514" s="150">
        <f t="shared" si="125"/>
        <v>0</v>
      </c>
      <c r="BD514" s="150">
        <f t="shared" si="126"/>
        <v>0</v>
      </c>
      <c r="BE514" s="150">
        <f t="shared" si="127"/>
        <v>0</v>
      </c>
    </row>
    <row r="515" spans="1:57" x14ac:dyDescent="0.4">
      <c r="A515" t="s">
        <v>323</v>
      </c>
      <c r="B515">
        <v>501</v>
      </c>
      <c r="C515" t="s">
        <v>323</v>
      </c>
      <c r="D515">
        <v>15730</v>
      </c>
      <c r="E515">
        <v>1</v>
      </c>
      <c r="F515" t="s">
        <v>323</v>
      </c>
      <c r="G515" t="s">
        <v>656</v>
      </c>
      <c r="H515" s="148">
        <v>2018</v>
      </c>
      <c r="I515">
        <v>3300</v>
      </c>
      <c r="J515">
        <v>1300</v>
      </c>
      <c r="K515">
        <v>500</v>
      </c>
      <c r="L515">
        <v>0</v>
      </c>
      <c r="M515">
        <f t="shared" ref="M515:M574" si="129">SUM(I515:L515)</f>
        <v>5100</v>
      </c>
      <c r="N515" s="149">
        <v>3300</v>
      </c>
      <c r="O515">
        <v>1800</v>
      </c>
      <c r="P515">
        <v>0</v>
      </c>
      <c r="Q515">
        <v>0</v>
      </c>
      <c r="R515" s="148">
        <f t="shared" ref="R515:R574" si="130">SUM(N515:Q515)</f>
        <v>5100</v>
      </c>
      <c r="S515" s="149">
        <v>3300</v>
      </c>
      <c r="T515">
        <v>200</v>
      </c>
      <c r="U515">
        <v>900</v>
      </c>
      <c r="V515">
        <v>700</v>
      </c>
      <c r="W515" s="148">
        <f t="shared" ref="W515:W574" si="131">SUM(S515:V515)</f>
        <v>5100</v>
      </c>
      <c r="X515" s="149">
        <v>3300</v>
      </c>
      <c r="Y515">
        <v>1700</v>
      </c>
      <c r="Z515">
        <v>100</v>
      </c>
      <c r="AA515">
        <v>0</v>
      </c>
      <c r="AB515" s="148">
        <f t="shared" si="128"/>
        <v>5100</v>
      </c>
      <c r="AC515" s="149">
        <v>2700</v>
      </c>
      <c r="AD515">
        <v>0</v>
      </c>
      <c r="AE515">
        <v>2200</v>
      </c>
      <c r="AF515">
        <v>200</v>
      </c>
      <c r="AG515" s="148">
        <f t="shared" ref="AG515:AG574" si="132">SUM(AC515:AF515)</f>
        <v>5100</v>
      </c>
      <c r="AH515" s="149">
        <v>2700</v>
      </c>
      <c r="AI515">
        <v>2300</v>
      </c>
      <c r="AJ515">
        <v>100</v>
      </c>
      <c r="AK515">
        <v>0</v>
      </c>
      <c r="AL515" s="148">
        <f t="shared" ref="AL515:AL574" si="133">SUM(AH515:AK515)</f>
        <v>5100</v>
      </c>
      <c r="AM515" s="149">
        <v>3300</v>
      </c>
      <c r="AN515">
        <v>1400</v>
      </c>
      <c r="AO515">
        <v>400</v>
      </c>
      <c r="AP515">
        <v>0</v>
      </c>
      <c r="AQ515" s="148">
        <f t="shared" ref="AQ515:AQ574" si="134">SUM(AM515:AP515)</f>
        <v>5100</v>
      </c>
      <c r="AR515" s="149">
        <v>3500</v>
      </c>
      <c r="AS515">
        <v>1700</v>
      </c>
      <c r="AT515">
        <v>100</v>
      </c>
      <c r="AU515">
        <v>0</v>
      </c>
      <c r="AV515">
        <f t="shared" ref="AV515:AV574" si="135">SUM(AR515:AU515)</f>
        <v>5300</v>
      </c>
      <c r="AX515" s="150">
        <f t="shared" ref="AX515:AX574" si="136">L515/M515*100</f>
        <v>0</v>
      </c>
      <c r="AY515" s="150">
        <f t="shared" ref="AY515:AY574" si="137">Q515/R515*100</f>
        <v>0</v>
      </c>
      <c r="AZ515" s="150">
        <f t="shared" ref="AZ515:AZ574" si="138">V515/W515*100</f>
        <v>13.725490196078432</v>
      </c>
      <c r="BA515" s="150">
        <f t="shared" ref="BA515:BA574" si="139">AA515/AB515*100</f>
        <v>0</v>
      </c>
      <c r="BB515" s="150">
        <f t="shared" ref="BB515:BB574" si="140">AF515/AG515*100</f>
        <v>3.9215686274509802</v>
      </c>
      <c r="BC515" s="150">
        <f t="shared" ref="BC515:BC574" si="141">AK515/AL515*100</f>
        <v>0</v>
      </c>
      <c r="BD515" s="150">
        <f t="shared" ref="BD515:BD574" si="142">AP515/AQ515*100</f>
        <v>0</v>
      </c>
      <c r="BE515" s="150">
        <f t="shared" ref="BE515:BE574" si="143">AU515/AV515*100</f>
        <v>0</v>
      </c>
    </row>
    <row r="516" spans="1:57" x14ac:dyDescent="0.4">
      <c r="A516" t="s">
        <v>470</v>
      </c>
      <c r="B516">
        <v>501</v>
      </c>
      <c r="C516" t="s">
        <v>470</v>
      </c>
      <c r="D516">
        <v>16671</v>
      </c>
      <c r="E516">
        <v>1</v>
      </c>
      <c r="F516" t="s">
        <v>470</v>
      </c>
      <c r="G516" t="s">
        <v>656</v>
      </c>
      <c r="H516" s="148">
        <v>2019</v>
      </c>
      <c r="I516">
        <v>0</v>
      </c>
      <c r="J516">
        <v>1100</v>
      </c>
      <c r="K516">
        <v>2000</v>
      </c>
      <c r="L516">
        <v>200</v>
      </c>
      <c r="M516">
        <f t="shared" si="129"/>
        <v>3300</v>
      </c>
      <c r="N516" s="149">
        <v>0</v>
      </c>
      <c r="O516">
        <v>100</v>
      </c>
      <c r="P516">
        <v>2400</v>
      </c>
      <c r="Q516">
        <v>800</v>
      </c>
      <c r="R516" s="148">
        <f t="shared" si="130"/>
        <v>3300</v>
      </c>
      <c r="S516" s="149">
        <v>0</v>
      </c>
      <c r="T516">
        <v>0</v>
      </c>
      <c r="U516">
        <v>1400</v>
      </c>
      <c r="V516">
        <v>1900</v>
      </c>
      <c r="W516" s="148">
        <f t="shared" si="131"/>
        <v>3300</v>
      </c>
      <c r="X516" s="149">
        <v>0</v>
      </c>
      <c r="Y516">
        <v>200</v>
      </c>
      <c r="Z516">
        <v>400</v>
      </c>
      <c r="AA516">
        <v>2700</v>
      </c>
      <c r="AB516" s="148">
        <f t="shared" si="128"/>
        <v>3300</v>
      </c>
      <c r="AC516" s="149">
        <v>0</v>
      </c>
      <c r="AD516">
        <v>2000</v>
      </c>
      <c r="AE516">
        <v>1300</v>
      </c>
      <c r="AF516">
        <v>0</v>
      </c>
      <c r="AG516" s="148">
        <f t="shared" si="132"/>
        <v>3300</v>
      </c>
      <c r="AH516" s="149">
        <v>0</v>
      </c>
      <c r="AI516">
        <v>2600</v>
      </c>
      <c r="AJ516">
        <v>600</v>
      </c>
      <c r="AK516">
        <v>100</v>
      </c>
      <c r="AL516" s="148">
        <f t="shared" si="133"/>
        <v>3300</v>
      </c>
      <c r="AM516" s="149">
        <v>0</v>
      </c>
      <c r="AN516">
        <v>2900</v>
      </c>
      <c r="AO516">
        <v>400</v>
      </c>
      <c r="AP516">
        <v>0</v>
      </c>
      <c r="AQ516" s="148">
        <f t="shared" si="134"/>
        <v>3300</v>
      </c>
      <c r="AR516" s="149">
        <v>0</v>
      </c>
      <c r="AS516">
        <v>500</v>
      </c>
      <c r="AT516">
        <v>2200</v>
      </c>
      <c r="AU516">
        <v>0</v>
      </c>
      <c r="AV516">
        <f t="shared" si="135"/>
        <v>2700</v>
      </c>
      <c r="AX516" s="150">
        <f t="shared" si="136"/>
        <v>6.0606060606060606</v>
      </c>
      <c r="AY516" s="150">
        <f t="shared" si="137"/>
        <v>24.242424242424242</v>
      </c>
      <c r="AZ516" s="150">
        <f t="shared" si="138"/>
        <v>57.575757575757578</v>
      </c>
      <c r="BA516" s="150">
        <f t="shared" si="139"/>
        <v>81.818181818181827</v>
      </c>
      <c r="BB516" s="150">
        <f t="shared" si="140"/>
        <v>0</v>
      </c>
      <c r="BC516" s="150">
        <f t="shared" si="141"/>
        <v>3.0303030303030303</v>
      </c>
      <c r="BD516" s="150">
        <f t="shared" si="142"/>
        <v>0</v>
      </c>
      <c r="BE516" s="150">
        <f t="shared" si="143"/>
        <v>0</v>
      </c>
    </row>
    <row r="517" spans="1:57" x14ac:dyDescent="0.4">
      <c r="A517" t="s">
        <v>475</v>
      </c>
      <c r="B517">
        <v>501</v>
      </c>
      <c r="C517" t="s">
        <v>475</v>
      </c>
      <c r="D517">
        <v>16976</v>
      </c>
      <c r="E517">
        <v>1</v>
      </c>
      <c r="F517" t="s">
        <v>475</v>
      </c>
      <c r="G517" t="s">
        <v>656</v>
      </c>
      <c r="H517" s="148">
        <v>2019</v>
      </c>
      <c r="I517">
        <v>0</v>
      </c>
      <c r="J517">
        <v>100</v>
      </c>
      <c r="K517">
        <v>900</v>
      </c>
      <c r="L517">
        <v>200</v>
      </c>
      <c r="M517">
        <f t="shared" si="129"/>
        <v>1200</v>
      </c>
      <c r="N517" s="149">
        <v>0</v>
      </c>
      <c r="O517">
        <v>0</v>
      </c>
      <c r="P517">
        <v>1000</v>
      </c>
      <c r="Q517">
        <v>200</v>
      </c>
      <c r="R517" s="148">
        <f t="shared" si="130"/>
        <v>1200</v>
      </c>
      <c r="S517" s="149">
        <v>0</v>
      </c>
      <c r="T517">
        <v>0</v>
      </c>
      <c r="U517">
        <v>0</v>
      </c>
      <c r="V517">
        <v>1200</v>
      </c>
      <c r="W517" s="148">
        <f t="shared" si="131"/>
        <v>1200</v>
      </c>
      <c r="X517" s="149">
        <v>0</v>
      </c>
      <c r="Y517">
        <v>0</v>
      </c>
      <c r="Z517">
        <v>200</v>
      </c>
      <c r="AA517">
        <v>1000</v>
      </c>
      <c r="AB517" s="148">
        <f t="shared" si="128"/>
        <v>1200</v>
      </c>
      <c r="AC517" s="149">
        <v>0</v>
      </c>
      <c r="AD517">
        <v>0</v>
      </c>
      <c r="AE517">
        <v>1200</v>
      </c>
      <c r="AF517">
        <v>0</v>
      </c>
      <c r="AG517" s="148">
        <f t="shared" si="132"/>
        <v>1200</v>
      </c>
      <c r="AH517" s="149">
        <v>0</v>
      </c>
      <c r="AI517">
        <v>300</v>
      </c>
      <c r="AJ517">
        <v>600</v>
      </c>
      <c r="AK517">
        <v>300</v>
      </c>
      <c r="AL517" s="148">
        <f t="shared" si="133"/>
        <v>1200</v>
      </c>
      <c r="AM517" s="149">
        <v>0</v>
      </c>
      <c r="AN517">
        <v>700</v>
      </c>
      <c r="AO517">
        <v>400</v>
      </c>
      <c r="AP517">
        <v>100</v>
      </c>
      <c r="AQ517" s="148">
        <f t="shared" si="134"/>
        <v>1200</v>
      </c>
      <c r="AR517" s="149">
        <v>0</v>
      </c>
      <c r="AS517">
        <v>300</v>
      </c>
      <c r="AT517">
        <v>700</v>
      </c>
      <c r="AU517">
        <v>200</v>
      </c>
      <c r="AV517">
        <f t="shared" si="135"/>
        <v>1200</v>
      </c>
      <c r="AX517" s="150">
        <f t="shared" si="136"/>
        <v>16.666666666666664</v>
      </c>
      <c r="AY517" s="150">
        <f t="shared" si="137"/>
        <v>16.666666666666664</v>
      </c>
      <c r="AZ517" s="150">
        <f t="shared" si="138"/>
        <v>100</v>
      </c>
      <c r="BA517" s="150">
        <f t="shared" si="139"/>
        <v>83.333333333333343</v>
      </c>
      <c r="BB517" s="150">
        <f t="shared" si="140"/>
        <v>0</v>
      </c>
      <c r="BC517" s="150">
        <f t="shared" si="141"/>
        <v>25</v>
      </c>
      <c r="BD517" s="150">
        <f t="shared" si="142"/>
        <v>8.3333333333333321</v>
      </c>
      <c r="BE517" s="150">
        <f t="shared" si="143"/>
        <v>16.666666666666664</v>
      </c>
    </row>
    <row r="518" spans="1:57" x14ac:dyDescent="0.4">
      <c r="A518" t="s">
        <v>166</v>
      </c>
      <c r="B518">
        <v>507</v>
      </c>
      <c r="C518" t="s">
        <v>166</v>
      </c>
      <c r="D518">
        <v>19097</v>
      </c>
      <c r="E518">
        <v>1</v>
      </c>
      <c r="F518" t="s">
        <v>166</v>
      </c>
      <c r="G518" t="s">
        <v>656</v>
      </c>
      <c r="H518" s="148">
        <v>2023</v>
      </c>
      <c r="I518">
        <v>0</v>
      </c>
      <c r="J518">
        <v>0</v>
      </c>
      <c r="K518">
        <v>1200</v>
      </c>
      <c r="L518">
        <v>3200</v>
      </c>
      <c r="M518">
        <f t="shared" si="129"/>
        <v>4400</v>
      </c>
      <c r="N518" s="149">
        <v>0</v>
      </c>
      <c r="O518">
        <v>600</v>
      </c>
      <c r="P518">
        <v>2800</v>
      </c>
      <c r="Q518">
        <v>1000</v>
      </c>
      <c r="R518" s="148">
        <f t="shared" si="130"/>
        <v>4400</v>
      </c>
      <c r="S518" s="149">
        <v>0</v>
      </c>
      <c r="T518">
        <v>2200</v>
      </c>
      <c r="U518">
        <v>1900</v>
      </c>
      <c r="V518">
        <v>300</v>
      </c>
      <c r="W518" s="148">
        <f t="shared" si="131"/>
        <v>4400</v>
      </c>
      <c r="X518" s="149">
        <v>0</v>
      </c>
      <c r="Y518">
        <v>800</v>
      </c>
      <c r="Z518">
        <v>3600</v>
      </c>
      <c r="AA518">
        <v>0</v>
      </c>
      <c r="AB518" s="148">
        <f t="shared" si="128"/>
        <v>4400</v>
      </c>
      <c r="AC518" s="149">
        <v>0</v>
      </c>
      <c r="AD518">
        <v>2400</v>
      </c>
      <c r="AE518">
        <v>2000</v>
      </c>
      <c r="AF518">
        <v>0</v>
      </c>
      <c r="AG518" s="148">
        <f t="shared" si="132"/>
        <v>4400</v>
      </c>
      <c r="AH518" s="149">
        <v>0</v>
      </c>
      <c r="AI518">
        <v>1800</v>
      </c>
      <c r="AJ518">
        <v>2000</v>
      </c>
      <c r="AK518">
        <v>600</v>
      </c>
      <c r="AL518" s="148">
        <f t="shared" si="133"/>
        <v>4400</v>
      </c>
      <c r="AM518" s="149">
        <v>0</v>
      </c>
      <c r="AN518">
        <v>2100</v>
      </c>
      <c r="AO518">
        <v>2300</v>
      </c>
      <c r="AP518">
        <v>0</v>
      </c>
      <c r="AQ518" s="148">
        <f t="shared" si="134"/>
        <v>4400</v>
      </c>
      <c r="AR518" s="149">
        <v>0</v>
      </c>
      <c r="AS518">
        <v>3000</v>
      </c>
      <c r="AT518">
        <v>1200</v>
      </c>
      <c r="AU518">
        <v>0</v>
      </c>
      <c r="AV518">
        <f t="shared" si="135"/>
        <v>4200</v>
      </c>
      <c r="AX518" s="150">
        <f t="shared" si="136"/>
        <v>72.727272727272734</v>
      </c>
      <c r="AY518" s="150">
        <f t="shared" si="137"/>
        <v>22.727272727272727</v>
      </c>
      <c r="AZ518" s="150">
        <f t="shared" si="138"/>
        <v>6.8181818181818175</v>
      </c>
      <c r="BA518" s="150">
        <f t="shared" si="139"/>
        <v>0</v>
      </c>
      <c r="BB518" s="150">
        <f t="shared" si="140"/>
        <v>0</v>
      </c>
      <c r="BC518" s="150">
        <f t="shared" si="141"/>
        <v>13.636363636363635</v>
      </c>
      <c r="BD518" s="150">
        <f t="shared" si="142"/>
        <v>0</v>
      </c>
      <c r="BE518" s="150">
        <f t="shared" si="143"/>
        <v>0</v>
      </c>
    </row>
    <row r="519" spans="1:57" x14ac:dyDescent="0.4">
      <c r="A519" t="s">
        <v>24</v>
      </c>
      <c r="B519">
        <v>507</v>
      </c>
      <c r="C519" t="s">
        <v>24</v>
      </c>
      <c r="D519">
        <v>19098</v>
      </c>
      <c r="E519">
        <v>1</v>
      </c>
      <c r="F519" t="s">
        <v>24</v>
      </c>
      <c r="G519" t="s">
        <v>656</v>
      </c>
      <c r="H519" s="148">
        <v>2023</v>
      </c>
      <c r="I519">
        <v>0</v>
      </c>
      <c r="J519">
        <v>6000</v>
      </c>
      <c r="K519">
        <v>4500</v>
      </c>
      <c r="L519">
        <v>1900</v>
      </c>
      <c r="M519">
        <f t="shared" si="129"/>
        <v>12400</v>
      </c>
      <c r="N519" s="149">
        <v>0</v>
      </c>
      <c r="O519">
        <v>7100</v>
      </c>
      <c r="P519">
        <v>4900</v>
      </c>
      <c r="Q519">
        <v>400</v>
      </c>
      <c r="R519" s="148">
        <f t="shared" si="130"/>
        <v>12400</v>
      </c>
      <c r="S519" s="149">
        <v>100</v>
      </c>
      <c r="T519">
        <v>3200</v>
      </c>
      <c r="U519">
        <v>6100</v>
      </c>
      <c r="V519">
        <v>3000</v>
      </c>
      <c r="W519" s="148">
        <f t="shared" si="131"/>
        <v>12400</v>
      </c>
      <c r="X519" s="149">
        <v>0</v>
      </c>
      <c r="Y519">
        <v>3000</v>
      </c>
      <c r="Z519">
        <v>9400</v>
      </c>
      <c r="AA519">
        <v>0</v>
      </c>
      <c r="AB519" s="148">
        <f t="shared" si="128"/>
        <v>12400</v>
      </c>
      <c r="AC519" s="149">
        <v>2900</v>
      </c>
      <c r="AD519">
        <v>8900</v>
      </c>
      <c r="AE519">
        <v>600</v>
      </c>
      <c r="AF519">
        <v>0</v>
      </c>
      <c r="AG519" s="148">
        <f t="shared" si="132"/>
        <v>12400</v>
      </c>
      <c r="AH519" s="149">
        <v>100</v>
      </c>
      <c r="AI519">
        <v>4800</v>
      </c>
      <c r="AJ519">
        <v>7500</v>
      </c>
      <c r="AK519">
        <v>0</v>
      </c>
      <c r="AL519" s="148">
        <f t="shared" si="133"/>
        <v>12400</v>
      </c>
      <c r="AM519" s="149">
        <v>0</v>
      </c>
      <c r="AN519">
        <v>1200</v>
      </c>
      <c r="AO519">
        <v>4800</v>
      </c>
      <c r="AP519">
        <v>6400</v>
      </c>
      <c r="AQ519" s="148">
        <f t="shared" si="134"/>
        <v>12400</v>
      </c>
      <c r="AR519" s="149">
        <v>0</v>
      </c>
      <c r="AS519">
        <v>0</v>
      </c>
      <c r="AT519">
        <v>1800</v>
      </c>
      <c r="AU519">
        <v>3500</v>
      </c>
      <c r="AV519">
        <f t="shared" si="135"/>
        <v>5300</v>
      </c>
      <c r="AX519" s="150">
        <f t="shared" si="136"/>
        <v>15.32258064516129</v>
      </c>
      <c r="AY519" s="150">
        <f t="shared" si="137"/>
        <v>3.225806451612903</v>
      </c>
      <c r="AZ519" s="150">
        <f t="shared" si="138"/>
        <v>24.193548387096776</v>
      </c>
      <c r="BA519" s="150">
        <f t="shared" si="139"/>
        <v>0</v>
      </c>
      <c r="BB519" s="150">
        <f t="shared" si="140"/>
        <v>0</v>
      </c>
      <c r="BC519" s="150">
        <f t="shared" si="141"/>
        <v>0</v>
      </c>
      <c r="BD519" s="150">
        <f t="shared" si="142"/>
        <v>51.612903225806448</v>
      </c>
      <c r="BE519" s="150">
        <f t="shared" si="143"/>
        <v>66.037735849056602</v>
      </c>
    </row>
    <row r="520" spans="1:57" x14ac:dyDescent="0.4">
      <c r="A520" t="s">
        <v>25</v>
      </c>
      <c r="B520">
        <v>507</v>
      </c>
      <c r="C520" t="s">
        <v>25</v>
      </c>
      <c r="D520">
        <v>19099</v>
      </c>
      <c r="E520">
        <v>1</v>
      </c>
      <c r="F520" t="s">
        <v>25</v>
      </c>
      <c r="G520" t="s">
        <v>657</v>
      </c>
      <c r="H520" s="148">
        <v>2023</v>
      </c>
      <c r="I520">
        <v>0</v>
      </c>
      <c r="J520">
        <v>0</v>
      </c>
      <c r="K520">
        <v>500</v>
      </c>
      <c r="L520">
        <v>4700</v>
      </c>
      <c r="M520">
        <f t="shared" si="129"/>
        <v>5200</v>
      </c>
      <c r="N520" s="149">
        <v>0</v>
      </c>
      <c r="O520">
        <v>0</v>
      </c>
      <c r="P520">
        <v>500</v>
      </c>
      <c r="Q520">
        <v>4700</v>
      </c>
      <c r="R520" s="148">
        <f t="shared" si="130"/>
        <v>5200</v>
      </c>
      <c r="S520" s="149">
        <v>0</v>
      </c>
      <c r="T520">
        <v>0</v>
      </c>
      <c r="U520">
        <v>1900</v>
      </c>
      <c r="V520">
        <v>3300</v>
      </c>
      <c r="W520" s="148">
        <f t="shared" si="131"/>
        <v>5200</v>
      </c>
      <c r="X520" s="149">
        <v>0</v>
      </c>
      <c r="Y520">
        <v>0</v>
      </c>
      <c r="Z520">
        <v>2100</v>
      </c>
      <c r="AA520">
        <v>3100</v>
      </c>
      <c r="AB520" s="148">
        <f t="shared" si="128"/>
        <v>5200</v>
      </c>
      <c r="AC520" s="149">
        <v>0</v>
      </c>
      <c r="AD520">
        <v>0</v>
      </c>
      <c r="AE520">
        <v>1100</v>
      </c>
      <c r="AF520">
        <v>4100</v>
      </c>
      <c r="AG520" s="148">
        <f t="shared" si="132"/>
        <v>5200</v>
      </c>
      <c r="AH520" s="149">
        <v>0</v>
      </c>
      <c r="AI520">
        <v>500</v>
      </c>
      <c r="AJ520">
        <v>1800</v>
      </c>
      <c r="AK520">
        <v>2900</v>
      </c>
      <c r="AL520" s="148">
        <f t="shared" si="133"/>
        <v>5200</v>
      </c>
      <c r="AM520" s="149">
        <v>0</v>
      </c>
      <c r="AN520">
        <v>3200</v>
      </c>
      <c r="AO520">
        <v>1800</v>
      </c>
      <c r="AP520">
        <v>200</v>
      </c>
      <c r="AQ520" s="148">
        <f t="shared" si="134"/>
        <v>5200</v>
      </c>
      <c r="AR520" s="149">
        <v>900</v>
      </c>
      <c r="AS520">
        <v>200</v>
      </c>
      <c r="AT520">
        <v>3600</v>
      </c>
      <c r="AU520">
        <v>3000</v>
      </c>
      <c r="AV520">
        <f t="shared" si="135"/>
        <v>7700</v>
      </c>
      <c r="AX520" s="150">
        <f t="shared" si="136"/>
        <v>90.384615384615387</v>
      </c>
      <c r="AY520" s="150">
        <f t="shared" si="137"/>
        <v>90.384615384615387</v>
      </c>
      <c r="AZ520" s="150">
        <f t="shared" si="138"/>
        <v>63.46153846153846</v>
      </c>
      <c r="BA520" s="150">
        <f t="shared" si="139"/>
        <v>59.615384615384613</v>
      </c>
      <c r="BB520" s="150">
        <f t="shared" si="140"/>
        <v>78.84615384615384</v>
      </c>
      <c r="BC520" s="150">
        <f t="shared" si="141"/>
        <v>55.769230769230774</v>
      </c>
      <c r="BD520" s="150">
        <f t="shared" si="142"/>
        <v>3.8461538461538463</v>
      </c>
      <c r="BE520" s="150">
        <f t="shared" si="143"/>
        <v>38.961038961038966</v>
      </c>
    </row>
    <row r="521" spans="1:57" x14ac:dyDescent="0.4">
      <c r="A521" t="s">
        <v>158</v>
      </c>
      <c r="B521">
        <v>507</v>
      </c>
      <c r="C521" t="s">
        <v>158</v>
      </c>
      <c r="D521">
        <v>19100</v>
      </c>
      <c r="E521">
        <v>1</v>
      </c>
      <c r="F521" t="s">
        <v>158</v>
      </c>
      <c r="G521" t="s">
        <v>656</v>
      </c>
      <c r="H521" s="148">
        <v>2023</v>
      </c>
      <c r="I521">
        <v>0</v>
      </c>
      <c r="J521">
        <v>2200</v>
      </c>
      <c r="K521">
        <v>2800</v>
      </c>
      <c r="L521">
        <v>1200</v>
      </c>
      <c r="M521">
        <f t="shared" si="129"/>
        <v>6200</v>
      </c>
      <c r="N521" s="149">
        <v>0</v>
      </c>
      <c r="O521">
        <v>800</v>
      </c>
      <c r="P521">
        <v>4100</v>
      </c>
      <c r="Q521">
        <v>1300</v>
      </c>
      <c r="R521" s="148">
        <f t="shared" si="130"/>
        <v>6200</v>
      </c>
      <c r="S521" s="149">
        <v>0</v>
      </c>
      <c r="T521">
        <v>500</v>
      </c>
      <c r="U521">
        <v>4300</v>
      </c>
      <c r="V521">
        <v>1400</v>
      </c>
      <c r="W521" s="148">
        <f t="shared" si="131"/>
        <v>6200</v>
      </c>
      <c r="X521" s="149">
        <v>0</v>
      </c>
      <c r="Y521">
        <v>3400</v>
      </c>
      <c r="Z521">
        <v>1900</v>
      </c>
      <c r="AA521">
        <v>900</v>
      </c>
      <c r="AB521" s="148">
        <f t="shared" si="128"/>
        <v>6200</v>
      </c>
      <c r="AC521" s="149">
        <v>0</v>
      </c>
      <c r="AD521">
        <v>3800</v>
      </c>
      <c r="AE521">
        <v>1600</v>
      </c>
      <c r="AF521">
        <v>800</v>
      </c>
      <c r="AG521" s="148">
        <f t="shared" si="132"/>
        <v>6200</v>
      </c>
      <c r="AH521" s="149">
        <v>500</v>
      </c>
      <c r="AI521">
        <v>3400</v>
      </c>
      <c r="AJ521">
        <v>1400</v>
      </c>
      <c r="AK521">
        <v>900</v>
      </c>
      <c r="AL521" s="148">
        <f t="shared" si="133"/>
        <v>6200</v>
      </c>
      <c r="AM521" s="149">
        <v>3000</v>
      </c>
      <c r="AN521">
        <v>1000</v>
      </c>
      <c r="AO521">
        <v>1200</v>
      </c>
      <c r="AP521">
        <v>1000</v>
      </c>
      <c r="AQ521" s="148">
        <f t="shared" si="134"/>
        <v>6200</v>
      </c>
      <c r="AR521" s="149">
        <v>5100</v>
      </c>
      <c r="AS521">
        <v>1100</v>
      </c>
      <c r="AT521">
        <v>0</v>
      </c>
      <c r="AU521">
        <v>0</v>
      </c>
      <c r="AV521">
        <f t="shared" si="135"/>
        <v>6200</v>
      </c>
      <c r="AX521" s="150">
        <f t="shared" si="136"/>
        <v>19.35483870967742</v>
      </c>
      <c r="AY521" s="150">
        <f t="shared" si="137"/>
        <v>20.967741935483872</v>
      </c>
      <c r="AZ521" s="150">
        <f t="shared" si="138"/>
        <v>22.58064516129032</v>
      </c>
      <c r="BA521" s="150">
        <f t="shared" si="139"/>
        <v>14.516129032258066</v>
      </c>
      <c r="BB521" s="150">
        <f t="shared" si="140"/>
        <v>12.903225806451612</v>
      </c>
      <c r="BC521" s="150">
        <f t="shared" si="141"/>
        <v>14.516129032258066</v>
      </c>
      <c r="BD521" s="150">
        <f t="shared" si="142"/>
        <v>16.129032258064516</v>
      </c>
      <c r="BE521" s="150">
        <f t="shared" si="143"/>
        <v>0</v>
      </c>
    </row>
    <row r="522" spans="1:57" x14ac:dyDescent="0.4">
      <c r="A522" t="s">
        <v>159</v>
      </c>
      <c r="B522">
        <v>507</v>
      </c>
      <c r="C522" t="s">
        <v>159</v>
      </c>
      <c r="D522">
        <v>19101</v>
      </c>
      <c r="E522">
        <v>1</v>
      </c>
      <c r="F522" t="s">
        <v>159</v>
      </c>
      <c r="G522" t="s">
        <v>657</v>
      </c>
      <c r="H522" s="148">
        <v>2023</v>
      </c>
      <c r="I522">
        <v>0</v>
      </c>
      <c r="J522">
        <v>500</v>
      </c>
      <c r="K522">
        <v>1000</v>
      </c>
      <c r="L522">
        <v>1000</v>
      </c>
      <c r="M522">
        <f t="shared" si="129"/>
        <v>2500</v>
      </c>
      <c r="N522" s="149">
        <v>0</v>
      </c>
      <c r="O522">
        <v>400</v>
      </c>
      <c r="P522">
        <v>900</v>
      </c>
      <c r="Q522">
        <v>1200</v>
      </c>
      <c r="R522" s="148">
        <f t="shared" si="130"/>
        <v>2500</v>
      </c>
      <c r="S522" s="149">
        <v>0</v>
      </c>
      <c r="T522">
        <v>100</v>
      </c>
      <c r="U522">
        <v>300</v>
      </c>
      <c r="V522">
        <v>2100</v>
      </c>
      <c r="W522" s="148">
        <f t="shared" si="131"/>
        <v>2500</v>
      </c>
      <c r="X522" s="149">
        <v>0</v>
      </c>
      <c r="Y522">
        <v>0</v>
      </c>
      <c r="Z522">
        <v>500</v>
      </c>
      <c r="AA522">
        <v>2000</v>
      </c>
      <c r="AB522" s="148">
        <f t="shared" si="128"/>
        <v>2500</v>
      </c>
      <c r="AC522" s="149">
        <v>0</v>
      </c>
      <c r="AD522">
        <v>100</v>
      </c>
      <c r="AE522">
        <v>1000</v>
      </c>
      <c r="AF522">
        <v>1400</v>
      </c>
      <c r="AG522" s="148">
        <f t="shared" si="132"/>
        <v>2500</v>
      </c>
      <c r="AH522" s="149">
        <v>0</v>
      </c>
      <c r="AI522">
        <v>0</v>
      </c>
      <c r="AJ522">
        <v>1300</v>
      </c>
      <c r="AK522">
        <v>1200</v>
      </c>
      <c r="AL522" s="148">
        <f t="shared" si="133"/>
        <v>2500</v>
      </c>
      <c r="AM522" s="149">
        <v>0</v>
      </c>
      <c r="AN522">
        <v>0</v>
      </c>
      <c r="AO522">
        <v>400</v>
      </c>
      <c r="AP522">
        <v>2100</v>
      </c>
      <c r="AQ522" s="148">
        <f t="shared" si="134"/>
        <v>2500</v>
      </c>
      <c r="AR522" s="149">
        <v>0</v>
      </c>
      <c r="AS522">
        <v>0</v>
      </c>
      <c r="AT522">
        <v>700</v>
      </c>
      <c r="AU522">
        <v>1900</v>
      </c>
      <c r="AV522">
        <f t="shared" si="135"/>
        <v>2600</v>
      </c>
      <c r="AX522" s="150">
        <f t="shared" si="136"/>
        <v>40</v>
      </c>
      <c r="AY522" s="150">
        <f t="shared" si="137"/>
        <v>48</v>
      </c>
      <c r="AZ522" s="150">
        <f t="shared" si="138"/>
        <v>84</v>
      </c>
      <c r="BA522" s="150">
        <f t="shared" si="139"/>
        <v>80</v>
      </c>
      <c r="BB522" s="150">
        <f t="shared" si="140"/>
        <v>56.000000000000007</v>
      </c>
      <c r="BC522" s="150">
        <f t="shared" si="141"/>
        <v>48</v>
      </c>
      <c r="BD522" s="150">
        <f t="shared" si="142"/>
        <v>84</v>
      </c>
      <c r="BE522" s="150">
        <f t="shared" si="143"/>
        <v>73.076923076923066</v>
      </c>
    </row>
    <row r="523" spans="1:57" x14ac:dyDescent="0.4">
      <c r="A523" t="s">
        <v>160</v>
      </c>
      <c r="B523">
        <v>507</v>
      </c>
      <c r="C523" t="s">
        <v>160</v>
      </c>
      <c r="D523">
        <v>19102</v>
      </c>
      <c r="E523">
        <v>1</v>
      </c>
      <c r="F523" t="s">
        <v>160</v>
      </c>
      <c r="G523" t="s">
        <v>656</v>
      </c>
      <c r="H523" s="148">
        <v>2022</v>
      </c>
      <c r="I523">
        <v>0</v>
      </c>
      <c r="J523">
        <v>100</v>
      </c>
      <c r="K523">
        <v>500</v>
      </c>
      <c r="L523">
        <v>300</v>
      </c>
      <c r="M523">
        <f t="shared" si="129"/>
        <v>900</v>
      </c>
      <c r="N523" s="149">
        <v>0</v>
      </c>
      <c r="O523">
        <v>0</v>
      </c>
      <c r="P523">
        <v>400</v>
      </c>
      <c r="Q523">
        <v>500</v>
      </c>
      <c r="R523" s="148">
        <f t="shared" si="130"/>
        <v>900</v>
      </c>
      <c r="S523" s="149">
        <v>0</v>
      </c>
      <c r="T523">
        <v>0</v>
      </c>
      <c r="U523">
        <v>400</v>
      </c>
      <c r="V523">
        <v>500</v>
      </c>
      <c r="W523" s="148">
        <f t="shared" si="131"/>
        <v>900</v>
      </c>
      <c r="X523" s="149">
        <v>0</v>
      </c>
      <c r="Y523">
        <v>100</v>
      </c>
      <c r="Z523">
        <v>800</v>
      </c>
      <c r="AA523">
        <v>0</v>
      </c>
      <c r="AB523" s="148">
        <f t="shared" si="128"/>
        <v>900</v>
      </c>
      <c r="AC523" s="149">
        <v>0</v>
      </c>
      <c r="AD523">
        <v>400</v>
      </c>
      <c r="AE523">
        <v>500</v>
      </c>
      <c r="AF523">
        <v>0</v>
      </c>
      <c r="AG523" s="148">
        <f t="shared" si="132"/>
        <v>900</v>
      </c>
      <c r="AH523" s="149">
        <v>0</v>
      </c>
      <c r="AI523">
        <v>200</v>
      </c>
      <c r="AJ523">
        <v>600</v>
      </c>
      <c r="AK523">
        <v>100</v>
      </c>
      <c r="AL523" s="148">
        <f t="shared" si="133"/>
        <v>900</v>
      </c>
      <c r="AM523" s="149">
        <v>0</v>
      </c>
      <c r="AN523">
        <v>0</v>
      </c>
      <c r="AO523">
        <v>700</v>
      </c>
      <c r="AP523">
        <v>200</v>
      </c>
      <c r="AQ523" s="148">
        <f t="shared" si="134"/>
        <v>900</v>
      </c>
      <c r="AR523" s="149">
        <v>400</v>
      </c>
      <c r="AS523">
        <v>200</v>
      </c>
      <c r="AT523">
        <v>0</v>
      </c>
      <c r="AU523">
        <v>0</v>
      </c>
      <c r="AV523">
        <f t="shared" si="135"/>
        <v>600</v>
      </c>
      <c r="AX523" s="150">
        <f t="shared" si="136"/>
        <v>33.333333333333329</v>
      </c>
      <c r="AY523" s="150">
        <f t="shared" si="137"/>
        <v>55.555555555555557</v>
      </c>
      <c r="AZ523" s="150">
        <f t="shared" si="138"/>
        <v>55.555555555555557</v>
      </c>
      <c r="BA523" s="150">
        <f t="shared" si="139"/>
        <v>0</v>
      </c>
      <c r="BB523" s="150">
        <f t="shared" si="140"/>
        <v>0</v>
      </c>
      <c r="BC523" s="150">
        <f t="shared" si="141"/>
        <v>11.111111111111111</v>
      </c>
      <c r="BD523" s="150">
        <f t="shared" si="142"/>
        <v>22.222222222222221</v>
      </c>
      <c r="BE523" s="150">
        <f t="shared" si="143"/>
        <v>0</v>
      </c>
    </row>
    <row r="524" spans="1:57" x14ac:dyDescent="0.4">
      <c r="A524" t="s">
        <v>493</v>
      </c>
      <c r="B524">
        <v>501</v>
      </c>
      <c r="C524" t="s">
        <v>493</v>
      </c>
      <c r="D524">
        <v>19103</v>
      </c>
      <c r="E524">
        <v>1</v>
      </c>
      <c r="F524" t="s">
        <v>493</v>
      </c>
      <c r="G524" t="s">
        <v>656</v>
      </c>
      <c r="H524" s="148">
        <v>2023</v>
      </c>
      <c r="I524">
        <v>0</v>
      </c>
      <c r="J524">
        <v>1300</v>
      </c>
      <c r="K524">
        <v>600</v>
      </c>
      <c r="L524">
        <v>0</v>
      </c>
      <c r="M524">
        <f t="shared" si="129"/>
        <v>1900</v>
      </c>
      <c r="N524" s="149">
        <v>0</v>
      </c>
      <c r="O524">
        <v>1300</v>
      </c>
      <c r="P524">
        <v>600</v>
      </c>
      <c r="Q524">
        <v>0</v>
      </c>
      <c r="R524" s="148">
        <f t="shared" si="130"/>
        <v>1900</v>
      </c>
      <c r="S524" s="149">
        <v>100</v>
      </c>
      <c r="T524">
        <v>400</v>
      </c>
      <c r="U524">
        <v>1400</v>
      </c>
      <c r="V524">
        <v>0</v>
      </c>
      <c r="W524" s="148">
        <f t="shared" si="131"/>
        <v>1900</v>
      </c>
      <c r="X524" s="149">
        <v>0</v>
      </c>
      <c r="Y524">
        <v>700</v>
      </c>
      <c r="Z524">
        <v>1200</v>
      </c>
      <c r="AA524">
        <v>0</v>
      </c>
      <c r="AB524" s="148">
        <f t="shared" si="128"/>
        <v>1900</v>
      </c>
      <c r="AC524" s="149">
        <v>500</v>
      </c>
      <c r="AD524">
        <v>1000</v>
      </c>
      <c r="AE524">
        <v>400</v>
      </c>
      <c r="AF524">
        <v>0</v>
      </c>
      <c r="AG524" s="148">
        <f t="shared" si="132"/>
        <v>1900</v>
      </c>
      <c r="AH524" s="149">
        <v>200</v>
      </c>
      <c r="AI524">
        <v>1000</v>
      </c>
      <c r="AJ524">
        <v>700</v>
      </c>
      <c r="AK524">
        <v>0</v>
      </c>
      <c r="AL524" s="148">
        <f t="shared" si="133"/>
        <v>1900</v>
      </c>
      <c r="AM524" s="149">
        <v>600</v>
      </c>
      <c r="AN524">
        <v>1100</v>
      </c>
      <c r="AO524">
        <v>200</v>
      </c>
      <c r="AP524">
        <v>0</v>
      </c>
      <c r="AQ524" s="148">
        <f t="shared" si="134"/>
        <v>1900</v>
      </c>
      <c r="AR524" s="149">
        <v>200</v>
      </c>
      <c r="AS524">
        <v>1600</v>
      </c>
      <c r="AT524">
        <v>300</v>
      </c>
      <c r="AU524">
        <v>0</v>
      </c>
      <c r="AV524">
        <f t="shared" si="135"/>
        <v>2100</v>
      </c>
      <c r="AX524" s="150">
        <f t="shared" si="136"/>
        <v>0</v>
      </c>
      <c r="AY524" s="150">
        <f t="shared" si="137"/>
        <v>0</v>
      </c>
      <c r="AZ524" s="150">
        <f t="shared" si="138"/>
        <v>0</v>
      </c>
      <c r="BA524" s="150">
        <f t="shared" si="139"/>
        <v>0</v>
      </c>
      <c r="BB524" s="150">
        <f t="shared" si="140"/>
        <v>0</v>
      </c>
      <c r="BC524" s="150">
        <f t="shared" si="141"/>
        <v>0</v>
      </c>
      <c r="BD524" s="150">
        <f t="shared" si="142"/>
        <v>0</v>
      </c>
      <c r="BE524" s="150">
        <f t="shared" si="143"/>
        <v>0</v>
      </c>
    </row>
    <row r="525" spans="1:57" x14ac:dyDescent="0.4">
      <c r="A525" t="s">
        <v>92</v>
      </c>
      <c r="B525">
        <v>507</v>
      </c>
      <c r="C525" t="s">
        <v>92</v>
      </c>
      <c r="D525">
        <v>19105</v>
      </c>
      <c r="E525">
        <v>1</v>
      </c>
      <c r="F525" t="s">
        <v>92</v>
      </c>
      <c r="G525" t="s">
        <v>657</v>
      </c>
      <c r="H525" s="148">
        <v>2022</v>
      </c>
      <c r="I525">
        <v>0</v>
      </c>
      <c r="J525">
        <v>2800</v>
      </c>
      <c r="K525">
        <v>200</v>
      </c>
      <c r="L525">
        <v>0</v>
      </c>
      <c r="M525">
        <f t="shared" si="129"/>
        <v>3000</v>
      </c>
      <c r="N525" s="149">
        <v>0</v>
      </c>
      <c r="O525">
        <v>2400</v>
      </c>
      <c r="P525">
        <v>600</v>
      </c>
      <c r="Q525">
        <v>0</v>
      </c>
      <c r="R525" s="148">
        <f t="shared" si="130"/>
        <v>3000</v>
      </c>
      <c r="S525" s="149">
        <v>0</v>
      </c>
      <c r="T525">
        <v>500</v>
      </c>
      <c r="U525">
        <v>2500</v>
      </c>
      <c r="V525">
        <v>0</v>
      </c>
      <c r="W525" s="148">
        <f t="shared" si="131"/>
        <v>3000</v>
      </c>
      <c r="X525" s="149">
        <v>0</v>
      </c>
      <c r="Y525">
        <v>300</v>
      </c>
      <c r="Z525">
        <v>2700</v>
      </c>
      <c r="AA525">
        <v>0</v>
      </c>
      <c r="AB525" s="148">
        <f t="shared" si="128"/>
        <v>3000</v>
      </c>
      <c r="AC525" s="149">
        <v>0</v>
      </c>
      <c r="AD525">
        <v>900</v>
      </c>
      <c r="AE525">
        <v>1900</v>
      </c>
      <c r="AF525">
        <v>200</v>
      </c>
      <c r="AG525" s="148">
        <f t="shared" si="132"/>
        <v>3000</v>
      </c>
      <c r="AH525" s="149">
        <v>0</v>
      </c>
      <c r="AI525">
        <v>500</v>
      </c>
      <c r="AJ525">
        <v>2100</v>
      </c>
      <c r="AK525">
        <v>400</v>
      </c>
      <c r="AL525" s="148">
        <f t="shared" si="133"/>
        <v>3000</v>
      </c>
      <c r="AM525" s="149">
        <v>0</v>
      </c>
      <c r="AN525">
        <v>1000</v>
      </c>
      <c r="AO525">
        <v>900</v>
      </c>
      <c r="AP525">
        <v>1100</v>
      </c>
      <c r="AQ525" s="148">
        <f t="shared" si="134"/>
        <v>3000</v>
      </c>
      <c r="AR525" s="149">
        <v>0</v>
      </c>
      <c r="AS525">
        <v>0</v>
      </c>
      <c r="AT525">
        <v>1900</v>
      </c>
      <c r="AU525">
        <v>900</v>
      </c>
      <c r="AV525">
        <f t="shared" si="135"/>
        <v>2800</v>
      </c>
      <c r="AX525" s="150">
        <f t="shared" si="136"/>
        <v>0</v>
      </c>
      <c r="AY525" s="150">
        <f t="shared" si="137"/>
        <v>0</v>
      </c>
      <c r="AZ525" s="150">
        <f t="shared" si="138"/>
        <v>0</v>
      </c>
      <c r="BA525" s="150">
        <f t="shared" si="139"/>
        <v>0</v>
      </c>
      <c r="BB525" s="150">
        <f t="shared" si="140"/>
        <v>6.666666666666667</v>
      </c>
      <c r="BC525" s="150">
        <f t="shared" si="141"/>
        <v>13.333333333333334</v>
      </c>
      <c r="BD525" s="150">
        <f t="shared" si="142"/>
        <v>36.666666666666664</v>
      </c>
      <c r="BE525" s="150">
        <f t="shared" si="143"/>
        <v>32.142857142857146</v>
      </c>
    </row>
    <row r="526" spans="1:57" x14ac:dyDescent="0.4">
      <c r="A526" t="s">
        <v>515</v>
      </c>
      <c r="B526">
        <v>507</v>
      </c>
      <c r="C526" t="s">
        <v>515</v>
      </c>
      <c r="D526">
        <v>22907</v>
      </c>
      <c r="E526">
        <v>1</v>
      </c>
      <c r="F526" t="s">
        <v>515</v>
      </c>
      <c r="G526" t="s">
        <v>656</v>
      </c>
      <c r="H526" s="148">
        <v>2025</v>
      </c>
      <c r="I526">
        <v>3700</v>
      </c>
      <c r="J526">
        <v>2400</v>
      </c>
      <c r="K526">
        <v>2200</v>
      </c>
      <c r="L526">
        <v>100</v>
      </c>
      <c r="M526">
        <f t="shared" si="129"/>
        <v>8400</v>
      </c>
      <c r="N526" s="149">
        <v>3800</v>
      </c>
      <c r="O526">
        <v>4100</v>
      </c>
      <c r="P526">
        <v>500</v>
      </c>
      <c r="Q526">
        <v>0</v>
      </c>
      <c r="R526" s="148">
        <f t="shared" si="130"/>
        <v>8400</v>
      </c>
      <c r="S526" s="149">
        <v>1900</v>
      </c>
      <c r="T526">
        <v>1000</v>
      </c>
      <c r="U526">
        <v>4100</v>
      </c>
      <c r="V526">
        <v>1400</v>
      </c>
      <c r="W526" s="148">
        <f t="shared" si="131"/>
        <v>8400</v>
      </c>
      <c r="X526" s="149">
        <v>5000</v>
      </c>
      <c r="Y526">
        <v>3000</v>
      </c>
      <c r="Z526">
        <v>100</v>
      </c>
      <c r="AA526">
        <v>300</v>
      </c>
      <c r="AB526" s="148">
        <f t="shared" si="128"/>
        <v>8400</v>
      </c>
      <c r="AC526" s="149">
        <v>7500</v>
      </c>
      <c r="AD526">
        <v>700</v>
      </c>
      <c r="AE526">
        <v>200</v>
      </c>
      <c r="AF526">
        <v>0</v>
      </c>
      <c r="AG526" s="148">
        <f t="shared" si="132"/>
        <v>8400</v>
      </c>
      <c r="AH526" s="149">
        <v>7900</v>
      </c>
      <c r="AI526">
        <v>200</v>
      </c>
      <c r="AJ526">
        <v>300</v>
      </c>
      <c r="AK526">
        <v>0</v>
      </c>
      <c r="AL526" s="148">
        <f t="shared" si="133"/>
        <v>8400</v>
      </c>
      <c r="AM526" s="149">
        <v>900</v>
      </c>
      <c r="AN526">
        <v>300</v>
      </c>
      <c r="AO526">
        <v>1100</v>
      </c>
      <c r="AP526">
        <v>6100</v>
      </c>
      <c r="AQ526" s="148">
        <f t="shared" si="134"/>
        <v>8400</v>
      </c>
      <c r="AR526" s="149">
        <v>0</v>
      </c>
      <c r="AS526">
        <v>2200</v>
      </c>
      <c r="AT526">
        <v>4300</v>
      </c>
      <c r="AU526">
        <v>1900</v>
      </c>
      <c r="AV526">
        <f t="shared" si="135"/>
        <v>8400</v>
      </c>
      <c r="AX526" s="150">
        <f t="shared" si="136"/>
        <v>1.1904761904761905</v>
      </c>
      <c r="AY526" s="150">
        <f t="shared" si="137"/>
        <v>0</v>
      </c>
      <c r="AZ526" s="150">
        <f t="shared" si="138"/>
        <v>16.666666666666664</v>
      </c>
      <c r="BA526" s="150">
        <f t="shared" si="139"/>
        <v>3.5714285714285712</v>
      </c>
      <c r="BB526" s="150">
        <f t="shared" si="140"/>
        <v>0</v>
      </c>
      <c r="BC526" s="150">
        <f t="shared" si="141"/>
        <v>0</v>
      </c>
      <c r="BD526" s="150">
        <f t="shared" si="142"/>
        <v>72.61904761904762</v>
      </c>
      <c r="BE526" s="150">
        <f t="shared" si="143"/>
        <v>22.61904761904762</v>
      </c>
    </row>
    <row r="527" spans="1:57" x14ac:dyDescent="0.4">
      <c r="A527" t="s">
        <v>165</v>
      </c>
      <c r="B527">
        <v>507</v>
      </c>
      <c r="C527" t="s">
        <v>165</v>
      </c>
      <c r="D527">
        <v>19106</v>
      </c>
      <c r="E527">
        <v>1</v>
      </c>
      <c r="F527" t="s">
        <v>165</v>
      </c>
      <c r="G527" t="s">
        <v>657</v>
      </c>
      <c r="H527" s="148">
        <v>2022</v>
      </c>
      <c r="I527">
        <v>0</v>
      </c>
      <c r="J527">
        <v>5200</v>
      </c>
      <c r="K527">
        <v>4100</v>
      </c>
      <c r="L527">
        <v>500</v>
      </c>
      <c r="M527">
        <f t="shared" si="129"/>
        <v>9800</v>
      </c>
      <c r="N527" s="149">
        <v>0</v>
      </c>
      <c r="O527">
        <v>5800</v>
      </c>
      <c r="P527">
        <v>3800</v>
      </c>
      <c r="Q527">
        <v>200</v>
      </c>
      <c r="R527" s="148">
        <f t="shared" si="130"/>
        <v>9800</v>
      </c>
      <c r="S527" s="149">
        <v>0</v>
      </c>
      <c r="T527">
        <v>1800</v>
      </c>
      <c r="U527">
        <v>6800</v>
      </c>
      <c r="V527">
        <v>1200</v>
      </c>
      <c r="W527" s="148">
        <f t="shared" si="131"/>
        <v>9800</v>
      </c>
      <c r="X527" s="149">
        <v>0</v>
      </c>
      <c r="Y527">
        <v>5300</v>
      </c>
      <c r="Z527">
        <v>4500</v>
      </c>
      <c r="AA527">
        <v>0</v>
      </c>
      <c r="AB527" s="148">
        <f t="shared" si="128"/>
        <v>9800</v>
      </c>
      <c r="AC527" s="149">
        <v>0</v>
      </c>
      <c r="AD527">
        <v>700</v>
      </c>
      <c r="AE527">
        <v>6200</v>
      </c>
      <c r="AF527">
        <v>2900</v>
      </c>
      <c r="AG527" s="148">
        <f t="shared" si="132"/>
        <v>9800</v>
      </c>
      <c r="AH527" s="149">
        <v>0</v>
      </c>
      <c r="AI527">
        <v>3600</v>
      </c>
      <c r="AJ527">
        <v>6100</v>
      </c>
      <c r="AK527">
        <v>100</v>
      </c>
      <c r="AL527" s="148">
        <f t="shared" si="133"/>
        <v>9800</v>
      </c>
      <c r="AM527" s="149">
        <v>0</v>
      </c>
      <c r="AN527">
        <v>3200</v>
      </c>
      <c r="AO527">
        <v>3100</v>
      </c>
      <c r="AP527">
        <v>3500</v>
      </c>
      <c r="AQ527" s="148">
        <f t="shared" si="134"/>
        <v>9800</v>
      </c>
      <c r="AR527" s="149">
        <v>2700</v>
      </c>
      <c r="AS527">
        <v>1400</v>
      </c>
      <c r="AT527">
        <v>3000</v>
      </c>
      <c r="AU527">
        <v>2500</v>
      </c>
      <c r="AV527">
        <f t="shared" si="135"/>
        <v>9600</v>
      </c>
      <c r="AX527" s="150">
        <f t="shared" si="136"/>
        <v>5.1020408163265305</v>
      </c>
      <c r="AY527" s="150">
        <f t="shared" si="137"/>
        <v>2.0408163265306123</v>
      </c>
      <c r="AZ527" s="150">
        <f t="shared" si="138"/>
        <v>12.244897959183673</v>
      </c>
      <c r="BA527" s="150">
        <f t="shared" si="139"/>
        <v>0</v>
      </c>
      <c r="BB527" s="150">
        <f t="shared" si="140"/>
        <v>29.591836734693878</v>
      </c>
      <c r="BC527" s="150">
        <f t="shared" si="141"/>
        <v>1.0204081632653061</v>
      </c>
      <c r="BD527" s="150">
        <f t="shared" si="142"/>
        <v>35.714285714285715</v>
      </c>
      <c r="BE527" s="150">
        <f t="shared" si="143"/>
        <v>26.041666666666668</v>
      </c>
    </row>
    <row r="528" spans="1:57" x14ac:dyDescent="0.4">
      <c r="A528" t="s">
        <v>187</v>
      </c>
      <c r="B528">
        <v>507</v>
      </c>
      <c r="C528" t="s">
        <v>187</v>
      </c>
      <c r="D528">
        <v>19288</v>
      </c>
      <c r="E528">
        <v>1</v>
      </c>
      <c r="F528" t="s">
        <v>187</v>
      </c>
      <c r="G528" t="s">
        <v>657</v>
      </c>
      <c r="H528" s="148">
        <v>2024</v>
      </c>
      <c r="I528">
        <v>0</v>
      </c>
      <c r="J528">
        <v>100</v>
      </c>
      <c r="K528">
        <v>1600</v>
      </c>
      <c r="L528">
        <v>0</v>
      </c>
      <c r="M528">
        <f t="shared" si="129"/>
        <v>1700</v>
      </c>
      <c r="N528" s="149">
        <v>0</v>
      </c>
      <c r="O528">
        <v>1500</v>
      </c>
      <c r="P528">
        <v>200</v>
      </c>
      <c r="Q528">
        <v>0</v>
      </c>
      <c r="R528" s="148">
        <f t="shared" si="130"/>
        <v>1700</v>
      </c>
      <c r="S528" s="149">
        <v>0</v>
      </c>
      <c r="T528">
        <v>500</v>
      </c>
      <c r="U528">
        <v>1200</v>
      </c>
      <c r="V528">
        <v>0</v>
      </c>
      <c r="W528" s="148">
        <f t="shared" si="131"/>
        <v>1700</v>
      </c>
      <c r="X528" s="149">
        <v>0</v>
      </c>
      <c r="Y528">
        <v>1700</v>
      </c>
      <c r="Z528">
        <v>0</v>
      </c>
      <c r="AA528">
        <v>0</v>
      </c>
      <c r="AB528" s="148">
        <f t="shared" si="128"/>
        <v>1700</v>
      </c>
      <c r="AC528" s="149">
        <v>0</v>
      </c>
      <c r="AD528">
        <v>800</v>
      </c>
      <c r="AE528">
        <v>900</v>
      </c>
      <c r="AF528">
        <v>0</v>
      </c>
      <c r="AG528" s="148">
        <f t="shared" si="132"/>
        <v>1700</v>
      </c>
      <c r="AH528" s="149">
        <v>0</v>
      </c>
      <c r="AI528">
        <v>1400</v>
      </c>
      <c r="AJ528">
        <v>300</v>
      </c>
      <c r="AK528">
        <v>0</v>
      </c>
      <c r="AL528" s="148">
        <f t="shared" si="133"/>
        <v>1700</v>
      </c>
      <c r="AM528" s="149">
        <v>0</v>
      </c>
      <c r="AN528">
        <v>1700</v>
      </c>
      <c r="AO528">
        <v>0</v>
      </c>
      <c r="AP528">
        <v>0</v>
      </c>
      <c r="AQ528" s="148">
        <f t="shared" si="134"/>
        <v>1700</v>
      </c>
      <c r="AR528" s="149">
        <v>500</v>
      </c>
      <c r="AS528">
        <v>800</v>
      </c>
      <c r="AT528">
        <v>500</v>
      </c>
      <c r="AU528">
        <v>0</v>
      </c>
      <c r="AV528">
        <f t="shared" si="135"/>
        <v>1800</v>
      </c>
      <c r="AX528" s="150">
        <f t="shared" si="136"/>
        <v>0</v>
      </c>
      <c r="AY528" s="150">
        <f t="shared" si="137"/>
        <v>0</v>
      </c>
      <c r="AZ528" s="150">
        <f t="shared" si="138"/>
        <v>0</v>
      </c>
      <c r="BA528" s="150">
        <f t="shared" si="139"/>
        <v>0</v>
      </c>
      <c r="BB528" s="150">
        <f t="shared" si="140"/>
        <v>0</v>
      </c>
      <c r="BC528" s="150">
        <f t="shared" si="141"/>
        <v>0</v>
      </c>
      <c r="BD528" s="150">
        <f t="shared" si="142"/>
        <v>0</v>
      </c>
      <c r="BE528" s="150">
        <f t="shared" si="143"/>
        <v>0</v>
      </c>
    </row>
    <row r="529" spans="1:57" x14ac:dyDescent="0.4">
      <c r="A529" t="s">
        <v>516</v>
      </c>
      <c r="B529">
        <v>507</v>
      </c>
      <c r="C529" t="s">
        <v>516</v>
      </c>
      <c r="D529">
        <v>22908</v>
      </c>
      <c r="E529">
        <v>1</v>
      </c>
      <c r="F529" t="s">
        <v>516</v>
      </c>
      <c r="G529" t="s">
        <v>656</v>
      </c>
      <c r="H529" s="148">
        <v>2025</v>
      </c>
      <c r="I529">
        <v>0</v>
      </c>
      <c r="J529">
        <v>1400</v>
      </c>
      <c r="K529">
        <v>2200</v>
      </c>
      <c r="L529">
        <v>0</v>
      </c>
      <c r="M529">
        <f t="shared" si="129"/>
        <v>3600</v>
      </c>
      <c r="N529" s="149">
        <v>0</v>
      </c>
      <c r="O529">
        <v>1400</v>
      </c>
      <c r="P529">
        <v>2200</v>
      </c>
      <c r="Q529">
        <v>0</v>
      </c>
      <c r="R529" s="148">
        <f t="shared" si="130"/>
        <v>3600</v>
      </c>
      <c r="S529" s="149">
        <v>0</v>
      </c>
      <c r="T529">
        <v>200</v>
      </c>
      <c r="U529">
        <v>3400</v>
      </c>
      <c r="V529">
        <v>0</v>
      </c>
      <c r="W529" s="148">
        <f t="shared" si="131"/>
        <v>3600</v>
      </c>
      <c r="X529" s="149">
        <v>0</v>
      </c>
      <c r="Y529">
        <v>1900</v>
      </c>
      <c r="Z529">
        <v>1700</v>
      </c>
      <c r="AA529">
        <v>0</v>
      </c>
      <c r="AB529" s="148">
        <f t="shared" si="128"/>
        <v>3600</v>
      </c>
      <c r="AC529" s="149">
        <v>0</v>
      </c>
      <c r="AD529">
        <v>1100</v>
      </c>
      <c r="AE529">
        <v>2500</v>
      </c>
      <c r="AF529">
        <v>0</v>
      </c>
      <c r="AG529" s="148">
        <f t="shared" si="132"/>
        <v>3600</v>
      </c>
      <c r="AH529" s="149">
        <v>0</v>
      </c>
      <c r="AI529">
        <v>1200</v>
      </c>
      <c r="AJ529">
        <v>2400</v>
      </c>
      <c r="AK529">
        <v>0</v>
      </c>
      <c r="AL529" s="148">
        <f t="shared" si="133"/>
        <v>3600</v>
      </c>
      <c r="AM529" s="149">
        <v>0</v>
      </c>
      <c r="AN529">
        <v>1400</v>
      </c>
      <c r="AO529">
        <v>2200</v>
      </c>
      <c r="AP529">
        <v>0</v>
      </c>
      <c r="AQ529" s="148">
        <f t="shared" si="134"/>
        <v>3600</v>
      </c>
      <c r="AR529" s="149">
        <v>0</v>
      </c>
      <c r="AS529">
        <v>1700</v>
      </c>
      <c r="AT529">
        <v>1500</v>
      </c>
      <c r="AU529">
        <v>300</v>
      </c>
      <c r="AV529">
        <f t="shared" si="135"/>
        <v>3500</v>
      </c>
      <c r="AX529" s="150">
        <f t="shared" si="136"/>
        <v>0</v>
      </c>
      <c r="AY529" s="150">
        <f t="shared" si="137"/>
        <v>0</v>
      </c>
      <c r="AZ529" s="150">
        <f t="shared" si="138"/>
        <v>0</v>
      </c>
      <c r="BA529" s="150">
        <f t="shared" si="139"/>
        <v>0</v>
      </c>
      <c r="BB529" s="150">
        <f t="shared" si="140"/>
        <v>0</v>
      </c>
      <c r="BC529" s="150">
        <f t="shared" si="141"/>
        <v>0</v>
      </c>
      <c r="BD529" s="150">
        <f t="shared" si="142"/>
        <v>0</v>
      </c>
      <c r="BE529" s="150">
        <f t="shared" si="143"/>
        <v>8.5714285714285712</v>
      </c>
    </row>
    <row r="530" spans="1:57" x14ac:dyDescent="0.4">
      <c r="A530" t="s">
        <v>595</v>
      </c>
      <c r="B530">
        <v>507</v>
      </c>
      <c r="C530" t="s">
        <v>595</v>
      </c>
      <c r="D530">
        <v>22909</v>
      </c>
      <c r="E530">
        <v>1</v>
      </c>
      <c r="F530" t="s">
        <v>595</v>
      </c>
      <c r="G530" t="s">
        <v>656</v>
      </c>
      <c r="H530" s="148">
        <v>2025</v>
      </c>
      <c r="I530">
        <v>0</v>
      </c>
      <c r="J530">
        <v>0</v>
      </c>
      <c r="K530">
        <v>2000</v>
      </c>
      <c r="L530">
        <v>2200</v>
      </c>
      <c r="M530">
        <f t="shared" si="129"/>
        <v>4200</v>
      </c>
      <c r="N530" s="149">
        <v>0</v>
      </c>
      <c r="O530">
        <v>700</v>
      </c>
      <c r="P530">
        <v>2100</v>
      </c>
      <c r="Q530">
        <v>1400</v>
      </c>
      <c r="R530" s="148">
        <f t="shared" si="130"/>
        <v>4200</v>
      </c>
      <c r="S530" s="149">
        <v>0</v>
      </c>
      <c r="T530">
        <v>0</v>
      </c>
      <c r="U530">
        <v>1500</v>
      </c>
      <c r="V530">
        <v>2700</v>
      </c>
      <c r="W530" s="148">
        <f t="shared" si="131"/>
        <v>4200</v>
      </c>
      <c r="X530" s="149">
        <v>0</v>
      </c>
      <c r="Y530">
        <v>300</v>
      </c>
      <c r="Z530">
        <v>1300</v>
      </c>
      <c r="AA530">
        <v>2600</v>
      </c>
      <c r="AB530" s="148">
        <f t="shared" si="128"/>
        <v>4200</v>
      </c>
      <c r="AC530" s="149">
        <v>0</v>
      </c>
      <c r="AD530">
        <v>4000</v>
      </c>
      <c r="AE530">
        <v>200</v>
      </c>
      <c r="AF530">
        <v>0</v>
      </c>
      <c r="AG530" s="148">
        <f t="shared" si="132"/>
        <v>4200</v>
      </c>
      <c r="AH530" s="149">
        <v>1500</v>
      </c>
      <c r="AI530">
        <v>2700</v>
      </c>
      <c r="AJ530">
        <v>0</v>
      </c>
      <c r="AK530">
        <v>0</v>
      </c>
      <c r="AL530" s="148">
        <f t="shared" si="133"/>
        <v>4200</v>
      </c>
      <c r="AM530" s="149">
        <v>2600</v>
      </c>
      <c r="AN530">
        <v>1600</v>
      </c>
      <c r="AO530">
        <v>0</v>
      </c>
      <c r="AP530">
        <v>0</v>
      </c>
      <c r="AQ530" s="148">
        <f t="shared" si="134"/>
        <v>4200</v>
      </c>
      <c r="AR530" s="149">
        <v>3500</v>
      </c>
      <c r="AS530">
        <v>1000</v>
      </c>
      <c r="AT530">
        <v>0</v>
      </c>
      <c r="AU530">
        <v>0</v>
      </c>
      <c r="AV530">
        <f t="shared" si="135"/>
        <v>4500</v>
      </c>
      <c r="AX530" s="150">
        <f t="shared" si="136"/>
        <v>52.380952380952387</v>
      </c>
      <c r="AY530" s="150">
        <f t="shared" si="137"/>
        <v>33.333333333333329</v>
      </c>
      <c r="AZ530" s="150">
        <f t="shared" si="138"/>
        <v>64.285714285714292</v>
      </c>
      <c r="BA530" s="150">
        <f t="shared" si="139"/>
        <v>61.904761904761905</v>
      </c>
      <c r="BB530" s="150">
        <f t="shared" si="140"/>
        <v>0</v>
      </c>
      <c r="BC530" s="150">
        <f t="shared" si="141"/>
        <v>0</v>
      </c>
      <c r="BD530" s="150">
        <f t="shared" si="142"/>
        <v>0</v>
      </c>
      <c r="BE530" s="150">
        <f t="shared" si="143"/>
        <v>0</v>
      </c>
    </row>
    <row r="531" spans="1:57" x14ac:dyDescent="0.4">
      <c r="A531" t="s">
        <v>322</v>
      </c>
      <c r="B531">
        <v>501</v>
      </c>
      <c r="C531" t="s">
        <v>322</v>
      </c>
      <c r="D531">
        <v>15734</v>
      </c>
      <c r="E531">
        <v>1</v>
      </c>
      <c r="F531" t="s">
        <v>322</v>
      </c>
      <c r="G531" t="s">
        <v>656</v>
      </c>
      <c r="H531" s="148">
        <v>2018</v>
      </c>
      <c r="I531">
        <v>0</v>
      </c>
      <c r="J531">
        <v>2600</v>
      </c>
      <c r="K531">
        <v>35800</v>
      </c>
      <c r="L531">
        <v>3800</v>
      </c>
      <c r="M531">
        <f t="shared" si="129"/>
        <v>42200</v>
      </c>
      <c r="N531" s="149">
        <v>0</v>
      </c>
      <c r="O531">
        <v>12500</v>
      </c>
      <c r="P531">
        <v>26100</v>
      </c>
      <c r="Q531">
        <v>3600</v>
      </c>
      <c r="R531" s="148">
        <f t="shared" si="130"/>
        <v>42200</v>
      </c>
      <c r="S531" s="149">
        <v>2600</v>
      </c>
      <c r="T531">
        <v>8900</v>
      </c>
      <c r="U531">
        <v>18500</v>
      </c>
      <c r="V531">
        <v>12200</v>
      </c>
      <c r="W531" s="148">
        <f t="shared" si="131"/>
        <v>42200</v>
      </c>
      <c r="X531" s="149">
        <v>21300</v>
      </c>
      <c r="Y531">
        <v>19200</v>
      </c>
      <c r="Z531">
        <v>800</v>
      </c>
      <c r="AA531">
        <v>900</v>
      </c>
      <c r="AB531" s="148">
        <f t="shared" si="128"/>
        <v>42200</v>
      </c>
      <c r="AC531" s="149">
        <v>32900</v>
      </c>
      <c r="AD531">
        <v>8000</v>
      </c>
      <c r="AE531">
        <v>1000</v>
      </c>
      <c r="AF531">
        <v>300</v>
      </c>
      <c r="AG531" s="148">
        <f t="shared" si="132"/>
        <v>42200</v>
      </c>
      <c r="AH531" s="149">
        <v>35500</v>
      </c>
      <c r="AI531">
        <v>6600</v>
      </c>
      <c r="AJ531">
        <v>100</v>
      </c>
      <c r="AK531">
        <v>0</v>
      </c>
      <c r="AL531" s="148">
        <f t="shared" si="133"/>
        <v>42200</v>
      </c>
      <c r="AM531" s="149">
        <v>41700</v>
      </c>
      <c r="AN531">
        <v>500</v>
      </c>
      <c r="AO531">
        <v>0</v>
      </c>
      <c r="AP531">
        <v>0</v>
      </c>
      <c r="AQ531" s="148">
        <f t="shared" si="134"/>
        <v>42200</v>
      </c>
      <c r="AR531" s="149">
        <v>41800</v>
      </c>
      <c r="AS531">
        <v>300</v>
      </c>
      <c r="AT531">
        <v>0</v>
      </c>
      <c r="AU531">
        <v>0</v>
      </c>
      <c r="AV531">
        <f t="shared" si="135"/>
        <v>42100</v>
      </c>
      <c r="AX531" s="150">
        <f t="shared" si="136"/>
        <v>9.0047393364928912</v>
      </c>
      <c r="AY531" s="150">
        <f t="shared" si="137"/>
        <v>8.5308056872037916</v>
      </c>
      <c r="AZ531" s="150">
        <f t="shared" si="138"/>
        <v>28.90995260663507</v>
      </c>
      <c r="BA531" s="150">
        <f t="shared" si="139"/>
        <v>2.1327014218009479</v>
      </c>
      <c r="BB531" s="150">
        <f t="shared" si="140"/>
        <v>0.7109004739336493</v>
      </c>
      <c r="BC531" s="150">
        <f t="shared" si="141"/>
        <v>0</v>
      </c>
      <c r="BD531" s="150">
        <f t="shared" si="142"/>
        <v>0</v>
      </c>
      <c r="BE531" s="150">
        <f t="shared" si="143"/>
        <v>0</v>
      </c>
    </row>
    <row r="532" spans="1:57" x14ac:dyDescent="0.4">
      <c r="A532" t="s">
        <v>350</v>
      </c>
      <c r="B532">
        <v>501</v>
      </c>
      <c r="C532" t="s">
        <v>350</v>
      </c>
      <c r="D532">
        <v>16672</v>
      </c>
      <c r="E532">
        <v>1</v>
      </c>
      <c r="F532" t="s">
        <v>350</v>
      </c>
      <c r="G532" t="s">
        <v>656</v>
      </c>
      <c r="H532" s="148">
        <v>2019</v>
      </c>
      <c r="I532">
        <v>0</v>
      </c>
      <c r="J532">
        <v>5300</v>
      </c>
      <c r="K532">
        <v>2100</v>
      </c>
      <c r="L532">
        <v>300</v>
      </c>
      <c r="M532">
        <f t="shared" si="129"/>
        <v>7700</v>
      </c>
      <c r="N532" s="149">
        <v>100</v>
      </c>
      <c r="O532">
        <v>4500</v>
      </c>
      <c r="P532">
        <v>2400</v>
      </c>
      <c r="Q532">
        <v>700</v>
      </c>
      <c r="R532" s="148">
        <f t="shared" si="130"/>
        <v>7700</v>
      </c>
      <c r="S532" s="149">
        <v>300</v>
      </c>
      <c r="T532">
        <v>1500</v>
      </c>
      <c r="U532">
        <v>3800</v>
      </c>
      <c r="V532">
        <v>2100</v>
      </c>
      <c r="W532" s="148">
        <f t="shared" si="131"/>
        <v>7700</v>
      </c>
      <c r="X532" s="149">
        <v>200</v>
      </c>
      <c r="Y532">
        <v>2200</v>
      </c>
      <c r="Z532">
        <v>4200</v>
      </c>
      <c r="AA532">
        <v>1100</v>
      </c>
      <c r="AB532" s="148">
        <f t="shared" si="128"/>
        <v>7700</v>
      </c>
      <c r="AC532" s="149">
        <v>1200</v>
      </c>
      <c r="AD532">
        <v>3800</v>
      </c>
      <c r="AE532">
        <v>2600</v>
      </c>
      <c r="AF532">
        <v>100</v>
      </c>
      <c r="AG532" s="148">
        <f t="shared" si="132"/>
        <v>7700</v>
      </c>
      <c r="AH532" s="149">
        <v>1400</v>
      </c>
      <c r="AI532">
        <v>5800</v>
      </c>
      <c r="AJ532">
        <v>500</v>
      </c>
      <c r="AK532">
        <v>0</v>
      </c>
      <c r="AL532" s="148">
        <f t="shared" si="133"/>
        <v>7700</v>
      </c>
      <c r="AM532" s="149">
        <v>3100</v>
      </c>
      <c r="AN532">
        <v>4600</v>
      </c>
      <c r="AO532">
        <v>0</v>
      </c>
      <c r="AP532">
        <v>0</v>
      </c>
      <c r="AQ532" s="148">
        <f t="shared" si="134"/>
        <v>7700</v>
      </c>
      <c r="AR532" s="149">
        <v>3200</v>
      </c>
      <c r="AS532">
        <v>4700</v>
      </c>
      <c r="AT532">
        <v>0</v>
      </c>
      <c r="AU532">
        <v>0</v>
      </c>
      <c r="AV532">
        <f t="shared" si="135"/>
        <v>7900</v>
      </c>
      <c r="AX532" s="150">
        <f t="shared" si="136"/>
        <v>3.8961038961038961</v>
      </c>
      <c r="AY532" s="150">
        <f t="shared" si="137"/>
        <v>9.0909090909090917</v>
      </c>
      <c r="AZ532" s="150">
        <f t="shared" si="138"/>
        <v>27.27272727272727</v>
      </c>
      <c r="BA532" s="150">
        <f t="shared" si="139"/>
        <v>14.285714285714285</v>
      </c>
      <c r="BB532" s="150">
        <f t="shared" si="140"/>
        <v>1.2987012987012987</v>
      </c>
      <c r="BC532" s="150">
        <f t="shared" si="141"/>
        <v>0</v>
      </c>
      <c r="BD532" s="150">
        <f t="shared" si="142"/>
        <v>0</v>
      </c>
      <c r="BE532" s="150">
        <f t="shared" si="143"/>
        <v>0</v>
      </c>
    </row>
    <row r="533" spans="1:57" x14ac:dyDescent="0.4">
      <c r="A533" t="s">
        <v>351</v>
      </c>
      <c r="B533">
        <v>501</v>
      </c>
      <c r="C533" t="s">
        <v>351</v>
      </c>
      <c r="D533">
        <v>16673</v>
      </c>
      <c r="E533">
        <v>1</v>
      </c>
      <c r="F533" t="s">
        <v>351</v>
      </c>
      <c r="G533" t="s">
        <v>656</v>
      </c>
      <c r="H533" s="148">
        <v>2019</v>
      </c>
      <c r="I533">
        <v>0</v>
      </c>
      <c r="J533">
        <v>300</v>
      </c>
      <c r="K533">
        <v>4300</v>
      </c>
      <c r="L533">
        <v>11200</v>
      </c>
      <c r="M533">
        <f t="shared" si="129"/>
        <v>15800</v>
      </c>
      <c r="N533" s="149">
        <v>0</v>
      </c>
      <c r="O533">
        <v>1300</v>
      </c>
      <c r="P533">
        <v>4100</v>
      </c>
      <c r="Q533">
        <v>10400</v>
      </c>
      <c r="R533" s="148">
        <f t="shared" si="130"/>
        <v>15800</v>
      </c>
      <c r="S533" s="149">
        <v>0</v>
      </c>
      <c r="T533">
        <v>200</v>
      </c>
      <c r="U533">
        <v>9000</v>
      </c>
      <c r="V533">
        <v>6600</v>
      </c>
      <c r="W533" s="148">
        <f t="shared" si="131"/>
        <v>15800</v>
      </c>
      <c r="X533" s="149">
        <v>0</v>
      </c>
      <c r="Y533">
        <v>1300</v>
      </c>
      <c r="Z533">
        <v>3000</v>
      </c>
      <c r="AA533">
        <v>11500</v>
      </c>
      <c r="AB533" s="148">
        <f t="shared" si="128"/>
        <v>15800</v>
      </c>
      <c r="AC533" s="149">
        <v>0</v>
      </c>
      <c r="AD533">
        <v>4700</v>
      </c>
      <c r="AE533">
        <v>4500</v>
      </c>
      <c r="AF533">
        <v>6600</v>
      </c>
      <c r="AG533" s="148">
        <f t="shared" si="132"/>
        <v>15800</v>
      </c>
      <c r="AH533" s="149">
        <v>0</v>
      </c>
      <c r="AI533">
        <v>4400</v>
      </c>
      <c r="AJ533">
        <v>10200</v>
      </c>
      <c r="AK533">
        <v>1200</v>
      </c>
      <c r="AL533" s="148">
        <f t="shared" si="133"/>
        <v>15800</v>
      </c>
      <c r="AM533" s="149">
        <v>0</v>
      </c>
      <c r="AN533">
        <v>500</v>
      </c>
      <c r="AO533">
        <v>12700</v>
      </c>
      <c r="AP533">
        <v>2600</v>
      </c>
      <c r="AQ533" s="148">
        <f t="shared" si="134"/>
        <v>15800</v>
      </c>
      <c r="AR533" s="149">
        <v>0</v>
      </c>
      <c r="AS533">
        <v>900</v>
      </c>
      <c r="AT533">
        <v>8700</v>
      </c>
      <c r="AU533">
        <v>6600</v>
      </c>
      <c r="AV533">
        <f t="shared" si="135"/>
        <v>16200</v>
      </c>
      <c r="AX533" s="150">
        <f t="shared" si="136"/>
        <v>70.886075949367083</v>
      </c>
      <c r="AY533" s="150">
        <f t="shared" si="137"/>
        <v>65.822784810126578</v>
      </c>
      <c r="AZ533" s="150">
        <f t="shared" si="138"/>
        <v>41.77215189873418</v>
      </c>
      <c r="BA533" s="150">
        <f t="shared" si="139"/>
        <v>72.784810126582272</v>
      </c>
      <c r="BB533" s="150">
        <f t="shared" si="140"/>
        <v>41.77215189873418</v>
      </c>
      <c r="BC533" s="150">
        <f t="shared" si="141"/>
        <v>7.59493670886076</v>
      </c>
      <c r="BD533" s="150">
        <f t="shared" si="142"/>
        <v>16.455696202531644</v>
      </c>
      <c r="BE533" s="150">
        <f t="shared" si="143"/>
        <v>40.74074074074074</v>
      </c>
    </row>
    <row r="534" spans="1:57" x14ac:dyDescent="0.4">
      <c r="A534" t="s">
        <v>582</v>
      </c>
      <c r="B534">
        <v>501</v>
      </c>
      <c r="C534" t="s">
        <v>582</v>
      </c>
      <c r="D534">
        <v>16887</v>
      </c>
      <c r="E534">
        <v>1</v>
      </c>
      <c r="F534" t="s">
        <v>582</v>
      </c>
      <c r="G534" t="s">
        <v>656</v>
      </c>
      <c r="H534" s="148">
        <v>2021</v>
      </c>
      <c r="I534">
        <v>0</v>
      </c>
      <c r="J534">
        <v>500</v>
      </c>
      <c r="K534">
        <v>700</v>
      </c>
      <c r="L534">
        <v>200</v>
      </c>
      <c r="M534">
        <f t="shared" si="129"/>
        <v>1400</v>
      </c>
      <c r="N534" s="149">
        <v>0</v>
      </c>
      <c r="O534">
        <v>0</v>
      </c>
      <c r="P534">
        <v>700</v>
      </c>
      <c r="Q534">
        <v>700</v>
      </c>
      <c r="R534" s="148">
        <f t="shared" si="130"/>
        <v>1400</v>
      </c>
      <c r="S534" s="149">
        <v>0</v>
      </c>
      <c r="T534">
        <v>200</v>
      </c>
      <c r="U534">
        <v>1200</v>
      </c>
      <c r="V534">
        <v>0</v>
      </c>
      <c r="W534" s="148">
        <f t="shared" si="131"/>
        <v>1400</v>
      </c>
      <c r="X534" s="149">
        <v>0</v>
      </c>
      <c r="Y534">
        <v>600</v>
      </c>
      <c r="Z534">
        <v>800</v>
      </c>
      <c r="AA534">
        <v>0</v>
      </c>
      <c r="AB534" s="148">
        <f t="shared" si="128"/>
        <v>1400</v>
      </c>
      <c r="AC534" s="149">
        <v>0</v>
      </c>
      <c r="AD534">
        <v>0</v>
      </c>
      <c r="AE534">
        <v>300</v>
      </c>
      <c r="AF534">
        <v>1100</v>
      </c>
      <c r="AG534" s="148">
        <f t="shared" si="132"/>
        <v>1400</v>
      </c>
      <c r="AH534" s="149">
        <v>0</v>
      </c>
      <c r="AI534">
        <v>400</v>
      </c>
      <c r="AJ534">
        <v>700</v>
      </c>
      <c r="AK534">
        <v>300</v>
      </c>
      <c r="AL534" s="148">
        <f t="shared" si="133"/>
        <v>1400</v>
      </c>
      <c r="AM534" s="149">
        <v>100</v>
      </c>
      <c r="AN534">
        <v>500</v>
      </c>
      <c r="AO534">
        <v>800</v>
      </c>
      <c r="AP534">
        <v>0</v>
      </c>
      <c r="AQ534" s="148">
        <f t="shared" si="134"/>
        <v>1400</v>
      </c>
      <c r="AR534" s="149">
        <v>500</v>
      </c>
      <c r="AS534">
        <v>400</v>
      </c>
      <c r="AT534">
        <v>400</v>
      </c>
      <c r="AU534">
        <v>100</v>
      </c>
      <c r="AV534">
        <f t="shared" si="135"/>
        <v>1400</v>
      </c>
      <c r="AX534" s="150">
        <f t="shared" si="136"/>
        <v>14.285714285714285</v>
      </c>
      <c r="AY534" s="150">
        <f t="shared" si="137"/>
        <v>50</v>
      </c>
      <c r="AZ534" s="150">
        <f t="shared" si="138"/>
        <v>0</v>
      </c>
      <c r="BA534" s="150">
        <f t="shared" si="139"/>
        <v>0</v>
      </c>
      <c r="BB534" s="150">
        <f t="shared" si="140"/>
        <v>78.571428571428569</v>
      </c>
      <c r="BC534" s="150">
        <f t="shared" si="141"/>
        <v>21.428571428571427</v>
      </c>
      <c r="BD534" s="150">
        <f t="shared" si="142"/>
        <v>0</v>
      </c>
      <c r="BE534" s="150">
        <f t="shared" si="143"/>
        <v>7.1428571428571423</v>
      </c>
    </row>
    <row r="535" spans="1:57" x14ac:dyDescent="0.4">
      <c r="A535" t="s">
        <v>440</v>
      </c>
      <c r="B535">
        <v>501</v>
      </c>
      <c r="C535" t="s">
        <v>440</v>
      </c>
      <c r="D535">
        <v>16977</v>
      </c>
      <c r="E535">
        <v>1</v>
      </c>
      <c r="F535" t="s">
        <v>440</v>
      </c>
      <c r="G535" t="s">
        <v>656</v>
      </c>
      <c r="H535" s="148">
        <v>2021</v>
      </c>
      <c r="I535">
        <v>0</v>
      </c>
      <c r="J535">
        <v>900</v>
      </c>
      <c r="K535">
        <v>300</v>
      </c>
      <c r="L535">
        <v>0</v>
      </c>
      <c r="M535">
        <f t="shared" si="129"/>
        <v>1200</v>
      </c>
      <c r="N535" s="149">
        <v>0</v>
      </c>
      <c r="O535">
        <v>0</v>
      </c>
      <c r="P535">
        <v>1200</v>
      </c>
      <c r="Q535">
        <v>0</v>
      </c>
      <c r="R535" s="148">
        <f t="shared" si="130"/>
        <v>1200</v>
      </c>
      <c r="S535" s="149">
        <v>0</v>
      </c>
      <c r="T535">
        <v>100</v>
      </c>
      <c r="U535">
        <v>800</v>
      </c>
      <c r="V535">
        <v>300</v>
      </c>
      <c r="W535" s="148">
        <f t="shared" si="131"/>
        <v>1200</v>
      </c>
      <c r="X535" s="149">
        <v>0</v>
      </c>
      <c r="Y535">
        <v>1200</v>
      </c>
      <c r="Z535">
        <v>0</v>
      </c>
      <c r="AA535">
        <v>0</v>
      </c>
      <c r="AB535" s="148">
        <f t="shared" si="128"/>
        <v>1200</v>
      </c>
      <c r="AC535" s="149">
        <v>0</v>
      </c>
      <c r="AD535">
        <v>300</v>
      </c>
      <c r="AE535">
        <v>900</v>
      </c>
      <c r="AF535">
        <v>0</v>
      </c>
      <c r="AG535" s="148">
        <f t="shared" si="132"/>
        <v>1200</v>
      </c>
      <c r="AH535" s="149">
        <v>0</v>
      </c>
      <c r="AI535">
        <v>0</v>
      </c>
      <c r="AJ535">
        <v>1200</v>
      </c>
      <c r="AK535">
        <v>0</v>
      </c>
      <c r="AL535" s="148">
        <f t="shared" si="133"/>
        <v>1200</v>
      </c>
      <c r="AM535" s="149">
        <v>0</v>
      </c>
      <c r="AN535">
        <v>1100</v>
      </c>
      <c r="AO535">
        <v>100</v>
      </c>
      <c r="AP535">
        <v>0</v>
      </c>
      <c r="AQ535" s="148">
        <f t="shared" si="134"/>
        <v>1200</v>
      </c>
      <c r="AR535" s="149">
        <v>0</v>
      </c>
      <c r="AS535">
        <v>1200</v>
      </c>
      <c r="AT535">
        <v>0</v>
      </c>
      <c r="AU535">
        <v>0</v>
      </c>
      <c r="AV535">
        <f t="shared" si="135"/>
        <v>1200</v>
      </c>
      <c r="AX535" s="150">
        <f t="shared" si="136"/>
        <v>0</v>
      </c>
      <c r="AY535" s="150">
        <f t="shared" si="137"/>
        <v>0</v>
      </c>
      <c r="AZ535" s="150">
        <f t="shared" si="138"/>
        <v>25</v>
      </c>
      <c r="BA535" s="150">
        <f t="shared" si="139"/>
        <v>0</v>
      </c>
      <c r="BB535" s="150">
        <f t="shared" si="140"/>
        <v>0</v>
      </c>
      <c r="BC535" s="150">
        <f t="shared" si="141"/>
        <v>0</v>
      </c>
      <c r="BD535" s="150">
        <f t="shared" si="142"/>
        <v>0</v>
      </c>
      <c r="BE535" s="150">
        <f t="shared" si="143"/>
        <v>0</v>
      </c>
    </row>
    <row r="536" spans="1:57" x14ac:dyDescent="0.4">
      <c r="A536" t="s">
        <v>441</v>
      </c>
      <c r="B536">
        <v>501</v>
      </c>
      <c r="C536" t="s">
        <v>441</v>
      </c>
      <c r="D536">
        <v>16978</v>
      </c>
      <c r="E536">
        <v>1</v>
      </c>
      <c r="F536" t="s">
        <v>441</v>
      </c>
      <c r="G536" t="s">
        <v>656</v>
      </c>
      <c r="H536" s="148">
        <v>2021</v>
      </c>
      <c r="I536">
        <v>0</v>
      </c>
      <c r="J536">
        <v>400</v>
      </c>
      <c r="K536">
        <v>1100</v>
      </c>
      <c r="L536">
        <v>300</v>
      </c>
      <c r="M536">
        <f t="shared" si="129"/>
        <v>1800</v>
      </c>
      <c r="N536" s="149">
        <v>0</v>
      </c>
      <c r="O536">
        <v>100</v>
      </c>
      <c r="P536">
        <v>1000</v>
      </c>
      <c r="Q536">
        <v>700</v>
      </c>
      <c r="R536" s="148">
        <f t="shared" si="130"/>
        <v>1800</v>
      </c>
      <c r="S536" s="149">
        <v>0</v>
      </c>
      <c r="T536">
        <v>0</v>
      </c>
      <c r="U536">
        <v>1400</v>
      </c>
      <c r="V536">
        <v>400</v>
      </c>
      <c r="W536" s="148">
        <f t="shared" si="131"/>
        <v>1800</v>
      </c>
      <c r="X536" s="149">
        <v>0</v>
      </c>
      <c r="Y536">
        <v>300</v>
      </c>
      <c r="Z536">
        <v>300</v>
      </c>
      <c r="AA536">
        <v>1200</v>
      </c>
      <c r="AB536" s="148">
        <f t="shared" si="128"/>
        <v>1800</v>
      </c>
      <c r="AC536" s="149">
        <v>0</v>
      </c>
      <c r="AD536">
        <v>400</v>
      </c>
      <c r="AE536">
        <v>800</v>
      </c>
      <c r="AF536">
        <v>600</v>
      </c>
      <c r="AG536" s="148">
        <f t="shared" si="132"/>
        <v>1800</v>
      </c>
      <c r="AH536" s="149">
        <v>200</v>
      </c>
      <c r="AI536">
        <v>900</v>
      </c>
      <c r="AJ536">
        <v>600</v>
      </c>
      <c r="AK536">
        <v>100</v>
      </c>
      <c r="AL536" s="148">
        <f t="shared" si="133"/>
        <v>1800</v>
      </c>
      <c r="AM536" s="149">
        <v>300</v>
      </c>
      <c r="AN536">
        <v>900</v>
      </c>
      <c r="AO536">
        <v>600</v>
      </c>
      <c r="AP536">
        <v>0</v>
      </c>
      <c r="AQ536" s="148">
        <f t="shared" si="134"/>
        <v>1800</v>
      </c>
      <c r="AR536" s="149">
        <v>400</v>
      </c>
      <c r="AS536">
        <v>1100</v>
      </c>
      <c r="AT536">
        <v>200</v>
      </c>
      <c r="AU536">
        <v>0</v>
      </c>
      <c r="AV536">
        <f t="shared" si="135"/>
        <v>1700</v>
      </c>
      <c r="AX536" s="150">
        <f t="shared" si="136"/>
        <v>16.666666666666664</v>
      </c>
      <c r="AY536" s="150">
        <f t="shared" si="137"/>
        <v>38.888888888888893</v>
      </c>
      <c r="AZ536" s="150">
        <f t="shared" si="138"/>
        <v>22.222222222222221</v>
      </c>
      <c r="BA536" s="150">
        <f t="shared" si="139"/>
        <v>66.666666666666657</v>
      </c>
      <c r="BB536" s="150">
        <f t="shared" si="140"/>
        <v>33.333333333333329</v>
      </c>
      <c r="BC536" s="150">
        <f t="shared" si="141"/>
        <v>5.5555555555555554</v>
      </c>
      <c r="BD536" s="150">
        <f t="shared" si="142"/>
        <v>0</v>
      </c>
      <c r="BE536" s="150">
        <f t="shared" si="143"/>
        <v>0</v>
      </c>
    </row>
    <row r="537" spans="1:57" x14ac:dyDescent="0.4">
      <c r="A537" t="s">
        <v>517</v>
      </c>
      <c r="B537">
        <v>507</v>
      </c>
      <c r="C537" t="s">
        <v>517</v>
      </c>
      <c r="D537">
        <v>22910</v>
      </c>
      <c r="E537">
        <v>1</v>
      </c>
      <c r="F537" t="s">
        <v>517</v>
      </c>
      <c r="G537" t="s">
        <v>656</v>
      </c>
      <c r="H537" s="148">
        <v>2025</v>
      </c>
      <c r="I537">
        <v>0</v>
      </c>
      <c r="J537">
        <v>0</v>
      </c>
      <c r="K537">
        <v>2300</v>
      </c>
      <c r="L537">
        <v>200</v>
      </c>
      <c r="M537">
        <f t="shared" si="129"/>
        <v>2500</v>
      </c>
      <c r="N537" s="149">
        <v>0</v>
      </c>
      <c r="O537">
        <v>0</v>
      </c>
      <c r="P537">
        <v>2300</v>
      </c>
      <c r="Q537">
        <v>200</v>
      </c>
      <c r="R537" s="148">
        <f t="shared" si="130"/>
        <v>2500</v>
      </c>
      <c r="S537" s="149">
        <v>0</v>
      </c>
      <c r="T537">
        <v>0</v>
      </c>
      <c r="U537">
        <v>1400</v>
      </c>
      <c r="V537">
        <v>1100</v>
      </c>
      <c r="W537" s="148">
        <f t="shared" si="131"/>
        <v>2500</v>
      </c>
      <c r="X537" s="149">
        <v>0</v>
      </c>
      <c r="Y537">
        <v>500</v>
      </c>
      <c r="Z537">
        <v>1500</v>
      </c>
      <c r="AA537">
        <v>500</v>
      </c>
      <c r="AB537" s="148">
        <f t="shared" si="128"/>
        <v>2500</v>
      </c>
      <c r="AC537" s="149">
        <v>0</v>
      </c>
      <c r="AD537">
        <v>200</v>
      </c>
      <c r="AE537">
        <v>2200</v>
      </c>
      <c r="AF537">
        <v>100</v>
      </c>
      <c r="AG537" s="148">
        <f t="shared" si="132"/>
        <v>2500</v>
      </c>
      <c r="AH537" s="149">
        <v>0</v>
      </c>
      <c r="AI537">
        <v>0</v>
      </c>
      <c r="AJ537">
        <v>1100</v>
      </c>
      <c r="AK537">
        <v>1400</v>
      </c>
      <c r="AL537" s="148">
        <f t="shared" si="133"/>
        <v>2500</v>
      </c>
      <c r="AM537" s="149">
        <v>0</v>
      </c>
      <c r="AN537">
        <v>2200</v>
      </c>
      <c r="AO537">
        <v>200</v>
      </c>
      <c r="AP537">
        <v>100</v>
      </c>
      <c r="AQ537" s="148">
        <f t="shared" si="134"/>
        <v>2500</v>
      </c>
      <c r="AR537" s="149">
        <v>0</v>
      </c>
      <c r="AS537">
        <v>2100</v>
      </c>
      <c r="AT537">
        <v>400</v>
      </c>
      <c r="AU537">
        <v>200</v>
      </c>
      <c r="AV537">
        <f t="shared" si="135"/>
        <v>2700</v>
      </c>
      <c r="AX537" s="150">
        <f t="shared" si="136"/>
        <v>8</v>
      </c>
      <c r="AY537" s="150">
        <f t="shared" si="137"/>
        <v>8</v>
      </c>
      <c r="AZ537" s="150">
        <f t="shared" si="138"/>
        <v>44</v>
      </c>
      <c r="BA537" s="150">
        <f t="shared" si="139"/>
        <v>20</v>
      </c>
      <c r="BB537" s="150">
        <f t="shared" si="140"/>
        <v>4</v>
      </c>
      <c r="BC537" s="150">
        <f t="shared" si="141"/>
        <v>56.000000000000007</v>
      </c>
      <c r="BD537" s="150">
        <f t="shared" si="142"/>
        <v>4</v>
      </c>
      <c r="BE537" s="150">
        <f t="shared" si="143"/>
        <v>7.4074074074074066</v>
      </c>
    </row>
    <row r="538" spans="1:57" x14ac:dyDescent="0.4">
      <c r="A538" t="s">
        <v>176</v>
      </c>
      <c r="B538">
        <v>507</v>
      </c>
      <c r="C538" t="s">
        <v>176</v>
      </c>
      <c r="D538">
        <v>19107</v>
      </c>
      <c r="E538">
        <v>1</v>
      </c>
      <c r="F538" t="s">
        <v>176</v>
      </c>
      <c r="G538" t="s">
        <v>656</v>
      </c>
      <c r="H538" s="148">
        <v>2023</v>
      </c>
      <c r="I538">
        <v>0</v>
      </c>
      <c r="J538">
        <v>2500</v>
      </c>
      <c r="K538">
        <v>0</v>
      </c>
      <c r="L538">
        <v>0</v>
      </c>
      <c r="M538">
        <f t="shared" si="129"/>
        <v>2500</v>
      </c>
      <c r="N538" s="149">
        <v>0</v>
      </c>
      <c r="O538">
        <v>2500</v>
      </c>
      <c r="P538">
        <v>0</v>
      </c>
      <c r="Q538">
        <v>0</v>
      </c>
      <c r="R538" s="148">
        <f t="shared" si="130"/>
        <v>2500</v>
      </c>
      <c r="S538" s="149">
        <v>0</v>
      </c>
      <c r="T538">
        <v>900</v>
      </c>
      <c r="U538">
        <v>1600</v>
      </c>
      <c r="V538">
        <v>0</v>
      </c>
      <c r="W538" s="148">
        <f t="shared" si="131"/>
        <v>2500</v>
      </c>
      <c r="X538" s="149">
        <v>0</v>
      </c>
      <c r="Y538">
        <v>2300</v>
      </c>
      <c r="Z538">
        <v>200</v>
      </c>
      <c r="AA538">
        <v>0</v>
      </c>
      <c r="AB538" s="148">
        <f t="shared" si="128"/>
        <v>2500</v>
      </c>
      <c r="AC538" s="149">
        <v>0</v>
      </c>
      <c r="AD538">
        <v>1200</v>
      </c>
      <c r="AE538">
        <v>1300</v>
      </c>
      <c r="AF538">
        <v>0</v>
      </c>
      <c r="AG538" s="148">
        <f t="shared" si="132"/>
        <v>2500</v>
      </c>
      <c r="AH538" s="149">
        <v>0</v>
      </c>
      <c r="AI538">
        <v>700</v>
      </c>
      <c r="AJ538">
        <v>1700</v>
      </c>
      <c r="AK538">
        <v>100</v>
      </c>
      <c r="AL538" s="148">
        <f t="shared" si="133"/>
        <v>2500</v>
      </c>
      <c r="AM538" s="149">
        <v>0</v>
      </c>
      <c r="AN538">
        <v>400</v>
      </c>
      <c r="AO538">
        <v>1400</v>
      </c>
      <c r="AP538">
        <v>700</v>
      </c>
      <c r="AQ538" s="148">
        <f t="shared" si="134"/>
        <v>2500</v>
      </c>
      <c r="AR538" s="149">
        <v>0</v>
      </c>
      <c r="AS538">
        <v>1800</v>
      </c>
      <c r="AT538">
        <v>800</v>
      </c>
      <c r="AU538">
        <v>0</v>
      </c>
      <c r="AV538">
        <f t="shared" si="135"/>
        <v>2600</v>
      </c>
      <c r="AX538" s="150">
        <f t="shared" si="136"/>
        <v>0</v>
      </c>
      <c r="AY538" s="150">
        <f t="shared" si="137"/>
        <v>0</v>
      </c>
      <c r="AZ538" s="150">
        <f t="shared" si="138"/>
        <v>0</v>
      </c>
      <c r="BA538" s="150">
        <f t="shared" si="139"/>
        <v>0</v>
      </c>
      <c r="BB538" s="150">
        <f t="shared" si="140"/>
        <v>0</v>
      </c>
      <c r="BC538" s="150">
        <f t="shared" si="141"/>
        <v>4</v>
      </c>
      <c r="BD538" s="150">
        <f t="shared" si="142"/>
        <v>28.000000000000004</v>
      </c>
      <c r="BE538" s="150">
        <f t="shared" si="143"/>
        <v>0</v>
      </c>
    </row>
    <row r="539" spans="1:57" x14ac:dyDescent="0.4">
      <c r="A539" t="s">
        <v>52</v>
      </c>
      <c r="B539">
        <v>507</v>
      </c>
      <c r="C539" t="s">
        <v>52</v>
      </c>
      <c r="D539">
        <v>19108</v>
      </c>
      <c r="E539">
        <v>1</v>
      </c>
      <c r="F539" t="s">
        <v>52</v>
      </c>
      <c r="G539" t="s">
        <v>656</v>
      </c>
      <c r="H539" s="148">
        <v>2023</v>
      </c>
      <c r="I539">
        <v>0</v>
      </c>
      <c r="J539">
        <v>3100</v>
      </c>
      <c r="K539">
        <v>1300</v>
      </c>
      <c r="L539">
        <v>0</v>
      </c>
      <c r="M539">
        <f t="shared" si="129"/>
        <v>4400</v>
      </c>
      <c r="N539" s="149">
        <v>0</v>
      </c>
      <c r="O539">
        <v>3200</v>
      </c>
      <c r="P539">
        <v>1200</v>
      </c>
      <c r="Q539">
        <v>0</v>
      </c>
      <c r="R539" s="148">
        <f t="shared" si="130"/>
        <v>4400</v>
      </c>
      <c r="S539" s="149">
        <v>0</v>
      </c>
      <c r="T539">
        <v>3600</v>
      </c>
      <c r="U539">
        <v>800</v>
      </c>
      <c r="V539">
        <v>0</v>
      </c>
      <c r="W539" s="148">
        <f t="shared" si="131"/>
        <v>4400</v>
      </c>
      <c r="X539" s="149">
        <v>0</v>
      </c>
      <c r="Y539">
        <v>300</v>
      </c>
      <c r="Z539">
        <v>1300</v>
      </c>
      <c r="AA539">
        <v>2800</v>
      </c>
      <c r="AB539" s="148">
        <f t="shared" si="128"/>
        <v>4400</v>
      </c>
      <c r="AC539" s="149">
        <v>0</v>
      </c>
      <c r="AD539">
        <v>1600</v>
      </c>
      <c r="AE539">
        <v>2800</v>
      </c>
      <c r="AF539">
        <v>0</v>
      </c>
      <c r="AG539" s="148">
        <f t="shared" si="132"/>
        <v>4400</v>
      </c>
      <c r="AH539" s="149">
        <v>0</v>
      </c>
      <c r="AI539">
        <v>1100</v>
      </c>
      <c r="AJ539">
        <v>3300</v>
      </c>
      <c r="AK539">
        <v>0</v>
      </c>
      <c r="AL539" s="148">
        <f t="shared" si="133"/>
        <v>4400</v>
      </c>
      <c r="AM539" s="149">
        <v>0</v>
      </c>
      <c r="AN539">
        <v>1400</v>
      </c>
      <c r="AO539">
        <v>2500</v>
      </c>
      <c r="AP539">
        <v>500</v>
      </c>
      <c r="AQ539" s="148">
        <f t="shared" si="134"/>
        <v>4400</v>
      </c>
      <c r="AR539" s="149">
        <v>0</v>
      </c>
      <c r="AS539">
        <v>1900</v>
      </c>
      <c r="AT539">
        <v>2500</v>
      </c>
      <c r="AU539">
        <v>0</v>
      </c>
      <c r="AV539">
        <f t="shared" si="135"/>
        <v>4400</v>
      </c>
      <c r="AX539" s="150">
        <f t="shared" si="136"/>
        <v>0</v>
      </c>
      <c r="AY539" s="150">
        <f t="shared" si="137"/>
        <v>0</v>
      </c>
      <c r="AZ539" s="150">
        <f t="shared" si="138"/>
        <v>0</v>
      </c>
      <c r="BA539" s="150">
        <f t="shared" si="139"/>
        <v>63.636363636363633</v>
      </c>
      <c r="BB539" s="150">
        <f t="shared" si="140"/>
        <v>0</v>
      </c>
      <c r="BC539" s="150">
        <f t="shared" si="141"/>
        <v>0</v>
      </c>
      <c r="BD539" s="150">
        <f t="shared" si="142"/>
        <v>11.363636363636363</v>
      </c>
      <c r="BE539" s="150">
        <f t="shared" si="143"/>
        <v>0</v>
      </c>
    </row>
    <row r="540" spans="1:57" x14ac:dyDescent="0.4">
      <c r="A540" t="s">
        <v>20</v>
      </c>
      <c r="B540">
        <v>507</v>
      </c>
      <c r="C540" t="s">
        <v>20</v>
      </c>
      <c r="D540">
        <v>19109</v>
      </c>
      <c r="E540">
        <v>1</v>
      </c>
      <c r="F540" t="s">
        <v>20</v>
      </c>
      <c r="G540" t="s">
        <v>656</v>
      </c>
      <c r="H540" s="148">
        <v>2023</v>
      </c>
      <c r="I540">
        <v>100</v>
      </c>
      <c r="J540">
        <v>3300</v>
      </c>
      <c r="K540">
        <v>2900</v>
      </c>
      <c r="L540">
        <v>1300</v>
      </c>
      <c r="M540">
        <f t="shared" si="129"/>
        <v>7600</v>
      </c>
      <c r="N540" s="149">
        <v>200</v>
      </c>
      <c r="O540">
        <v>3400</v>
      </c>
      <c r="P540">
        <v>2600</v>
      </c>
      <c r="Q540">
        <v>1400</v>
      </c>
      <c r="R540" s="148">
        <f t="shared" si="130"/>
        <v>7600</v>
      </c>
      <c r="S540" s="149">
        <v>0</v>
      </c>
      <c r="T540">
        <v>2800</v>
      </c>
      <c r="U540">
        <v>3200</v>
      </c>
      <c r="V540">
        <v>1600</v>
      </c>
      <c r="W540" s="148">
        <f t="shared" si="131"/>
        <v>7600</v>
      </c>
      <c r="X540" s="149">
        <v>0</v>
      </c>
      <c r="Y540">
        <v>100</v>
      </c>
      <c r="Z540">
        <v>2300</v>
      </c>
      <c r="AA540">
        <v>5200</v>
      </c>
      <c r="AB540" s="148">
        <f t="shared" si="128"/>
        <v>7600</v>
      </c>
      <c r="AC540" s="149">
        <v>0</v>
      </c>
      <c r="AD540">
        <v>100</v>
      </c>
      <c r="AE540">
        <v>3100</v>
      </c>
      <c r="AF540">
        <v>4400</v>
      </c>
      <c r="AG540" s="148">
        <f t="shared" si="132"/>
        <v>7600</v>
      </c>
      <c r="AH540" s="149">
        <v>0</v>
      </c>
      <c r="AI540">
        <v>300</v>
      </c>
      <c r="AJ540">
        <v>5200</v>
      </c>
      <c r="AK540">
        <v>2100</v>
      </c>
      <c r="AL540" s="148">
        <f t="shared" si="133"/>
        <v>7600</v>
      </c>
      <c r="AM540" s="149">
        <v>0</v>
      </c>
      <c r="AN540">
        <v>2300</v>
      </c>
      <c r="AO540">
        <v>4300</v>
      </c>
      <c r="AP540">
        <v>1000</v>
      </c>
      <c r="AQ540" s="148">
        <f t="shared" si="134"/>
        <v>7600</v>
      </c>
      <c r="AR540" s="149">
        <v>20200</v>
      </c>
      <c r="AS540">
        <v>12300</v>
      </c>
      <c r="AT540">
        <v>1600</v>
      </c>
      <c r="AU540">
        <v>200</v>
      </c>
      <c r="AV540">
        <f t="shared" si="135"/>
        <v>34300</v>
      </c>
      <c r="AX540" s="150">
        <f t="shared" si="136"/>
        <v>17.105263157894736</v>
      </c>
      <c r="AY540" s="150">
        <f t="shared" si="137"/>
        <v>18.421052631578945</v>
      </c>
      <c r="AZ540" s="150">
        <f t="shared" si="138"/>
        <v>21.052631578947366</v>
      </c>
      <c r="BA540" s="150">
        <f t="shared" si="139"/>
        <v>68.421052631578945</v>
      </c>
      <c r="BB540" s="150">
        <f t="shared" si="140"/>
        <v>57.894736842105267</v>
      </c>
      <c r="BC540" s="150">
        <f t="shared" si="141"/>
        <v>27.631578947368425</v>
      </c>
      <c r="BD540" s="150">
        <f t="shared" si="142"/>
        <v>13.157894736842104</v>
      </c>
      <c r="BE540" s="150">
        <f t="shared" si="143"/>
        <v>0.58309037900874638</v>
      </c>
    </row>
    <row r="541" spans="1:57" x14ac:dyDescent="0.4">
      <c r="A541" t="s">
        <v>16</v>
      </c>
      <c r="B541">
        <v>507</v>
      </c>
      <c r="C541" t="s">
        <v>16</v>
      </c>
      <c r="D541">
        <v>19112</v>
      </c>
      <c r="E541">
        <v>1</v>
      </c>
      <c r="F541" t="s">
        <v>16</v>
      </c>
      <c r="G541" t="s">
        <v>656</v>
      </c>
      <c r="H541" s="148">
        <v>2023</v>
      </c>
      <c r="I541">
        <v>0</v>
      </c>
      <c r="J541">
        <v>5300</v>
      </c>
      <c r="K541">
        <v>1000</v>
      </c>
      <c r="L541">
        <v>0</v>
      </c>
      <c r="M541">
        <f t="shared" si="129"/>
        <v>6300</v>
      </c>
      <c r="N541" s="149">
        <v>0</v>
      </c>
      <c r="O541">
        <v>4100</v>
      </c>
      <c r="P541">
        <v>1900</v>
      </c>
      <c r="Q541">
        <v>300</v>
      </c>
      <c r="R541" s="148">
        <f t="shared" si="130"/>
        <v>6300</v>
      </c>
      <c r="S541" s="149">
        <v>0</v>
      </c>
      <c r="T541">
        <v>5100</v>
      </c>
      <c r="U541">
        <v>1200</v>
      </c>
      <c r="V541">
        <v>0</v>
      </c>
      <c r="W541" s="148">
        <f t="shared" si="131"/>
        <v>6300</v>
      </c>
      <c r="X541" s="149">
        <v>0</v>
      </c>
      <c r="Y541">
        <v>2400</v>
      </c>
      <c r="Z541">
        <v>3400</v>
      </c>
      <c r="AA541">
        <v>500</v>
      </c>
      <c r="AB541" s="148">
        <f t="shared" si="128"/>
        <v>6300</v>
      </c>
      <c r="AC541" s="149">
        <v>0</v>
      </c>
      <c r="AD541">
        <v>800</v>
      </c>
      <c r="AE541">
        <v>4800</v>
      </c>
      <c r="AF541">
        <v>700</v>
      </c>
      <c r="AG541" s="148">
        <f t="shared" si="132"/>
        <v>6300</v>
      </c>
      <c r="AH541" s="149">
        <v>0</v>
      </c>
      <c r="AI541">
        <v>0</v>
      </c>
      <c r="AJ541">
        <v>5600</v>
      </c>
      <c r="AK541">
        <v>700</v>
      </c>
      <c r="AL541" s="148">
        <f t="shared" si="133"/>
        <v>6300</v>
      </c>
      <c r="AM541" s="149">
        <v>0</v>
      </c>
      <c r="AN541">
        <v>400</v>
      </c>
      <c r="AO541">
        <v>4800</v>
      </c>
      <c r="AP541">
        <v>1100</v>
      </c>
      <c r="AQ541" s="148">
        <f t="shared" si="134"/>
        <v>6300</v>
      </c>
      <c r="AR541" s="149">
        <v>900</v>
      </c>
      <c r="AS541">
        <v>500</v>
      </c>
      <c r="AT541">
        <v>0</v>
      </c>
      <c r="AU541">
        <v>0</v>
      </c>
      <c r="AV541">
        <f t="shared" si="135"/>
        <v>1400</v>
      </c>
      <c r="AX541" s="150">
        <f t="shared" si="136"/>
        <v>0</v>
      </c>
      <c r="AY541" s="150">
        <f t="shared" si="137"/>
        <v>4.7619047619047619</v>
      </c>
      <c r="AZ541" s="150">
        <f t="shared" si="138"/>
        <v>0</v>
      </c>
      <c r="BA541" s="150">
        <f t="shared" si="139"/>
        <v>7.9365079365079358</v>
      </c>
      <c r="BB541" s="150">
        <f t="shared" si="140"/>
        <v>11.111111111111111</v>
      </c>
      <c r="BC541" s="150">
        <f t="shared" si="141"/>
        <v>11.111111111111111</v>
      </c>
      <c r="BD541" s="150">
        <f t="shared" si="142"/>
        <v>17.460317460317459</v>
      </c>
      <c r="BE541" s="150">
        <f t="shared" si="143"/>
        <v>0</v>
      </c>
    </row>
    <row r="542" spans="1:57" x14ac:dyDescent="0.4">
      <c r="A542" t="s">
        <v>28</v>
      </c>
      <c r="B542">
        <v>507</v>
      </c>
      <c r="C542" t="s">
        <v>28</v>
      </c>
      <c r="D542">
        <v>19113</v>
      </c>
      <c r="E542">
        <v>1</v>
      </c>
      <c r="F542" t="s">
        <v>28</v>
      </c>
      <c r="G542" t="s">
        <v>656</v>
      </c>
      <c r="H542" s="148">
        <v>2022</v>
      </c>
      <c r="I542">
        <v>0</v>
      </c>
      <c r="J542">
        <v>2200</v>
      </c>
      <c r="K542">
        <v>6400</v>
      </c>
      <c r="L542">
        <v>3000</v>
      </c>
      <c r="M542">
        <f t="shared" si="129"/>
        <v>11600</v>
      </c>
      <c r="N542" s="149">
        <v>0</v>
      </c>
      <c r="O542">
        <v>1800</v>
      </c>
      <c r="P542">
        <v>6600</v>
      </c>
      <c r="Q542">
        <v>3200</v>
      </c>
      <c r="R542" s="148">
        <f t="shared" si="130"/>
        <v>11600</v>
      </c>
      <c r="S542" s="149">
        <v>0</v>
      </c>
      <c r="T542">
        <v>0</v>
      </c>
      <c r="U542">
        <v>1200</v>
      </c>
      <c r="V542">
        <v>10400</v>
      </c>
      <c r="W542" s="148">
        <f t="shared" si="131"/>
        <v>11600</v>
      </c>
      <c r="X542" s="149">
        <v>0</v>
      </c>
      <c r="Y542">
        <v>500</v>
      </c>
      <c r="Z542">
        <v>3300</v>
      </c>
      <c r="AA542">
        <v>7800</v>
      </c>
      <c r="AB542" s="148">
        <f t="shared" si="128"/>
        <v>11600</v>
      </c>
      <c r="AC542" s="149">
        <v>0</v>
      </c>
      <c r="AD542">
        <v>0</v>
      </c>
      <c r="AE542">
        <v>3800</v>
      </c>
      <c r="AF542">
        <v>7800</v>
      </c>
      <c r="AG542" s="148">
        <f t="shared" si="132"/>
        <v>11600</v>
      </c>
      <c r="AH542" s="149">
        <v>0</v>
      </c>
      <c r="AI542">
        <v>0</v>
      </c>
      <c r="AJ542">
        <v>1800</v>
      </c>
      <c r="AK542">
        <v>9800</v>
      </c>
      <c r="AL542" s="148">
        <f t="shared" si="133"/>
        <v>11600</v>
      </c>
      <c r="AM542" s="149">
        <v>500</v>
      </c>
      <c r="AN542">
        <v>4400</v>
      </c>
      <c r="AO542">
        <v>5300</v>
      </c>
      <c r="AP542">
        <v>1400</v>
      </c>
      <c r="AQ542" s="148">
        <f t="shared" si="134"/>
        <v>11600</v>
      </c>
      <c r="AR542" s="149">
        <v>300</v>
      </c>
      <c r="AS542">
        <v>1400</v>
      </c>
      <c r="AT542">
        <v>300</v>
      </c>
      <c r="AU542">
        <v>0</v>
      </c>
      <c r="AV542">
        <f t="shared" si="135"/>
        <v>2000</v>
      </c>
      <c r="AX542" s="150">
        <f t="shared" si="136"/>
        <v>25.862068965517242</v>
      </c>
      <c r="AY542" s="150">
        <f t="shared" si="137"/>
        <v>27.586206896551722</v>
      </c>
      <c r="AZ542" s="150">
        <f t="shared" si="138"/>
        <v>89.65517241379311</v>
      </c>
      <c r="BA542" s="150">
        <f t="shared" si="139"/>
        <v>67.241379310344826</v>
      </c>
      <c r="BB542" s="150">
        <f t="shared" si="140"/>
        <v>67.241379310344826</v>
      </c>
      <c r="BC542" s="150">
        <f t="shared" si="141"/>
        <v>84.482758620689651</v>
      </c>
      <c r="BD542" s="150">
        <f t="shared" si="142"/>
        <v>12.068965517241379</v>
      </c>
      <c r="BE542" s="150">
        <f t="shared" si="143"/>
        <v>0</v>
      </c>
    </row>
    <row r="543" spans="1:57" x14ac:dyDescent="0.4">
      <c r="A543" t="s">
        <v>29</v>
      </c>
      <c r="B543">
        <v>507</v>
      </c>
      <c r="C543" t="s">
        <v>29</v>
      </c>
      <c r="D543">
        <v>19114</v>
      </c>
      <c r="E543">
        <v>1</v>
      </c>
      <c r="F543" t="s">
        <v>29</v>
      </c>
      <c r="G543" t="s">
        <v>656</v>
      </c>
      <c r="H543" s="148">
        <v>2023</v>
      </c>
      <c r="I543">
        <v>0</v>
      </c>
      <c r="J543">
        <v>0</v>
      </c>
      <c r="K543">
        <v>2100</v>
      </c>
      <c r="L543">
        <v>100</v>
      </c>
      <c r="M543">
        <f t="shared" si="129"/>
        <v>2200</v>
      </c>
      <c r="N543" s="149">
        <v>0</v>
      </c>
      <c r="O543">
        <v>1500</v>
      </c>
      <c r="P543">
        <v>700</v>
      </c>
      <c r="Q543">
        <v>0</v>
      </c>
      <c r="R543" s="148">
        <f t="shared" si="130"/>
        <v>2200</v>
      </c>
      <c r="S543" s="149">
        <v>0</v>
      </c>
      <c r="T543">
        <v>700</v>
      </c>
      <c r="U543">
        <v>1100</v>
      </c>
      <c r="V543">
        <v>400</v>
      </c>
      <c r="W543" s="148">
        <f t="shared" si="131"/>
        <v>2200</v>
      </c>
      <c r="X543" s="149">
        <v>0</v>
      </c>
      <c r="Y543">
        <v>400</v>
      </c>
      <c r="Z543">
        <v>1700</v>
      </c>
      <c r="AA543">
        <v>100</v>
      </c>
      <c r="AB543" s="148">
        <f t="shared" si="128"/>
        <v>2200</v>
      </c>
      <c r="AC543" s="149">
        <v>0</v>
      </c>
      <c r="AD543">
        <v>600</v>
      </c>
      <c r="AE543">
        <v>1600</v>
      </c>
      <c r="AF543">
        <v>0</v>
      </c>
      <c r="AG543" s="148">
        <f t="shared" si="132"/>
        <v>2200</v>
      </c>
      <c r="AH543" s="149">
        <v>0</v>
      </c>
      <c r="AI543">
        <v>900</v>
      </c>
      <c r="AJ543">
        <v>1100</v>
      </c>
      <c r="AK543">
        <v>200</v>
      </c>
      <c r="AL543" s="148">
        <f t="shared" si="133"/>
        <v>2200</v>
      </c>
      <c r="AM543" s="149">
        <v>300</v>
      </c>
      <c r="AN543">
        <v>400</v>
      </c>
      <c r="AO543">
        <v>900</v>
      </c>
      <c r="AP543">
        <v>600</v>
      </c>
      <c r="AQ543" s="148">
        <f t="shared" si="134"/>
        <v>2200</v>
      </c>
      <c r="AR543" s="149">
        <v>4400</v>
      </c>
      <c r="AS543">
        <v>100</v>
      </c>
      <c r="AT543">
        <v>0</v>
      </c>
      <c r="AU543">
        <v>0</v>
      </c>
      <c r="AV543">
        <f t="shared" si="135"/>
        <v>4500</v>
      </c>
      <c r="AX543" s="150">
        <f t="shared" si="136"/>
        <v>4.5454545454545459</v>
      </c>
      <c r="AY543" s="150">
        <f t="shared" si="137"/>
        <v>0</v>
      </c>
      <c r="AZ543" s="150">
        <f t="shared" si="138"/>
        <v>18.181818181818183</v>
      </c>
      <c r="BA543" s="150">
        <f t="shared" si="139"/>
        <v>4.5454545454545459</v>
      </c>
      <c r="BB543" s="150">
        <f t="shared" si="140"/>
        <v>0</v>
      </c>
      <c r="BC543" s="150">
        <f t="shared" si="141"/>
        <v>9.0909090909090917</v>
      </c>
      <c r="BD543" s="150">
        <f t="shared" si="142"/>
        <v>27.27272727272727</v>
      </c>
      <c r="BE543" s="150">
        <f t="shared" si="143"/>
        <v>0</v>
      </c>
    </row>
    <row r="544" spans="1:57" x14ac:dyDescent="0.4">
      <c r="A544" t="s">
        <v>49</v>
      </c>
      <c r="B544">
        <v>507</v>
      </c>
      <c r="C544" t="s">
        <v>49</v>
      </c>
      <c r="D544">
        <v>19115</v>
      </c>
      <c r="E544">
        <v>1</v>
      </c>
      <c r="F544" t="s">
        <v>49</v>
      </c>
      <c r="G544" t="s">
        <v>656</v>
      </c>
      <c r="H544" s="148">
        <v>2023</v>
      </c>
      <c r="I544">
        <v>0</v>
      </c>
      <c r="J544">
        <v>0</v>
      </c>
      <c r="K544">
        <v>1300</v>
      </c>
      <c r="L544">
        <v>500</v>
      </c>
      <c r="M544">
        <f t="shared" si="129"/>
        <v>1800</v>
      </c>
      <c r="N544" s="149">
        <v>0</v>
      </c>
      <c r="O544">
        <v>0</v>
      </c>
      <c r="P544">
        <v>1300</v>
      </c>
      <c r="Q544">
        <v>500</v>
      </c>
      <c r="R544" s="148">
        <f t="shared" si="130"/>
        <v>1800</v>
      </c>
      <c r="S544" s="149">
        <v>0</v>
      </c>
      <c r="T544">
        <v>0</v>
      </c>
      <c r="U544">
        <v>1300</v>
      </c>
      <c r="V544">
        <v>500</v>
      </c>
      <c r="W544" s="148">
        <f t="shared" si="131"/>
        <v>1800</v>
      </c>
      <c r="X544" s="149">
        <v>0</v>
      </c>
      <c r="Y544">
        <v>0</v>
      </c>
      <c r="Z544">
        <v>700</v>
      </c>
      <c r="AA544">
        <v>1100</v>
      </c>
      <c r="AB544" s="148">
        <f t="shared" si="128"/>
        <v>1800</v>
      </c>
      <c r="AC544" s="149">
        <v>0</v>
      </c>
      <c r="AD544">
        <v>0</v>
      </c>
      <c r="AE544">
        <v>1200</v>
      </c>
      <c r="AF544">
        <v>600</v>
      </c>
      <c r="AG544" s="148">
        <f t="shared" si="132"/>
        <v>1800</v>
      </c>
      <c r="AH544" s="149">
        <v>0</v>
      </c>
      <c r="AI544">
        <v>0</v>
      </c>
      <c r="AJ544">
        <v>800</v>
      </c>
      <c r="AK544">
        <v>1000</v>
      </c>
      <c r="AL544" s="148">
        <f t="shared" si="133"/>
        <v>1800</v>
      </c>
      <c r="AM544" s="149">
        <v>0</v>
      </c>
      <c r="AN544">
        <v>200</v>
      </c>
      <c r="AO544">
        <v>1000</v>
      </c>
      <c r="AP544">
        <v>600</v>
      </c>
      <c r="AQ544" s="148">
        <f t="shared" si="134"/>
        <v>1800</v>
      </c>
      <c r="AR544" s="149">
        <v>0</v>
      </c>
      <c r="AS544">
        <v>600</v>
      </c>
      <c r="AT544">
        <v>1300</v>
      </c>
      <c r="AU544">
        <v>0</v>
      </c>
      <c r="AV544">
        <f t="shared" si="135"/>
        <v>1900</v>
      </c>
      <c r="AX544" s="150">
        <f t="shared" si="136"/>
        <v>27.777777777777779</v>
      </c>
      <c r="AY544" s="150">
        <f t="shared" si="137"/>
        <v>27.777777777777779</v>
      </c>
      <c r="AZ544" s="150">
        <f t="shared" si="138"/>
        <v>27.777777777777779</v>
      </c>
      <c r="BA544" s="150">
        <f t="shared" si="139"/>
        <v>61.111111111111114</v>
      </c>
      <c r="BB544" s="150">
        <f t="shared" si="140"/>
        <v>33.333333333333329</v>
      </c>
      <c r="BC544" s="150">
        <f t="shared" si="141"/>
        <v>55.555555555555557</v>
      </c>
      <c r="BD544" s="150">
        <f t="shared" si="142"/>
        <v>33.333333333333329</v>
      </c>
      <c r="BE544" s="150">
        <f t="shared" si="143"/>
        <v>0</v>
      </c>
    </row>
    <row r="545" spans="1:57" x14ac:dyDescent="0.4">
      <c r="A545" t="s">
        <v>123</v>
      </c>
      <c r="B545">
        <v>507</v>
      </c>
      <c r="C545" t="s">
        <v>123</v>
      </c>
      <c r="D545">
        <v>19116</v>
      </c>
      <c r="E545">
        <v>1</v>
      </c>
      <c r="F545" t="s">
        <v>123</v>
      </c>
      <c r="G545" t="s">
        <v>656</v>
      </c>
      <c r="H545" s="148">
        <v>2021</v>
      </c>
      <c r="I545">
        <v>1600</v>
      </c>
      <c r="J545">
        <v>2500</v>
      </c>
      <c r="K545">
        <v>900</v>
      </c>
      <c r="L545">
        <v>0</v>
      </c>
      <c r="M545">
        <f t="shared" si="129"/>
        <v>5000</v>
      </c>
      <c r="N545" s="149">
        <v>2800</v>
      </c>
      <c r="O545">
        <v>1300</v>
      </c>
      <c r="P545">
        <v>900</v>
      </c>
      <c r="Q545">
        <v>0</v>
      </c>
      <c r="R545" s="148">
        <f t="shared" si="130"/>
        <v>5000</v>
      </c>
      <c r="S545" s="149">
        <v>5000</v>
      </c>
      <c r="T545">
        <v>0</v>
      </c>
      <c r="U545">
        <v>0</v>
      </c>
      <c r="V545">
        <v>0</v>
      </c>
      <c r="W545" s="148">
        <f t="shared" si="131"/>
        <v>5000</v>
      </c>
      <c r="X545" s="149">
        <v>900</v>
      </c>
      <c r="Y545">
        <v>3700</v>
      </c>
      <c r="Z545">
        <v>400</v>
      </c>
      <c r="AA545">
        <v>0</v>
      </c>
      <c r="AB545" s="148">
        <f t="shared" si="128"/>
        <v>5000</v>
      </c>
      <c r="AC545" s="149">
        <v>1200</v>
      </c>
      <c r="AD545">
        <v>3100</v>
      </c>
      <c r="AE545">
        <v>700</v>
      </c>
      <c r="AF545">
        <v>0</v>
      </c>
      <c r="AG545" s="148">
        <f t="shared" si="132"/>
        <v>5000</v>
      </c>
      <c r="AH545" s="149">
        <v>3200</v>
      </c>
      <c r="AI545">
        <v>1800</v>
      </c>
      <c r="AJ545">
        <v>0</v>
      </c>
      <c r="AK545">
        <v>0</v>
      </c>
      <c r="AL545" s="148">
        <f t="shared" si="133"/>
        <v>5000</v>
      </c>
      <c r="AM545" s="149">
        <v>4300</v>
      </c>
      <c r="AN545">
        <v>600</v>
      </c>
      <c r="AO545">
        <v>100</v>
      </c>
      <c r="AP545">
        <v>0</v>
      </c>
      <c r="AQ545" s="148">
        <f t="shared" si="134"/>
        <v>5000</v>
      </c>
      <c r="AR545" s="149">
        <v>4500</v>
      </c>
      <c r="AS545">
        <v>0</v>
      </c>
      <c r="AT545">
        <v>0</v>
      </c>
      <c r="AU545">
        <v>0</v>
      </c>
      <c r="AV545">
        <f t="shared" si="135"/>
        <v>4500</v>
      </c>
      <c r="AX545" s="150">
        <f t="shared" si="136"/>
        <v>0</v>
      </c>
      <c r="AY545" s="150">
        <f t="shared" si="137"/>
        <v>0</v>
      </c>
      <c r="AZ545" s="150">
        <f t="shared" si="138"/>
        <v>0</v>
      </c>
      <c r="BA545" s="150">
        <f t="shared" si="139"/>
        <v>0</v>
      </c>
      <c r="BB545" s="150">
        <f t="shared" si="140"/>
        <v>0</v>
      </c>
      <c r="BC545" s="150">
        <f t="shared" si="141"/>
        <v>0</v>
      </c>
      <c r="BD545" s="150">
        <f t="shared" si="142"/>
        <v>0</v>
      </c>
      <c r="BE545" s="150">
        <f t="shared" si="143"/>
        <v>0</v>
      </c>
    </row>
    <row r="546" spans="1:57" x14ac:dyDescent="0.4">
      <c r="A546" t="s">
        <v>124</v>
      </c>
      <c r="B546">
        <v>507</v>
      </c>
      <c r="C546" t="s">
        <v>124</v>
      </c>
      <c r="D546">
        <v>19117</v>
      </c>
      <c r="E546">
        <v>1</v>
      </c>
      <c r="F546" t="s">
        <v>124</v>
      </c>
      <c r="G546" t="s">
        <v>656</v>
      </c>
      <c r="H546" s="148">
        <v>2023</v>
      </c>
      <c r="I546">
        <v>0</v>
      </c>
      <c r="J546">
        <v>1100</v>
      </c>
      <c r="K546">
        <v>2800</v>
      </c>
      <c r="L546">
        <v>0</v>
      </c>
      <c r="M546">
        <f t="shared" si="129"/>
        <v>3900</v>
      </c>
      <c r="N546" s="149">
        <v>0</v>
      </c>
      <c r="O546">
        <v>800</v>
      </c>
      <c r="P546">
        <v>3100</v>
      </c>
      <c r="Q546">
        <v>0</v>
      </c>
      <c r="R546" s="148">
        <f t="shared" si="130"/>
        <v>3900</v>
      </c>
      <c r="S546" s="149">
        <v>3300</v>
      </c>
      <c r="T546">
        <v>600</v>
      </c>
      <c r="U546">
        <v>0</v>
      </c>
      <c r="V546">
        <v>0</v>
      </c>
      <c r="W546" s="148">
        <f t="shared" si="131"/>
        <v>3900</v>
      </c>
      <c r="X546" s="149">
        <v>1700</v>
      </c>
      <c r="Y546">
        <v>2200</v>
      </c>
      <c r="Z546">
        <v>0</v>
      </c>
      <c r="AA546">
        <v>0</v>
      </c>
      <c r="AB546" s="148">
        <f t="shared" si="128"/>
        <v>3900</v>
      </c>
      <c r="AC546" s="149">
        <v>0</v>
      </c>
      <c r="AD546">
        <v>400</v>
      </c>
      <c r="AE546">
        <v>3300</v>
      </c>
      <c r="AF546">
        <v>200</v>
      </c>
      <c r="AG546" s="148">
        <f t="shared" si="132"/>
        <v>3900</v>
      </c>
      <c r="AH546" s="149">
        <v>0</v>
      </c>
      <c r="AI546">
        <v>3100</v>
      </c>
      <c r="AJ546">
        <v>600</v>
      </c>
      <c r="AK546">
        <v>200</v>
      </c>
      <c r="AL546" s="148">
        <f t="shared" si="133"/>
        <v>3900</v>
      </c>
      <c r="AM546" s="149">
        <v>0</v>
      </c>
      <c r="AN546">
        <v>2800</v>
      </c>
      <c r="AO546">
        <v>1100</v>
      </c>
      <c r="AP546">
        <v>0</v>
      </c>
      <c r="AQ546" s="148">
        <f t="shared" si="134"/>
        <v>3900</v>
      </c>
      <c r="AR546" s="149">
        <v>500</v>
      </c>
      <c r="AS546">
        <v>3500</v>
      </c>
      <c r="AT546">
        <v>0</v>
      </c>
      <c r="AU546">
        <v>0</v>
      </c>
      <c r="AV546">
        <f t="shared" si="135"/>
        <v>4000</v>
      </c>
      <c r="AX546" s="150">
        <f t="shared" si="136"/>
        <v>0</v>
      </c>
      <c r="AY546" s="150">
        <f t="shared" si="137"/>
        <v>0</v>
      </c>
      <c r="AZ546" s="150">
        <f t="shared" si="138"/>
        <v>0</v>
      </c>
      <c r="BA546" s="150">
        <f t="shared" si="139"/>
        <v>0</v>
      </c>
      <c r="BB546" s="150">
        <f t="shared" si="140"/>
        <v>5.1282051282051277</v>
      </c>
      <c r="BC546" s="150">
        <f t="shared" si="141"/>
        <v>5.1282051282051277</v>
      </c>
      <c r="BD546" s="150">
        <f t="shared" si="142"/>
        <v>0</v>
      </c>
      <c r="BE546" s="150">
        <f t="shared" si="143"/>
        <v>0</v>
      </c>
    </row>
    <row r="547" spans="1:57" x14ac:dyDescent="0.4">
      <c r="A547" t="s">
        <v>518</v>
      </c>
      <c r="B547">
        <v>507</v>
      </c>
      <c r="C547" t="s">
        <v>518</v>
      </c>
      <c r="D547">
        <v>22911</v>
      </c>
      <c r="E547">
        <v>1</v>
      </c>
      <c r="F547" t="s">
        <v>518</v>
      </c>
      <c r="G547" t="s">
        <v>656</v>
      </c>
      <c r="H547" s="148">
        <v>2025</v>
      </c>
      <c r="I547">
        <v>0</v>
      </c>
      <c r="J547">
        <v>500</v>
      </c>
      <c r="K547">
        <v>0</v>
      </c>
      <c r="L547">
        <v>0</v>
      </c>
      <c r="M547">
        <f t="shared" si="129"/>
        <v>500</v>
      </c>
      <c r="N547" s="149">
        <v>0</v>
      </c>
      <c r="O547">
        <v>500</v>
      </c>
      <c r="P547">
        <v>0</v>
      </c>
      <c r="Q547">
        <v>0</v>
      </c>
      <c r="R547" s="148">
        <f t="shared" si="130"/>
        <v>500</v>
      </c>
      <c r="S547" s="149">
        <v>0</v>
      </c>
      <c r="T547">
        <v>300</v>
      </c>
      <c r="U547">
        <v>200</v>
      </c>
      <c r="V547">
        <v>0</v>
      </c>
      <c r="W547" s="148">
        <f t="shared" si="131"/>
        <v>500</v>
      </c>
      <c r="X547" s="149">
        <v>0</v>
      </c>
      <c r="Y547">
        <v>100</v>
      </c>
      <c r="Z547">
        <v>400</v>
      </c>
      <c r="AA547">
        <v>0</v>
      </c>
      <c r="AB547" s="148">
        <f t="shared" si="128"/>
        <v>500</v>
      </c>
      <c r="AC547" s="149">
        <v>0</v>
      </c>
      <c r="AD547">
        <v>200</v>
      </c>
      <c r="AE547">
        <v>300</v>
      </c>
      <c r="AF547">
        <v>0</v>
      </c>
      <c r="AG547" s="148">
        <f t="shared" si="132"/>
        <v>500</v>
      </c>
      <c r="AH547" s="149">
        <v>0</v>
      </c>
      <c r="AI547">
        <v>400</v>
      </c>
      <c r="AJ547">
        <v>100</v>
      </c>
      <c r="AK547">
        <v>0</v>
      </c>
      <c r="AL547" s="148">
        <f t="shared" si="133"/>
        <v>500</v>
      </c>
      <c r="AM547" s="149">
        <v>0</v>
      </c>
      <c r="AN547">
        <v>200</v>
      </c>
      <c r="AO547">
        <v>300</v>
      </c>
      <c r="AP547">
        <v>0</v>
      </c>
      <c r="AQ547" s="148">
        <f t="shared" si="134"/>
        <v>500</v>
      </c>
      <c r="AR547" s="149">
        <v>0</v>
      </c>
      <c r="AS547">
        <v>200</v>
      </c>
      <c r="AT547">
        <v>400</v>
      </c>
      <c r="AU547">
        <v>0</v>
      </c>
      <c r="AV547">
        <f t="shared" si="135"/>
        <v>600</v>
      </c>
      <c r="AX547" s="150">
        <f t="shared" si="136"/>
        <v>0</v>
      </c>
      <c r="AY547" s="150">
        <f t="shared" si="137"/>
        <v>0</v>
      </c>
      <c r="AZ547" s="150">
        <f t="shared" si="138"/>
        <v>0</v>
      </c>
      <c r="BA547" s="150">
        <f t="shared" si="139"/>
        <v>0</v>
      </c>
      <c r="BB547" s="150">
        <f t="shared" si="140"/>
        <v>0</v>
      </c>
      <c r="BC547" s="150">
        <f t="shared" si="141"/>
        <v>0</v>
      </c>
      <c r="BD547" s="150">
        <f t="shared" si="142"/>
        <v>0</v>
      </c>
      <c r="BE547" s="150">
        <f t="shared" si="143"/>
        <v>0</v>
      </c>
    </row>
    <row r="548" spans="1:57" x14ac:dyDescent="0.4">
      <c r="A548" t="s">
        <v>10</v>
      </c>
      <c r="B548">
        <v>507</v>
      </c>
      <c r="C548" t="s">
        <v>10</v>
      </c>
      <c r="D548">
        <v>19118</v>
      </c>
      <c r="E548">
        <v>1</v>
      </c>
      <c r="F548" t="s">
        <v>10</v>
      </c>
      <c r="G548" t="s">
        <v>656</v>
      </c>
      <c r="H548" s="148">
        <v>2024</v>
      </c>
      <c r="I548">
        <v>700</v>
      </c>
      <c r="J548">
        <v>0</v>
      </c>
      <c r="K548">
        <v>300</v>
      </c>
      <c r="L548">
        <v>200</v>
      </c>
      <c r="M548">
        <f t="shared" si="129"/>
        <v>1200</v>
      </c>
      <c r="N548" s="149">
        <v>700</v>
      </c>
      <c r="O548">
        <v>0</v>
      </c>
      <c r="P548">
        <v>300</v>
      </c>
      <c r="Q548">
        <v>200</v>
      </c>
      <c r="R548" s="148">
        <f t="shared" si="130"/>
        <v>1200</v>
      </c>
      <c r="S548" s="149">
        <v>700</v>
      </c>
      <c r="T548">
        <v>0</v>
      </c>
      <c r="U548">
        <v>200</v>
      </c>
      <c r="V548">
        <v>300</v>
      </c>
      <c r="W548" s="148">
        <f t="shared" si="131"/>
        <v>1200</v>
      </c>
      <c r="X548" s="149">
        <v>700</v>
      </c>
      <c r="Y548">
        <v>0</v>
      </c>
      <c r="Z548">
        <v>400</v>
      </c>
      <c r="AA548">
        <v>100</v>
      </c>
      <c r="AB548" s="148">
        <f t="shared" si="128"/>
        <v>1200</v>
      </c>
      <c r="AC548" s="149">
        <v>700</v>
      </c>
      <c r="AD548">
        <v>0</v>
      </c>
      <c r="AE548">
        <v>300</v>
      </c>
      <c r="AF548">
        <v>200</v>
      </c>
      <c r="AG548" s="148">
        <f t="shared" si="132"/>
        <v>1200</v>
      </c>
      <c r="AH548" s="149">
        <v>700</v>
      </c>
      <c r="AI548">
        <v>0</v>
      </c>
      <c r="AJ548">
        <v>400</v>
      </c>
      <c r="AK548">
        <v>100</v>
      </c>
      <c r="AL548" s="148">
        <f t="shared" si="133"/>
        <v>1200</v>
      </c>
      <c r="AM548" s="149">
        <v>700</v>
      </c>
      <c r="AN548">
        <v>0</v>
      </c>
      <c r="AO548">
        <v>0</v>
      </c>
      <c r="AP548">
        <v>500</v>
      </c>
      <c r="AQ548" s="148">
        <f t="shared" si="134"/>
        <v>1200</v>
      </c>
      <c r="AR548" s="149">
        <v>3900</v>
      </c>
      <c r="AS548">
        <v>1700</v>
      </c>
      <c r="AT548">
        <v>0</v>
      </c>
      <c r="AU548">
        <v>0</v>
      </c>
      <c r="AV548">
        <f t="shared" si="135"/>
        <v>5600</v>
      </c>
      <c r="AX548" s="150">
        <f t="shared" si="136"/>
        <v>16.666666666666664</v>
      </c>
      <c r="AY548" s="150">
        <f t="shared" si="137"/>
        <v>16.666666666666664</v>
      </c>
      <c r="AZ548" s="150">
        <f t="shared" si="138"/>
        <v>25</v>
      </c>
      <c r="BA548" s="150">
        <f t="shared" si="139"/>
        <v>8.3333333333333321</v>
      </c>
      <c r="BB548" s="150">
        <f t="shared" si="140"/>
        <v>16.666666666666664</v>
      </c>
      <c r="BC548" s="150">
        <f t="shared" si="141"/>
        <v>8.3333333333333321</v>
      </c>
      <c r="BD548" s="150">
        <f t="shared" si="142"/>
        <v>41.666666666666671</v>
      </c>
      <c r="BE548" s="150">
        <f t="shared" si="143"/>
        <v>0</v>
      </c>
    </row>
    <row r="549" spans="1:57" x14ac:dyDescent="0.4">
      <c r="A549" t="s">
        <v>579</v>
      </c>
      <c r="B549">
        <v>507</v>
      </c>
      <c r="C549" t="s">
        <v>579</v>
      </c>
      <c r="D549">
        <v>19289</v>
      </c>
      <c r="E549">
        <v>1</v>
      </c>
      <c r="F549" t="s">
        <v>579</v>
      </c>
      <c r="G549" t="s">
        <v>656</v>
      </c>
      <c r="H549" s="148">
        <v>2024</v>
      </c>
      <c r="I549">
        <v>0</v>
      </c>
      <c r="J549">
        <v>100</v>
      </c>
      <c r="K549">
        <v>600</v>
      </c>
      <c r="L549">
        <v>300</v>
      </c>
      <c r="M549">
        <f t="shared" si="129"/>
        <v>1000</v>
      </c>
      <c r="N549" s="149">
        <v>0</v>
      </c>
      <c r="O549">
        <v>0</v>
      </c>
      <c r="P549">
        <v>700</v>
      </c>
      <c r="Q549">
        <v>300</v>
      </c>
      <c r="R549" s="148">
        <f t="shared" si="130"/>
        <v>1000</v>
      </c>
      <c r="S549" s="149">
        <v>0</v>
      </c>
      <c r="T549">
        <v>0</v>
      </c>
      <c r="U549">
        <v>200</v>
      </c>
      <c r="V549">
        <v>800</v>
      </c>
      <c r="W549" s="148">
        <f t="shared" si="131"/>
        <v>1000</v>
      </c>
      <c r="X549" s="149">
        <v>0</v>
      </c>
      <c r="Y549">
        <v>200</v>
      </c>
      <c r="Z549">
        <v>100</v>
      </c>
      <c r="AA549">
        <v>700</v>
      </c>
      <c r="AB549" s="148">
        <f t="shared" si="128"/>
        <v>1000</v>
      </c>
      <c r="AC549" s="149">
        <v>0</v>
      </c>
      <c r="AD549">
        <v>0</v>
      </c>
      <c r="AE549">
        <v>400</v>
      </c>
      <c r="AF549">
        <v>600</v>
      </c>
      <c r="AG549" s="148">
        <f t="shared" si="132"/>
        <v>1000</v>
      </c>
      <c r="AH549" s="149">
        <v>0</v>
      </c>
      <c r="AI549">
        <v>100</v>
      </c>
      <c r="AJ549">
        <v>300</v>
      </c>
      <c r="AK549">
        <v>600</v>
      </c>
      <c r="AL549" s="148">
        <f t="shared" si="133"/>
        <v>1000</v>
      </c>
      <c r="AM549" s="149">
        <v>0</v>
      </c>
      <c r="AN549">
        <v>200</v>
      </c>
      <c r="AO549">
        <v>200</v>
      </c>
      <c r="AP549">
        <v>600</v>
      </c>
      <c r="AQ549" s="148">
        <f t="shared" si="134"/>
        <v>1000</v>
      </c>
      <c r="AR549" s="149">
        <v>0</v>
      </c>
      <c r="AS549">
        <v>300</v>
      </c>
      <c r="AT549">
        <v>400</v>
      </c>
      <c r="AU549">
        <v>400</v>
      </c>
      <c r="AV549">
        <f t="shared" si="135"/>
        <v>1100</v>
      </c>
      <c r="AX549" s="150">
        <f t="shared" si="136"/>
        <v>30</v>
      </c>
      <c r="AY549" s="150">
        <f t="shared" si="137"/>
        <v>30</v>
      </c>
      <c r="AZ549" s="150">
        <f t="shared" si="138"/>
        <v>80</v>
      </c>
      <c r="BA549" s="150">
        <f t="shared" si="139"/>
        <v>70</v>
      </c>
      <c r="BB549" s="150">
        <f t="shared" si="140"/>
        <v>60</v>
      </c>
      <c r="BC549" s="150">
        <f t="shared" si="141"/>
        <v>60</v>
      </c>
      <c r="BD549" s="150">
        <f t="shared" si="142"/>
        <v>60</v>
      </c>
      <c r="BE549" s="150">
        <f t="shared" si="143"/>
        <v>36.363636363636367</v>
      </c>
    </row>
    <row r="550" spans="1:57" x14ac:dyDescent="0.4">
      <c r="A550" t="s">
        <v>521</v>
      </c>
      <c r="B550">
        <v>507</v>
      </c>
      <c r="C550" t="s">
        <v>521</v>
      </c>
      <c r="D550">
        <v>22914</v>
      </c>
      <c r="E550">
        <v>1</v>
      </c>
      <c r="F550" t="s">
        <v>521</v>
      </c>
      <c r="G550" t="s">
        <v>656</v>
      </c>
      <c r="H550" s="148">
        <v>2025</v>
      </c>
      <c r="I550">
        <v>0</v>
      </c>
      <c r="J550">
        <v>1500</v>
      </c>
      <c r="K550">
        <v>1100</v>
      </c>
      <c r="L550">
        <v>0</v>
      </c>
      <c r="M550">
        <f t="shared" si="129"/>
        <v>2600</v>
      </c>
      <c r="N550" s="149">
        <v>0</v>
      </c>
      <c r="O550">
        <v>1100</v>
      </c>
      <c r="P550">
        <v>1200</v>
      </c>
      <c r="Q550">
        <v>300</v>
      </c>
      <c r="R550" s="148">
        <f t="shared" si="130"/>
        <v>2600</v>
      </c>
      <c r="S550" s="149">
        <v>0</v>
      </c>
      <c r="T550">
        <v>0</v>
      </c>
      <c r="U550">
        <v>1100</v>
      </c>
      <c r="V550">
        <v>1500</v>
      </c>
      <c r="W550" s="148">
        <f t="shared" si="131"/>
        <v>2600</v>
      </c>
      <c r="X550" s="149">
        <v>0</v>
      </c>
      <c r="Y550">
        <v>100</v>
      </c>
      <c r="Z550">
        <v>1700</v>
      </c>
      <c r="AA550">
        <v>800</v>
      </c>
      <c r="AB550" s="148">
        <f t="shared" si="128"/>
        <v>2600</v>
      </c>
      <c r="AC550" s="149">
        <v>0</v>
      </c>
      <c r="AD550">
        <v>2300</v>
      </c>
      <c r="AE550">
        <v>300</v>
      </c>
      <c r="AF550">
        <v>0</v>
      </c>
      <c r="AG550" s="148">
        <f t="shared" si="132"/>
        <v>2600</v>
      </c>
      <c r="AH550" s="149">
        <v>0</v>
      </c>
      <c r="AI550">
        <v>1000</v>
      </c>
      <c r="AJ550">
        <v>1600</v>
      </c>
      <c r="AK550">
        <v>0</v>
      </c>
      <c r="AL550" s="148">
        <f t="shared" si="133"/>
        <v>2600</v>
      </c>
      <c r="AM550" s="149">
        <v>0</v>
      </c>
      <c r="AN550">
        <v>200</v>
      </c>
      <c r="AO550">
        <v>1700</v>
      </c>
      <c r="AP550">
        <v>700</v>
      </c>
      <c r="AQ550" s="148">
        <f t="shared" si="134"/>
        <v>2600</v>
      </c>
      <c r="AR550" s="149">
        <v>0</v>
      </c>
      <c r="AS550">
        <v>900</v>
      </c>
      <c r="AT550">
        <v>1100</v>
      </c>
      <c r="AU550">
        <v>600</v>
      </c>
      <c r="AV550">
        <f t="shared" si="135"/>
        <v>2600</v>
      </c>
      <c r="AX550" s="150">
        <f t="shared" si="136"/>
        <v>0</v>
      </c>
      <c r="AY550" s="150">
        <f t="shared" si="137"/>
        <v>11.538461538461538</v>
      </c>
      <c r="AZ550" s="150">
        <f t="shared" si="138"/>
        <v>57.692307692307686</v>
      </c>
      <c r="BA550" s="150">
        <f t="shared" si="139"/>
        <v>30.76923076923077</v>
      </c>
      <c r="BB550" s="150">
        <f t="shared" si="140"/>
        <v>0</v>
      </c>
      <c r="BC550" s="150">
        <f t="shared" si="141"/>
        <v>0</v>
      </c>
      <c r="BD550" s="150">
        <f t="shared" si="142"/>
        <v>26.923076923076923</v>
      </c>
      <c r="BE550" s="150">
        <f t="shared" si="143"/>
        <v>23.076923076923077</v>
      </c>
    </row>
    <row r="551" spans="1:57" x14ac:dyDescent="0.4">
      <c r="A551" t="s">
        <v>442</v>
      </c>
      <c r="B551">
        <v>501</v>
      </c>
      <c r="C551" t="s">
        <v>442</v>
      </c>
      <c r="D551">
        <v>16979</v>
      </c>
      <c r="E551">
        <v>1</v>
      </c>
      <c r="F551" t="s">
        <v>442</v>
      </c>
      <c r="G551" t="s">
        <v>656</v>
      </c>
      <c r="H551" s="148">
        <v>2021</v>
      </c>
      <c r="I551">
        <v>100</v>
      </c>
      <c r="J551">
        <v>4700</v>
      </c>
      <c r="K551">
        <v>100</v>
      </c>
      <c r="L551">
        <v>0</v>
      </c>
      <c r="M551">
        <f t="shared" si="129"/>
        <v>4900</v>
      </c>
      <c r="N551" s="149">
        <v>0</v>
      </c>
      <c r="O551">
        <v>4800</v>
      </c>
      <c r="P551">
        <v>100</v>
      </c>
      <c r="Q551">
        <v>0</v>
      </c>
      <c r="R551" s="148">
        <f t="shared" si="130"/>
        <v>4900</v>
      </c>
      <c r="S551" s="149">
        <v>100</v>
      </c>
      <c r="T551">
        <v>1400</v>
      </c>
      <c r="U551">
        <v>3400</v>
      </c>
      <c r="V551">
        <v>0</v>
      </c>
      <c r="W551" s="148">
        <f t="shared" si="131"/>
        <v>4900</v>
      </c>
      <c r="X551" s="149">
        <v>2900</v>
      </c>
      <c r="Y551">
        <v>1700</v>
      </c>
      <c r="Z551">
        <v>300</v>
      </c>
      <c r="AA551">
        <v>0</v>
      </c>
      <c r="AB551" s="148">
        <f t="shared" si="128"/>
        <v>4900</v>
      </c>
      <c r="AC551" s="149">
        <v>700</v>
      </c>
      <c r="AD551">
        <v>3400</v>
      </c>
      <c r="AE551">
        <v>800</v>
      </c>
      <c r="AF551">
        <v>0</v>
      </c>
      <c r="AG551" s="148">
        <f t="shared" si="132"/>
        <v>4900</v>
      </c>
      <c r="AH551" s="149">
        <v>1200</v>
      </c>
      <c r="AI551">
        <v>3500</v>
      </c>
      <c r="AJ551">
        <v>200</v>
      </c>
      <c r="AK551">
        <v>0</v>
      </c>
      <c r="AL551" s="148">
        <f t="shared" si="133"/>
        <v>4900</v>
      </c>
      <c r="AM551" s="149">
        <v>3500</v>
      </c>
      <c r="AN551">
        <v>1200</v>
      </c>
      <c r="AO551">
        <v>200</v>
      </c>
      <c r="AP551">
        <v>0</v>
      </c>
      <c r="AQ551" s="148">
        <f t="shared" si="134"/>
        <v>4900</v>
      </c>
      <c r="AR551" s="149">
        <v>2500</v>
      </c>
      <c r="AS551">
        <v>2200</v>
      </c>
      <c r="AT551">
        <v>0</v>
      </c>
      <c r="AU551">
        <v>0</v>
      </c>
      <c r="AV551">
        <f t="shared" si="135"/>
        <v>4700</v>
      </c>
      <c r="AX551" s="150">
        <f t="shared" si="136"/>
        <v>0</v>
      </c>
      <c r="AY551" s="150">
        <f t="shared" si="137"/>
        <v>0</v>
      </c>
      <c r="AZ551" s="150">
        <f t="shared" si="138"/>
        <v>0</v>
      </c>
      <c r="BA551" s="150">
        <f t="shared" si="139"/>
        <v>0</v>
      </c>
      <c r="BB551" s="150">
        <f t="shared" si="140"/>
        <v>0</v>
      </c>
      <c r="BC551" s="150">
        <f t="shared" si="141"/>
        <v>0</v>
      </c>
      <c r="BD551" s="150">
        <f t="shared" si="142"/>
        <v>0</v>
      </c>
      <c r="BE551" s="150">
        <f t="shared" si="143"/>
        <v>0</v>
      </c>
    </row>
    <row r="552" spans="1:57" x14ac:dyDescent="0.4">
      <c r="A552" t="s">
        <v>38</v>
      </c>
      <c r="B552">
        <v>507</v>
      </c>
      <c r="C552" t="s">
        <v>38</v>
      </c>
      <c r="D552">
        <v>19119</v>
      </c>
      <c r="E552">
        <v>1</v>
      </c>
      <c r="F552" t="s">
        <v>38</v>
      </c>
      <c r="G552" t="s">
        <v>656</v>
      </c>
      <c r="H552" s="148">
        <v>2023</v>
      </c>
      <c r="I552">
        <v>800</v>
      </c>
      <c r="J552">
        <v>1500</v>
      </c>
      <c r="K552">
        <v>500</v>
      </c>
      <c r="L552">
        <v>0</v>
      </c>
      <c r="M552">
        <f t="shared" si="129"/>
        <v>2800</v>
      </c>
      <c r="N552" s="149">
        <v>0</v>
      </c>
      <c r="O552">
        <v>2200</v>
      </c>
      <c r="P552">
        <v>600</v>
      </c>
      <c r="Q552">
        <v>0</v>
      </c>
      <c r="R552" s="148">
        <f t="shared" si="130"/>
        <v>2800</v>
      </c>
      <c r="S552" s="149">
        <v>0</v>
      </c>
      <c r="T552">
        <v>100</v>
      </c>
      <c r="U552">
        <v>2700</v>
      </c>
      <c r="V552">
        <v>0</v>
      </c>
      <c r="W552" s="148">
        <f t="shared" si="131"/>
        <v>2800</v>
      </c>
      <c r="X552" s="149">
        <v>800</v>
      </c>
      <c r="Y552">
        <v>1500</v>
      </c>
      <c r="Z552">
        <v>500</v>
      </c>
      <c r="AA552">
        <v>0</v>
      </c>
      <c r="AB552" s="148">
        <f t="shared" si="128"/>
        <v>2800</v>
      </c>
      <c r="AC552" s="149">
        <v>300</v>
      </c>
      <c r="AD552">
        <v>1400</v>
      </c>
      <c r="AE552">
        <v>1100</v>
      </c>
      <c r="AF552">
        <v>0</v>
      </c>
      <c r="AG552" s="148">
        <f t="shared" si="132"/>
        <v>2800</v>
      </c>
      <c r="AH552" s="149">
        <v>300</v>
      </c>
      <c r="AI552">
        <v>700</v>
      </c>
      <c r="AJ552">
        <v>1400</v>
      </c>
      <c r="AK552">
        <v>400</v>
      </c>
      <c r="AL552" s="148">
        <f t="shared" si="133"/>
        <v>2800</v>
      </c>
      <c r="AM552" s="149">
        <v>100</v>
      </c>
      <c r="AN552">
        <v>1000</v>
      </c>
      <c r="AO552">
        <v>1700</v>
      </c>
      <c r="AP552">
        <v>0</v>
      </c>
      <c r="AQ552" s="148">
        <f t="shared" si="134"/>
        <v>2800</v>
      </c>
      <c r="AR552" s="149">
        <v>1200</v>
      </c>
      <c r="AS552">
        <v>800</v>
      </c>
      <c r="AT552">
        <v>700</v>
      </c>
      <c r="AU552">
        <v>0</v>
      </c>
      <c r="AV552">
        <f t="shared" si="135"/>
        <v>2700</v>
      </c>
      <c r="AX552" s="150">
        <f t="shared" si="136"/>
        <v>0</v>
      </c>
      <c r="AY552" s="150">
        <f t="shared" si="137"/>
        <v>0</v>
      </c>
      <c r="AZ552" s="150">
        <f t="shared" si="138"/>
        <v>0</v>
      </c>
      <c r="BA552" s="150">
        <f t="shared" si="139"/>
        <v>0</v>
      </c>
      <c r="BB552" s="150">
        <f t="shared" si="140"/>
        <v>0</v>
      </c>
      <c r="BC552" s="150">
        <f t="shared" si="141"/>
        <v>14.285714285714285</v>
      </c>
      <c r="BD552" s="150">
        <f t="shared" si="142"/>
        <v>0</v>
      </c>
      <c r="BE552" s="150">
        <f t="shared" si="143"/>
        <v>0</v>
      </c>
    </row>
    <row r="553" spans="1:57" x14ac:dyDescent="0.4">
      <c r="A553" t="s">
        <v>83</v>
      </c>
      <c r="B553">
        <v>507</v>
      </c>
      <c r="C553" t="s">
        <v>83</v>
      </c>
      <c r="D553">
        <v>19120</v>
      </c>
      <c r="E553">
        <v>1</v>
      </c>
      <c r="F553" t="s">
        <v>83</v>
      </c>
      <c r="G553" t="s">
        <v>656</v>
      </c>
      <c r="H553" s="148">
        <v>2023</v>
      </c>
      <c r="I553">
        <v>200</v>
      </c>
      <c r="J553">
        <v>1200</v>
      </c>
      <c r="K553">
        <v>0</v>
      </c>
      <c r="L553">
        <v>0</v>
      </c>
      <c r="M553">
        <f t="shared" si="129"/>
        <v>1400</v>
      </c>
      <c r="N553" s="149">
        <v>600</v>
      </c>
      <c r="O553">
        <v>800</v>
      </c>
      <c r="P553">
        <v>0</v>
      </c>
      <c r="Q553">
        <v>0</v>
      </c>
      <c r="R553" s="148">
        <f t="shared" si="130"/>
        <v>1400</v>
      </c>
      <c r="S553" s="149">
        <v>600</v>
      </c>
      <c r="T553">
        <v>800</v>
      </c>
      <c r="U553">
        <v>0</v>
      </c>
      <c r="V553">
        <v>0</v>
      </c>
      <c r="W553" s="148">
        <f t="shared" si="131"/>
        <v>1400</v>
      </c>
      <c r="X553" s="149">
        <v>200</v>
      </c>
      <c r="Y553">
        <v>800</v>
      </c>
      <c r="Z553">
        <v>400</v>
      </c>
      <c r="AA553">
        <v>0</v>
      </c>
      <c r="AB553" s="148">
        <f t="shared" si="128"/>
        <v>1400</v>
      </c>
      <c r="AC553" s="149">
        <v>0</v>
      </c>
      <c r="AD553">
        <v>300</v>
      </c>
      <c r="AE553">
        <v>600</v>
      </c>
      <c r="AF553">
        <v>500</v>
      </c>
      <c r="AG553" s="148">
        <f t="shared" si="132"/>
        <v>1400</v>
      </c>
      <c r="AH553" s="149">
        <v>0</v>
      </c>
      <c r="AI553">
        <v>500</v>
      </c>
      <c r="AJ553">
        <v>900</v>
      </c>
      <c r="AK553">
        <v>0</v>
      </c>
      <c r="AL553" s="148">
        <f t="shared" si="133"/>
        <v>1400</v>
      </c>
      <c r="AM553" s="149">
        <v>0</v>
      </c>
      <c r="AN553">
        <v>100</v>
      </c>
      <c r="AO553">
        <v>1000</v>
      </c>
      <c r="AP553">
        <v>300</v>
      </c>
      <c r="AQ553" s="148">
        <f t="shared" si="134"/>
        <v>1400</v>
      </c>
      <c r="AR553" s="149">
        <v>400</v>
      </c>
      <c r="AS553">
        <v>900</v>
      </c>
      <c r="AT553">
        <v>100</v>
      </c>
      <c r="AU553">
        <v>0</v>
      </c>
      <c r="AV553">
        <f t="shared" si="135"/>
        <v>1400</v>
      </c>
      <c r="AX553" s="150">
        <f t="shared" si="136"/>
        <v>0</v>
      </c>
      <c r="AY553" s="150">
        <f t="shared" si="137"/>
        <v>0</v>
      </c>
      <c r="AZ553" s="150">
        <f t="shared" si="138"/>
        <v>0</v>
      </c>
      <c r="BA553" s="150">
        <f t="shared" si="139"/>
        <v>0</v>
      </c>
      <c r="BB553" s="150">
        <f t="shared" si="140"/>
        <v>35.714285714285715</v>
      </c>
      <c r="BC553" s="150">
        <f t="shared" si="141"/>
        <v>0</v>
      </c>
      <c r="BD553" s="150">
        <f t="shared" si="142"/>
        <v>21.428571428571427</v>
      </c>
      <c r="BE553" s="150">
        <f t="shared" si="143"/>
        <v>0</v>
      </c>
    </row>
    <row r="554" spans="1:57" x14ac:dyDescent="0.4">
      <c r="A554" t="s">
        <v>84</v>
      </c>
      <c r="B554">
        <v>507</v>
      </c>
      <c r="C554" t="s">
        <v>84</v>
      </c>
      <c r="D554">
        <v>19121</v>
      </c>
      <c r="E554">
        <v>1</v>
      </c>
      <c r="F554" t="s">
        <v>84</v>
      </c>
      <c r="G554" t="s">
        <v>657</v>
      </c>
      <c r="H554" s="148">
        <v>2023</v>
      </c>
      <c r="I554">
        <v>5300</v>
      </c>
      <c r="J554">
        <v>1000</v>
      </c>
      <c r="K554">
        <v>0</v>
      </c>
      <c r="L554">
        <v>0</v>
      </c>
      <c r="M554">
        <f t="shared" si="129"/>
        <v>6300</v>
      </c>
      <c r="N554" s="149">
        <v>6300</v>
      </c>
      <c r="O554">
        <v>0</v>
      </c>
      <c r="P554">
        <v>0</v>
      </c>
      <c r="Q554">
        <v>0</v>
      </c>
      <c r="R554" s="148">
        <f t="shared" si="130"/>
        <v>6300</v>
      </c>
      <c r="S554" s="149">
        <v>6300</v>
      </c>
      <c r="T554">
        <v>0</v>
      </c>
      <c r="U554">
        <v>0</v>
      </c>
      <c r="V554">
        <v>0</v>
      </c>
      <c r="W554" s="148">
        <f t="shared" si="131"/>
        <v>6300</v>
      </c>
      <c r="X554" s="149">
        <v>6300</v>
      </c>
      <c r="Y554">
        <v>0</v>
      </c>
      <c r="Z554">
        <v>0</v>
      </c>
      <c r="AA554">
        <v>0</v>
      </c>
      <c r="AB554" s="148">
        <f t="shared" si="128"/>
        <v>6300</v>
      </c>
      <c r="AC554" s="149">
        <v>6300</v>
      </c>
      <c r="AD554">
        <v>0</v>
      </c>
      <c r="AE554">
        <v>0</v>
      </c>
      <c r="AF554">
        <v>0</v>
      </c>
      <c r="AG554" s="148">
        <f t="shared" si="132"/>
        <v>6300</v>
      </c>
      <c r="AH554" s="149">
        <v>900</v>
      </c>
      <c r="AI554">
        <v>2100</v>
      </c>
      <c r="AJ554">
        <v>3300</v>
      </c>
      <c r="AK554">
        <v>0</v>
      </c>
      <c r="AL554" s="148">
        <f t="shared" si="133"/>
        <v>6300</v>
      </c>
      <c r="AM554" s="149">
        <v>0</v>
      </c>
      <c r="AN554">
        <v>400</v>
      </c>
      <c r="AO554">
        <v>2600</v>
      </c>
      <c r="AP554">
        <v>3300</v>
      </c>
      <c r="AQ554" s="148">
        <f t="shared" si="134"/>
        <v>6300</v>
      </c>
      <c r="AR554" s="149">
        <v>300</v>
      </c>
      <c r="AS554">
        <v>1400</v>
      </c>
      <c r="AT554">
        <v>3200</v>
      </c>
      <c r="AU554">
        <v>1400</v>
      </c>
      <c r="AV554">
        <f t="shared" si="135"/>
        <v>6300</v>
      </c>
      <c r="AX554" s="150">
        <f t="shared" si="136"/>
        <v>0</v>
      </c>
      <c r="AY554" s="150">
        <f t="shared" si="137"/>
        <v>0</v>
      </c>
      <c r="AZ554" s="150">
        <f t="shared" si="138"/>
        <v>0</v>
      </c>
      <c r="BA554" s="150">
        <f t="shared" si="139"/>
        <v>0</v>
      </c>
      <c r="BB554" s="150">
        <f t="shared" si="140"/>
        <v>0</v>
      </c>
      <c r="BC554" s="150">
        <f t="shared" si="141"/>
        <v>0</v>
      </c>
      <c r="BD554" s="150">
        <f t="shared" si="142"/>
        <v>52.380952380952387</v>
      </c>
      <c r="BE554" s="150">
        <f t="shared" si="143"/>
        <v>22.222222222222221</v>
      </c>
    </row>
    <row r="555" spans="1:57" x14ac:dyDescent="0.4">
      <c r="A555" t="s">
        <v>85</v>
      </c>
      <c r="B555">
        <v>507</v>
      </c>
      <c r="C555" t="s">
        <v>85</v>
      </c>
      <c r="D555">
        <v>19122</v>
      </c>
      <c r="E555">
        <v>1</v>
      </c>
      <c r="F555" t="s">
        <v>85</v>
      </c>
      <c r="G555" t="s">
        <v>656</v>
      </c>
      <c r="H555" s="148">
        <v>2023</v>
      </c>
      <c r="I555">
        <v>9700</v>
      </c>
      <c r="J555">
        <v>8200</v>
      </c>
      <c r="K555">
        <v>0</v>
      </c>
      <c r="L555">
        <v>0</v>
      </c>
      <c r="M555">
        <f t="shared" si="129"/>
        <v>17900</v>
      </c>
      <c r="N555" s="149">
        <v>16600</v>
      </c>
      <c r="O555">
        <v>1300</v>
      </c>
      <c r="P555">
        <v>0</v>
      </c>
      <c r="Q555">
        <v>0</v>
      </c>
      <c r="R555" s="148">
        <f t="shared" si="130"/>
        <v>17900</v>
      </c>
      <c r="S555" s="149">
        <v>17800</v>
      </c>
      <c r="T555">
        <v>100</v>
      </c>
      <c r="U555">
        <v>0</v>
      </c>
      <c r="V555">
        <v>0</v>
      </c>
      <c r="W555" s="148">
        <f t="shared" si="131"/>
        <v>17900</v>
      </c>
      <c r="X555" s="149">
        <v>8200</v>
      </c>
      <c r="Y555">
        <v>6500</v>
      </c>
      <c r="Z555">
        <v>3200</v>
      </c>
      <c r="AA555">
        <v>0</v>
      </c>
      <c r="AB555" s="148">
        <f t="shared" si="128"/>
        <v>17900</v>
      </c>
      <c r="AC555" s="149">
        <v>3700</v>
      </c>
      <c r="AD555">
        <v>3000</v>
      </c>
      <c r="AE555">
        <v>8300</v>
      </c>
      <c r="AF555">
        <v>2900</v>
      </c>
      <c r="AG555" s="148">
        <f t="shared" si="132"/>
        <v>17900</v>
      </c>
      <c r="AH555" s="149">
        <v>1700</v>
      </c>
      <c r="AI555">
        <v>2400</v>
      </c>
      <c r="AJ555">
        <v>10100</v>
      </c>
      <c r="AK555">
        <v>3700</v>
      </c>
      <c r="AL555" s="148">
        <f t="shared" si="133"/>
        <v>17900</v>
      </c>
      <c r="AM555" s="149">
        <v>300</v>
      </c>
      <c r="AN555">
        <v>1000</v>
      </c>
      <c r="AO555">
        <v>9900</v>
      </c>
      <c r="AP555">
        <v>6700</v>
      </c>
      <c r="AQ555" s="148">
        <f t="shared" si="134"/>
        <v>17900</v>
      </c>
      <c r="AR555" s="149">
        <v>900</v>
      </c>
      <c r="AS555">
        <v>6600</v>
      </c>
      <c r="AT555">
        <v>9900</v>
      </c>
      <c r="AU555">
        <v>700</v>
      </c>
      <c r="AV555">
        <f t="shared" si="135"/>
        <v>18100</v>
      </c>
      <c r="AX555" s="150">
        <f t="shared" si="136"/>
        <v>0</v>
      </c>
      <c r="AY555" s="150">
        <f t="shared" si="137"/>
        <v>0</v>
      </c>
      <c r="AZ555" s="150">
        <f t="shared" si="138"/>
        <v>0</v>
      </c>
      <c r="BA555" s="150">
        <f t="shared" si="139"/>
        <v>0</v>
      </c>
      <c r="BB555" s="150">
        <f t="shared" si="140"/>
        <v>16.201117318435752</v>
      </c>
      <c r="BC555" s="150">
        <f t="shared" si="141"/>
        <v>20.670391061452513</v>
      </c>
      <c r="BD555" s="150">
        <f t="shared" si="142"/>
        <v>37.430167597765362</v>
      </c>
      <c r="BE555" s="150">
        <f t="shared" si="143"/>
        <v>3.867403314917127</v>
      </c>
    </row>
    <row r="556" spans="1:57" x14ac:dyDescent="0.4">
      <c r="A556" t="s">
        <v>139</v>
      </c>
      <c r="B556">
        <v>507</v>
      </c>
      <c r="C556" t="s">
        <v>139</v>
      </c>
      <c r="D556">
        <v>19123</v>
      </c>
      <c r="E556">
        <v>1</v>
      </c>
      <c r="F556" t="s">
        <v>139</v>
      </c>
      <c r="G556" t="s">
        <v>656</v>
      </c>
      <c r="H556" s="148">
        <v>2023</v>
      </c>
      <c r="I556">
        <v>0</v>
      </c>
      <c r="J556">
        <v>4200</v>
      </c>
      <c r="K556">
        <v>1200</v>
      </c>
      <c r="L556">
        <v>0</v>
      </c>
      <c r="M556">
        <f t="shared" si="129"/>
        <v>5400</v>
      </c>
      <c r="N556" s="149">
        <v>1400</v>
      </c>
      <c r="O556">
        <v>3700</v>
      </c>
      <c r="P556">
        <v>300</v>
      </c>
      <c r="Q556">
        <v>0</v>
      </c>
      <c r="R556" s="148">
        <f t="shared" si="130"/>
        <v>5400</v>
      </c>
      <c r="S556" s="149">
        <v>400</v>
      </c>
      <c r="T556">
        <v>4800</v>
      </c>
      <c r="U556">
        <v>200</v>
      </c>
      <c r="V556">
        <v>0</v>
      </c>
      <c r="W556" s="148">
        <f t="shared" si="131"/>
        <v>5400</v>
      </c>
      <c r="X556" s="149">
        <v>3100</v>
      </c>
      <c r="Y556">
        <v>2300</v>
      </c>
      <c r="Z556">
        <v>0</v>
      </c>
      <c r="AA556">
        <v>0</v>
      </c>
      <c r="AB556" s="148">
        <f t="shared" si="128"/>
        <v>5400</v>
      </c>
      <c r="AC556" s="149">
        <v>500</v>
      </c>
      <c r="AD556">
        <v>4900</v>
      </c>
      <c r="AE556">
        <v>0</v>
      </c>
      <c r="AF556">
        <v>0</v>
      </c>
      <c r="AG556" s="148">
        <f t="shared" si="132"/>
        <v>5400</v>
      </c>
      <c r="AH556" s="149">
        <v>2500</v>
      </c>
      <c r="AI556">
        <v>2800</v>
      </c>
      <c r="AJ556">
        <v>100</v>
      </c>
      <c r="AK556">
        <v>0</v>
      </c>
      <c r="AL556" s="148">
        <f t="shared" si="133"/>
        <v>5400</v>
      </c>
      <c r="AM556" s="149">
        <v>2100</v>
      </c>
      <c r="AN556">
        <v>3000</v>
      </c>
      <c r="AO556">
        <v>300</v>
      </c>
      <c r="AP556">
        <v>0</v>
      </c>
      <c r="AQ556" s="148">
        <f t="shared" si="134"/>
        <v>5400</v>
      </c>
      <c r="AR556" s="149">
        <v>0</v>
      </c>
      <c r="AS556">
        <v>1600</v>
      </c>
      <c r="AT556">
        <v>3400</v>
      </c>
      <c r="AU556">
        <v>300</v>
      </c>
      <c r="AV556">
        <f t="shared" si="135"/>
        <v>5300</v>
      </c>
      <c r="AX556" s="150">
        <f t="shared" si="136"/>
        <v>0</v>
      </c>
      <c r="AY556" s="150">
        <f t="shared" si="137"/>
        <v>0</v>
      </c>
      <c r="AZ556" s="150">
        <f t="shared" si="138"/>
        <v>0</v>
      </c>
      <c r="BA556" s="150">
        <f t="shared" si="139"/>
        <v>0</v>
      </c>
      <c r="BB556" s="150">
        <f t="shared" si="140"/>
        <v>0</v>
      </c>
      <c r="BC556" s="150">
        <f t="shared" si="141"/>
        <v>0</v>
      </c>
      <c r="BD556" s="150">
        <f t="shared" si="142"/>
        <v>0</v>
      </c>
      <c r="BE556" s="150">
        <f t="shared" si="143"/>
        <v>5.6603773584905666</v>
      </c>
    </row>
    <row r="557" spans="1:57" x14ac:dyDescent="0.4">
      <c r="A557" t="s">
        <v>91</v>
      </c>
      <c r="B557">
        <v>507</v>
      </c>
      <c r="C557" t="s">
        <v>91</v>
      </c>
      <c r="D557">
        <v>19124</v>
      </c>
      <c r="E557">
        <v>1</v>
      </c>
      <c r="F557" t="s">
        <v>91</v>
      </c>
      <c r="G557" t="s">
        <v>656</v>
      </c>
      <c r="H557" s="148">
        <v>2023</v>
      </c>
      <c r="I557">
        <v>300</v>
      </c>
      <c r="J557">
        <v>1700</v>
      </c>
      <c r="K557">
        <v>200</v>
      </c>
      <c r="L557">
        <v>0</v>
      </c>
      <c r="M557">
        <f t="shared" si="129"/>
        <v>2200</v>
      </c>
      <c r="N557" s="149">
        <v>1900</v>
      </c>
      <c r="O557">
        <v>300</v>
      </c>
      <c r="P557">
        <v>0</v>
      </c>
      <c r="Q557">
        <v>0</v>
      </c>
      <c r="R557" s="148">
        <f t="shared" si="130"/>
        <v>2200</v>
      </c>
      <c r="S557" s="149">
        <v>0</v>
      </c>
      <c r="T557">
        <v>1800</v>
      </c>
      <c r="U557">
        <v>400</v>
      </c>
      <c r="V557">
        <v>0</v>
      </c>
      <c r="W557" s="148">
        <f t="shared" si="131"/>
        <v>2200</v>
      </c>
      <c r="X557" s="149">
        <v>300</v>
      </c>
      <c r="Y557">
        <v>1900</v>
      </c>
      <c r="Z557">
        <v>0</v>
      </c>
      <c r="AA557">
        <v>0</v>
      </c>
      <c r="AB557" s="148">
        <f t="shared" si="128"/>
        <v>2200</v>
      </c>
      <c r="AC557" s="149">
        <v>500</v>
      </c>
      <c r="AD557">
        <v>1700</v>
      </c>
      <c r="AE557">
        <v>0</v>
      </c>
      <c r="AF557">
        <v>0</v>
      </c>
      <c r="AG557" s="148">
        <f t="shared" si="132"/>
        <v>2200</v>
      </c>
      <c r="AH557" s="149">
        <v>400</v>
      </c>
      <c r="AI557">
        <v>1600</v>
      </c>
      <c r="AJ557">
        <v>200</v>
      </c>
      <c r="AK557">
        <v>0</v>
      </c>
      <c r="AL557" s="148">
        <f t="shared" si="133"/>
        <v>2200</v>
      </c>
      <c r="AM557" s="149">
        <v>500</v>
      </c>
      <c r="AN557">
        <v>1000</v>
      </c>
      <c r="AO557">
        <v>700</v>
      </c>
      <c r="AP557">
        <v>0</v>
      </c>
      <c r="AQ557" s="148">
        <f t="shared" si="134"/>
        <v>2200</v>
      </c>
      <c r="AR557" s="149">
        <v>0</v>
      </c>
      <c r="AS557">
        <v>600</v>
      </c>
      <c r="AT557">
        <v>800</v>
      </c>
      <c r="AU557">
        <v>700</v>
      </c>
      <c r="AV557">
        <f t="shared" si="135"/>
        <v>2100</v>
      </c>
      <c r="AX557" s="150">
        <f t="shared" si="136"/>
        <v>0</v>
      </c>
      <c r="AY557" s="150">
        <f t="shared" si="137"/>
        <v>0</v>
      </c>
      <c r="AZ557" s="150">
        <f t="shared" si="138"/>
        <v>0</v>
      </c>
      <c r="BA557" s="150">
        <f t="shared" si="139"/>
        <v>0</v>
      </c>
      <c r="BB557" s="150">
        <f t="shared" si="140"/>
        <v>0</v>
      </c>
      <c r="BC557" s="150">
        <f t="shared" si="141"/>
        <v>0</v>
      </c>
      <c r="BD557" s="150">
        <f t="shared" si="142"/>
        <v>0</v>
      </c>
      <c r="BE557" s="150">
        <f t="shared" si="143"/>
        <v>33.333333333333329</v>
      </c>
    </row>
    <row r="558" spans="1:57" x14ac:dyDescent="0.4">
      <c r="A558" t="s">
        <v>63</v>
      </c>
      <c r="B558">
        <v>507</v>
      </c>
      <c r="C558" t="s">
        <v>63</v>
      </c>
      <c r="D558">
        <v>19125</v>
      </c>
      <c r="E558">
        <v>1</v>
      </c>
      <c r="F558" t="s">
        <v>63</v>
      </c>
      <c r="G558" t="s">
        <v>656</v>
      </c>
      <c r="H558" s="148">
        <v>2023</v>
      </c>
      <c r="I558">
        <v>3700</v>
      </c>
      <c r="J558">
        <v>0</v>
      </c>
      <c r="K558">
        <v>0</v>
      </c>
      <c r="L558">
        <v>0</v>
      </c>
      <c r="M558">
        <f t="shared" si="129"/>
        <v>3700</v>
      </c>
      <c r="N558" s="149">
        <v>3700</v>
      </c>
      <c r="O558">
        <v>0</v>
      </c>
      <c r="P558">
        <v>0</v>
      </c>
      <c r="Q558">
        <v>0</v>
      </c>
      <c r="R558" s="148">
        <f t="shared" si="130"/>
        <v>3700</v>
      </c>
      <c r="S558" s="149">
        <v>1900</v>
      </c>
      <c r="T558">
        <v>1800</v>
      </c>
      <c r="U558">
        <v>0</v>
      </c>
      <c r="V558">
        <v>0</v>
      </c>
      <c r="W558" s="148">
        <f t="shared" si="131"/>
        <v>3700</v>
      </c>
      <c r="X558" s="149">
        <v>2700</v>
      </c>
      <c r="Y558">
        <v>900</v>
      </c>
      <c r="Z558">
        <v>100</v>
      </c>
      <c r="AA558">
        <v>0</v>
      </c>
      <c r="AB558" s="148">
        <f t="shared" si="128"/>
        <v>3700</v>
      </c>
      <c r="AC558" s="149">
        <v>3000</v>
      </c>
      <c r="AD558">
        <v>700</v>
      </c>
      <c r="AE558">
        <v>0</v>
      </c>
      <c r="AF558">
        <v>0</v>
      </c>
      <c r="AG558" s="148">
        <f t="shared" si="132"/>
        <v>3700</v>
      </c>
      <c r="AH558" s="149">
        <v>2800</v>
      </c>
      <c r="AI558">
        <v>900</v>
      </c>
      <c r="AJ558">
        <v>0</v>
      </c>
      <c r="AK558">
        <v>0</v>
      </c>
      <c r="AL558" s="148">
        <f t="shared" si="133"/>
        <v>3700</v>
      </c>
      <c r="AM558" s="149">
        <v>1500</v>
      </c>
      <c r="AN558">
        <v>2200</v>
      </c>
      <c r="AO558">
        <v>0</v>
      </c>
      <c r="AP558">
        <v>0</v>
      </c>
      <c r="AQ558" s="148">
        <f t="shared" si="134"/>
        <v>3700</v>
      </c>
      <c r="AR558" s="149">
        <v>2000</v>
      </c>
      <c r="AS558">
        <v>1700</v>
      </c>
      <c r="AT558">
        <v>100</v>
      </c>
      <c r="AU558">
        <v>0</v>
      </c>
      <c r="AV558">
        <f t="shared" si="135"/>
        <v>3800</v>
      </c>
      <c r="AX558" s="150">
        <f t="shared" si="136"/>
        <v>0</v>
      </c>
      <c r="AY558" s="150">
        <f t="shared" si="137"/>
        <v>0</v>
      </c>
      <c r="AZ558" s="150">
        <f t="shared" si="138"/>
        <v>0</v>
      </c>
      <c r="BA558" s="150">
        <f t="shared" si="139"/>
        <v>0</v>
      </c>
      <c r="BB558" s="150">
        <f t="shared" si="140"/>
        <v>0</v>
      </c>
      <c r="BC558" s="150">
        <f t="shared" si="141"/>
        <v>0</v>
      </c>
      <c r="BD558" s="150">
        <f t="shared" si="142"/>
        <v>0</v>
      </c>
      <c r="BE558" s="150">
        <f t="shared" si="143"/>
        <v>0</v>
      </c>
    </row>
    <row r="559" spans="1:57" x14ac:dyDescent="0.4">
      <c r="A559" t="s">
        <v>584</v>
      </c>
      <c r="B559">
        <v>507</v>
      </c>
      <c r="C559" t="s">
        <v>584</v>
      </c>
      <c r="D559">
        <v>22915</v>
      </c>
      <c r="E559">
        <v>1</v>
      </c>
      <c r="F559" t="s">
        <v>584</v>
      </c>
      <c r="G559" t="s">
        <v>656</v>
      </c>
      <c r="H559" s="148">
        <v>2025</v>
      </c>
      <c r="I559">
        <v>0</v>
      </c>
      <c r="J559">
        <v>600</v>
      </c>
      <c r="K559">
        <v>200</v>
      </c>
      <c r="L559">
        <v>0</v>
      </c>
      <c r="M559">
        <f t="shared" si="129"/>
        <v>800</v>
      </c>
      <c r="N559" s="149">
        <v>0</v>
      </c>
      <c r="O559">
        <v>600</v>
      </c>
      <c r="P559">
        <v>200</v>
      </c>
      <c r="Q559">
        <v>0</v>
      </c>
      <c r="R559" s="148">
        <f t="shared" si="130"/>
        <v>800</v>
      </c>
      <c r="S559" s="149">
        <v>0</v>
      </c>
      <c r="T559">
        <v>300</v>
      </c>
      <c r="U559">
        <v>500</v>
      </c>
      <c r="V559">
        <v>0</v>
      </c>
      <c r="W559" s="148">
        <f t="shared" si="131"/>
        <v>800</v>
      </c>
      <c r="X559" s="149">
        <v>0</v>
      </c>
      <c r="Y559">
        <v>0</v>
      </c>
      <c r="Z559">
        <v>800</v>
      </c>
      <c r="AA559">
        <v>0</v>
      </c>
      <c r="AB559" s="148">
        <f t="shared" si="128"/>
        <v>800</v>
      </c>
      <c r="AC559" s="149">
        <v>300</v>
      </c>
      <c r="AD559">
        <v>500</v>
      </c>
      <c r="AE559">
        <v>0</v>
      </c>
      <c r="AF559">
        <v>0</v>
      </c>
      <c r="AG559" s="148">
        <f t="shared" si="132"/>
        <v>800</v>
      </c>
      <c r="AH559" s="149">
        <v>800</v>
      </c>
      <c r="AI559">
        <v>0</v>
      </c>
      <c r="AJ559">
        <v>0</v>
      </c>
      <c r="AK559">
        <v>0</v>
      </c>
      <c r="AL559" s="148">
        <f t="shared" si="133"/>
        <v>800</v>
      </c>
      <c r="AM559" s="149">
        <v>700</v>
      </c>
      <c r="AN559">
        <v>100</v>
      </c>
      <c r="AO559">
        <v>0</v>
      </c>
      <c r="AP559">
        <v>0</v>
      </c>
      <c r="AQ559" s="148">
        <f t="shared" si="134"/>
        <v>800</v>
      </c>
      <c r="AR559" s="149">
        <v>100</v>
      </c>
      <c r="AS559">
        <v>300</v>
      </c>
      <c r="AT559">
        <v>300</v>
      </c>
      <c r="AU559">
        <v>0</v>
      </c>
      <c r="AV559">
        <f t="shared" si="135"/>
        <v>700</v>
      </c>
      <c r="AX559" s="150">
        <f t="shared" si="136"/>
        <v>0</v>
      </c>
      <c r="AY559" s="150">
        <f t="shared" si="137"/>
        <v>0</v>
      </c>
      <c r="AZ559" s="150">
        <f t="shared" si="138"/>
        <v>0</v>
      </c>
      <c r="BA559" s="150">
        <f t="shared" si="139"/>
        <v>0</v>
      </c>
      <c r="BB559" s="150">
        <f t="shared" si="140"/>
        <v>0</v>
      </c>
      <c r="BC559" s="150">
        <f t="shared" si="141"/>
        <v>0</v>
      </c>
      <c r="BD559" s="150">
        <f t="shared" si="142"/>
        <v>0</v>
      </c>
      <c r="BE559" s="150">
        <f t="shared" si="143"/>
        <v>0</v>
      </c>
    </row>
    <row r="560" spans="1:57" x14ac:dyDescent="0.4">
      <c r="A560" t="s">
        <v>389</v>
      </c>
      <c r="B560">
        <v>501</v>
      </c>
      <c r="C560" t="s">
        <v>389</v>
      </c>
      <c r="D560">
        <v>16871</v>
      </c>
      <c r="E560">
        <v>1</v>
      </c>
      <c r="F560" t="s">
        <v>389</v>
      </c>
      <c r="G560" t="s">
        <v>656</v>
      </c>
      <c r="H560" s="148">
        <v>2017</v>
      </c>
      <c r="I560">
        <v>3100</v>
      </c>
      <c r="J560">
        <v>0</v>
      </c>
      <c r="K560">
        <v>0</v>
      </c>
      <c r="L560">
        <v>0</v>
      </c>
      <c r="M560">
        <f t="shared" si="129"/>
        <v>3100</v>
      </c>
      <c r="N560" s="149">
        <v>3100</v>
      </c>
      <c r="O560">
        <v>0</v>
      </c>
      <c r="P560">
        <v>0</v>
      </c>
      <c r="Q560">
        <v>0</v>
      </c>
      <c r="R560" s="148">
        <f t="shared" si="130"/>
        <v>3100</v>
      </c>
      <c r="S560" s="149">
        <v>2000</v>
      </c>
      <c r="T560">
        <v>1100</v>
      </c>
      <c r="U560">
        <v>0</v>
      </c>
      <c r="V560">
        <v>0</v>
      </c>
      <c r="W560" s="148">
        <f t="shared" si="131"/>
        <v>3100</v>
      </c>
      <c r="X560" s="149">
        <v>3100</v>
      </c>
      <c r="Y560">
        <v>0</v>
      </c>
      <c r="Z560">
        <v>0</v>
      </c>
      <c r="AA560">
        <v>0</v>
      </c>
      <c r="AB560" s="148">
        <f t="shared" si="128"/>
        <v>3100</v>
      </c>
      <c r="AC560" s="149">
        <v>3100</v>
      </c>
      <c r="AD560">
        <v>0</v>
      </c>
      <c r="AE560">
        <v>0</v>
      </c>
      <c r="AF560">
        <v>0</v>
      </c>
      <c r="AG560" s="148">
        <f t="shared" si="132"/>
        <v>3100</v>
      </c>
      <c r="AH560" s="149">
        <v>3100</v>
      </c>
      <c r="AI560">
        <v>0</v>
      </c>
      <c r="AJ560">
        <v>0</v>
      </c>
      <c r="AK560">
        <v>0</v>
      </c>
      <c r="AL560" s="148">
        <f t="shared" si="133"/>
        <v>3100</v>
      </c>
      <c r="AM560" s="149">
        <v>3100</v>
      </c>
      <c r="AN560">
        <v>0</v>
      </c>
      <c r="AO560">
        <v>0</v>
      </c>
      <c r="AP560">
        <v>0</v>
      </c>
      <c r="AQ560" s="148">
        <f t="shared" si="134"/>
        <v>3100</v>
      </c>
      <c r="AR560" s="149">
        <v>2800</v>
      </c>
      <c r="AS560">
        <v>0</v>
      </c>
      <c r="AT560">
        <v>0</v>
      </c>
      <c r="AU560">
        <v>0</v>
      </c>
      <c r="AV560">
        <f t="shared" si="135"/>
        <v>2800</v>
      </c>
      <c r="AX560" s="150">
        <f t="shared" si="136"/>
        <v>0</v>
      </c>
      <c r="AY560" s="150">
        <f t="shared" si="137"/>
        <v>0</v>
      </c>
      <c r="AZ560" s="150">
        <f t="shared" si="138"/>
        <v>0</v>
      </c>
      <c r="BA560" s="150">
        <f t="shared" si="139"/>
        <v>0</v>
      </c>
      <c r="BB560" s="150">
        <f t="shared" si="140"/>
        <v>0</v>
      </c>
      <c r="BC560" s="150">
        <f t="shared" si="141"/>
        <v>0</v>
      </c>
      <c r="BD560" s="150">
        <f t="shared" si="142"/>
        <v>0</v>
      </c>
      <c r="BE560" s="150">
        <f t="shared" si="143"/>
        <v>0</v>
      </c>
    </row>
    <row r="561" spans="1:57" x14ac:dyDescent="0.4">
      <c r="A561" t="s">
        <v>188</v>
      </c>
      <c r="B561">
        <v>507</v>
      </c>
      <c r="C561" t="s">
        <v>188</v>
      </c>
      <c r="D561">
        <v>19290</v>
      </c>
      <c r="E561">
        <v>1</v>
      </c>
      <c r="F561" t="s">
        <v>188</v>
      </c>
      <c r="G561" t="s">
        <v>656</v>
      </c>
      <c r="H561" s="148">
        <v>2024</v>
      </c>
      <c r="I561">
        <v>4300</v>
      </c>
      <c r="J561">
        <v>1900</v>
      </c>
      <c r="K561">
        <v>0</v>
      </c>
      <c r="L561">
        <v>0</v>
      </c>
      <c r="M561">
        <f t="shared" si="129"/>
        <v>6200</v>
      </c>
      <c r="N561" s="149">
        <v>4100</v>
      </c>
      <c r="O561">
        <v>2100</v>
      </c>
      <c r="P561">
        <v>0</v>
      </c>
      <c r="Q561">
        <v>0</v>
      </c>
      <c r="R561" s="148">
        <f t="shared" si="130"/>
        <v>6200</v>
      </c>
      <c r="S561" s="149">
        <v>4100</v>
      </c>
      <c r="T561">
        <v>600</v>
      </c>
      <c r="U561">
        <v>1500</v>
      </c>
      <c r="V561">
        <v>0</v>
      </c>
      <c r="W561" s="148">
        <f t="shared" si="131"/>
        <v>6200</v>
      </c>
      <c r="X561" s="149">
        <v>5800</v>
      </c>
      <c r="Y561">
        <v>400</v>
      </c>
      <c r="Z561">
        <v>0</v>
      </c>
      <c r="AA561">
        <v>0</v>
      </c>
      <c r="AB561" s="148">
        <f t="shared" si="128"/>
        <v>6200</v>
      </c>
      <c r="AC561" s="149">
        <v>4100</v>
      </c>
      <c r="AD561">
        <v>1300</v>
      </c>
      <c r="AE561">
        <v>800</v>
      </c>
      <c r="AF561">
        <v>0</v>
      </c>
      <c r="AG561" s="148">
        <f t="shared" si="132"/>
        <v>6200</v>
      </c>
      <c r="AH561" s="149">
        <v>4100</v>
      </c>
      <c r="AI561">
        <v>0</v>
      </c>
      <c r="AJ561">
        <v>1000</v>
      </c>
      <c r="AK561">
        <v>1100</v>
      </c>
      <c r="AL561" s="148">
        <f t="shared" si="133"/>
        <v>6200</v>
      </c>
      <c r="AM561" s="149">
        <v>4100</v>
      </c>
      <c r="AN561">
        <v>500</v>
      </c>
      <c r="AO561">
        <v>900</v>
      </c>
      <c r="AP561">
        <v>700</v>
      </c>
      <c r="AQ561" s="148">
        <f t="shared" si="134"/>
        <v>6200</v>
      </c>
      <c r="AR561" s="149">
        <v>3800</v>
      </c>
      <c r="AS561">
        <v>700</v>
      </c>
      <c r="AT561">
        <v>1400</v>
      </c>
      <c r="AU561">
        <v>200</v>
      </c>
      <c r="AV561">
        <f t="shared" si="135"/>
        <v>6100</v>
      </c>
      <c r="AX561" s="150">
        <f t="shared" si="136"/>
        <v>0</v>
      </c>
      <c r="AY561" s="150">
        <f t="shared" si="137"/>
        <v>0</v>
      </c>
      <c r="AZ561" s="150">
        <f t="shared" si="138"/>
        <v>0</v>
      </c>
      <c r="BA561" s="150">
        <f t="shared" si="139"/>
        <v>0</v>
      </c>
      <c r="BB561" s="150">
        <f t="shared" si="140"/>
        <v>0</v>
      </c>
      <c r="BC561" s="150">
        <f t="shared" si="141"/>
        <v>17.741935483870968</v>
      </c>
      <c r="BD561" s="150">
        <f t="shared" si="142"/>
        <v>11.29032258064516</v>
      </c>
      <c r="BE561" s="150">
        <f t="shared" si="143"/>
        <v>3.278688524590164</v>
      </c>
    </row>
    <row r="562" spans="1:57" x14ac:dyDescent="0.4">
      <c r="A562" t="s">
        <v>265</v>
      </c>
      <c r="B562">
        <v>507</v>
      </c>
      <c r="C562" t="s">
        <v>265</v>
      </c>
      <c r="D562">
        <v>19384</v>
      </c>
      <c r="E562">
        <v>1</v>
      </c>
      <c r="F562" t="s">
        <v>265</v>
      </c>
      <c r="G562" t="s">
        <v>656</v>
      </c>
      <c r="H562" s="148">
        <v>2023</v>
      </c>
      <c r="I562">
        <v>9000</v>
      </c>
      <c r="J562">
        <v>3500</v>
      </c>
      <c r="K562">
        <v>0</v>
      </c>
      <c r="L562">
        <v>0</v>
      </c>
      <c r="M562">
        <f t="shared" si="129"/>
        <v>12500</v>
      </c>
      <c r="N562" s="149">
        <v>8900</v>
      </c>
      <c r="O562">
        <v>3600</v>
      </c>
      <c r="P562">
        <v>0</v>
      </c>
      <c r="Q562">
        <v>0</v>
      </c>
      <c r="R562" s="148">
        <f t="shared" si="130"/>
        <v>12500</v>
      </c>
      <c r="S562" s="149">
        <v>8900</v>
      </c>
      <c r="T562">
        <v>3300</v>
      </c>
      <c r="U562">
        <v>300</v>
      </c>
      <c r="V562">
        <v>0</v>
      </c>
      <c r="W562" s="148">
        <f t="shared" si="131"/>
        <v>12500</v>
      </c>
      <c r="X562" s="149">
        <v>8900</v>
      </c>
      <c r="Y562">
        <v>3600</v>
      </c>
      <c r="Z562">
        <v>0</v>
      </c>
      <c r="AA562">
        <v>0</v>
      </c>
      <c r="AB562" s="148">
        <f t="shared" si="128"/>
        <v>12500</v>
      </c>
      <c r="AC562" s="149">
        <v>8900</v>
      </c>
      <c r="AD562">
        <v>3300</v>
      </c>
      <c r="AE562">
        <v>300</v>
      </c>
      <c r="AF562">
        <v>0</v>
      </c>
      <c r="AG562" s="148">
        <f t="shared" si="132"/>
        <v>12500</v>
      </c>
      <c r="AH562" s="149">
        <v>9700</v>
      </c>
      <c r="AI562">
        <v>1100</v>
      </c>
      <c r="AJ562">
        <v>1700</v>
      </c>
      <c r="AK562">
        <v>0</v>
      </c>
      <c r="AL562" s="148">
        <f t="shared" si="133"/>
        <v>12500</v>
      </c>
      <c r="AM562" s="149">
        <v>9500</v>
      </c>
      <c r="AN562">
        <v>400</v>
      </c>
      <c r="AO562">
        <v>2600</v>
      </c>
      <c r="AP562">
        <v>0</v>
      </c>
      <c r="AQ562" s="148">
        <f t="shared" si="134"/>
        <v>12500</v>
      </c>
      <c r="AR562" s="149">
        <v>12300</v>
      </c>
      <c r="AS562">
        <v>0</v>
      </c>
      <c r="AT562">
        <v>0</v>
      </c>
      <c r="AU562">
        <v>0</v>
      </c>
      <c r="AV562">
        <f t="shared" si="135"/>
        <v>12300</v>
      </c>
      <c r="AX562" s="150">
        <f t="shared" si="136"/>
        <v>0</v>
      </c>
      <c r="AY562" s="150">
        <f t="shared" si="137"/>
        <v>0</v>
      </c>
      <c r="AZ562" s="150">
        <f t="shared" si="138"/>
        <v>0</v>
      </c>
      <c r="BA562" s="150">
        <f t="shared" si="139"/>
        <v>0</v>
      </c>
      <c r="BB562" s="150">
        <f t="shared" si="140"/>
        <v>0</v>
      </c>
      <c r="BC562" s="150">
        <f t="shared" si="141"/>
        <v>0</v>
      </c>
      <c r="BD562" s="150">
        <f t="shared" si="142"/>
        <v>0</v>
      </c>
      <c r="BE562" s="150">
        <f t="shared" si="143"/>
        <v>0</v>
      </c>
    </row>
    <row r="563" spans="1:57" x14ac:dyDescent="0.4">
      <c r="A563" t="s">
        <v>324</v>
      </c>
      <c r="B563">
        <v>501</v>
      </c>
      <c r="C563" t="s">
        <v>324</v>
      </c>
      <c r="D563">
        <v>15741</v>
      </c>
      <c r="E563">
        <v>1</v>
      </c>
      <c r="F563" t="s">
        <v>324</v>
      </c>
      <c r="G563" t="s">
        <v>657</v>
      </c>
      <c r="H563" s="148">
        <v>2017</v>
      </c>
      <c r="I563">
        <v>3500</v>
      </c>
      <c r="J563">
        <v>13400</v>
      </c>
      <c r="K563">
        <v>4700</v>
      </c>
      <c r="L563">
        <v>200</v>
      </c>
      <c r="M563">
        <f t="shared" si="129"/>
        <v>21800</v>
      </c>
      <c r="N563" s="149">
        <v>1500</v>
      </c>
      <c r="O563">
        <v>18600</v>
      </c>
      <c r="P563">
        <v>1700</v>
      </c>
      <c r="Q563">
        <v>0</v>
      </c>
      <c r="R563" s="148">
        <f t="shared" si="130"/>
        <v>21800</v>
      </c>
      <c r="S563" s="149">
        <v>100</v>
      </c>
      <c r="T563">
        <v>4900</v>
      </c>
      <c r="U563">
        <v>14700</v>
      </c>
      <c r="V563">
        <v>2100</v>
      </c>
      <c r="W563" s="148">
        <f t="shared" si="131"/>
        <v>21800</v>
      </c>
      <c r="X563" s="149">
        <v>15100</v>
      </c>
      <c r="Y563">
        <v>6500</v>
      </c>
      <c r="Z563">
        <v>200</v>
      </c>
      <c r="AA563">
        <v>0</v>
      </c>
      <c r="AB563" s="148">
        <f t="shared" si="128"/>
        <v>21800</v>
      </c>
      <c r="AC563" s="149">
        <v>12800</v>
      </c>
      <c r="AD563">
        <v>8700</v>
      </c>
      <c r="AE563">
        <v>300</v>
      </c>
      <c r="AF563">
        <v>0</v>
      </c>
      <c r="AG563" s="148">
        <f t="shared" si="132"/>
        <v>21800</v>
      </c>
      <c r="AH563" s="149">
        <v>11600</v>
      </c>
      <c r="AI563">
        <v>9500</v>
      </c>
      <c r="AJ563">
        <v>700</v>
      </c>
      <c r="AK563">
        <v>0</v>
      </c>
      <c r="AL563" s="148">
        <f t="shared" si="133"/>
        <v>21800</v>
      </c>
      <c r="AM563" s="149">
        <v>12900</v>
      </c>
      <c r="AN563">
        <v>7900</v>
      </c>
      <c r="AO563">
        <v>1000</v>
      </c>
      <c r="AP563">
        <v>0</v>
      </c>
      <c r="AQ563" s="148">
        <f t="shared" si="134"/>
        <v>21800</v>
      </c>
      <c r="AR563" s="149">
        <v>21000</v>
      </c>
      <c r="AS563">
        <v>300</v>
      </c>
      <c r="AT563">
        <v>0</v>
      </c>
      <c r="AU563">
        <v>0</v>
      </c>
      <c r="AV563">
        <f t="shared" si="135"/>
        <v>21300</v>
      </c>
      <c r="AX563" s="150">
        <f t="shared" si="136"/>
        <v>0.91743119266055051</v>
      </c>
      <c r="AY563" s="150">
        <f t="shared" si="137"/>
        <v>0</v>
      </c>
      <c r="AZ563" s="150">
        <f t="shared" si="138"/>
        <v>9.6330275229357802</v>
      </c>
      <c r="BA563" s="150">
        <f t="shared" si="139"/>
        <v>0</v>
      </c>
      <c r="BB563" s="150">
        <f t="shared" si="140"/>
        <v>0</v>
      </c>
      <c r="BC563" s="150">
        <f t="shared" si="141"/>
        <v>0</v>
      </c>
      <c r="BD563" s="150">
        <f t="shared" si="142"/>
        <v>0</v>
      </c>
      <c r="BE563" s="150">
        <f t="shared" si="143"/>
        <v>0</v>
      </c>
    </row>
    <row r="564" spans="1:57" x14ac:dyDescent="0.4">
      <c r="A564" t="s">
        <v>27</v>
      </c>
      <c r="B564">
        <v>507</v>
      </c>
      <c r="C564" t="s">
        <v>27</v>
      </c>
      <c r="D564">
        <v>19126</v>
      </c>
      <c r="E564">
        <v>1</v>
      </c>
      <c r="F564" t="s">
        <v>27</v>
      </c>
      <c r="G564" t="s">
        <v>657</v>
      </c>
      <c r="H564" s="148">
        <v>2023</v>
      </c>
      <c r="I564">
        <v>0</v>
      </c>
      <c r="J564">
        <v>6100</v>
      </c>
      <c r="K564">
        <v>400</v>
      </c>
      <c r="L564">
        <v>300</v>
      </c>
      <c r="M564">
        <f t="shared" si="129"/>
        <v>6800</v>
      </c>
      <c r="N564" s="149">
        <v>0</v>
      </c>
      <c r="O564">
        <v>6500</v>
      </c>
      <c r="P564">
        <v>300</v>
      </c>
      <c r="Q564">
        <v>0</v>
      </c>
      <c r="R564" s="148">
        <f t="shared" si="130"/>
        <v>6800</v>
      </c>
      <c r="S564" s="149">
        <v>0</v>
      </c>
      <c r="T564">
        <v>5200</v>
      </c>
      <c r="U564">
        <v>1600</v>
      </c>
      <c r="V564">
        <v>0</v>
      </c>
      <c r="W564" s="148">
        <f t="shared" si="131"/>
        <v>6800</v>
      </c>
      <c r="X564" s="149">
        <v>0</v>
      </c>
      <c r="Y564">
        <v>1600</v>
      </c>
      <c r="Z564">
        <v>4300</v>
      </c>
      <c r="AA564">
        <v>900</v>
      </c>
      <c r="AB564" s="148">
        <f t="shared" si="128"/>
        <v>6800</v>
      </c>
      <c r="AC564" s="149">
        <v>0</v>
      </c>
      <c r="AD564">
        <v>4600</v>
      </c>
      <c r="AE564">
        <v>2200</v>
      </c>
      <c r="AF564">
        <v>0</v>
      </c>
      <c r="AG564" s="148">
        <f t="shared" si="132"/>
        <v>6800</v>
      </c>
      <c r="AH564" s="149">
        <v>0</v>
      </c>
      <c r="AI564">
        <v>3200</v>
      </c>
      <c r="AJ564">
        <v>3600</v>
      </c>
      <c r="AK564">
        <v>0</v>
      </c>
      <c r="AL564" s="148">
        <f t="shared" si="133"/>
        <v>6800</v>
      </c>
      <c r="AM564" s="149">
        <v>0</v>
      </c>
      <c r="AN564">
        <v>5300</v>
      </c>
      <c r="AO564">
        <v>1500</v>
      </c>
      <c r="AP564">
        <v>0</v>
      </c>
      <c r="AQ564" s="148">
        <f t="shared" si="134"/>
        <v>6800</v>
      </c>
      <c r="AR564" s="149">
        <v>8100</v>
      </c>
      <c r="AS564">
        <v>3400</v>
      </c>
      <c r="AT564">
        <v>0</v>
      </c>
      <c r="AU564">
        <v>0</v>
      </c>
      <c r="AV564">
        <f t="shared" si="135"/>
        <v>11500</v>
      </c>
      <c r="AX564" s="150">
        <f t="shared" si="136"/>
        <v>4.4117647058823533</v>
      </c>
      <c r="AY564" s="150">
        <f t="shared" si="137"/>
        <v>0</v>
      </c>
      <c r="AZ564" s="150">
        <f t="shared" si="138"/>
        <v>0</v>
      </c>
      <c r="BA564" s="150">
        <f t="shared" si="139"/>
        <v>13.23529411764706</v>
      </c>
      <c r="BB564" s="150">
        <f t="shared" si="140"/>
        <v>0</v>
      </c>
      <c r="BC564" s="150">
        <f t="shared" si="141"/>
        <v>0</v>
      </c>
      <c r="BD564" s="150">
        <f t="shared" si="142"/>
        <v>0</v>
      </c>
      <c r="BE564" s="150">
        <f t="shared" si="143"/>
        <v>0</v>
      </c>
    </row>
    <row r="565" spans="1:57" x14ac:dyDescent="0.4">
      <c r="A565" t="s">
        <v>156</v>
      </c>
      <c r="B565">
        <v>507</v>
      </c>
      <c r="C565" t="s">
        <v>156</v>
      </c>
      <c r="D565">
        <v>19127</v>
      </c>
      <c r="E565">
        <v>1</v>
      </c>
      <c r="F565" t="s">
        <v>156</v>
      </c>
      <c r="G565" t="s">
        <v>657</v>
      </c>
      <c r="H565" s="148">
        <v>2024</v>
      </c>
      <c r="I565">
        <v>0</v>
      </c>
      <c r="J565">
        <v>0</v>
      </c>
      <c r="K565">
        <v>3500</v>
      </c>
      <c r="L565">
        <v>500</v>
      </c>
      <c r="M565">
        <f t="shared" si="129"/>
        <v>4000</v>
      </c>
      <c r="N565" s="149">
        <v>0</v>
      </c>
      <c r="O565">
        <v>0</v>
      </c>
      <c r="P565">
        <v>3500</v>
      </c>
      <c r="Q565">
        <v>500</v>
      </c>
      <c r="R565" s="148">
        <f t="shared" si="130"/>
        <v>4000</v>
      </c>
      <c r="S565" s="149">
        <v>0</v>
      </c>
      <c r="T565">
        <v>200</v>
      </c>
      <c r="U565">
        <v>3500</v>
      </c>
      <c r="V565">
        <v>300</v>
      </c>
      <c r="W565" s="148">
        <f t="shared" si="131"/>
        <v>4000</v>
      </c>
      <c r="X565" s="149">
        <v>400</v>
      </c>
      <c r="Y565">
        <v>3100</v>
      </c>
      <c r="Z565">
        <v>500</v>
      </c>
      <c r="AA565">
        <v>0</v>
      </c>
      <c r="AB565" s="148">
        <f t="shared" si="128"/>
        <v>4000</v>
      </c>
      <c r="AC565" s="149">
        <v>0</v>
      </c>
      <c r="AD565">
        <v>2400</v>
      </c>
      <c r="AE565">
        <v>1600</v>
      </c>
      <c r="AF565">
        <v>0</v>
      </c>
      <c r="AG565" s="148">
        <f t="shared" si="132"/>
        <v>4000</v>
      </c>
      <c r="AH565" s="149">
        <v>0</v>
      </c>
      <c r="AI565">
        <v>1000</v>
      </c>
      <c r="AJ565">
        <v>2100</v>
      </c>
      <c r="AK565">
        <v>900</v>
      </c>
      <c r="AL565" s="148">
        <f t="shared" si="133"/>
        <v>4000</v>
      </c>
      <c r="AM565" s="149">
        <v>0</v>
      </c>
      <c r="AN565">
        <v>2000</v>
      </c>
      <c r="AO565">
        <v>1700</v>
      </c>
      <c r="AP565">
        <v>300</v>
      </c>
      <c r="AQ565" s="148">
        <f t="shared" si="134"/>
        <v>4000</v>
      </c>
      <c r="AR565" s="149">
        <v>300</v>
      </c>
      <c r="AS565">
        <v>2300</v>
      </c>
      <c r="AT565">
        <v>1500</v>
      </c>
      <c r="AU565">
        <v>0</v>
      </c>
      <c r="AV565">
        <f t="shared" si="135"/>
        <v>4100</v>
      </c>
      <c r="AX565" s="150">
        <f t="shared" si="136"/>
        <v>12.5</v>
      </c>
      <c r="AY565" s="150">
        <f t="shared" si="137"/>
        <v>12.5</v>
      </c>
      <c r="AZ565" s="150">
        <f t="shared" si="138"/>
        <v>7.5</v>
      </c>
      <c r="BA565" s="150">
        <f t="shared" si="139"/>
        <v>0</v>
      </c>
      <c r="BB565" s="150">
        <f t="shared" si="140"/>
        <v>0</v>
      </c>
      <c r="BC565" s="150">
        <f t="shared" si="141"/>
        <v>22.5</v>
      </c>
      <c r="BD565" s="150">
        <f t="shared" si="142"/>
        <v>7.5</v>
      </c>
      <c r="BE565" s="150">
        <f t="shared" si="143"/>
        <v>0</v>
      </c>
    </row>
    <row r="566" spans="1:57" x14ac:dyDescent="0.4">
      <c r="A566" t="s">
        <v>155</v>
      </c>
      <c r="B566">
        <v>507</v>
      </c>
      <c r="C566" t="s">
        <v>155</v>
      </c>
      <c r="D566">
        <v>19128</v>
      </c>
      <c r="E566">
        <v>1</v>
      </c>
      <c r="F566" t="s">
        <v>155</v>
      </c>
      <c r="G566" t="s">
        <v>656</v>
      </c>
      <c r="H566" s="148">
        <v>2024</v>
      </c>
      <c r="I566">
        <v>200</v>
      </c>
      <c r="J566">
        <v>600</v>
      </c>
      <c r="K566">
        <v>1800</v>
      </c>
      <c r="L566">
        <v>1200</v>
      </c>
      <c r="M566">
        <f t="shared" si="129"/>
        <v>3800</v>
      </c>
      <c r="N566" s="149">
        <v>200</v>
      </c>
      <c r="O566">
        <v>800</v>
      </c>
      <c r="P566">
        <v>1600</v>
      </c>
      <c r="Q566">
        <v>1200</v>
      </c>
      <c r="R566" s="148">
        <f t="shared" si="130"/>
        <v>3800</v>
      </c>
      <c r="S566" s="149">
        <v>200</v>
      </c>
      <c r="T566">
        <v>800</v>
      </c>
      <c r="U566">
        <v>900</v>
      </c>
      <c r="V566">
        <v>1900</v>
      </c>
      <c r="W566" s="148">
        <f t="shared" si="131"/>
        <v>3800</v>
      </c>
      <c r="X566" s="149">
        <v>700</v>
      </c>
      <c r="Y566">
        <v>200</v>
      </c>
      <c r="Z566">
        <v>2000</v>
      </c>
      <c r="AA566">
        <v>900</v>
      </c>
      <c r="AB566" s="148">
        <f t="shared" si="128"/>
        <v>3800</v>
      </c>
      <c r="AC566" s="149">
        <v>400</v>
      </c>
      <c r="AD566">
        <v>500</v>
      </c>
      <c r="AE566">
        <v>900</v>
      </c>
      <c r="AF566">
        <v>2000</v>
      </c>
      <c r="AG566" s="148">
        <f t="shared" si="132"/>
        <v>3800</v>
      </c>
      <c r="AH566" s="149">
        <v>400</v>
      </c>
      <c r="AI566">
        <v>500</v>
      </c>
      <c r="AJ566">
        <v>1100</v>
      </c>
      <c r="AK566">
        <v>1800</v>
      </c>
      <c r="AL566" s="148">
        <f t="shared" si="133"/>
        <v>3800</v>
      </c>
      <c r="AM566" s="149">
        <v>400</v>
      </c>
      <c r="AN566">
        <v>500</v>
      </c>
      <c r="AO566">
        <v>700</v>
      </c>
      <c r="AP566">
        <v>2200</v>
      </c>
      <c r="AQ566" s="148">
        <f t="shared" si="134"/>
        <v>3800</v>
      </c>
      <c r="AR566" s="149">
        <v>0</v>
      </c>
      <c r="AS566">
        <v>1000</v>
      </c>
      <c r="AT566">
        <v>1900</v>
      </c>
      <c r="AU566">
        <v>1000</v>
      </c>
      <c r="AV566">
        <f t="shared" si="135"/>
        <v>3900</v>
      </c>
      <c r="AX566" s="150">
        <f t="shared" si="136"/>
        <v>31.578947368421051</v>
      </c>
      <c r="AY566" s="150">
        <f t="shared" si="137"/>
        <v>31.578947368421051</v>
      </c>
      <c r="AZ566" s="150">
        <f t="shared" si="138"/>
        <v>50</v>
      </c>
      <c r="BA566" s="150">
        <f t="shared" si="139"/>
        <v>23.684210526315788</v>
      </c>
      <c r="BB566" s="150">
        <f t="shared" si="140"/>
        <v>52.631578947368418</v>
      </c>
      <c r="BC566" s="150">
        <f t="shared" si="141"/>
        <v>47.368421052631575</v>
      </c>
      <c r="BD566" s="150">
        <f t="shared" si="142"/>
        <v>57.894736842105267</v>
      </c>
      <c r="BE566" s="150">
        <f t="shared" si="143"/>
        <v>25.641025641025639</v>
      </c>
    </row>
    <row r="567" spans="1:57" x14ac:dyDescent="0.4">
      <c r="A567" t="s">
        <v>64</v>
      </c>
      <c r="B567">
        <v>507</v>
      </c>
      <c r="C567" t="s">
        <v>64</v>
      </c>
      <c r="D567">
        <v>19129</v>
      </c>
      <c r="E567">
        <v>1</v>
      </c>
      <c r="F567" t="s">
        <v>64</v>
      </c>
      <c r="G567" t="s">
        <v>656</v>
      </c>
      <c r="H567" s="148">
        <v>2023</v>
      </c>
      <c r="I567">
        <v>0</v>
      </c>
      <c r="J567">
        <v>0</v>
      </c>
      <c r="K567">
        <v>2000</v>
      </c>
      <c r="L567">
        <v>0</v>
      </c>
      <c r="M567">
        <f t="shared" si="129"/>
        <v>2000</v>
      </c>
      <c r="N567" s="149">
        <v>0</v>
      </c>
      <c r="O567">
        <v>0</v>
      </c>
      <c r="P567">
        <v>2000</v>
      </c>
      <c r="Q567">
        <v>0</v>
      </c>
      <c r="R567" s="148">
        <f t="shared" si="130"/>
        <v>2000</v>
      </c>
      <c r="S567" s="149">
        <v>0</v>
      </c>
      <c r="T567">
        <v>0</v>
      </c>
      <c r="U567">
        <v>1900</v>
      </c>
      <c r="V567">
        <v>100</v>
      </c>
      <c r="W567" s="148">
        <f t="shared" si="131"/>
        <v>2000</v>
      </c>
      <c r="X567" s="149">
        <v>0</v>
      </c>
      <c r="Y567">
        <v>0</v>
      </c>
      <c r="Z567">
        <v>2000</v>
      </c>
      <c r="AA567">
        <v>0</v>
      </c>
      <c r="AB567" s="148">
        <f t="shared" si="128"/>
        <v>2000</v>
      </c>
      <c r="AC567" s="149">
        <v>0</v>
      </c>
      <c r="AD567">
        <v>0</v>
      </c>
      <c r="AE567">
        <v>1100</v>
      </c>
      <c r="AF567">
        <v>900</v>
      </c>
      <c r="AG567" s="148">
        <f t="shared" si="132"/>
        <v>2000</v>
      </c>
      <c r="AH567" s="149">
        <v>0</v>
      </c>
      <c r="AI567">
        <v>0</v>
      </c>
      <c r="AJ567">
        <v>1800</v>
      </c>
      <c r="AK567">
        <v>200</v>
      </c>
      <c r="AL567" s="148">
        <f t="shared" si="133"/>
        <v>2000</v>
      </c>
      <c r="AM567" s="149">
        <v>0</v>
      </c>
      <c r="AN567">
        <v>0</v>
      </c>
      <c r="AO567">
        <v>1900</v>
      </c>
      <c r="AP567">
        <v>100</v>
      </c>
      <c r="AQ567" s="148">
        <f t="shared" si="134"/>
        <v>2000</v>
      </c>
      <c r="AR567" s="149">
        <v>0</v>
      </c>
      <c r="AS567">
        <v>100</v>
      </c>
      <c r="AT567">
        <v>800</v>
      </c>
      <c r="AU567">
        <v>1100</v>
      </c>
      <c r="AV567">
        <f t="shared" si="135"/>
        <v>2000</v>
      </c>
      <c r="AX567" s="150">
        <f t="shared" si="136"/>
        <v>0</v>
      </c>
      <c r="AY567" s="150">
        <f t="shared" si="137"/>
        <v>0</v>
      </c>
      <c r="AZ567" s="150">
        <f t="shared" si="138"/>
        <v>5</v>
      </c>
      <c r="BA567" s="150">
        <f t="shared" si="139"/>
        <v>0</v>
      </c>
      <c r="BB567" s="150">
        <f t="shared" si="140"/>
        <v>45</v>
      </c>
      <c r="BC567" s="150">
        <f t="shared" si="141"/>
        <v>10</v>
      </c>
      <c r="BD567" s="150">
        <f t="shared" si="142"/>
        <v>5</v>
      </c>
      <c r="BE567" s="150">
        <f t="shared" si="143"/>
        <v>55.000000000000007</v>
      </c>
    </row>
    <row r="568" spans="1:57" x14ac:dyDescent="0.4">
      <c r="A568" t="s">
        <v>522</v>
      </c>
      <c r="B568">
        <v>507</v>
      </c>
      <c r="C568" t="s">
        <v>522</v>
      </c>
      <c r="D568">
        <v>22916</v>
      </c>
      <c r="E568">
        <v>1</v>
      </c>
      <c r="F568" t="s">
        <v>522</v>
      </c>
      <c r="G568" t="s">
        <v>656</v>
      </c>
      <c r="H568" s="148">
        <v>2025</v>
      </c>
      <c r="I568">
        <v>12200</v>
      </c>
      <c r="J568">
        <v>200</v>
      </c>
      <c r="K568">
        <v>0</v>
      </c>
      <c r="L568">
        <v>0</v>
      </c>
      <c r="M568">
        <f t="shared" si="129"/>
        <v>12400</v>
      </c>
      <c r="N568" s="149">
        <v>12200</v>
      </c>
      <c r="O568">
        <v>200</v>
      </c>
      <c r="P568">
        <v>0</v>
      </c>
      <c r="Q568">
        <v>0</v>
      </c>
      <c r="R568" s="148">
        <f t="shared" si="130"/>
        <v>12400</v>
      </c>
      <c r="S568" s="149">
        <v>5900</v>
      </c>
      <c r="T568">
        <v>6500</v>
      </c>
      <c r="U568">
        <v>0</v>
      </c>
      <c r="V568">
        <v>0</v>
      </c>
      <c r="W568" s="148">
        <f t="shared" si="131"/>
        <v>12400</v>
      </c>
      <c r="X568" s="149">
        <v>9700</v>
      </c>
      <c r="Y568">
        <v>2700</v>
      </c>
      <c r="Z568">
        <v>0</v>
      </c>
      <c r="AA568">
        <v>0</v>
      </c>
      <c r="AB568" s="148">
        <f t="shared" si="128"/>
        <v>12400</v>
      </c>
      <c r="AC568" s="149">
        <v>9600</v>
      </c>
      <c r="AD568">
        <v>2800</v>
      </c>
      <c r="AE568">
        <v>0</v>
      </c>
      <c r="AF568">
        <v>0</v>
      </c>
      <c r="AG568" s="148">
        <f t="shared" si="132"/>
        <v>12400</v>
      </c>
      <c r="AH568" s="149">
        <v>7200</v>
      </c>
      <c r="AI568">
        <v>5200</v>
      </c>
      <c r="AJ568">
        <v>0</v>
      </c>
      <c r="AK568">
        <v>0</v>
      </c>
      <c r="AL568" s="148">
        <f t="shared" si="133"/>
        <v>12400</v>
      </c>
      <c r="AM568" s="149">
        <v>10700</v>
      </c>
      <c r="AN568">
        <v>1700</v>
      </c>
      <c r="AO568">
        <v>0</v>
      </c>
      <c r="AP568">
        <v>0</v>
      </c>
      <c r="AQ568" s="148">
        <f t="shared" si="134"/>
        <v>12400</v>
      </c>
      <c r="AR568" s="149">
        <v>11100</v>
      </c>
      <c r="AS568">
        <v>1400</v>
      </c>
      <c r="AT568">
        <v>0</v>
      </c>
      <c r="AU568">
        <v>0</v>
      </c>
      <c r="AV568">
        <f t="shared" si="135"/>
        <v>12500</v>
      </c>
      <c r="AX568" s="150">
        <f t="shared" si="136"/>
        <v>0</v>
      </c>
      <c r="AY568" s="150">
        <f t="shared" si="137"/>
        <v>0</v>
      </c>
      <c r="AZ568" s="150">
        <f t="shared" si="138"/>
        <v>0</v>
      </c>
      <c r="BA568" s="150">
        <f t="shared" si="139"/>
        <v>0</v>
      </c>
      <c r="BB568" s="150">
        <f t="shared" si="140"/>
        <v>0</v>
      </c>
      <c r="BC568" s="150">
        <f t="shared" si="141"/>
        <v>0</v>
      </c>
      <c r="BD568" s="150">
        <f t="shared" si="142"/>
        <v>0</v>
      </c>
      <c r="BE568" s="150">
        <f t="shared" si="143"/>
        <v>0</v>
      </c>
    </row>
    <row r="569" spans="1:57" x14ac:dyDescent="0.4">
      <c r="A569" t="s">
        <v>326</v>
      </c>
      <c r="B569">
        <v>500</v>
      </c>
      <c r="C569" t="s">
        <v>326</v>
      </c>
      <c r="D569">
        <v>15706</v>
      </c>
      <c r="E569">
        <v>1</v>
      </c>
      <c r="F569" t="s">
        <v>326</v>
      </c>
      <c r="G569" t="s">
        <v>656</v>
      </c>
      <c r="H569" s="148">
        <v>2017</v>
      </c>
      <c r="I569">
        <v>45600</v>
      </c>
      <c r="J569">
        <v>600</v>
      </c>
      <c r="K569">
        <v>0</v>
      </c>
      <c r="L569">
        <v>0</v>
      </c>
      <c r="M569">
        <f t="shared" si="129"/>
        <v>46200</v>
      </c>
      <c r="N569" s="149">
        <v>45100</v>
      </c>
      <c r="O569">
        <v>900</v>
      </c>
      <c r="P569">
        <v>200</v>
      </c>
      <c r="Q569">
        <v>0</v>
      </c>
      <c r="R569" s="148">
        <f t="shared" si="130"/>
        <v>46200</v>
      </c>
      <c r="S569" s="149">
        <v>45800</v>
      </c>
      <c r="T569">
        <v>400</v>
      </c>
      <c r="U569">
        <v>0</v>
      </c>
      <c r="V569">
        <v>0</v>
      </c>
      <c r="W569" s="148">
        <f t="shared" si="131"/>
        <v>46200</v>
      </c>
      <c r="X569" s="149">
        <v>45300</v>
      </c>
      <c r="Y569">
        <v>700</v>
      </c>
      <c r="Z569">
        <v>200</v>
      </c>
      <c r="AA569">
        <v>0</v>
      </c>
      <c r="AB569" s="148">
        <f t="shared" si="128"/>
        <v>46200</v>
      </c>
      <c r="AC569" s="149">
        <v>45900</v>
      </c>
      <c r="AD569">
        <v>200</v>
      </c>
      <c r="AE569">
        <v>100</v>
      </c>
      <c r="AF569">
        <v>0</v>
      </c>
      <c r="AG569" s="148">
        <f t="shared" si="132"/>
        <v>46200</v>
      </c>
      <c r="AH569" s="149">
        <v>45800</v>
      </c>
      <c r="AI569">
        <v>200</v>
      </c>
      <c r="AJ569">
        <v>100</v>
      </c>
      <c r="AK569">
        <v>100</v>
      </c>
      <c r="AL569" s="148">
        <f t="shared" si="133"/>
        <v>46200</v>
      </c>
      <c r="AM569" s="149">
        <v>42300</v>
      </c>
      <c r="AN569">
        <v>2100</v>
      </c>
      <c r="AO569">
        <v>1800</v>
      </c>
      <c r="AP569">
        <v>0</v>
      </c>
      <c r="AQ569" s="148">
        <f t="shared" si="134"/>
        <v>46200</v>
      </c>
      <c r="AR569" s="149">
        <v>45600</v>
      </c>
      <c r="AS569">
        <v>700</v>
      </c>
      <c r="AT569">
        <v>100</v>
      </c>
      <c r="AU569">
        <v>100</v>
      </c>
      <c r="AV569">
        <f t="shared" si="135"/>
        <v>46500</v>
      </c>
      <c r="AX569" s="150">
        <f t="shared" si="136"/>
        <v>0</v>
      </c>
      <c r="AY569" s="150">
        <f t="shared" si="137"/>
        <v>0</v>
      </c>
      <c r="AZ569" s="150">
        <f t="shared" si="138"/>
        <v>0</v>
      </c>
      <c r="BA569" s="150">
        <f t="shared" si="139"/>
        <v>0</v>
      </c>
      <c r="BB569" s="150">
        <f t="shared" si="140"/>
        <v>0</v>
      </c>
      <c r="BC569" s="150">
        <f t="shared" si="141"/>
        <v>0.21645021645021645</v>
      </c>
      <c r="BD569" s="150">
        <f t="shared" si="142"/>
        <v>0</v>
      </c>
      <c r="BE569" s="150">
        <f t="shared" si="143"/>
        <v>0.21505376344086022</v>
      </c>
    </row>
    <row r="570" spans="1:57" x14ac:dyDescent="0.4">
      <c r="A570" t="s">
        <v>325</v>
      </c>
      <c r="B570">
        <v>500</v>
      </c>
      <c r="C570" t="s">
        <v>325</v>
      </c>
      <c r="D570">
        <v>15710</v>
      </c>
      <c r="E570">
        <v>1</v>
      </c>
      <c r="F570" t="s">
        <v>325</v>
      </c>
      <c r="G570" t="s">
        <v>656</v>
      </c>
      <c r="H570" s="148">
        <v>2018</v>
      </c>
      <c r="I570">
        <v>17000</v>
      </c>
      <c r="J570">
        <v>3500</v>
      </c>
      <c r="K570">
        <v>0</v>
      </c>
      <c r="L570">
        <v>0</v>
      </c>
      <c r="M570">
        <f t="shared" si="129"/>
        <v>20500</v>
      </c>
      <c r="N570" s="149">
        <v>20400</v>
      </c>
      <c r="O570">
        <v>100</v>
      </c>
      <c r="P570">
        <v>0</v>
      </c>
      <c r="Q570">
        <v>0</v>
      </c>
      <c r="R570" s="148">
        <f t="shared" si="130"/>
        <v>20500</v>
      </c>
      <c r="S570" s="149">
        <v>20500</v>
      </c>
      <c r="T570">
        <v>0</v>
      </c>
      <c r="U570">
        <v>0</v>
      </c>
      <c r="V570">
        <v>0</v>
      </c>
      <c r="W570" s="148">
        <f t="shared" si="131"/>
        <v>20500</v>
      </c>
      <c r="X570" s="149">
        <v>20400</v>
      </c>
      <c r="Y570">
        <v>100</v>
      </c>
      <c r="Z570">
        <v>0</v>
      </c>
      <c r="AA570">
        <v>0</v>
      </c>
      <c r="AB570" s="148">
        <f t="shared" si="128"/>
        <v>20500</v>
      </c>
      <c r="AC570" s="149">
        <v>20500</v>
      </c>
      <c r="AD570">
        <v>0</v>
      </c>
      <c r="AE570">
        <v>0</v>
      </c>
      <c r="AF570">
        <v>0</v>
      </c>
      <c r="AG570" s="148">
        <f t="shared" si="132"/>
        <v>20500</v>
      </c>
      <c r="AH570" s="149">
        <v>20500</v>
      </c>
      <c r="AI570">
        <v>0</v>
      </c>
      <c r="AJ570">
        <v>0</v>
      </c>
      <c r="AK570">
        <v>0</v>
      </c>
      <c r="AL570" s="148">
        <f t="shared" si="133"/>
        <v>20500</v>
      </c>
      <c r="AM570" s="149">
        <v>5300</v>
      </c>
      <c r="AN570">
        <v>14100</v>
      </c>
      <c r="AO570">
        <v>1100</v>
      </c>
      <c r="AP570">
        <v>0</v>
      </c>
      <c r="AQ570" s="148">
        <f t="shared" si="134"/>
        <v>20500</v>
      </c>
      <c r="AR570" s="149">
        <v>0</v>
      </c>
      <c r="AS570">
        <v>3000</v>
      </c>
      <c r="AT570">
        <v>17300</v>
      </c>
      <c r="AU570">
        <v>0</v>
      </c>
      <c r="AV570">
        <f t="shared" si="135"/>
        <v>20300</v>
      </c>
      <c r="AX570" s="150">
        <f t="shared" si="136"/>
        <v>0</v>
      </c>
      <c r="AY570" s="150">
        <f t="shared" si="137"/>
        <v>0</v>
      </c>
      <c r="AZ570" s="150">
        <f t="shared" si="138"/>
        <v>0</v>
      </c>
      <c r="BA570" s="150">
        <f t="shared" si="139"/>
        <v>0</v>
      </c>
      <c r="BB570" s="150">
        <f t="shared" si="140"/>
        <v>0</v>
      </c>
      <c r="BC570" s="150">
        <f t="shared" si="141"/>
        <v>0</v>
      </c>
      <c r="BD570" s="150">
        <f t="shared" si="142"/>
        <v>0</v>
      </c>
      <c r="BE570" s="150">
        <f t="shared" si="143"/>
        <v>0</v>
      </c>
    </row>
    <row r="571" spans="1:57" x14ac:dyDescent="0.4">
      <c r="A571" t="s">
        <v>330</v>
      </c>
      <c r="B571">
        <v>500</v>
      </c>
      <c r="C571" t="s">
        <v>330</v>
      </c>
      <c r="D571">
        <v>16452</v>
      </c>
      <c r="E571">
        <v>1</v>
      </c>
      <c r="F571" t="s">
        <v>330</v>
      </c>
      <c r="G571" t="s">
        <v>656</v>
      </c>
      <c r="H571" s="148">
        <v>2018</v>
      </c>
      <c r="I571">
        <v>7400</v>
      </c>
      <c r="J571">
        <v>0</v>
      </c>
      <c r="K571">
        <v>0</v>
      </c>
      <c r="L571">
        <v>0</v>
      </c>
      <c r="M571">
        <f t="shared" si="129"/>
        <v>7400</v>
      </c>
      <c r="N571" s="149">
        <v>7200</v>
      </c>
      <c r="O571">
        <v>200</v>
      </c>
      <c r="P571">
        <v>0</v>
      </c>
      <c r="Q571">
        <v>0</v>
      </c>
      <c r="R571" s="148">
        <f t="shared" si="130"/>
        <v>7400</v>
      </c>
      <c r="S571" s="149">
        <v>7200</v>
      </c>
      <c r="T571">
        <v>200</v>
      </c>
      <c r="U571">
        <v>0</v>
      </c>
      <c r="V571">
        <v>0</v>
      </c>
      <c r="W571" s="148">
        <f t="shared" si="131"/>
        <v>7400</v>
      </c>
      <c r="X571" s="149">
        <v>7400</v>
      </c>
      <c r="Y571">
        <v>0</v>
      </c>
      <c r="Z571">
        <v>0</v>
      </c>
      <c r="AA571">
        <v>0</v>
      </c>
      <c r="AB571" s="148">
        <f t="shared" si="128"/>
        <v>7400</v>
      </c>
      <c r="AC571" s="149">
        <v>7000</v>
      </c>
      <c r="AD571">
        <v>400</v>
      </c>
      <c r="AE571">
        <v>0</v>
      </c>
      <c r="AF571">
        <v>0</v>
      </c>
      <c r="AG571" s="148">
        <f t="shared" si="132"/>
        <v>7400</v>
      </c>
      <c r="AH571" s="149">
        <v>6600</v>
      </c>
      <c r="AI571">
        <v>800</v>
      </c>
      <c r="AJ571">
        <v>0</v>
      </c>
      <c r="AK571">
        <v>0</v>
      </c>
      <c r="AL571" s="148">
        <f t="shared" si="133"/>
        <v>7400</v>
      </c>
      <c r="AM571" s="149">
        <v>6600</v>
      </c>
      <c r="AN571">
        <v>800</v>
      </c>
      <c r="AO571">
        <v>0</v>
      </c>
      <c r="AP571">
        <v>0</v>
      </c>
      <c r="AQ571" s="148">
        <f t="shared" si="134"/>
        <v>7400</v>
      </c>
      <c r="AR571" s="149">
        <v>6200</v>
      </c>
      <c r="AS571">
        <v>300</v>
      </c>
      <c r="AT571">
        <v>300</v>
      </c>
      <c r="AU571">
        <v>300</v>
      </c>
      <c r="AV571">
        <f t="shared" si="135"/>
        <v>7100</v>
      </c>
      <c r="AX571" s="150">
        <f t="shared" si="136"/>
        <v>0</v>
      </c>
      <c r="AY571" s="150">
        <f t="shared" si="137"/>
        <v>0</v>
      </c>
      <c r="AZ571" s="150">
        <f t="shared" si="138"/>
        <v>0</v>
      </c>
      <c r="BA571" s="150">
        <f t="shared" si="139"/>
        <v>0</v>
      </c>
      <c r="BB571" s="150">
        <f t="shared" si="140"/>
        <v>0</v>
      </c>
      <c r="BC571" s="150">
        <f t="shared" si="141"/>
        <v>0</v>
      </c>
      <c r="BD571" s="150">
        <f t="shared" si="142"/>
        <v>0</v>
      </c>
      <c r="BE571" s="150">
        <f t="shared" si="143"/>
        <v>4.225352112676056</v>
      </c>
    </row>
    <row r="572" spans="1:57" x14ac:dyDescent="0.4">
      <c r="A572" t="s">
        <v>60</v>
      </c>
      <c r="B572">
        <v>503</v>
      </c>
      <c r="C572" t="s">
        <v>60</v>
      </c>
      <c r="D572">
        <v>19239</v>
      </c>
      <c r="E572">
        <v>1</v>
      </c>
      <c r="F572" t="s">
        <v>60</v>
      </c>
      <c r="G572" t="s">
        <v>656</v>
      </c>
      <c r="H572" s="148">
        <v>2023</v>
      </c>
      <c r="I572">
        <v>6400</v>
      </c>
      <c r="J572">
        <v>200</v>
      </c>
      <c r="K572">
        <v>0</v>
      </c>
      <c r="L572">
        <v>0</v>
      </c>
      <c r="M572">
        <f t="shared" si="129"/>
        <v>6600</v>
      </c>
      <c r="N572" s="149">
        <v>3700</v>
      </c>
      <c r="O572">
        <v>2900</v>
      </c>
      <c r="P572">
        <v>0</v>
      </c>
      <c r="Q572">
        <v>0</v>
      </c>
      <c r="R572" s="148">
        <f t="shared" si="130"/>
        <v>6600</v>
      </c>
      <c r="S572" s="149">
        <v>3600</v>
      </c>
      <c r="T572">
        <v>2800</v>
      </c>
      <c r="U572">
        <v>200</v>
      </c>
      <c r="V572">
        <v>0</v>
      </c>
      <c r="W572" s="148">
        <f t="shared" si="131"/>
        <v>6600</v>
      </c>
      <c r="X572" s="149">
        <v>4800</v>
      </c>
      <c r="Y572">
        <v>1700</v>
      </c>
      <c r="Z572">
        <v>100</v>
      </c>
      <c r="AA572">
        <v>0</v>
      </c>
      <c r="AB572" s="148">
        <f t="shared" si="128"/>
        <v>6600</v>
      </c>
      <c r="AC572" s="149">
        <v>3100</v>
      </c>
      <c r="AD572">
        <v>800</v>
      </c>
      <c r="AE572">
        <v>2700</v>
      </c>
      <c r="AF572">
        <v>0</v>
      </c>
      <c r="AG572" s="148">
        <f t="shared" si="132"/>
        <v>6600</v>
      </c>
      <c r="AH572" s="149">
        <v>2700</v>
      </c>
      <c r="AI572">
        <v>2700</v>
      </c>
      <c r="AJ572">
        <v>1100</v>
      </c>
      <c r="AK572">
        <v>100</v>
      </c>
      <c r="AL572" s="148">
        <f t="shared" si="133"/>
        <v>6600</v>
      </c>
      <c r="AM572" s="149">
        <v>1500</v>
      </c>
      <c r="AN572">
        <v>3400</v>
      </c>
      <c r="AO572">
        <v>1700</v>
      </c>
      <c r="AP572">
        <v>0</v>
      </c>
      <c r="AQ572" s="148">
        <f t="shared" si="134"/>
        <v>6600</v>
      </c>
      <c r="AR572" s="149">
        <v>1500</v>
      </c>
      <c r="AS572">
        <v>5300</v>
      </c>
      <c r="AT572">
        <v>0</v>
      </c>
      <c r="AU572">
        <v>0</v>
      </c>
      <c r="AV572">
        <f t="shared" si="135"/>
        <v>6800</v>
      </c>
      <c r="AX572" s="150">
        <f t="shared" si="136"/>
        <v>0</v>
      </c>
      <c r="AY572" s="150">
        <f t="shared" si="137"/>
        <v>0</v>
      </c>
      <c r="AZ572" s="150">
        <f t="shared" si="138"/>
        <v>0</v>
      </c>
      <c r="BA572" s="150">
        <f t="shared" si="139"/>
        <v>0</v>
      </c>
      <c r="BB572" s="150">
        <f t="shared" si="140"/>
        <v>0</v>
      </c>
      <c r="BC572" s="150">
        <f t="shared" si="141"/>
        <v>1.5151515151515151</v>
      </c>
      <c r="BD572" s="150">
        <f t="shared" si="142"/>
        <v>0</v>
      </c>
      <c r="BE572" s="150">
        <f t="shared" si="143"/>
        <v>0</v>
      </c>
    </row>
    <row r="573" spans="1:57" x14ac:dyDescent="0.4">
      <c r="A573" t="s">
        <v>375</v>
      </c>
      <c r="B573">
        <v>502</v>
      </c>
      <c r="C573" t="s">
        <v>375</v>
      </c>
      <c r="D573">
        <v>16817</v>
      </c>
      <c r="E573">
        <v>1</v>
      </c>
      <c r="F573" t="s">
        <v>375</v>
      </c>
      <c r="G573" t="s">
        <v>657</v>
      </c>
      <c r="H573" s="148">
        <v>2020</v>
      </c>
      <c r="I573">
        <v>38000</v>
      </c>
      <c r="J573">
        <v>0</v>
      </c>
      <c r="K573">
        <v>0</v>
      </c>
      <c r="L573">
        <v>0</v>
      </c>
      <c r="M573">
        <f t="shared" si="129"/>
        <v>38000</v>
      </c>
      <c r="N573" s="149">
        <v>38000</v>
      </c>
      <c r="O573">
        <v>0</v>
      </c>
      <c r="P573">
        <v>0</v>
      </c>
      <c r="Q573">
        <v>0</v>
      </c>
      <c r="R573" s="148">
        <f t="shared" si="130"/>
        <v>38000</v>
      </c>
      <c r="S573" s="149">
        <v>16300</v>
      </c>
      <c r="T573">
        <v>21700</v>
      </c>
      <c r="U573">
        <v>0</v>
      </c>
      <c r="V573">
        <v>0</v>
      </c>
      <c r="W573" s="148">
        <f t="shared" si="131"/>
        <v>38000</v>
      </c>
      <c r="X573" s="149">
        <v>36800</v>
      </c>
      <c r="Y573">
        <v>1200</v>
      </c>
      <c r="Z573">
        <v>0</v>
      </c>
      <c r="AA573">
        <v>0</v>
      </c>
      <c r="AB573" s="148">
        <f t="shared" si="128"/>
        <v>38000</v>
      </c>
      <c r="AC573" s="149">
        <v>33000</v>
      </c>
      <c r="AD573">
        <v>5000</v>
      </c>
      <c r="AE573">
        <v>0</v>
      </c>
      <c r="AF573">
        <v>0</v>
      </c>
      <c r="AG573" s="148">
        <f t="shared" si="132"/>
        <v>38000</v>
      </c>
      <c r="AH573" s="149">
        <v>6300</v>
      </c>
      <c r="AI573">
        <v>31700</v>
      </c>
      <c r="AJ573">
        <v>0</v>
      </c>
      <c r="AK573">
        <v>0</v>
      </c>
      <c r="AL573" s="148">
        <f t="shared" si="133"/>
        <v>38000</v>
      </c>
      <c r="AM573" s="149">
        <v>37800</v>
      </c>
      <c r="AN573">
        <v>200</v>
      </c>
      <c r="AO573">
        <v>0</v>
      </c>
      <c r="AP573">
        <v>0</v>
      </c>
      <c r="AQ573" s="148">
        <f t="shared" si="134"/>
        <v>38000</v>
      </c>
      <c r="AR573" s="149">
        <v>38500</v>
      </c>
      <c r="AS573">
        <v>0</v>
      </c>
      <c r="AT573">
        <v>0</v>
      </c>
      <c r="AU573">
        <v>0</v>
      </c>
      <c r="AV573">
        <f t="shared" si="135"/>
        <v>38500</v>
      </c>
      <c r="AX573" s="150">
        <f t="shared" si="136"/>
        <v>0</v>
      </c>
      <c r="AY573" s="150">
        <f t="shared" si="137"/>
        <v>0</v>
      </c>
      <c r="AZ573" s="150">
        <f t="shared" si="138"/>
        <v>0</v>
      </c>
      <c r="BA573" s="150">
        <f t="shared" si="139"/>
        <v>0</v>
      </c>
      <c r="BB573" s="150">
        <f t="shared" si="140"/>
        <v>0</v>
      </c>
      <c r="BC573" s="150">
        <f t="shared" si="141"/>
        <v>0</v>
      </c>
      <c r="BD573" s="150">
        <f t="shared" si="142"/>
        <v>0</v>
      </c>
      <c r="BE573" s="150">
        <f t="shared" si="143"/>
        <v>0</v>
      </c>
    </row>
    <row r="574" spans="1:57" x14ac:dyDescent="0.4">
      <c r="A574" t="s">
        <v>492</v>
      </c>
      <c r="B574">
        <v>502</v>
      </c>
      <c r="C574" t="s">
        <v>492</v>
      </c>
      <c r="D574">
        <v>16819</v>
      </c>
      <c r="E574">
        <v>1</v>
      </c>
      <c r="F574" t="s">
        <v>492</v>
      </c>
      <c r="G574" t="s">
        <v>656</v>
      </c>
      <c r="H574" s="148">
        <v>2021</v>
      </c>
      <c r="I574">
        <v>93600</v>
      </c>
      <c r="J574">
        <v>200</v>
      </c>
      <c r="K574">
        <v>0</v>
      </c>
      <c r="L574">
        <v>0</v>
      </c>
      <c r="M574">
        <f t="shared" si="129"/>
        <v>93800</v>
      </c>
      <c r="N574" s="149">
        <v>93800</v>
      </c>
      <c r="O574">
        <v>0</v>
      </c>
      <c r="P574">
        <v>0</v>
      </c>
      <c r="Q574">
        <v>0</v>
      </c>
      <c r="R574" s="148">
        <f t="shared" si="130"/>
        <v>93800</v>
      </c>
      <c r="S574" s="149">
        <v>93800</v>
      </c>
      <c r="T574">
        <v>0</v>
      </c>
      <c r="U574">
        <v>0</v>
      </c>
      <c r="V574">
        <v>0</v>
      </c>
      <c r="W574" s="148">
        <f t="shared" si="131"/>
        <v>93800</v>
      </c>
      <c r="X574" s="149">
        <v>93800</v>
      </c>
      <c r="Y574">
        <v>0</v>
      </c>
      <c r="Z574">
        <v>0</v>
      </c>
      <c r="AA574">
        <v>0</v>
      </c>
      <c r="AB574" s="148">
        <f t="shared" si="128"/>
        <v>93800</v>
      </c>
      <c r="AC574" s="149">
        <v>91900</v>
      </c>
      <c r="AD574">
        <v>1200</v>
      </c>
      <c r="AE574">
        <v>600</v>
      </c>
      <c r="AF574">
        <v>100</v>
      </c>
      <c r="AG574" s="148">
        <f t="shared" si="132"/>
        <v>93800</v>
      </c>
      <c r="AH574" s="149">
        <v>72000</v>
      </c>
      <c r="AI574">
        <v>4200</v>
      </c>
      <c r="AJ574">
        <v>11000</v>
      </c>
      <c r="AK574">
        <v>6600</v>
      </c>
      <c r="AL574" s="148">
        <f t="shared" si="133"/>
        <v>93800</v>
      </c>
      <c r="AM574" s="149">
        <v>93800</v>
      </c>
      <c r="AN574">
        <v>0</v>
      </c>
      <c r="AO574">
        <v>0</v>
      </c>
      <c r="AP574">
        <v>0</v>
      </c>
      <c r="AQ574" s="148">
        <f t="shared" si="134"/>
        <v>93800</v>
      </c>
      <c r="AR574" s="149">
        <v>94200</v>
      </c>
      <c r="AS574">
        <v>0</v>
      </c>
      <c r="AT574">
        <v>0</v>
      </c>
      <c r="AU574">
        <v>0</v>
      </c>
      <c r="AV574">
        <f t="shared" si="135"/>
        <v>94200</v>
      </c>
      <c r="AX574" s="150">
        <f t="shared" si="136"/>
        <v>0</v>
      </c>
      <c r="AY574" s="150">
        <f t="shared" si="137"/>
        <v>0</v>
      </c>
      <c r="AZ574" s="150">
        <f t="shared" si="138"/>
        <v>0</v>
      </c>
      <c r="BA574" s="150">
        <f t="shared" si="139"/>
        <v>0</v>
      </c>
      <c r="BB574" s="150">
        <f t="shared" si="140"/>
        <v>0.10660980810234541</v>
      </c>
      <c r="BC574" s="150">
        <f t="shared" si="141"/>
        <v>7.0362473347547976</v>
      </c>
      <c r="BD574" s="150">
        <f t="shared" si="142"/>
        <v>0</v>
      </c>
      <c r="BE574" s="150">
        <f t="shared" si="143"/>
        <v>0</v>
      </c>
    </row>
    <row r="575" spans="1:57" x14ac:dyDescent="0.4">
      <c r="A575" s="149"/>
      <c r="H575" s="148"/>
      <c r="N575" s="149"/>
      <c r="R575" s="148"/>
      <c r="S575" s="149"/>
      <c r="W575" s="148"/>
      <c r="X575" s="149"/>
      <c r="AB575" s="148"/>
      <c r="AC575" s="149"/>
      <c r="AG575" s="148"/>
      <c r="AH575" s="149"/>
      <c r="AL575" s="148"/>
      <c r="AM575" s="149"/>
      <c r="AQ575" s="148"/>
      <c r="AR575" s="149"/>
      <c r="AV575" s="148"/>
    </row>
    <row r="576" spans="1:57" ht="15" thickBot="1" x14ac:dyDescent="0.45">
      <c r="A576" s="149"/>
      <c r="H576" s="148"/>
      <c r="N576" s="149"/>
      <c r="R576" s="148"/>
      <c r="S576" s="149"/>
      <c r="W576" s="148"/>
      <c r="X576" s="149"/>
      <c r="AB576" s="148"/>
      <c r="AC576" s="149"/>
      <c r="AG576" s="148"/>
      <c r="AH576" s="149"/>
      <c r="AL576" s="148"/>
      <c r="AM576" s="149"/>
      <c r="AQ576" s="148"/>
      <c r="AR576" s="149"/>
      <c r="AV576" s="148"/>
    </row>
    <row r="577" spans="1:48" x14ac:dyDescent="0.4">
      <c r="A577" s="151" t="s">
        <v>671</v>
      </c>
      <c r="B577" s="152"/>
      <c r="C577" s="152"/>
      <c r="D577" s="152"/>
      <c r="E577" s="152"/>
      <c r="F577" s="152"/>
      <c r="G577" s="152"/>
      <c r="H577" s="152"/>
      <c r="I577" s="151">
        <f>SUBTOTAL(9,I2:I574)</f>
        <v>8286100</v>
      </c>
      <c r="J577" s="152">
        <f t="shared" ref="J577:M577" si="144">SUBTOTAL(9,J2:J574)</f>
        <v>2407100</v>
      </c>
      <c r="K577" s="152">
        <f t="shared" si="144"/>
        <v>1034400</v>
      </c>
      <c r="L577" s="152">
        <f t="shared" si="144"/>
        <v>93000</v>
      </c>
      <c r="M577" s="153">
        <f t="shared" si="144"/>
        <v>11820600</v>
      </c>
      <c r="N577" s="151">
        <f>SUBTOTAL(9,N2:N574)</f>
        <v>8801400</v>
      </c>
      <c r="O577" s="152">
        <f t="shared" ref="O577:AV577" si="145">SUBTOTAL(9,O2:O574)</f>
        <v>2040700</v>
      </c>
      <c r="P577" s="152">
        <f t="shared" si="145"/>
        <v>899900</v>
      </c>
      <c r="Q577" s="152">
        <f t="shared" si="145"/>
        <v>78600</v>
      </c>
      <c r="R577" s="153">
        <f t="shared" si="145"/>
        <v>11820600</v>
      </c>
      <c r="S577" s="151">
        <f t="shared" si="145"/>
        <v>8206100</v>
      </c>
      <c r="T577" s="152">
        <f t="shared" si="145"/>
        <v>1966800</v>
      </c>
      <c r="U577" s="152">
        <f t="shared" si="145"/>
        <v>1182700</v>
      </c>
      <c r="V577" s="152">
        <f t="shared" si="145"/>
        <v>465000</v>
      </c>
      <c r="W577" s="153">
        <f t="shared" si="145"/>
        <v>11820600</v>
      </c>
      <c r="X577" s="151">
        <f t="shared" si="145"/>
        <v>9372100</v>
      </c>
      <c r="Y577" s="152">
        <f t="shared" si="145"/>
        <v>1529500</v>
      </c>
      <c r="Z577" s="152">
        <f t="shared" si="145"/>
        <v>637400</v>
      </c>
      <c r="AA577" s="152">
        <f t="shared" si="145"/>
        <v>281600</v>
      </c>
      <c r="AB577" s="153">
        <f t="shared" si="145"/>
        <v>11820600</v>
      </c>
      <c r="AC577" s="151">
        <f t="shared" si="145"/>
        <v>7840600</v>
      </c>
      <c r="AD577" s="152">
        <f t="shared" si="145"/>
        <v>2059700</v>
      </c>
      <c r="AE577" s="152">
        <f t="shared" si="145"/>
        <v>1368400</v>
      </c>
      <c r="AF577" s="152">
        <f t="shared" si="145"/>
        <v>551900</v>
      </c>
      <c r="AG577" s="153">
        <f t="shared" si="145"/>
        <v>11820600</v>
      </c>
      <c r="AH577" s="151">
        <f t="shared" si="145"/>
        <v>7491100</v>
      </c>
      <c r="AI577" s="152">
        <f t="shared" si="145"/>
        <v>1997700</v>
      </c>
      <c r="AJ577" s="152">
        <f t="shared" si="145"/>
        <v>1803700</v>
      </c>
      <c r="AK577" s="152">
        <f t="shared" si="145"/>
        <v>528100</v>
      </c>
      <c r="AL577" s="153">
        <f t="shared" si="145"/>
        <v>11820600</v>
      </c>
      <c r="AM577" s="151">
        <f t="shared" si="145"/>
        <v>8529300</v>
      </c>
      <c r="AN577" s="152">
        <f t="shared" si="145"/>
        <v>1770800</v>
      </c>
      <c r="AO577" s="152">
        <f t="shared" si="145"/>
        <v>1072100</v>
      </c>
      <c r="AP577" s="152">
        <f t="shared" si="145"/>
        <v>448400</v>
      </c>
      <c r="AQ577" s="153">
        <f t="shared" si="145"/>
        <v>11820600</v>
      </c>
      <c r="AR577" s="151">
        <f t="shared" si="145"/>
        <v>9064500</v>
      </c>
      <c r="AS577" s="152">
        <f t="shared" si="145"/>
        <v>1824900</v>
      </c>
      <c r="AT577" s="152">
        <f t="shared" si="145"/>
        <v>704500</v>
      </c>
      <c r="AU577" s="152">
        <f t="shared" si="145"/>
        <v>213900</v>
      </c>
      <c r="AV577" s="153">
        <f t="shared" si="145"/>
        <v>11807800</v>
      </c>
    </row>
    <row r="578" spans="1:48" ht="15" thickBot="1" x14ac:dyDescent="0.45">
      <c r="A578" s="154" t="s">
        <v>672</v>
      </c>
      <c r="B578" s="155"/>
      <c r="C578" s="155"/>
      <c r="D578" s="155"/>
      <c r="E578" s="155"/>
      <c r="F578" s="155"/>
      <c r="G578" s="155"/>
      <c r="H578" s="155"/>
      <c r="I578" s="154">
        <f>I577/M577*100</f>
        <v>70.09881055107185</v>
      </c>
      <c r="J578" s="155">
        <f>J577/M577*100</f>
        <v>20.363602524406545</v>
      </c>
      <c r="K578" s="155">
        <f>K577/M577*100</f>
        <v>8.7508248312268417</v>
      </c>
      <c r="L578" s="155">
        <f>L577/M577*100</f>
        <v>0.78676209329475666</v>
      </c>
      <c r="M578" s="156"/>
      <c r="N578" s="154">
        <f>N577/R577*100</f>
        <v>74.458149332521202</v>
      </c>
      <c r="O578" s="155">
        <f>O577/R577*100</f>
        <v>17.2639290729743</v>
      </c>
      <c r="P578" s="155">
        <f>P577/R577*100</f>
        <v>7.6129807285586173</v>
      </c>
      <c r="Q578" s="155">
        <f>Q577/R577*100</f>
        <v>0.66494086594589108</v>
      </c>
      <c r="R578" s="156"/>
      <c r="S578" s="154">
        <f>S577/W577*100</f>
        <v>69.422025954689275</v>
      </c>
      <c r="T578" s="155">
        <f>T577/W577*100</f>
        <v>16.638749302065886</v>
      </c>
      <c r="U578" s="155">
        <f>U577/W577*100</f>
        <v>10.005414276771059</v>
      </c>
      <c r="V578" s="155">
        <f>V577/W577*100</f>
        <v>3.9338104664737834</v>
      </c>
      <c r="W578" s="156"/>
      <c r="X578" s="154">
        <f>X577/AB577*100</f>
        <v>79.286161446965465</v>
      </c>
      <c r="Y578" s="155">
        <f>Y577/AB577*100</f>
        <v>12.939275502089572</v>
      </c>
      <c r="Z578" s="155">
        <f>Z577/AB577*100</f>
        <v>5.3922812716782564</v>
      </c>
      <c r="AA578" s="155">
        <f>AA577/AB577*100</f>
        <v>2.3822817792667039</v>
      </c>
      <c r="AB578" s="156"/>
      <c r="AC578" s="154">
        <f>AC577/AG577*100</f>
        <v>66.329966329966325</v>
      </c>
      <c r="AD578" s="155">
        <f>AD577/AG577*100</f>
        <v>17.424665414615166</v>
      </c>
      <c r="AE578" s="155">
        <f>AE577/AG577*100</f>
        <v>11.576400521124139</v>
      </c>
      <c r="AF578" s="155">
        <f>AF577/AG577*100</f>
        <v>4.668967734294367</v>
      </c>
      <c r="AG578" s="156"/>
      <c r="AH578" s="154">
        <f>AH577/AL577*100</f>
        <v>63.373263624519907</v>
      </c>
      <c r="AI578" s="155">
        <f>AI577/AL577*100</f>
        <v>16.90015735241866</v>
      </c>
      <c r="AJ578" s="155">
        <f>AJ577/AL577*100</f>
        <v>15.258954706190886</v>
      </c>
      <c r="AK578" s="155">
        <f>AK577/AL577*100</f>
        <v>4.4676243168705474</v>
      </c>
      <c r="AL578" s="156"/>
      <c r="AM578" s="154">
        <f>AM577/AQ577*100</f>
        <v>72.156235724074918</v>
      </c>
      <c r="AN578" s="155">
        <f>AN577/AQ577*100</f>
        <v>14.980627040928548</v>
      </c>
      <c r="AO578" s="155">
        <f>AO577/AQ577*100</f>
        <v>9.0697595722721349</v>
      </c>
      <c r="AP578" s="155">
        <f>AP577/AQ577*100</f>
        <v>3.7933776627243962</v>
      </c>
      <c r="AQ578" s="156"/>
      <c r="AR578" s="154">
        <f>AR577/AV577*100</f>
        <v>76.767052287470989</v>
      </c>
      <c r="AS578" s="155">
        <f>AS577/AV577*100</f>
        <v>15.455038195091381</v>
      </c>
      <c r="AT578" s="155">
        <f>AT577/AV577*100</f>
        <v>5.966395094767865</v>
      </c>
      <c r="AU578" s="155">
        <f>AU577/AV577*100</f>
        <v>1.8115144226697608</v>
      </c>
      <c r="AV578" s="156"/>
    </row>
  </sheetData>
  <sortState xmlns:xlrd2="http://schemas.microsoft.com/office/spreadsheetml/2017/richdata2" ref="A2:AU574">
    <sortCondition ref="A1:A574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1BF3-127D-4239-AA99-52E9B134FAA5}">
  <dimension ref="A1:K599"/>
  <sheetViews>
    <sheetView topLeftCell="A154" workbookViewId="0">
      <selection activeCell="H17" sqref="H17"/>
    </sheetView>
  </sheetViews>
  <sheetFormatPr defaultRowHeight="14.6" x14ac:dyDescent="0.4"/>
  <cols>
    <col min="1" max="1" width="4.3046875" bestFit="1" customWidth="1"/>
    <col min="2" max="2" width="6.53515625" bestFit="1" customWidth="1"/>
    <col min="3" max="3" width="9.07421875" bestFit="1" customWidth="1"/>
    <col min="4" max="4" width="6" bestFit="1" customWidth="1"/>
    <col min="5" max="5" width="8.69140625" bestFit="1" customWidth="1"/>
    <col min="6" max="6" width="11.07421875" bestFit="1" customWidth="1"/>
    <col min="7" max="7" width="6.53515625" bestFit="1" customWidth="1"/>
    <col min="8" max="8" width="9.84375" bestFit="1" customWidth="1"/>
    <col min="9" max="9" width="35.3828125" bestFit="1" customWidth="1"/>
    <col min="10" max="10" width="39.23046875" style="161" bestFit="1" customWidth="1"/>
    <col min="11" max="11" width="54.3828125" bestFit="1" customWidth="1"/>
  </cols>
  <sheetData>
    <row r="1" spans="1:11" s="162" customFormat="1" x14ac:dyDescent="0.4">
      <c r="A1" s="162" t="s">
        <v>767</v>
      </c>
      <c r="B1" s="162" t="s">
        <v>658</v>
      </c>
      <c r="C1" s="162" t="s">
        <v>0</v>
      </c>
      <c r="D1" s="162" t="s">
        <v>659</v>
      </c>
      <c r="E1" s="162" t="s">
        <v>768</v>
      </c>
      <c r="F1" s="162" t="s">
        <v>661</v>
      </c>
      <c r="G1" s="162" t="s">
        <v>662</v>
      </c>
      <c r="H1" s="162" t="s">
        <v>663</v>
      </c>
      <c r="I1" s="162" t="s">
        <v>769</v>
      </c>
      <c r="J1" s="163" t="s">
        <v>770</v>
      </c>
      <c r="K1" s="162" t="s">
        <v>771</v>
      </c>
    </row>
    <row r="2" spans="1:11" x14ac:dyDescent="0.4">
      <c r="A2">
        <v>414</v>
      </c>
      <c r="B2">
        <v>500</v>
      </c>
      <c r="C2" t="s">
        <v>331</v>
      </c>
      <c r="D2">
        <v>16641</v>
      </c>
      <c r="E2">
        <v>1.1399999999999999</v>
      </c>
      <c r="F2" t="s">
        <v>331</v>
      </c>
      <c r="G2" t="s">
        <v>656</v>
      </c>
      <c r="H2">
        <v>2020</v>
      </c>
      <c r="I2">
        <v>0</v>
      </c>
      <c r="J2" s="161">
        <v>1.1370530000000001</v>
      </c>
      <c r="K2">
        <f>SUM(I2:J2)</f>
        <v>1.1370530000000001</v>
      </c>
    </row>
    <row r="3" spans="1:11" x14ac:dyDescent="0.4">
      <c r="A3">
        <v>400</v>
      </c>
      <c r="B3">
        <v>500</v>
      </c>
      <c r="C3" t="s">
        <v>317</v>
      </c>
      <c r="D3">
        <v>15482</v>
      </c>
      <c r="E3">
        <v>0.17</v>
      </c>
      <c r="F3" t="s">
        <v>317</v>
      </c>
      <c r="G3" t="s">
        <v>656</v>
      </c>
      <c r="H3">
        <v>2017</v>
      </c>
      <c r="I3">
        <v>0</v>
      </c>
      <c r="J3" s="161">
        <v>0.16916200000000001</v>
      </c>
      <c r="K3">
        <f t="shared" ref="K3:K66" si="0">SUM(I3:J3)</f>
        <v>0.16916200000000001</v>
      </c>
    </row>
    <row r="4" spans="1:11" x14ac:dyDescent="0.4">
      <c r="A4">
        <v>560</v>
      </c>
      <c r="B4">
        <v>500</v>
      </c>
      <c r="C4" t="s">
        <v>471</v>
      </c>
      <c r="D4">
        <v>16642</v>
      </c>
      <c r="E4">
        <v>0.34</v>
      </c>
      <c r="F4" t="s">
        <v>471</v>
      </c>
      <c r="G4" t="s">
        <v>656</v>
      </c>
      <c r="H4">
        <v>2019</v>
      </c>
      <c r="I4">
        <v>0</v>
      </c>
      <c r="J4" s="161">
        <v>0.33643299999999998</v>
      </c>
      <c r="K4">
        <f t="shared" si="0"/>
        <v>0.33643299999999998</v>
      </c>
    </row>
    <row r="5" spans="1:11" x14ac:dyDescent="0.4">
      <c r="A5">
        <v>420</v>
      </c>
      <c r="B5">
        <v>500</v>
      </c>
      <c r="C5" t="s">
        <v>336</v>
      </c>
      <c r="D5">
        <v>16656</v>
      </c>
      <c r="E5">
        <v>1.74</v>
      </c>
      <c r="F5" t="s">
        <v>336</v>
      </c>
      <c r="G5" t="s">
        <v>656</v>
      </c>
      <c r="H5">
        <v>2018</v>
      </c>
      <c r="I5">
        <v>0</v>
      </c>
      <c r="J5" s="161">
        <v>1.736937</v>
      </c>
      <c r="K5">
        <f t="shared" si="0"/>
        <v>1.736937</v>
      </c>
    </row>
    <row r="6" spans="1:11" x14ac:dyDescent="0.4">
      <c r="A6">
        <v>250</v>
      </c>
      <c r="B6">
        <v>503</v>
      </c>
      <c r="C6" t="s">
        <v>170</v>
      </c>
      <c r="D6">
        <v>19161</v>
      </c>
      <c r="E6">
        <v>0.49</v>
      </c>
      <c r="F6" t="s">
        <v>170</v>
      </c>
      <c r="G6" t="s">
        <v>656</v>
      </c>
      <c r="H6">
        <v>2023</v>
      </c>
      <c r="I6">
        <v>0</v>
      </c>
      <c r="J6" s="161">
        <v>0.48590899999999998</v>
      </c>
      <c r="K6">
        <f t="shared" si="0"/>
        <v>0.48590899999999998</v>
      </c>
    </row>
    <row r="7" spans="1:11" x14ac:dyDescent="0.4">
      <c r="A7">
        <v>249</v>
      </c>
      <c r="B7">
        <v>503</v>
      </c>
      <c r="C7" t="s">
        <v>169</v>
      </c>
      <c r="D7">
        <v>19043</v>
      </c>
      <c r="E7">
        <v>0.56000000000000005</v>
      </c>
      <c r="F7" t="s">
        <v>169</v>
      </c>
      <c r="G7" t="s">
        <v>656</v>
      </c>
      <c r="H7">
        <v>2024</v>
      </c>
      <c r="I7">
        <v>0</v>
      </c>
      <c r="J7" s="161">
        <v>0.56255100000000002</v>
      </c>
      <c r="K7">
        <f t="shared" si="0"/>
        <v>0.56255100000000002</v>
      </c>
    </row>
    <row r="8" spans="1:11" x14ac:dyDescent="0.4">
      <c r="A8">
        <v>261</v>
      </c>
      <c r="B8">
        <v>503</v>
      </c>
      <c r="C8" t="s">
        <v>181</v>
      </c>
      <c r="D8">
        <v>19162</v>
      </c>
      <c r="E8">
        <v>0.66</v>
      </c>
      <c r="F8" t="s">
        <v>181</v>
      </c>
      <c r="G8" t="s">
        <v>656</v>
      </c>
      <c r="H8">
        <v>2023</v>
      </c>
      <c r="I8">
        <v>0</v>
      </c>
      <c r="J8" s="161">
        <v>0.66057900000000003</v>
      </c>
      <c r="K8">
        <f t="shared" si="0"/>
        <v>0.66057900000000003</v>
      </c>
    </row>
    <row r="9" spans="1:11" x14ac:dyDescent="0.4">
      <c r="A9">
        <v>211</v>
      </c>
      <c r="B9">
        <v>503</v>
      </c>
      <c r="C9" t="s">
        <v>131</v>
      </c>
      <c r="D9">
        <v>19163</v>
      </c>
      <c r="E9">
        <v>0.96</v>
      </c>
      <c r="F9" t="s">
        <v>131</v>
      </c>
      <c r="G9" t="s">
        <v>656</v>
      </c>
      <c r="H9">
        <v>2023</v>
      </c>
      <c r="I9">
        <v>0</v>
      </c>
      <c r="J9" s="161">
        <v>0.96023199999999997</v>
      </c>
      <c r="K9">
        <f t="shared" si="0"/>
        <v>0.96023199999999997</v>
      </c>
    </row>
    <row r="10" spans="1:11" x14ac:dyDescent="0.4">
      <c r="A10">
        <v>295</v>
      </c>
      <c r="B10">
        <v>503</v>
      </c>
      <c r="C10" t="s">
        <v>214</v>
      </c>
      <c r="D10">
        <v>19321</v>
      </c>
      <c r="E10">
        <v>0.56000000000000005</v>
      </c>
      <c r="F10" t="s">
        <v>214</v>
      </c>
      <c r="G10" t="s">
        <v>656</v>
      </c>
      <c r="H10">
        <v>2024</v>
      </c>
      <c r="I10">
        <v>0</v>
      </c>
      <c r="J10" s="161">
        <v>0.56285600000000002</v>
      </c>
      <c r="K10">
        <f t="shared" si="0"/>
        <v>0.56285600000000002</v>
      </c>
    </row>
    <row r="11" spans="1:11" x14ac:dyDescent="0.4">
      <c r="A11">
        <v>296</v>
      </c>
      <c r="B11">
        <v>503</v>
      </c>
      <c r="C11" t="s">
        <v>215</v>
      </c>
      <c r="D11">
        <v>19322</v>
      </c>
      <c r="E11">
        <v>0.36</v>
      </c>
      <c r="F11" t="s">
        <v>215</v>
      </c>
      <c r="G11" t="s">
        <v>656</v>
      </c>
      <c r="H11">
        <v>2024</v>
      </c>
      <c r="I11">
        <v>0</v>
      </c>
      <c r="J11" s="161">
        <v>0.361259</v>
      </c>
      <c r="K11">
        <f t="shared" si="0"/>
        <v>0.361259</v>
      </c>
    </row>
    <row r="12" spans="1:11" x14ac:dyDescent="0.4">
      <c r="A12">
        <v>297</v>
      </c>
      <c r="B12">
        <v>503</v>
      </c>
      <c r="C12" t="s">
        <v>216</v>
      </c>
      <c r="D12">
        <v>19323</v>
      </c>
      <c r="E12">
        <v>0.62</v>
      </c>
      <c r="F12" t="s">
        <v>216</v>
      </c>
      <c r="G12" t="s">
        <v>656</v>
      </c>
      <c r="H12">
        <v>2024</v>
      </c>
      <c r="I12">
        <v>0</v>
      </c>
      <c r="J12" s="161">
        <v>0.62090299999999998</v>
      </c>
      <c r="K12">
        <f t="shared" si="0"/>
        <v>0.62090299999999998</v>
      </c>
    </row>
    <row r="13" spans="1:11" x14ac:dyDescent="0.4">
      <c r="A13">
        <v>298</v>
      </c>
      <c r="B13">
        <v>503</v>
      </c>
      <c r="C13" t="s">
        <v>217</v>
      </c>
      <c r="D13">
        <v>19324</v>
      </c>
      <c r="E13">
        <v>0.31</v>
      </c>
      <c r="F13" t="s">
        <v>217</v>
      </c>
      <c r="G13" t="s">
        <v>656</v>
      </c>
      <c r="H13">
        <v>2024</v>
      </c>
      <c r="I13">
        <v>0</v>
      </c>
      <c r="J13" s="161">
        <v>0.31187500000000001</v>
      </c>
      <c r="K13">
        <f t="shared" si="0"/>
        <v>0.31187500000000001</v>
      </c>
    </row>
    <row r="14" spans="1:11" x14ac:dyDescent="0.4">
      <c r="A14">
        <v>371</v>
      </c>
      <c r="B14">
        <v>500</v>
      </c>
      <c r="C14" t="s">
        <v>288</v>
      </c>
      <c r="D14">
        <v>13991</v>
      </c>
      <c r="E14">
        <v>1.8</v>
      </c>
      <c r="F14" t="s">
        <v>288</v>
      </c>
      <c r="G14" t="s">
        <v>656</v>
      </c>
      <c r="H14">
        <v>2017</v>
      </c>
      <c r="I14">
        <v>0</v>
      </c>
      <c r="J14" s="161">
        <v>1.827855</v>
      </c>
      <c r="K14">
        <f t="shared" si="0"/>
        <v>1.827855</v>
      </c>
    </row>
    <row r="15" spans="1:11" x14ac:dyDescent="0.4">
      <c r="A15">
        <v>470</v>
      </c>
      <c r="B15">
        <v>500</v>
      </c>
      <c r="C15" t="s">
        <v>384</v>
      </c>
      <c r="D15">
        <v>16840</v>
      </c>
      <c r="E15">
        <v>0.77</v>
      </c>
      <c r="F15" t="s">
        <v>384</v>
      </c>
      <c r="G15" t="s">
        <v>656</v>
      </c>
      <c r="H15">
        <v>2019</v>
      </c>
      <c r="I15">
        <v>0</v>
      </c>
      <c r="J15" s="161">
        <v>0.76596699999999995</v>
      </c>
      <c r="K15">
        <f t="shared" si="0"/>
        <v>0.76596699999999995</v>
      </c>
    </row>
    <row r="16" spans="1:11" x14ac:dyDescent="0.4">
      <c r="A16">
        <v>471</v>
      </c>
      <c r="B16">
        <v>500</v>
      </c>
      <c r="C16" t="s">
        <v>385</v>
      </c>
      <c r="D16">
        <v>16841</v>
      </c>
      <c r="E16">
        <v>3.61</v>
      </c>
      <c r="F16" t="s">
        <v>385</v>
      </c>
      <c r="G16" t="s">
        <v>656</v>
      </c>
      <c r="H16">
        <v>2021</v>
      </c>
      <c r="I16">
        <v>0</v>
      </c>
      <c r="J16" s="161">
        <v>3.6062340000000002</v>
      </c>
      <c r="K16">
        <f t="shared" si="0"/>
        <v>3.6062340000000002</v>
      </c>
    </row>
    <row r="17" spans="1:11" x14ac:dyDescent="0.4">
      <c r="A17">
        <v>490</v>
      </c>
      <c r="B17">
        <v>500</v>
      </c>
      <c r="C17" t="s">
        <v>401</v>
      </c>
      <c r="D17">
        <v>16913</v>
      </c>
      <c r="E17">
        <v>1.43</v>
      </c>
      <c r="F17" t="s">
        <v>401</v>
      </c>
      <c r="G17" t="s">
        <v>656</v>
      </c>
      <c r="H17">
        <v>2021</v>
      </c>
      <c r="I17">
        <v>0</v>
      </c>
      <c r="J17" s="161">
        <v>1.4331370000000001</v>
      </c>
      <c r="K17">
        <f t="shared" si="0"/>
        <v>1.4331370000000001</v>
      </c>
    </row>
    <row r="18" spans="1:11" x14ac:dyDescent="0.4">
      <c r="A18">
        <v>335</v>
      </c>
      <c r="B18">
        <v>503</v>
      </c>
      <c r="C18" t="s">
        <v>253</v>
      </c>
      <c r="D18">
        <v>19400</v>
      </c>
      <c r="E18">
        <v>0.39</v>
      </c>
      <c r="F18" t="s">
        <v>253</v>
      </c>
      <c r="G18" t="s">
        <v>656</v>
      </c>
      <c r="H18">
        <v>2023</v>
      </c>
      <c r="I18">
        <v>0</v>
      </c>
      <c r="J18" s="161">
        <v>0.389986</v>
      </c>
      <c r="K18">
        <f t="shared" si="0"/>
        <v>0.389986</v>
      </c>
    </row>
    <row r="19" spans="1:11" x14ac:dyDescent="0.4">
      <c r="A19">
        <v>336</v>
      </c>
      <c r="B19">
        <v>503</v>
      </c>
      <c r="C19" t="s">
        <v>254</v>
      </c>
      <c r="D19">
        <v>19401</v>
      </c>
      <c r="E19">
        <v>0.2</v>
      </c>
      <c r="F19" t="s">
        <v>254</v>
      </c>
      <c r="G19" t="s">
        <v>656</v>
      </c>
      <c r="H19">
        <v>2023</v>
      </c>
      <c r="I19">
        <v>0</v>
      </c>
      <c r="J19" s="161">
        <v>0.20319899999999999</v>
      </c>
      <c r="K19">
        <f t="shared" si="0"/>
        <v>0.20319899999999999</v>
      </c>
    </row>
    <row r="20" spans="1:11" x14ac:dyDescent="0.4">
      <c r="A20">
        <v>340</v>
      </c>
      <c r="B20">
        <v>503</v>
      </c>
      <c r="C20" t="s">
        <v>258</v>
      </c>
      <c r="D20">
        <v>19406</v>
      </c>
      <c r="E20">
        <v>1.9</v>
      </c>
      <c r="F20" t="s">
        <v>258</v>
      </c>
      <c r="G20" t="s">
        <v>656</v>
      </c>
      <c r="H20">
        <v>2023</v>
      </c>
      <c r="I20">
        <v>0</v>
      </c>
      <c r="J20" s="161">
        <v>1.904679</v>
      </c>
      <c r="K20">
        <f t="shared" si="0"/>
        <v>1.904679</v>
      </c>
    </row>
    <row r="21" spans="1:11" x14ac:dyDescent="0.4">
      <c r="A21">
        <v>278</v>
      </c>
      <c r="B21">
        <v>503</v>
      </c>
      <c r="C21" t="s">
        <v>197</v>
      </c>
      <c r="D21">
        <v>19302</v>
      </c>
      <c r="E21">
        <v>1.69</v>
      </c>
      <c r="F21" t="s">
        <v>197</v>
      </c>
      <c r="G21" t="s">
        <v>656</v>
      </c>
      <c r="H21">
        <v>2022</v>
      </c>
      <c r="I21">
        <v>0</v>
      </c>
      <c r="J21" s="161">
        <v>1.6880599999999999</v>
      </c>
      <c r="K21">
        <f t="shared" si="0"/>
        <v>1.6880599999999999</v>
      </c>
    </row>
    <row r="22" spans="1:11" x14ac:dyDescent="0.4">
      <c r="A22">
        <v>279</v>
      </c>
      <c r="B22">
        <v>503</v>
      </c>
      <c r="C22" t="s">
        <v>198</v>
      </c>
      <c r="D22">
        <v>19303</v>
      </c>
      <c r="E22">
        <v>0.96</v>
      </c>
      <c r="F22" t="s">
        <v>198</v>
      </c>
      <c r="G22" t="s">
        <v>656</v>
      </c>
      <c r="H22">
        <v>2024</v>
      </c>
      <c r="I22">
        <v>0</v>
      </c>
      <c r="J22" s="161">
        <v>0.962731</v>
      </c>
      <c r="K22">
        <f t="shared" si="0"/>
        <v>0.962731</v>
      </c>
    </row>
    <row r="23" spans="1:11" x14ac:dyDescent="0.4">
      <c r="A23">
        <v>280</v>
      </c>
      <c r="B23">
        <v>503</v>
      </c>
      <c r="C23" t="s">
        <v>199</v>
      </c>
      <c r="D23">
        <v>19304</v>
      </c>
      <c r="E23">
        <v>0.25</v>
      </c>
      <c r="F23" t="s">
        <v>199</v>
      </c>
      <c r="G23" t="s">
        <v>656</v>
      </c>
      <c r="H23">
        <v>2024</v>
      </c>
      <c r="I23">
        <v>0</v>
      </c>
      <c r="J23" s="161">
        <v>0.25250600000000001</v>
      </c>
      <c r="K23">
        <f t="shared" si="0"/>
        <v>0.25250600000000001</v>
      </c>
    </row>
    <row r="24" spans="1:11" x14ac:dyDescent="0.4">
      <c r="A24">
        <v>263</v>
      </c>
      <c r="B24">
        <v>503</v>
      </c>
      <c r="C24" t="s">
        <v>183</v>
      </c>
      <c r="D24">
        <v>19165</v>
      </c>
      <c r="E24">
        <v>2.58</v>
      </c>
      <c r="F24" t="s">
        <v>183</v>
      </c>
      <c r="G24" t="s">
        <v>656</v>
      </c>
      <c r="H24">
        <v>2022</v>
      </c>
      <c r="I24">
        <v>0</v>
      </c>
      <c r="J24" s="161">
        <v>2.6725590000000001</v>
      </c>
      <c r="K24">
        <f t="shared" si="0"/>
        <v>2.6725590000000001</v>
      </c>
    </row>
    <row r="25" spans="1:11" x14ac:dyDescent="0.4">
      <c r="A25">
        <v>264</v>
      </c>
      <c r="B25">
        <v>503</v>
      </c>
      <c r="C25" t="s">
        <v>184</v>
      </c>
      <c r="D25">
        <v>19166</v>
      </c>
      <c r="E25">
        <v>1.64</v>
      </c>
      <c r="F25" t="s">
        <v>184</v>
      </c>
      <c r="G25" t="s">
        <v>656</v>
      </c>
      <c r="H25">
        <v>2023</v>
      </c>
      <c r="I25">
        <v>0</v>
      </c>
      <c r="J25" s="161">
        <v>1.6378029999999999</v>
      </c>
      <c r="K25">
        <f t="shared" si="0"/>
        <v>1.6378029999999999</v>
      </c>
    </row>
    <row r="26" spans="1:11" x14ac:dyDescent="0.4">
      <c r="A26">
        <v>76</v>
      </c>
      <c r="B26">
        <v>503</v>
      </c>
      <c r="C26" t="s">
        <v>5</v>
      </c>
      <c r="D26">
        <v>19167</v>
      </c>
      <c r="E26">
        <v>0.61</v>
      </c>
      <c r="F26" t="s">
        <v>5</v>
      </c>
      <c r="G26" t="s">
        <v>656</v>
      </c>
      <c r="H26">
        <v>2023</v>
      </c>
      <c r="I26">
        <v>0</v>
      </c>
      <c r="J26" s="161">
        <v>0.61226400000000003</v>
      </c>
      <c r="K26">
        <f t="shared" si="0"/>
        <v>0.61226400000000003</v>
      </c>
    </row>
    <row r="27" spans="1:11" x14ac:dyDescent="0.4">
      <c r="A27">
        <v>281</v>
      </c>
      <c r="B27">
        <v>503</v>
      </c>
      <c r="C27" t="s">
        <v>200</v>
      </c>
      <c r="D27">
        <v>19305</v>
      </c>
      <c r="E27">
        <v>0.78</v>
      </c>
      <c r="F27" t="s">
        <v>200</v>
      </c>
      <c r="G27" t="s">
        <v>656</v>
      </c>
      <c r="H27">
        <v>2024</v>
      </c>
      <c r="I27">
        <v>0</v>
      </c>
      <c r="J27" s="161">
        <v>0.780748</v>
      </c>
      <c r="K27">
        <f t="shared" si="0"/>
        <v>0.780748</v>
      </c>
    </row>
    <row r="28" spans="1:11" x14ac:dyDescent="0.4">
      <c r="A28">
        <v>282</v>
      </c>
      <c r="B28">
        <v>503</v>
      </c>
      <c r="C28" t="s">
        <v>201</v>
      </c>
      <c r="D28">
        <v>19306</v>
      </c>
      <c r="E28">
        <v>0.16</v>
      </c>
      <c r="F28" t="s">
        <v>201</v>
      </c>
      <c r="G28" t="s">
        <v>656</v>
      </c>
      <c r="H28">
        <v>2024</v>
      </c>
      <c r="I28">
        <v>0</v>
      </c>
      <c r="J28" s="161">
        <v>0.15514500000000001</v>
      </c>
      <c r="K28">
        <f t="shared" si="0"/>
        <v>0.15514500000000001</v>
      </c>
    </row>
    <row r="29" spans="1:11" x14ac:dyDescent="0.4">
      <c r="A29">
        <v>283</v>
      </c>
      <c r="B29">
        <v>503</v>
      </c>
      <c r="C29" t="s">
        <v>202</v>
      </c>
      <c r="D29">
        <v>19307</v>
      </c>
      <c r="E29">
        <v>0.67</v>
      </c>
      <c r="F29" t="s">
        <v>202</v>
      </c>
      <c r="G29" t="s">
        <v>656</v>
      </c>
      <c r="H29">
        <v>2024</v>
      </c>
      <c r="I29">
        <v>0</v>
      </c>
      <c r="J29" s="161">
        <v>0.674099</v>
      </c>
      <c r="K29">
        <f t="shared" si="0"/>
        <v>0.674099</v>
      </c>
    </row>
    <row r="30" spans="1:11" x14ac:dyDescent="0.4">
      <c r="A30">
        <v>323</v>
      </c>
      <c r="B30">
        <v>508</v>
      </c>
      <c r="C30" t="s">
        <v>241</v>
      </c>
      <c r="D30">
        <v>19362</v>
      </c>
      <c r="E30">
        <v>0.44</v>
      </c>
      <c r="F30" t="s">
        <v>241</v>
      </c>
      <c r="G30" t="s">
        <v>656</v>
      </c>
      <c r="H30">
        <v>2024</v>
      </c>
      <c r="I30">
        <v>0</v>
      </c>
      <c r="J30" s="161">
        <v>0.44497300000000001</v>
      </c>
      <c r="K30">
        <f t="shared" si="0"/>
        <v>0.44497300000000001</v>
      </c>
    </row>
    <row r="31" spans="1:11" x14ac:dyDescent="0.4">
      <c r="A31">
        <v>565</v>
      </c>
      <c r="B31">
        <v>500</v>
      </c>
      <c r="C31" t="s">
        <v>476</v>
      </c>
      <c r="D31">
        <v>13994</v>
      </c>
      <c r="E31">
        <v>1.72</v>
      </c>
      <c r="F31" t="s">
        <v>476</v>
      </c>
      <c r="G31" t="s">
        <v>656</v>
      </c>
      <c r="H31">
        <v>2021</v>
      </c>
      <c r="I31">
        <v>0</v>
      </c>
      <c r="J31" s="161">
        <v>1.7226030000000001</v>
      </c>
      <c r="K31">
        <f t="shared" si="0"/>
        <v>1.7226030000000001</v>
      </c>
    </row>
    <row r="32" spans="1:11" x14ac:dyDescent="0.4">
      <c r="A32">
        <v>511</v>
      </c>
      <c r="B32">
        <v>500</v>
      </c>
      <c r="C32" t="s">
        <v>422</v>
      </c>
      <c r="D32">
        <v>16930</v>
      </c>
      <c r="E32">
        <v>0.39</v>
      </c>
      <c r="F32" t="s">
        <v>422</v>
      </c>
      <c r="G32" t="s">
        <v>656</v>
      </c>
      <c r="H32">
        <v>2020</v>
      </c>
      <c r="I32">
        <v>0</v>
      </c>
      <c r="J32" s="161">
        <v>0.38713700000000001</v>
      </c>
      <c r="K32">
        <f t="shared" si="0"/>
        <v>0.38713700000000001</v>
      </c>
    </row>
    <row r="33" spans="1:11" x14ac:dyDescent="0.4">
      <c r="A33">
        <v>532</v>
      </c>
      <c r="B33">
        <v>500</v>
      </c>
      <c r="C33" t="s">
        <v>443</v>
      </c>
      <c r="D33">
        <v>17005</v>
      </c>
      <c r="E33">
        <v>0.86</v>
      </c>
      <c r="F33" t="s">
        <v>443</v>
      </c>
      <c r="G33" t="s">
        <v>656</v>
      </c>
      <c r="H33">
        <v>2021</v>
      </c>
      <c r="I33">
        <v>0</v>
      </c>
      <c r="J33" s="161">
        <v>0.85689400000000004</v>
      </c>
      <c r="K33">
        <f t="shared" si="0"/>
        <v>0.85689400000000004</v>
      </c>
    </row>
    <row r="34" spans="1:11" x14ac:dyDescent="0.4">
      <c r="A34">
        <v>533</v>
      </c>
      <c r="B34">
        <v>500</v>
      </c>
      <c r="C34" t="s">
        <v>444</v>
      </c>
      <c r="D34">
        <v>17006</v>
      </c>
      <c r="E34">
        <v>1.07</v>
      </c>
      <c r="F34" t="s">
        <v>444</v>
      </c>
      <c r="G34" t="s">
        <v>656</v>
      </c>
      <c r="H34">
        <v>2020</v>
      </c>
      <c r="I34">
        <v>0</v>
      </c>
      <c r="J34" s="161">
        <v>1.06854</v>
      </c>
      <c r="K34">
        <f t="shared" si="0"/>
        <v>1.06854</v>
      </c>
    </row>
    <row r="35" spans="1:11" x14ac:dyDescent="0.4">
      <c r="A35">
        <v>284</v>
      </c>
      <c r="B35">
        <v>503</v>
      </c>
      <c r="C35" t="s">
        <v>203</v>
      </c>
      <c r="D35">
        <v>19308</v>
      </c>
      <c r="E35">
        <v>0.51</v>
      </c>
      <c r="F35" t="s">
        <v>203</v>
      </c>
      <c r="G35" t="s">
        <v>656</v>
      </c>
      <c r="H35">
        <v>2024</v>
      </c>
      <c r="I35">
        <v>0</v>
      </c>
      <c r="J35" s="161">
        <v>0.5083939999999999</v>
      </c>
      <c r="K35">
        <f t="shared" si="0"/>
        <v>0.5083939999999999</v>
      </c>
    </row>
    <row r="36" spans="1:11" x14ac:dyDescent="0.4">
      <c r="A36">
        <v>82</v>
      </c>
      <c r="B36">
        <v>503</v>
      </c>
      <c r="C36" t="s">
        <v>11</v>
      </c>
      <c r="D36">
        <v>19168</v>
      </c>
      <c r="E36">
        <v>0.56000000000000005</v>
      </c>
      <c r="F36" t="s">
        <v>11</v>
      </c>
      <c r="G36" t="s">
        <v>656</v>
      </c>
      <c r="H36">
        <v>2023</v>
      </c>
      <c r="I36">
        <v>0</v>
      </c>
      <c r="J36" s="161">
        <v>0.56390499999999999</v>
      </c>
      <c r="K36">
        <f t="shared" si="0"/>
        <v>0.56390499999999999</v>
      </c>
    </row>
    <row r="37" spans="1:11" x14ac:dyDescent="0.4">
      <c r="A37">
        <v>337</v>
      </c>
      <c r="B37">
        <v>503</v>
      </c>
      <c r="C37" t="s">
        <v>255</v>
      </c>
      <c r="D37">
        <v>19402</v>
      </c>
      <c r="E37">
        <v>0.27</v>
      </c>
      <c r="F37" t="s">
        <v>255</v>
      </c>
      <c r="G37" t="s">
        <v>656</v>
      </c>
      <c r="H37">
        <v>2025</v>
      </c>
      <c r="I37">
        <v>0</v>
      </c>
      <c r="J37" s="161">
        <v>0.274951</v>
      </c>
      <c r="K37">
        <f t="shared" si="0"/>
        <v>0.274951</v>
      </c>
    </row>
    <row r="38" spans="1:11" x14ac:dyDescent="0.4">
      <c r="A38">
        <v>169</v>
      </c>
      <c r="B38">
        <v>503</v>
      </c>
      <c r="C38" t="s">
        <v>93</v>
      </c>
      <c r="D38">
        <v>19169</v>
      </c>
      <c r="E38">
        <v>0.4</v>
      </c>
      <c r="F38" t="s">
        <v>93</v>
      </c>
      <c r="G38" t="s">
        <v>656</v>
      </c>
      <c r="H38">
        <v>2023</v>
      </c>
      <c r="I38">
        <v>0</v>
      </c>
      <c r="J38" s="161">
        <v>0.39835700000000002</v>
      </c>
      <c r="K38">
        <f t="shared" si="0"/>
        <v>0.39835700000000002</v>
      </c>
    </row>
    <row r="39" spans="1:11" x14ac:dyDescent="0.4">
      <c r="A39">
        <v>306</v>
      </c>
      <c r="B39">
        <v>503</v>
      </c>
      <c r="C39" t="s">
        <v>580</v>
      </c>
      <c r="D39">
        <v>19334</v>
      </c>
      <c r="E39">
        <v>7.0000000000000007E-2</v>
      </c>
      <c r="F39" t="s">
        <v>580</v>
      </c>
      <c r="G39" t="s">
        <v>656</v>
      </c>
      <c r="H39">
        <v>2024</v>
      </c>
      <c r="I39">
        <v>0</v>
      </c>
      <c r="J39" s="161">
        <v>7.4694999999999998E-2</v>
      </c>
      <c r="K39">
        <f t="shared" si="0"/>
        <v>7.4694999999999998E-2</v>
      </c>
    </row>
    <row r="40" spans="1:11" x14ac:dyDescent="0.4">
      <c r="A40">
        <v>73</v>
      </c>
      <c r="B40">
        <v>503</v>
      </c>
      <c r="C40" t="s">
        <v>573</v>
      </c>
      <c r="D40">
        <v>22988</v>
      </c>
      <c r="E40">
        <v>2.13</v>
      </c>
      <c r="F40" t="s">
        <v>573</v>
      </c>
      <c r="G40" t="s">
        <v>656</v>
      </c>
      <c r="H40">
        <v>2025</v>
      </c>
      <c r="I40">
        <v>0</v>
      </c>
      <c r="J40" s="161">
        <v>2.1295580000000003</v>
      </c>
      <c r="K40">
        <f t="shared" si="0"/>
        <v>2.1295580000000003</v>
      </c>
    </row>
    <row r="41" spans="1:11" x14ac:dyDescent="0.4">
      <c r="A41">
        <v>2</v>
      </c>
      <c r="B41">
        <v>503</v>
      </c>
      <c r="C41" t="s">
        <v>508</v>
      </c>
      <c r="D41">
        <v>22959</v>
      </c>
      <c r="E41">
        <v>0.43</v>
      </c>
      <c r="F41" t="s">
        <v>508</v>
      </c>
      <c r="G41" t="s">
        <v>656</v>
      </c>
      <c r="H41">
        <v>2025</v>
      </c>
      <c r="I41">
        <v>0</v>
      </c>
      <c r="J41" s="161">
        <v>0.42904799999999998</v>
      </c>
      <c r="K41">
        <f t="shared" si="0"/>
        <v>0.42904799999999998</v>
      </c>
    </row>
    <row r="42" spans="1:11" x14ac:dyDescent="0.4">
      <c r="A42">
        <v>307</v>
      </c>
      <c r="B42">
        <v>503</v>
      </c>
      <c r="C42" t="s">
        <v>225</v>
      </c>
      <c r="D42">
        <v>19335</v>
      </c>
      <c r="E42">
        <v>0.37</v>
      </c>
      <c r="F42" t="s">
        <v>225</v>
      </c>
      <c r="G42" t="s">
        <v>656</v>
      </c>
      <c r="H42">
        <v>2024</v>
      </c>
      <c r="I42">
        <v>0</v>
      </c>
      <c r="J42" s="161">
        <v>0.36601</v>
      </c>
      <c r="K42">
        <f t="shared" si="0"/>
        <v>0.36601</v>
      </c>
    </row>
    <row r="43" spans="1:11" x14ac:dyDescent="0.4">
      <c r="A43">
        <v>308</v>
      </c>
      <c r="B43">
        <v>503</v>
      </c>
      <c r="C43" t="s">
        <v>226</v>
      </c>
      <c r="D43">
        <v>19336</v>
      </c>
      <c r="E43">
        <v>0.12</v>
      </c>
      <c r="F43" t="s">
        <v>226</v>
      </c>
      <c r="G43" t="s">
        <v>656</v>
      </c>
      <c r="H43">
        <v>2024</v>
      </c>
      <c r="I43">
        <v>0</v>
      </c>
      <c r="J43" s="161">
        <v>0.12372</v>
      </c>
      <c r="K43">
        <f t="shared" si="0"/>
        <v>0.12372</v>
      </c>
    </row>
    <row r="44" spans="1:11" x14ac:dyDescent="0.4">
      <c r="A44">
        <v>309</v>
      </c>
      <c r="B44">
        <v>503</v>
      </c>
      <c r="C44" t="s">
        <v>227</v>
      </c>
      <c r="D44">
        <v>19337</v>
      </c>
      <c r="E44">
        <v>0.32</v>
      </c>
      <c r="F44" t="s">
        <v>227</v>
      </c>
      <c r="G44" t="s">
        <v>656</v>
      </c>
      <c r="H44">
        <v>2024</v>
      </c>
      <c r="I44">
        <v>0</v>
      </c>
      <c r="J44" s="161">
        <v>0.32406099999999999</v>
      </c>
      <c r="K44">
        <f t="shared" si="0"/>
        <v>0.32406099999999999</v>
      </c>
    </row>
    <row r="45" spans="1:11" x14ac:dyDescent="0.4">
      <c r="A45">
        <v>5</v>
      </c>
      <c r="B45">
        <v>503</v>
      </c>
      <c r="C45" t="s">
        <v>511</v>
      </c>
      <c r="D45">
        <v>22963</v>
      </c>
      <c r="E45">
        <v>0.44</v>
      </c>
      <c r="F45" t="s">
        <v>511</v>
      </c>
      <c r="G45" t="s">
        <v>656</v>
      </c>
      <c r="H45">
        <v>2025</v>
      </c>
      <c r="I45">
        <v>0</v>
      </c>
      <c r="J45" s="161">
        <v>0.442444</v>
      </c>
      <c r="K45">
        <f t="shared" si="0"/>
        <v>0.442444</v>
      </c>
    </row>
    <row r="46" spans="1:11" x14ac:dyDescent="0.4">
      <c r="A46">
        <v>6</v>
      </c>
      <c r="B46">
        <v>503</v>
      </c>
      <c r="C46" t="s">
        <v>512</v>
      </c>
      <c r="D46">
        <v>22964</v>
      </c>
      <c r="E46">
        <v>0.36</v>
      </c>
      <c r="F46" t="s">
        <v>512</v>
      </c>
      <c r="G46" t="s">
        <v>656</v>
      </c>
      <c r="H46">
        <v>2025</v>
      </c>
      <c r="I46">
        <v>0</v>
      </c>
      <c r="J46" s="161">
        <v>0.35830699999999999</v>
      </c>
      <c r="K46">
        <f t="shared" si="0"/>
        <v>0.35830699999999999</v>
      </c>
    </row>
    <row r="47" spans="1:11" x14ac:dyDescent="0.4">
      <c r="A47">
        <v>173</v>
      </c>
      <c r="B47">
        <v>503</v>
      </c>
      <c r="C47" t="s">
        <v>97</v>
      </c>
      <c r="D47">
        <v>19170</v>
      </c>
      <c r="E47">
        <v>1.33</v>
      </c>
      <c r="F47" t="s">
        <v>97</v>
      </c>
      <c r="G47" t="s">
        <v>656</v>
      </c>
      <c r="H47">
        <v>2021</v>
      </c>
      <c r="I47">
        <v>0</v>
      </c>
      <c r="J47" s="161">
        <v>1.327558</v>
      </c>
      <c r="K47">
        <f t="shared" si="0"/>
        <v>1.327558</v>
      </c>
    </row>
    <row r="48" spans="1:11" x14ac:dyDescent="0.4">
      <c r="A48">
        <v>174</v>
      </c>
      <c r="B48">
        <v>503</v>
      </c>
      <c r="C48" t="s">
        <v>98</v>
      </c>
      <c r="D48">
        <v>19171</v>
      </c>
      <c r="E48">
        <v>0.32</v>
      </c>
      <c r="F48" t="s">
        <v>98</v>
      </c>
      <c r="G48" t="s">
        <v>656</v>
      </c>
      <c r="H48">
        <v>2023</v>
      </c>
      <c r="I48">
        <v>0</v>
      </c>
      <c r="J48" s="161">
        <v>0.32130799999999998</v>
      </c>
      <c r="K48">
        <f t="shared" si="0"/>
        <v>0.32130799999999998</v>
      </c>
    </row>
    <row r="49" spans="1:11" x14ac:dyDescent="0.4">
      <c r="A49">
        <v>285</v>
      </c>
      <c r="B49">
        <v>503</v>
      </c>
      <c r="C49" t="s">
        <v>204</v>
      </c>
      <c r="D49">
        <v>19310</v>
      </c>
      <c r="E49">
        <v>0.24</v>
      </c>
      <c r="F49" t="s">
        <v>204</v>
      </c>
      <c r="G49" t="s">
        <v>656</v>
      </c>
      <c r="H49">
        <v>2024</v>
      </c>
      <c r="I49">
        <v>0</v>
      </c>
      <c r="J49" s="161">
        <v>0.23808199999999999</v>
      </c>
      <c r="K49">
        <f t="shared" si="0"/>
        <v>0.23808199999999999</v>
      </c>
    </row>
    <row r="50" spans="1:11" x14ac:dyDescent="0.4">
      <c r="A50">
        <v>265</v>
      </c>
      <c r="B50">
        <v>503</v>
      </c>
      <c r="C50" t="s">
        <v>185</v>
      </c>
      <c r="D50">
        <v>19172</v>
      </c>
      <c r="E50">
        <v>2.34</v>
      </c>
      <c r="F50" t="s">
        <v>185</v>
      </c>
      <c r="G50" t="s">
        <v>656</v>
      </c>
      <c r="H50">
        <v>2024</v>
      </c>
      <c r="I50">
        <v>0</v>
      </c>
      <c r="J50" s="161">
        <v>2.345259</v>
      </c>
      <c r="K50">
        <f t="shared" si="0"/>
        <v>2.345259</v>
      </c>
    </row>
    <row r="51" spans="1:11" x14ac:dyDescent="0.4">
      <c r="A51">
        <v>3</v>
      </c>
      <c r="B51">
        <v>503</v>
      </c>
      <c r="C51" t="s">
        <v>509</v>
      </c>
      <c r="D51">
        <v>22960</v>
      </c>
      <c r="E51">
        <v>1.32</v>
      </c>
      <c r="F51" t="s">
        <v>509</v>
      </c>
      <c r="G51" t="s">
        <v>656</v>
      </c>
      <c r="H51">
        <v>2025</v>
      </c>
      <c r="I51">
        <v>0</v>
      </c>
      <c r="J51" s="161">
        <v>1.317544</v>
      </c>
      <c r="K51">
        <f t="shared" si="0"/>
        <v>1.317544</v>
      </c>
    </row>
    <row r="52" spans="1:11" x14ac:dyDescent="0.4">
      <c r="A52">
        <v>286</v>
      </c>
      <c r="B52">
        <v>503</v>
      </c>
      <c r="C52" t="s">
        <v>205</v>
      </c>
      <c r="D52">
        <v>19311</v>
      </c>
      <c r="E52">
        <v>0.53</v>
      </c>
      <c r="F52" t="s">
        <v>205</v>
      </c>
      <c r="G52" t="s">
        <v>656</v>
      </c>
      <c r="H52">
        <v>2024</v>
      </c>
      <c r="I52">
        <v>0</v>
      </c>
      <c r="J52" s="161">
        <v>0.52573300000000001</v>
      </c>
      <c r="K52">
        <f t="shared" si="0"/>
        <v>0.52573300000000001</v>
      </c>
    </row>
    <row r="53" spans="1:11" x14ac:dyDescent="0.4">
      <c r="A53">
        <v>287</v>
      </c>
      <c r="B53">
        <v>503</v>
      </c>
      <c r="C53" t="s">
        <v>206</v>
      </c>
      <c r="D53">
        <v>19312</v>
      </c>
      <c r="E53">
        <v>0.42</v>
      </c>
      <c r="F53" t="s">
        <v>206</v>
      </c>
      <c r="G53" t="s">
        <v>656</v>
      </c>
      <c r="H53">
        <v>2024</v>
      </c>
      <c r="I53">
        <v>0</v>
      </c>
      <c r="J53" s="161">
        <v>0.417215</v>
      </c>
      <c r="K53">
        <f t="shared" si="0"/>
        <v>0.417215</v>
      </c>
    </row>
    <row r="54" spans="1:11" x14ac:dyDescent="0.4">
      <c r="A54">
        <v>4</v>
      </c>
      <c r="B54">
        <v>503</v>
      </c>
      <c r="C54" t="s">
        <v>510</v>
      </c>
      <c r="D54">
        <v>22962</v>
      </c>
      <c r="E54">
        <v>0.08</v>
      </c>
      <c r="F54" t="s">
        <v>510</v>
      </c>
      <c r="G54" t="s">
        <v>656</v>
      </c>
      <c r="H54">
        <v>2023</v>
      </c>
      <c r="I54">
        <v>0</v>
      </c>
      <c r="J54" s="161">
        <v>7.6054999999999998E-2</v>
      </c>
      <c r="K54">
        <f t="shared" si="0"/>
        <v>7.6054999999999998E-2</v>
      </c>
    </row>
    <row r="55" spans="1:11" x14ac:dyDescent="0.4">
      <c r="A55">
        <v>288</v>
      </c>
      <c r="B55">
        <v>503</v>
      </c>
      <c r="C55" t="s">
        <v>207</v>
      </c>
      <c r="D55">
        <v>19313</v>
      </c>
      <c r="E55">
        <v>0.13</v>
      </c>
      <c r="F55" t="s">
        <v>207</v>
      </c>
      <c r="G55" t="s">
        <v>656</v>
      </c>
      <c r="H55">
        <v>2024</v>
      </c>
      <c r="I55">
        <v>0</v>
      </c>
      <c r="J55" s="161">
        <v>0.13153400000000001</v>
      </c>
      <c r="K55">
        <f t="shared" si="0"/>
        <v>0.13153400000000001</v>
      </c>
    </row>
    <row r="56" spans="1:11" x14ac:dyDescent="0.4">
      <c r="A56">
        <v>289</v>
      </c>
      <c r="B56">
        <v>503</v>
      </c>
      <c r="C56" t="s">
        <v>208</v>
      </c>
      <c r="D56">
        <v>19314</v>
      </c>
      <c r="E56">
        <v>0.09</v>
      </c>
      <c r="F56" t="s">
        <v>208</v>
      </c>
      <c r="G56" t="s">
        <v>656</v>
      </c>
      <c r="H56">
        <v>2024</v>
      </c>
      <c r="I56">
        <v>0</v>
      </c>
      <c r="J56" s="161">
        <v>8.5206000000000004E-2</v>
      </c>
      <c r="K56">
        <f t="shared" si="0"/>
        <v>8.5206000000000004E-2</v>
      </c>
    </row>
    <row r="57" spans="1:11" x14ac:dyDescent="0.4">
      <c r="A57">
        <v>290</v>
      </c>
      <c r="B57">
        <v>503</v>
      </c>
      <c r="C57" t="s">
        <v>209</v>
      </c>
      <c r="D57">
        <v>19315</v>
      </c>
      <c r="E57">
        <v>0.2</v>
      </c>
      <c r="F57" t="s">
        <v>209</v>
      </c>
      <c r="G57" t="s">
        <v>656</v>
      </c>
      <c r="H57">
        <v>2024</v>
      </c>
      <c r="I57">
        <v>0</v>
      </c>
      <c r="J57" s="161">
        <v>0.19694</v>
      </c>
      <c r="K57">
        <f t="shared" si="0"/>
        <v>0.19694</v>
      </c>
    </row>
    <row r="58" spans="1:11" x14ac:dyDescent="0.4">
      <c r="A58">
        <v>291</v>
      </c>
      <c r="B58">
        <v>503</v>
      </c>
      <c r="C58" t="s">
        <v>210</v>
      </c>
      <c r="D58">
        <v>19316</v>
      </c>
      <c r="E58">
        <v>0.26</v>
      </c>
      <c r="F58" t="s">
        <v>210</v>
      </c>
      <c r="G58" t="s">
        <v>656</v>
      </c>
      <c r="H58">
        <v>2024</v>
      </c>
      <c r="I58">
        <v>0</v>
      </c>
      <c r="J58" s="161">
        <v>0.26079400000000003</v>
      </c>
      <c r="K58">
        <f t="shared" si="0"/>
        <v>0.26079400000000003</v>
      </c>
    </row>
    <row r="59" spans="1:11" x14ac:dyDescent="0.4">
      <c r="A59">
        <v>292</v>
      </c>
      <c r="B59">
        <v>503</v>
      </c>
      <c r="C59" t="s">
        <v>211</v>
      </c>
      <c r="D59">
        <v>19317</v>
      </c>
      <c r="E59">
        <v>0.13</v>
      </c>
      <c r="F59" t="s">
        <v>211</v>
      </c>
      <c r="G59" t="s">
        <v>656</v>
      </c>
      <c r="H59">
        <v>2024</v>
      </c>
      <c r="I59">
        <v>0</v>
      </c>
      <c r="J59" s="161">
        <v>0.13001599999999999</v>
      </c>
      <c r="K59">
        <f t="shared" si="0"/>
        <v>0.13001599999999999</v>
      </c>
    </row>
    <row r="60" spans="1:11" x14ac:dyDescent="0.4">
      <c r="A60">
        <v>293</v>
      </c>
      <c r="B60">
        <v>503</v>
      </c>
      <c r="C60" t="s">
        <v>212</v>
      </c>
      <c r="D60">
        <v>19318</v>
      </c>
      <c r="E60">
        <v>0.36</v>
      </c>
      <c r="F60" t="s">
        <v>212</v>
      </c>
      <c r="G60" t="s">
        <v>656</v>
      </c>
      <c r="H60">
        <v>2024</v>
      </c>
      <c r="I60">
        <v>0</v>
      </c>
      <c r="J60" s="161">
        <v>0.35646699999999998</v>
      </c>
      <c r="K60">
        <f t="shared" si="0"/>
        <v>0.35646699999999998</v>
      </c>
    </row>
    <row r="61" spans="1:11" x14ac:dyDescent="0.4">
      <c r="A61">
        <v>369</v>
      </c>
      <c r="B61">
        <v>500</v>
      </c>
      <c r="C61" t="s">
        <v>593</v>
      </c>
      <c r="D61">
        <v>12783</v>
      </c>
      <c r="E61">
        <v>0.53</v>
      </c>
      <c r="F61" t="s">
        <v>593</v>
      </c>
      <c r="G61" t="s">
        <v>656</v>
      </c>
      <c r="H61">
        <v>2018</v>
      </c>
      <c r="I61">
        <v>0</v>
      </c>
      <c r="J61" s="161">
        <v>0.52907000000000004</v>
      </c>
      <c r="K61">
        <f t="shared" si="0"/>
        <v>0.52907000000000004</v>
      </c>
    </row>
    <row r="62" spans="1:11" x14ac:dyDescent="0.4">
      <c r="A62">
        <v>473</v>
      </c>
      <c r="B62">
        <v>500</v>
      </c>
      <c r="C62" t="s">
        <v>387</v>
      </c>
      <c r="D62">
        <v>16857</v>
      </c>
      <c r="E62">
        <v>1.92</v>
      </c>
      <c r="F62" t="s">
        <v>387</v>
      </c>
      <c r="G62" t="s">
        <v>656</v>
      </c>
      <c r="H62">
        <v>2021</v>
      </c>
      <c r="I62">
        <v>0</v>
      </c>
      <c r="J62" s="161">
        <v>1.917618</v>
      </c>
      <c r="K62">
        <f t="shared" si="0"/>
        <v>1.917618</v>
      </c>
    </row>
    <row r="63" spans="1:11" x14ac:dyDescent="0.4">
      <c r="A63">
        <v>374</v>
      </c>
      <c r="B63">
        <v>500</v>
      </c>
      <c r="C63" t="s">
        <v>291</v>
      </c>
      <c r="D63">
        <v>14112</v>
      </c>
      <c r="E63">
        <v>2.34</v>
      </c>
      <c r="F63" t="s">
        <v>291</v>
      </c>
      <c r="G63" t="s">
        <v>656</v>
      </c>
      <c r="H63">
        <v>2017</v>
      </c>
      <c r="I63">
        <v>0</v>
      </c>
      <c r="J63" s="161">
        <v>2.4297</v>
      </c>
      <c r="K63">
        <f t="shared" si="0"/>
        <v>2.4297</v>
      </c>
    </row>
    <row r="64" spans="1:11" x14ac:dyDescent="0.4">
      <c r="A64">
        <v>415</v>
      </c>
      <c r="B64">
        <v>500</v>
      </c>
      <c r="C64" t="s">
        <v>332</v>
      </c>
      <c r="D64">
        <v>16643</v>
      </c>
      <c r="E64">
        <v>0.23</v>
      </c>
      <c r="F64" t="s">
        <v>332</v>
      </c>
      <c r="G64" t="s">
        <v>656</v>
      </c>
      <c r="H64">
        <v>2020</v>
      </c>
      <c r="I64">
        <v>0</v>
      </c>
      <c r="J64" s="161">
        <v>0.22530800000000001</v>
      </c>
      <c r="K64">
        <f t="shared" si="0"/>
        <v>0.22530800000000001</v>
      </c>
    </row>
    <row r="65" spans="1:11" x14ac:dyDescent="0.4">
      <c r="A65">
        <v>226</v>
      </c>
      <c r="B65">
        <v>503</v>
      </c>
      <c r="C65" t="s">
        <v>146</v>
      </c>
      <c r="D65">
        <v>19173</v>
      </c>
      <c r="E65">
        <v>0.82</v>
      </c>
      <c r="F65" t="s">
        <v>146</v>
      </c>
      <c r="G65" t="s">
        <v>656</v>
      </c>
      <c r="H65">
        <v>2022</v>
      </c>
      <c r="I65">
        <v>0</v>
      </c>
      <c r="J65" s="161">
        <v>0.82317499999999999</v>
      </c>
      <c r="K65">
        <f t="shared" si="0"/>
        <v>0.82317499999999999</v>
      </c>
    </row>
    <row r="66" spans="1:11" x14ac:dyDescent="0.4">
      <c r="A66">
        <v>137</v>
      </c>
      <c r="B66">
        <v>503</v>
      </c>
      <c r="C66" t="s">
        <v>62</v>
      </c>
      <c r="D66">
        <v>19174</v>
      </c>
      <c r="E66">
        <v>1.65</v>
      </c>
      <c r="F66" t="s">
        <v>62</v>
      </c>
      <c r="G66" t="s">
        <v>656</v>
      </c>
      <c r="H66">
        <v>2023</v>
      </c>
      <c r="I66">
        <v>0</v>
      </c>
      <c r="J66" s="161">
        <v>1.653592</v>
      </c>
      <c r="K66">
        <f t="shared" si="0"/>
        <v>1.653592</v>
      </c>
    </row>
    <row r="67" spans="1:11" x14ac:dyDescent="0.4">
      <c r="A67">
        <v>185</v>
      </c>
      <c r="B67">
        <v>503</v>
      </c>
      <c r="C67" t="s">
        <v>109</v>
      </c>
      <c r="D67">
        <v>19175</v>
      </c>
      <c r="E67">
        <v>0.44</v>
      </c>
      <c r="F67" t="s">
        <v>109</v>
      </c>
      <c r="G67" t="s">
        <v>656</v>
      </c>
      <c r="H67">
        <v>2021</v>
      </c>
      <c r="I67">
        <v>0</v>
      </c>
      <c r="J67" s="161">
        <v>0.43976799999999999</v>
      </c>
      <c r="K67">
        <f t="shared" ref="K67:K130" si="1">SUM(I67:J67)</f>
        <v>0.43976799999999999</v>
      </c>
    </row>
    <row r="68" spans="1:11" x14ac:dyDescent="0.4">
      <c r="A68">
        <v>186</v>
      </c>
      <c r="B68">
        <v>503</v>
      </c>
      <c r="C68" t="s">
        <v>110</v>
      </c>
      <c r="D68">
        <v>19176</v>
      </c>
      <c r="E68">
        <v>2.7</v>
      </c>
      <c r="F68" t="s">
        <v>110</v>
      </c>
      <c r="G68" t="s">
        <v>656</v>
      </c>
      <c r="H68">
        <v>2022</v>
      </c>
      <c r="I68">
        <v>0</v>
      </c>
      <c r="J68" s="161">
        <v>2.700669</v>
      </c>
      <c r="K68">
        <f t="shared" si="1"/>
        <v>2.700669</v>
      </c>
    </row>
    <row r="69" spans="1:11" x14ac:dyDescent="0.4">
      <c r="A69">
        <v>338</v>
      </c>
      <c r="B69">
        <v>503</v>
      </c>
      <c r="C69" t="s">
        <v>256</v>
      </c>
      <c r="D69">
        <v>19404</v>
      </c>
      <c r="E69">
        <v>0.36</v>
      </c>
      <c r="F69" t="s">
        <v>256</v>
      </c>
      <c r="G69" t="s">
        <v>656</v>
      </c>
      <c r="H69">
        <v>2023</v>
      </c>
      <c r="I69">
        <v>0</v>
      </c>
      <c r="J69" s="161">
        <v>0.36219899999999999</v>
      </c>
      <c r="K69">
        <f t="shared" si="1"/>
        <v>0.36219899999999999</v>
      </c>
    </row>
    <row r="70" spans="1:11" x14ac:dyDescent="0.4">
      <c r="A70">
        <v>592</v>
      </c>
      <c r="B70">
        <v>503</v>
      </c>
      <c r="C70" t="s">
        <v>502</v>
      </c>
      <c r="D70">
        <v>19319</v>
      </c>
      <c r="E70">
        <v>0.51</v>
      </c>
      <c r="F70" t="s">
        <v>502</v>
      </c>
      <c r="G70" t="s">
        <v>656</v>
      </c>
      <c r="H70">
        <v>2024</v>
      </c>
      <c r="I70">
        <v>0</v>
      </c>
      <c r="J70" s="161">
        <v>0.50769200000000003</v>
      </c>
      <c r="K70">
        <f t="shared" si="1"/>
        <v>0.50769200000000003</v>
      </c>
    </row>
    <row r="71" spans="1:11" x14ac:dyDescent="0.4">
      <c r="A71">
        <v>88</v>
      </c>
      <c r="B71">
        <v>503</v>
      </c>
      <c r="C71" t="s">
        <v>17</v>
      </c>
      <c r="D71">
        <v>19177</v>
      </c>
      <c r="E71">
        <v>0.15</v>
      </c>
      <c r="F71" t="s">
        <v>17</v>
      </c>
      <c r="G71" t="s">
        <v>656</v>
      </c>
      <c r="H71">
        <v>2023</v>
      </c>
      <c r="I71">
        <v>0</v>
      </c>
      <c r="J71" s="161">
        <v>0.14504700000000001</v>
      </c>
      <c r="K71">
        <f t="shared" si="1"/>
        <v>0.14504700000000001</v>
      </c>
    </row>
    <row r="72" spans="1:11" x14ac:dyDescent="0.4">
      <c r="A72">
        <v>339</v>
      </c>
      <c r="B72">
        <v>503</v>
      </c>
      <c r="C72" t="s">
        <v>257</v>
      </c>
      <c r="D72">
        <v>19405</v>
      </c>
      <c r="E72">
        <v>0.46</v>
      </c>
      <c r="F72" t="s">
        <v>257</v>
      </c>
      <c r="G72" t="s">
        <v>656</v>
      </c>
      <c r="H72">
        <v>2023</v>
      </c>
      <c r="I72">
        <v>0</v>
      </c>
      <c r="J72" s="161">
        <v>0.45880900000000002</v>
      </c>
      <c r="K72">
        <f t="shared" si="1"/>
        <v>0.45880900000000002</v>
      </c>
    </row>
    <row r="73" spans="1:11" x14ac:dyDescent="0.4">
      <c r="A73">
        <v>294</v>
      </c>
      <c r="B73">
        <v>503</v>
      </c>
      <c r="C73" t="s">
        <v>213</v>
      </c>
      <c r="D73">
        <v>19320</v>
      </c>
      <c r="E73">
        <v>0.41</v>
      </c>
      <c r="F73" t="s">
        <v>213</v>
      </c>
      <c r="G73" t="s">
        <v>656</v>
      </c>
      <c r="H73">
        <v>2024</v>
      </c>
      <c r="I73">
        <v>0</v>
      </c>
      <c r="J73" s="161">
        <v>0.40521600000000002</v>
      </c>
      <c r="K73">
        <f t="shared" si="1"/>
        <v>0.40521600000000002</v>
      </c>
    </row>
    <row r="74" spans="1:11" x14ac:dyDescent="0.4">
      <c r="A74">
        <v>462</v>
      </c>
      <c r="B74">
        <v>500</v>
      </c>
      <c r="C74" t="s">
        <v>376</v>
      </c>
      <c r="D74">
        <v>16824</v>
      </c>
      <c r="E74">
        <v>0.34</v>
      </c>
      <c r="F74" t="s">
        <v>376</v>
      </c>
      <c r="G74" t="s">
        <v>656</v>
      </c>
      <c r="H74">
        <v>2021</v>
      </c>
      <c r="I74">
        <v>0</v>
      </c>
      <c r="J74" s="161">
        <v>0.34028199999999997</v>
      </c>
      <c r="K74">
        <f t="shared" si="1"/>
        <v>0.34028199999999997</v>
      </c>
    </row>
    <row r="75" spans="1:11" x14ac:dyDescent="0.4">
      <c r="A75">
        <v>372</v>
      </c>
      <c r="B75">
        <v>500</v>
      </c>
      <c r="C75" t="s">
        <v>289</v>
      </c>
      <c r="D75">
        <v>14017</v>
      </c>
      <c r="E75">
        <v>0.16</v>
      </c>
      <c r="F75" t="s">
        <v>289</v>
      </c>
      <c r="G75" t="s">
        <v>656</v>
      </c>
      <c r="H75">
        <v>2017</v>
      </c>
      <c r="I75">
        <v>0</v>
      </c>
      <c r="J75" s="161">
        <v>0.163295</v>
      </c>
      <c r="K75">
        <f t="shared" si="1"/>
        <v>0.163295</v>
      </c>
    </row>
    <row r="76" spans="1:11" x14ac:dyDescent="0.4">
      <c r="A76">
        <v>370</v>
      </c>
      <c r="B76">
        <v>500</v>
      </c>
      <c r="C76" t="s">
        <v>287</v>
      </c>
      <c r="D76">
        <v>13892</v>
      </c>
      <c r="E76">
        <v>1.1000000000000001</v>
      </c>
      <c r="F76" t="s">
        <v>287</v>
      </c>
      <c r="G76" t="s">
        <v>656</v>
      </c>
      <c r="H76">
        <v>2017</v>
      </c>
      <c r="I76">
        <v>0</v>
      </c>
      <c r="J76" s="161">
        <v>1.1050759999999999</v>
      </c>
      <c r="K76">
        <f t="shared" si="1"/>
        <v>1.1050759999999999</v>
      </c>
    </row>
    <row r="77" spans="1:11" x14ac:dyDescent="0.4">
      <c r="A77">
        <v>228</v>
      </c>
      <c r="B77">
        <v>503</v>
      </c>
      <c r="C77" t="s">
        <v>148</v>
      </c>
      <c r="D77">
        <v>19178</v>
      </c>
      <c r="E77">
        <v>0.67</v>
      </c>
      <c r="F77" t="s">
        <v>148</v>
      </c>
      <c r="G77" t="s">
        <v>656</v>
      </c>
      <c r="H77">
        <v>2023</v>
      </c>
      <c r="I77">
        <v>0</v>
      </c>
      <c r="J77" s="161">
        <v>0.66718100000000002</v>
      </c>
      <c r="K77">
        <f t="shared" si="1"/>
        <v>0.66718100000000002</v>
      </c>
    </row>
    <row r="78" spans="1:11" x14ac:dyDescent="0.4">
      <c r="A78">
        <v>155</v>
      </c>
      <c r="B78">
        <v>503</v>
      </c>
      <c r="C78" t="s">
        <v>79</v>
      </c>
      <c r="D78">
        <v>19179</v>
      </c>
      <c r="E78">
        <v>2.35</v>
      </c>
      <c r="F78" t="s">
        <v>79</v>
      </c>
      <c r="G78" t="s">
        <v>656</v>
      </c>
      <c r="H78">
        <v>2021</v>
      </c>
      <c r="I78">
        <v>0</v>
      </c>
      <c r="J78" s="161">
        <v>2.3481190000000001</v>
      </c>
      <c r="K78">
        <f t="shared" si="1"/>
        <v>2.3481190000000001</v>
      </c>
    </row>
    <row r="79" spans="1:11" x14ac:dyDescent="0.4">
      <c r="A79">
        <v>156</v>
      </c>
      <c r="B79">
        <v>503</v>
      </c>
      <c r="C79" t="s">
        <v>80</v>
      </c>
      <c r="D79">
        <v>19180</v>
      </c>
      <c r="E79">
        <v>0.69</v>
      </c>
      <c r="F79" t="s">
        <v>80</v>
      </c>
      <c r="G79" t="s">
        <v>656</v>
      </c>
      <c r="H79">
        <v>2022</v>
      </c>
      <c r="I79">
        <v>0</v>
      </c>
      <c r="J79" s="161">
        <v>0.68782500000000002</v>
      </c>
      <c r="K79">
        <f t="shared" si="1"/>
        <v>0.68782500000000002</v>
      </c>
    </row>
    <row r="80" spans="1:11" x14ac:dyDescent="0.4">
      <c r="A80">
        <v>126</v>
      </c>
      <c r="B80">
        <v>503</v>
      </c>
      <c r="C80" t="s">
        <v>51</v>
      </c>
      <c r="D80">
        <v>19181</v>
      </c>
      <c r="E80">
        <v>0.6</v>
      </c>
      <c r="F80" t="s">
        <v>51</v>
      </c>
      <c r="G80" t="s">
        <v>656</v>
      </c>
      <c r="H80">
        <v>2023</v>
      </c>
      <c r="I80">
        <v>0</v>
      </c>
      <c r="J80" s="161">
        <v>0.60779099999999997</v>
      </c>
      <c r="K80">
        <f t="shared" si="1"/>
        <v>0.60779099999999997</v>
      </c>
    </row>
    <row r="81" spans="1:11" x14ac:dyDescent="0.4">
      <c r="A81">
        <v>171</v>
      </c>
      <c r="B81">
        <v>503</v>
      </c>
      <c r="C81" t="s">
        <v>95</v>
      </c>
      <c r="D81">
        <v>19182</v>
      </c>
      <c r="E81">
        <v>1.52</v>
      </c>
      <c r="F81" t="s">
        <v>95</v>
      </c>
      <c r="G81" t="s">
        <v>656</v>
      </c>
      <c r="H81">
        <v>2021</v>
      </c>
      <c r="I81">
        <v>0</v>
      </c>
      <c r="J81" s="161">
        <v>1.5204949999999999</v>
      </c>
      <c r="K81">
        <f t="shared" si="1"/>
        <v>1.5204949999999999</v>
      </c>
    </row>
    <row r="82" spans="1:11" x14ac:dyDescent="0.4">
      <c r="A82">
        <v>172</v>
      </c>
      <c r="B82">
        <v>503</v>
      </c>
      <c r="C82" t="s">
        <v>96</v>
      </c>
      <c r="D82">
        <v>19183</v>
      </c>
      <c r="E82">
        <v>0.56999999999999995</v>
      </c>
      <c r="F82" t="s">
        <v>96</v>
      </c>
      <c r="G82" t="s">
        <v>656</v>
      </c>
      <c r="H82">
        <v>2023</v>
      </c>
      <c r="I82">
        <v>0</v>
      </c>
      <c r="J82" s="161">
        <v>0.57162599999999997</v>
      </c>
      <c r="K82">
        <f t="shared" si="1"/>
        <v>0.57162599999999997</v>
      </c>
    </row>
    <row r="83" spans="1:11" x14ac:dyDescent="0.4">
      <c r="A83">
        <v>373</v>
      </c>
      <c r="B83">
        <v>500</v>
      </c>
      <c r="C83" t="s">
        <v>290</v>
      </c>
      <c r="D83">
        <v>14113</v>
      </c>
      <c r="E83">
        <v>0.34</v>
      </c>
      <c r="F83" t="s">
        <v>290</v>
      </c>
      <c r="G83" t="s">
        <v>656</v>
      </c>
      <c r="H83">
        <v>2017</v>
      </c>
      <c r="I83">
        <v>0</v>
      </c>
      <c r="J83" s="161">
        <v>0.337868</v>
      </c>
      <c r="K83">
        <f t="shared" si="1"/>
        <v>0.337868</v>
      </c>
    </row>
    <row r="84" spans="1:11" x14ac:dyDescent="0.4">
      <c r="A84">
        <v>561</v>
      </c>
      <c r="B84">
        <v>500</v>
      </c>
      <c r="C84" t="s">
        <v>472</v>
      </c>
      <c r="D84">
        <v>16644</v>
      </c>
      <c r="E84">
        <v>0.16</v>
      </c>
      <c r="F84" t="s">
        <v>472</v>
      </c>
      <c r="G84" t="s">
        <v>656</v>
      </c>
      <c r="H84">
        <v>2017</v>
      </c>
      <c r="I84">
        <v>0</v>
      </c>
      <c r="J84" s="161">
        <v>0.15595100000000001</v>
      </c>
      <c r="K84">
        <f t="shared" si="1"/>
        <v>0.15595100000000001</v>
      </c>
    </row>
    <row r="85" spans="1:11" x14ac:dyDescent="0.4">
      <c r="A85">
        <v>515</v>
      </c>
      <c r="B85">
        <v>500</v>
      </c>
      <c r="C85" t="s">
        <v>426</v>
      </c>
      <c r="D85">
        <v>16959</v>
      </c>
      <c r="E85">
        <v>0.72</v>
      </c>
      <c r="F85" t="s">
        <v>426</v>
      </c>
      <c r="G85" t="s">
        <v>656</v>
      </c>
      <c r="H85">
        <v>2021</v>
      </c>
      <c r="I85">
        <v>0</v>
      </c>
      <c r="J85" s="161">
        <v>0.77131000000000005</v>
      </c>
      <c r="K85">
        <f t="shared" si="1"/>
        <v>0.77131000000000005</v>
      </c>
    </row>
    <row r="86" spans="1:11" x14ac:dyDescent="0.4">
      <c r="A86">
        <v>93</v>
      </c>
      <c r="B86">
        <v>503</v>
      </c>
      <c r="C86" t="s">
        <v>134</v>
      </c>
      <c r="D86">
        <v>19184</v>
      </c>
      <c r="E86">
        <v>3.46</v>
      </c>
      <c r="F86" t="s">
        <v>134</v>
      </c>
      <c r="G86" t="s">
        <v>656</v>
      </c>
      <c r="H86">
        <v>2023</v>
      </c>
      <c r="I86">
        <v>0</v>
      </c>
      <c r="J86" s="161">
        <v>3.464709</v>
      </c>
      <c r="K86">
        <f t="shared" si="1"/>
        <v>3.464709</v>
      </c>
    </row>
    <row r="87" spans="1:11" x14ac:dyDescent="0.4">
      <c r="A87">
        <v>214</v>
      </c>
      <c r="B87">
        <v>503</v>
      </c>
      <c r="C87" t="s">
        <v>135</v>
      </c>
      <c r="D87">
        <v>19185</v>
      </c>
      <c r="E87">
        <v>0.75</v>
      </c>
      <c r="F87" t="s">
        <v>135</v>
      </c>
      <c r="G87" t="s">
        <v>656</v>
      </c>
      <c r="H87">
        <v>2023</v>
      </c>
      <c r="I87">
        <v>0</v>
      </c>
      <c r="J87" s="161">
        <v>0.74892899999999996</v>
      </c>
      <c r="K87">
        <f t="shared" si="1"/>
        <v>0.74892899999999996</v>
      </c>
    </row>
    <row r="88" spans="1:11" x14ac:dyDescent="0.4">
      <c r="A88">
        <v>474</v>
      </c>
      <c r="B88">
        <v>500</v>
      </c>
      <c r="C88" t="s">
        <v>388</v>
      </c>
      <c r="D88">
        <v>16859</v>
      </c>
      <c r="E88">
        <v>4.9800000000000004</v>
      </c>
      <c r="F88" t="s">
        <v>388</v>
      </c>
      <c r="G88" t="s">
        <v>656</v>
      </c>
      <c r="H88">
        <v>2020</v>
      </c>
      <c r="I88">
        <v>0</v>
      </c>
      <c r="J88" s="161">
        <v>4.9814790000000002</v>
      </c>
      <c r="K88">
        <f t="shared" si="1"/>
        <v>4.9814790000000002</v>
      </c>
    </row>
    <row r="89" spans="1:11" x14ac:dyDescent="0.4">
      <c r="A89">
        <v>187</v>
      </c>
      <c r="B89">
        <v>503</v>
      </c>
      <c r="C89" t="s">
        <v>111</v>
      </c>
      <c r="D89">
        <v>19186</v>
      </c>
      <c r="E89">
        <v>0.43</v>
      </c>
      <c r="F89" t="s">
        <v>111</v>
      </c>
      <c r="G89" t="s">
        <v>656</v>
      </c>
      <c r="H89">
        <v>2021</v>
      </c>
      <c r="I89">
        <v>0</v>
      </c>
      <c r="J89" s="161">
        <v>0.425182</v>
      </c>
      <c r="K89">
        <f t="shared" si="1"/>
        <v>0.425182</v>
      </c>
    </row>
    <row r="90" spans="1:11" x14ac:dyDescent="0.4">
      <c r="A90">
        <v>188</v>
      </c>
      <c r="B90">
        <v>503</v>
      </c>
      <c r="C90" t="s">
        <v>112</v>
      </c>
      <c r="D90">
        <v>19187</v>
      </c>
      <c r="E90">
        <v>0.16</v>
      </c>
      <c r="F90" t="s">
        <v>112</v>
      </c>
      <c r="G90" t="s">
        <v>656</v>
      </c>
      <c r="H90">
        <v>2019</v>
      </c>
      <c r="I90">
        <v>0</v>
      </c>
      <c r="J90" s="161">
        <v>0.15779899999999999</v>
      </c>
      <c r="K90">
        <f t="shared" si="1"/>
        <v>0.15779899999999999</v>
      </c>
    </row>
    <row r="91" spans="1:11" x14ac:dyDescent="0.4">
      <c r="A91">
        <v>225</v>
      </c>
      <c r="B91">
        <v>503</v>
      </c>
      <c r="C91" t="s">
        <v>599</v>
      </c>
      <c r="D91">
        <v>19188</v>
      </c>
      <c r="E91">
        <v>0.06</v>
      </c>
      <c r="F91" t="s">
        <v>599</v>
      </c>
      <c r="G91" t="s">
        <v>656</v>
      </c>
      <c r="H91">
        <v>2023</v>
      </c>
      <c r="I91">
        <v>0</v>
      </c>
      <c r="J91" s="161">
        <v>5.8949000000000001E-2</v>
      </c>
      <c r="K91">
        <f t="shared" si="1"/>
        <v>5.8949000000000001E-2</v>
      </c>
    </row>
    <row r="92" spans="1:11" x14ac:dyDescent="0.4">
      <c r="A92">
        <v>516</v>
      </c>
      <c r="B92">
        <v>500</v>
      </c>
      <c r="C92" t="s">
        <v>427</v>
      </c>
      <c r="D92">
        <v>16960</v>
      </c>
      <c r="E92">
        <v>0.44</v>
      </c>
      <c r="F92" t="s">
        <v>427</v>
      </c>
      <c r="G92" t="s">
        <v>656</v>
      </c>
      <c r="H92">
        <v>2021</v>
      </c>
      <c r="I92">
        <v>0</v>
      </c>
      <c r="J92" s="161">
        <v>0.43658400000000003</v>
      </c>
      <c r="K92">
        <f t="shared" si="1"/>
        <v>0.43658400000000003</v>
      </c>
    </row>
    <row r="93" spans="1:11" x14ac:dyDescent="0.4">
      <c r="A93">
        <v>459</v>
      </c>
      <c r="B93">
        <v>502</v>
      </c>
      <c r="C93" t="s">
        <v>373</v>
      </c>
      <c r="D93">
        <v>16810</v>
      </c>
      <c r="E93">
        <v>2.0099999999999998</v>
      </c>
      <c r="F93" t="s">
        <v>373</v>
      </c>
      <c r="G93" t="s">
        <v>656</v>
      </c>
      <c r="H93">
        <v>2021</v>
      </c>
      <c r="I93">
        <v>0</v>
      </c>
      <c r="J93" s="161">
        <v>2.0090690000000002</v>
      </c>
      <c r="K93">
        <f t="shared" si="1"/>
        <v>2.0090690000000002</v>
      </c>
    </row>
    <row r="94" spans="1:11" x14ac:dyDescent="0.4">
      <c r="A94">
        <v>573</v>
      </c>
      <c r="B94">
        <v>502</v>
      </c>
      <c r="C94" t="s">
        <v>483</v>
      </c>
      <c r="D94">
        <v>16811</v>
      </c>
      <c r="E94">
        <v>20.95</v>
      </c>
      <c r="F94" t="s">
        <v>483</v>
      </c>
      <c r="G94" t="s">
        <v>656</v>
      </c>
      <c r="H94">
        <v>2021</v>
      </c>
      <c r="I94">
        <v>0</v>
      </c>
      <c r="J94" s="161">
        <v>20.957388999999999</v>
      </c>
      <c r="K94">
        <f t="shared" si="1"/>
        <v>20.957388999999999</v>
      </c>
    </row>
    <row r="95" spans="1:11" x14ac:dyDescent="0.4">
      <c r="A95">
        <v>438</v>
      </c>
      <c r="B95">
        <v>500</v>
      </c>
      <c r="C95" t="s">
        <v>352</v>
      </c>
      <c r="D95">
        <v>16678</v>
      </c>
      <c r="E95">
        <v>5.14</v>
      </c>
      <c r="F95" t="s">
        <v>352</v>
      </c>
      <c r="G95" t="s">
        <v>656</v>
      </c>
      <c r="H95">
        <v>2019</v>
      </c>
      <c r="I95">
        <v>0.81466900000000009</v>
      </c>
      <c r="J95" s="161">
        <v>4.32233</v>
      </c>
      <c r="K95">
        <f t="shared" si="1"/>
        <v>5.1369990000000003</v>
      </c>
    </row>
    <row r="96" spans="1:11" x14ac:dyDescent="0.4">
      <c r="A96">
        <v>571</v>
      </c>
      <c r="B96">
        <v>500</v>
      </c>
      <c r="C96" t="s">
        <v>481</v>
      </c>
      <c r="D96">
        <v>16679</v>
      </c>
      <c r="E96">
        <v>13.76</v>
      </c>
      <c r="F96" t="s">
        <v>481</v>
      </c>
      <c r="G96" t="s">
        <v>656</v>
      </c>
      <c r="H96">
        <v>2017</v>
      </c>
      <c r="I96">
        <v>0</v>
      </c>
      <c r="J96" s="161">
        <v>13.76357</v>
      </c>
      <c r="K96">
        <f t="shared" si="1"/>
        <v>13.76357</v>
      </c>
    </row>
    <row r="97" spans="1:11" x14ac:dyDescent="0.4">
      <c r="A97">
        <v>410</v>
      </c>
      <c r="B97">
        <v>500</v>
      </c>
      <c r="C97" t="s">
        <v>327</v>
      </c>
      <c r="D97">
        <v>16449</v>
      </c>
      <c r="E97">
        <v>0.62</v>
      </c>
      <c r="F97" t="s">
        <v>327</v>
      </c>
      <c r="G97" t="s">
        <v>656</v>
      </c>
      <c r="H97">
        <v>2019</v>
      </c>
      <c r="I97">
        <v>0</v>
      </c>
      <c r="J97" s="161">
        <v>0.65283500000000005</v>
      </c>
      <c r="K97">
        <f t="shared" si="1"/>
        <v>0.65283500000000005</v>
      </c>
    </row>
    <row r="98" spans="1:11" x14ac:dyDescent="0.4">
      <c r="A98">
        <v>231</v>
      </c>
      <c r="B98">
        <v>503</v>
      </c>
      <c r="C98" t="s">
        <v>151</v>
      </c>
      <c r="D98">
        <v>19189</v>
      </c>
      <c r="E98">
        <v>0.73</v>
      </c>
      <c r="F98" t="s">
        <v>151</v>
      </c>
      <c r="G98" t="s">
        <v>656</v>
      </c>
      <c r="H98">
        <v>2023</v>
      </c>
      <c r="I98">
        <v>0</v>
      </c>
      <c r="J98" s="161">
        <v>0.72978100000000001</v>
      </c>
      <c r="K98">
        <f t="shared" si="1"/>
        <v>0.72978100000000001</v>
      </c>
    </row>
    <row r="99" spans="1:11" x14ac:dyDescent="0.4">
      <c r="A99">
        <v>411</v>
      </c>
      <c r="B99">
        <v>500</v>
      </c>
      <c r="C99" t="s">
        <v>328</v>
      </c>
      <c r="D99">
        <v>16453</v>
      </c>
      <c r="E99">
        <v>4.87</v>
      </c>
      <c r="F99" t="s">
        <v>328</v>
      </c>
      <c r="G99" t="s">
        <v>656</v>
      </c>
      <c r="H99">
        <v>2019</v>
      </c>
      <c r="I99">
        <v>0</v>
      </c>
      <c r="J99" s="161">
        <v>4.8731799999999996</v>
      </c>
      <c r="K99">
        <f t="shared" si="1"/>
        <v>4.8731799999999996</v>
      </c>
    </row>
    <row r="100" spans="1:11" x14ac:dyDescent="0.4">
      <c r="A100">
        <v>569</v>
      </c>
      <c r="B100">
        <v>500</v>
      </c>
      <c r="C100" t="s">
        <v>480</v>
      </c>
      <c r="D100">
        <v>16594</v>
      </c>
      <c r="E100">
        <v>49.3</v>
      </c>
      <c r="F100" t="s">
        <v>480</v>
      </c>
      <c r="G100" t="s">
        <v>656</v>
      </c>
      <c r="H100">
        <v>2017</v>
      </c>
      <c r="I100">
        <v>2.2601550000000001</v>
      </c>
      <c r="J100" s="161">
        <v>47.062609000000002</v>
      </c>
      <c r="K100">
        <f t="shared" si="1"/>
        <v>49.322763999999999</v>
      </c>
    </row>
    <row r="101" spans="1:11" x14ac:dyDescent="0.4">
      <c r="A101">
        <v>376</v>
      </c>
      <c r="B101">
        <v>500</v>
      </c>
      <c r="C101" t="s">
        <v>293</v>
      </c>
      <c r="D101">
        <v>14116</v>
      </c>
      <c r="E101">
        <v>0.92</v>
      </c>
      <c r="F101" t="s">
        <v>293</v>
      </c>
      <c r="G101" t="s">
        <v>656</v>
      </c>
      <c r="H101">
        <v>2018</v>
      </c>
      <c r="I101">
        <v>0</v>
      </c>
      <c r="J101" s="161">
        <v>0.91939199999999999</v>
      </c>
      <c r="K101">
        <f t="shared" si="1"/>
        <v>0.91939199999999999</v>
      </c>
    </row>
    <row r="102" spans="1:11" x14ac:dyDescent="0.4">
      <c r="A102">
        <v>593</v>
      </c>
      <c r="B102">
        <v>503</v>
      </c>
      <c r="C102" t="s">
        <v>503</v>
      </c>
      <c r="D102">
        <v>16602</v>
      </c>
      <c r="E102">
        <v>126.87</v>
      </c>
      <c r="F102" t="s">
        <v>503</v>
      </c>
      <c r="G102" t="s">
        <v>656</v>
      </c>
      <c r="H102">
        <v>2019</v>
      </c>
      <c r="I102">
        <v>46.508685</v>
      </c>
      <c r="J102" s="161">
        <v>80.376290999999995</v>
      </c>
      <c r="K102">
        <f t="shared" si="1"/>
        <v>126.88497599999999</v>
      </c>
    </row>
    <row r="103" spans="1:11" x14ac:dyDescent="0.4">
      <c r="A103">
        <v>313</v>
      </c>
      <c r="B103">
        <v>503</v>
      </c>
      <c r="C103" t="s">
        <v>231</v>
      </c>
      <c r="D103">
        <v>19342</v>
      </c>
      <c r="E103">
        <v>0.53</v>
      </c>
      <c r="F103" t="s">
        <v>231</v>
      </c>
      <c r="G103" t="s">
        <v>656</v>
      </c>
      <c r="H103">
        <v>2024</v>
      </c>
      <c r="I103">
        <v>0</v>
      </c>
      <c r="J103" s="161">
        <v>0.53096900000000002</v>
      </c>
      <c r="K103">
        <f t="shared" si="1"/>
        <v>0.53096900000000002</v>
      </c>
    </row>
    <row r="104" spans="1:11" x14ac:dyDescent="0.4">
      <c r="A104">
        <v>123</v>
      </c>
      <c r="B104">
        <v>503</v>
      </c>
      <c r="C104" t="s">
        <v>48</v>
      </c>
      <c r="D104">
        <v>19190</v>
      </c>
      <c r="E104">
        <v>0.46</v>
      </c>
      <c r="F104" t="s">
        <v>48</v>
      </c>
      <c r="G104" t="s">
        <v>656</v>
      </c>
      <c r="H104">
        <v>2023</v>
      </c>
      <c r="I104">
        <v>0</v>
      </c>
      <c r="J104" s="161">
        <v>0.455148</v>
      </c>
      <c r="K104">
        <f t="shared" si="1"/>
        <v>0.455148</v>
      </c>
    </row>
    <row r="105" spans="1:11" x14ac:dyDescent="0.4">
      <c r="A105">
        <v>162</v>
      </c>
      <c r="B105">
        <v>503</v>
      </c>
      <c r="C105" t="s">
        <v>86</v>
      </c>
      <c r="D105">
        <v>19191</v>
      </c>
      <c r="E105">
        <v>0.73</v>
      </c>
      <c r="F105" t="s">
        <v>86</v>
      </c>
      <c r="G105" t="s">
        <v>656</v>
      </c>
      <c r="H105">
        <v>2024</v>
      </c>
      <c r="I105">
        <v>0</v>
      </c>
      <c r="J105" s="161">
        <v>0.73258800000000002</v>
      </c>
      <c r="K105">
        <f t="shared" si="1"/>
        <v>0.73258800000000002</v>
      </c>
    </row>
    <row r="106" spans="1:11" x14ac:dyDescent="0.4">
      <c r="A106">
        <v>416</v>
      </c>
      <c r="B106">
        <v>500</v>
      </c>
      <c r="C106" t="s">
        <v>333</v>
      </c>
      <c r="D106">
        <v>16648</v>
      </c>
      <c r="E106">
        <v>1.05</v>
      </c>
      <c r="F106" t="s">
        <v>333</v>
      </c>
      <c r="G106" t="s">
        <v>656</v>
      </c>
      <c r="H106">
        <v>2019</v>
      </c>
      <c r="I106">
        <v>0</v>
      </c>
      <c r="J106" s="161">
        <v>1.0527010000000001</v>
      </c>
      <c r="K106">
        <f t="shared" si="1"/>
        <v>1.0527010000000001</v>
      </c>
    </row>
    <row r="107" spans="1:11" x14ac:dyDescent="0.4">
      <c r="A107">
        <v>421</v>
      </c>
      <c r="B107">
        <v>500</v>
      </c>
      <c r="C107" t="s">
        <v>337</v>
      </c>
      <c r="D107">
        <v>16663</v>
      </c>
      <c r="E107">
        <v>1.86</v>
      </c>
      <c r="F107" t="s">
        <v>337</v>
      </c>
      <c r="G107" t="s">
        <v>656</v>
      </c>
      <c r="H107">
        <v>2020</v>
      </c>
      <c r="I107">
        <v>0</v>
      </c>
      <c r="J107" s="161">
        <v>1.8647260000000001</v>
      </c>
      <c r="K107">
        <f t="shared" si="1"/>
        <v>1.8647260000000001</v>
      </c>
    </row>
    <row r="108" spans="1:11" x14ac:dyDescent="0.4">
      <c r="A108">
        <v>118</v>
      </c>
      <c r="B108">
        <v>503</v>
      </c>
      <c r="C108" t="s">
        <v>44</v>
      </c>
      <c r="D108">
        <v>19240</v>
      </c>
      <c r="E108">
        <v>3.74</v>
      </c>
      <c r="F108" t="s">
        <v>44</v>
      </c>
      <c r="G108" t="s">
        <v>656</v>
      </c>
      <c r="H108">
        <v>2021</v>
      </c>
      <c r="I108">
        <v>0</v>
      </c>
      <c r="J108" s="161">
        <v>3.7438250000000002</v>
      </c>
      <c r="K108">
        <f t="shared" si="1"/>
        <v>3.7438250000000002</v>
      </c>
    </row>
    <row r="109" spans="1:11" x14ac:dyDescent="0.4">
      <c r="A109">
        <v>348</v>
      </c>
      <c r="B109">
        <v>503</v>
      </c>
      <c r="C109" t="s">
        <v>266</v>
      </c>
      <c r="D109">
        <v>19414</v>
      </c>
      <c r="E109">
        <v>1.37</v>
      </c>
      <c r="F109" t="s">
        <v>266</v>
      </c>
      <c r="G109" t="s">
        <v>656</v>
      </c>
      <c r="H109">
        <v>2023</v>
      </c>
      <c r="I109">
        <v>0</v>
      </c>
      <c r="J109" s="161">
        <v>1.3714010000000001</v>
      </c>
      <c r="K109">
        <f t="shared" si="1"/>
        <v>1.3714010000000001</v>
      </c>
    </row>
    <row r="110" spans="1:11" x14ac:dyDescent="0.4">
      <c r="A110">
        <v>132</v>
      </c>
      <c r="B110">
        <v>503</v>
      </c>
      <c r="C110" t="s">
        <v>57</v>
      </c>
      <c r="D110">
        <v>19242</v>
      </c>
      <c r="E110">
        <v>2.0299999999999998</v>
      </c>
      <c r="F110" t="s">
        <v>57</v>
      </c>
      <c r="G110" t="s">
        <v>656</v>
      </c>
      <c r="H110">
        <v>2019</v>
      </c>
      <c r="I110">
        <v>0</v>
      </c>
      <c r="J110" s="161">
        <v>2.0266989999999998</v>
      </c>
      <c r="K110">
        <f t="shared" si="1"/>
        <v>2.0266989999999998</v>
      </c>
    </row>
    <row r="111" spans="1:11" x14ac:dyDescent="0.4">
      <c r="A111">
        <v>133</v>
      </c>
      <c r="B111">
        <v>503</v>
      </c>
      <c r="C111" t="s">
        <v>58</v>
      </c>
      <c r="D111">
        <v>19243</v>
      </c>
      <c r="E111">
        <v>1.61</v>
      </c>
      <c r="F111" t="s">
        <v>58</v>
      </c>
      <c r="G111" t="s">
        <v>656</v>
      </c>
      <c r="H111">
        <v>2023</v>
      </c>
      <c r="I111">
        <v>0</v>
      </c>
      <c r="J111" s="161">
        <v>1.6112420000000001</v>
      </c>
      <c r="K111">
        <f t="shared" si="1"/>
        <v>1.6112420000000001</v>
      </c>
    </row>
    <row r="112" spans="1:11" x14ac:dyDescent="0.4">
      <c r="A112">
        <v>570</v>
      </c>
      <c r="B112">
        <v>501</v>
      </c>
      <c r="C112" t="s">
        <v>598</v>
      </c>
      <c r="D112">
        <v>16638</v>
      </c>
      <c r="E112">
        <v>106.25</v>
      </c>
      <c r="F112" t="s">
        <v>598</v>
      </c>
      <c r="G112" t="s">
        <v>656</v>
      </c>
      <c r="H112">
        <v>2017</v>
      </c>
      <c r="I112">
        <v>0</v>
      </c>
      <c r="J112" s="161">
        <v>106.31316700000001</v>
      </c>
      <c r="K112">
        <f t="shared" si="1"/>
        <v>106.31316700000001</v>
      </c>
    </row>
    <row r="113" spans="1:11" x14ac:dyDescent="0.4">
      <c r="A113">
        <v>18</v>
      </c>
      <c r="B113">
        <v>503</v>
      </c>
      <c r="C113" t="s">
        <v>523</v>
      </c>
      <c r="D113">
        <v>22969</v>
      </c>
      <c r="E113">
        <v>0.65</v>
      </c>
      <c r="F113" t="s">
        <v>523</v>
      </c>
      <c r="G113" t="s">
        <v>656</v>
      </c>
      <c r="H113">
        <v>2023</v>
      </c>
      <c r="I113">
        <v>0</v>
      </c>
      <c r="J113" s="161">
        <v>0.64611499999999999</v>
      </c>
      <c r="K113">
        <f t="shared" si="1"/>
        <v>0.64611499999999999</v>
      </c>
    </row>
    <row r="114" spans="1:11" x14ac:dyDescent="0.4">
      <c r="A114">
        <v>417</v>
      </c>
      <c r="B114">
        <v>500</v>
      </c>
      <c r="C114" t="s">
        <v>334</v>
      </c>
      <c r="D114">
        <v>16651</v>
      </c>
      <c r="E114">
        <v>2.69</v>
      </c>
      <c r="F114" t="s">
        <v>334</v>
      </c>
      <c r="G114" t="s">
        <v>656</v>
      </c>
      <c r="H114">
        <v>2020</v>
      </c>
      <c r="I114">
        <v>0</v>
      </c>
      <c r="J114" s="161">
        <v>2.6898970000000002</v>
      </c>
      <c r="K114">
        <f t="shared" si="1"/>
        <v>2.6898970000000002</v>
      </c>
    </row>
    <row r="115" spans="1:11" x14ac:dyDescent="0.4">
      <c r="A115">
        <v>418</v>
      </c>
      <c r="B115">
        <v>501</v>
      </c>
      <c r="C115" t="s">
        <v>581</v>
      </c>
      <c r="D115">
        <v>16639</v>
      </c>
      <c r="E115">
        <v>0.14000000000000001</v>
      </c>
      <c r="F115" t="s">
        <v>581</v>
      </c>
      <c r="G115" t="s">
        <v>656</v>
      </c>
      <c r="H115">
        <v>2018</v>
      </c>
      <c r="I115">
        <v>0</v>
      </c>
      <c r="J115" s="161">
        <v>0.14197599999999999</v>
      </c>
      <c r="K115">
        <f t="shared" si="1"/>
        <v>0.14197599999999999</v>
      </c>
    </row>
    <row r="116" spans="1:11" x14ac:dyDescent="0.4">
      <c r="A116">
        <v>422</v>
      </c>
      <c r="B116">
        <v>501</v>
      </c>
      <c r="C116" t="s">
        <v>338</v>
      </c>
      <c r="D116">
        <v>16653</v>
      </c>
      <c r="E116">
        <v>2.12</v>
      </c>
      <c r="F116" t="s">
        <v>338</v>
      </c>
      <c r="G116" t="s">
        <v>656</v>
      </c>
      <c r="H116">
        <v>2017</v>
      </c>
      <c r="I116">
        <v>0</v>
      </c>
      <c r="J116" s="161">
        <v>2.1200619999999999</v>
      </c>
      <c r="K116">
        <f t="shared" si="1"/>
        <v>2.1200619999999999</v>
      </c>
    </row>
    <row r="117" spans="1:11" x14ac:dyDescent="0.4">
      <c r="A117">
        <v>19</v>
      </c>
      <c r="B117">
        <v>507</v>
      </c>
      <c r="C117" t="s">
        <v>585</v>
      </c>
      <c r="D117">
        <v>22917</v>
      </c>
      <c r="E117">
        <v>0.44</v>
      </c>
      <c r="F117" t="s">
        <v>585</v>
      </c>
      <c r="G117" t="s">
        <v>656</v>
      </c>
      <c r="H117">
        <v>2025</v>
      </c>
      <c r="I117">
        <v>0</v>
      </c>
      <c r="J117" s="161">
        <v>0.44420599999999999</v>
      </c>
      <c r="K117">
        <f t="shared" si="1"/>
        <v>0.44420599999999999</v>
      </c>
    </row>
    <row r="118" spans="1:11" x14ac:dyDescent="0.4">
      <c r="A118">
        <v>479</v>
      </c>
      <c r="B118">
        <v>507</v>
      </c>
      <c r="C118" t="s">
        <v>596</v>
      </c>
      <c r="D118">
        <v>22918</v>
      </c>
      <c r="E118">
        <v>0.3</v>
      </c>
      <c r="F118" t="s">
        <v>596</v>
      </c>
      <c r="G118" t="s">
        <v>656</v>
      </c>
      <c r="H118">
        <v>2025</v>
      </c>
      <c r="I118">
        <v>0</v>
      </c>
      <c r="J118" s="161">
        <v>0.29630499999999999</v>
      </c>
      <c r="K118">
        <f t="shared" si="1"/>
        <v>0.29630499999999999</v>
      </c>
    </row>
    <row r="119" spans="1:11" x14ac:dyDescent="0.4">
      <c r="A119">
        <v>562</v>
      </c>
      <c r="B119">
        <v>501</v>
      </c>
      <c r="C119" t="s">
        <v>473</v>
      </c>
      <c r="D119">
        <v>16888</v>
      </c>
      <c r="E119">
        <v>0.26</v>
      </c>
      <c r="F119" t="s">
        <v>473</v>
      </c>
      <c r="G119" t="s">
        <v>656</v>
      </c>
      <c r="H119">
        <v>2017</v>
      </c>
      <c r="I119">
        <v>0</v>
      </c>
      <c r="J119" s="161">
        <v>0.264316</v>
      </c>
      <c r="K119">
        <f t="shared" si="1"/>
        <v>0.264316</v>
      </c>
    </row>
    <row r="120" spans="1:11" x14ac:dyDescent="0.4">
      <c r="A120">
        <v>517</v>
      </c>
      <c r="B120">
        <v>501</v>
      </c>
      <c r="C120" t="s">
        <v>428</v>
      </c>
      <c r="D120">
        <v>16982</v>
      </c>
      <c r="E120">
        <v>0.66</v>
      </c>
      <c r="F120" t="s">
        <v>428</v>
      </c>
      <c r="G120" t="s">
        <v>656</v>
      </c>
      <c r="H120">
        <v>2021</v>
      </c>
      <c r="I120">
        <v>0</v>
      </c>
      <c r="J120" s="161">
        <v>0.66528100000000001</v>
      </c>
      <c r="K120">
        <f t="shared" si="1"/>
        <v>0.66528100000000001</v>
      </c>
    </row>
    <row r="121" spans="1:11" x14ac:dyDescent="0.4">
      <c r="A121">
        <v>518</v>
      </c>
      <c r="B121">
        <v>501</v>
      </c>
      <c r="C121" t="s">
        <v>429</v>
      </c>
      <c r="D121">
        <v>16983</v>
      </c>
      <c r="E121">
        <v>0.2</v>
      </c>
      <c r="F121" t="s">
        <v>429</v>
      </c>
      <c r="G121" t="s">
        <v>656</v>
      </c>
      <c r="H121">
        <v>2020</v>
      </c>
      <c r="I121">
        <v>0</v>
      </c>
      <c r="J121" s="161">
        <v>0.20313500000000001</v>
      </c>
      <c r="K121">
        <f t="shared" si="1"/>
        <v>0.20313500000000001</v>
      </c>
    </row>
    <row r="122" spans="1:11" x14ac:dyDescent="0.4">
      <c r="A122">
        <v>429</v>
      </c>
      <c r="B122">
        <v>507</v>
      </c>
      <c r="C122" t="s">
        <v>594</v>
      </c>
      <c r="D122">
        <v>22919</v>
      </c>
      <c r="E122">
        <v>0.44</v>
      </c>
      <c r="F122" t="s">
        <v>594</v>
      </c>
      <c r="G122" t="s">
        <v>656</v>
      </c>
      <c r="H122">
        <v>2025</v>
      </c>
      <c r="I122">
        <v>0</v>
      </c>
      <c r="J122" s="161">
        <v>0.44145899999999999</v>
      </c>
      <c r="K122">
        <f t="shared" si="1"/>
        <v>0.44145899999999999</v>
      </c>
    </row>
    <row r="123" spans="1:11" x14ac:dyDescent="0.4">
      <c r="A123">
        <v>122</v>
      </c>
      <c r="B123">
        <v>507</v>
      </c>
      <c r="C123" t="s">
        <v>47</v>
      </c>
      <c r="D123">
        <v>19130</v>
      </c>
      <c r="E123">
        <v>0.14000000000000001</v>
      </c>
      <c r="F123" t="s">
        <v>47</v>
      </c>
      <c r="G123" t="s">
        <v>656</v>
      </c>
      <c r="H123">
        <v>2023</v>
      </c>
      <c r="I123">
        <v>0</v>
      </c>
      <c r="J123" s="161">
        <v>0.137518</v>
      </c>
      <c r="K123">
        <f t="shared" si="1"/>
        <v>0.137518</v>
      </c>
    </row>
    <row r="124" spans="1:11" x14ac:dyDescent="0.4">
      <c r="A124">
        <v>20</v>
      </c>
      <c r="B124">
        <v>507</v>
      </c>
      <c r="C124" t="s">
        <v>524</v>
      </c>
      <c r="D124">
        <v>22920</v>
      </c>
      <c r="E124">
        <v>0.12</v>
      </c>
      <c r="F124" t="s">
        <v>524</v>
      </c>
      <c r="G124" t="s">
        <v>656</v>
      </c>
      <c r="H124">
        <v>2025</v>
      </c>
      <c r="I124">
        <v>0</v>
      </c>
      <c r="J124" s="161">
        <v>0.116776</v>
      </c>
      <c r="K124">
        <f t="shared" si="1"/>
        <v>0.116776</v>
      </c>
    </row>
    <row r="125" spans="1:11" x14ac:dyDescent="0.4">
      <c r="A125">
        <v>21</v>
      </c>
      <c r="B125">
        <v>507</v>
      </c>
      <c r="C125" t="s">
        <v>525</v>
      </c>
      <c r="D125">
        <v>22921</v>
      </c>
      <c r="E125">
        <v>0.15</v>
      </c>
      <c r="F125" t="s">
        <v>525</v>
      </c>
      <c r="G125" t="s">
        <v>656</v>
      </c>
      <c r="H125">
        <v>2025</v>
      </c>
      <c r="I125">
        <v>0</v>
      </c>
      <c r="J125" s="161">
        <v>0.15215899999999999</v>
      </c>
      <c r="K125">
        <f t="shared" si="1"/>
        <v>0.15215899999999999</v>
      </c>
    </row>
    <row r="126" spans="1:11" x14ac:dyDescent="0.4">
      <c r="A126">
        <v>22</v>
      </c>
      <c r="B126">
        <v>507</v>
      </c>
      <c r="C126" t="s">
        <v>526</v>
      </c>
      <c r="D126">
        <v>22922</v>
      </c>
      <c r="E126">
        <v>0.24</v>
      </c>
      <c r="F126" t="s">
        <v>526</v>
      </c>
      <c r="G126" t="s">
        <v>656</v>
      </c>
      <c r="H126">
        <v>2025</v>
      </c>
      <c r="I126">
        <v>0</v>
      </c>
      <c r="J126" s="161">
        <v>0.239896</v>
      </c>
      <c r="K126">
        <f t="shared" si="1"/>
        <v>0.239896</v>
      </c>
    </row>
    <row r="127" spans="1:11" x14ac:dyDescent="0.4">
      <c r="A127">
        <v>480</v>
      </c>
      <c r="B127">
        <v>507</v>
      </c>
      <c r="C127" t="s">
        <v>597</v>
      </c>
      <c r="D127">
        <v>22923</v>
      </c>
      <c r="E127">
        <v>0.2</v>
      </c>
      <c r="F127" t="s">
        <v>597</v>
      </c>
      <c r="G127" t="s">
        <v>656</v>
      </c>
      <c r="H127">
        <v>2025</v>
      </c>
      <c r="I127">
        <v>0</v>
      </c>
      <c r="J127" s="161">
        <v>0.20055799999999999</v>
      </c>
      <c r="K127">
        <f t="shared" si="1"/>
        <v>0.20055799999999999</v>
      </c>
    </row>
    <row r="128" spans="1:11" x14ac:dyDescent="0.4">
      <c r="A128">
        <v>23</v>
      </c>
      <c r="B128">
        <v>507</v>
      </c>
      <c r="C128" t="s">
        <v>527</v>
      </c>
      <c r="D128">
        <v>22924</v>
      </c>
      <c r="E128">
        <v>0.15</v>
      </c>
      <c r="F128" t="s">
        <v>527</v>
      </c>
      <c r="G128" t="s">
        <v>656</v>
      </c>
      <c r="H128">
        <v>2025</v>
      </c>
      <c r="I128">
        <v>0</v>
      </c>
      <c r="J128" s="161">
        <v>0.15153900000000001</v>
      </c>
      <c r="K128">
        <f t="shared" si="1"/>
        <v>0.15153900000000001</v>
      </c>
    </row>
    <row r="129" spans="1:11" x14ac:dyDescent="0.4">
      <c r="A129">
        <v>478</v>
      </c>
      <c r="B129">
        <v>501</v>
      </c>
      <c r="C129" t="s">
        <v>392</v>
      </c>
      <c r="D129">
        <v>16877</v>
      </c>
      <c r="E129">
        <v>1.42</v>
      </c>
      <c r="F129" t="s">
        <v>392</v>
      </c>
      <c r="G129" t="s">
        <v>656</v>
      </c>
      <c r="H129">
        <v>2020</v>
      </c>
      <c r="I129">
        <v>0</v>
      </c>
      <c r="J129" s="161">
        <v>1.419943</v>
      </c>
      <c r="K129">
        <f t="shared" si="1"/>
        <v>1.419943</v>
      </c>
    </row>
    <row r="130" spans="1:11" x14ac:dyDescent="0.4">
      <c r="A130">
        <v>252</v>
      </c>
      <c r="B130">
        <v>507</v>
      </c>
      <c r="C130" t="s">
        <v>172</v>
      </c>
      <c r="D130">
        <v>19131</v>
      </c>
      <c r="E130">
        <v>0.95</v>
      </c>
      <c r="F130" t="s">
        <v>172</v>
      </c>
      <c r="G130" t="s">
        <v>656</v>
      </c>
      <c r="H130">
        <v>2023</v>
      </c>
      <c r="I130">
        <v>9.3629999999999998E-3</v>
      </c>
      <c r="J130" s="161">
        <v>0.945102</v>
      </c>
      <c r="K130">
        <f t="shared" si="1"/>
        <v>0.95446500000000001</v>
      </c>
    </row>
    <row r="131" spans="1:11" x14ac:dyDescent="0.4">
      <c r="A131">
        <v>24</v>
      </c>
      <c r="B131">
        <v>507</v>
      </c>
      <c r="C131" t="s">
        <v>528</v>
      </c>
      <c r="D131">
        <v>22925</v>
      </c>
      <c r="E131">
        <v>0.31</v>
      </c>
      <c r="F131" t="s">
        <v>528</v>
      </c>
      <c r="G131" t="s">
        <v>656</v>
      </c>
      <c r="H131">
        <v>2025</v>
      </c>
      <c r="I131">
        <v>0</v>
      </c>
      <c r="J131" s="161">
        <v>0.30529099999999998</v>
      </c>
      <c r="K131">
        <f t="shared" ref="K131:K194" si="2">SUM(I131:J131)</f>
        <v>0.30529099999999998</v>
      </c>
    </row>
    <row r="132" spans="1:11" x14ac:dyDescent="0.4">
      <c r="A132">
        <v>163</v>
      </c>
      <c r="B132">
        <v>507</v>
      </c>
      <c r="C132" t="s">
        <v>87</v>
      </c>
      <c r="D132">
        <v>19132</v>
      </c>
      <c r="E132">
        <v>0.67</v>
      </c>
      <c r="F132" t="s">
        <v>87</v>
      </c>
      <c r="G132" t="s">
        <v>656</v>
      </c>
      <c r="H132">
        <v>2022</v>
      </c>
      <c r="I132">
        <v>0</v>
      </c>
      <c r="J132" s="161">
        <v>0.67378000000000005</v>
      </c>
      <c r="K132">
        <f t="shared" si="2"/>
        <v>0.67378000000000005</v>
      </c>
    </row>
    <row r="133" spans="1:11" x14ac:dyDescent="0.4">
      <c r="A133">
        <v>164</v>
      </c>
      <c r="B133">
        <v>507</v>
      </c>
      <c r="C133" t="s">
        <v>88</v>
      </c>
      <c r="D133">
        <v>19133</v>
      </c>
      <c r="E133">
        <v>0.16</v>
      </c>
      <c r="F133" t="s">
        <v>88</v>
      </c>
      <c r="G133" t="s">
        <v>656</v>
      </c>
      <c r="H133">
        <v>2023</v>
      </c>
      <c r="I133">
        <v>0</v>
      </c>
      <c r="J133" s="161">
        <v>0.16372600000000001</v>
      </c>
      <c r="K133">
        <f t="shared" si="2"/>
        <v>0.16372600000000001</v>
      </c>
    </row>
    <row r="134" spans="1:11" x14ac:dyDescent="0.4">
      <c r="A134">
        <v>270</v>
      </c>
      <c r="B134">
        <v>507</v>
      </c>
      <c r="C134" t="s">
        <v>189</v>
      </c>
      <c r="D134">
        <v>19291</v>
      </c>
      <c r="E134">
        <v>0.3</v>
      </c>
      <c r="F134" t="s">
        <v>189</v>
      </c>
      <c r="G134" t="s">
        <v>656</v>
      </c>
      <c r="H134">
        <v>2024</v>
      </c>
      <c r="I134">
        <v>0</v>
      </c>
      <c r="J134" s="161">
        <v>0.30154599999999998</v>
      </c>
      <c r="K134">
        <f t="shared" si="2"/>
        <v>0.30154599999999998</v>
      </c>
    </row>
    <row r="135" spans="1:11" x14ac:dyDescent="0.4">
      <c r="A135">
        <v>142</v>
      </c>
      <c r="B135">
        <v>507</v>
      </c>
      <c r="C135" t="s">
        <v>67</v>
      </c>
      <c r="D135">
        <v>19134</v>
      </c>
      <c r="E135">
        <v>0.21</v>
      </c>
      <c r="F135" t="s">
        <v>67</v>
      </c>
      <c r="G135" t="s">
        <v>656</v>
      </c>
      <c r="H135">
        <v>2022</v>
      </c>
      <c r="I135">
        <v>0</v>
      </c>
      <c r="J135" s="161">
        <v>0.21296699999999999</v>
      </c>
      <c r="K135">
        <f t="shared" si="2"/>
        <v>0.21296699999999999</v>
      </c>
    </row>
    <row r="136" spans="1:11" x14ac:dyDescent="0.4">
      <c r="A136">
        <v>271</v>
      </c>
      <c r="B136">
        <v>507</v>
      </c>
      <c r="C136" t="s">
        <v>190</v>
      </c>
      <c r="D136">
        <v>19292</v>
      </c>
      <c r="E136">
        <v>0.38</v>
      </c>
      <c r="F136" t="s">
        <v>190</v>
      </c>
      <c r="G136" t="s">
        <v>656</v>
      </c>
      <c r="H136">
        <v>2024</v>
      </c>
      <c r="I136">
        <v>0</v>
      </c>
      <c r="J136" s="161">
        <v>0.37561899999999998</v>
      </c>
      <c r="K136">
        <f t="shared" si="2"/>
        <v>0.37561899999999998</v>
      </c>
    </row>
    <row r="137" spans="1:11" x14ac:dyDescent="0.4">
      <c r="A137">
        <v>425</v>
      </c>
      <c r="B137">
        <v>500</v>
      </c>
      <c r="C137" t="s">
        <v>341</v>
      </c>
      <c r="D137">
        <v>16664</v>
      </c>
      <c r="E137">
        <v>1.1399999999999999</v>
      </c>
      <c r="F137" t="s">
        <v>341</v>
      </c>
      <c r="G137" t="s">
        <v>656</v>
      </c>
      <c r="H137">
        <v>2019</v>
      </c>
      <c r="I137">
        <v>0</v>
      </c>
      <c r="J137" s="161">
        <v>1.141208</v>
      </c>
      <c r="K137">
        <f t="shared" si="2"/>
        <v>1.141208</v>
      </c>
    </row>
    <row r="138" spans="1:11" x14ac:dyDescent="0.4">
      <c r="A138">
        <v>314</v>
      </c>
      <c r="B138">
        <v>503</v>
      </c>
      <c r="C138" t="s">
        <v>232</v>
      </c>
      <c r="D138">
        <v>19343</v>
      </c>
      <c r="E138">
        <v>0.36</v>
      </c>
      <c r="F138" t="s">
        <v>232</v>
      </c>
      <c r="G138" t="s">
        <v>656</v>
      </c>
      <c r="H138">
        <v>2024</v>
      </c>
      <c r="I138">
        <v>0</v>
      </c>
      <c r="J138" s="161">
        <v>0.36240800000000001</v>
      </c>
      <c r="K138">
        <f t="shared" si="2"/>
        <v>0.36240800000000001</v>
      </c>
    </row>
    <row r="139" spans="1:11" x14ac:dyDescent="0.4">
      <c r="A139">
        <v>215</v>
      </c>
      <c r="B139">
        <v>503</v>
      </c>
      <c r="C139" t="s">
        <v>136</v>
      </c>
      <c r="D139">
        <v>19244</v>
      </c>
      <c r="E139">
        <v>2.75</v>
      </c>
      <c r="F139" t="s">
        <v>136</v>
      </c>
      <c r="G139" t="s">
        <v>656</v>
      </c>
      <c r="H139">
        <v>2023</v>
      </c>
      <c r="I139">
        <v>0</v>
      </c>
      <c r="J139" s="161">
        <v>2.7481390000000001</v>
      </c>
      <c r="K139">
        <f t="shared" si="2"/>
        <v>2.7481390000000001</v>
      </c>
    </row>
    <row r="140" spans="1:11" x14ac:dyDescent="0.4">
      <c r="A140">
        <v>95</v>
      </c>
      <c r="B140">
        <v>503</v>
      </c>
      <c r="C140" t="s">
        <v>22</v>
      </c>
      <c r="D140">
        <v>19245</v>
      </c>
      <c r="E140">
        <v>0.63</v>
      </c>
      <c r="F140" t="s">
        <v>22</v>
      </c>
      <c r="G140" t="s">
        <v>656</v>
      </c>
      <c r="H140">
        <v>2023</v>
      </c>
      <c r="I140">
        <v>0</v>
      </c>
      <c r="J140" s="161">
        <v>0.62901200000000002</v>
      </c>
      <c r="K140">
        <f t="shared" si="2"/>
        <v>0.62901200000000002</v>
      </c>
    </row>
    <row r="141" spans="1:11" x14ac:dyDescent="0.4">
      <c r="A141">
        <v>134</v>
      </c>
      <c r="B141">
        <v>503</v>
      </c>
      <c r="C141" t="s">
        <v>59</v>
      </c>
      <c r="D141">
        <v>19246</v>
      </c>
      <c r="E141">
        <v>0.12</v>
      </c>
      <c r="F141" t="s">
        <v>59</v>
      </c>
      <c r="G141" t="s">
        <v>656</v>
      </c>
      <c r="H141">
        <v>2023</v>
      </c>
      <c r="I141">
        <v>0</v>
      </c>
      <c r="J141" s="161">
        <v>0.121924</v>
      </c>
      <c r="K141">
        <f t="shared" si="2"/>
        <v>0.121924</v>
      </c>
    </row>
    <row r="142" spans="1:11" x14ac:dyDescent="0.4">
      <c r="A142">
        <v>25</v>
      </c>
      <c r="B142">
        <v>507</v>
      </c>
      <c r="C142" t="s">
        <v>529</v>
      </c>
      <c r="D142">
        <v>22926</v>
      </c>
      <c r="E142">
        <v>0.54</v>
      </c>
      <c r="F142" t="s">
        <v>529</v>
      </c>
      <c r="G142" t="s">
        <v>656</v>
      </c>
      <c r="H142">
        <v>2025</v>
      </c>
      <c r="I142">
        <v>0</v>
      </c>
      <c r="J142" s="161">
        <v>0.54117999999999999</v>
      </c>
      <c r="K142">
        <f t="shared" si="2"/>
        <v>0.54117999999999999</v>
      </c>
    </row>
    <row r="143" spans="1:11" x14ac:dyDescent="0.4">
      <c r="A143">
        <v>26</v>
      </c>
      <c r="B143">
        <v>507</v>
      </c>
      <c r="C143" t="s">
        <v>530</v>
      </c>
      <c r="D143">
        <v>22927</v>
      </c>
      <c r="E143">
        <v>0.56000000000000005</v>
      </c>
      <c r="F143" t="s">
        <v>530</v>
      </c>
      <c r="G143" t="s">
        <v>656</v>
      </c>
      <c r="H143">
        <v>2025</v>
      </c>
      <c r="I143">
        <v>0</v>
      </c>
      <c r="J143" s="161">
        <v>0.56302700000000006</v>
      </c>
      <c r="K143">
        <f t="shared" si="2"/>
        <v>0.56302700000000006</v>
      </c>
    </row>
    <row r="144" spans="1:11" x14ac:dyDescent="0.4">
      <c r="A144">
        <v>318</v>
      </c>
      <c r="B144">
        <v>503</v>
      </c>
      <c r="C144" t="s">
        <v>236</v>
      </c>
      <c r="D144">
        <v>19351</v>
      </c>
      <c r="E144">
        <v>0.11</v>
      </c>
      <c r="F144" t="s">
        <v>236</v>
      </c>
      <c r="G144" t="s">
        <v>656</v>
      </c>
      <c r="H144">
        <v>2024</v>
      </c>
      <c r="I144">
        <v>0</v>
      </c>
      <c r="J144" s="161">
        <v>0.10764600000000001</v>
      </c>
      <c r="K144">
        <f t="shared" si="2"/>
        <v>0.10764600000000001</v>
      </c>
    </row>
    <row r="145" spans="1:11" x14ac:dyDescent="0.4">
      <c r="A145">
        <v>120</v>
      </c>
      <c r="B145">
        <v>503</v>
      </c>
      <c r="C145" t="s">
        <v>591</v>
      </c>
      <c r="D145">
        <v>22971</v>
      </c>
      <c r="E145">
        <v>0.98</v>
      </c>
      <c r="F145" t="s">
        <v>591</v>
      </c>
      <c r="G145" t="s">
        <v>656</v>
      </c>
      <c r="H145">
        <v>2025</v>
      </c>
      <c r="I145">
        <v>0</v>
      </c>
      <c r="J145" s="161">
        <v>0.98512999999999995</v>
      </c>
      <c r="K145">
        <f t="shared" si="2"/>
        <v>0.98512999999999995</v>
      </c>
    </row>
    <row r="146" spans="1:11" x14ac:dyDescent="0.4">
      <c r="A146">
        <v>349</v>
      </c>
      <c r="B146">
        <v>503</v>
      </c>
      <c r="C146" t="s">
        <v>267</v>
      </c>
      <c r="D146">
        <v>19415</v>
      </c>
      <c r="E146">
        <v>1.04</v>
      </c>
      <c r="F146" t="s">
        <v>267</v>
      </c>
      <c r="G146" t="s">
        <v>656</v>
      </c>
      <c r="H146">
        <v>2024</v>
      </c>
      <c r="I146">
        <v>0</v>
      </c>
      <c r="J146" s="161">
        <v>1.03667</v>
      </c>
      <c r="K146">
        <f t="shared" si="2"/>
        <v>1.03667</v>
      </c>
    </row>
    <row r="147" spans="1:11" x14ac:dyDescent="0.4">
      <c r="A147">
        <v>439</v>
      </c>
      <c r="B147">
        <v>500</v>
      </c>
      <c r="C147" t="s">
        <v>353</v>
      </c>
      <c r="D147">
        <v>16687</v>
      </c>
      <c r="E147">
        <v>0.61</v>
      </c>
      <c r="F147" t="s">
        <v>353</v>
      </c>
      <c r="G147" t="s">
        <v>656</v>
      </c>
      <c r="H147">
        <v>2019</v>
      </c>
      <c r="I147">
        <v>0</v>
      </c>
      <c r="J147" s="161">
        <v>0.61511300000000002</v>
      </c>
      <c r="K147">
        <f t="shared" si="2"/>
        <v>0.61511300000000002</v>
      </c>
    </row>
    <row r="148" spans="1:11" x14ac:dyDescent="0.4">
      <c r="A148">
        <v>563</v>
      </c>
      <c r="B148">
        <v>500</v>
      </c>
      <c r="C148" t="s">
        <v>474</v>
      </c>
      <c r="D148">
        <v>16689</v>
      </c>
      <c r="E148">
        <v>0.38</v>
      </c>
      <c r="F148" t="s">
        <v>474</v>
      </c>
      <c r="G148" t="s">
        <v>656</v>
      </c>
      <c r="H148">
        <v>2017</v>
      </c>
      <c r="I148">
        <v>0</v>
      </c>
      <c r="J148" s="161">
        <v>0.379967</v>
      </c>
      <c r="K148">
        <f t="shared" si="2"/>
        <v>0.379967</v>
      </c>
    </row>
    <row r="149" spans="1:11" x14ac:dyDescent="0.4">
      <c r="A149">
        <v>444</v>
      </c>
      <c r="B149">
        <v>500</v>
      </c>
      <c r="C149" t="s">
        <v>358</v>
      </c>
      <c r="D149">
        <v>16771</v>
      </c>
      <c r="E149">
        <v>2.2400000000000002</v>
      </c>
      <c r="F149" t="s">
        <v>358</v>
      </c>
      <c r="G149" t="s">
        <v>656</v>
      </c>
      <c r="H149">
        <v>2021</v>
      </c>
      <c r="I149">
        <v>0</v>
      </c>
      <c r="J149" s="161">
        <v>2.241962</v>
      </c>
      <c r="K149">
        <f t="shared" si="2"/>
        <v>2.241962</v>
      </c>
    </row>
    <row r="150" spans="1:11" x14ac:dyDescent="0.4">
      <c r="A150">
        <v>319</v>
      </c>
      <c r="B150">
        <v>503</v>
      </c>
      <c r="C150" t="s">
        <v>237</v>
      </c>
      <c r="D150">
        <v>19352</v>
      </c>
      <c r="E150">
        <v>0.47</v>
      </c>
      <c r="F150" t="s">
        <v>237</v>
      </c>
      <c r="G150" t="s">
        <v>656</v>
      </c>
      <c r="H150">
        <v>2024</v>
      </c>
      <c r="I150">
        <v>0</v>
      </c>
      <c r="J150" s="161">
        <v>0.46822000000000003</v>
      </c>
      <c r="K150">
        <f t="shared" si="2"/>
        <v>0.46822000000000003</v>
      </c>
    </row>
    <row r="151" spans="1:11" x14ac:dyDescent="0.4">
      <c r="A151">
        <v>320</v>
      </c>
      <c r="B151">
        <v>503</v>
      </c>
      <c r="C151" t="s">
        <v>238</v>
      </c>
      <c r="D151">
        <v>19353</v>
      </c>
      <c r="E151">
        <v>0.16</v>
      </c>
      <c r="F151" t="s">
        <v>238</v>
      </c>
      <c r="G151" t="s">
        <v>656</v>
      </c>
      <c r="H151">
        <v>2024</v>
      </c>
      <c r="I151">
        <v>0</v>
      </c>
      <c r="J151" s="161">
        <v>0.156865</v>
      </c>
      <c r="K151">
        <f t="shared" si="2"/>
        <v>0.156865</v>
      </c>
    </row>
    <row r="152" spans="1:11" x14ac:dyDescent="0.4">
      <c r="A152">
        <v>321</v>
      </c>
      <c r="B152">
        <v>503</v>
      </c>
      <c r="C152" t="s">
        <v>239</v>
      </c>
      <c r="D152">
        <v>19354</v>
      </c>
      <c r="E152">
        <v>0.25</v>
      </c>
      <c r="F152" t="s">
        <v>239</v>
      </c>
      <c r="G152" t="s">
        <v>657</v>
      </c>
      <c r="H152">
        <v>2024</v>
      </c>
      <c r="I152">
        <v>0</v>
      </c>
      <c r="J152" s="161">
        <v>0.24723700000000001</v>
      </c>
      <c r="K152">
        <f t="shared" si="2"/>
        <v>0.24723700000000001</v>
      </c>
    </row>
    <row r="153" spans="1:11" x14ac:dyDescent="0.4">
      <c r="A153">
        <v>64</v>
      </c>
      <c r="B153">
        <v>503</v>
      </c>
      <c r="C153" t="s">
        <v>566</v>
      </c>
      <c r="D153">
        <v>22979</v>
      </c>
      <c r="E153">
        <v>0.25</v>
      </c>
      <c r="F153" t="s">
        <v>566</v>
      </c>
      <c r="G153" t="s">
        <v>656</v>
      </c>
      <c r="H153">
        <v>2025</v>
      </c>
      <c r="I153">
        <v>0</v>
      </c>
      <c r="J153" s="161">
        <v>0.25424200000000002</v>
      </c>
      <c r="K153">
        <f t="shared" si="2"/>
        <v>0.25424200000000002</v>
      </c>
    </row>
    <row r="154" spans="1:11" x14ac:dyDescent="0.4">
      <c r="A154">
        <v>72</v>
      </c>
      <c r="B154">
        <v>503</v>
      </c>
      <c r="C154" t="s">
        <v>572</v>
      </c>
      <c r="D154">
        <v>22989</v>
      </c>
      <c r="E154">
        <v>0.53</v>
      </c>
      <c r="F154" t="s">
        <v>572</v>
      </c>
      <c r="G154" t="s">
        <v>656</v>
      </c>
      <c r="H154">
        <v>2025</v>
      </c>
      <c r="I154">
        <v>0</v>
      </c>
      <c r="J154" s="161">
        <v>0.53466800000000003</v>
      </c>
      <c r="K154">
        <f t="shared" si="2"/>
        <v>0.53466800000000003</v>
      </c>
    </row>
    <row r="155" spans="1:11" x14ac:dyDescent="0.4">
      <c r="A155">
        <v>80</v>
      </c>
      <c r="B155">
        <v>503</v>
      </c>
      <c r="C155" t="s">
        <v>9</v>
      </c>
      <c r="D155">
        <v>19249</v>
      </c>
      <c r="E155">
        <v>1.45</v>
      </c>
      <c r="F155" t="s">
        <v>9</v>
      </c>
      <c r="G155" t="s">
        <v>656</v>
      </c>
      <c r="H155">
        <v>2023</v>
      </c>
      <c r="I155">
        <v>0</v>
      </c>
      <c r="J155" s="161">
        <v>1.448666</v>
      </c>
      <c r="K155">
        <f t="shared" si="2"/>
        <v>1.448666</v>
      </c>
    </row>
    <row r="156" spans="1:11" x14ac:dyDescent="0.4">
      <c r="A156">
        <v>119</v>
      </c>
      <c r="B156">
        <v>503</v>
      </c>
      <c r="C156" t="s">
        <v>45</v>
      </c>
      <c r="D156">
        <v>19250</v>
      </c>
      <c r="E156">
        <v>0.28999999999999998</v>
      </c>
      <c r="F156" t="s">
        <v>45</v>
      </c>
      <c r="G156" t="s">
        <v>656</v>
      </c>
      <c r="H156">
        <v>2022</v>
      </c>
      <c r="I156">
        <v>0</v>
      </c>
      <c r="J156" s="161">
        <v>0.29298400000000002</v>
      </c>
      <c r="K156">
        <f t="shared" si="2"/>
        <v>0.29298400000000002</v>
      </c>
    </row>
    <row r="157" spans="1:11" x14ac:dyDescent="0.4">
      <c r="A157">
        <v>248</v>
      </c>
      <c r="B157">
        <v>503</v>
      </c>
      <c r="C157" t="s">
        <v>168</v>
      </c>
      <c r="D157">
        <v>19251</v>
      </c>
      <c r="E157">
        <v>0.27</v>
      </c>
      <c r="F157" t="s">
        <v>168</v>
      </c>
      <c r="G157" t="s">
        <v>656</v>
      </c>
      <c r="H157">
        <v>2022</v>
      </c>
      <c r="I157">
        <v>0</v>
      </c>
      <c r="J157" s="161">
        <v>0.27028400000000002</v>
      </c>
      <c r="K157">
        <f t="shared" si="2"/>
        <v>0.27028400000000002</v>
      </c>
    </row>
    <row r="158" spans="1:11" x14ac:dyDescent="0.4">
      <c r="A158">
        <v>247</v>
      </c>
      <c r="B158">
        <v>503</v>
      </c>
      <c r="C158" t="s">
        <v>167</v>
      </c>
      <c r="D158">
        <v>19252</v>
      </c>
      <c r="E158">
        <v>0.76</v>
      </c>
      <c r="F158" t="s">
        <v>167</v>
      </c>
      <c r="G158" t="s">
        <v>656</v>
      </c>
      <c r="H158">
        <v>2024</v>
      </c>
      <c r="I158">
        <v>0</v>
      </c>
      <c r="J158" s="161">
        <v>0.76012000000000002</v>
      </c>
      <c r="K158">
        <f t="shared" si="2"/>
        <v>0.76012000000000002</v>
      </c>
    </row>
    <row r="159" spans="1:11" x14ac:dyDescent="0.4">
      <c r="A159">
        <v>27</v>
      </c>
      <c r="B159">
        <v>503</v>
      </c>
      <c r="C159" t="s">
        <v>586</v>
      </c>
      <c r="D159">
        <v>22973</v>
      </c>
      <c r="E159">
        <v>0.44</v>
      </c>
      <c r="F159" t="s">
        <v>586</v>
      </c>
      <c r="G159" t="s">
        <v>656</v>
      </c>
      <c r="H159">
        <v>2025</v>
      </c>
      <c r="I159">
        <v>0</v>
      </c>
      <c r="J159" s="161">
        <v>0.43542700000000001</v>
      </c>
      <c r="K159">
        <f t="shared" si="2"/>
        <v>0.43542700000000001</v>
      </c>
    </row>
    <row r="160" spans="1:11" x14ac:dyDescent="0.4">
      <c r="A160">
        <v>440</v>
      </c>
      <c r="B160">
        <v>500</v>
      </c>
      <c r="C160" t="s">
        <v>354</v>
      </c>
      <c r="D160">
        <v>16693</v>
      </c>
      <c r="E160">
        <v>1.08</v>
      </c>
      <c r="F160" t="s">
        <v>354</v>
      </c>
      <c r="G160" t="s">
        <v>656</v>
      </c>
      <c r="H160">
        <v>2017</v>
      </c>
      <c r="I160">
        <v>0.21358099999999999</v>
      </c>
      <c r="J160" s="161">
        <v>0.86996799999999996</v>
      </c>
      <c r="K160">
        <f t="shared" si="2"/>
        <v>1.0835489999999999</v>
      </c>
    </row>
    <row r="161" spans="1:11" x14ac:dyDescent="0.4">
      <c r="A161">
        <v>419</v>
      </c>
      <c r="B161">
        <v>500</v>
      </c>
      <c r="C161" t="s">
        <v>335</v>
      </c>
      <c r="D161">
        <v>16645</v>
      </c>
      <c r="E161">
        <v>0.68</v>
      </c>
      <c r="F161" t="s">
        <v>335</v>
      </c>
      <c r="G161" t="s">
        <v>656</v>
      </c>
      <c r="H161">
        <v>2020</v>
      </c>
      <c r="I161">
        <v>0</v>
      </c>
      <c r="J161" s="161">
        <v>0.67598400000000003</v>
      </c>
      <c r="K161">
        <f t="shared" si="2"/>
        <v>0.67598400000000003</v>
      </c>
    </row>
    <row r="162" spans="1:11" x14ac:dyDescent="0.4">
      <c r="A162">
        <v>445</v>
      </c>
      <c r="B162">
        <v>500</v>
      </c>
      <c r="C162" t="s">
        <v>359</v>
      </c>
      <c r="D162">
        <v>16772</v>
      </c>
      <c r="E162">
        <v>0.98</v>
      </c>
      <c r="F162" t="s">
        <v>359</v>
      </c>
      <c r="G162" t="s">
        <v>656</v>
      </c>
      <c r="H162">
        <v>2017</v>
      </c>
      <c r="I162">
        <v>0</v>
      </c>
      <c r="J162" s="161">
        <v>0.97901499999999997</v>
      </c>
      <c r="K162">
        <f t="shared" si="2"/>
        <v>0.97901499999999997</v>
      </c>
    </row>
    <row r="163" spans="1:11" x14ac:dyDescent="0.4">
      <c r="A163">
        <v>65</v>
      </c>
      <c r="B163">
        <v>503</v>
      </c>
      <c r="C163" t="s">
        <v>567</v>
      </c>
      <c r="D163">
        <v>22986</v>
      </c>
      <c r="E163">
        <v>0.86</v>
      </c>
      <c r="F163" t="s">
        <v>567</v>
      </c>
      <c r="G163" t="s">
        <v>656</v>
      </c>
      <c r="H163">
        <v>2025</v>
      </c>
      <c r="I163">
        <v>0</v>
      </c>
      <c r="J163" s="161">
        <v>0.86283200000000004</v>
      </c>
      <c r="K163">
        <f t="shared" si="2"/>
        <v>0.86283200000000004</v>
      </c>
    </row>
    <row r="164" spans="1:11" x14ac:dyDescent="0.4">
      <c r="A164">
        <v>66</v>
      </c>
      <c r="B164">
        <v>503</v>
      </c>
      <c r="C164" t="s">
        <v>568</v>
      </c>
      <c r="D164">
        <v>22984</v>
      </c>
      <c r="E164">
        <v>0.66</v>
      </c>
      <c r="F164" t="s">
        <v>568</v>
      </c>
      <c r="G164" t="s">
        <v>656</v>
      </c>
      <c r="H164">
        <v>2025</v>
      </c>
      <c r="I164">
        <v>0</v>
      </c>
      <c r="J164" s="161">
        <v>0.66146099999999997</v>
      </c>
      <c r="K164">
        <f t="shared" si="2"/>
        <v>0.66146099999999997</v>
      </c>
    </row>
    <row r="165" spans="1:11" x14ac:dyDescent="0.4">
      <c r="A165">
        <v>446</v>
      </c>
      <c r="B165">
        <v>500</v>
      </c>
      <c r="C165" t="s">
        <v>360</v>
      </c>
      <c r="D165">
        <v>16773</v>
      </c>
      <c r="E165">
        <v>1.4</v>
      </c>
      <c r="F165" t="s">
        <v>360</v>
      </c>
      <c r="G165" t="s">
        <v>656</v>
      </c>
      <c r="H165">
        <v>2021</v>
      </c>
      <c r="I165">
        <v>0</v>
      </c>
      <c r="J165" s="161">
        <v>1.3990480000000001</v>
      </c>
      <c r="K165">
        <f t="shared" si="2"/>
        <v>1.3990480000000001</v>
      </c>
    </row>
    <row r="166" spans="1:11" x14ac:dyDescent="0.4">
      <c r="A166">
        <v>145</v>
      </c>
      <c r="B166">
        <v>503</v>
      </c>
      <c r="C166" t="s">
        <v>70</v>
      </c>
      <c r="D166">
        <v>19253</v>
      </c>
      <c r="E166">
        <v>0.43</v>
      </c>
      <c r="F166" t="s">
        <v>70</v>
      </c>
      <c r="G166" t="s">
        <v>656</v>
      </c>
      <c r="H166">
        <v>2023</v>
      </c>
      <c r="I166">
        <v>0</v>
      </c>
      <c r="J166" s="161">
        <v>0.43503900000000001</v>
      </c>
      <c r="K166">
        <f t="shared" si="2"/>
        <v>0.43503900000000001</v>
      </c>
    </row>
    <row r="167" spans="1:11" x14ac:dyDescent="0.4">
      <c r="A167">
        <v>144</v>
      </c>
      <c r="B167">
        <v>503</v>
      </c>
      <c r="C167" t="s">
        <v>69</v>
      </c>
      <c r="D167">
        <v>19254</v>
      </c>
      <c r="E167">
        <v>0.59</v>
      </c>
      <c r="F167" t="s">
        <v>69</v>
      </c>
      <c r="G167" t="s">
        <v>656</v>
      </c>
      <c r="H167">
        <v>2022</v>
      </c>
      <c r="I167">
        <v>0</v>
      </c>
      <c r="J167" s="161">
        <v>0.59383900000000001</v>
      </c>
      <c r="K167">
        <f t="shared" si="2"/>
        <v>0.59383900000000001</v>
      </c>
    </row>
    <row r="168" spans="1:11" x14ac:dyDescent="0.4">
      <c r="A168">
        <v>447</v>
      </c>
      <c r="B168">
        <v>502</v>
      </c>
      <c r="C168" t="s">
        <v>361</v>
      </c>
      <c r="D168">
        <v>16776</v>
      </c>
      <c r="E168">
        <v>4.2</v>
      </c>
      <c r="F168" t="s">
        <v>361</v>
      </c>
      <c r="G168" t="s">
        <v>656</v>
      </c>
      <c r="H168">
        <v>2017</v>
      </c>
      <c r="I168">
        <v>0</v>
      </c>
      <c r="J168" s="161">
        <v>4.200189</v>
      </c>
      <c r="K168">
        <f t="shared" si="2"/>
        <v>4.200189</v>
      </c>
    </row>
    <row r="169" spans="1:11" x14ac:dyDescent="0.4">
      <c r="A169">
        <v>448</v>
      </c>
      <c r="B169">
        <v>502</v>
      </c>
      <c r="C169" t="s">
        <v>362</v>
      </c>
      <c r="D169">
        <v>16777</v>
      </c>
      <c r="E169">
        <v>1.1100000000000001</v>
      </c>
      <c r="F169" t="s">
        <v>362</v>
      </c>
      <c r="G169" t="s">
        <v>656</v>
      </c>
      <c r="H169">
        <v>2020</v>
      </c>
      <c r="I169">
        <v>0</v>
      </c>
      <c r="J169" s="161">
        <v>1.110544</v>
      </c>
      <c r="K169">
        <f t="shared" si="2"/>
        <v>1.110544</v>
      </c>
    </row>
    <row r="170" spans="1:11" x14ac:dyDescent="0.4">
      <c r="A170">
        <v>449</v>
      </c>
      <c r="B170">
        <v>502</v>
      </c>
      <c r="C170" t="s">
        <v>363</v>
      </c>
      <c r="D170">
        <v>16778</v>
      </c>
      <c r="E170">
        <v>1.98</v>
      </c>
      <c r="F170" t="s">
        <v>363</v>
      </c>
      <c r="G170" t="s">
        <v>656</v>
      </c>
      <c r="H170">
        <v>2020</v>
      </c>
      <c r="I170">
        <v>0</v>
      </c>
      <c r="J170" s="161">
        <v>1.982783</v>
      </c>
      <c r="K170">
        <f t="shared" si="2"/>
        <v>1.982783</v>
      </c>
    </row>
    <row r="171" spans="1:11" x14ac:dyDescent="0.4">
      <c r="A171">
        <v>534</v>
      </c>
      <c r="B171">
        <v>502</v>
      </c>
      <c r="C171" t="s">
        <v>445</v>
      </c>
      <c r="D171">
        <v>17027</v>
      </c>
      <c r="E171">
        <v>0.65</v>
      </c>
      <c r="F171" t="s">
        <v>445</v>
      </c>
      <c r="G171" t="s">
        <v>656</v>
      </c>
      <c r="H171">
        <v>2019</v>
      </c>
      <c r="I171">
        <v>0</v>
      </c>
      <c r="J171" s="161">
        <v>0.65332999999999997</v>
      </c>
      <c r="K171">
        <f t="shared" si="2"/>
        <v>0.65332999999999997</v>
      </c>
    </row>
    <row r="172" spans="1:11" x14ac:dyDescent="0.4">
      <c r="A172">
        <v>491</v>
      </c>
      <c r="B172">
        <v>500</v>
      </c>
      <c r="C172" t="s">
        <v>402</v>
      </c>
      <c r="D172">
        <v>16915</v>
      </c>
      <c r="E172">
        <v>3.86</v>
      </c>
      <c r="F172" t="s">
        <v>402</v>
      </c>
      <c r="G172" t="s">
        <v>656</v>
      </c>
      <c r="H172">
        <v>2018</v>
      </c>
      <c r="I172">
        <v>0</v>
      </c>
      <c r="J172" s="161">
        <v>3.8651420000000001</v>
      </c>
      <c r="K172">
        <f t="shared" si="2"/>
        <v>3.8651420000000001</v>
      </c>
    </row>
    <row r="173" spans="1:11" x14ac:dyDescent="0.4">
      <c r="A173">
        <v>460</v>
      </c>
      <c r="B173">
        <v>502</v>
      </c>
      <c r="C173" t="s">
        <v>374</v>
      </c>
      <c r="D173">
        <v>16813</v>
      </c>
      <c r="E173">
        <v>2.79</v>
      </c>
      <c r="F173" t="s">
        <v>374</v>
      </c>
      <c r="G173" t="s">
        <v>656</v>
      </c>
      <c r="H173">
        <v>2021</v>
      </c>
      <c r="I173">
        <v>0.35106199999999999</v>
      </c>
      <c r="J173" s="161">
        <v>2.4360339999999998</v>
      </c>
      <c r="K173">
        <f t="shared" si="2"/>
        <v>2.787096</v>
      </c>
    </row>
    <row r="174" spans="1:11" x14ac:dyDescent="0.4">
      <c r="A174">
        <v>574</v>
      </c>
      <c r="B174">
        <v>502</v>
      </c>
      <c r="C174" t="s">
        <v>484</v>
      </c>
      <c r="D174">
        <v>16815</v>
      </c>
      <c r="E174">
        <v>84.46</v>
      </c>
      <c r="F174" t="s">
        <v>484</v>
      </c>
      <c r="G174" t="s">
        <v>657</v>
      </c>
      <c r="H174">
        <v>2017</v>
      </c>
      <c r="I174">
        <v>1.3758859999999999</v>
      </c>
      <c r="J174" s="161">
        <v>83.116929999999996</v>
      </c>
      <c r="K174">
        <f t="shared" si="2"/>
        <v>84.492815999999991</v>
      </c>
    </row>
    <row r="175" spans="1:11" x14ac:dyDescent="0.4">
      <c r="A175">
        <v>495</v>
      </c>
      <c r="B175">
        <v>500</v>
      </c>
      <c r="C175" t="s">
        <v>406</v>
      </c>
      <c r="D175">
        <v>16931</v>
      </c>
      <c r="E175">
        <v>0.25</v>
      </c>
      <c r="F175" t="s">
        <v>406</v>
      </c>
      <c r="G175" t="s">
        <v>656</v>
      </c>
      <c r="H175">
        <v>2021</v>
      </c>
      <c r="I175">
        <v>0</v>
      </c>
      <c r="J175" s="161">
        <v>0.25017800000000001</v>
      </c>
      <c r="K175">
        <f t="shared" si="2"/>
        <v>0.25017800000000001</v>
      </c>
    </row>
    <row r="176" spans="1:11" x14ac:dyDescent="0.4">
      <c r="A176">
        <v>512</v>
      </c>
      <c r="B176">
        <v>500</v>
      </c>
      <c r="C176" t="s">
        <v>423</v>
      </c>
      <c r="D176">
        <v>16934</v>
      </c>
      <c r="E176">
        <v>0.08</v>
      </c>
      <c r="F176" t="s">
        <v>423</v>
      </c>
      <c r="G176" t="s">
        <v>656</v>
      </c>
      <c r="H176">
        <v>2020</v>
      </c>
      <c r="I176">
        <v>0</v>
      </c>
      <c r="J176" s="161">
        <v>7.6720999999999998E-2</v>
      </c>
      <c r="K176">
        <f t="shared" si="2"/>
        <v>7.6720999999999998E-2</v>
      </c>
    </row>
    <row r="177" spans="1:11" x14ac:dyDescent="0.4">
      <c r="A177">
        <v>513</v>
      </c>
      <c r="B177">
        <v>500</v>
      </c>
      <c r="C177" t="s">
        <v>424</v>
      </c>
      <c r="D177">
        <v>16935</v>
      </c>
      <c r="E177">
        <v>0.53</v>
      </c>
      <c r="F177" t="s">
        <v>424</v>
      </c>
      <c r="G177" t="s">
        <v>656</v>
      </c>
      <c r="H177">
        <v>2020</v>
      </c>
      <c r="I177">
        <v>0</v>
      </c>
      <c r="J177" s="161">
        <v>0.52782300000000004</v>
      </c>
      <c r="K177">
        <f t="shared" si="2"/>
        <v>0.52782300000000004</v>
      </c>
    </row>
    <row r="178" spans="1:11" x14ac:dyDescent="0.4">
      <c r="A178">
        <v>197</v>
      </c>
      <c r="B178">
        <v>508</v>
      </c>
      <c r="C178" t="s">
        <v>119</v>
      </c>
      <c r="D178">
        <v>19059</v>
      </c>
      <c r="E178">
        <v>1.97</v>
      </c>
      <c r="F178" t="s">
        <v>119</v>
      </c>
      <c r="G178" t="s">
        <v>656</v>
      </c>
      <c r="H178">
        <v>2023</v>
      </c>
      <c r="I178">
        <v>0</v>
      </c>
      <c r="J178" s="161">
        <v>1.9729380000000001</v>
      </c>
      <c r="K178">
        <f t="shared" si="2"/>
        <v>1.9729380000000001</v>
      </c>
    </row>
    <row r="179" spans="1:11" x14ac:dyDescent="0.4">
      <c r="A179">
        <v>196</v>
      </c>
      <c r="B179">
        <v>508</v>
      </c>
      <c r="C179" t="s">
        <v>118</v>
      </c>
      <c r="D179">
        <v>19060</v>
      </c>
      <c r="E179">
        <v>0.97</v>
      </c>
      <c r="F179" t="s">
        <v>118</v>
      </c>
      <c r="G179" t="s">
        <v>656</v>
      </c>
      <c r="H179">
        <v>2023</v>
      </c>
      <c r="I179">
        <v>0</v>
      </c>
      <c r="J179" s="161">
        <v>0.97382999999999997</v>
      </c>
      <c r="K179">
        <f t="shared" si="2"/>
        <v>0.97382999999999997</v>
      </c>
    </row>
    <row r="180" spans="1:11" x14ac:dyDescent="0.4">
      <c r="A180">
        <v>198</v>
      </c>
      <c r="B180">
        <v>508</v>
      </c>
      <c r="C180" t="s">
        <v>120</v>
      </c>
      <c r="D180">
        <v>19061</v>
      </c>
      <c r="E180">
        <v>2.74</v>
      </c>
      <c r="F180" t="s">
        <v>120</v>
      </c>
      <c r="G180" t="s">
        <v>656</v>
      </c>
      <c r="H180">
        <v>2023</v>
      </c>
      <c r="I180">
        <v>0</v>
      </c>
      <c r="J180" s="161">
        <v>2.745622</v>
      </c>
      <c r="K180">
        <f t="shared" si="2"/>
        <v>2.745622</v>
      </c>
    </row>
    <row r="181" spans="1:11" x14ac:dyDescent="0.4">
      <c r="A181">
        <v>152</v>
      </c>
      <c r="B181">
        <v>508</v>
      </c>
      <c r="C181" t="s">
        <v>76</v>
      </c>
      <c r="D181">
        <v>19062</v>
      </c>
      <c r="E181">
        <v>0.99</v>
      </c>
      <c r="F181" t="s">
        <v>76</v>
      </c>
      <c r="G181" t="s">
        <v>656</v>
      </c>
      <c r="H181">
        <v>2023</v>
      </c>
      <c r="I181">
        <v>0</v>
      </c>
      <c r="J181" s="161">
        <v>0.99042200000000002</v>
      </c>
      <c r="K181">
        <f t="shared" si="2"/>
        <v>0.99042200000000002</v>
      </c>
    </row>
    <row r="182" spans="1:11" x14ac:dyDescent="0.4">
      <c r="A182">
        <v>328</v>
      </c>
      <c r="B182">
        <v>508</v>
      </c>
      <c r="C182" t="s">
        <v>246</v>
      </c>
      <c r="D182">
        <v>19368</v>
      </c>
      <c r="E182">
        <v>1.18</v>
      </c>
      <c r="F182" t="s">
        <v>246</v>
      </c>
      <c r="G182" t="s">
        <v>657</v>
      </c>
      <c r="H182">
        <v>2024</v>
      </c>
      <c r="I182">
        <v>0</v>
      </c>
      <c r="J182" s="161">
        <v>1.176269</v>
      </c>
      <c r="K182">
        <f t="shared" si="2"/>
        <v>1.176269</v>
      </c>
    </row>
    <row r="183" spans="1:11" x14ac:dyDescent="0.4">
      <c r="A183">
        <v>463</v>
      </c>
      <c r="B183">
        <v>502</v>
      </c>
      <c r="C183" t="s">
        <v>377</v>
      </c>
      <c r="D183">
        <v>16823</v>
      </c>
      <c r="E183">
        <v>1.1100000000000001</v>
      </c>
      <c r="F183" t="s">
        <v>377</v>
      </c>
      <c r="G183" t="s">
        <v>656</v>
      </c>
      <c r="H183">
        <v>2021</v>
      </c>
      <c r="I183">
        <v>0</v>
      </c>
      <c r="J183" s="161">
        <v>1.1068260000000001</v>
      </c>
      <c r="K183">
        <f t="shared" si="2"/>
        <v>1.1068260000000001</v>
      </c>
    </row>
    <row r="184" spans="1:11" x14ac:dyDescent="0.4">
      <c r="A184">
        <v>464</v>
      </c>
      <c r="B184">
        <v>500</v>
      </c>
      <c r="C184" t="s">
        <v>378</v>
      </c>
      <c r="D184">
        <v>16826</v>
      </c>
      <c r="E184">
        <v>5.46</v>
      </c>
      <c r="F184" t="s">
        <v>378</v>
      </c>
      <c r="G184" t="s">
        <v>656</v>
      </c>
      <c r="H184">
        <v>2021</v>
      </c>
      <c r="I184">
        <v>0.30021900000000001</v>
      </c>
      <c r="J184" s="161">
        <v>5.1661339999999996</v>
      </c>
      <c r="K184">
        <f t="shared" si="2"/>
        <v>5.4663529999999998</v>
      </c>
    </row>
    <row r="185" spans="1:11" x14ac:dyDescent="0.4">
      <c r="A185">
        <v>465</v>
      </c>
      <c r="B185">
        <v>500</v>
      </c>
      <c r="C185" t="s">
        <v>379</v>
      </c>
      <c r="D185">
        <v>16827</v>
      </c>
      <c r="E185">
        <v>0.99</v>
      </c>
      <c r="F185" t="s">
        <v>379</v>
      </c>
      <c r="G185" t="s">
        <v>656</v>
      </c>
      <c r="H185">
        <v>2021</v>
      </c>
      <c r="I185">
        <v>0</v>
      </c>
      <c r="J185" s="161">
        <v>0.98609400000000003</v>
      </c>
      <c r="K185">
        <f t="shared" si="2"/>
        <v>0.98609400000000003</v>
      </c>
    </row>
    <row r="186" spans="1:11" x14ac:dyDescent="0.4">
      <c r="A186">
        <v>466</v>
      </c>
      <c r="B186">
        <v>500</v>
      </c>
      <c r="C186" t="s">
        <v>380</v>
      </c>
      <c r="D186">
        <v>16828</v>
      </c>
      <c r="E186">
        <v>1.49</v>
      </c>
      <c r="F186" t="s">
        <v>380</v>
      </c>
      <c r="G186" t="s">
        <v>656</v>
      </c>
      <c r="H186">
        <v>2021</v>
      </c>
      <c r="I186">
        <v>0</v>
      </c>
      <c r="J186" s="161">
        <v>1.494926</v>
      </c>
      <c r="K186">
        <f t="shared" si="2"/>
        <v>1.494926</v>
      </c>
    </row>
    <row r="187" spans="1:11" x14ac:dyDescent="0.4">
      <c r="A187">
        <v>467</v>
      </c>
      <c r="B187">
        <v>500</v>
      </c>
      <c r="C187" t="s">
        <v>381</v>
      </c>
      <c r="D187">
        <v>16831</v>
      </c>
      <c r="E187">
        <v>3.15</v>
      </c>
      <c r="F187" t="s">
        <v>381</v>
      </c>
      <c r="G187" t="s">
        <v>656</v>
      </c>
      <c r="H187">
        <v>2021</v>
      </c>
      <c r="I187">
        <v>0.11575299999999999</v>
      </c>
      <c r="J187" s="161">
        <v>3.0313340000000002</v>
      </c>
      <c r="K187">
        <f t="shared" si="2"/>
        <v>3.147087</v>
      </c>
    </row>
    <row r="188" spans="1:11" x14ac:dyDescent="0.4">
      <c r="A188">
        <v>453</v>
      </c>
      <c r="B188">
        <v>500</v>
      </c>
      <c r="C188" t="s">
        <v>367</v>
      </c>
      <c r="D188">
        <v>16790</v>
      </c>
      <c r="E188">
        <v>2.68</v>
      </c>
      <c r="F188" t="s">
        <v>367</v>
      </c>
      <c r="G188" t="s">
        <v>656</v>
      </c>
      <c r="H188">
        <v>2020</v>
      </c>
      <c r="I188">
        <v>0</v>
      </c>
      <c r="J188" s="161">
        <v>2.6813199999999999</v>
      </c>
      <c r="K188">
        <f t="shared" si="2"/>
        <v>2.6813199999999999</v>
      </c>
    </row>
    <row r="189" spans="1:11" x14ac:dyDescent="0.4">
      <c r="A189">
        <v>454</v>
      </c>
      <c r="B189">
        <v>500</v>
      </c>
      <c r="C189" t="s">
        <v>368</v>
      </c>
      <c r="D189">
        <v>16791</v>
      </c>
      <c r="E189">
        <v>1.61</v>
      </c>
      <c r="F189" t="s">
        <v>368</v>
      </c>
      <c r="G189" t="s">
        <v>656</v>
      </c>
      <c r="H189">
        <v>2021</v>
      </c>
      <c r="I189">
        <v>0</v>
      </c>
      <c r="J189" s="161">
        <v>1.6087070000000001</v>
      </c>
      <c r="K189">
        <f t="shared" si="2"/>
        <v>1.6087070000000001</v>
      </c>
    </row>
    <row r="190" spans="1:11" x14ac:dyDescent="0.4">
      <c r="A190">
        <v>468</v>
      </c>
      <c r="B190">
        <v>500</v>
      </c>
      <c r="C190" t="s">
        <v>382</v>
      </c>
      <c r="D190">
        <v>16837</v>
      </c>
      <c r="E190">
        <v>0.68</v>
      </c>
      <c r="F190" t="s">
        <v>382</v>
      </c>
      <c r="G190" t="s">
        <v>656</v>
      </c>
      <c r="H190">
        <v>2018</v>
      </c>
      <c r="I190">
        <v>0</v>
      </c>
      <c r="J190" s="161">
        <v>0.68115499999999995</v>
      </c>
      <c r="K190">
        <f t="shared" si="2"/>
        <v>0.68115499999999995</v>
      </c>
    </row>
    <row r="191" spans="1:11" x14ac:dyDescent="0.4">
      <c r="A191">
        <v>469</v>
      </c>
      <c r="B191">
        <v>500</v>
      </c>
      <c r="C191" t="s">
        <v>383</v>
      </c>
      <c r="D191">
        <v>16839</v>
      </c>
      <c r="E191">
        <v>1.29</v>
      </c>
      <c r="F191" t="s">
        <v>383</v>
      </c>
      <c r="G191" t="s">
        <v>656</v>
      </c>
      <c r="H191">
        <v>2021</v>
      </c>
      <c r="I191">
        <v>0</v>
      </c>
      <c r="J191" s="161">
        <v>1.28813</v>
      </c>
      <c r="K191">
        <f t="shared" si="2"/>
        <v>1.28813</v>
      </c>
    </row>
    <row r="192" spans="1:11" x14ac:dyDescent="0.4">
      <c r="A192">
        <v>514</v>
      </c>
      <c r="B192">
        <v>500</v>
      </c>
      <c r="C192" t="s">
        <v>425</v>
      </c>
      <c r="D192">
        <v>16956</v>
      </c>
      <c r="E192">
        <v>0.48</v>
      </c>
      <c r="F192" t="s">
        <v>425</v>
      </c>
      <c r="G192" t="s">
        <v>656</v>
      </c>
      <c r="H192">
        <v>2020</v>
      </c>
      <c r="I192">
        <v>0</v>
      </c>
      <c r="J192" s="161">
        <v>0.48003899999999999</v>
      </c>
      <c r="K192">
        <f t="shared" si="2"/>
        <v>0.48003899999999999</v>
      </c>
    </row>
    <row r="193" spans="1:11" x14ac:dyDescent="0.4">
      <c r="A193">
        <v>329</v>
      </c>
      <c r="B193">
        <v>508</v>
      </c>
      <c r="C193" t="s">
        <v>247</v>
      </c>
      <c r="D193">
        <v>19369</v>
      </c>
      <c r="E193">
        <v>0.23</v>
      </c>
      <c r="F193" t="s">
        <v>247</v>
      </c>
      <c r="G193" t="s">
        <v>656</v>
      </c>
      <c r="H193">
        <v>2024</v>
      </c>
      <c r="I193">
        <v>2.0452000000000001E-2</v>
      </c>
      <c r="J193" s="161">
        <v>0.209006</v>
      </c>
      <c r="K193">
        <f t="shared" si="2"/>
        <v>0.229458</v>
      </c>
    </row>
    <row r="194" spans="1:11" x14ac:dyDescent="0.4">
      <c r="A194">
        <v>575</v>
      </c>
      <c r="B194">
        <v>502</v>
      </c>
      <c r="C194" t="s">
        <v>485</v>
      </c>
      <c r="D194">
        <v>16853</v>
      </c>
      <c r="E194">
        <v>15.71</v>
      </c>
      <c r="F194" t="s">
        <v>485</v>
      </c>
      <c r="G194" t="s">
        <v>656</v>
      </c>
      <c r="H194">
        <v>2017</v>
      </c>
      <c r="I194">
        <v>0</v>
      </c>
      <c r="J194" s="161">
        <v>15.714729</v>
      </c>
      <c r="K194">
        <f t="shared" si="2"/>
        <v>15.714729</v>
      </c>
    </row>
    <row r="195" spans="1:11" x14ac:dyDescent="0.4">
      <c r="A195">
        <v>577</v>
      </c>
      <c r="B195">
        <v>502</v>
      </c>
      <c r="C195" t="s">
        <v>487</v>
      </c>
      <c r="D195">
        <v>16926</v>
      </c>
      <c r="E195">
        <v>31.1</v>
      </c>
      <c r="F195" t="s">
        <v>487</v>
      </c>
      <c r="G195" t="s">
        <v>657</v>
      </c>
      <c r="H195">
        <v>2018</v>
      </c>
      <c r="I195">
        <v>0</v>
      </c>
      <c r="J195" s="161">
        <v>31.10689</v>
      </c>
      <c r="K195">
        <f t="shared" ref="K195:K258" si="3">SUM(I195:J195)</f>
        <v>31.10689</v>
      </c>
    </row>
    <row r="196" spans="1:11" x14ac:dyDescent="0.4">
      <c r="A196">
        <v>578</v>
      </c>
      <c r="B196">
        <v>502</v>
      </c>
      <c r="C196" t="s">
        <v>488</v>
      </c>
      <c r="D196">
        <v>16927</v>
      </c>
      <c r="E196">
        <v>76.55</v>
      </c>
      <c r="F196" t="s">
        <v>488</v>
      </c>
      <c r="G196" t="s">
        <v>657</v>
      </c>
      <c r="H196">
        <v>2018</v>
      </c>
      <c r="I196">
        <v>0</v>
      </c>
      <c r="J196" s="161">
        <v>76.564812000000003</v>
      </c>
      <c r="K196">
        <f t="shared" si="3"/>
        <v>76.564812000000003</v>
      </c>
    </row>
    <row r="197" spans="1:11" x14ac:dyDescent="0.4">
      <c r="A197">
        <v>579</v>
      </c>
      <c r="B197">
        <v>502</v>
      </c>
      <c r="C197" t="s">
        <v>489</v>
      </c>
      <c r="D197">
        <v>16929</v>
      </c>
      <c r="E197">
        <v>46.99</v>
      </c>
      <c r="F197" t="s">
        <v>489</v>
      </c>
      <c r="G197" t="s">
        <v>656</v>
      </c>
      <c r="H197">
        <v>2018</v>
      </c>
      <c r="I197">
        <v>0</v>
      </c>
      <c r="J197" s="161">
        <v>46.993780999999998</v>
      </c>
      <c r="K197">
        <f t="shared" si="3"/>
        <v>46.993780999999998</v>
      </c>
    </row>
    <row r="198" spans="1:11" x14ac:dyDescent="0.4">
      <c r="A198">
        <v>519</v>
      </c>
      <c r="B198">
        <v>501</v>
      </c>
      <c r="C198" t="s">
        <v>430</v>
      </c>
      <c r="D198">
        <v>16984</v>
      </c>
      <c r="E198">
        <v>0.6</v>
      </c>
      <c r="F198" t="s">
        <v>430</v>
      </c>
      <c r="G198" t="s">
        <v>656</v>
      </c>
      <c r="H198">
        <v>2020</v>
      </c>
      <c r="I198">
        <v>0</v>
      </c>
      <c r="J198" s="161">
        <v>0.60296899999999998</v>
      </c>
      <c r="K198">
        <f t="shared" si="3"/>
        <v>0.60296899999999998</v>
      </c>
    </row>
    <row r="199" spans="1:11" x14ac:dyDescent="0.4">
      <c r="A199">
        <v>482</v>
      </c>
      <c r="B199">
        <v>501</v>
      </c>
      <c r="C199" t="s">
        <v>393</v>
      </c>
      <c r="D199">
        <v>16897</v>
      </c>
      <c r="E199">
        <v>0.27</v>
      </c>
      <c r="F199" t="s">
        <v>393</v>
      </c>
      <c r="G199" t="s">
        <v>656</v>
      </c>
      <c r="H199">
        <v>2020</v>
      </c>
      <c r="I199">
        <v>0</v>
      </c>
      <c r="J199" s="161">
        <v>0.26808799999999999</v>
      </c>
      <c r="K199">
        <f t="shared" si="3"/>
        <v>0.26808799999999999</v>
      </c>
    </row>
    <row r="200" spans="1:11" x14ac:dyDescent="0.4">
      <c r="A200">
        <v>483</v>
      </c>
      <c r="B200">
        <v>501</v>
      </c>
      <c r="C200" t="s">
        <v>394</v>
      </c>
      <c r="D200">
        <v>16898</v>
      </c>
      <c r="E200">
        <v>0.62</v>
      </c>
      <c r="F200" t="s">
        <v>394</v>
      </c>
      <c r="G200" t="s">
        <v>656</v>
      </c>
      <c r="H200">
        <v>2019</v>
      </c>
      <c r="I200">
        <v>0</v>
      </c>
      <c r="J200" s="161">
        <v>0.62299499999999997</v>
      </c>
      <c r="K200">
        <f t="shared" si="3"/>
        <v>0.62299499999999997</v>
      </c>
    </row>
    <row r="201" spans="1:11" x14ac:dyDescent="0.4">
      <c r="A201">
        <v>484</v>
      </c>
      <c r="B201">
        <v>501</v>
      </c>
      <c r="C201" t="s">
        <v>395</v>
      </c>
      <c r="D201">
        <v>16900</v>
      </c>
      <c r="E201">
        <v>1.1399999999999999</v>
      </c>
      <c r="F201" t="s">
        <v>395</v>
      </c>
      <c r="G201" t="s">
        <v>656</v>
      </c>
      <c r="H201">
        <v>2017</v>
      </c>
      <c r="I201">
        <v>0</v>
      </c>
      <c r="J201" s="161">
        <v>1.141761</v>
      </c>
      <c r="K201">
        <f t="shared" si="3"/>
        <v>1.141761</v>
      </c>
    </row>
    <row r="202" spans="1:11" x14ac:dyDescent="0.4">
      <c r="A202">
        <v>520</v>
      </c>
      <c r="B202">
        <v>501</v>
      </c>
      <c r="C202" t="s">
        <v>431</v>
      </c>
      <c r="D202">
        <v>16985</v>
      </c>
      <c r="E202">
        <v>0.44</v>
      </c>
      <c r="F202" t="s">
        <v>431</v>
      </c>
      <c r="G202" t="s">
        <v>656</v>
      </c>
      <c r="H202">
        <v>2020</v>
      </c>
      <c r="I202">
        <v>0</v>
      </c>
      <c r="J202" s="161">
        <v>0.43911600000000001</v>
      </c>
      <c r="K202">
        <f t="shared" si="3"/>
        <v>0.43911600000000001</v>
      </c>
    </row>
    <row r="203" spans="1:11" x14ac:dyDescent="0.4">
      <c r="A203">
        <v>476</v>
      </c>
      <c r="B203">
        <v>501</v>
      </c>
      <c r="C203" t="s">
        <v>390</v>
      </c>
      <c r="D203">
        <v>16881</v>
      </c>
      <c r="E203">
        <v>0.32</v>
      </c>
      <c r="F203" t="s">
        <v>390</v>
      </c>
      <c r="G203" t="s">
        <v>656</v>
      </c>
      <c r="H203">
        <v>2019</v>
      </c>
      <c r="I203">
        <v>0</v>
      </c>
      <c r="J203" s="161">
        <v>0.31980199999999998</v>
      </c>
      <c r="K203">
        <f t="shared" si="3"/>
        <v>0.31980199999999998</v>
      </c>
    </row>
    <row r="204" spans="1:11" x14ac:dyDescent="0.4">
      <c r="A204">
        <v>477</v>
      </c>
      <c r="B204">
        <v>501</v>
      </c>
      <c r="C204" t="s">
        <v>391</v>
      </c>
      <c r="D204">
        <v>16882</v>
      </c>
      <c r="E204">
        <v>0.47</v>
      </c>
      <c r="F204" t="s">
        <v>391</v>
      </c>
      <c r="G204" t="s">
        <v>656</v>
      </c>
      <c r="H204">
        <v>2021</v>
      </c>
      <c r="I204">
        <v>0</v>
      </c>
      <c r="J204" s="161">
        <v>0.47256799999999999</v>
      </c>
      <c r="K204">
        <f t="shared" si="3"/>
        <v>0.47256799999999999</v>
      </c>
    </row>
    <row r="205" spans="1:11" x14ac:dyDescent="0.4">
      <c r="A205">
        <v>485</v>
      </c>
      <c r="B205">
        <v>501</v>
      </c>
      <c r="C205" t="s">
        <v>396</v>
      </c>
      <c r="D205">
        <v>16902</v>
      </c>
      <c r="E205">
        <v>0.2</v>
      </c>
      <c r="F205" t="s">
        <v>396</v>
      </c>
      <c r="G205" t="s">
        <v>656</v>
      </c>
      <c r="H205">
        <v>2020</v>
      </c>
      <c r="I205">
        <v>0</v>
      </c>
      <c r="J205" s="161">
        <v>0.198211</v>
      </c>
      <c r="K205">
        <f t="shared" si="3"/>
        <v>0.198211</v>
      </c>
    </row>
    <row r="206" spans="1:11" x14ac:dyDescent="0.4">
      <c r="A206">
        <v>28</v>
      </c>
      <c r="B206">
        <v>507</v>
      </c>
      <c r="C206" t="s">
        <v>531</v>
      </c>
      <c r="D206">
        <v>22928</v>
      </c>
      <c r="E206">
        <v>0.21</v>
      </c>
      <c r="F206" t="s">
        <v>531</v>
      </c>
      <c r="G206" t="s">
        <v>656</v>
      </c>
      <c r="H206">
        <v>2025</v>
      </c>
      <c r="I206">
        <v>0</v>
      </c>
      <c r="J206" s="161">
        <v>0.21492600000000001</v>
      </c>
      <c r="K206">
        <f t="shared" si="3"/>
        <v>0.21492600000000001</v>
      </c>
    </row>
    <row r="207" spans="1:11" x14ac:dyDescent="0.4">
      <c r="A207">
        <v>83</v>
      </c>
      <c r="B207">
        <v>507</v>
      </c>
      <c r="C207" t="s">
        <v>12</v>
      </c>
      <c r="D207">
        <v>19137</v>
      </c>
      <c r="E207">
        <v>0.63</v>
      </c>
      <c r="F207" t="s">
        <v>12</v>
      </c>
      <c r="G207" t="s">
        <v>656</v>
      </c>
      <c r="H207">
        <v>2023</v>
      </c>
      <c r="I207">
        <v>0</v>
      </c>
      <c r="J207" s="161">
        <v>0.63512000000000002</v>
      </c>
      <c r="K207">
        <f t="shared" si="3"/>
        <v>0.63512000000000002</v>
      </c>
    </row>
    <row r="208" spans="1:11" x14ac:dyDescent="0.4">
      <c r="A208">
        <v>29</v>
      </c>
      <c r="B208">
        <v>507</v>
      </c>
      <c r="C208" t="s">
        <v>587</v>
      </c>
      <c r="D208">
        <v>22929</v>
      </c>
      <c r="E208">
        <v>0.24</v>
      </c>
      <c r="F208" t="s">
        <v>587</v>
      </c>
      <c r="G208" t="s">
        <v>656</v>
      </c>
      <c r="H208">
        <v>2025</v>
      </c>
      <c r="I208">
        <v>0</v>
      </c>
      <c r="J208" s="161">
        <v>0.24090400000000001</v>
      </c>
      <c r="K208">
        <f t="shared" si="3"/>
        <v>0.24090400000000001</v>
      </c>
    </row>
    <row r="209" spans="1:11" x14ac:dyDescent="0.4">
      <c r="A209">
        <v>241</v>
      </c>
      <c r="B209">
        <v>507</v>
      </c>
      <c r="C209" t="s">
        <v>161</v>
      </c>
      <c r="D209">
        <v>19138</v>
      </c>
      <c r="E209">
        <v>0.8</v>
      </c>
      <c r="F209" t="s">
        <v>161</v>
      </c>
      <c r="G209" t="s">
        <v>656</v>
      </c>
      <c r="H209">
        <v>2024</v>
      </c>
      <c r="I209">
        <v>0</v>
      </c>
      <c r="J209" s="161">
        <v>0.80467499999999992</v>
      </c>
      <c r="K209">
        <f t="shared" si="3"/>
        <v>0.80467499999999992</v>
      </c>
    </row>
    <row r="210" spans="1:11" x14ac:dyDescent="0.4">
      <c r="A210">
        <v>30</v>
      </c>
      <c r="B210">
        <v>507</v>
      </c>
      <c r="C210" t="s">
        <v>532</v>
      </c>
      <c r="D210">
        <v>22930</v>
      </c>
      <c r="E210">
        <v>0.13</v>
      </c>
      <c r="F210" t="s">
        <v>532</v>
      </c>
      <c r="G210" t="s">
        <v>656</v>
      </c>
      <c r="H210">
        <v>2025</v>
      </c>
      <c r="I210">
        <v>0</v>
      </c>
      <c r="J210" s="161">
        <v>0.12714600000000001</v>
      </c>
      <c r="K210">
        <f t="shared" si="3"/>
        <v>0.12714600000000001</v>
      </c>
    </row>
    <row r="211" spans="1:11" x14ac:dyDescent="0.4">
      <c r="A211">
        <v>31</v>
      </c>
      <c r="B211">
        <v>507</v>
      </c>
      <c r="C211" t="s">
        <v>533</v>
      </c>
      <c r="D211">
        <v>22931</v>
      </c>
      <c r="E211">
        <v>0.34</v>
      </c>
      <c r="F211" t="s">
        <v>533</v>
      </c>
      <c r="G211" t="s">
        <v>656</v>
      </c>
      <c r="H211">
        <v>2025</v>
      </c>
      <c r="I211">
        <v>0</v>
      </c>
      <c r="J211" s="161">
        <v>0.34142400000000001</v>
      </c>
      <c r="K211">
        <f t="shared" si="3"/>
        <v>0.34142400000000001</v>
      </c>
    </row>
    <row r="212" spans="1:11" x14ac:dyDescent="0.4">
      <c r="A212">
        <v>243</v>
      </c>
      <c r="B212">
        <v>503</v>
      </c>
      <c r="C212" t="s">
        <v>163</v>
      </c>
      <c r="D212">
        <v>19194</v>
      </c>
      <c r="E212">
        <v>0.48</v>
      </c>
      <c r="F212" t="s">
        <v>163</v>
      </c>
      <c r="G212" t="s">
        <v>656</v>
      </c>
      <c r="H212">
        <v>2023</v>
      </c>
      <c r="I212">
        <v>0</v>
      </c>
      <c r="J212" s="161">
        <v>0.48248200000000002</v>
      </c>
      <c r="K212">
        <f t="shared" si="3"/>
        <v>0.48248200000000002</v>
      </c>
    </row>
    <row r="213" spans="1:11" x14ac:dyDescent="0.4">
      <c r="A213">
        <v>486</v>
      </c>
      <c r="B213">
        <v>501</v>
      </c>
      <c r="C213" t="s">
        <v>397</v>
      </c>
      <c r="D213">
        <v>16906</v>
      </c>
      <c r="E213">
        <v>0.13</v>
      </c>
      <c r="F213" t="s">
        <v>397</v>
      </c>
      <c r="G213" t="s">
        <v>656</v>
      </c>
      <c r="H213">
        <v>2021</v>
      </c>
      <c r="I213">
        <v>0</v>
      </c>
      <c r="J213" s="161">
        <v>0.12918399999999999</v>
      </c>
      <c r="K213">
        <f t="shared" si="3"/>
        <v>0.12918399999999999</v>
      </c>
    </row>
    <row r="214" spans="1:11" x14ac:dyDescent="0.4">
      <c r="A214">
        <v>487</v>
      </c>
      <c r="B214">
        <v>501</v>
      </c>
      <c r="C214" t="s">
        <v>398</v>
      </c>
      <c r="D214">
        <v>16907</v>
      </c>
      <c r="E214">
        <v>0.23</v>
      </c>
      <c r="F214" t="s">
        <v>398</v>
      </c>
      <c r="G214" t="s">
        <v>656</v>
      </c>
      <c r="H214">
        <v>2018</v>
      </c>
      <c r="I214">
        <v>0</v>
      </c>
      <c r="J214" s="161">
        <v>0.22750300000000001</v>
      </c>
      <c r="K214">
        <f t="shared" si="3"/>
        <v>0.22750300000000001</v>
      </c>
    </row>
    <row r="215" spans="1:11" x14ac:dyDescent="0.4">
      <c r="A215">
        <v>32</v>
      </c>
      <c r="B215">
        <v>507</v>
      </c>
      <c r="C215" t="s">
        <v>534</v>
      </c>
      <c r="D215">
        <v>22932</v>
      </c>
      <c r="E215">
        <v>1.45</v>
      </c>
      <c r="F215" t="s">
        <v>534</v>
      </c>
      <c r="G215" t="s">
        <v>656</v>
      </c>
      <c r="H215">
        <v>2025</v>
      </c>
      <c r="I215">
        <v>0</v>
      </c>
      <c r="J215" s="161">
        <v>1.4505619999999999</v>
      </c>
      <c r="K215">
        <f t="shared" si="3"/>
        <v>1.4505619999999999</v>
      </c>
    </row>
    <row r="216" spans="1:11" x14ac:dyDescent="0.4">
      <c r="A216">
        <v>584</v>
      </c>
      <c r="B216">
        <v>501</v>
      </c>
      <c r="C216" t="s">
        <v>494</v>
      </c>
      <c r="D216">
        <v>19139</v>
      </c>
      <c r="E216">
        <v>0.78</v>
      </c>
      <c r="F216" t="s">
        <v>494</v>
      </c>
      <c r="G216" t="s">
        <v>656</v>
      </c>
      <c r="H216">
        <v>2022</v>
      </c>
      <c r="I216">
        <v>0</v>
      </c>
      <c r="J216" s="161">
        <v>0.77664299999999997</v>
      </c>
      <c r="K216">
        <f t="shared" si="3"/>
        <v>0.77664299999999997</v>
      </c>
    </row>
    <row r="217" spans="1:11" x14ac:dyDescent="0.4">
      <c r="A217">
        <v>255</v>
      </c>
      <c r="B217">
        <v>507</v>
      </c>
      <c r="C217" t="s">
        <v>175</v>
      </c>
      <c r="D217">
        <v>19140</v>
      </c>
      <c r="E217">
        <v>0.12</v>
      </c>
      <c r="F217" t="s">
        <v>175</v>
      </c>
      <c r="G217" t="s">
        <v>656</v>
      </c>
      <c r="H217">
        <v>2023</v>
      </c>
      <c r="I217">
        <v>0</v>
      </c>
      <c r="J217" s="161">
        <v>0.116461</v>
      </c>
      <c r="K217">
        <f t="shared" si="3"/>
        <v>0.116461</v>
      </c>
    </row>
    <row r="218" spans="1:11" x14ac:dyDescent="0.4">
      <c r="A218">
        <v>272</v>
      </c>
      <c r="B218">
        <v>507</v>
      </c>
      <c r="C218" t="s">
        <v>191</v>
      </c>
      <c r="D218">
        <v>19293</v>
      </c>
      <c r="E218">
        <v>0.87</v>
      </c>
      <c r="F218" t="s">
        <v>191</v>
      </c>
      <c r="G218" t="s">
        <v>656</v>
      </c>
      <c r="H218">
        <v>2024</v>
      </c>
      <c r="I218">
        <v>0</v>
      </c>
      <c r="J218" s="161">
        <v>0.86688900000000002</v>
      </c>
      <c r="K218">
        <f t="shared" si="3"/>
        <v>0.86688900000000002</v>
      </c>
    </row>
    <row r="219" spans="1:11" x14ac:dyDescent="0.4">
      <c r="A219">
        <v>212</v>
      </c>
      <c r="B219">
        <v>507</v>
      </c>
      <c r="C219" t="s">
        <v>132</v>
      </c>
      <c r="D219">
        <v>19141</v>
      </c>
      <c r="E219">
        <v>0.18</v>
      </c>
      <c r="F219" t="s">
        <v>132</v>
      </c>
      <c r="G219" t="s">
        <v>656</v>
      </c>
      <c r="H219">
        <v>2023</v>
      </c>
      <c r="I219">
        <v>0</v>
      </c>
      <c r="J219" s="161">
        <v>0.17719699999999999</v>
      </c>
      <c r="K219">
        <f t="shared" si="3"/>
        <v>0.17719699999999999</v>
      </c>
    </row>
    <row r="220" spans="1:11" x14ac:dyDescent="0.4">
      <c r="A220">
        <v>141</v>
      </c>
      <c r="B220">
        <v>507</v>
      </c>
      <c r="C220" t="s">
        <v>66</v>
      </c>
      <c r="D220">
        <v>19142</v>
      </c>
      <c r="E220">
        <v>0.09</v>
      </c>
      <c r="F220" t="s">
        <v>66</v>
      </c>
      <c r="G220" t="s">
        <v>656</v>
      </c>
      <c r="H220">
        <v>2023</v>
      </c>
      <c r="I220">
        <v>0</v>
      </c>
      <c r="J220" s="161">
        <v>9.2270000000000005E-2</v>
      </c>
      <c r="K220">
        <f t="shared" si="3"/>
        <v>9.2270000000000005E-2</v>
      </c>
    </row>
    <row r="221" spans="1:11" x14ac:dyDescent="0.4">
      <c r="A221">
        <v>219</v>
      </c>
      <c r="B221">
        <v>507</v>
      </c>
      <c r="C221" t="s">
        <v>140</v>
      </c>
      <c r="D221">
        <v>19144</v>
      </c>
      <c r="E221">
        <v>0.49</v>
      </c>
      <c r="F221" t="s">
        <v>140</v>
      </c>
      <c r="G221" t="s">
        <v>656</v>
      </c>
      <c r="H221">
        <v>2023</v>
      </c>
      <c r="I221">
        <v>0</v>
      </c>
      <c r="J221" s="161">
        <v>0.48868400000000001</v>
      </c>
      <c r="K221">
        <f t="shared" si="3"/>
        <v>0.48868400000000001</v>
      </c>
    </row>
    <row r="222" spans="1:11" x14ac:dyDescent="0.4">
      <c r="A222">
        <v>350</v>
      </c>
      <c r="B222">
        <v>507</v>
      </c>
      <c r="C222" t="s">
        <v>268</v>
      </c>
      <c r="D222">
        <v>19386</v>
      </c>
      <c r="E222">
        <v>0.88</v>
      </c>
      <c r="F222" t="s">
        <v>268</v>
      </c>
      <c r="G222" t="s">
        <v>656</v>
      </c>
      <c r="H222">
        <v>2023</v>
      </c>
      <c r="I222">
        <v>0</v>
      </c>
      <c r="J222" s="161">
        <v>0.87763899999999995</v>
      </c>
      <c r="K222">
        <f t="shared" si="3"/>
        <v>0.87763899999999995</v>
      </c>
    </row>
    <row r="223" spans="1:11" x14ac:dyDescent="0.4">
      <c r="A223">
        <v>33</v>
      </c>
      <c r="B223">
        <v>507</v>
      </c>
      <c r="C223" t="s">
        <v>535</v>
      </c>
      <c r="D223">
        <v>22933</v>
      </c>
      <c r="E223">
        <v>0.2</v>
      </c>
      <c r="F223" t="s">
        <v>535</v>
      </c>
      <c r="G223" t="s">
        <v>656</v>
      </c>
      <c r="H223">
        <v>2025</v>
      </c>
      <c r="I223">
        <v>0</v>
      </c>
      <c r="J223" s="161">
        <v>0.20058300000000001</v>
      </c>
      <c r="K223">
        <f t="shared" si="3"/>
        <v>0.20058300000000001</v>
      </c>
    </row>
    <row r="224" spans="1:11" x14ac:dyDescent="0.4">
      <c r="A224">
        <v>273</v>
      </c>
      <c r="B224">
        <v>507</v>
      </c>
      <c r="C224" t="s">
        <v>192</v>
      </c>
      <c r="D224">
        <v>19295</v>
      </c>
      <c r="E224">
        <v>0.26</v>
      </c>
      <c r="F224" t="s">
        <v>192</v>
      </c>
      <c r="G224" t="s">
        <v>656</v>
      </c>
      <c r="H224">
        <v>2024</v>
      </c>
      <c r="I224">
        <v>0</v>
      </c>
      <c r="J224" s="161">
        <v>0.261712</v>
      </c>
      <c r="K224">
        <f t="shared" si="3"/>
        <v>0.261712</v>
      </c>
    </row>
    <row r="225" spans="1:11" x14ac:dyDescent="0.4">
      <c r="A225">
        <v>34</v>
      </c>
      <c r="B225">
        <v>507</v>
      </c>
      <c r="C225" t="s">
        <v>536</v>
      </c>
      <c r="D225">
        <v>22934</v>
      </c>
      <c r="E225">
        <v>0.72</v>
      </c>
      <c r="F225" t="s">
        <v>536</v>
      </c>
      <c r="G225" t="s">
        <v>656</v>
      </c>
      <c r="H225">
        <v>2025</v>
      </c>
      <c r="I225">
        <v>0</v>
      </c>
      <c r="J225" s="161">
        <v>0.71559899999999999</v>
      </c>
      <c r="K225">
        <f t="shared" si="3"/>
        <v>0.71559899999999999</v>
      </c>
    </row>
    <row r="226" spans="1:11" x14ac:dyDescent="0.4">
      <c r="A226">
        <v>35</v>
      </c>
      <c r="B226">
        <v>507</v>
      </c>
      <c r="C226" t="s">
        <v>537</v>
      </c>
      <c r="D226">
        <v>22935</v>
      </c>
      <c r="E226">
        <v>0.54</v>
      </c>
      <c r="F226" t="s">
        <v>537</v>
      </c>
      <c r="G226" t="s">
        <v>656</v>
      </c>
      <c r="H226">
        <v>2025</v>
      </c>
      <c r="I226">
        <v>0</v>
      </c>
      <c r="J226" s="161">
        <v>0.54230900000000004</v>
      </c>
      <c r="K226">
        <f t="shared" si="3"/>
        <v>0.54230900000000004</v>
      </c>
    </row>
    <row r="227" spans="1:11" x14ac:dyDescent="0.4">
      <c r="A227">
        <v>488</v>
      </c>
      <c r="B227">
        <v>501</v>
      </c>
      <c r="C227" t="s">
        <v>399</v>
      </c>
      <c r="D227">
        <v>16908</v>
      </c>
      <c r="E227">
        <v>0.26</v>
      </c>
      <c r="F227" t="s">
        <v>399</v>
      </c>
      <c r="G227" t="s">
        <v>656</v>
      </c>
      <c r="H227">
        <v>2017</v>
      </c>
      <c r="I227">
        <v>0</v>
      </c>
      <c r="J227" s="161">
        <v>0.259272</v>
      </c>
      <c r="K227">
        <f t="shared" si="3"/>
        <v>0.259272</v>
      </c>
    </row>
    <row r="228" spans="1:11" x14ac:dyDescent="0.4">
      <c r="A228">
        <v>489</v>
      </c>
      <c r="B228">
        <v>501</v>
      </c>
      <c r="C228" t="s">
        <v>400</v>
      </c>
      <c r="D228">
        <v>16909</v>
      </c>
      <c r="E228">
        <v>0.16</v>
      </c>
      <c r="F228" t="s">
        <v>400</v>
      </c>
      <c r="G228" t="s">
        <v>656</v>
      </c>
      <c r="H228">
        <v>2019</v>
      </c>
      <c r="I228">
        <v>0</v>
      </c>
      <c r="J228" s="161">
        <v>0.16153000000000001</v>
      </c>
      <c r="K228">
        <f t="shared" si="3"/>
        <v>0.16153000000000001</v>
      </c>
    </row>
    <row r="229" spans="1:11" x14ac:dyDescent="0.4">
      <c r="A229">
        <v>74</v>
      </c>
      <c r="B229">
        <v>507</v>
      </c>
      <c r="C229" t="s">
        <v>574</v>
      </c>
      <c r="D229">
        <v>22987</v>
      </c>
      <c r="E229">
        <v>0.5</v>
      </c>
      <c r="F229" t="s">
        <v>574</v>
      </c>
      <c r="G229" t="s">
        <v>656</v>
      </c>
      <c r="H229">
        <v>2025</v>
      </c>
      <c r="I229">
        <v>0</v>
      </c>
      <c r="J229" s="161">
        <v>0.50143899999999997</v>
      </c>
      <c r="K229">
        <f t="shared" si="3"/>
        <v>0.50143899999999997</v>
      </c>
    </row>
    <row r="230" spans="1:11" x14ac:dyDescent="0.4">
      <c r="A230">
        <v>36</v>
      </c>
      <c r="B230">
        <v>507</v>
      </c>
      <c r="C230" t="s">
        <v>538</v>
      </c>
      <c r="D230">
        <v>22936</v>
      </c>
      <c r="E230">
        <v>4.9800000000000004</v>
      </c>
      <c r="F230" t="s">
        <v>538</v>
      </c>
      <c r="G230" t="s">
        <v>656</v>
      </c>
      <c r="H230">
        <v>2025</v>
      </c>
      <c r="I230">
        <v>0</v>
      </c>
      <c r="J230" s="161">
        <v>4.98332</v>
      </c>
      <c r="K230">
        <f t="shared" si="3"/>
        <v>4.98332</v>
      </c>
    </row>
    <row r="231" spans="1:11" x14ac:dyDescent="0.4">
      <c r="A231">
        <v>492</v>
      </c>
      <c r="B231">
        <v>500</v>
      </c>
      <c r="C231" t="s">
        <v>403</v>
      </c>
      <c r="D231">
        <v>16918</v>
      </c>
      <c r="E231">
        <v>3.8</v>
      </c>
      <c r="F231" t="s">
        <v>403</v>
      </c>
      <c r="G231" t="s">
        <v>656</v>
      </c>
      <c r="H231">
        <v>2019</v>
      </c>
      <c r="I231">
        <v>0</v>
      </c>
      <c r="J231" s="161">
        <v>3.804691</v>
      </c>
      <c r="K231">
        <f t="shared" si="3"/>
        <v>3.804691</v>
      </c>
    </row>
    <row r="232" spans="1:11" x14ac:dyDescent="0.4">
      <c r="A232">
        <v>493</v>
      </c>
      <c r="B232">
        <v>500</v>
      </c>
      <c r="C232" t="s">
        <v>404</v>
      </c>
      <c r="D232">
        <v>16919</v>
      </c>
      <c r="E232">
        <v>1.75</v>
      </c>
      <c r="F232" t="s">
        <v>404</v>
      </c>
      <c r="G232" t="s">
        <v>656</v>
      </c>
      <c r="H232">
        <v>2021</v>
      </c>
      <c r="I232">
        <v>0</v>
      </c>
      <c r="J232" s="161">
        <v>1.7527159999999999</v>
      </c>
      <c r="K232">
        <f t="shared" si="3"/>
        <v>1.7527159999999999</v>
      </c>
    </row>
    <row r="233" spans="1:11" x14ac:dyDescent="0.4">
      <c r="A233">
        <v>595</v>
      </c>
      <c r="B233">
        <v>500</v>
      </c>
      <c r="C233" t="s">
        <v>505</v>
      </c>
      <c r="D233">
        <v>16920</v>
      </c>
      <c r="E233">
        <v>11.09</v>
      </c>
      <c r="F233" t="s">
        <v>505</v>
      </c>
      <c r="G233" t="s">
        <v>656</v>
      </c>
      <c r="H233">
        <v>2020</v>
      </c>
      <c r="I233">
        <v>0</v>
      </c>
      <c r="J233" s="161">
        <v>11.087161</v>
      </c>
      <c r="K233">
        <f t="shared" si="3"/>
        <v>11.087161</v>
      </c>
    </row>
    <row r="234" spans="1:11" x14ac:dyDescent="0.4">
      <c r="A234">
        <v>496</v>
      </c>
      <c r="B234">
        <v>500</v>
      </c>
      <c r="C234" t="s">
        <v>407</v>
      </c>
      <c r="D234">
        <v>16957</v>
      </c>
      <c r="E234">
        <v>0.48</v>
      </c>
      <c r="F234" t="s">
        <v>407</v>
      </c>
      <c r="G234" t="s">
        <v>656</v>
      </c>
      <c r="H234">
        <v>2021</v>
      </c>
      <c r="I234">
        <v>0</v>
      </c>
      <c r="J234" s="161">
        <v>0.481852</v>
      </c>
      <c r="K234">
        <f t="shared" si="3"/>
        <v>0.481852</v>
      </c>
    </row>
    <row r="235" spans="1:11" x14ac:dyDescent="0.4">
      <c r="A235">
        <v>322</v>
      </c>
      <c r="B235">
        <v>503</v>
      </c>
      <c r="C235" t="s">
        <v>240</v>
      </c>
      <c r="D235">
        <v>19355</v>
      </c>
      <c r="E235">
        <v>0.31</v>
      </c>
      <c r="F235" t="s">
        <v>240</v>
      </c>
      <c r="G235" t="s">
        <v>656</v>
      </c>
      <c r="H235">
        <v>2024</v>
      </c>
      <c r="I235">
        <v>0</v>
      </c>
      <c r="J235" s="161">
        <v>0.31256</v>
      </c>
      <c r="K235">
        <f t="shared" si="3"/>
        <v>0.31256</v>
      </c>
    </row>
    <row r="236" spans="1:11" x14ac:dyDescent="0.4">
      <c r="A236">
        <v>497</v>
      </c>
      <c r="B236">
        <v>500</v>
      </c>
      <c r="C236" t="s">
        <v>408</v>
      </c>
      <c r="D236">
        <v>16958</v>
      </c>
      <c r="E236">
        <v>0.44</v>
      </c>
      <c r="F236" t="s">
        <v>408</v>
      </c>
      <c r="G236" t="s">
        <v>656</v>
      </c>
      <c r="H236">
        <v>2021</v>
      </c>
      <c r="I236">
        <v>0</v>
      </c>
      <c r="J236" s="161">
        <v>0.43619000000000002</v>
      </c>
      <c r="K236">
        <f t="shared" si="3"/>
        <v>0.43619000000000002</v>
      </c>
    </row>
    <row r="237" spans="1:11" x14ac:dyDescent="0.4">
      <c r="A237">
        <v>315</v>
      </c>
      <c r="B237">
        <v>503</v>
      </c>
      <c r="C237" t="s">
        <v>233</v>
      </c>
      <c r="D237">
        <v>19345</v>
      </c>
      <c r="E237">
        <v>0.31</v>
      </c>
      <c r="F237" t="s">
        <v>233</v>
      </c>
      <c r="G237" t="s">
        <v>656</v>
      </c>
      <c r="H237">
        <v>2024</v>
      </c>
      <c r="I237">
        <v>0</v>
      </c>
      <c r="J237" s="161">
        <v>0.31150499999999998</v>
      </c>
      <c r="K237">
        <f t="shared" si="3"/>
        <v>0.31150499999999998</v>
      </c>
    </row>
    <row r="238" spans="1:11" x14ac:dyDescent="0.4">
      <c r="A238">
        <v>229</v>
      </c>
      <c r="B238">
        <v>503</v>
      </c>
      <c r="C238" t="s">
        <v>149</v>
      </c>
      <c r="D238">
        <v>19258</v>
      </c>
      <c r="E238">
        <v>1.03</v>
      </c>
      <c r="F238" t="s">
        <v>149</v>
      </c>
      <c r="G238" t="s">
        <v>656</v>
      </c>
      <c r="H238">
        <v>2023</v>
      </c>
      <c r="I238">
        <v>5.7528000000000003E-2</v>
      </c>
      <c r="J238" s="161">
        <v>0.97672099999999995</v>
      </c>
      <c r="K238">
        <f t="shared" si="3"/>
        <v>1.034249</v>
      </c>
    </row>
    <row r="239" spans="1:11" x14ac:dyDescent="0.4">
      <c r="A239">
        <v>37</v>
      </c>
      <c r="B239">
        <v>503</v>
      </c>
      <c r="C239" t="s">
        <v>539</v>
      </c>
      <c r="D239">
        <v>22974</v>
      </c>
      <c r="E239">
        <v>0.44</v>
      </c>
      <c r="F239" t="s">
        <v>539</v>
      </c>
      <c r="G239" t="s">
        <v>656</v>
      </c>
      <c r="H239">
        <v>2025</v>
      </c>
      <c r="I239">
        <v>0</v>
      </c>
      <c r="J239" s="161">
        <v>0.43540699999999999</v>
      </c>
      <c r="K239">
        <f t="shared" si="3"/>
        <v>0.43540699999999999</v>
      </c>
    </row>
    <row r="240" spans="1:11" x14ac:dyDescent="0.4">
      <c r="A240">
        <v>521</v>
      </c>
      <c r="B240">
        <v>501</v>
      </c>
      <c r="C240" t="s">
        <v>432</v>
      </c>
      <c r="D240">
        <v>16988</v>
      </c>
      <c r="E240">
        <v>0.25</v>
      </c>
      <c r="F240" t="s">
        <v>432</v>
      </c>
      <c r="G240" t="s">
        <v>656</v>
      </c>
      <c r="H240">
        <v>2021</v>
      </c>
      <c r="I240">
        <v>0</v>
      </c>
      <c r="J240" s="161">
        <v>0.245175</v>
      </c>
      <c r="K240">
        <f t="shared" si="3"/>
        <v>0.245175</v>
      </c>
    </row>
    <row r="241" spans="1:11" x14ac:dyDescent="0.4">
      <c r="A241">
        <v>522</v>
      </c>
      <c r="B241">
        <v>501</v>
      </c>
      <c r="C241" t="s">
        <v>433</v>
      </c>
      <c r="D241">
        <v>16989</v>
      </c>
      <c r="E241">
        <v>1.18</v>
      </c>
      <c r="F241" t="s">
        <v>433</v>
      </c>
      <c r="G241" t="s">
        <v>657</v>
      </c>
      <c r="H241">
        <v>2019</v>
      </c>
      <c r="I241">
        <v>0</v>
      </c>
      <c r="J241" s="161">
        <v>1.177808</v>
      </c>
      <c r="K241">
        <f t="shared" si="3"/>
        <v>1.177808</v>
      </c>
    </row>
    <row r="242" spans="1:11" x14ac:dyDescent="0.4">
      <c r="A242">
        <v>523</v>
      </c>
      <c r="B242">
        <v>501</v>
      </c>
      <c r="C242" t="s">
        <v>434</v>
      </c>
      <c r="D242">
        <v>16990</v>
      </c>
      <c r="E242">
        <v>1.29</v>
      </c>
      <c r="F242" t="s">
        <v>434</v>
      </c>
      <c r="G242" t="s">
        <v>657</v>
      </c>
      <c r="H242">
        <v>2021</v>
      </c>
      <c r="I242">
        <v>0</v>
      </c>
      <c r="J242" s="161">
        <v>1.293094</v>
      </c>
      <c r="K242">
        <f t="shared" si="3"/>
        <v>1.293094</v>
      </c>
    </row>
    <row r="243" spans="1:11" x14ac:dyDescent="0.4">
      <c r="A243">
        <v>524</v>
      </c>
      <c r="B243">
        <v>501</v>
      </c>
      <c r="C243" t="s">
        <v>435</v>
      </c>
      <c r="D243">
        <v>16991</v>
      </c>
      <c r="E243">
        <v>0.41</v>
      </c>
      <c r="F243" t="s">
        <v>435</v>
      </c>
      <c r="G243" t="s">
        <v>656</v>
      </c>
      <c r="H243">
        <v>2021</v>
      </c>
      <c r="I243">
        <v>0</v>
      </c>
      <c r="J243" s="161">
        <v>0.41362500000000002</v>
      </c>
      <c r="K243">
        <f t="shared" si="3"/>
        <v>0.41362500000000002</v>
      </c>
    </row>
    <row r="244" spans="1:11" x14ac:dyDescent="0.4">
      <c r="A244">
        <v>178</v>
      </c>
      <c r="B244">
        <v>507</v>
      </c>
      <c r="C244" t="s">
        <v>102</v>
      </c>
      <c r="D244">
        <v>19145</v>
      </c>
      <c r="E244">
        <v>0.85</v>
      </c>
      <c r="F244" t="s">
        <v>102</v>
      </c>
      <c r="G244" t="s">
        <v>657</v>
      </c>
      <c r="H244">
        <v>2023</v>
      </c>
      <c r="I244">
        <v>0</v>
      </c>
      <c r="J244" s="161">
        <v>0.846306</v>
      </c>
      <c r="K244">
        <f t="shared" si="3"/>
        <v>0.846306</v>
      </c>
    </row>
    <row r="245" spans="1:11" x14ac:dyDescent="0.4">
      <c r="A245">
        <v>351</v>
      </c>
      <c r="B245">
        <v>507</v>
      </c>
      <c r="C245" t="s">
        <v>269</v>
      </c>
      <c r="D245">
        <v>19387</v>
      </c>
      <c r="E245">
        <v>0.27</v>
      </c>
      <c r="F245" t="s">
        <v>269</v>
      </c>
      <c r="G245" t="s">
        <v>656</v>
      </c>
      <c r="H245">
        <v>2023</v>
      </c>
      <c r="I245">
        <v>0</v>
      </c>
      <c r="J245" s="161">
        <v>0.26947900000000002</v>
      </c>
      <c r="K245">
        <f t="shared" si="3"/>
        <v>0.26947900000000002</v>
      </c>
    </row>
    <row r="246" spans="1:11" x14ac:dyDescent="0.4">
      <c r="A246">
        <v>588</v>
      </c>
      <c r="B246">
        <v>507</v>
      </c>
      <c r="C246" t="s">
        <v>498</v>
      </c>
      <c r="D246">
        <v>19388</v>
      </c>
      <c r="E246">
        <v>0.42</v>
      </c>
      <c r="F246" t="s">
        <v>498</v>
      </c>
      <c r="G246" t="s">
        <v>657</v>
      </c>
      <c r="H246">
        <v>2023</v>
      </c>
      <c r="I246">
        <v>0</v>
      </c>
      <c r="J246" s="161">
        <v>0.41804400000000003</v>
      </c>
      <c r="K246">
        <f t="shared" si="3"/>
        <v>0.41804400000000003</v>
      </c>
    </row>
    <row r="247" spans="1:11" x14ac:dyDescent="0.4">
      <c r="A247">
        <v>140</v>
      </c>
      <c r="B247">
        <v>507</v>
      </c>
      <c r="C247" t="s">
        <v>65</v>
      </c>
      <c r="D247">
        <v>19146</v>
      </c>
      <c r="E247">
        <v>0.18</v>
      </c>
      <c r="F247" t="s">
        <v>65</v>
      </c>
      <c r="G247" t="s">
        <v>656</v>
      </c>
      <c r="H247">
        <v>2023</v>
      </c>
      <c r="I247">
        <v>0</v>
      </c>
      <c r="J247" s="161">
        <v>0.17701800000000001</v>
      </c>
      <c r="K247">
        <f t="shared" si="3"/>
        <v>0.17701800000000001</v>
      </c>
    </row>
    <row r="248" spans="1:11" x14ac:dyDescent="0.4">
      <c r="A248">
        <v>99</v>
      </c>
      <c r="B248">
        <v>507</v>
      </c>
      <c r="C248" t="s">
        <v>26</v>
      </c>
      <c r="D248">
        <v>19147</v>
      </c>
      <c r="E248">
        <v>0.77</v>
      </c>
      <c r="F248" t="s">
        <v>26</v>
      </c>
      <c r="G248" t="s">
        <v>656</v>
      </c>
      <c r="H248">
        <v>2023</v>
      </c>
      <c r="I248">
        <v>0</v>
      </c>
      <c r="J248" s="161">
        <v>0.77044299999999999</v>
      </c>
      <c r="K248">
        <f t="shared" si="3"/>
        <v>0.77044299999999999</v>
      </c>
    </row>
    <row r="249" spans="1:11" x14ac:dyDescent="0.4">
      <c r="A249">
        <v>274</v>
      </c>
      <c r="B249">
        <v>507</v>
      </c>
      <c r="C249" t="s">
        <v>193</v>
      </c>
      <c r="D249">
        <v>19297</v>
      </c>
      <c r="E249">
        <v>0.3</v>
      </c>
      <c r="F249" t="s">
        <v>193</v>
      </c>
      <c r="G249" t="s">
        <v>656</v>
      </c>
      <c r="H249">
        <v>2024</v>
      </c>
      <c r="I249">
        <v>0</v>
      </c>
      <c r="J249" s="161">
        <v>0.29726900000000001</v>
      </c>
      <c r="K249">
        <f t="shared" si="3"/>
        <v>0.29726900000000001</v>
      </c>
    </row>
    <row r="250" spans="1:11" x14ac:dyDescent="0.4">
      <c r="A250">
        <v>91</v>
      </c>
      <c r="B250">
        <v>507</v>
      </c>
      <c r="C250" t="s">
        <v>19</v>
      </c>
      <c r="D250">
        <v>19151</v>
      </c>
      <c r="E250">
        <v>0.61</v>
      </c>
      <c r="F250" t="s">
        <v>19</v>
      </c>
      <c r="G250" t="s">
        <v>656</v>
      </c>
      <c r="H250">
        <v>2023</v>
      </c>
      <c r="I250">
        <v>0</v>
      </c>
      <c r="J250" s="161">
        <v>0.60544399999999998</v>
      </c>
      <c r="K250">
        <f t="shared" si="3"/>
        <v>0.60544399999999998</v>
      </c>
    </row>
    <row r="251" spans="1:11" x14ac:dyDescent="0.4">
      <c r="A251">
        <v>352</v>
      </c>
      <c r="B251">
        <v>507</v>
      </c>
      <c r="C251" t="s">
        <v>270</v>
      </c>
      <c r="D251">
        <v>19389</v>
      </c>
      <c r="E251">
        <v>0.13</v>
      </c>
      <c r="F251" t="s">
        <v>270</v>
      </c>
      <c r="G251" t="s">
        <v>657</v>
      </c>
      <c r="H251">
        <v>2023</v>
      </c>
      <c r="I251">
        <v>0</v>
      </c>
      <c r="J251" s="161">
        <v>0.13428799999999999</v>
      </c>
      <c r="K251">
        <f t="shared" si="3"/>
        <v>0.13428799999999999</v>
      </c>
    </row>
    <row r="252" spans="1:11" x14ac:dyDescent="0.4">
      <c r="A252">
        <v>236</v>
      </c>
      <c r="B252">
        <v>507</v>
      </c>
      <c r="C252" t="s">
        <v>578</v>
      </c>
      <c r="D252">
        <v>19152</v>
      </c>
      <c r="E252">
        <v>0.03</v>
      </c>
      <c r="F252" t="s">
        <v>578</v>
      </c>
      <c r="G252" t="s">
        <v>657</v>
      </c>
      <c r="H252">
        <v>2023</v>
      </c>
      <c r="I252">
        <v>0</v>
      </c>
      <c r="J252" s="161">
        <v>2.9777999999999999E-2</v>
      </c>
      <c r="K252">
        <f t="shared" si="3"/>
        <v>2.9777999999999999E-2</v>
      </c>
    </row>
    <row r="253" spans="1:11" x14ac:dyDescent="0.4">
      <c r="A253">
        <v>237</v>
      </c>
      <c r="B253">
        <v>507</v>
      </c>
      <c r="C253" t="s">
        <v>157</v>
      </c>
      <c r="D253">
        <v>19153</v>
      </c>
      <c r="E253">
        <v>0.31</v>
      </c>
      <c r="F253" t="s">
        <v>157</v>
      </c>
      <c r="G253" t="s">
        <v>656</v>
      </c>
      <c r="H253">
        <v>2022</v>
      </c>
      <c r="I253">
        <v>0</v>
      </c>
      <c r="J253" s="161">
        <v>0.31134000000000001</v>
      </c>
      <c r="K253">
        <f t="shared" si="3"/>
        <v>0.31134000000000001</v>
      </c>
    </row>
    <row r="254" spans="1:11" x14ac:dyDescent="0.4">
      <c r="A254">
        <v>200</v>
      </c>
      <c r="B254">
        <v>507</v>
      </c>
      <c r="C254" t="s">
        <v>122</v>
      </c>
      <c r="D254">
        <v>19154</v>
      </c>
      <c r="E254">
        <v>0.2</v>
      </c>
      <c r="F254" t="s">
        <v>122</v>
      </c>
      <c r="G254" t="s">
        <v>656</v>
      </c>
      <c r="H254">
        <v>2024</v>
      </c>
      <c r="I254">
        <v>0</v>
      </c>
      <c r="J254" s="161">
        <v>0.198242</v>
      </c>
      <c r="K254">
        <f t="shared" si="3"/>
        <v>0.198242</v>
      </c>
    </row>
    <row r="255" spans="1:11" x14ac:dyDescent="0.4">
      <c r="A255">
        <v>275</v>
      </c>
      <c r="B255">
        <v>507</v>
      </c>
      <c r="C255" t="s">
        <v>194</v>
      </c>
      <c r="D255">
        <v>19298</v>
      </c>
      <c r="E255">
        <v>0.35</v>
      </c>
      <c r="F255" t="s">
        <v>194</v>
      </c>
      <c r="G255" t="s">
        <v>657</v>
      </c>
      <c r="H255">
        <v>2024</v>
      </c>
      <c r="I255">
        <v>0</v>
      </c>
      <c r="J255" s="161">
        <v>0.34817599999999999</v>
      </c>
      <c r="K255">
        <f t="shared" si="3"/>
        <v>0.34817599999999999</v>
      </c>
    </row>
    <row r="256" spans="1:11" x14ac:dyDescent="0.4">
      <c r="A256">
        <v>276</v>
      </c>
      <c r="B256">
        <v>507</v>
      </c>
      <c r="C256" t="s">
        <v>195</v>
      </c>
      <c r="D256">
        <v>19299</v>
      </c>
      <c r="E256">
        <v>0.17</v>
      </c>
      <c r="F256" t="s">
        <v>195</v>
      </c>
      <c r="G256" t="s">
        <v>656</v>
      </c>
      <c r="H256">
        <v>2024</v>
      </c>
      <c r="I256">
        <v>7.0179999999999999E-3</v>
      </c>
      <c r="J256" s="161">
        <v>0.16696900000000001</v>
      </c>
      <c r="K256">
        <f t="shared" si="3"/>
        <v>0.173987</v>
      </c>
    </row>
    <row r="257" spans="1:11" x14ac:dyDescent="0.4">
      <c r="A257">
        <v>277</v>
      </c>
      <c r="B257">
        <v>507</v>
      </c>
      <c r="C257" t="s">
        <v>196</v>
      </c>
      <c r="D257">
        <v>19300</v>
      </c>
      <c r="E257">
        <v>0.23</v>
      </c>
      <c r="F257" t="s">
        <v>196</v>
      </c>
      <c r="G257" t="s">
        <v>656</v>
      </c>
      <c r="H257">
        <v>2023</v>
      </c>
      <c r="I257">
        <v>0</v>
      </c>
      <c r="J257" s="161">
        <v>0.231743</v>
      </c>
      <c r="K257">
        <f t="shared" si="3"/>
        <v>0.231743</v>
      </c>
    </row>
    <row r="258" spans="1:11" x14ac:dyDescent="0.4">
      <c r="A258">
        <v>38</v>
      </c>
      <c r="B258">
        <v>507</v>
      </c>
      <c r="C258" t="s">
        <v>540</v>
      </c>
      <c r="D258">
        <v>22937</v>
      </c>
      <c r="E258">
        <v>0.46</v>
      </c>
      <c r="F258" t="s">
        <v>540</v>
      </c>
      <c r="G258" t="s">
        <v>656</v>
      </c>
      <c r="H258">
        <v>2025</v>
      </c>
      <c r="I258">
        <v>0</v>
      </c>
      <c r="J258" s="161">
        <v>0.45920899999999998</v>
      </c>
      <c r="K258">
        <f t="shared" si="3"/>
        <v>0.45920899999999998</v>
      </c>
    </row>
    <row r="259" spans="1:11" x14ac:dyDescent="0.4">
      <c r="A259">
        <v>525</v>
      </c>
      <c r="B259">
        <v>501</v>
      </c>
      <c r="C259" t="s">
        <v>436</v>
      </c>
      <c r="D259">
        <v>16993</v>
      </c>
      <c r="E259">
        <v>3.85</v>
      </c>
      <c r="F259" t="s">
        <v>436</v>
      </c>
      <c r="G259" t="s">
        <v>656</v>
      </c>
      <c r="H259">
        <v>2020</v>
      </c>
      <c r="I259">
        <v>1.966116</v>
      </c>
      <c r="J259" s="161">
        <v>1.887478</v>
      </c>
      <c r="K259">
        <f t="shared" ref="K259:K322" si="4">SUM(I259:J259)</f>
        <v>3.8535940000000002</v>
      </c>
    </row>
    <row r="260" spans="1:11" x14ac:dyDescent="0.4">
      <c r="A260">
        <v>526</v>
      </c>
      <c r="B260">
        <v>501</v>
      </c>
      <c r="C260" t="s">
        <v>437</v>
      </c>
      <c r="D260">
        <v>16994</v>
      </c>
      <c r="E260">
        <v>1.57</v>
      </c>
      <c r="F260" t="s">
        <v>437</v>
      </c>
      <c r="G260" t="s">
        <v>656</v>
      </c>
      <c r="H260">
        <v>2019</v>
      </c>
      <c r="I260">
        <v>1.2359020000000001</v>
      </c>
      <c r="J260" s="161">
        <v>0.33277200000000001</v>
      </c>
      <c r="K260">
        <f t="shared" si="4"/>
        <v>1.5686740000000001</v>
      </c>
    </row>
    <row r="261" spans="1:11" x14ac:dyDescent="0.4">
      <c r="A261">
        <v>39</v>
      </c>
      <c r="B261">
        <v>507</v>
      </c>
      <c r="C261" t="s">
        <v>541</v>
      </c>
      <c r="D261">
        <v>22938</v>
      </c>
      <c r="E261">
        <v>0.25</v>
      </c>
      <c r="F261" t="s">
        <v>541</v>
      </c>
      <c r="G261" t="s">
        <v>656</v>
      </c>
      <c r="H261">
        <v>2025</v>
      </c>
      <c r="I261">
        <v>0</v>
      </c>
      <c r="J261" s="161">
        <v>0.248783</v>
      </c>
      <c r="K261">
        <f t="shared" si="4"/>
        <v>0.248783</v>
      </c>
    </row>
    <row r="262" spans="1:11" x14ac:dyDescent="0.4">
      <c r="A262">
        <v>40</v>
      </c>
      <c r="B262">
        <v>507</v>
      </c>
      <c r="C262" t="s">
        <v>542</v>
      </c>
      <c r="D262">
        <v>22939</v>
      </c>
      <c r="E262">
        <v>0.36</v>
      </c>
      <c r="F262" t="s">
        <v>542</v>
      </c>
      <c r="G262" t="s">
        <v>656</v>
      </c>
      <c r="H262">
        <v>2025</v>
      </c>
      <c r="I262">
        <v>0</v>
      </c>
      <c r="J262" s="161">
        <v>0.35914099999999999</v>
      </c>
      <c r="K262">
        <f t="shared" si="4"/>
        <v>0.35914099999999999</v>
      </c>
    </row>
    <row r="263" spans="1:11" x14ac:dyDescent="0.4">
      <c r="A263">
        <v>41</v>
      </c>
      <c r="B263">
        <v>507</v>
      </c>
      <c r="C263" t="s">
        <v>543</v>
      </c>
      <c r="D263">
        <v>22940</v>
      </c>
      <c r="E263">
        <v>1.01</v>
      </c>
      <c r="F263" t="s">
        <v>543</v>
      </c>
      <c r="G263" t="s">
        <v>656</v>
      </c>
      <c r="H263">
        <v>2025</v>
      </c>
      <c r="I263">
        <v>0</v>
      </c>
      <c r="J263" s="161">
        <v>1.01505</v>
      </c>
      <c r="K263">
        <f t="shared" si="4"/>
        <v>1.01505</v>
      </c>
    </row>
    <row r="264" spans="1:11" x14ac:dyDescent="0.4">
      <c r="A264">
        <v>527</v>
      </c>
      <c r="B264">
        <v>501</v>
      </c>
      <c r="C264" t="s">
        <v>438</v>
      </c>
      <c r="D264">
        <v>16999</v>
      </c>
      <c r="E264">
        <v>0.39</v>
      </c>
      <c r="F264" t="s">
        <v>438</v>
      </c>
      <c r="G264" t="s">
        <v>656</v>
      </c>
      <c r="H264">
        <v>2021</v>
      </c>
      <c r="I264">
        <v>0</v>
      </c>
      <c r="J264" s="161">
        <v>0.39000400000000002</v>
      </c>
      <c r="K264">
        <f t="shared" si="4"/>
        <v>0.39000400000000002</v>
      </c>
    </row>
    <row r="265" spans="1:11" x14ac:dyDescent="0.4">
      <c r="A265">
        <v>528</v>
      </c>
      <c r="B265">
        <v>501</v>
      </c>
      <c r="C265" t="s">
        <v>439</v>
      </c>
      <c r="D265">
        <v>17000</v>
      </c>
      <c r="E265">
        <v>2.29</v>
      </c>
      <c r="F265" t="s">
        <v>439</v>
      </c>
      <c r="G265" t="s">
        <v>656</v>
      </c>
      <c r="H265">
        <v>2021</v>
      </c>
      <c r="I265">
        <v>0.32340500000000005</v>
      </c>
      <c r="J265" s="161">
        <v>1.970221</v>
      </c>
      <c r="K265">
        <f t="shared" si="4"/>
        <v>2.2936260000000002</v>
      </c>
    </row>
    <row r="266" spans="1:11" x14ac:dyDescent="0.4">
      <c r="A266">
        <v>426</v>
      </c>
      <c r="B266">
        <v>500</v>
      </c>
      <c r="C266" t="s">
        <v>342</v>
      </c>
      <c r="D266">
        <v>16658</v>
      </c>
      <c r="E266">
        <v>9.2200000000000006</v>
      </c>
      <c r="F266" t="s">
        <v>342</v>
      </c>
      <c r="G266" t="s">
        <v>656</v>
      </c>
      <c r="H266">
        <v>2019</v>
      </c>
      <c r="I266">
        <v>0</v>
      </c>
      <c r="J266" s="161">
        <v>9.4178359999999994</v>
      </c>
      <c r="K266">
        <f t="shared" si="4"/>
        <v>9.4178359999999994</v>
      </c>
    </row>
    <row r="267" spans="1:11" x14ac:dyDescent="0.4">
      <c r="A267">
        <v>541</v>
      </c>
      <c r="B267">
        <v>502</v>
      </c>
      <c r="C267" t="s">
        <v>452</v>
      </c>
      <c r="D267">
        <v>17029</v>
      </c>
      <c r="E267">
        <v>1.21</v>
      </c>
      <c r="F267" t="s">
        <v>452</v>
      </c>
      <c r="G267" t="s">
        <v>656</v>
      </c>
      <c r="H267">
        <v>2019</v>
      </c>
      <c r="I267">
        <v>0</v>
      </c>
      <c r="J267" s="161">
        <v>1.2080979999999999</v>
      </c>
      <c r="K267">
        <f t="shared" si="4"/>
        <v>1.2080979999999999</v>
      </c>
    </row>
    <row r="268" spans="1:11" x14ac:dyDescent="0.4">
      <c r="A268">
        <v>542</v>
      </c>
      <c r="B268">
        <v>502</v>
      </c>
      <c r="C268" t="s">
        <v>453</v>
      </c>
      <c r="D268">
        <v>17030</v>
      </c>
      <c r="E268">
        <v>1.62</v>
      </c>
      <c r="F268" t="s">
        <v>453</v>
      </c>
      <c r="G268" t="s">
        <v>656</v>
      </c>
      <c r="H268">
        <v>2020</v>
      </c>
      <c r="I268">
        <v>0</v>
      </c>
      <c r="J268" s="161">
        <v>1.6201369999999999</v>
      </c>
      <c r="K268">
        <f t="shared" si="4"/>
        <v>1.6201369999999999</v>
      </c>
    </row>
    <row r="269" spans="1:11" x14ac:dyDescent="0.4">
      <c r="A269">
        <v>543</v>
      </c>
      <c r="B269">
        <v>502</v>
      </c>
      <c r="C269" t="s">
        <v>454</v>
      </c>
      <c r="D269">
        <v>17032</v>
      </c>
      <c r="E269">
        <v>0.19</v>
      </c>
      <c r="F269" t="s">
        <v>454</v>
      </c>
      <c r="G269" t="s">
        <v>656</v>
      </c>
      <c r="H269">
        <v>2018</v>
      </c>
      <c r="I269">
        <v>0</v>
      </c>
      <c r="J269" s="161">
        <v>0.18556099999999998</v>
      </c>
      <c r="K269">
        <f t="shared" si="4"/>
        <v>0.18556099999999998</v>
      </c>
    </row>
    <row r="270" spans="1:11" x14ac:dyDescent="0.4">
      <c r="A270">
        <v>544</v>
      </c>
      <c r="B270">
        <v>502</v>
      </c>
      <c r="C270" t="s">
        <v>455</v>
      </c>
      <c r="D270">
        <v>17035</v>
      </c>
      <c r="E270">
        <v>5.75</v>
      </c>
      <c r="F270" t="s">
        <v>455</v>
      </c>
      <c r="G270" t="s">
        <v>656</v>
      </c>
      <c r="H270">
        <v>2019</v>
      </c>
      <c r="I270">
        <v>0</v>
      </c>
      <c r="J270" s="161">
        <v>5.7492830000000001</v>
      </c>
      <c r="K270">
        <f t="shared" si="4"/>
        <v>5.7492830000000001</v>
      </c>
    </row>
    <row r="271" spans="1:11" x14ac:dyDescent="0.4">
      <c r="A271">
        <v>545</v>
      </c>
      <c r="B271">
        <v>502</v>
      </c>
      <c r="C271" t="s">
        <v>456</v>
      </c>
      <c r="D271">
        <v>17038</v>
      </c>
      <c r="E271">
        <v>0.44</v>
      </c>
      <c r="F271" t="s">
        <v>456</v>
      </c>
      <c r="G271" t="s">
        <v>656</v>
      </c>
      <c r="H271">
        <v>2019</v>
      </c>
      <c r="I271">
        <v>0</v>
      </c>
      <c r="J271" s="161">
        <v>0.43640299999999999</v>
      </c>
      <c r="K271">
        <f t="shared" si="4"/>
        <v>0.43640299999999999</v>
      </c>
    </row>
    <row r="272" spans="1:11" x14ac:dyDescent="0.4">
      <c r="A272">
        <v>299</v>
      </c>
      <c r="B272">
        <v>503</v>
      </c>
      <c r="C272" t="s">
        <v>218</v>
      </c>
      <c r="D272">
        <v>19326</v>
      </c>
      <c r="E272">
        <v>0.34</v>
      </c>
      <c r="F272" t="s">
        <v>218</v>
      </c>
      <c r="G272" t="s">
        <v>656</v>
      </c>
      <c r="H272">
        <v>2024</v>
      </c>
      <c r="I272">
        <v>0</v>
      </c>
      <c r="J272" s="161">
        <v>0.33831099999999997</v>
      </c>
      <c r="K272">
        <f t="shared" si="4"/>
        <v>0.33831099999999997</v>
      </c>
    </row>
    <row r="273" spans="1:11" x14ac:dyDescent="0.4">
      <c r="A273">
        <v>121</v>
      </c>
      <c r="B273">
        <v>508</v>
      </c>
      <c r="C273" t="s">
        <v>46</v>
      </c>
      <c r="D273">
        <v>19063</v>
      </c>
      <c r="E273">
        <v>1.26</v>
      </c>
      <c r="F273" t="s">
        <v>46</v>
      </c>
      <c r="G273" t="s">
        <v>656</v>
      </c>
      <c r="H273">
        <v>2023</v>
      </c>
      <c r="I273">
        <v>0</v>
      </c>
      <c r="J273" s="161">
        <v>1.2646790000000001</v>
      </c>
      <c r="K273">
        <f t="shared" si="4"/>
        <v>1.2646790000000001</v>
      </c>
    </row>
    <row r="274" spans="1:11" x14ac:dyDescent="0.4">
      <c r="A274">
        <v>151</v>
      </c>
      <c r="B274">
        <v>508</v>
      </c>
      <c r="C274" t="s">
        <v>75</v>
      </c>
      <c r="D274">
        <v>19064</v>
      </c>
      <c r="E274">
        <v>0.3</v>
      </c>
      <c r="F274" t="s">
        <v>75</v>
      </c>
      <c r="G274" t="s">
        <v>656</v>
      </c>
      <c r="H274">
        <v>2023</v>
      </c>
      <c r="I274">
        <v>0</v>
      </c>
      <c r="J274" s="161">
        <v>0.29615200000000003</v>
      </c>
      <c r="K274">
        <f t="shared" si="4"/>
        <v>0.29615200000000003</v>
      </c>
    </row>
    <row r="275" spans="1:11" x14ac:dyDescent="0.4">
      <c r="A275">
        <v>154</v>
      </c>
      <c r="B275">
        <v>508</v>
      </c>
      <c r="C275" t="s">
        <v>78</v>
      </c>
      <c r="D275">
        <v>19065</v>
      </c>
      <c r="E275">
        <v>0.28000000000000003</v>
      </c>
      <c r="F275" t="s">
        <v>78</v>
      </c>
      <c r="G275" t="s">
        <v>656</v>
      </c>
      <c r="H275">
        <v>2023</v>
      </c>
      <c r="I275">
        <v>0</v>
      </c>
      <c r="J275" s="161">
        <v>0.27656500000000001</v>
      </c>
      <c r="K275">
        <f t="shared" si="4"/>
        <v>0.27656500000000001</v>
      </c>
    </row>
    <row r="276" spans="1:11" x14ac:dyDescent="0.4">
      <c r="A276">
        <v>42</v>
      </c>
      <c r="B276">
        <v>508</v>
      </c>
      <c r="C276" t="s">
        <v>544</v>
      </c>
      <c r="D276">
        <v>22942</v>
      </c>
      <c r="E276">
        <v>0.23</v>
      </c>
      <c r="F276" t="s">
        <v>544</v>
      </c>
      <c r="G276" t="s">
        <v>656</v>
      </c>
      <c r="H276">
        <v>2025</v>
      </c>
      <c r="I276">
        <v>0</v>
      </c>
      <c r="J276" s="161">
        <v>0.23349600000000001</v>
      </c>
      <c r="K276">
        <f t="shared" si="4"/>
        <v>0.23349600000000001</v>
      </c>
    </row>
    <row r="277" spans="1:11" x14ac:dyDescent="0.4">
      <c r="A277">
        <v>43</v>
      </c>
      <c r="B277">
        <v>508</v>
      </c>
      <c r="C277" t="s">
        <v>545</v>
      </c>
      <c r="D277">
        <v>22943</v>
      </c>
      <c r="E277">
        <v>0.49</v>
      </c>
      <c r="F277" t="s">
        <v>545</v>
      </c>
      <c r="G277" t="s">
        <v>656</v>
      </c>
      <c r="H277">
        <v>2025</v>
      </c>
      <c r="I277">
        <v>0</v>
      </c>
      <c r="J277" s="161">
        <v>0.48528399999999999</v>
      </c>
      <c r="K277">
        <f t="shared" si="4"/>
        <v>0.48528399999999999</v>
      </c>
    </row>
    <row r="278" spans="1:11" x14ac:dyDescent="0.4">
      <c r="A278">
        <v>157</v>
      </c>
      <c r="B278">
        <v>508</v>
      </c>
      <c r="C278" t="s">
        <v>81</v>
      </c>
      <c r="D278">
        <v>19066</v>
      </c>
      <c r="E278">
        <v>1.32</v>
      </c>
      <c r="F278" t="s">
        <v>81</v>
      </c>
      <c r="G278" t="s">
        <v>656</v>
      </c>
      <c r="H278">
        <v>2023</v>
      </c>
      <c r="I278">
        <v>0</v>
      </c>
      <c r="J278" s="161">
        <v>1.3188930000000001</v>
      </c>
      <c r="K278">
        <f t="shared" si="4"/>
        <v>1.3188930000000001</v>
      </c>
    </row>
    <row r="279" spans="1:11" x14ac:dyDescent="0.4">
      <c r="A279">
        <v>158</v>
      </c>
      <c r="B279">
        <v>508</v>
      </c>
      <c r="C279" t="s">
        <v>82</v>
      </c>
      <c r="D279">
        <v>19067</v>
      </c>
      <c r="E279">
        <v>1.43</v>
      </c>
      <c r="F279" t="s">
        <v>82</v>
      </c>
      <c r="G279" t="s">
        <v>656</v>
      </c>
      <c r="H279">
        <v>2023</v>
      </c>
      <c r="I279">
        <v>0</v>
      </c>
      <c r="J279" s="161">
        <v>1.4343490000000001</v>
      </c>
      <c r="K279">
        <f t="shared" si="4"/>
        <v>1.4343490000000001</v>
      </c>
    </row>
    <row r="280" spans="1:11" x14ac:dyDescent="0.4">
      <c r="A280">
        <v>147</v>
      </c>
      <c r="B280">
        <v>508</v>
      </c>
      <c r="C280" t="s">
        <v>72</v>
      </c>
      <c r="D280">
        <v>19068</v>
      </c>
      <c r="E280">
        <v>0.64</v>
      </c>
      <c r="F280" t="s">
        <v>72</v>
      </c>
      <c r="G280" t="s">
        <v>656</v>
      </c>
      <c r="H280">
        <v>2022</v>
      </c>
      <c r="I280">
        <v>0</v>
      </c>
      <c r="J280" s="161">
        <v>0.63794100000000009</v>
      </c>
      <c r="K280">
        <f t="shared" si="4"/>
        <v>0.63794100000000009</v>
      </c>
    </row>
    <row r="281" spans="1:11" x14ac:dyDescent="0.4">
      <c r="A281">
        <v>585</v>
      </c>
      <c r="B281">
        <v>502</v>
      </c>
      <c r="C281" t="s">
        <v>495</v>
      </c>
      <c r="D281">
        <v>17033</v>
      </c>
      <c r="E281">
        <v>1.39</v>
      </c>
      <c r="F281" t="s">
        <v>495</v>
      </c>
      <c r="G281" t="s">
        <v>656</v>
      </c>
      <c r="H281">
        <v>2019</v>
      </c>
      <c r="I281">
        <v>0</v>
      </c>
      <c r="J281" s="161">
        <v>1.3864669999999999</v>
      </c>
      <c r="K281">
        <f t="shared" si="4"/>
        <v>1.3864669999999999</v>
      </c>
    </row>
    <row r="282" spans="1:11" x14ac:dyDescent="0.4">
      <c r="A282">
        <v>44</v>
      </c>
      <c r="B282">
        <v>508</v>
      </c>
      <c r="C282" t="s">
        <v>546</v>
      </c>
      <c r="D282">
        <v>22944</v>
      </c>
      <c r="E282">
        <v>0.96</v>
      </c>
      <c r="F282" t="s">
        <v>546</v>
      </c>
      <c r="G282" t="s">
        <v>656</v>
      </c>
      <c r="H282">
        <v>2025</v>
      </c>
      <c r="I282">
        <v>0</v>
      </c>
      <c r="J282" s="161">
        <v>0.95882699999999998</v>
      </c>
      <c r="K282">
        <f t="shared" si="4"/>
        <v>0.95882699999999998</v>
      </c>
    </row>
    <row r="283" spans="1:11" x14ac:dyDescent="0.4">
      <c r="A283">
        <v>148</v>
      </c>
      <c r="B283">
        <v>508</v>
      </c>
      <c r="C283" t="s">
        <v>592</v>
      </c>
      <c r="D283">
        <v>22945</v>
      </c>
      <c r="E283">
        <v>0.74</v>
      </c>
      <c r="F283" t="s">
        <v>592</v>
      </c>
      <c r="G283" t="s">
        <v>656</v>
      </c>
      <c r="H283">
        <v>2025</v>
      </c>
      <c r="I283">
        <v>0</v>
      </c>
      <c r="J283" s="161">
        <v>0.73756299999999997</v>
      </c>
      <c r="K283">
        <f t="shared" si="4"/>
        <v>0.73756299999999997</v>
      </c>
    </row>
    <row r="284" spans="1:11" x14ac:dyDescent="0.4">
      <c r="A284">
        <v>184</v>
      </c>
      <c r="B284">
        <v>508</v>
      </c>
      <c r="C284" t="s">
        <v>108</v>
      </c>
      <c r="D284">
        <v>19070</v>
      </c>
      <c r="E284">
        <v>2.4</v>
      </c>
      <c r="F284" t="s">
        <v>108</v>
      </c>
      <c r="G284" t="s">
        <v>656</v>
      </c>
      <c r="H284">
        <v>2022</v>
      </c>
      <c r="I284">
        <v>0</v>
      </c>
      <c r="J284" s="161">
        <v>2.3959679999999999</v>
      </c>
      <c r="K284">
        <f t="shared" si="4"/>
        <v>2.3959679999999999</v>
      </c>
    </row>
    <row r="285" spans="1:11" x14ac:dyDescent="0.4">
      <c r="A285">
        <v>253</v>
      </c>
      <c r="B285">
        <v>508</v>
      </c>
      <c r="C285" t="s">
        <v>173</v>
      </c>
      <c r="D285">
        <v>19071</v>
      </c>
      <c r="E285">
        <v>0.32</v>
      </c>
      <c r="F285" t="s">
        <v>173</v>
      </c>
      <c r="G285" t="s">
        <v>656</v>
      </c>
      <c r="H285">
        <v>2022</v>
      </c>
      <c r="I285">
        <v>0</v>
      </c>
      <c r="J285" s="161">
        <v>0.32497799999999999</v>
      </c>
      <c r="K285">
        <f t="shared" si="4"/>
        <v>0.32497799999999999</v>
      </c>
    </row>
    <row r="286" spans="1:11" x14ac:dyDescent="0.4">
      <c r="A286">
        <v>254</v>
      </c>
      <c r="B286">
        <v>508</v>
      </c>
      <c r="C286" t="s">
        <v>174</v>
      </c>
      <c r="D286">
        <v>19072</v>
      </c>
      <c r="E286">
        <v>0.41</v>
      </c>
      <c r="F286" t="s">
        <v>174</v>
      </c>
      <c r="G286" t="s">
        <v>656</v>
      </c>
      <c r="H286">
        <v>2023</v>
      </c>
      <c r="I286">
        <v>0</v>
      </c>
      <c r="J286" s="161">
        <v>0.414798</v>
      </c>
      <c r="K286">
        <f t="shared" si="4"/>
        <v>0.414798</v>
      </c>
    </row>
    <row r="287" spans="1:11" x14ac:dyDescent="0.4">
      <c r="A287">
        <v>175</v>
      </c>
      <c r="B287">
        <v>508</v>
      </c>
      <c r="C287" t="s">
        <v>99</v>
      </c>
      <c r="D287">
        <v>19073</v>
      </c>
      <c r="E287">
        <v>2.23</v>
      </c>
      <c r="F287" t="s">
        <v>99</v>
      </c>
      <c r="G287" t="s">
        <v>656</v>
      </c>
      <c r="H287">
        <v>2023</v>
      </c>
      <c r="I287">
        <v>0</v>
      </c>
      <c r="J287" s="161">
        <v>2.2325569999999999</v>
      </c>
      <c r="K287">
        <f t="shared" si="4"/>
        <v>2.2325569999999999</v>
      </c>
    </row>
    <row r="288" spans="1:11" x14ac:dyDescent="0.4">
      <c r="A288">
        <v>182</v>
      </c>
      <c r="B288">
        <v>508</v>
      </c>
      <c r="C288" t="s">
        <v>106</v>
      </c>
      <c r="D288">
        <v>19074</v>
      </c>
      <c r="E288">
        <v>0.97</v>
      </c>
      <c r="F288" t="s">
        <v>106</v>
      </c>
      <c r="G288" t="s">
        <v>656</v>
      </c>
      <c r="H288">
        <v>2023</v>
      </c>
      <c r="I288">
        <v>0</v>
      </c>
      <c r="J288" s="161">
        <v>0.96723000000000003</v>
      </c>
      <c r="K288">
        <f t="shared" si="4"/>
        <v>0.96723000000000003</v>
      </c>
    </row>
    <row r="289" spans="1:11" x14ac:dyDescent="0.4">
      <c r="A289">
        <v>190</v>
      </c>
      <c r="B289">
        <v>508</v>
      </c>
      <c r="C289" t="s">
        <v>114</v>
      </c>
      <c r="D289">
        <v>19075</v>
      </c>
      <c r="E289">
        <v>0.7</v>
      </c>
      <c r="F289" t="s">
        <v>114</v>
      </c>
      <c r="G289" t="s">
        <v>656</v>
      </c>
      <c r="H289">
        <v>2023</v>
      </c>
      <c r="I289">
        <v>0</v>
      </c>
      <c r="J289" s="161">
        <v>0.70246500000000001</v>
      </c>
      <c r="K289">
        <f t="shared" si="4"/>
        <v>0.70246500000000001</v>
      </c>
    </row>
    <row r="290" spans="1:11" x14ac:dyDescent="0.4">
      <c r="A290">
        <v>125</v>
      </c>
      <c r="B290">
        <v>508</v>
      </c>
      <c r="C290" t="s">
        <v>50</v>
      </c>
      <c r="D290">
        <v>19076</v>
      </c>
      <c r="E290">
        <v>0.86</v>
      </c>
      <c r="F290" t="s">
        <v>50</v>
      </c>
      <c r="G290" t="s">
        <v>656</v>
      </c>
      <c r="H290">
        <v>2023</v>
      </c>
      <c r="I290">
        <v>0</v>
      </c>
      <c r="J290" s="161">
        <v>0.86019699999999999</v>
      </c>
      <c r="K290">
        <f t="shared" si="4"/>
        <v>0.86019699999999999</v>
      </c>
    </row>
    <row r="291" spans="1:11" x14ac:dyDescent="0.4">
      <c r="A291">
        <v>353</v>
      </c>
      <c r="B291">
        <v>508</v>
      </c>
      <c r="C291" t="s">
        <v>271</v>
      </c>
      <c r="D291">
        <v>19391</v>
      </c>
      <c r="E291">
        <v>0.41</v>
      </c>
      <c r="F291" t="s">
        <v>271</v>
      </c>
      <c r="G291" t="s">
        <v>656</v>
      </c>
      <c r="H291">
        <v>2023</v>
      </c>
      <c r="I291">
        <v>0</v>
      </c>
      <c r="J291" s="161">
        <v>0.40608899999999998</v>
      </c>
      <c r="K291">
        <f t="shared" si="4"/>
        <v>0.40608899999999998</v>
      </c>
    </row>
    <row r="292" spans="1:11" x14ac:dyDescent="0.4">
      <c r="A292">
        <v>45</v>
      </c>
      <c r="B292">
        <v>508</v>
      </c>
      <c r="C292" t="s">
        <v>547</v>
      </c>
      <c r="D292">
        <v>22946</v>
      </c>
      <c r="E292">
        <v>2.02</v>
      </c>
      <c r="F292" t="s">
        <v>547</v>
      </c>
      <c r="G292" t="s">
        <v>656</v>
      </c>
      <c r="H292">
        <v>2025</v>
      </c>
      <c r="I292">
        <v>0.77830900000000003</v>
      </c>
      <c r="J292" s="161">
        <v>1.238577</v>
      </c>
      <c r="K292">
        <f t="shared" si="4"/>
        <v>2.016886</v>
      </c>
    </row>
    <row r="293" spans="1:11" x14ac:dyDescent="0.4">
      <c r="A293">
        <v>46</v>
      </c>
      <c r="B293">
        <v>508</v>
      </c>
      <c r="C293" t="s">
        <v>548</v>
      </c>
      <c r="D293">
        <v>22947</v>
      </c>
      <c r="E293">
        <v>0.63</v>
      </c>
      <c r="F293" t="s">
        <v>548</v>
      </c>
      <c r="G293" t="s">
        <v>656</v>
      </c>
      <c r="H293">
        <v>2025</v>
      </c>
      <c r="I293">
        <v>0</v>
      </c>
      <c r="J293" s="161">
        <v>0.632942</v>
      </c>
      <c r="K293">
        <f t="shared" si="4"/>
        <v>0.632942</v>
      </c>
    </row>
    <row r="294" spans="1:11" x14ac:dyDescent="0.4">
      <c r="A294">
        <v>47</v>
      </c>
      <c r="B294">
        <v>508</v>
      </c>
      <c r="C294" t="s">
        <v>549</v>
      </c>
      <c r="D294">
        <v>22948</v>
      </c>
      <c r="E294">
        <v>0.19</v>
      </c>
      <c r="F294" t="s">
        <v>549</v>
      </c>
      <c r="G294" t="s">
        <v>656</v>
      </c>
      <c r="H294">
        <v>2025</v>
      </c>
      <c r="I294">
        <v>8.2780999999999993E-2</v>
      </c>
      <c r="J294" s="161">
        <v>0.110753</v>
      </c>
      <c r="K294">
        <f t="shared" si="4"/>
        <v>0.19353399999999998</v>
      </c>
    </row>
    <row r="295" spans="1:11" x14ac:dyDescent="0.4">
      <c r="A295">
        <v>48</v>
      </c>
      <c r="B295">
        <v>508</v>
      </c>
      <c r="C295" t="s">
        <v>550</v>
      </c>
      <c r="D295">
        <v>22949</v>
      </c>
      <c r="E295">
        <v>3.36</v>
      </c>
      <c r="F295" t="s">
        <v>550</v>
      </c>
      <c r="G295" t="s">
        <v>656</v>
      </c>
      <c r="H295">
        <v>2025</v>
      </c>
      <c r="I295">
        <v>1.9571999999999999E-2</v>
      </c>
      <c r="J295" s="161">
        <v>3.3432339999999998</v>
      </c>
      <c r="K295">
        <f t="shared" si="4"/>
        <v>3.362806</v>
      </c>
    </row>
    <row r="296" spans="1:11" x14ac:dyDescent="0.4">
      <c r="A296">
        <v>546</v>
      </c>
      <c r="B296">
        <v>502</v>
      </c>
      <c r="C296" t="s">
        <v>457</v>
      </c>
      <c r="D296">
        <v>17040</v>
      </c>
      <c r="E296">
        <v>0.19</v>
      </c>
      <c r="F296" t="s">
        <v>457</v>
      </c>
      <c r="G296" t="s">
        <v>656</v>
      </c>
      <c r="H296">
        <v>2017</v>
      </c>
      <c r="I296">
        <v>0</v>
      </c>
      <c r="J296" s="161">
        <v>0.191912</v>
      </c>
      <c r="K296">
        <f t="shared" si="4"/>
        <v>0.191912</v>
      </c>
    </row>
    <row r="297" spans="1:11" x14ac:dyDescent="0.4">
      <c r="A297">
        <v>131</v>
      </c>
      <c r="B297">
        <v>508</v>
      </c>
      <c r="C297" t="s">
        <v>56</v>
      </c>
      <c r="D297">
        <v>19077</v>
      </c>
      <c r="E297">
        <v>0.17</v>
      </c>
      <c r="F297" t="s">
        <v>56</v>
      </c>
      <c r="G297" t="s">
        <v>656</v>
      </c>
      <c r="H297">
        <v>2023</v>
      </c>
      <c r="I297">
        <v>0</v>
      </c>
      <c r="J297" s="161">
        <v>0.167516</v>
      </c>
      <c r="K297">
        <f t="shared" si="4"/>
        <v>0.167516</v>
      </c>
    </row>
    <row r="298" spans="1:11" x14ac:dyDescent="0.4">
      <c r="A298">
        <v>233</v>
      </c>
      <c r="B298">
        <v>508</v>
      </c>
      <c r="C298" t="s">
        <v>153</v>
      </c>
      <c r="D298">
        <v>19078</v>
      </c>
      <c r="E298">
        <v>0.27</v>
      </c>
      <c r="F298" t="s">
        <v>153</v>
      </c>
      <c r="G298" t="s">
        <v>656</v>
      </c>
      <c r="H298">
        <v>2023</v>
      </c>
      <c r="I298">
        <v>0</v>
      </c>
      <c r="J298" s="161">
        <v>0.27116800000000002</v>
      </c>
      <c r="K298">
        <f t="shared" si="4"/>
        <v>0.27116800000000002</v>
      </c>
    </row>
    <row r="299" spans="1:11" x14ac:dyDescent="0.4">
      <c r="A299">
        <v>230</v>
      </c>
      <c r="B299">
        <v>508</v>
      </c>
      <c r="C299" t="s">
        <v>150</v>
      </c>
      <c r="D299">
        <v>19079</v>
      </c>
      <c r="E299">
        <v>0.25</v>
      </c>
      <c r="F299" t="s">
        <v>150</v>
      </c>
      <c r="G299" t="s">
        <v>656</v>
      </c>
      <c r="H299">
        <v>2023</v>
      </c>
      <c r="I299">
        <v>0</v>
      </c>
      <c r="J299" s="161">
        <v>0.25337599999999999</v>
      </c>
      <c r="K299">
        <f t="shared" si="4"/>
        <v>0.25337599999999999</v>
      </c>
    </row>
    <row r="300" spans="1:11" x14ac:dyDescent="0.4">
      <c r="A300">
        <v>354</v>
      </c>
      <c r="B300">
        <v>508</v>
      </c>
      <c r="C300" t="s">
        <v>272</v>
      </c>
      <c r="D300">
        <v>19392</v>
      </c>
      <c r="E300">
        <v>0.22</v>
      </c>
      <c r="F300" t="s">
        <v>272</v>
      </c>
      <c r="G300" t="s">
        <v>656</v>
      </c>
      <c r="H300">
        <v>2023</v>
      </c>
      <c r="I300">
        <v>0</v>
      </c>
      <c r="J300" s="161">
        <v>0.21821699999999999</v>
      </c>
      <c r="K300">
        <f t="shared" si="4"/>
        <v>0.21821699999999999</v>
      </c>
    </row>
    <row r="301" spans="1:11" x14ac:dyDescent="0.4">
      <c r="A301">
        <v>355</v>
      </c>
      <c r="B301">
        <v>508</v>
      </c>
      <c r="C301" t="s">
        <v>273</v>
      </c>
      <c r="D301">
        <v>19393</v>
      </c>
      <c r="E301">
        <v>0.42</v>
      </c>
      <c r="F301" t="s">
        <v>273</v>
      </c>
      <c r="G301" t="s">
        <v>656</v>
      </c>
      <c r="H301">
        <v>2023</v>
      </c>
      <c r="I301">
        <v>0</v>
      </c>
      <c r="J301" s="161">
        <v>0.41863699999999998</v>
      </c>
      <c r="K301">
        <f t="shared" si="4"/>
        <v>0.41863699999999998</v>
      </c>
    </row>
    <row r="302" spans="1:11" x14ac:dyDescent="0.4">
      <c r="A302">
        <v>153</v>
      </c>
      <c r="B302">
        <v>508</v>
      </c>
      <c r="C302" t="s">
        <v>77</v>
      </c>
      <c r="D302">
        <v>19082</v>
      </c>
      <c r="E302">
        <v>0.1</v>
      </c>
      <c r="F302" t="s">
        <v>77</v>
      </c>
      <c r="G302" t="s">
        <v>656</v>
      </c>
      <c r="H302">
        <v>2023</v>
      </c>
      <c r="I302">
        <v>0</v>
      </c>
      <c r="J302" s="161">
        <v>0.15318899999999999</v>
      </c>
      <c r="K302">
        <f t="shared" si="4"/>
        <v>0.15318899999999999</v>
      </c>
    </row>
    <row r="303" spans="1:11" x14ac:dyDescent="0.4">
      <c r="A303">
        <v>199</v>
      </c>
      <c r="B303">
        <v>508</v>
      </c>
      <c r="C303" t="s">
        <v>121</v>
      </c>
      <c r="D303">
        <v>19083</v>
      </c>
      <c r="E303">
        <v>0.25</v>
      </c>
      <c r="F303" t="s">
        <v>121</v>
      </c>
      <c r="G303" t="s">
        <v>656</v>
      </c>
      <c r="H303">
        <v>2023</v>
      </c>
      <c r="I303">
        <v>0</v>
      </c>
      <c r="J303" s="161">
        <v>0.25440400000000002</v>
      </c>
      <c r="K303">
        <f t="shared" si="4"/>
        <v>0.25440400000000002</v>
      </c>
    </row>
    <row r="304" spans="1:11" x14ac:dyDescent="0.4">
      <c r="A304">
        <v>330</v>
      </c>
      <c r="B304">
        <v>508</v>
      </c>
      <c r="C304" t="s">
        <v>248</v>
      </c>
      <c r="D304">
        <v>19370</v>
      </c>
      <c r="E304">
        <v>0.69</v>
      </c>
      <c r="F304" t="s">
        <v>248</v>
      </c>
      <c r="G304" t="s">
        <v>656</v>
      </c>
      <c r="H304">
        <v>2024</v>
      </c>
      <c r="I304">
        <v>0</v>
      </c>
      <c r="J304" s="161">
        <v>0.688809</v>
      </c>
      <c r="K304">
        <f t="shared" si="4"/>
        <v>0.688809</v>
      </c>
    </row>
    <row r="305" spans="1:11" x14ac:dyDescent="0.4">
      <c r="A305">
        <v>49</v>
      </c>
      <c r="B305">
        <v>508</v>
      </c>
      <c r="C305" t="s">
        <v>551</v>
      </c>
      <c r="D305">
        <v>22950</v>
      </c>
      <c r="E305">
        <v>0.57999999999999996</v>
      </c>
      <c r="F305" t="s">
        <v>551</v>
      </c>
      <c r="G305" t="s">
        <v>656</v>
      </c>
      <c r="H305">
        <v>2025</v>
      </c>
      <c r="I305">
        <v>0</v>
      </c>
      <c r="J305" s="161">
        <v>0.57546299999999995</v>
      </c>
      <c r="K305">
        <f t="shared" si="4"/>
        <v>0.57546299999999995</v>
      </c>
    </row>
    <row r="306" spans="1:11" x14ac:dyDescent="0.4">
      <c r="A306">
        <v>331</v>
      </c>
      <c r="B306">
        <v>508</v>
      </c>
      <c r="C306" t="s">
        <v>249</v>
      </c>
      <c r="D306">
        <v>19371</v>
      </c>
      <c r="E306">
        <v>0.19</v>
      </c>
      <c r="F306" t="s">
        <v>249</v>
      </c>
      <c r="G306" t="s">
        <v>656</v>
      </c>
      <c r="H306">
        <v>2024</v>
      </c>
      <c r="I306">
        <v>0</v>
      </c>
      <c r="J306" s="161">
        <v>0.194049</v>
      </c>
      <c r="K306">
        <f t="shared" si="4"/>
        <v>0.194049</v>
      </c>
    </row>
    <row r="307" spans="1:11" x14ac:dyDescent="0.4">
      <c r="A307">
        <v>50</v>
      </c>
      <c r="B307">
        <v>508</v>
      </c>
      <c r="C307" t="s">
        <v>552</v>
      </c>
      <c r="D307">
        <v>22951</v>
      </c>
      <c r="E307">
        <v>0.36</v>
      </c>
      <c r="F307" t="s">
        <v>552</v>
      </c>
      <c r="G307" t="s">
        <v>656</v>
      </c>
      <c r="H307">
        <v>2025</v>
      </c>
      <c r="I307">
        <v>0</v>
      </c>
      <c r="J307" s="161">
        <v>0.355605</v>
      </c>
      <c r="K307">
        <f t="shared" si="4"/>
        <v>0.355605</v>
      </c>
    </row>
    <row r="308" spans="1:11" x14ac:dyDescent="0.4">
      <c r="A308">
        <v>51</v>
      </c>
      <c r="B308">
        <v>508</v>
      </c>
      <c r="C308" t="s">
        <v>553</v>
      </c>
      <c r="D308">
        <v>22952</v>
      </c>
      <c r="E308">
        <v>0.14000000000000001</v>
      </c>
      <c r="F308" t="s">
        <v>553</v>
      </c>
      <c r="G308" t="s">
        <v>656</v>
      </c>
      <c r="H308">
        <v>2025</v>
      </c>
      <c r="I308">
        <v>0</v>
      </c>
      <c r="J308" s="161">
        <v>0.14236599999999999</v>
      </c>
      <c r="K308">
        <f t="shared" si="4"/>
        <v>0.14236599999999999</v>
      </c>
    </row>
    <row r="309" spans="1:11" x14ac:dyDescent="0.4">
      <c r="A309">
        <v>547</v>
      </c>
      <c r="B309">
        <v>502</v>
      </c>
      <c r="C309" t="s">
        <v>458</v>
      </c>
      <c r="D309">
        <v>17041</v>
      </c>
      <c r="E309">
        <v>0.19</v>
      </c>
      <c r="F309" t="s">
        <v>458</v>
      </c>
      <c r="G309" t="s">
        <v>656</v>
      </c>
      <c r="H309">
        <v>2018</v>
      </c>
      <c r="I309">
        <v>0</v>
      </c>
      <c r="J309" s="161">
        <v>0.18718199999999999</v>
      </c>
      <c r="K309">
        <f t="shared" si="4"/>
        <v>0.18718199999999999</v>
      </c>
    </row>
    <row r="310" spans="1:11" x14ac:dyDescent="0.4">
      <c r="A310">
        <v>548</v>
      </c>
      <c r="B310">
        <v>502</v>
      </c>
      <c r="C310" t="s">
        <v>459</v>
      </c>
      <c r="D310">
        <v>17042</v>
      </c>
      <c r="E310">
        <v>0.57999999999999996</v>
      </c>
      <c r="F310" t="s">
        <v>459</v>
      </c>
      <c r="G310" t="s">
        <v>656</v>
      </c>
      <c r="H310">
        <v>2019</v>
      </c>
      <c r="I310">
        <v>0</v>
      </c>
      <c r="J310" s="161">
        <v>0.57774999999999999</v>
      </c>
      <c r="K310">
        <f t="shared" si="4"/>
        <v>0.57774999999999999</v>
      </c>
    </row>
    <row r="311" spans="1:11" x14ac:dyDescent="0.4">
      <c r="A311">
        <v>549</v>
      </c>
      <c r="B311">
        <v>502</v>
      </c>
      <c r="C311" t="s">
        <v>460</v>
      </c>
      <c r="D311">
        <v>17044</v>
      </c>
      <c r="E311">
        <v>0.52</v>
      </c>
      <c r="F311" t="s">
        <v>460</v>
      </c>
      <c r="G311" t="s">
        <v>656</v>
      </c>
      <c r="H311">
        <v>2021</v>
      </c>
      <c r="I311">
        <v>0</v>
      </c>
      <c r="J311" s="161">
        <v>0.51852399999999998</v>
      </c>
      <c r="K311">
        <f t="shared" si="4"/>
        <v>0.51852399999999998</v>
      </c>
    </row>
    <row r="312" spans="1:11" x14ac:dyDescent="0.4">
      <c r="A312">
        <v>356</v>
      </c>
      <c r="B312">
        <v>508</v>
      </c>
      <c r="C312" t="s">
        <v>274</v>
      </c>
      <c r="D312">
        <v>19394</v>
      </c>
      <c r="E312">
        <v>0.13</v>
      </c>
      <c r="F312" t="s">
        <v>274</v>
      </c>
      <c r="G312" t="s">
        <v>656</v>
      </c>
      <c r="H312">
        <v>2023</v>
      </c>
      <c r="I312">
        <v>0</v>
      </c>
      <c r="J312" s="161">
        <v>0.13400200000000001</v>
      </c>
      <c r="K312">
        <f t="shared" si="4"/>
        <v>0.13400200000000001</v>
      </c>
    </row>
    <row r="313" spans="1:11" x14ac:dyDescent="0.4">
      <c r="A313">
        <v>150</v>
      </c>
      <c r="B313">
        <v>508</v>
      </c>
      <c r="C313" t="s">
        <v>74</v>
      </c>
      <c r="D313">
        <v>19084</v>
      </c>
      <c r="E313">
        <v>0.15</v>
      </c>
      <c r="F313" t="s">
        <v>74</v>
      </c>
      <c r="G313" t="s">
        <v>656</v>
      </c>
      <c r="H313">
        <v>2023</v>
      </c>
      <c r="I313">
        <v>0</v>
      </c>
      <c r="J313" s="161">
        <v>0.149619</v>
      </c>
      <c r="K313">
        <f t="shared" si="4"/>
        <v>0.149619</v>
      </c>
    </row>
    <row r="314" spans="1:11" x14ac:dyDescent="0.4">
      <c r="A314">
        <v>357</v>
      </c>
      <c r="B314">
        <v>508</v>
      </c>
      <c r="C314" t="s">
        <v>275</v>
      </c>
      <c r="D314">
        <v>19395</v>
      </c>
      <c r="E314">
        <v>0.17</v>
      </c>
      <c r="F314" t="s">
        <v>275</v>
      </c>
      <c r="G314" t="s">
        <v>656</v>
      </c>
      <c r="H314">
        <v>2023</v>
      </c>
      <c r="I314">
        <v>0</v>
      </c>
      <c r="J314" s="161">
        <v>0.17127600000000001</v>
      </c>
      <c r="K314">
        <f t="shared" si="4"/>
        <v>0.17127600000000001</v>
      </c>
    </row>
    <row r="315" spans="1:11" x14ac:dyDescent="0.4">
      <c r="A315">
        <v>332</v>
      </c>
      <c r="B315">
        <v>508</v>
      </c>
      <c r="C315" t="s">
        <v>250</v>
      </c>
      <c r="D315">
        <v>19373</v>
      </c>
      <c r="E315">
        <v>1.44</v>
      </c>
      <c r="F315" t="s">
        <v>250</v>
      </c>
      <c r="G315" t="s">
        <v>656</v>
      </c>
      <c r="H315">
        <v>2024</v>
      </c>
      <c r="I315">
        <v>0</v>
      </c>
      <c r="J315" s="161">
        <v>1.442901</v>
      </c>
      <c r="K315">
        <f t="shared" si="4"/>
        <v>1.442901</v>
      </c>
    </row>
    <row r="316" spans="1:11" x14ac:dyDescent="0.4">
      <c r="A316">
        <v>333</v>
      </c>
      <c r="B316">
        <v>508</v>
      </c>
      <c r="C316" t="s">
        <v>251</v>
      </c>
      <c r="D316">
        <v>19374</v>
      </c>
      <c r="E316">
        <v>0.73</v>
      </c>
      <c r="F316" t="s">
        <v>251</v>
      </c>
      <c r="G316" t="s">
        <v>656</v>
      </c>
      <c r="H316">
        <v>2024</v>
      </c>
      <c r="I316">
        <v>0</v>
      </c>
      <c r="J316" s="161">
        <v>0.72794700000000001</v>
      </c>
      <c r="K316">
        <f t="shared" si="4"/>
        <v>0.72794700000000001</v>
      </c>
    </row>
    <row r="317" spans="1:11" x14ac:dyDescent="0.4">
      <c r="A317">
        <v>67</v>
      </c>
      <c r="B317">
        <v>503</v>
      </c>
      <c r="C317" t="s">
        <v>569</v>
      </c>
      <c r="D317">
        <v>22985</v>
      </c>
      <c r="E317">
        <v>0.32</v>
      </c>
      <c r="F317" t="s">
        <v>569</v>
      </c>
      <c r="G317" t="s">
        <v>656</v>
      </c>
      <c r="H317">
        <v>2025</v>
      </c>
      <c r="I317">
        <v>0</v>
      </c>
      <c r="J317" s="161">
        <v>0.31997000000000003</v>
      </c>
      <c r="K317">
        <f t="shared" si="4"/>
        <v>0.31997000000000003</v>
      </c>
    </row>
    <row r="318" spans="1:11" x14ac:dyDescent="0.4">
      <c r="A318">
        <v>566</v>
      </c>
      <c r="B318">
        <v>502</v>
      </c>
      <c r="C318" t="s">
        <v>477</v>
      </c>
      <c r="D318">
        <v>17049</v>
      </c>
      <c r="E318">
        <v>1.03</v>
      </c>
      <c r="F318" t="s">
        <v>477</v>
      </c>
      <c r="G318" t="s">
        <v>656</v>
      </c>
      <c r="H318">
        <v>2017</v>
      </c>
      <c r="I318">
        <v>0</v>
      </c>
      <c r="J318" s="161">
        <v>1.0289759999999999</v>
      </c>
      <c r="K318">
        <f t="shared" si="4"/>
        <v>1.0289759999999999</v>
      </c>
    </row>
    <row r="319" spans="1:11" x14ac:dyDescent="0.4">
      <c r="A319">
        <v>358</v>
      </c>
      <c r="B319">
        <v>508</v>
      </c>
      <c r="C319" t="s">
        <v>276</v>
      </c>
      <c r="D319">
        <v>19396</v>
      </c>
      <c r="E319">
        <v>1.1200000000000001</v>
      </c>
      <c r="F319" t="s">
        <v>276</v>
      </c>
      <c r="G319" t="s">
        <v>656</v>
      </c>
      <c r="H319">
        <v>2023</v>
      </c>
      <c r="I319">
        <v>0</v>
      </c>
      <c r="J319" s="161">
        <v>1.1235599999999999</v>
      </c>
      <c r="K319">
        <f t="shared" si="4"/>
        <v>1.1235599999999999</v>
      </c>
    </row>
    <row r="320" spans="1:11" x14ac:dyDescent="0.4">
      <c r="A320">
        <v>359</v>
      </c>
      <c r="B320">
        <v>508</v>
      </c>
      <c r="C320" t="s">
        <v>277</v>
      </c>
      <c r="D320">
        <v>19397</v>
      </c>
      <c r="E320">
        <v>0.19</v>
      </c>
      <c r="F320" t="s">
        <v>277</v>
      </c>
      <c r="G320" t="s">
        <v>656</v>
      </c>
      <c r="H320">
        <v>2024</v>
      </c>
      <c r="I320">
        <v>0</v>
      </c>
      <c r="J320" s="161">
        <v>0.193907</v>
      </c>
      <c r="K320">
        <f t="shared" si="4"/>
        <v>0.193907</v>
      </c>
    </row>
    <row r="321" spans="1:11" x14ac:dyDescent="0.4">
      <c r="A321">
        <v>550</v>
      </c>
      <c r="B321">
        <v>502</v>
      </c>
      <c r="C321" t="s">
        <v>461</v>
      </c>
      <c r="D321">
        <v>17058</v>
      </c>
      <c r="E321">
        <v>0.96</v>
      </c>
      <c r="F321" t="s">
        <v>461</v>
      </c>
      <c r="G321" t="s">
        <v>656</v>
      </c>
      <c r="H321">
        <v>2019</v>
      </c>
      <c r="I321">
        <v>0</v>
      </c>
      <c r="J321" s="161">
        <v>0.95790399999999998</v>
      </c>
      <c r="K321">
        <f t="shared" si="4"/>
        <v>0.95790399999999998</v>
      </c>
    </row>
    <row r="322" spans="1:11" x14ac:dyDescent="0.4">
      <c r="A322">
        <v>210</v>
      </c>
      <c r="B322">
        <v>503</v>
      </c>
      <c r="C322" t="s">
        <v>130</v>
      </c>
      <c r="D322">
        <v>19195</v>
      </c>
      <c r="E322">
        <v>1.59</v>
      </c>
      <c r="F322" t="s">
        <v>130</v>
      </c>
      <c r="G322" t="s">
        <v>656</v>
      </c>
      <c r="H322">
        <v>2023</v>
      </c>
      <c r="I322">
        <v>0</v>
      </c>
      <c r="J322" s="161">
        <v>1.5934010000000001</v>
      </c>
      <c r="K322">
        <f t="shared" si="4"/>
        <v>1.5934010000000001</v>
      </c>
    </row>
    <row r="323" spans="1:11" x14ac:dyDescent="0.4">
      <c r="A323">
        <v>52</v>
      </c>
      <c r="B323">
        <v>503</v>
      </c>
      <c r="C323" t="s">
        <v>554</v>
      </c>
      <c r="D323">
        <v>22975</v>
      </c>
      <c r="E323">
        <v>0.24</v>
      </c>
      <c r="F323" t="s">
        <v>554</v>
      </c>
      <c r="G323" t="s">
        <v>656</v>
      </c>
      <c r="H323">
        <v>2025</v>
      </c>
      <c r="I323">
        <v>0</v>
      </c>
      <c r="J323" s="161">
        <v>0.24199999999999999</v>
      </c>
      <c r="K323">
        <f t="shared" ref="K323:K386" si="5">SUM(I323:J323)</f>
        <v>0.24199999999999999</v>
      </c>
    </row>
    <row r="324" spans="1:11" x14ac:dyDescent="0.4">
      <c r="A324">
        <v>232</v>
      </c>
      <c r="B324">
        <v>508</v>
      </c>
      <c r="C324" t="s">
        <v>152</v>
      </c>
      <c r="D324">
        <v>19085</v>
      </c>
      <c r="E324">
        <v>0.06</v>
      </c>
      <c r="F324" t="s">
        <v>152</v>
      </c>
      <c r="G324" t="s">
        <v>656</v>
      </c>
      <c r="H324">
        <v>2023</v>
      </c>
      <c r="I324">
        <v>0</v>
      </c>
      <c r="J324" s="161">
        <v>5.5320000000000001E-2</v>
      </c>
      <c r="K324">
        <f t="shared" si="5"/>
        <v>5.5320000000000001E-2</v>
      </c>
    </row>
    <row r="325" spans="1:11" x14ac:dyDescent="0.4">
      <c r="A325">
        <v>53</v>
      </c>
      <c r="B325">
        <v>508</v>
      </c>
      <c r="C325" t="s">
        <v>555</v>
      </c>
      <c r="D325">
        <v>22953</v>
      </c>
      <c r="E325">
        <v>2.1800000000000002</v>
      </c>
      <c r="F325" t="s">
        <v>555</v>
      </c>
      <c r="G325" t="s">
        <v>656</v>
      </c>
      <c r="H325">
        <v>2025</v>
      </c>
      <c r="I325">
        <v>0</v>
      </c>
      <c r="J325" s="161">
        <v>2.17598</v>
      </c>
      <c r="K325">
        <f t="shared" si="5"/>
        <v>2.17598</v>
      </c>
    </row>
    <row r="326" spans="1:11" x14ac:dyDescent="0.4">
      <c r="A326">
        <v>54</v>
      </c>
      <c r="B326">
        <v>508</v>
      </c>
      <c r="C326" t="s">
        <v>556</v>
      </c>
      <c r="D326">
        <v>22954</v>
      </c>
      <c r="E326">
        <v>0.27</v>
      </c>
      <c r="F326" t="s">
        <v>556</v>
      </c>
      <c r="G326" t="s">
        <v>656</v>
      </c>
      <c r="H326">
        <v>2025</v>
      </c>
      <c r="I326">
        <v>0</v>
      </c>
      <c r="J326" s="161">
        <v>0.26714300000000002</v>
      </c>
      <c r="K326">
        <f t="shared" si="5"/>
        <v>0.26714300000000002</v>
      </c>
    </row>
    <row r="327" spans="1:11" x14ac:dyDescent="0.4">
      <c r="A327">
        <v>55</v>
      </c>
      <c r="B327">
        <v>508</v>
      </c>
      <c r="C327" t="s">
        <v>557</v>
      </c>
      <c r="D327">
        <v>22955</v>
      </c>
      <c r="E327">
        <v>1.04</v>
      </c>
      <c r="F327" t="s">
        <v>557</v>
      </c>
      <c r="G327" t="s">
        <v>656</v>
      </c>
      <c r="H327">
        <v>2025</v>
      </c>
      <c r="I327">
        <v>0</v>
      </c>
      <c r="J327" s="161">
        <v>1.0397639999999999</v>
      </c>
      <c r="K327">
        <f t="shared" si="5"/>
        <v>1.0397639999999999</v>
      </c>
    </row>
    <row r="328" spans="1:11" x14ac:dyDescent="0.4">
      <c r="A328">
        <v>551</v>
      </c>
      <c r="B328">
        <v>502</v>
      </c>
      <c r="C328" t="s">
        <v>462</v>
      </c>
      <c r="D328">
        <v>17059</v>
      </c>
      <c r="E328">
        <v>1.1000000000000001</v>
      </c>
      <c r="F328" t="s">
        <v>462</v>
      </c>
      <c r="G328" t="s">
        <v>656</v>
      </c>
      <c r="H328">
        <v>2021</v>
      </c>
      <c r="I328">
        <v>0</v>
      </c>
      <c r="J328" s="161">
        <v>1.0958300000000001</v>
      </c>
      <c r="K328">
        <f t="shared" si="5"/>
        <v>1.0958300000000001</v>
      </c>
    </row>
    <row r="329" spans="1:11" x14ac:dyDescent="0.4">
      <c r="A329">
        <v>552</v>
      </c>
      <c r="B329">
        <v>502</v>
      </c>
      <c r="C329" t="s">
        <v>463</v>
      </c>
      <c r="D329">
        <v>17061</v>
      </c>
      <c r="E329">
        <v>0.36</v>
      </c>
      <c r="F329" t="s">
        <v>463</v>
      </c>
      <c r="G329" t="s">
        <v>656</v>
      </c>
      <c r="H329">
        <v>2021</v>
      </c>
      <c r="I329">
        <v>0</v>
      </c>
      <c r="J329" s="161">
        <v>0.36235000000000001</v>
      </c>
      <c r="K329">
        <f t="shared" si="5"/>
        <v>0.36235000000000001</v>
      </c>
    </row>
    <row r="330" spans="1:11" x14ac:dyDescent="0.4">
      <c r="A330">
        <v>553</v>
      </c>
      <c r="B330">
        <v>502</v>
      </c>
      <c r="C330" t="s">
        <v>464</v>
      </c>
      <c r="D330">
        <v>17062</v>
      </c>
      <c r="E330">
        <v>1.43</v>
      </c>
      <c r="F330" t="s">
        <v>464</v>
      </c>
      <c r="G330" t="s">
        <v>656</v>
      </c>
      <c r="H330">
        <v>2017</v>
      </c>
      <c r="I330">
        <v>0</v>
      </c>
      <c r="J330" s="161">
        <v>1.4269000000000001</v>
      </c>
      <c r="K330">
        <f t="shared" si="5"/>
        <v>1.4269000000000001</v>
      </c>
    </row>
    <row r="331" spans="1:11" x14ac:dyDescent="0.4">
      <c r="A331">
        <v>360</v>
      </c>
      <c r="B331">
        <v>508</v>
      </c>
      <c r="C331" t="s">
        <v>278</v>
      </c>
      <c r="D331">
        <v>19398</v>
      </c>
      <c r="E331">
        <v>0.28000000000000003</v>
      </c>
      <c r="F331" t="s">
        <v>278</v>
      </c>
      <c r="G331" t="s">
        <v>656</v>
      </c>
      <c r="H331">
        <v>2023</v>
      </c>
      <c r="I331">
        <v>0</v>
      </c>
      <c r="J331" s="161">
        <v>0.28453899999999999</v>
      </c>
      <c r="K331">
        <f t="shared" si="5"/>
        <v>0.28453899999999999</v>
      </c>
    </row>
    <row r="332" spans="1:11" x14ac:dyDescent="0.4">
      <c r="A332">
        <v>90</v>
      </c>
      <c r="B332">
        <v>508</v>
      </c>
      <c r="C332" t="s">
        <v>590</v>
      </c>
      <c r="D332">
        <v>19086</v>
      </c>
      <c r="E332">
        <v>0.13</v>
      </c>
      <c r="F332" t="s">
        <v>590</v>
      </c>
      <c r="G332" t="s">
        <v>656</v>
      </c>
      <c r="H332">
        <v>2023</v>
      </c>
      <c r="I332">
        <v>0</v>
      </c>
      <c r="J332" s="161">
        <v>0.128997</v>
      </c>
      <c r="K332">
        <f t="shared" si="5"/>
        <v>0.128997</v>
      </c>
    </row>
    <row r="333" spans="1:11" x14ac:dyDescent="0.4">
      <c r="A333">
        <v>177</v>
      </c>
      <c r="B333">
        <v>508</v>
      </c>
      <c r="C333" t="s">
        <v>101</v>
      </c>
      <c r="D333">
        <v>19087</v>
      </c>
      <c r="E333">
        <v>0.26</v>
      </c>
      <c r="F333" t="s">
        <v>101</v>
      </c>
      <c r="G333" t="s">
        <v>656</v>
      </c>
      <c r="H333">
        <v>2023</v>
      </c>
      <c r="I333">
        <v>0</v>
      </c>
      <c r="J333" s="161">
        <v>0.25735799999999998</v>
      </c>
      <c r="K333">
        <f t="shared" si="5"/>
        <v>0.25735799999999998</v>
      </c>
    </row>
    <row r="334" spans="1:11" x14ac:dyDescent="0.4">
      <c r="A334">
        <v>580</v>
      </c>
      <c r="B334">
        <v>502</v>
      </c>
      <c r="C334" t="s">
        <v>490</v>
      </c>
      <c r="D334">
        <v>17063</v>
      </c>
      <c r="E334">
        <v>35.909999999999997</v>
      </c>
      <c r="F334" t="s">
        <v>490</v>
      </c>
      <c r="G334" t="s">
        <v>656</v>
      </c>
      <c r="H334">
        <v>2019</v>
      </c>
      <c r="I334">
        <v>2.4000000000000001E-5</v>
      </c>
      <c r="J334" s="161">
        <v>35.928269</v>
      </c>
      <c r="K334">
        <f t="shared" si="5"/>
        <v>35.928293000000004</v>
      </c>
    </row>
    <row r="335" spans="1:11" x14ac:dyDescent="0.4">
      <c r="A335">
        <v>554</v>
      </c>
      <c r="B335">
        <v>502</v>
      </c>
      <c r="C335" t="s">
        <v>465</v>
      </c>
      <c r="D335">
        <v>17064</v>
      </c>
      <c r="E335">
        <v>0.86</v>
      </c>
      <c r="F335" t="s">
        <v>465</v>
      </c>
      <c r="G335" t="s">
        <v>656</v>
      </c>
      <c r="H335">
        <v>2020</v>
      </c>
      <c r="I335">
        <v>0</v>
      </c>
      <c r="J335" s="161">
        <v>0.85539299999999996</v>
      </c>
      <c r="K335">
        <f t="shared" si="5"/>
        <v>0.85539299999999996</v>
      </c>
    </row>
    <row r="336" spans="1:11" x14ac:dyDescent="0.4">
      <c r="A336">
        <v>56</v>
      </c>
      <c r="B336">
        <v>508</v>
      </c>
      <c r="C336" t="s">
        <v>558</v>
      </c>
      <c r="D336">
        <v>22956</v>
      </c>
      <c r="E336">
        <v>1.37</v>
      </c>
      <c r="F336" t="s">
        <v>558</v>
      </c>
      <c r="G336" t="s">
        <v>656</v>
      </c>
      <c r="H336">
        <v>2025</v>
      </c>
      <c r="I336">
        <v>0</v>
      </c>
      <c r="J336" s="161">
        <v>1.3731070000000001</v>
      </c>
      <c r="K336">
        <f t="shared" si="5"/>
        <v>1.3731070000000001</v>
      </c>
    </row>
    <row r="337" spans="1:11" x14ac:dyDescent="0.4">
      <c r="A337">
        <v>57</v>
      </c>
      <c r="B337">
        <v>508</v>
      </c>
      <c r="C337" t="s">
        <v>559</v>
      </c>
      <c r="D337">
        <v>22957</v>
      </c>
      <c r="E337">
        <v>1.31</v>
      </c>
      <c r="F337" t="s">
        <v>559</v>
      </c>
      <c r="G337" t="s">
        <v>656</v>
      </c>
      <c r="H337">
        <v>2025</v>
      </c>
      <c r="I337">
        <v>0</v>
      </c>
      <c r="J337" s="161">
        <v>1.307957</v>
      </c>
      <c r="K337">
        <f t="shared" si="5"/>
        <v>1.307957</v>
      </c>
    </row>
    <row r="338" spans="1:11" x14ac:dyDescent="0.4">
      <c r="A338">
        <v>555</v>
      </c>
      <c r="B338">
        <v>502</v>
      </c>
      <c r="C338" t="s">
        <v>466</v>
      </c>
      <c r="D338">
        <v>17065</v>
      </c>
      <c r="E338">
        <v>0.11</v>
      </c>
      <c r="F338" t="s">
        <v>466</v>
      </c>
      <c r="G338" t="s">
        <v>656</v>
      </c>
      <c r="H338">
        <v>2021</v>
      </c>
      <c r="I338">
        <v>0</v>
      </c>
      <c r="J338" s="161">
        <v>0.112011</v>
      </c>
      <c r="K338">
        <f t="shared" si="5"/>
        <v>0.112011</v>
      </c>
    </row>
    <row r="339" spans="1:11" x14ac:dyDescent="0.4">
      <c r="A339">
        <v>361</v>
      </c>
      <c r="B339">
        <v>508</v>
      </c>
      <c r="C339" t="s">
        <v>279</v>
      </c>
      <c r="D339">
        <v>19399</v>
      </c>
      <c r="E339">
        <v>0.59</v>
      </c>
      <c r="F339" t="s">
        <v>279</v>
      </c>
      <c r="G339" t="s">
        <v>656</v>
      </c>
      <c r="H339">
        <v>2023</v>
      </c>
      <c r="I339">
        <v>0</v>
      </c>
      <c r="J339" s="161">
        <v>0.58943900000000005</v>
      </c>
      <c r="K339">
        <f t="shared" si="5"/>
        <v>0.58943900000000005</v>
      </c>
    </row>
    <row r="340" spans="1:11" x14ac:dyDescent="0.4">
      <c r="A340">
        <v>257</v>
      </c>
      <c r="B340">
        <v>507</v>
      </c>
      <c r="C340" t="s">
        <v>177</v>
      </c>
      <c r="D340">
        <v>19157</v>
      </c>
      <c r="E340">
        <v>0.8</v>
      </c>
      <c r="F340" t="s">
        <v>177</v>
      </c>
      <c r="G340" t="s">
        <v>656</v>
      </c>
      <c r="H340">
        <v>2023</v>
      </c>
      <c r="I340">
        <v>0</v>
      </c>
      <c r="J340" s="161">
        <v>0.80240999999999996</v>
      </c>
      <c r="K340">
        <f t="shared" si="5"/>
        <v>0.80240999999999996</v>
      </c>
    </row>
    <row r="341" spans="1:11" x14ac:dyDescent="0.4">
      <c r="A341">
        <v>217</v>
      </c>
      <c r="B341">
        <v>507</v>
      </c>
      <c r="C341" t="s">
        <v>138</v>
      </c>
      <c r="D341">
        <v>19158</v>
      </c>
      <c r="E341">
        <v>0.17</v>
      </c>
      <c r="F341" t="s">
        <v>138</v>
      </c>
      <c r="G341" t="s">
        <v>656</v>
      </c>
      <c r="H341">
        <v>2023</v>
      </c>
      <c r="I341">
        <v>0</v>
      </c>
      <c r="J341" s="161">
        <v>0.16775899999999999</v>
      </c>
      <c r="K341">
        <f t="shared" si="5"/>
        <v>0.16775899999999999</v>
      </c>
    </row>
    <row r="342" spans="1:11" x14ac:dyDescent="0.4">
      <c r="A342">
        <v>227</v>
      </c>
      <c r="B342">
        <v>503</v>
      </c>
      <c r="C342" t="s">
        <v>147</v>
      </c>
      <c r="D342">
        <v>19259</v>
      </c>
      <c r="E342">
        <v>3.99</v>
      </c>
      <c r="F342" t="s">
        <v>147</v>
      </c>
      <c r="G342" t="s">
        <v>656</v>
      </c>
      <c r="H342">
        <v>2022</v>
      </c>
      <c r="I342">
        <v>0</v>
      </c>
      <c r="J342" s="161">
        <v>3.993525</v>
      </c>
      <c r="K342">
        <f t="shared" si="5"/>
        <v>3.993525</v>
      </c>
    </row>
    <row r="343" spans="1:11" x14ac:dyDescent="0.4">
      <c r="A343">
        <v>368</v>
      </c>
      <c r="B343">
        <v>503</v>
      </c>
      <c r="C343" t="s">
        <v>286</v>
      </c>
      <c r="D343">
        <v>19423</v>
      </c>
      <c r="E343">
        <v>0.28000000000000003</v>
      </c>
      <c r="F343" t="s">
        <v>286</v>
      </c>
      <c r="G343" t="s">
        <v>656</v>
      </c>
      <c r="H343">
        <v>2024</v>
      </c>
      <c r="I343">
        <v>0</v>
      </c>
      <c r="J343" s="161">
        <v>0.283605</v>
      </c>
      <c r="K343">
        <f t="shared" si="5"/>
        <v>0.283605</v>
      </c>
    </row>
    <row r="344" spans="1:11" x14ac:dyDescent="0.4">
      <c r="A344">
        <v>128</v>
      </c>
      <c r="B344">
        <v>503</v>
      </c>
      <c r="C344" t="s">
        <v>53</v>
      </c>
      <c r="D344">
        <v>19260</v>
      </c>
      <c r="E344">
        <v>0.48</v>
      </c>
      <c r="F344" t="s">
        <v>53</v>
      </c>
      <c r="G344" t="s">
        <v>656</v>
      </c>
      <c r="H344">
        <v>2021</v>
      </c>
      <c r="I344">
        <v>0</v>
      </c>
      <c r="J344" s="161">
        <v>0.48139900000000002</v>
      </c>
      <c r="K344">
        <f t="shared" si="5"/>
        <v>0.48139900000000002</v>
      </c>
    </row>
    <row r="345" spans="1:11" x14ac:dyDescent="0.4">
      <c r="A345">
        <v>113</v>
      </c>
      <c r="B345">
        <v>503</v>
      </c>
      <c r="C345" t="s">
        <v>39</v>
      </c>
      <c r="D345">
        <v>19261</v>
      </c>
      <c r="E345">
        <v>0.22</v>
      </c>
      <c r="F345" t="s">
        <v>39</v>
      </c>
      <c r="G345" t="s">
        <v>656</v>
      </c>
      <c r="H345">
        <v>2023</v>
      </c>
      <c r="I345">
        <v>0</v>
      </c>
      <c r="J345" s="161">
        <v>0.21724499999999999</v>
      </c>
      <c r="K345">
        <f t="shared" si="5"/>
        <v>0.21724499999999999</v>
      </c>
    </row>
    <row r="346" spans="1:11" x14ac:dyDescent="0.4">
      <c r="A346">
        <v>114</v>
      </c>
      <c r="B346">
        <v>503</v>
      </c>
      <c r="C346" t="s">
        <v>40</v>
      </c>
      <c r="D346">
        <v>19262</v>
      </c>
      <c r="E346">
        <v>0.39</v>
      </c>
      <c r="F346" t="s">
        <v>40</v>
      </c>
      <c r="G346" t="s">
        <v>656</v>
      </c>
      <c r="H346">
        <v>2023</v>
      </c>
      <c r="I346">
        <v>0</v>
      </c>
      <c r="J346" s="161">
        <v>0.38856200000000002</v>
      </c>
      <c r="K346">
        <f t="shared" si="5"/>
        <v>0.38856200000000002</v>
      </c>
    </row>
    <row r="347" spans="1:11" x14ac:dyDescent="0.4">
      <c r="A347">
        <v>244</v>
      </c>
      <c r="B347">
        <v>503</v>
      </c>
      <c r="C347" t="s">
        <v>164</v>
      </c>
      <c r="D347">
        <v>19263</v>
      </c>
      <c r="E347">
        <v>0.99</v>
      </c>
      <c r="F347" t="s">
        <v>164</v>
      </c>
      <c r="G347" t="s">
        <v>656</v>
      </c>
      <c r="H347">
        <v>2021</v>
      </c>
      <c r="I347">
        <v>0</v>
      </c>
      <c r="J347" s="161">
        <v>0.99422299999999997</v>
      </c>
      <c r="K347">
        <f t="shared" si="5"/>
        <v>0.99422299999999997</v>
      </c>
    </row>
    <row r="348" spans="1:11" x14ac:dyDescent="0.4">
      <c r="A348">
        <v>136</v>
      </c>
      <c r="B348">
        <v>503</v>
      </c>
      <c r="C348" t="s">
        <v>61</v>
      </c>
      <c r="D348">
        <v>19264</v>
      </c>
      <c r="E348">
        <v>1.36</v>
      </c>
      <c r="F348" t="s">
        <v>61</v>
      </c>
      <c r="G348" t="s">
        <v>656</v>
      </c>
      <c r="H348">
        <v>2021</v>
      </c>
      <c r="I348">
        <v>2.7178000000000001E-2</v>
      </c>
      <c r="J348" s="161">
        <v>1.3380719999999999</v>
      </c>
      <c r="K348">
        <f t="shared" si="5"/>
        <v>1.3652499999999999</v>
      </c>
    </row>
    <row r="349" spans="1:11" x14ac:dyDescent="0.4">
      <c r="A349">
        <v>166</v>
      </c>
      <c r="B349">
        <v>507</v>
      </c>
      <c r="C349" t="s">
        <v>90</v>
      </c>
      <c r="D349">
        <v>19265</v>
      </c>
      <c r="E349">
        <v>1.81</v>
      </c>
      <c r="F349" t="s">
        <v>90</v>
      </c>
      <c r="G349" t="s">
        <v>656</v>
      </c>
      <c r="H349">
        <v>2022</v>
      </c>
      <c r="I349">
        <v>0</v>
      </c>
      <c r="J349" s="161">
        <v>1.8119350000000001</v>
      </c>
      <c r="K349">
        <f t="shared" si="5"/>
        <v>1.8119350000000001</v>
      </c>
    </row>
    <row r="350" spans="1:11" x14ac:dyDescent="0.4">
      <c r="A350">
        <v>107</v>
      </c>
      <c r="B350">
        <v>503</v>
      </c>
      <c r="C350" t="s">
        <v>691</v>
      </c>
      <c r="D350">
        <v>19266</v>
      </c>
      <c r="E350">
        <v>0.01</v>
      </c>
      <c r="F350" t="s">
        <v>691</v>
      </c>
      <c r="G350" t="s">
        <v>656</v>
      </c>
      <c r="H350">
        <v>2021</v>
      </c>
      <c r="I350">
        <v>0</v>
      </c>
      <c r="J350" s="161">
        <v>7.5269999999999998E-3</v>
      </c>
      <c r="K350">
        <f t="shared" si="5"/>
        <v>7.5269999999999998E-3</v>
      </c>
    </row>
    <row r="351" spans="1:11" x14ac:dyDescent="0.4">
      <c r="A351">
        <v>362</v>
      </c>
      <c r="B351">
        <v>503</v>
      </c>
      <c r="C351" t="s">
        <v>280</v>
      </c>
      <c r="D351">
        <v>19416</v>
      </c>
      <c r="E351">
        <v>0.45</v>
      </c>
      <c r="F351" t="s">
        <v>280</v>
      </c>
      <c r="G351" t="s">
        <v>656</v>
      </c>
      <c r="H351">
        <v>2023</v>
      </c>
      <c r="I351">
        <v>0</v>
      </c>
      <c r="J351" s="161">
        <v>0.452955</v>
      </c>
      <c r="K351">
        <f t="shared" si="5"/>
        <v>0.452955</v>
      </c>
    </row>
    <row r="352" spans="1:11" x14ac:dyDescent="0.4">
      <c r="A352">
        <v>106</v>
      </c>
      <c r="B352">
        <v>503</v>
      </c>
      <c r="C352" t="s">
        <v>33</v>
      </c>
      <c r="D352">
        <v>19267</v>
      </c>
      <c r="E352">
        <v>0.8</v>
      </c>
      <c r="F352" t="s">
        <v>33</v>
      </c>
      <c r="G352" t="s">
        <v>656</v>
      </c>
      <c r="H352">
        <v>2023</v>
      </c>
      <c r="I352">
        <v>0</v>
      </c>
      <c r="J352" s="161">
        <v>0.79555500000000001</v>
      </c>
      <c r="K352">
        <f t="shared" si="5"/>
        <v>0.79555500000000001</v>
      </c>
    </row>
    <row r="353" spans="1:11" x14ac:dyDescent="0.4">
      <c r="A353">
        <v>103</v>
      </c>
      <c r="B353">
        <v>503</v>
      </c>
      <c r="C353" t="s">
        <v>30</v>
      </c>
      <c r="D353">
        <v>19268</v>
      </c>
      <c r="E353">
        <v>0.43</v>
      </c>
      <c r="F353" t="s">
        <v>30</v>
      </c>
      <c r="G353" t="s">
        <v>656</v>
      </c>
      <c r="H353">
        <v>2017</v>
      </c>
      <c r="I353">
        <v>0</v>
      </c>
      <c r="J353" s="161">
        <v>0.43060500000000002</v>
      </c>
      <c r="K353">
        <f t="shared" si="5"/>
        <v>0.43060500000000002</v>
      </c>
    </row>
    <row r="354" spans="1:11" x14ac:dyDescent="0.4">
      <c r="A354">
        <v>363</v>
      </c>
      <c r="B354">
        <v>503</v>
      </c>
      <c r="C354" t="s">
        <v>281</v>
      </c>
      <c r="D354">
        <v>19418</v>
      </c>
      <c r="E354">
        <v>0.67</v>
      </c>
      <c r="F354" t="s">
        <v>281</v>
      </c>
      <c r="G354" t="s">
        <v>656</v>
      </c>
      <c r="H354">
        <v>2023</v>
      </c>
      <c r="I354">
        <v>0</v>
      </c>
      <c r="J354" s="161">
        <v>0.66758300000000004</v>
      </c>
      <c r="K354">
        <f t="shared" si="5"/>
        <v>0.66758300000000004</v>
      </c>
    </row>
    <row r="355" spans="1:11" x14ac:dyDescent="0.4">
      <c r="A355">
        <v>260</v>
      </c>
      <c r="B355">
        <v>503</v>
      </c>
      <c r="C355" t="s">
        <v>180</v>
      </c>
      <c r="D355">
        <v>19269</v>
      </c>
      <c r="E355">
        <v>3.47</v>
      </c>
      <c r="F355" t="s">
        <v>180</v>
      </c>
      <c r="G355" t="s">
        <v>656</v>
      </c>
      <c r="H355">
        <v>2022</v>
      </c>
      <c r="I355">
        <v>0</v>
      </c>
      <c r="J355" s="161">
        <v>3.4681220000000001</v>
      </c>
      <c r="K355">
        <f t="shared" si="5"/>
        <v>3.4681220000000001</v>
      </c>
    </row>
    <row r="356" spans="1:11" x14ac:dyDescent="0.4">
      <c r="A356">
        <v>242</v>
      </c>
      <c r="B356">
        <v>503</v>
      </c>
      <c r="C356" t="s">
        <v>162</v>
      </c>
      <c r="D356">
        <v>19196</v>
      </c>
      <c r="E356">
        <v>0.84</v>
      </c>
      <c r="F356" t="s">
        <v>162</v>
      </c>
      <c r="G356" t="s">
        <v>656</v>
      </c>
      <c r="H356">
        <v>2021</v>
      </c>
      <c r="I356">
        <v>0</v>
      </c>
      <c r="J356" s="161">
        <v>0.83705499999999999</v>
      </c>
      <c r="K356">
        <f t="shared" si="5"/>
        <v>0.83705499999999999</v>
      </c>
    </row>
    <row r="357" spans="1:11" x14ac:dyDescent="0.4">
      <c r="A357">
        <v>427</v>
      </c>
      <c r="B357">
        <v>500</v>
      </c>
      <c r="C357" t="s">
        <v>343</v>
      </c>
      <c r="D357">
        <v>16661</v>
      </c>
      <c r="E357">
        <v>0.23</v>
      </c>
      <c r="F357" t="s">
        <v>343</v>
      </c>
      <c r="G357" t="s">
        <v>656</v>
      </c>
      <c r="H357">
        <v>2020</v>
      </c>
      <c r="I357">
        <v>0</v>
      </c>
      <c r="J357" s="161">
        <v>0.22767100000000001</v>
      </c>
      <c r="K357">
        <f t="shared" si="5"/>
        <v>0.22767100000000001</v>
      </c>
    </row>
    <row r="358" spans="1:11" x14ac:dyDescent="0.4">
      <c r="A358">
        <v>428</v>
      </c>
      <c r="B358">
        <v>500</v>
      </c>
      <c r="C358" t="s">
        <v>344</v>
      </c>
      <c r="D358">
        <v>16662</v>
      </c>
      <c r="E358">
        <v>0.28999999999999998</v>
      </c>
      <c r="F358" t="s">
        <v>344</v>
      </c>
      <c r="G358" t="s">
        <v>656</v>
      </c>
      <c r="H358">
        <v>2019</v>
      </c>
      <c r="I358">
        <v>0</v>
      </c>
      <c r="J358" s="161">
        <v>0.288466</v>
      </c>
      <c r="K358">
        <f t="shared" si="5"/>
        <v>0.288466</v>
      </c>
    </row>
    <row r="359" spans="1:11" x14ac:dyDescent="0.4">
      <c r="A359">
        <v>430</v>
      </c>
      <c r="B359">
        <v>500</v>
      </c>
      <c r="C359" t="s">
        <v>345</v>
      </c>
      <c r="D359">
        <v>16676</v>
      </c>
      <c r="E359">
        <v>0.1</v>
      </c>
      <c r="F359" t="s">
        <v>345</v>
      </c>
      <c r="G359" t="s">
        <v>656</v>
      </c>
      <c r="H359">
        <v>2017</v>
      </c>
      <c r="I359">
        <v>0</v>
      </c>
      <c r="J359" s="161">
        <v>0.10389</v>
      </c>
      <c r="K359">
        <f t="shared" si="5"/>
        <v>0.10389</v>
      </c>
    </row>
    <row r="360" spans="1:11" x14ac:dyDescent="0.4">
      <c r="A360">
        <v>498</v>
      </c>
      <c r="B360">
        <v>500</v>
      </c>
      <c r="C360" t="s">
        <v>409</v>
      </c>
      <c r="D360">
        <v>16936</v>
      </c>
      <c r="E360">
        <v>0.27</v>
      </c>
      <c r="F360" t="s">
        <v>409</v>
      </c>
      <c r="G360" t="s">
        <v>656</v>
      </c>
      <c r="H360">
        <v>2020</v>
      </c>
      <c r="I360">
        <v>0</v>
      </c>
      <c r="J360" s="161">
        <v>0.26707799999999998</v>
      </c>
      <c r="K360">
        <f t="shared" si="5"/>
        <v>0.26707799999999998</v>
      </c>
    </row>
    <row r="361" spans="1:11" x14ac:dyDescent="0.4">
      <c r="A361">
        <v>105</v>
      </c>
      <c r="B361">
        <v>503</v>
      </c>
      <c r="C361" t="s">
        <v>32</v>
      </c>
      <c r="D361">
        <v>19271</v>
      </c>
      <c r="E361">
        <v>0.71</v>
      </c>
      <c r="F361" t="s">
        <v>32</v>
      </c>
      <c r="G361" t="s">
        <v>656</v>
      </c>
      <c r="H361">
        <v>2023</v>
      </c>
      <c r="I361">
        <v>0</v>
      </c>
      <c r="J361" s="161">
        <v>0.70774599999999999</v>
      </c>
      <c r="K361">
        <f t="shared" si="5"/>
        <v>0.70774599999999999</v>
      </c>
    </row>
    <row r="362" spans="1:11" x14ac:dyDescent="0.4">
      <c r="A362">
        <v>85</v>
      </c>
      <c r="B362">
        <v>508</v>
      </c>
      <c r="C362" t="s">
        <v>14</v>
      </c>
      <c r="D362">
        <v>19088</v>
      </c>
      <c r="E362">
        <v>0.6</v>
      </c>
      <c r="F362" t="s">
        <v>14</v>
      </c>
      <c r="G362" t="s">
        <v>656</v>
      </c>
      <c r="H362">
        <v>2023</v>
      </c>
      <c r="I362">
        <v>0</v>
      </c>
      <c r="J362" s="161">
        <v>0.60494000000000003</v>
      </c>
      <c r="K362">
        <f t="shared" si="5"/>
        <v>0.60494000000000003</v>
      </c>
    </row>
    <row r="363" spans="1:11" x14ac:dyDescent="0.4">
      <c r="A363">
        <v>130</v>
      </c>
      <c r="B363">
        <v>503</v>
      </c>
      <c r="C363" t="s">
        <v>55</v>
      </c>
      <c r="D363">
        <v>19197</v>
      </c>
      <c r="E363">
        <v>0.53</v>
      </c>
      <c r="F363" t="s">
        <v>55</v>
      </c>
      <c r="G363" t="s">
        <v>656</v>
      </c>
      <c r="H363">
        <v>2021</v>
      </c>
      <c r="I363">
        <v>0</v>
      </c>
      <c r="J363" s="161">
        <v>0.530366</v>
      </c>
      <c r="K363">
        <f t="shared" si="5"/>
        <v>0.530366</v>
      </c>
    </row>
    <row r="364" spans="1:11" x14ac:dyDescent="0.4">
      <c r="A364">
        <v>104</v>
      </c>
      <c r="B364">
        <v>503</v>
      </c>
      <c r="C364" t="s">
        <v>31</v>
      </c>
      <c r="D364">
        <v>19273</v>
      </c>
      <c r="E364">
        <v>0.56999999999999995</v>
      </c>
      <c r="F364" t="s">
        <v>31</v>
      </c>
      <c r="G364" t="s">
        <v>656</v>
      </c>
      <c r="H364">
        <v>2023</v>
      </c>
      <c r="I364">
        <v>0</v>
      </c>
      <c r="J364" s="161">
        <v>0.56782200000000005</v>
      </c>
      <c r="K364">
        <f t="shared" si="5"/>
        <v>0.56782200000000005</v>
      </c>
    </row>
    <row r="365" spans="1:11" x14ac:dyDescent="0.4">
      <c r="A365">
        <v>364</v>
      </c>
      <c r="B365">
        <v>503</v>
      </c>
      <c r="C365" t="s">
        <v>282</v>
      </c>
      <c r="D365">
        <v>19419</v>
      </c>
      <c r="E365">
        <v>1.69</v>
      </c>
      <c r="F365" t="s">
        <v>282</v>
      </c>
      <c r="G365" t="s">
        <v>656</v>
      </c>
      <c r="H365">
        <v>2021</v>
      </c>
      <c r="I365">
        <v>0</v>
      </c>
      <c r="J365" s="161">
        <v>1.6906289999999999</v>
      </c>
      <c r="K365">
        <f t="shared" si="5"/>
        <v>1.6906289999999999</v>
      </c>
    </row>
    <row r="366" spans="1:11" x14ac:dyDescent="0.4">
      <c r="A366">
        <v>234</v>
      </c>
      <c r="B366">
        <v>503</v>
      </c>
      <c r="C366" t="s">
        <v>154</v>
      </c>
      <c r="D366">
        <v>19198</v>
      </c>
      <c r="E366">
        <v>1.0900000000000001</v>
      </c>
      <c r="F366" t="s">
        <v>154</v>
      </c>
      <c r="G366" t="s">
        <v>656</v>
      </c>
      <c r="H366">
        <v>2023</v>
      </c>
      <c r="I366">
        <v>0</v>
      </c>
      <c r="J366" s="161">
        <v>1.089564</v>
      </c>
      <c r="K366">
        <f t="shared" si="5"/>
        <v>1.089564</v>
      </c>
    </row>
    <row r="367" spans="1:11" x14ac:dyDescent="0.4">
      <c r="A367">
        <v>300</v>
      </c>
      <c r="B367">
        <v>503</v>
      </c>
      <c r="C367" t="s">
        <v>219</v>
      </c>
      <c r="D367">
        <v>19327</v>
      </c>
      <c r="E367">
        <v>0.52</v>
      </c>
      <c r="F367" t="s">
        <v>219</v>
      </c>
      <c r="G367" t="s">
        <v>656</v>
      </c>
      <c r="H367">
        <v>2021</v>
      </c>
      <c r="I367">
        <v>0</v>
      </c>
      <c r="J367" s="161">
        <v>0.52145600000000003</v>
      </c>
      <c r="K367">
        <f t="shared" si="5"/>
        <v>0.52145600000000003</v>
      </c>
    </row>
    <row r="368" spans="1:11" x14ac:dyDescent="0.4">
      <c r="A368">
        <v>301</v>
      </c>
      <c r="B368">
        <v>503</v>
      </c>
      <c r="C368" t="s">
        <v>220</v>
      </c>
      <c r="D368">
        <v>19328</v>
      </c>
      <c r="E368">
        <v>0.63</v>
      </c>
      <c r="F368" t="s">
        <v>220</v>
      </c>
      <c r="G368" t="s">
        <v>656</v>
      </c>
      <c r="H368">
        <v>2021</v>
      </c>
      <c r="I368">
        <v>0</v>
      </c>
      <c r="J368" s="161">
        <v>0.63283900000000004</v>
      </c>
      <c r="K368">
        <f t="shared" si="5"/>
        <v>0.63283900000000004</v>
      </c>
    </row>
    <row r="369" spans="1:11" x14ac:dyDescent="0.4">
      <c r="A369">
        <v>302</v>
      </c>
      <c r="B369">
        <v>503</v>
      </c>
      <c r="C369" t="s">
        <v>221</v>
      </c>
      <c r="D369">
        <v>19329</v>
      </c>
      <c r="E369">
        <v>1.1499999999999999</v>
      </c>
      <c r="F369" t="s">
        <v>221</v>
      </c>
      <c r="G369" t="s">
        <v>656</v>
      </c>
      <c r="H369">
        <v>2021</v>
      </c>
      <c r="I369">
        <v>0</v>
      </c>
      <c r="J369" s="161">
        <v>1.154417</v>
      </c>
      <c r="K369">
        <f t="shared" si="5"/>
        <v>1.154417</v>
      </c>
    </row>
    <row r="370" spans="1:11" x14ac:dyDescent="0.4">
      <c r="A370">
        <v>334</v>
      </c>
      <c r="B370">
        <v>508</v>
      </c>
      <c r="C370" t="s">
        <v>252</v>
      </c>
      <c r="D370">
        <v>19375</v>
      </c>
      <c r="E370">
        <v>0.37</v>
      </c>
      <c r="F370" t="s">
        <v>252</v>
      </c>
      <c r="G370" t="s">
        <v>656</v>
      </c>
      <c r="H370">
        <v>2024</v>
      </c>
      <c r="I370">
        <v>0</v>
      </c>
      <c r="J370" s="161">
        <v>0.36842599999999998</v>
      </c>
      <c r="K370">
        <f t="shared" si="5"/>
        <v>0.36842599999999998</v>
      </c>
    </row>
    <row r="371" spans="1:11" x14ac:dyDescent="0.4">
      <c r="A371">
        <v>68</v>
      </c>
      <c r="B371">
        <v>503</v>
      </c>
      <c r="C371" t="s">
        <v>570</v>
      </c>
      <c r="D371">
        <v>22982</v>
      </c>
      <c r="E371">
        <v>0.11</v>
      </c>
      <c r="F371" t="s">
        <v>570</v>
      </c>
      <c r="G371" t="s">
        <v>656</v>
      </c>
      <c r="H371">
        <v>2025</v>
      </c>
      <c r="I371">
        <v>0</v>
      </c>
      <c r="J371" s="161">
        <v>0.114524</v>
      </c>
      <c r="K371">
        <f t="shared" si="5"/>
        <v>0.114524</v>
      </c>
    </row>
    <row r="372" spans="1:11" x14ac:dyDescent="0.4">
      <c r="A372">
        <v>69</v>
      </c>
      <c r="B372">
        <v>503</v>
      </c>
      <c r="C372" t="s">
        <v>588</v>
      </c>
      <c r="D372">
        <v>22983</v>
      </c>
      <c r="E372">
        <v>0.66</v>
      </c>
      <c r="F372" t="s">
        <v>588</v>
      </c>
      <c r="G372" t="s">
        <v>656</v>
      </c>
      <c r="H372">
        <v>2023</v>
      </c>
      <c r="I372">
        <v>0</v>
      </c>
      <c r="J372" s="161">
        <v>0.66433900000000001</v>
      </c>
      <c r="K372">
        <f t="shared" si="5"/>
        <v>0.66433900000000001</v>
      </c>
    </row>
    <row r="373" spans="1:11" x14ac:dyDescent="0.4">
      <c r="A373">
        <v>70</v>
      </c>
      <c r="B373">
        <v>503</v>
      </c>
      <c r="C373" t="s">
        <v>571</v>
      </c>
      <c r="D373">
        <v>22981</v>
      </c>
      <c r="E373">
        <v>0.09</v>
      </c>
      <c r="F373" t="s">
        <v>571</v>
      </c>
      <c r="G373" t="s">
        <v>656</v>
      </c>
      <c r="H373">
        <v>2025</v>
      </c>
      <c r="I373">
        <v>0</v>
      </c>
      <c r="J373" s="161">
        <v>9.2313999999999993E-2</v>
      </c>
      <c r="K373">
        <f t="shared" si="5"/>
        <v>9.2313999999999993E-2</v>
      </c>
    </row>
    <row r="374" spans="1:11" x14ac:dyDescent="0.4">
      <c r="A374">
        <v>71</v>
      </c>
      <c r="B374">
        <v>503</v>
      </c>
      <c r="C374" t="s">
        <v>589</v>
      </c>
      <c r="D374">
        <v>22980</v>
      </c>
      <c r="E374">
        <v>1.93</v>
      </c>
      <c r="F374" t="s">
        <v>589</v>
      </c>
      <c r="G374" t="s">
        <v>656</v>
      </c>
      <c r="H374">
        <v>2025</v>
      </c>
      <c r="I374">
        <v>1.5644469999999999</v>
      </c>
      <c r="J374" s="161">
        <v>0.39647300000000002</v>
      </c>
      <c r="K374">
        <f t="shared" si="5"/>
        <v>1.96092</v>
      </c>
    </row>
    <row r="375" spans="1:11" x14ac:dyDescent="0.4">
      <c r="A375">
        <v>1</v>
      </c>
      <c r="B375">
        <v>503</v>
      </c>
      <c r="C375" t="s">
        <v>507</v>
      </c>
      <c r="D375">
        <v>22961</v>
      </c>
      <c r="E375">
        <v>0.63</v>
      </c>
      <c r="F375" t="s">
        <v>507</v>
      </c>
      <c r="G375" t="s">
        <v>656</v>
      </c>
      <c r="H375">
        <v>2025</v>
      </c>
      <c r="I375">
        <v>0</v>
      </c>
      <c r="J375" s="161">
        <v>0.68642499999999995</v>
      </c>
      <c r="K375">
        <f t="shared" si="5"/>
        <v>0.68642499999999995</v>
      </c>
    </row>
    <row r="376" spans="1:11" x14ac:dyDescent="0.4">
      <c r="A376">
        <v>143</v>
      </c>
      <c r="B376">
        <v>503</v>
      </c>
      <c r="C376" t="s">
        <v>68</v>
      </c>
      <c r="D376">
        <v>19199</v>
      </c>
      <c r="E376">
        <v>1.03</v>
      </c>
      <c r="F376" t="s">
        <v>68</v>
      </c>
      <c r="G376" t="s">
        <v>656</v>
      </c>
      <c r="H376">
        <v>2023</v>
      </c>
      <c r="I376">
        <v>0</v>
      </c>
      <c r="J376" s="161">
        <v>1.0291509999999999</v>
      </c>
      <c r="K376">
        <f t="shared" si="5"/>
        <v>1.0291509999999999</v>
      </c>
    </row>
    <row r="377" spans="1:11" x14ac:dyDescent="0.4">
      <c r="A377">
        <v>223</v>
      </c>
      <c r="B377">
        <v>503</v>
      </c>
      <c r="C377" t="s">
        <v>144</v>
      </c>
      <c r="D377">
        <v>19200</v>
      </c>
      <c r="E377">
        <v>0.46</v>
      </c>
      <c r="F377" t="s">
        <v>144</v>
      </c>
      <c r="G377" t="s">
        <v>656</v>
      </c>
      <c r="H377">
        <v>2019</v>
      </c>
      <c r="I377">
        <v>0</v>
      </c>
      <c r="J377" s="161">
        <v>0.46482099999999998</v>
      </c>
      <c r="K377">
        <f t="shared" si="5"/>
        <v>0.46482099999999998</v>
      </c>
    </row>
    <row r="378" spans="1:11" x14ac:dyDescent="0.4">
      <c r="A378">
        <v>258</v>
      </c>
      <c r="B378">
        <v>503</v>
      </c>
      <c r="C378" t="s">
        <v>178</v>
      </c>
      <c r="D378">
        <v>19201</v>
      </c>
      <c r="E378">
        <v>0.56000000000000005</v>
      </c>
      <c r="F378" t="s">
        <v>178</v>
      </c>
      <c r="G378" t="s">
        <v>656</v>
      </c>
      <c r="H378">
        <v>2022</v>
      </c>
      <c r="I378">
        <v>0</v>
      </c>
      <c r="J378" s="161">
        <v>0.55762</v>
      </c>
      <c r="K378">
        <f t="shared" si="5"/>
        <v>0.55762</v>
      </c>
    </row>
    <row r="379" spans="1:11" x14ac:dyDescent="0.4">
      <c r="A379">
        <v>259</v>
      </c>
      <c r="B379">
        <v>503</v>
      </c>
      <c r="C379" t="s">
        <v>179</v>
      </c>
      <c r="D379">
        <v>19202</v>
      </c>
      <c r="E379">
        <v>1.31</v>
      </c>
      <c r="F379" t="s">
        <v>179</v>
      </c>
      <c r="G379" t="s">
        <v>656</v>
      </c>
      <c r="H379">
        <v>2023</v>
      </c>
      <c r="I379">
        <v>0</v>
      </c>
      <c r="J379" s="161">
        <v>1.3151980000000001</v>
      </c>
      <c r="K379">
        <f t="shared" si="5"/>
        <v>1.3151980000000001</v>
      </c>
    </row>
    <row r="380" spans="1:11" x14ac:dyDescent="0.4">
      <c r="A380">
        <v>75</v>
      </c>
      <c r="B380">
        <v>503</v>
      </c>
      <c r="C380" t="s">
        <v>4</v>
      </c>
      <c r="D380">
        <v>19203</v>
      </c>
      <c r="E380">
        <v>1.83</v>
      </c>
      <c r="F380" t="s">
        <v>4</v>
      </c>
      <c r="G380" t="s">
        <v>656</v>
      </c>
      <c r="H380">
        <v>2019</v>
      </c>
      <c r="I380">
        <v>0</v>
      </c>
      <c r="J380" s="161">
        <v>1.8310340000000001</v>
      </c>
      <c r="K380">
        <f t="shared" si="5"/>
        <v>1.8310340000000001</v>
      </c>
    </row>
    <row r="381" spans="1:11" x14ac:dyDescent="0.4">
      <c r="A381">
        <v>78</v>
      </c>
      <c r="B381">
        <v>503</v>
      </c>
      <c r="C381" t="s">
        <v>7</v>
      </c>
      <c r="D381">
        <v>19204</v>
      </c>
      <c r="E381">
        <v>0.28999999999999998</v>
      </c>
      <c r="F381" t="s">
        <v>7</v>
      </c>
      <c r="G381" t="s">
        <v>656</v>
      </c>
      <c r="H381">
        <v>2023</v>
      </c>
      <c r="I381">
        <v>0</v>
      </c>
      <c r="J381" s="161">
        <v>0.285692</v>
      </c>
      <c r="K381">
        <f t="shared" si="5"/>
        <v>0.285692</v>
      </c>
    </row>
    <row r="382" spans="1:11" x14ac:dyDescent="0.4">
      <c r="A382">
        <v>79</v>
      </c>
      <c r="B382">
        <v>503</v>
      </c>
      <c r="C382" t="s">
        <v>8</v>
      </c>
      <c r="D382">
        <v>19205</v>
      </c>
      <c r="E382">
        <v>0.51</v>
      </c>
      <c r="F382" t="s">
        <v>8</v>
      </c>
      <c r="G382" t="s">
        <v>656</v>
      </c>
      <c r="H382">
        <v>2023</v>
      </c>
      <c r="I382">
        <v>0</v>
      </c>
      <c r="J382" s="161">
        <v>0.51151199999999997</v>
      </c>
      <c r="K382">
        <f t="shared" si="5"/>
        <v>0.51151199999999997</v>
      </c>
    </row>
    <row r="383" spans="1:11" x14ac:dyDescent="0.4">
      <c r="A383">
        <v>341</v>
      </c>
      <c r="B383">
        <v>503</v>
      </c>
      <c r="C383" t="s">
        <v>259</v>
      </c>
      <c r="D383">
        <v>19407</v>
      </c>
      <c r="E383">
        <v>0.63</v>
      </c>
      <c r="F383" t="s">
        <v>259</v>
      </c>
      <c r="G383" t="s">
        <v>656</v>
      </c>
      <c r="H383">
        <v>2024</v>
      </c>
      <c r="I383">
        <v>0</v>
      </c>
      <c r="J383" s="161">
        <v>0.63203399999999998</v>
      </c>
      <c r="K383">
        <f t="shared" si="5"/>
        <v>0.63203399999999998</v>
      </c>
    </row>
    <row r="384" spans="1:11" x14ac:dyDescent="0.4">
      <c r="A384">
        <v>342</v>
      </c>
      <c r="B384">
        <v>503</v>
      </c>
      <c r="C384" t="s">
        <v>260</v>
      </c>
      <c r="D384">
        <v>19408</v>
      </c>
      <c r="E384">
        <v>0.9</v>
      </c>
      <c r="F384" t="s">
        <v>260</v>
      </c>
      <c r="G384" t="s">
        <v>656</v>
      </c>
      <c r="H384">
        <v>2024</v>
      </c>
      <c r="I384">
        <v>0</v>
      </c>
      <c r="J384" s="161">
        <v>0.90495800000000004</v>
      </c>
      <c r="K384">
        <f t="shared" si="5"/>
        <v>0.90495800000000004</v>
      </c>
    </row>
    <row r="385" spans="1:11" x14ac:dyDescent="0.4">
      <c r="A385">
        <v>303</v>
      </c>
      <c r="B385">
        <v>503</v>
      </c>
      <c r="C385" t="s">
        <v>222</v>
      </c>
      <c r="D385">
        <v>19330</v>
      </c>
      <c r="E385">
        <v>0.72</v>
      </c>
      <c r="F385" t="s">
        <v>222</v>
      </c>
      <c r="G385" t="s">
        <v>656</v>
      </c>
      <c r="H385">
        <v>2024</v>
      </c>
      <c r="I385">
        <v>0</v>
      </c>
      <c r="J385" s="161">
        <v>0.71692400000000001</v>
      </c>
      <c r="K385">
        <f t="shared" si="5"/>
        <v>0.71692400000000001</v>
      </c>
    </row>
    <row r="386" spans="1:11" x14ac:dyDescent="0.4">
      <c r="A386">
        <v>220</v>
      </c>
      <c r="B386">
        <v>503</v>
      </c>
      <c r="C386" t="s">
        <v>141</v>
      </c>
      <c r="D386">
        <v>19044</v>
      </c>
      <c r="E386">
        <v>5.35</v>
      </c>
      <c r="F386" t="s">
        <v>141</v>
      </c>
      <c r="G386" t="s">
        <v>656</v>
      </c>
      <c r="H386">
        <v>2023</v>
      </c>
      <c r="I386">
        <v>0</v>
      </c>
      <c r="J386" s="161">
        <v>5.3532599999999997</v>
      </c>
      <c r="K386">
        <f t="shared" si="5"/>
        <v>5.3532599999999997</v>
      </c>
    </row>
    <row r="387" spans="1:11" x14ac:dyDescent="0.4">
      <c r="A387">
        <v>324</v>
      </c>
      <c r="B387">
        <v>503</v>
      </c>
      <c r="C387" t="s">
        <v>242</v>
      </c>
      <c r="D387">
        <v>19363</v>
      </c>
      <c r="E387">
        <v>1.48</v>
      </c>
      <c r="F387" t="s">
        <v>242</v>
      </c>
      <c r="G387" t="s">
        <v>656</v>
      </c>
      <c r="H387">
        <v>2024</v>
      </c>
      <c r="I387">
        <v>0</v>
      </c>
      <c r="J387" s="161">
        <v>1.4813130000000001</v>
      </c>
      <c r="K387">
        <f t="shared" ref="K387:K450" si="6">SUM(I387:J387)</f>
        <v>1.4813130000000001</v>
      </c>
    </row>
    <row r="388" spans="1:11" x14ac:dyDescent="0.4">
      <c r="A388">
        <v>375</v>
      </c>
      <c r="B388">
        <v>502</v>
      </c>
      <c r="C388" t="s">
        <v>292</v>
      </c>
      <c r="D388">
        <v>14558</v>
      </c>
      <c r="E388">
        <v>0.51</v>
      </c>
      <c r="F388" t="s">
        <v>292</v>
      </c>
      <c r="G388" t="s">
        <v>656</v>
      </c>
      <c r="H388">
        <v>2017</v>
      </c>
      <c r="I388">
        <v>0</v>
      </c>
      <c r="J388" s="161">
        <v>0.50648199999999999</v>
      </c>
      <c r="K388">
        <f t="shared" si="6"/>
        <v>0.50648199999999999</v>
      </c>
    </row>
    <row r="389" spans="1:11" x14ac:dyDescent="0.4">
      <c r="A389">
        <v>365</v>
      </c>
      <c r="B389">
        <v>503</v>
      </c>
      <c r="C389" t="s">
        <v>283</v>
      </c>
      <c r="D389">
        <v>19420</v>
      </c>
      <c r="E389">
        <v>0.35</v>
      </c>
      <c r="F389" t="s">
        <v>283</v>
      </c>
      <c r="G389" t="s">
        <v>656</v>
      </c>
      <c r="H389">
        <v>2023</v>
      </c>
      <c r="I389">
        <v>0</v>
      </c>
      <c r="J389" s="161">
        <v>0.35122399999999998</v>
      </c>
      <c r="K389">
        <f t="shared" si="6"/>
        <v>0.35122399999999998</v>
      </c>
    </row>
    <row r="390" spans="1:11" x14ac:dyDescent="0.4">
      <c r="A390">
        <v>366</v>
      </c>
      <c r="B390">
        <v>503</v>
      </c>
      <c r="C390" t="s">
        <v>284</v>
      </c>
      <c r="D390">
        <v>19421</v>
      </c>
      <c r="E390">
        <v>0.23</v>
      </c>
      <c r="F390" t="s">
        <v>284</v>
      </c>
      <c r="G390" t="s">
        <v>656</v>
      </c>
      <c r="H390">
        <v>2024</v>
      </c>
      <c r="I390">
        <v>0</v>
      </c>
      <c r="J390" s="161">
        <v>0.23238</v>
      </c>
      <c r="K390">
        <f t="shared" si="6"/>
        <v>0.23238</v>
      </c>
    </row>
    <row r="391" spans="1:11" x14ac:dyDescent="0.4">
      <c r="A391">
        <v>109</v>
      </c>
      <c r="B391">
        <v>503</v>
      </c>
      <c r="C391" t="s">
        <v>35</v>
      </c>
      <c r="D391">
        <v>19206</v>
      </c>
      <c r="E391">
        <v>0.26</v>
      </c>
      <c r="F391" t="s">
        <v>35</v>
      </c>
      <c r="G391" t="s">
        <v>656</v>
      </c>
      <c r="H391">
        <v>2023</v>
      </c>
      <c r="I391">
        <v>0</v>
      </c>
      <c r="J391" s="161">
        <v>0.26455600000000001</v>
      </c>
      <c r="K391">
        <f t="shared" si="6"/>
        <v>0.26455600000000001</v>
      </c>
    </row>
    <row r="392" spans="1:11" x14ac:dyDescent="0.4">
      <c r="A392">
        <v>304</v>
      </c>
      <c r="B392">
        <v>503</v>
      </c>
      <c r="C392" t="s">
        <v>223</v>
      </c>
      <c r="D392">
        <v>19331</v>
      </c>
      <c r="E392">
        <v>0.2</v>
      </c>
      <c r="F392" t="s">
        <v>223</v>
      </c>
      <c r="G392" t="s">
        <v>656</v>
      </c>
      <c r="H392">
        <v>2024</v>
      </c>
      <c r="I392">
        <v>0</v>
      </c>
      <c r="J392" s="161">
        <v>0.19747300000000001</v>
      </c>
      <c r="K392">
        <f t="shared" si="6"/>
        <v>0.19747300000000001</v>
      </c>
    </row>
    <row r="393" spans="1:11" x14ac:dyDescent="0.4">
      <c r="A393">
        <v>203</v>
      </c>
      <c r="B393">
        <v>503</v>
      </c>
      <c r="C393" t="s">
        <v>125</v>
      </c>
      <c r="D393">
        <v>19207</v>
      </c>
      <c r="E393">
        <v>0.26</v>
      </c>
      <c r="F393" t="s">
        <v>125</v>
      </c>
      <c r="G393" t="s">
        <v>656</v>
      </c>
      <c r="H393">
        <v>2023</v>
      </c>
      <c r="I393">
        <v>0</v>
      </c>
      <c r="J393" s="161">
        <v>0.26209199999999999</v>
      </c>
      <c r="K393">
        <f t="shared" si="6"/>
        <v>0.26209199999999999</v>
      </c>
    </row>
    <row r="394" spans="1:11" x14ac:dyDescent="0.4">
      <c r="A394">
        <v>305</v>
      </c>
      <c r="B394">
        <v>503</v>
      </c>
      <c r="C394" t="s">
        <v>224</v>
      </c>
      <c r="D394">
        <v>19333</v>
      </c>
      <c r="E394">
        <v>0.34</v>
      </c>
      <c r="F394" t="s">
        <v>224</v>
      </c>
      <c r="G394" t="s">
        <v>656</v>
      </c>
      <c r="H394">
        <v>2024</v>
      </c>
      <c r="I394">
        <v>0</v>
      </c>
      <c r="J394" s="161">
        <v>0.345003</v>
      </c>
      <c r="K394">
        <f t="shared" si="6"/>
        <v>0.345003</v>
      </c>
    </row>
    <row r="395" spans="1:11" x14ac:dyDescent="0.4">
      <c r="A395">
        <v>343</v>
      </c>
      <c r="B395">
        <v>503</v>
      </c>
      <c r="C395" t="s">
        <v>261</v>
      </c>
      <c r="D395">
        <v>19409</v>
      </c>
      <c r="E395">
        <v>0.33</v>
      </c>
      <c r="F395" t="s">
        <v>261</v>
      </c>
      <c r="G395" t="s">
        <v>656</v>
      </c>
      <c r="H395">
        <v>2024</v>
      </c>
      <c r="I395">
        <v>0</v>
      </c>
      <c r="J395" s="161">
        <v>0.33255299999999999</v>
      </c>
      <c r="K395">
        <f t="shared" si="6"/>
        <v>0.33255299999999999</v>
      </c>
    </row>
    <row r="396" spans="1:11" x14ac:dyDescent="0.4">
      <c r="A396">
        <v>377</v>
      </c>
      <c r="B396">
        <v>500</v>
      </c>
      <c r="C396" t="s">
        <v>294</v>
      </c>
      <c r="D396">
        <v>14139</v>
      </c>
      <c r="E396">
        <v>1</v>
      </c>
      <c r="F396" t="s">
        <v>294</v>
      </c>
      <c r="G396" t="s">
        <v>656</v>
      </c>
      <c r="H396">
        <v>2018</v>
      </c>
      <c r="I396">
        <v>0</v>
      </c>
      <c r="J396" s="161">
        <v>0.99728499999999998</v>
      </c>
      <c r="K396">
        <f t="shared" si="6"/>
        <v>0.99728499999999998</v>
      </c>
    </row>
    <row r="397" spans="1:11" x14ac:dyDescent="0.4">
      <c r="A397">
        <v>378</v>
      </c>
      <c r="B397">
        <v>500</v>
      </c>
      <c r="C397" t="s">
        <v>295</v>
      </c>
      <c r="D397">
        <v>14140</v>
      </c>
      <c r="E397">
        <v>0.82</v>
      </c>
      <c r="F397" t="s">
        <v>295</v>
      </c>
      <c r="G397" t="s">
        <v>656</v>
      </c>
      <c r="H397">
        <v>2018</v>
      </c>
      <c r="I397">
        <v>0.145458</v>
      </c>
      <c r="J397" s="161">
        <v>0.66988000000000003</v>
      </c>
      <c r="K397">
        <f t="shared" si="6"/>
        <v>0.81533800000000001</v>
      </c>
    </row>
    <row r="398" spans="1:11" x14ac:dyDescent="0.4">
      <c r="A398">
        <v>379</v>
      </c>
      <c r="B398">
        <v>500</v>
      </c>
      <c r="C398" t="s">
        <v>296</v>
      </c>
      <c r="D398">
        <v>14141</v>
      </c>
      <c r="E398">
        <v>2.36</v>
      </c>
      <c r="F398" t="s">
        <v>296</v>
      </c>
      <c r="G398" t="s">
        <v>656</v>
      </c>
      <c r="H398">
        <v>2019</v>
      </c>
      <c r="I398">
        <v>0.42773899999999998</v>
      </c>
      <c r="J398" s="161">
        <v>1.9288419999999999</v>
      </c>
      <c r="K398">
        <f t="shared" si="6"/>
        <v>2.3565809999999998</v>
      </c>
    </row>
    <row r="399" spans="1:11" x14ac:dyDescent="0.4">
      <c r="A399">
        <v>380</v>
      </c>
      <c r="B399">
        <v>500</v>
      </c>
      <c r="C399" t="s">
        <v>297</v>
      </c>
      <c r="D399">
        <v>14143</v>
      </c>
      <c r="E399">
        <v>2.34</v>
      </c>
      <c r="F399" t="s">
        <v>297</v>
      </c>
      <c r="G399" t="s">
        <v>656</v>
      </c>
      <c r="H399">
        <v>2019</v>
      </c>
      <c r="I399">
        <v>1.2499849999999999</v>
      </c>
      <c r="J399" s="161">
        <v>1.088303</v>
      </c>
      <c r="K399">
        <f t="shared" si="6"/>
        <v>2.3382879999999999</v>
      </c>
    </row>
    <row r="400" spans="1:11" x14ac:dyDescent="0.4">
      <c r="A400">
        <v>381</v>
      </c>
      <c r="B400">
        <v>500</v>
      </c>
      <c r="C400" t="s">
        <v>298</v>
      </c>
      <c r="D400">
        <v>14144</v>
      </c>
      <c r="E400">
        <v>5.3</v>
      </c>
      <c r="F400" t="s">
        <v>298</v>
      </c>
      <c r="G400" t="s">
        <v>656</v>
      </c>
      <c r="H400">
        <v>2017</v>
      </c>
      <c r="I400">
        <v>0</v>
      </c>
      <c r="J400" s="161">
        <v>5.3217210000000001</v>
      </c>
      <c r="K400">
        <f t="shared" si="6"/>
        <v>5.3217210000000001</v>
      </c>
    </row>
    <row r="401" spans="1:11" x14ac:dyDescent="0.4">
      <c r="A401">
        <v>382</v>
      </c>
      <c r="B401">
        <v>500</v>
      </c>
      <c r="C401" t="s">
        <v>299</v>
      </c>
      <c r="D401">
        <v>14146</v>
      </c>
      <c r="E401">
        <v>2.86</v>
      </c>
      <c r="F401" t="s">
        <v>299</v>
      </c>
      <c r="G401" t="s">
        <v>656</v>
      </c>
      <c r="H401">
        <v>2017</v>
      </c>
      <c r="I401">
        <v>1.1605810000000001</v>
      </c>
      <c r="J401" s="161">
        <v>1.69723</v>
      </c>
      <c r="K401">
        <f t="shared" si="6"/>
        <v>2.8578109999999999</v>
      </c>
    </row>
    <row r="402" spans="1:11" x14ac:dyDescent="0.4">
      <c r="A402">
        <v>451</v>
      </c>
      <c r="B402">
        <v>500</v>
      </c>
      <c r="C402" t="s">
        <v>365</v>
      </c>
      <c r="D402">
        <v>16784</v>
      </c>
      <c r="E402">
        <v>1.1599999999999999</v>
      </c>
      <c r="F402" t="s">
        <v>365</v>
      </c>
      <c r="G402" t="s">
        <v>656</v>
      </c>
      <c r="H402">
        <v>2021</v>
      </c>
      <c r="I402">
        <v>0</v>
      </c>
      <c r="J402" s="161">
        <v>1.1555150000000001</v>
      </c>
      <c r="K402">
        <f t="shared" si="6"/>
        <v>1.1555150000000001</v>
      </c>
    </row>
    <row r="403" spans="1:11" x14ac:dyDescent="0.4">
      <c r="A403">
        <v>450</v>
      </c>
      <c r="B403">
        <v>500</v>
      </c>
      <c r="C403" t="s">
        <v>364</v>
      </c>
      <c r="D403">
        <v>16765</v>
      </c>
      <c r="E403">
        <v>5.46</v>
      </c>
      <c r="F403" t="s">
        <v>364</v>
      </c>
      <c r="G403" t="s">
        <v>656</v>
      </c>
      <c r="H403">
        <v>2019</v>
      </c>
      <c r="I403">
        <v>0</v>
      </c>
      <c r="J403" s="161">
        <v>5.4670930000000002</v>
      </c>
      <c r="K403">
        <f t="shared" si="6"/>
        <v>5.4670930000000002</v>
      </c>
    </row>
    <row r="404" spans="1:11" x14ac:dyDescent="0.4">
      <c r="A404">
        <v>458</v>
      </c>
      <c r="B404">
        <v>500</v>
      </c>
      <c r="C404" t="s">
        <v>372</v>
      </c>
      <c r="D404">
        <v>16812</v>
      </c>
      <c r="E404">
        <v>5.33</v>
      </c>
      <c r="F404" t="s">
        <v>372</v>
      </c>
      <c r="G404" t="s">
        <v>656</v>
      </c>
      <c r="H404">
        <v>2021</v>
      </c>
      <c r="I404">
        <v>0</v>
      </c>
      <c r="J404" s="161">
        <v>5.3302620000000003</v>
      </c>
      <c r="K404">
        <f t="shared" si="6"/>
        <v>5.3302620000000003</v>
      </c>
    </row>
    <row r="405" spans="1:11" x14ac:dyDescent="0.4">
      <c r="A405">
        <v>455</v>
      </c>
      <c r="B405">
        <v>500</v>
      </c>
      <c r="C405" t="s">
        <v>369</v>
      </c>
      <c r="D405">
        <v>16793</v>
      </c>
      <c r="E405">
        <v>1.73</v>
      </c>
      <c r="F405" t="s">
        <v>369</v>
      </c>
      <c r="G405" t="s">
        <v>656</v>
      </c>
      <c r="H405">
        <v>2021</v>
      </c>
      <c r="I405">
        <v>0</v>
      </c>
      <c r="J405" s="161">
        <v>1.7289479999999999</v>
      </c>
      <c r="K405">
        <f t="shared" si="6"/>
        <v>1.7289479999999999</v>
      </c>
    </row>
    <row r="406" spans="1:11" x14ac:dyDescent="0.4">
      <c r="A406">
        <v>456</v>
      </c>
      <c r="B406">
        <v>500</v>
      </c>
      <c r="C406" t="s">
        <v>370</v>
      </c>
      <c r="D406">
        <v>16794</v>
      </c>
      <c r="E406">
        <v>4.3</v>
      </c>
      <c r="F406" t="s">
        <v>370</v>
      </c>
      <c r="G406" t="s">
        <v>656</v>
      </c>
      <c r="H406">
        <v>2020</v>
      </c>
      <c r="I406">
        <v>0</v>
      </c>
      <c r="J406" s="161">
        <v>4.3022650000000002</v>
      </c>
      <c r="K406">
        <f t="shared" si="6"/>
        <v>4.3022650000000002</v>
      </c>
    </row>
    <row r="407" spans="1:11" x14ac:dyDescent="0.4">
      <c r="A407">
        <v>457</v>
      </c>
      <c r="B407">
        <v>500</v>
      </c>
      <c r="C407" t="s">
        <v>371</v>
      </c>
      <c r="D407">
        <v>16795</v>
      </c>
      <c r="E407">
        <v>4.29</v>
      </c>
      <c r="F407" t="s">
        <v>371</v>
      </c>
      <c r="G407" t="s">
        <v>656</v>
      </c>
      <c r="H407">
        <v>2021</v>
      </c>
      <c r="I407">
        <v>0</v>
      </c>
      <c r="J407" s="161">
        <v>4.28796</v>
      </c>
      <c r="K407">
        <f t="shared" si="6"/>
        <v>4.28796</v>
      </c>
    </row>
    <row r="408" spans="1:11" x14ac:dyDescent="0.4">
      <c r="A408">
        <v>494</v>
      </c>
      <c r="B408">
        <v>500</v>
      </c>
      <c r="C408" t="s">
        <v>405</v>
      </c>
      <c r="D408">
        <v>16914</v>
      </c>
      <c r="E408">
        <v>1.47</v>
      </c>
      <c r="F408" t="s">
        <v>405</v>
      </c>
      <c r="G408" t="s">
        <v>656</v>
      </c>
      <c r="H408">
        <v>2021</v>
      </c>
      <c r="I408">
        <v>0</v>
      </c>
      <c r="J408" s="161">
        <v>1.4747669999999999</v>
      </c>
      <c r="K408">
        <f t="shared" si="6"/>
        <v>1.4747669999999999</v>
      </c>
    </row>
    <row r="409" spans="1:11" x14ac:dyDescent="0.4">
      <c r="A409">
        <v>581</v>
      </c>
      <c r="B409">
        <v>500</v>
      </c>
      <c r="C409" t="s">
        <v>491</v>
      </c>
      <c r="D409">
        <v>14258</v>
      </c>
      <c r="E409">
        <v>7.18</v>
      </c>
      <c r="F409" t="s">
        <v>491</v>
      </c>
      <c r="G409" t="s">
        <v>656</v>
      </c>
      <c r="H409">
        <v>2018</v>
      </c>
      <c r="I409">
        <v>2.2833670000000001</v>
      </c>
      <c r="J409" s="161">
        <v>4.8997929999999998</v>
      </c>
      <c r="K409">
        <f t="shared" si="6"/>
        <v>7.18316</v>
      </c>
    </row>
    <row r="410" spans="1:11" x14ac:dyDescent="0.4">
      <c r="A410">
        <v>441</v>
      </c>
      <c r="B410">
        <v>500</v>
      </c>
      <c r="C410" t="s">
        <v>355</v>
      </c>
      <c r="D410">
        <v>16680</v>
      </c>
      <c r="E410">
        <v>1.23</v>
      </c>
      <c r="F410" t="s">
        <v>355</v>
      </c>
      <c r="G410" t="s">
        <v>656</v>
      </c>
      <c r="H410">
        <v>2020</v>
      </c>
      <c r="I410">
        <v>0.145455</v>
      </c>
      <c r="J410" s="161">
        <v>1.088792</v>
      </c>
      <c r="K410">
        <f t="shared" si="6"/>
        <v>1.2342469999999999</v>
      </c>
    </row>
    <row r="411" spans="1:11" x14ac:dyDescent="0.4">
      <c r="A411">
        <v>586</v>
      </c>
      <c r="B411">
        <v>500</v>
      </c>
      <c r="C411" t="s">
        <v>496</v>
      </c>
      <c r="D411">
        <v>19425</v>
      </c>
      <c r="E411">
        <v>0.5</v>
      </c>
      <c r="F411" t="s">
        <v>496</v>
      </c>
      <c r="G411" t="s">
        <v>656</v>
      </c>
      <c r="H411">
        <v>2023</v>
      </c>
      <c r="I411">
        <v>0</v>
      </c>
      <c r="J411" s="161">
        <v>0.49667299999999998</v>
      </c>
      <c r="K411">
        <f t="shared" si="6"/>
        <v>0.49667299999999998</v>
      </c>
    </row>
    <row r="412" spans="1:11" x14ac:dyDescent="0.4">
      <c r="A412">
        <v>599</v>
      </c>
      <c r="B412">
        <v>503</v>
      </c>
      <c r="C412" t="s">
        <v>583</v>
      </c>
      <c r="D412">
        <v>22965</v>
      </c>
      <c r="E412">
        <v>1.21</v>
      </c>
      <c r="F412" t="s">
        <v>583</v>
      </c>
      <c r="G412" t="s">
        <v>656</v>
      </c>
      <c r="H412">
        <v>2025</v>
      </c>
      <c r="I412">
        <v>0</v>
      </c>
      <c r="J412" s="161">
        <v>1.2068760000000001</v>
      </c>
      <c r="K412">
        <f t="shared" si="6"/>
        <v>1.2068760000000001</v>
      </c>
    </row>
    <row r="413" spans="1:11" x14ac:dyDescent="0.4">
      <c r="A413">
        <v>117</v>
      </c>
      <c r="B413">
        <v>503</v>
      </c>
      <c r="C413" t="s">
        <v>43</v>
      </c>
      <c r="D413">
        <v>19208</v>
      </c>
      <c r="E413">
        <v>7.16</v>
      </c>
      <c r="F413" t="s">
        <v>43</v>
      </c>
      <c r="G413" t="s">
        <v>656</v>
      </c>
      <c r="H413">
        <v>2022</v>
      </c>
      <c r="I413">
        <v>1.5044E-2</v>
      </c>
      <c r="J413" s="161">
        <v>7.1497140000000003</v>
      </c>
      <c r="K413">
        <f t="shared" si="6"/>
        <v>7.164758</v>
      </c>
    </row>
    <row r="414" spans="1:11" x14ac:dyDescent="0.4">
      <c r="A414">
        <v>344</v>
      </c>
      <c r="B414">
        <v>503</v>
      </c>
      <c r="C414" t="s">
        <v>262</v>
      </c>
      <c r="D414">
        <v>19410</v>
      </c>
      <c r="E414">
        <v>2.19</v>
      </c>
      <c r="F414" t="s">
        <v>262</v>
      </c>
      <c r="G414" t="s">
        <v>656</v>
      </c>
      <c r="H414">
        <v>2021</v>
      </c>
      <c r="I414">
        <v>0</v>
      </c>
      <c r="J414" s="161">
        <v>2.1903730000000001</v>
      </c>
      <c r="K414">
        <f t="shared" si="6"/>
        <v>2.1903730000000001</v>
      </c>
    </row>
    <row r="415" spans="1:11" x14ac:dyDescent="0.4">
      <c r="A415">
        <v>58</v>
      </c>
      <c r="B415">
        <v>503</v>
      </c>
      <c r="C415" t="s">
        <v>560</v>
      </c>
      <c r="D415">
        <v>22977</v>
      </c>
      <c r="E415">
        <v>0.28000000000000003</v>
      </c>
      <c r="F415" t="s">
        <v>560</v>
      </c>
      <c r="G415" t="s">
        <v>656</v>
      </c>
      <c r="H415">
        <v>2025</v>
      </c>
      <c r="I415">
        <v>0</v>
      </c>
      <c r="J415" s="161">
        <v>0.28432499999999999</v>
      </c>
      <c r="K415">
        <f t="shared" si="6"/>
        <v>0.28432499999999999</v>
      </c>
    </row>
    <row r="416" spans="1:11" x14ac:dyDescent="0.4">
      <c r="A416">
        <v>383</v>
      </c>
      <c r="B416">
        <v>500</v>
      </c>
      <c r="C416" t="s">
        <v>300</v>
      </c>
      <c r="D416">
        <v>14278</v>
      </c>
      <c r="E416">
        <v>4.2699999999999996</v>
      </c>
      <c r="F416" t="s">
        <v>300</v>
      </c>
      <c r="G416" t="s">
        <v>656</v>
      </c>
      <c r="H416">
        <v>2017</v>
      </c>
      <c r="I416">
        <v>8.8529999999999998E-3</v>
      </c>
      <c r="J416" s="161">
        <v>4.260154</v>
      </c>
      <c r="K416">
        <f t="shared" si="6"/>
        <v>4.2690070000000002</v>
      </c>
    </row>
    <row r="417" spans="1:11" x14ac:dyDescent="0.4">
      <c r="A417">
        <v>384</v>
      </c>
      <c r="B417">
        <v>500</v>
      </c>
      <c r="C417" t="s">
        <v>301</v>
      </c>
      <c r="D417">
        <v>14279</v>
      </c>
      <c r="E417">
        <v>6.75</v>
      </c>
      <c r="F417" t="s">
        <v>301</v>
      </c>
      <c r="G417" t="s">
        <v>656</v>
      </c>
      <c r="H417">
        <v>2018</v>
      </c>
      <c r="I417">
        <v>1.5606260000000001</v>
      </c>
      <c r="J417" s="161">
        <v>5.1872439999999997</v>
      </c>
      <c r="K417">
        <f t="shared" si="6"/>
        <v>6.7478699999999998</v>
      </c>
    </row>
    <row r="418" spans="1:11" x14ac:dyDescent="0.4">
      <c r="A418">
        <v>567</v>
      </c>
      <c r="B418">
        <v>500</v>
      </c>
      <c r="C418" t="s">
        <v>478</v>
      </c>
      <c r="D418">
        <v>14280</v>
      </c>
      <c r="E418">
        <v>11.06</v>
      </c>
      <c r="F418" t="s">
        <v>478</v>
      </c>
      <c r="G418" t="s">
        <v>656</v>
      </c>
      <c r="H418">
        <v>2019</v>
      </c>
      <c r="I418">
        <v>10.446552000000001</v>
      </c>
      <c r="J418" s="161">
        <v>0.61332200000000003</v>
      </c>
      <c r="K418">
        <f t="shared" si="6"/>
        <v>11.059874000000001</v>
      </c>
    </row>
    <row r="419" spans="1:11" x14ac:dyDescent="0.4">
      <c r="A419">
        <v>452</v>
      </c>
      <c r="B419">
        <v>500</v>
      </c>
      <c r="C419" t="s">
        <v>366</v>
      </c>
      <c r="D419">
        <v>16785</v>
      </c>
      <c r="E419">
        <v>1.48</v>
      </c>
      <c r="F419" t="s">
        <v>366</v>
      </c>
      <c r="G419" t="s">
        <v>656</v>
      </c>
      <c r="H419">
        <v>2021</v>
      </c>
      <c r="I419">
        <v>0</v>
      </c>
      <c r="J419" s="161">
        <v>1.476111</v>
      </c>
      <c r="K419">
        <f t="shared" si="6"/>
        <v>1.476111</v>
      </c>
    </row>
    <row r="420" spans="1:11" x14ac:dyDescent="0.4">
      <c r="A420">
        <v>412</v>
      </c>
      <c r="B420">
        <v>500</v>
      </c>
      <c r="C420" t="s">
        <v>329</v>
      </c>
      <c r="D420">
        <v>16450</v>
      </c>
      <c r="E420">
        <v>0.63</v>
      </c>
      <c r="F420" t="s">
        <v>329</v>
      </c>
      <c r="G420" t="s">
        <v>656</v>
      </c>
      <c r="H420">
        <v>2021</v>
      </c>
      <c r="I420">
        <v>0</v>
      </c>
      <c r="J420" s="161">
        <v>0.66902399999999995</v>
      </c>
      <c r="K420">
        <f t="shared" si="6"/>
        <v>0.66902399999999995</v>
      </c>
    </row>
    <row r="421" spans="1:11" x14ac:dyDescent="0.4">
      <c r="A421">
        <v>572</v>
      </c>
      <c r="B421">
        <v>500</v>
      </c>
      <c r="C421" t="s">
        <v>482</v>
      </c>
      <c r="D421">
        <v>16796</v>
      </c>
      <c r="E421">
        <v>10.02</v>
      </c>
      <c r="F421" t="s">
        <v>482</v>
      </c>
      <c r="G421" t="s">
        <v>656</v>
      </c>
      <c r="H421">
        <v>2021</v>
      </c>
      <c r="I421">
        <v>0</v>
      </c>
      <c r="J421" s="161">
        <v>10.019012</v>
      </c>
      <c r="K421">
        <f t="shared" si="6"/>
        <v>10.019012</v>
      </c>
    </row>
    <row r="422" spans="1:11" x14ac:dyDescent="0.4">
      <c r="A422">
        <v>442</v>
      </c>
      <c r="B422">
        <v>500</v>
      </c>
      <c r="C422" t="s">
        <v>356</v>
      </c>
      <c r="D422">
        <v>16681</v>
      </c>
      <c r="E422">
        <v>0.33</v>
      </c>
      <c r="F422" t="s">
        <v>356</v>
      </c>
      <c r="G422" t="s">
        <v>656</v>
      </c>
      <c r="H422">
        <v>2020</v>
      </c>
      <c r="I422">
        <v>0</v>
      </c>
      <c r="J422" s="161">
        <v>0.33429700000000001</v>
      </c>
      <c r="K422">
        <f t="shared" si="6"/>
        <v>0.33429700000000001</v>
      </c>
    </row>
    <row r="423" spans="1:11" x14ac:dyDescent="0.4">
      <c r="A423">
        <v>310</v>
      </c>
      <c r="B423">
        <v>508</v>
      </c>
      <c r="C423" t="s">
        <v>228</v>
      </c>
      <c r="D423">
        <v>19338</v>
      </c>
      <c r="E423">
        <v>0.41</v>
      </c>
      <c r="F423" t="s">
        <v>228</v>
      </c>
      <c r="G423" t="s">
        <v>656</v>
      </c>
      <c r="H423">
        <v>2023</v>
      </c>
      <c r="I423">
        <v>0</v>
      </c>
      <c r="J423" s="161">
        <v>0.40832299999999999</v>
      </c>
      <c r="K423">
        <f t="shared" si="6"/>
        <v>0.40832299999999999</v>
      </c>
    </row>
    <row r="424" spans="1:11" x14ac:dyDescent="0.4">
      <c r="A424">
        <v>116</v>
      </c>
      <c r="B424">
        <v>503</v>
      </c>
      <c r="C424" t="s">
        <v>42</v>
      </c>
      <c r="D424">
        <v>19210</v>
      </c>
      <c r="E424">
        <v>0.19</v>
      </c>
      <c r="F424" t="s">
        <v>42</v>
      </c>
      <c r="G424" t="s">
        <v>656</v>
      </c>
      <c r="H424">
        <v>2023</v>
      </c>
      <c r="I424">
        <v>0</v>
      </c>
      <c r="J424" s="161">
        <v>0.19071099999999999</v>
      </c>
      <c r="K424">
        <f t="shared" si="6"/>
        <v>0.19071099999999999</v>
      </c>
    </row>
    <row r="425" spans="1:11" x14ac:dyDescent="0.4">
      <c r="A425">
        <v>262</v>
      </c>
      <c r="B425">
        <v>503</v>
      </c>
      <c r="C425" t="s">
        <v>182</v>
      </c>
      <c r="D425">
        <v>19211</v>
      </c>
      <c r="E425">
        <v>0.08</v>
      </c>
      <c r="F425" t="s">
        <v>182</v>
      </c>
      <c r="G425" t="s">
        <v>657</v>
      </c>
      <c r="H425">
        <v>2023</v>
      </c>
      <c r="I425">
        <v>0</v>
      </c>
      <c r="J425" s="161">
        <v>8.3892999999999995E-2</v>
      </c>
      <c r="K425">
        <f t="shared" si="6"/>
        <v>8.3892999999999995E-2</v>
      </c>
    </row>
    <row r="426" spans="1:11" x14ac:dyDescent="0.4">
      <c r="A426">
        <v>189</v>
      </c>
      <c r="B426">
        <v>503</v>
      </c>
      <c r="C426" t="s">
        <v>113</v>
      </c>
      <c r="D426">
        <v>19213</v>
      </c>
      <c r="E426">
        <v>0.49</v>
      </c>
      <c r="F426" t="s">
        <v>113</v>
      </c>
      <c r="G426" t="s">
        <v>657</v>
      </c>
      <c r="H426">
        <v>2023</v>
      </c>
      <c r="I426">
        <v>0</v>
      </c>
      <c r="J426" s="161">
        <v>0.488533</v>
      </c>
      <c r="K426">
        <f t="shared" si="6"/>
        <v>0.488533</v>
      </c>
    </row>
    <row r="427" spans="1:11" x14ac:dyDescent="0.4">
      <c r="A427">
        <v>345</v>
      </c>
      <c r="B427">
        <v>503</v>
      </c>
      <c r="C427" t="s">
        <v>263</v>
      </c>
      <c r="D427">
        <v>19412</v>
      </c>
      <c r="E427">
        <v>0.05</v>
      </c>
      <c r="F427" t="s">
        <v>263</v>
      </c>
      <c r="G427" t="s">
        <v>657</v>
      </c>
      <c r="H427">
        <v>2023</v>
      </c>
      <c r="I427">
        <v>0</v>
      </c>
      <c r="J427" s="161">
        <v>4.8849999999999998E-2</v>
      </c>
      <c r="K427">
        <f t="shared" si="6"/>
        <v>4.8849999999999998E-2</v>
      </c>
    </row>
    <row r="428" spans="1:11" x14ac:dyDescent="0.4">
      <c r="A428">
        <v>96</v>
      </c>
      <c r="B428">
        <v>503</v>
      </c>
      <c r="C428" t="s">
        <v>23</v>
      </c>
      <c r="D428">
        <v>19214</v>
      </c>
      <c r="E428">
        <v>0.34</v>
      </c>
      <c r="F428" t="s">
        <v>23</v>
      </c>
      <c r="G428" t="s">
        <v>657</v>
      </c>
      <c r="H428">
        <v>2023</v>
      </c>
      <c r="I428">
        <v>0</v>
      </c>
      <c r="J428" s="161">
        <v>0.34317599999999998</v>
      </c>
      <c r="K428">
        <f t="shared" si="6"/>
        <v>0.34317599999999998</v>
      </c>
    </row>
    <row r="429" spans="1:11" x14ac:dyDescent="0.4">
      <c r="A429">
        <v>389</v>
      </c>
      <c r="B429">
        <v>502</v>
      </c>
      <c r="C429" t="s">
        <v>306</v>
      </c>
      <c r="D429">
        <v>14589</v>
      </c>
      <c r="E429">
        <v>3.59</v>
      </c>
      <c r="F429" t="s">
        <v>306</v>
      </c>
      <c r="G429" t="s">
        <v>656</v>
      </c>
      <c r="H429">
        <v>2017</v>
      </c>
      <c r="I429">
        <v>0</v>
      </c>
      <c r="J429" s="161">
        <v>3.5867819999999999</v>
      </c>
      <c r="K429">
        <f t="shared" si="6"/>
        <v>3.5867819999999999</v>
      </c>
    </row>
    <row r="430" spans="1:11" x14ac:dyDescent="0.4">
      <c r="A430">
        <v>390</v>
      </c>
      <c r="B430">
        <v>502</v>
      </c>
      <c r="C430" t="s">
        <v>307</v>
      </c>
      <c r="D430">
        <v>14634</v>
      </c>
      <c r="E430">
        <v>9.94</v>
      </c>
      <c r="F430" t="s">
        <v>307</v>
      </c>
      <c r="G430" t="s">
        <v>656</v>
      </c>
      <c r="H430">
        <v>2018</v>
      </c>
      <c r="I430">
        <v>0.55982799999999999</v>
      </c>
      <c r="J430" s="161">
        <v>9.3836790000000008</v>
      </c>
      <c r="K430">
        <f t="shared" si="6"/>
        <v>9.9435070000000003</v>
      </c>
    </row>
    <row r="431" spans="1:11" x14ac:dyDescent="0.4">
      <c r="A431">
        <v>386</v>
      </c>
      <c r="B431">
        <v>502</v>
      </c>
      <c r="C431" t="s">
        <v>303</v>
      </c>
      <c r="D431">
        <v>14635</v>
      </c>
      <c r="E431">
        <v>1.33</v>
      </c>
      <c r="F431" t="s">
        <v>303</v>
      </c>
      <c r="G431" t="s">
        <v>656</v>
      </c>
      <c r="H431">
        <v>2017</v>
      </c>
      <c r="I431">
        <v>0</v>
      </c>
      <c r="J431" s="161">
        <v>1.3345229999999999</v>
      </c>
      <c r="K431">
        <f t="shared" si="6"/>
        <v>1.3345229999999999</v>
      </c>
    </row>
    <row r="432" spans="1:11" x14ac:dyDescent="0.4">
      <c r="A432">
        <v>388</v>
      </c>
      <c r="B432">
        <v>502</v>
      </c>
      <c r="C432" t="s">
        <v>305</v>
      </c>
      <c r="D432">
        <v>14637</v>
      </c>
      <c r="E432">
        <v>0.56999999999999995</v>
      </c>
      <c r="F432" t="s">
        <v>305</v>
      </c>
      <c r="G432" t="s">
        <v>656</v>
      </c>
      <c r="H432">
        <v>2018</v>
      </c>
      <c r="I432">
        <v>0</v>
      </c>
      <c r="J432" s="161">
        <v>0.56654099999999996</v>
      </c>
      <c r="K432">
        <f t="shared" si="6"/>
        <v>0.56654099999999996</v>
      </c>
    </row>
    <row r="433" spans="1:11" x14ac:dyDescent="0.4">
      <c r="A433">
        <v>115</v>
      </c>
      <c r="B433">
        <v>508</v>
      </c>
      <c r="C433" t="s">
        <v>41</v>
      </c>
      <c r="D433">
        <v>19045</v>
      </c>
      <c r="E433">
        <v>0.74</v>
      </c>
      <c r="F433" t="s">
        <v>41</v>
      </c>
      <c r="G433" t="s">
        <v>656</v>
      </c>
      <c r="H433">
        <v>2023</v>
      </c>
      <c r="I433">
        <v>0</v>
      </c>
      <c r="J433" s="161">
        <v>0.74315200000000003</v>
      </c>
      <c r="K433">
        <f t="shared" si="6"/>
        <v>0.74315200000000003</v>
      </c>
    </row>
    <row r="434" spans="1:11" x14ac:dyDescent="0.4">
      <c r="A434">
        <v>385</v>
      </c>
      <c r="B434">
        <v>502</v>
      </c>
      <c r="C434" t="s">
        <v>302</v>
      </c>
      <c r="D434">
        <v>14638</v>
      </c>
      <c r="E434">
        <v>4.3</v>
      </c>
      <c r="F434" t="s">
        <v>302</v>
      </c>
      <c r="G434" t="s">
        <v>656</v>
      </c>
      <c r="H434">
        <v>2019</v>
      </c>
      <c r="I434">
        <v>0</v>
      </c>
      <c r="J434" s="161">
        <v>4.3054459999999999</v>
      </c>
      <c r="K434">
        <f t="shared" si="6"/>
        <v>4.3054459999999999</v>
      </c>
    </row>
    <row r="435" spans="1:11" x14ac:dyDescent="0.4">
      <c r="A435">
        <v>535</v>
      </c>
      <c r="B435">
        <v>502</v>
      </c>
      <c r="C435" t="s">
        <v>446</v>
      </c>
      <c r="D435">
        <v>17013</v>
      </c>
      <c r="E435">
        <v>0.69</v>
      </c>
      <c r="F435" t="s">
        <v>446</v>
      </c>
      <c r="G435" t="s">
        <v>656</v>
      </c>
      <c r="H435">
        <v>2021</v>
      </c>
      <c r="I435">
        <v>0</v>
      </c>
      <c r="J435" s="161">
        <v>0.69332400000000005</v>
      </c>
      <c r="K435">
        <f t="shared" si="6"/>
        <v>0.69332400000000005</v>
      </c>
    </row>
    <row r="436" spans="1:11" x14ac:dyDescent="0.4">
      <c r="A436">
        <v>536</v>
      </c>
      <c r="B436">
        <v>502</v>
      </c>
      <c r="C436" t="s">
        <v>447</v>
      </c>
      <c r="D436">
        <v>17014</v>
      </c>
      <c r="E436">
        <v>0.85</v>
      </c>
      <c r="F436" t="s">
        <v>447</v>
      </c>
      <c r="G436" t="s">
        <v>656</v>
      </c>
      <c r="H436">
        <v>2020</v>
      </c>
      <c r="I436">
        <v>0</v>
      </c>
      <c r="J436" s="161">
        <v>0.84740700000000002</v>
      </c>
      <c r="K436">
        <f t="shared" si="6"/>
        <v>0.84740700000000002</v>
      </c>
    </row>
    <row r="437" spans="1:11" x14ac:dyDescent="0.4">
      <c r="A437">
        <v>192</v>
      </c>
      <c r="B437">
        <v>508</v>
      </c>
      <c r="C437" t="s">
        <v>575</v>
      </c>
      <c r="D437">
        <v>19046</v>
      </c>
      <c r="E437">
        <v>0.03</v>
      </c>
      <c r="F437" t="s">
        <v>575</v>
      </c>
      <c r="G437" t="s">
        <v>656</v>
      </c>
      <c r="H437">
        <v>2024</v>
      </c>
      <c r="I437">
        <v>0</v>
      </c>
      <c r="J437" s="161">
        <v>3.0688E-2</v>
      </c>
      <c r="K437">
        <f t="shared" si="6"/>
        <v>3.0688E-2</v>
      </c>
    </row>
    <row r="438" spans="1:11" x14ac:dyDescent="0.4">
      <c r="A438">
        <v>89</v>
      </c>
      <c r="B438">
        <v>508</v>
      </c>
      <c r="C438" t="s">
        <v>18</v>
      </c>
      <c r="D438">
        <v>19215</v>
      </c>
      <c r="E438">
        <v>0.09</v>
      </c>
      <c r="F438" t="s">
        <v>18</v>
      </c>
      <c r="G438" t="s">
        <v>656</v>
      </c>
      <c r="H438">
        <v>2023</v>
      </c>
      <c r="I438">
        <v>0</v>
      </c>
      <c r="J438" s="161">
        <v>8.7746000000000005E-2</v>
      </c>
      <c r="K438">
        <f t="shared" si="6"/>
        <v>8.7746000000000005E-2</v>
      </c>
    </row>
    <row r="439" spans="1:11" x14ac:dyDescent="0.4">
      <c r="A439">
        <v>170</v>
      </c>
      <c r="B439">
        <v>508</v>
      </c>
      <c r="C439" t="s">
        <v>94</v>
      </c>
      <c r="D439">
        <v>19047</v>
      </c>
      <c r="E439">
        <v>0.25</v>
      </c>
      <c r="F439" t="s">
        <v>94</v>
      </c>
      <c r="G439" t="s">
        <v>656</v>
      </c>
      <c r="H439">
        <v>2024</v>
      </c>
      <c r="I439">
        <v>0</v>
      </c>
      <c r="J439" s="161">
        <v>0.24915100000000001</v>
      </c>
      <c r="K439">
        <f t="shared" si="6"/>
        <v>0.24915100000000001</v>
      </c>
    </row>
    <row r="440" spans="1:11" x14ac:dyDescent="0.4">
      <c r="A440">
        <v>179</v>
      </c>
      <c r="B440">
        <v>508</v>
      </c>
      <c r="C440" t="s">
        <v>103</v>
      </c>
      <c r="D440">
        <v>19048</v>
      </c>
      <c r="E440">
        <v>0.21</v>
      </c>
      <c r="F440" t="s">
        <v>103</v>
      </c>
      <c r="G440" t="s">
        <v>656</v>
      </c>
      <c r="H440">
        <v>2024</v>
      </c>
      <c r="I440">
        <v>0</v>
      </c>
      <c r="J440" s="161">
        <v>0.207598</v>
      </c>
      <c r="K440">
        <f t="shared" si="6"/>
        <v>0.207598</v>
      </c>
    </row>
    <row r="441" spans="1:11" x14ac:dyDescent="0.4">
      <c r="A441">
        <v>191</v>
      </c>
      <c r="B441">
        <v>508</v>
      </c>
      <c r="C441" t="s">
        <v>115</v>
      </c>
      <c r="D441">
        <v>19049</v>
      </c>
      <c r="E441">
        <v>0.35</v>
      </c>
      <c r="F441" t="s">
        <v>115</v>
      </c>
      <c r="G441" t="s">
        <v>656</v>
      </c>
      <c r="H441">
        <v>2024</v>
      </c>
      <c r="I441">
        <v>0</v>
      </c>
      <c r="J441" s="161">
        <v>0.35279700000000003</v>
      </c>
      <c r="K441">
        <f t="shared" si="6"/>
        <v>0.35279700000000003</v>
      </c>
    </row>
    <row r="442" spans="1:11" x14ac:dyDescent="0.4">
      <c r="A442">
        <v>325</v>
      </c>
      <c r="B442">
        <v>508</v>
      </c>
      <c r="C442" t="s">
        <v>243</v>
      </c>
      <c r="D442">
        <v>19364</v>
      </c>
      <c r="E442">
        <v>1.1200000000000001</v>
      </c>
      <c r="F442" t="s">
        <v>243</v>
      </c>
      <c r="G442" t="s">
        <v>656</v>
      </c>
      <c r="H442">
        <v>2024</v>
      </c>
      <c r="I442">
        <v>0</v>
      </c>
      <c r="J442" s="161">
        <v>1.1406959999999999</v>
      </c>
      <c r="K442">
        <f t="shared" si="6"/>
        <v>1.1406959999999999</v>
      </c>
    </row>
    <row r="443" spans="1:11" x14ac:dyDescent="0.4">
      <c r="A443">
        <v>387</v>
      </c>
      <c r="B443">
        <v>502</v>
      </c>
      <c r="C443" t="s">
        <v>304</v>
      </c>
      <c r="D443">
        <v>14593</v>
      </c>
      <c r="E443">
        <v>3.27</v>
      </c>
      <c r="F443" t="s">
        <v>304</v>
      </c>
      <c r="G443" t="s">
        <v>656</v>
      </c>
      <c r="H443">
        <v>2018</v>
      </c>
      <c r="I443">
        <v>1.090271</v>
      </c>
      <c r="J443" s="161">
        <v>2.184294</v>
      </c>
      <c r="K443">
        <f t="shared" si="6"/>
        <v>3.2745649999999999</v>
      </c>
    </row>
    <row r="444" spans="1:11" x14ac:dyDescent="0.4">
      <c r="A444">
        <v>391</v>
      </c>
      <c r="B444">
        <v>502</v>
      </c>
      <c r="C444" t="s">
        <v>308</v>
      </c>
      <c r="D444">
        <v>14639</v>
      </c>
      <c r="E444">
        <v>1.9</v>
      </c>
      <c r="F444" t="s">
        <v>308</v>
      </c>
      <c r="G444" t="s">
        <v>656</v>
      </c>
      <c r="H444">
        <v>2018</v>
      </c>
      <c r="I444">
        <v>0</v>
      </c>
      <c r="J444" s="161">
        <v>1.897103</v>
      </c>
      <c r="K444">
        <f t="shared" si="6"/>
        <v>1.897103</v>
      </c>
    </row>
    <row r="445" spans="1:11" x14ac:dyDescent="0.4">
      <c r="A445">
        <v>392</v>
      </c>
      <c r="B445">
        <v>502</v>
      </c>
      <c r="C445" t="s">
        <v>309</v>
      </c>
      <c r="D445">
        <v>14640</v>
      </c>
      <c r="E445">
        <v>2.52</v>
      </c>
      <c r="F445" t="s">
        <v>309</v>
      </c>
      <c r="G445" t="s">
        <v>656</v>
      </c>
      <c r="H445">
        <v>2018</v>
      </c>
      <c r="I445">
        <v>0</v>
      </c>
      <c r="J445" s="161">
        <v>2.5258050000000001</v>
      </c>
      <c r="K445">
        <f t="shared" si="6"/>
        <v>2.5258050000000001</v>
      </c>
    </row>
    <row r="446" spans="1:11" x14ac:dyDescent="0.4">
      <c r="A446">
        <v>568</v>
      </c>
      <c r="B446">
        <v>500</v>
      </c>
      <c r="C446" t="s">
        <v>479</v>
      </c>
      <c r="D446">
        <v>16451</v>
      </c>
      <c r="E446">
        <v>12.83</v>
      </c>
      <c r="F446" t="s">
        <v>479</v>
      </c>
      <c r="G446" t="s">
        <v>656</v>
      </c>
      <c r="H446">
        <v>2020</v>
      </c>
      <c r="I446">
        <v>0</v>
      </c>
      <c r="J446" s="161">
        <v>12.835781000000001</v>
      </c>
      <c r="K446">
        <f t="shared" si="6"/>
        <v>12.835781000000001</v>
      </c>
    </row>
    <row r="447" spans="1:11" x14ac:dyDescent="0.4">
      <c r="A447">
        <v>77</v>
      </c>
      <c r="B447">
        <v>508</v>
      </c>
      <c r="C447" t="s">
        <v>6</v>
      </c>
      <c r="D447">
        <v>19051</v>
      </c>
      <c r="E447">
        <v>0.31</v>
      </c>
      <c r="F447" t="s">
        <v>6</v>
      </c>
      <c r="G447" t="s">
        <v>656</v>
      </c>
      <c r="H447">
        <v>2024</v>
      </c>
      <c r="I447">
        <v>0</v>
      </c>
      <c r="J447" s="161">
        <v>0.31289800000000001</v>
      </c>
      <c r="K447">
        <f t="shared" si="6"/>
        <v>0.31289800000000001</v>
      </c>
    </row>
    <row r="448" spans="1:11" x14ac:dyDescent="0.4">
      <c r="A448">
        <v>180</v>
      </c>
      <c r="B448">
        <v>508</v>
      </c>
      <c r="C448" t="s">
        <v>104</v>
      </c>
      <c r="D448">
        <v>19052</v>
      </c>
      <c r="E448">
        <v>7.0000000000000007E-2</v>
      </c>
      <c r="F448" t="s">
        <v>104</v>
      </c>
      <c r="G448" t="s">
        <v>656</v>
      </c>
      <c r="H448">
        <v>2024</v>
      </c>
      <c r="I448">
        <v>0</v>
      </c>
      <c r="J448" s="161">
        <v>7.2208999999999995E-2</v>
      </c>
      <c r="K448">
        <f t="shared" si="6"/>
        <v>7.2208999999999995E-2</v>
      </c>
    </row>
    <row r="449" spans="1:11" x14ac:dyDescent="0.4">
      <c r="A449">
        <v>537</v>
      </c>
      <c r="B449">
        <v>502</v>
      </c>
      <c r="C449" t="s">
        <v>448</v>
      </c>
      <c r="D449">
        <v>17019</v>
      </c>
      <c r="E449">
        <v>4.47</v>
      </c>
      <c r="F449" t="s">
        <v>448</v>
      </c>
      <c r="G449" t="s">
        <v>656</v>
      </c>
      <c r="H449">
        <v>2021</v>
      </c>
      <c r="I449">
        <v>0</v>
      </c>
      <c r="J449" s="161">
        <v>4.4755419999999999</v>
      </c>
      <c r="K449">
        <f t="shared" si="6"/>
        <v>4.4755419999999999</v>
      </c>
    </row>
    <row r="450" spans="1:11" x14ac:dyDescent="0.4">
      <c r="A450">
        <v>538</v>
      </c>
      <c r="B450">
        <v>502</v>
      </c>
      <c r="C450" t="s">
        <v>449</v>
      </c>
      <c r="D450">
        <v>17020</v>
      </c>
      <c r="E450">
        <v>0.67</v>
      </c>
      <c r="F450" t="s">
        <v>449</v>
      </c>
      <c r="G450" t="s">
        <v>656</v>
      </c>
      <c r="H450">
        <v>2021</v>
      </c>
      <c r="I450">
        <v>0</v>
      </c>
      <c r="J450" s="161">
        <v>0.66726399999999997</v>
      </c>
      <c r="K450">
        <f t="shared" si="6"/>
        <v>0.66726399999999997</v>
      </c>
    </row>
    <row r="451" spans="1:11" x14ac:dyDescent="0.4">
      <c r="A451">
        <v>539</v>
      </c>
      <c r="B451">
        <v>502</v>
      </c>
      <c r="C451" t="s">
        <v>450</v>
      </c>
      <c r="D451">
        <v>17021</v>
      </c>
      <c r="E451">
        <v>1.1499999999999999</v>
      </c>
      <c r="F451" t="s">
        <v>450</v>
      </c>
      <c r="G451" t="s">
        <v>656</v>
      </c>
      <c r="H451">
        <v>2019</v>
      </c>
      <c r="I451">
        <v>0</v>
      </c>
      <c r="J451" s="161">
        <v>1.14943</v>
      </c>
      <c r="K451">
        <f t="shared" ref="K451:K514" si="7">SUM(I451:J451)</f>
        <v>1.14943</v>
      </c>
    </row>
    <row r="452" spans="1:11" x14ac:dyDescent="0.4">
      <c r="A452">
        <v>346</v>
      </c>
      <c r="B452">
        <v>508</v>
      </c>
      <c r="C452" t="s">
        <v>264</v>
      </c>
      <c r="D452">
        <v>19390</v>
      </c>
      <c r="E452">
        <v>0.54</v>
      </c>
      <c r="F452" t="s">
        <v>264</v>
      </c>
      <c r="G452" t="s">
        <v>656</v>
      </c>
      <c r="H452">
        <v>2023</v>
      </c>
      <c r="I452">
        <v>0.23119999999999999</v>
      </c>
      <c r="J452" s="161">
        <v>0.307199</v>
      </c>
      <c r="K452">
        <f t="shared" si="7"/>
        <v>0.53839899999999996</v>
      </c>
    </row>
    <row r="453" spans="1:11" x14ac:dyDescent="0.4">
      <c r="A453">
        <v>326</v>
      </c>
      <c r="B453">
        <v>508</v>
      </c>
      <c r="C453" t="s">
        <v>244</v>
      </c>
      <c r="D453">
        <v>19365</v>
      </c>
      <c r="E453">
        <v>0.54</v>
      </c>
      <c r="F453" t="s">
        <v>244</v>
      </c>
      <c r="G453" t="s">
        <v>657</v>
      </c>
      <c r="H453">
        <v>2024</v>
      </c>
      <c r="I453">
        <v>0</v>
      </c>
      <c r="J453" s="161">
        <v>0.53981900000000005</v>
      </c>
      <c r="K453">
        <f t="shared" si="7"/>
        <v>0.53981900000000005</v>
      </c>
    </row>
    <row r="454" spans="1:11" x14ac:dyDescent="0.4">
      <c r="A454">
        <v>7</v>
      </c>
      <c r="B454">
        <v>508</v>
      </c>
      <c r="C454" t="s">
        <v>513</v>
      </c>
      <c r="D454">
        <v>22941</v>
      </c>
      <c r="E454">
        <v>0.47</v>
      </c>
      <c r="F454" t="s">
        <v>513</v>
      </c>
      <c r="G454" t="s">
        <v>656</v>
      </c>
      <c r="H454">
        <v>2025</v>
      </c>
      <c r="I454">
        <v>0</v>
      </c>
      <c r="J454" s="161">
        <v>0.46809000000000001</v>
      </c>
      <c r="K454">
        <f t="shared" si="7"/>
        <v>0.46809000000000001</v>
      </c>
    </row>
    <row r="455" spans="1:11" x14ac:dyDescent="0.4">
      <c r="A455">
        <v>181</v>
      </c>
      <c r="B455">
        <v>508</v>
      </c>
      <c r="C455" t="s">
        <v>105</v>
      </c>
      <c r="D455">
        <v>19053</v>
      </c>
      <c r="E455">
        <v>0.74</v>
      </c>
      <c r="F455" t="s">
        <v>105</v>
      </c>
      <c r="G455" t="s">
        <v>656</v>
      </c>
      <c r="H455">
        <v>2024</v>
      </c>
      <c r="I455">
        <v>0</v>
      </c>
      <c r="J455" s="161">
        <v>0.74287400000000003</v>
      </c>
      <c r="K455">
        <f t="shared" si="7"/>
        <v>0.74287400000000003</v>
      </c>
    </row>
    <row r="456" spans="1:11" x14ac:dyDescent="0.4">
      <c r="A456">
        <v>327</v>
      </c>
      <c r="B456">
        <v>508</v>
      </c>
      <c r="C456" t="s">
        <v>245</v>
      </c>
      <c r="D456">
        <v>19366</v>
      </c>
      <c r="E456">
        <v>0.24</v>
      </c>
      <c r="F456" t="s">
        <v>245</v>
      </c>
      <c r="G456" t="s">
        <v>656</v>
      </c>
      <c r="H456">
        <v>2024</v>
      </c>
      <c r="I456">
        <v>0</v>
      </c>
      <c r="J456" s="161">
        <v>0.23814299999999999</v>
      </c>
      <c r="K456">
        <f t="shared" si="7"/>
        <v>0.23814299999999999</v>
      </c>
    </row>
    <row r="457" spans="1:11" x14ac:dyDescent="0.4">
      <c r="A457">
        <v>540</v>
      </c>
      <c r="B457">
        <v>502</v>
      </c>
      <c r="C457" t="s">
        <v>451</v>
      </c>
      <c r="D457">
        <v>17025</v>
      </c>
      <c r="E457">
        <v>0.39</v>
      </c>
      <c r="F457" t="s">
        <v>451</v>
      </c>
      <c r="G457" t="s">
        <v>656</v>
      </c>
      <c r="H457">
        <v>2021</v>
      </c>
      <c r="I457">
        <v>0</v>
      </c>
      <c r="J457" s="161">
        <v>0.392509</v>
      </c>
      <c r="K457">
        <f t="shared" si="7"/>
        <v>0.392509</v>
      </c>
    </row>
    <row r="458" spans="1:11" x14ac:dyDescent="0.4">
      <c r="A458">
        <v>176</v>
      </c>
      <c r="B458">
        <v>508</v>
      </c>
      <c r="C458" t="s">
        <v>100</v>
      </c>
      <c r="D458">
        <v>19054</v>
      </c>
      <c r="E458">
        <v>0.51</v>
      </c>
      <c r="F458" t="s">
        <v>100</v>
      </c>
      <c r="G458" t="s">
        <v>656</v>
      </c>
      <c r="H458">
        <v>2024</v>
      </c>
      <c r="I458">
        <v>0</v>
      </c>
      <c r="J458" s="161">
        <v>0.50859500000000002</v>
      </c>
      <c r="K458">
        <f t="shared" si="7"/>
        <v>0.50859500000000002</v>
      </c>
    </row>
    <row r="459" spans="1:11" x14ac:dyDescent="0.4">
      <c r="A459">
        <v>393</v>
      </c>
      <c r="B459">
        <v>502</v>
      </c>
      <c r="C459" t="s">
        <v>310</v>
      </c>
      <c r="D459">
        <v>14644</v>
      </c>
      <c r="E459">
        <v>0.39</v>
      </c>
      <c r="F459" t="s">
        <v>310</v>
      </c>
      <c r="G459" t="s">
        <v>656</v>
      </c>
      <c r="H459">
        <v>2017</v>
      </c>
      <c r="I459">
        <v>0</v>
      </c>
      <c r="J459" s="161">
        <v>0.38543699999999997</v>
      </c>
      <c r="K459">
        <f t="shared" si="7"/>
        <v>0.38543699999999997</v>
      </c>
    </row>
    <row r="460" spans="1:11" x14ac:dyDescent="0.4">
      <c r="A460">
        <v>394</v>
      </c>
      <c r="B460">
        <v>500</v>
      </c>
      <c r="C460" t="s">
        <v>311</v>
      </c>
      <c r="D460">
        <v>14974</v>
      </c>
      <c r="E460">
        <v>0.78</v>
      </c>
      <c r="F460" t="s">
        <v>311</v>
      </c>
      <c r="G460" t="s">
        <v>656</v>
      </c>
      <c r="H460">
        <v>2017</v>
      </c>
      <c r="I460">
        <v>0</v>
      </c>
      <c r="J460" s="161">
        <v>0.77710900000000005</v>
      </c>
      <c r="K460">
        <f t="shared" si="7"/>
        <v>0.77710900000000005</v>
      </c>
    </row>
    <row r="461" spans="1:11" x14ac:dyDescent="0.4">
      <c r="A461">
        <v>472</v>
      </c>
      <c r="B461">
        <v>500</v>
      </c>
      <c r="C461" t="s">
        <v>386</v>
      </c>
      <c r="D461">
        <v>16845</v>
      </c>
      <c r="E461">
        <v>4.74</v>
      </c>
      <c r="F461" t="s">
        <v>386</v>
      </c>
      <c r="G461" t="s">
        <v>656</v>
      </c>
      <c r="H461">
        <v>2020</v>
      </c>
      <c r="I461">
        <v>2.43668</v>
      </c>
      <c r="J461" s="161">
        <v>2.3064469999999999</v>
      </c>
      <c r="K461">
        <f t="shared" si="7"/>
        <v>4.7431269999999994</v>
      </c>
    </row>
    <row r="462" spans="1:11" x14ac:dyDescent="0.4">
      <c r="A462">
        <v>594</v>
      </c>
      <c r="B462">
        <v>503</v>
      </c>
      <c r="C462" t="s">
        <v>504</v>
      </c>
      <c r="D462">
        <v>16846</v>
      </c>
      <c r="E462">
        <v>33.69</v>
      </c>
      <c r="F462" t="s">
        <v>504</v>
      </c>
      <c r="G462" t="s">
        <v>656</v>
      </c>
      <c r="H462">
        <v>2017</v>
      </c>
      <c r="I462">
        <v>13.236383999999999</v>
      </c>
      <c r="J462" s="161">
        <v>20.460405999999999</v>
      </c>
      <c r="K462">
        <f t="shared" si="7"/>
        <v>33.69679</v>
      </c>
    </row>
    <row r="463" spans="1:11" x14ac:dyDescent="0.4">
      <c r="A463">
        <v>129</v>
      </c>
      <c r="B463">
        <v>503</v>
      </c>
      <c r="C463" t="s">
        <v>54</v>
      </c>
      <c r="D463">
        <v>19216</v>
      </c>
      <c r="E463">
        <v>0.81</v>
      </c>
      <c r="F463" t="s">
        <v>54</v>
      </c>
      <c r="G463" t="s">
        <v>656</v>
      </c>
      <c r="H463">
        <v>2021</v>
      </c>
      <c r="I463">
        <v>0</v>
      </c>
      <c r="J463" s="161">
        <v>0.80577200000000004</v>
      </c>
      <c r="K463">
        <f t="shared" si="7"/>
        <v>0.80577200000000004</v>
      </c>
    </row>
    <row r="464" spans="1:11" x14ac:dyDescent="0.4">
      <c r="A464">
        <v>397</v>
      </c>
      <c r="B464">
        <v>500</v>
      </c>
      <c r="C464" t="s">
        <v>314</v>
      </c>
      <c r="D464">
        <v>15034</v>
      </c>
      <c r="E464">
        <v>1.69</v>
      </c>
      <c r="F464" t="s">
        <v>314</v>
      </c>
      <c r="G464" t="s">
        <v>656</v>
      </c>
      <c r="H464">
        <v>2018</v>
      </c>
      <c r="I464">
        <v>0</v>
      </c>
      <c r="J464" s="161">
        <v>1.693492</v>
      </c>
      <c r="K464">
        <f t="shared" si="7"/>
        <v>1.693492</v>
      </c>
    </row>
    <row r="465" spans="1:11" x14ac:dyDescent="0.4">
      <c r="A465">
        <v>399</v>
      </c>
      <c r="B465">
        <v>500</v>
      </c>
      <c r="C465" t="s">
        <v>316</v>
      </c>
      <c r="D465">
        <v>15464</v>
      </c>
      <c r="E465">
        <v>1.42</v>
      </c>
      <c r="F465" t="s">
        <v>316</v>
      </c>
      <c r="G465" t="s">
        <v>656</v>
      </c>
      <c r="H465">
        <v>2018</v>
      </c>
      <c r="I465">
        <v>0</v>
      </c>
      <c r="J465" s="161">
        <v>1.417862</v>
      </c>
      <c r="K465">
        <f t="shared" si="7"/>
        <v>1.417862</v>
      </c>
    </row>
    <row r="466" spans="1:11" x14ac:dyDescent="0.4">
      <c r="A466">
        <v>395</v>
      </c>
      <c r="B466">
        <v>500</v>
      </c>
      <c r="C466" t="s">
        <v>312</v>
      </c>
      <c r="D466">
        <v>15038</v>
      </c>
      <c r="E466">
        <v>3.92</v>
      </c>
      <c r="F466" t="s">
        <v>312</v>
      </c>
      <c r="G466" t="s">
        <v>656</v>
      </c>
      <c r="H466">
        <v>2019</v>
      </c>
      <c r="I466">
        <v>0.207568</v>
      </c>
      <c r="J466" s="161">
        <v>3.7180520000000001</v>
      </c>
      <c r="K466">
        <f t="shared" si="7"/>
        <v>3.9256200000000003</v>
      </c>
    </row>
    <row r="467" spans="1:11" x14ac:dyDescent="0.4">
      <c r="A467">
        <v>396</v>
      </c>
      <c r="B467">
        <v>500</v>
      </c>
      <c r="C467" t="s">
        <v>313</v>
      </c>
      <c r="D467">
        <v>15039</v>
      </c>
      <c r="E467">
        <v>3.04</v>
      </c>
      <c r="F467" t="s">
        <v>313</v>
      </c>
      <c r="G467" t="s">
        <v>656</v>
      </c>
      <c r="H467">
        <v>2017</v>
      </c>
      <c r="I467">
        <v>1.771719</v>
      </c>
      <c r="J467" s="161">
        <v>1.266945</v>
      </c>
      <c r="K467">
        <f t="shared" si="7"/>
        <v>3.0386639999999998</v>
      </c>
    </row>
    <row r="468" spans="1:11" x14ac:dyDescent="0.4">
      <c r="A468">
        <v>589</v>
      </c>
      <c r="B468">
        <v>500</v>
      </c>
      <c r="C468" t="s">
        <v>499</v>
      </c>
      <c r="D468">
        <v>15122</v>
      </c>
      <c r="E468">
        <v>0.25</v>
      </c>
      <c r="F468" t="s">
        <v>499</v>
      </c>
      <c r="G468" t="s">
        <v>656</v>
      </c>
      <c r="H468">
        <v>2021</v>
      </c>
      <c r="I468">
        <v>8.9490000000000004E-3</v>
      </c>
      <c r="J468" s="161">
        <v>0.23752799999999999</v>
      </c>
      <c r="K468">
        <f t="shared" si="7"/>
        <v>0.246477</v>
      </c>
    </row>
    <row r="469" spans="1:11" x14ac:dyDescent="0.4">
      <c r="A469">
        <v>499</v>
      </c>
      <c r="B469">
        <v>500</v>
      </c>
      <c r="C469" t="s">
        <v>410</v>
      </c>
      <c r="D469">
        <v>16940</v>
      </c>
      <c r="E469">
        <v>0.59</v>
      </c>
      <c r="F469" t="s">
        <v>410</v>
      </c>
      <c r="G469" t="s">
        <v>656</v>
      </c>
      <c r="H469">
        <v>2020</v>
      </c>
      <c r="I469">
        <v>0</v>
      </c>
      <c r="J469" s="161">
        <v>0.58530300000000002</v>
      </c>
      <c r="K469">
        <f t="shared" si="7"/>
        <v>0.58530300000000002</v>
      </c>
    </row>
    <row r="470" spans="1:11" x14ac:dyDescent="0.4">
      <c r="A470">
        <v>500</v>
      </c>
      <c r="B470">
        <v>500</v>
      </c>
      <c r="C470" t="s">
        <v>411</v>
      </c>
      <c r="D470">
        <v>16941</v>
      </c>
      <c r="E470">
        <v>0.24</v>
      </c>
      <c r="F470" t="s">
        <v>411</v>
      </c>
      <c r="G470" t="s">
        <v>656</v>
      </c>
      <c r="H470">
        <v>2020</v>
      </c>
      <c r="I470">
        <v>0</v>
      </c>
      <c r="J470" s="161">
        <v>0.24130399999999999</v>
      </c>
      <c r="K470">
        <f t="shared" si="7"/>
        <v>0.24130399999999999</v>
      </c>
    </row>
    <row r="471" spans="1:11" x14ac:dyDescent="0.4">
      <c r="A471">
        <v>510</v>
      </c>
      <c r="B471">
        <v>500</v>
      </c>
      <c r="C471" t="s">
        <v>421</v>
      </c>
      <c r="D471">
        <v>16942</v>
      </c>
      <c r="E471">
        <v>0.39</v>
      </c>
      <c r="F471" t="s">
        <v>421</v>
      </c>
      <c r="G471" t="s">
        <v>656</v>
      </c>
      <c r="H471">
        <v>2020</v>
      </c>
      <c r="I471">
        <v>0</v>
      </c>
      <c r="J471" s="161">
        <v>0.38872600000000002</v>
      </c>
      <c r="K471">
        <f t="shared" si="7"/>
        <v>0.38872600000000002</v>
      </c>
    </row>
    <row r="472" spans="1:11" x14ac:dyDescent="0.4">
      <c r="A472">
        <v>501</v>
      </c>
      <c r="B472">
        <v>500</v>
      </c>
      <c r="C472" t="s">
        <v>412</v>
      </c>
      <c r="D472">
        <v>16943</v>
      </c>
      <c r="E472">
        <v>0.33</v>
      </c>
      <c r="F472" t="s">
        <v>412</v>
      </c>
      <c r="G472" t="s">
        <v>656</v>
      </c>
      <c r="H472">
        <v>2020</v>
      </c>
      <c r="I472">
        <v>0</v>
      </c>
      <c r="J472" s="161">
        <v>0.32528099999999999</v>
      </c>
      <c r="K472">
        <f t="shared" si="7"/>
        <v>0.32528099999999999</v>
      </c>
    </row>
    <row r="473" spans="1:11" x14ac:dyDescent="0.4">
      <c r="A473">
        <v>502</v>
      </c>
      <c r="B473">
        <v>500</v>
      </c>
      <c r="C473" t="s">
        <v>413</v>
      </c>
      <c r="D473">
        <v>16944</v>
      </c>
      <c r="E473">
        <v>0.44</v>
      </c>
      <c r="F473" t="s">
        <v>413</v>
      </c>
      <c r="G473" t="s">
        <v>656</v>
      </c>
      <c r="H473">
        <v>2021</v>
      </c>
      <c r="I473">
        <v>0</v>
      </c>
      <c r="J473" s="161">
        <v>0.43934200000000001</v>
      </c>
      <c r="K473">
        <f t="shared" si="7"/>
        <v>0.43934200000000001</v>
      </c>
    </row>
    <row r="474" spans="1:11" x14ac:dyDescent="0.4">
      <c r="A474">
        <v>505</v>
      </c>
      <c r="B474">
        <v>500</v>
      </c>
      <c r="C474" t="s">
        <v>416</v>
      </c>
      <c r="D474">
        <v>16945</v>
      </c>
      <c r="E474">
        <v>0.5</v>
      </c>
      <c r="F474" t="s">
        <v>416</v>
      </c>
      <c r="G474" t="s">
        <v>656</v>
      </c>
      <c r="H474">
        <v>2021</v>
      </c>
      <c r="I474">
        <v>5.3569999999999998E-3</v>
      </c>
      <c r="J474" s="161">
        <v>0.49947200000000003</v>
      </c>
      <c r="K474">
        <f t="shared" si="7"/>
        <v>0.50482899999999997</v>
      </c>
    </row>
    <row r="475" spans="1:11" x14ac:dyDescent="0.4">
      <c r="A475">
        <v>558</v>
      </c>
      <c r="B475">
        <v>500</v>
      </c>
      <c r="C475" t="s">
        <v>469</v>
      </c>
      <c r="D475">
        <v>16946</v>
      </c>
      <c r="E475">
        <v>0.56999999999999995</v>
      </c>
      <c r="F475" t="s">
        <v>469</v>
      </c>
      <c r="G475" t="s">
        <v>656</v>
      </c>
      <c r="H475">
        <v>2021</v>
      </c>
      <c r="I475">
        <v>0.285993</v>
      </c>
      <c r="J475" s="161">
        <v>0.28179399999999999</v>
      </c>
      <c r="K475">
        <f t="shared" si="7"/>
        <v>0.56778700000000004</v>
      </c>
    </row>
    <row r="476" spans="1:11" x14ac:dyDescent="0.4">
      <c r="A476">
        <v>556</v>
      </c>
      <c r="B476">
        <v>500</v>
      </c>
      <c r="C476" t="s">
        <v>467</v>
      </c>
      <c r="D476">
        <v>16947</v>
      </c>
      <c r="E476">
        <v>0.27</v>
      </c>
      <c r="F476" t="s">
        <v>467</v>
      </c>
      <c r="G476" t="s">
        <v>656</v>
      </c>
      <c r="H476">
        <v>2020</v>
      </c>
      <c r="I476">
        <v>0</v>
      </c>
      <c r="J476" s="161">
        <v>0.27189400000000002</v>
      </c>
      <c r="K476">
        <f t="shared" si="7"/>
        <v>0.27189400000000002</v>
      </c>
    </row>
    <row r="477" spans="1:11" x14ac:dyDescent="0.4">
      <c r="A477">
        <v>506</v>
      </c>
      <c r="B477">
        <v>500</v>
      </c>
      <c r="C477" t="s">
        <v>417</v>
      </c>
      <c r="D477">
        <v>16948</v>
      </c>
      <c r="E477">
        <v>0.45</v>
      </c>
      <c r="F477" t="s">
        <v>417</v>
      </c>
      <c r="G477" t="s">
        <v>656</v>
      </c>
      <c r="H477">
        <v>2021</v>
      </c>
      <c r="I477">
        <v>0.11677999999999999</v>
      </c>
      <c r="J477" s="161">
        <v>0.333783</v>
      </c>
      <c r="K477">
        <f t="shared" si="7"/>
        <v>0.45056299999999999</v>
      </c>
    </row>
    <row r="478" spans="1:11" x14ac:dyDescent="0.4">
      <c r="A478">
        <v>507</v>
      </c>
      <c r="B478">
        <v>500</v>
      </c>
      <c r="C478" t="s">
        <v>418</v>
      </c>
      <c r="D478">
        <v>16950</v>
      </c>
      <c r="E478">
        <v>0.56000000000000005</v>
      </c>
      <c r="F478" t="s">
        <v>418</v>
      </c>
      <c r="G478" t="s">
        <v>656</v>
      </c>
      <c r="H478">
        <v>2021</v>
      </c>
      <c r="I478">
        <v>0</v>
      </c>
      <c r="J478" s="161">
        <v>0.56455100000000003</v>
      </c>
      <c r="K478">
        <f t="shared" si="7"/>
        <v>0.56455100000000003</v>
      </c>
    </row>
    <row r="479" spans="1:11" x14ac:dyDescent="0.4">
      <c r="A479">
        <v>508</v>
      </c>
      <c r="B479">
        <v>500</v>
      </c>
      <c r="C479" t="s">
        <v>419</v>
      </c>
      <c r="D479">
        <v>16951</v>
      </c>
      <c r="E479">
        <v>1.36</v>
      </c>
      <c r="F479" t="s">
        <v>419</v>
      </c>
      <c r="G479" t="s">
        <v>656</v>
      </c>
      <c r="H479">
        <v>2021</v>
      </c>
      <c r="I479">
        <v>0</v>
      </c>
      <c r="J479" s="161">
        <v>1.361453</v>
      </c>
      <c r="K479">
        <f t="shared" si="7"/>
        <v>1.361453</v>
      </c>
    </row>
    <row r="480" spans="1:11" x14ac:dyDescent="0.4">
      <c r="A480">
        <v>509</v>
      </c>
      <c r="B480">
        <v>500</v>
      </c>
      <c r="C480" t="s">
        <v>420</v>
      </c>
      <c r="D480">
        <v>16952</v>
      </c>
      <c r="E480">
        <v>0.31</v>
      </c>
      <c r="F480" t="s">
        <v>420</v>
      </c>
      <c r="G480" t="s">
        <v>656</v>
      </c>
      <c r="H480">
        <v>2021</v>
      </c>
      <c r="I480">
        <v>0</v>
      </c>
      <c r="J480" s="161">
        <v>0.31353799999999998</v>
      </c>
      <c r="K480">
        <f t="shared" si="7"/>
        <v>0.31353799999999998</v>
      </c>
    </row>
    <row r="481" spans="1:11" x14ac:dyDescent="0.4">
      <c r="A481">
        <v>557</v>
      </c>
      <c r="B481">
        <v>500</v>
      </c>
      <c r="C481" t="s">
        <v>468</v>
      </c>
      <c r="D481">
        <v>15127</v>
      </c>
      <c r="E481">
        <v>1.1200000000000001</v>
      </c>
      <c r="F481" t="s">
        <v>468</v>
      </c>
      <c r="G481" t="s">
        <v>656</v>
      </c>
      <c r="H481">
        <v>2021</v>
      </c>
      <c r="I481">
        <v>0</v>
      </c>
      <c r="J481" s="161">
        <v>1.1166780000000001</v>
      </c>
      <c r="K481">
        <f t="shared" si="7"/>
        <v>1.1166780000000001</v>
      </c>
    </row>
    <row r="482" spans="1:11" x14ac:dyDescent="0.4">
      <c r="A482">
        <v>216</v>
      </c>
      <c r="B482">
        <v>503</v>
      </c>
      <c r="C482" t="s">
        <v>137</v>
      </c>
      <c r="D482">
        <v>19217</v>
      </c>
      <c r="E482">
        <v>1.97</v>
      </c>
      <c r="F482" t="s">
        <v>137</v>
      </c>
      <c r="G482" t="s">
        <v>656</v>
      </c>
      <c r="H482">
        <v>2022</v>
      </c>
      <c r="I482">
        <v>0</v>
      </c>
      <c r="J482" s="161">
        <v>1.9663250000000001</v>
      </c>
      <c r="K482">
        <f t="shared" si="7"/>
        <v>1.9663250000000001</v>
      </c>
    </row>
    <row r="483" spans="1:11" x14ac:dyDescent="0.4">
      <c r="A483">
        <v>576</v>
      </c>
      <c r="B483">
        <v>502</v>
      </c>
      <c r="C483" t="s">
        <v>486</v>
      </c>
      <c r="D483">
        <v>16863</v>
      </c>
      <c r="E483">
        <v>38.020000000000003</v>
      </c>
      <c r="F483" t="s">
        <v>486</v>
      </c>
      <c r="G483" t="s">
        <v>657</v>
      </c>
      <c r="H483">
        <v>2020</v>
      </c>
      <c r="I483">
        <v>0</v>
      </c>
      <c r="J483" s="161">
        <v>38.027437999999997</v>
      </c>
      <c r="K483">
        <f t="shared" si="7"/>
        <v>38.027437999999997</v>
      </c>
    </row>
    <row r="484" spans="1:11" x14ac:dyDescent="0.4">
      <c r="A484">
        <v>59</v>
      </c>
      <c r="B484">
        <v>503</v>
      </c>
      <c r="C484" t="s">
        <v>561</v>
      </c>
      <c r="D484">
        <v>22966</v>
      </c>
      <c r="E484">
        <v>1.1100000000000001</v>
      </c>
      <c r="F484" t="s">
        <v>561</v>
      </c>
      <c r="G484" t="s">
        <v>656</v>
      </c>
      <c r="H484">
        <v>2025</v>
      </c>
      <c r="I484">
        <v>0</v>
      </c>
      <c r="J484" s="161">
        <v>1.112595</v>
      </c>
      <c r="K484">
        <f t="shared" si="7"/>
        <v>1.112595</v>
      </c>
    </row>
    <row r="485" spans="1:11" x14ac:dyDescent="0.4">
      <c r="A485">
        <v>316</v>
      </c>
      <c r="B485">
        <v>503</v>
      </c>
      <c r="C485" t="s">
        <v>234</v>
      </c>
      <c r="D485">
        <v>19347</v>
      </c>
      <c r="E485">
        <v>0.28999999999999998</v>
      </c>
      <c r="F485" t="s">
        <v>234</v>
      </c>
      <c r="G485" t="s">
        <v>657</v>
      </c>
      <c r="H485">
        <v>2024</v>
      </c>
      <c r="I485">
        <v>0</v>
      </c>
      <c r="J485" s="161">
        <v>0.29093400000000003</v>
      </c>
      <c r="K485">
        <f t="shared" si="7"/>
        <v>0.29093400000000003</v>
      </c>
    </row>
    <row r="486" spans="1:11" x14ac:dyDescent="0.4">
      <c r="A486">
        <v>111</v>
      </c>
      <c r="B486">
        <v>503</v>
      </c>
      <c r="C486" t="s">
        <v>37</v>
      </c>
      <c r="D486">
        <v>19055</v>
      </c>
      <c r="E486">
        <v>0.27</v>
      </c>
      <c r="F486" t="s">
        <v>37</v>
      </c>
      <c r="G486" t="s">
        <v>656</v>
      </c>
      <c r="H486">
        <v>2023</v>
      </c>
      <c r="I486">
        <v>0</v>
      </c>
      <c r="J486" s="161">
        <v>0.27004699999999998</v>
      </c>
      <c r="K486">
        <f t="shared" si="7"/>
        <v>0.27004699999999998</v>
      </c>
    </row>
    <row r="487" spans="1:11" x14ac:dyDescent="0.4">
      <c r="A487">
        <v>221</v>
      </c>
      <c r="B487">
        <v>503</v>
      </c>
      <c r="C487" t="s">
        <v>142</v>
      </c>
      <c r="D487">
        <v>19056</v>
      </c>
      <c r="E487">
        <v>0.37</v>
      </c>
      <c r="F487" t="s">
        <v>142</v>
      </c>
      <c r="G487" t="s">
        <v>656</v>
      </c>
      <c r="H487">
        <v>2023</v>
      </c>
      <c r="I487">
        <v>0</v>
      </c>
      <c r="J487" s="161">
        <v>0.36823</v>
      </c>
      <c r="K487">
        <f t="shared" si="7"/>
        <v>0.36823</v>
      </c>
    </row>
    <row r="488" spans="1:11" x14ac:dyDescent="0.4">
      <c r="A488">
        <v>146</v>
      </c>
      <c r="B488">
        <v>503</v>
      </c>
      <c r="C488" t="s">
        <v>71</v>
      </c>
      <c r="D488">
        <v>19057</v>
      </c>
      <c r="E488">
        <v>0.4</v>
      </c>
      <c r="F488" t="s">
        <v>71</v>
      </c>
      <c r="G488" t="s">
        <v>656</v>
      </c>
      <c r="H488">
        <v>2021</v>
      </c>
      <c r="I488">
        <v>0</v>
      </c>
      <c r="J488" s="161">
        <v>0.40186699999999997</v>
      </c>
      <c r="K488">
        <f t="shared" si="7"/>
        <v>0.40186699999999997</v>
      </c>
    </row>
    <row r="489" spans="1:11" x14ac:dyDescent="0.4">
      <c r="A489">
        <v>183</v>
      </c>
      <c r="B489">
        <v>503</v>
      </c>
      <c r="C489" t="s">
        <v>107</v>
      </c>
      <c r="D489">
        <v>19218</v>
      </c>
      <c r="E489">
        <v>0.11</v>
      </c>
      <c r="F489" t="s">
        <v>107</v>
      </c>
      <c r="G489" t="s">
        <v>656</v>
      </c>
      <c r="H489">
        <v>2023</v>
      </c>
      <c r="I489">
        <v>0</v>
      </c>
      <c r="J489" s="161">
        <v>0.111123</v>
      </c>
      <c r="K489">
        <f t="shared" si="7"/>
        <v>0.111123</v>
      </c>
    </row>
    <row r="490" spans="1:11" x14ac:dyDescent="0.4">
      <c r="A490">
        <v>193</v>
      </c>
      <c r="B490">
        <v>503</v>
      </c>
      <c r="C490" t="s">
        <v>576</v>
      </c>
      <c r="D490">
        <v>19219</v>
      </c>
      <c r="E490">
        <v>0.09</v>
      </c>
      <c r="F490" t="s">
        <v>576</v>
      </c>
      <c r="G490" t="s">
        <v>657</v>
      </c>
      <c r="H490">
        <v>2023</v>
      </c>
      <c r="I490">
        <v>0</v>
      </c>
      <c r="J490" s="161">
        <v>8.8944999999999996E-2</v>
      </c>
      <c r="K490">
        <f t="shared" si="7"/>
        <v>8.8944999999999996E-2</v>
      </c>
    </row>
    <row r="491" spans="1:11" x14ac:dyDescent="0.4">
      <c r="A491">
        <v>194</v>
      </c>
      <c r="B491">
        <v>503</v>
      </c>
      <c r="C491" t="s">
        <v>116</v>
      </c>
      <c r="D491">
        <v>19220</v>
      </c>
      <c r="E491">
        <v>0.22</v>
      </c>
      <c r="F491" t="s">
        <v>116</v>
      </c>
      <c r="G491" t="s">
        <v>657</v>
      </c>
      <c r="H491">
        <v>2023</v>
      </c>
      <c r="I491">
        <v>0</v>
      </c>
      <c r="J491" s="161">
        <v>0.21666299999999999</v>
      </c>
      <c r="K491">
        <f t="shared" si="7"/>
        <v>0.21666299999999999</v>
      </c>
    </row>
    <row r="492" spans="1:11" x14ac:dyDescent="0.4">
      <c r="A492">
        <v>195</v>
      </c>
      <c r="B492">
        <v>503</v>
      </c>
      <c r="C492" t="s">
        <v>117</v>
      </c>
      <c r="D492">
        <v>19221</v>
      </c>
      <c r="E492">
        <v>0.14000000000000001</v>
      </c>
      <c r="F492" t="s">
        <v>117</v>
      </c>
      <c r="G492" t="s">
        <v>657</v>
      </c>
      <c r="H492">
        <v>2023</v>
      </c>
      <c r="I492">
        <v>0</v>
      </c>
      <c r="J492" s="161">
        <v>0.13667899999999999</v>
      </c>
      <c r="K492">
        <f t="shared" si="7"/>
        <v>0.13667899999999999</v>
      </c>
    </row>
    <row r="493" spans="1:11" x14ac:dyDescent="0.4">
      <c r="A493">
        <v>205</v>
      </c>
      <c r="B493">
        <v>503</v>
      </c>
      <c r="C493" t="s">
        <v>126</v>
      </c>
      <c r="D493">
        <v>19222</v>
      </c>
      <c r="E493">
        <v>0.13</v>
      </c>
      <c r="F493" t="s">
        <v>126</v>
      </c>
      <c r="G493" t="s">
        <v>656</v>
      </c>
      <c r="H493">
        <v>2021</v>
      </c>
      <c r="I493">
        <v>0</v>
      </c>
      <c r="J493" s="161">
        <v>0.13320899999999999</v>
      </c>
      <c r="K493">
        <f t="shared" si="7"/>
        <v>0.13320899999999999</v>
      </c>
    </row>
    <row r="494" spans="1:11" x14ac:dyDescent="0.4">
      <c r="A494">
        <v>206</v>
      </c>
      <c r="B494">
        <v>503</v>
      </c>
      <c r="C494" t="s">
        <v>127</v>
      </c>
      <c r="D494">
        <v>19223</v>
      </c>
      <c r="E494">
        <v>0.42</v>
      </c>
      <c r="F494" t="s">
        <v>127</v>
      </c>
      <c r="G494" t="s">
        <v>657</v>
      </c>
      <c r="H494">
        <v>2022</v>
      </c>
      <c r="I494">
        <v>0</v>
      </c>
      <c r="J494" s="161">
        <v>0.420962</v>
      </c>
      <c r="K494">
        <f t="shared" si="7"/>
        <v>0.420962</v>
      </c>
    </row>
    <row r="495" spans="1:11" x14ac:dyDescent="0.4">
      <c r="A495">
        <v>398</v>
      </c>
      <c r="B495">
        <v>500</v>
      </c>
      <c r="C495" t="s">
        <v>315</v>
      </c>
      <c r="D495">
        <v>15239</v>
      </c>
      <c r="E495">
        <v>0.62</v>
      </c>
      <c r="F495" t="s">
        <v>315</v>
      </c>
      <c r="G495" t="s">
        <v>656</v>
      </c>
      <c r="H495">
        <v>2019</v>
      </c>
      <c r="I495">
        <v>0</v>
      </c>
      <c r="J495" s="161">
        <v>0.62033899999999997</v>
      </c>
      <c r="K495">
        <f t="shared" si="7"/>
        <v>0.62033899999999997</v>
      </c>
    </row>
    <row r="496" spans="1:11" x14ac:dyDescent="0.4">
      <c r="A496">
        <v>110</v>
      </c>
      <c r="B496">
        <v>503</v>
      </c>
      <c r="C496" t="s">
        <v>36</v>
      </c>
      <c r="D496">
        <v>19224</v>
      </c>
      <c r="E496">
        <v>0.6</v>
      </c>
      <c r="F496" t="s">
        <v>36</v>
      </c>
      <c r="G496" t="s">
        <v>656</v>
      </c>
      <c r="H496">
        <v>2023</v>
      </c>
      <c r="I496">
        <v>0</v>
      </c>
      <c r="J496" s="161">
        <v>0.59925200000000001</v>
      </c>
      <c r="K496">
        <f t="shared" si="7"/>
        <v>0.59925200000000001</v>
      </c>
    </row>
    <row r="497" spans="1:11" x14ac:dyDescent="0.4">
      <c r="A497">
        <v>367</v>
      </c>
      <c r="B497">
        <v>503</v>
      </c>
      <c r="C497" t="s">
        <v>285</v>
      </c>
      <c r="D497">
        <v>19422</v>
      </c>
      <c r="E497">
        <v>0.13</v>
      </c>
      <c r="F497" t="s">
        <v>285</v>
      </c>
      <c r="G497" t="s">
        <v>656</v>
      </c>
      <c r="H497">
        <v>2024</v>
      </c>
      <c r="I497">
        <v>0</v>
      </c>
      <c r="J497" s="161">
        <v>0.132933</v>
      </c>
      <c r="K497">
        <f t="shared" si="7"/>
        <v>0.132933</v>
      </c>
    </row>
    <row r="498" spans="1:11" x14ac:dyDescent="0.4">
      <c r="A498">
        <v>596</v>
      </c>
      <c r="B498">
        <v>503</v>
      </c>
      <c r="C498" t="s">
        <v>506</v>
      </c>
      <c r="D498">
        <v>19348</v>
      </c>
      <c r="E498">
        <v>0.53</v>
      </c>
      <c r="F498" t="s">
        <v>506</v>
      </c>
      <c r="G498" t="s">
        <v>656</v>
      </c>
      <c r="H498">
        <v>2024</v>
      </c>
      <c r="I498">
        <v>0</v>
      </c>
      <c r="J498" s="161">
        <v>0.52968099999999996</v>
      </c>
      <c r="K498">
        <f t="shared" si="7"/>
        <v>0.52968099999999996</v>
      </c>
    </row>
    <row r="499" spans="1:11" x14ac:dyDescent="0.4">
      <c r="A499">
        <v>208</v>
      </c>
      <c r="B499">
        <v>503</v>
      </c>
      <c r="C499" t="s">
        <v>129</v>
      </c>
      <c r="D499">
        <v>19225</v>
      </c>
      <c r="E499">
        <v>1.77</v>
      </c>
      <c r="F499" t="s">
        <v>129</v>
      </c>
      <c r="G499" t="s">
        <v>657</v>
      </c>
      <c r="H499">
        <v>2023</v>
      </c>
      <c r="I499">
        <v>0.119587</v>
      </c>
      <c r="J499" s="161">
        <v>1.654695</v>
      </c>
      <c r="K499">
        <f t="shared" si="7"/>
        <v>1.7742819999999999</v>
      </c>
    </row>
    <row r="500" spans="1:11" x14ac:dyDescent="0.4">
      <c r="A500">
        <v>84</v>
      </c>
      <c r="B500">
        <v>503</v>
      </c>
      <c r="C500" t="s">
        <v>13</v>
      </c>
      <c r="D500">
        <v>19226</v>
      </c>
      <c r="E500">
        <v>0.17</v>
      </c>
      <c r="F500" t="s">
        <v>13</v>
      </c>
      <c r="G500" t="s">
        <v>657</v>
      </c>
      <c r="H500">
        <v>2023</v>
      </c>
      <c r="I500">
        <v>3.7952E-2</v>
      </c>
      <c r="J500" s="161">
        <v>0.13192100000000001</v>
      </c>
      <c r="K500">
        <f t="shared" si="7"/>
        <v>0.169873</v>
      </c>
    </row>
    <row r="501" spans="1:11" x14ac:dyDescent="0.4">
      <c r="A501">
        <v>317</v>
      </c>
      <c r="B501">
        <v>503</v>
      </c>
      <c r="C501" t="s">
        <v>235</v>
      </c>
      <c r="D501">
        <v>19349</v>
      </c>
      <c r="E501">
        <v>0.26</v>
      </c>
      <c r="F501" t="s">
        <v>235</v>
      </c>
      <c r="G501" t="s">
        <v>657</v>
      </c>
      <c r="H501">
        <v>2024</v>
      </c>
      <c r="I501">
        <v>0</v>
      </c>
      <c r="J501" s="161">
        <v>0.258164</v>
      </c>
      <c r="K501">
        <f t="shared" si="7"/>
        <v>0.258164</v>
      </c>
    </row>
    <row r="502" spans="1:11" x14ac:dyDescent="0.4">
      <c r="A502">
        <v>591</v>
      </c>
      <c r="B502">
        <v>503</v>
      </c>
      <c r="C502" t="s">
        <v>501</v>
      </c>
      <c r="D502">
        <v>19350</v>
      </c>
      <c r="E502">
        <v>0.18</v>
      </c>
      <c r="F502" t="s">
        <v>501</v>
      </c>
      <c r="G502" t="s">
        <v>657</v>
      </c>
      <c r="H502">
        <v>2017</v>
      </c>
      <c r="I502">
        <v>0</v>
      </c>
      <c r="J502" s="161">
        <v>0.183728</v>
      </c>
      <c r="K502">
        <f t="shared" si="7"/>
        <v>0.183728</v>
      </c>
    </row>
    <row r="503" spans="1:11" x14ac:dyDescent="0.4">
      <c r="A503">
        <v>60</v>
      </c>
      <c r="B503">
        <v>503</v>
      </c>
      <c r="C503" t="s">
        <v>562</v>
      </c>
      <c r="D503">
        <v>22968</v>
      </c>
      <c r="E503">
        <v>0.11</v>
      </c>
      <c r="F503" t="s">
        <v>562</v>
      </c>
      <c r="G503" t="s">
        <v>656</v>
      </c>
      <c r="H503">
        <v>2025</v>
      </c>
      <c r="I503">
        <v>0</v>
      </c>
      <c r="J503" s="161">
        <v>0.113831</v>
      </c>
      <c r="K503">
        <f t="shared" si="7"/>
        <v>0.113831</v>
      </c>
    </row>
    <row r="504" spans="1:11" x14ac:dyDescent="0.4">
      <c r="A504">
        <v>149</v>
      </c>
      <c r="B504">
        <v>503</v>
      </c>
      <c r="C504" t="s">
        <v>73</v>
      </c>
      <c r="D504">
        <v>19227</v>
      </c>
      <c r="E504">
        <v>0.3</v>
      </c>
      <c r="F504" t="s">
        <v>73</v>
      </c>
      <c r="G504" t="s">
        <v>656</v>
      </c>
      <c r="H504">
        <v>2023</v>
      </c>
      <c r="I504">
        <v>0</v>
      </c>
      <c r="J504" s="161">
        <v>0.29730699999999999</v>
      </c>
      <c r="K504">
        <f t="shared" si="7"/>
        <v>0.29730699999999999</v>
      </c>
    </row>
    <row r="505" spans="1:11" x14ac:dyDescent="0.4">
      <c r="A505">
        <v>108</v>
      </c>
      <c r="B505">
        <v>503</v>
      </c>
      <c r="C505" t="s">
        <v>34</v>
      </c>
      <c r="D505">
        <v>19228</v>
      </c>
      <c r="E505">
        <v>0.63</v>
      </c>
      <c r="F505" t="s">
        <v>34</v>
      </c>
      <c r="G505" t="s">
        <v>657</v>
      </c>
      <c r="H505">
        <v>2023</v>
      </c>
      <c r="I505">
        <v>0</v>
      </c>
      <c r="J505" s="161">
        <v>0.63411499999999998</v>
      </c>
      <c r="K505">
        <f t="shared" si="7"/>
        <v>0.63411499999999998</v>
      </c>
    </row>
    <row r="506" spans="1:11" x14ac:dyDescent="0.4">
      <c r="A506">
        <v>207</v>
      </c>
      <c r="B506">
        <v>503</v>
      </c>
      <c r="C506" t="s">
        <v>128</v>
      </c>
      <c r="D506">
        <v>19229</v>
      </c>
      <c r="E506">
        <v>1.01</v>
      </c>
      <c r="F506" t="s">
        <v>128</v>
      </c>
      <c r="G506" t="s">
        <v>657</v>
      </c>
      <c r="H506">
        <v>2023</v>
      </c>
      <c r="I506">
        <v>0</v>
      </c>
      <c r="J506" s="161">
        <v>1.011441</v>
      </c>
      <c r="K506">
        <f t="shared" si="7"/>
        <v>1.011441</v>
      </c>
    </row>
    <row r="507" spans="1:11" x14ac:dyDescent="0.4">
      <c r="A507">
        <v>443</v>
      </c>
      <c r="B507">
        <v>500</v>
      </c>
      <c r="C507" t="s">
        <v>357</v>
      </c>
      <c r="D507">
        <v>16683</v>
      </c>
      <c r="E507">
        <v>0.61</v>
      </c>
      <c r="F507" t="s">
        <v>357</v>
      </c>
      <c r="G507" t="s">
        <v>656</v>
      </c>
      <c r="H507">
        <v>2020</v>
      </c>
      <c r="I507">
        <v>0</v>
      </c>
      <c r="J507" s="161">
        <v>0.61146100000000003</v>
      </c>
      <c r="K507">
        <f t="shared" si="7"/>
        <v>0.61146100000000003</v>
      </c>
    </row>
    <row r="508" spans="1:11" x14ac:dyDescent="0.4">
      <c r="A508">
        <v>503</v>
      </c>
      <c r="B508">
        <v>500</v>
      </c>
      <c r="C508" t="s">
        <v>414</v>
      </c>
      <c r="D508">
        <v>16954</v>
      </c>
      <c r="E508">
        <v>0.5</v>
      </c>
      <c r="F508" t="s">
        <v>414</v>
      </c>
      <c r="G508" t="s">
        <v>656</v>
      </c>
      <c r="H508">
        <v>2021</v>
      </c>
      <c r="I508">
        <v>0</v>
      </c>
      <c r="J508" s="161">
        <v>0.50268000000000002</v>
      </c>
      <c r="K508">
        <f t="shared" si="7"/>
        <v>0.50268000000000002</v>
      </c>
    </row>
    <row r="509" spans="1:11" x14ac:dyDescent="0.4">
      <c r="A509">
        <v>504</v>
      </c>
      <c r="B509">
        <v>500</v>
      </c>
      <c r="C509" t="s">
        <v>415</v>
      </c>
      <c r="D509">
        <v>16955</v>
      </c>
      <c r="E509">
        <v>0.35</v>
      </c>
      <c r="F509" t="s">
        <v>415</v>
      </c>
      <c r="G509" t="s">
        <v>656</v>
      </c>
      <c r="H509">
        <v>2021</v>
      </c>
      <c r="I509">
        <v>0</v>
      </c>
      <c r="J509" s="161">
        <v>0.35158299999999998</v>
      </c>
      <c r="K509">
        <f t="shared" si="7"/>
        <v>0.35158299999999998</v>
      </c>
    </row>
    <row r="510" spans="1:11" x14ac:dyDescent="0.4">
      <c r="A510">
        <v>266</v>
      </c>
      <c r="B510">
        <v>503</v>
      </c>
      <c r="C510" t="s">
        <v>186</v>
      </c>
      <c r="D510">
        <v>19231</v>
      </c>
      <c r="E510">
        <v>0.44</v>
      </c>
      <c r="F510" t="s">
        <v>186</v>
      </c>
      <c r="G510" t="s">
        <v>656</v>
      </c>
      <c r="H510">
        <v>2023</v>
      </c>
      <c r="I510">
        <v>0</v>
      </c>
      <c r="J510" s="161">
        <v>0.43832199999999999</v>
      </c>
      <c r="K510">
        <f t="shared" si="7"/>
        <v>0.43832199999999999</v>
      </c>
    </row>
    <row r="511" spans="1:11" x14ac:dyDescent="0.4">
      <c r="A511">
        <v>61</v>
      </c>
      <c r="B511">
        <v>503</v>
      </c>
      <c r="C511" t="s">
        <v>563</v>
      </c>
      <c r="D511">
        <v>22970</v>
      </c>
      <c r="E511">
        <v>0.43</v>
      </c>
      <c r="F511" t="s">
        <v>563</v>
      </c>
      <c r="G511" t="s">
        <v>656</v>
      </c>
      <c r="H511">
        <v>2025</v>
      </c>
      <c r="I511">
        <v>0</v>
      </c>
      <c r="J511" s="161">
        <v>0.43471399999999999</v>
      </c>
      <c r="K511">
        <f t="shared" si="7"/>
        <v>0.43471399999999999</v>
      </c>
    </row>
    <row r="512" spans="1:11" x14ac:dyDescent="0.4">
      <c r="A512">
        <v>8</v>
      </c>
      <c r="B512">
        <v>503</v>
      </c>
      <c r="C512" t="s">
        <v>514</v>
      </c>
      <c r="D512">
        <v>22967</v>
      </c>
      <c r="E512">
        <v>2.58</v>
      </c>
      <c r="F512" t="s">
        <v>514</v>
      </c>
      <c r="G512" t="s">
        <v>656</v>
      </c>
      <c r="H512">
        <v>2025</v>
      </c>
      <c r="I512">
        <v>0</v>
      </c>
      <c r="J512" s="161">
        <v>2.5770140000000001</v>
      </c>
      <c r="K512">
        <f t="shared" si="7"/>
        <v>2.5770140000000001</v>
      </c>
    </row>
    <row r="513" spans="1:11" x14ac:dyDescent="0.4">
      <c r="A513">
        <v>311</v>
      </c>
      <c r="B513">
        <v>503</v>
      </c>
      <c r="C513" t="s">
        <v>229</v>
      </c>
      <c r="D513">
        <v>19339</v>
      </c>
      <c r="E513">
        <v>0.31</v>
      </c>
      <c r="F513" t="s">
        <v>229</v>
      </c>
      <c r="G513" t="s">
        <v>656</v>
      </c>
      <c r="H513">
        <v>2024</v>
      </c>
      <c r="I513">
        <v>0</v>
      </c>
      <c r="J513" s="161">
        <v>0.31269400000000003</v>
      </c>
      <c r="K513">
        <f t="shared" si="7"/>
        <v>0.31269400000000003</v>
      </c>
    </row>
    <row r="514" spans="1:11" x14ac:dyDescent="0.4">
      <c r="A514">
        <v>222</v>
      </c>
      <c r="B514">
        <v>503</v>
      </c>
      <c r="C514" t="s">
        <v>143</v>
      </c>
      <c r="D514">
        <v>19232</v>
      </c>
      <c r="E514">
        <v>2.13</v>
      </c>
      <c r="F514" t="s">
        <v>143</v>
      </c>
      <c r="G514" t="s">
        <v>656</v>
      </c>
      <c r="H514">
        <v>2021</v>
      </c>
      <c r="I514">
        <v>0</v>
      </c>
      <c r="J514" s="161">
        <v>2.1328290000000001</v>
      </c>
      <c r="K514">
        <f t="shared" si="7"/>
        <v>2.1328290000000001</v>
      </c>
    </row>
    <row r="515" spans="1:11" x14ac:dyDescent="0.4">
      <c r="A515">
        <v>587</v>
      </c>
      <c r="B515">
        <v>500</v>
      </c>
      <c r="C515" t="s">
        <v>497</v>
      </c>
      <c r="D515">
        <v>19233</v>
      </c>
      <c r="E515">
        <v>3.89</v>
      </c>
      <c r="F515" t="s">
        <v>497</v>
      </c>
      <c r="G515" t="s">
        <v>656</v>
      </c>
      <c r="H515">
        <v>2025</v>
      </c>
      <c r="I515">
        <v>0</v>
      </c>
      <c r="J515" s="161">
        <v>3.8886750000000001</v>
      </c>
      <c r="K515">
        <f t="shared" ref="K515:K578" si="8">SUM(I515:J515)</f>
        <v>3.8886750000000001</v>
      </c>
    </row>
    <row r="516" spans="1:11" x14ac:dyDescent="0.4">
      <c r="A516">
        <v>213</v>
      </c>
      <c r="B516">
        <v>503</v>
      </c>
      <c r="C516" t="s">
        <v>133</v>
      </c>
      <c r="D516">
        <v>19234</v>
      </c>
      <c r="E516">
        <v>0.37</v>
      </c>
      <c r="F516" t="s">
        <v>133</v>
      </c>
      <c r="G516" t="s">
        <v>656</v>
      </c>
      <c r="H516">
        <v>2023</v>
      </c>
      <c r="I516">
        <v>0</v>
      </c>
      <c r="J516" s="161">
        <v>0.372226</v>
      </c>
      <c r="K516">
        <f t="shared" si="8"/>
        <v>0.372226</v>
      </c>
    </row>
    <row r="517" spans="1:11" x14ac:dyDescent="0.4">
      <c r="A517">
        <v>224</v>
      </c>
      <c r="B517">
        <v>503</v>
      </c>
      <c r="C517" t="s">
        <v>145</v>
      </c>
      <c r="D517">
        <v>19235</v>
      </c>
      <c r="E517">
        <v>1.1599999999999999</v>
      </c>
      <c r="F517" t="s">
        <v>145</v>
      </c>
      <c r="G517" t="s">
        <v>656</v>
      </c>
      <c r="H517">
        <v>2021</v>
      </c>
      <c r="I517">
        <v>0</v>
      </c>
      <c r="J517" s="161">
        <v>1.1638090000000001</v>
      </c>
      <c r="K517">
        <f t="shared" si="8"/>
        <v>1.1638090000000001</v>
      </c>
    </row>
    <row r="518" spans="1:11" x14ac:dyDescent="0.4">
      <c r="A518">
        <v>590</v>
      </c>
      <c r="B518">
        <v>503</v>
      </c>
      <c r="C518" t="s">
        <v>500</v>
      </c>
      <c r="D518">
        <v>19340</v>
      </c>
      <c r="E518">
        <v>0.31</v>
      </c>
      <c r="F518" t="s">
        <v>500</v>
      </c>
      <c r="G518" t="s">
        <v>656</v>
      </c>
      <c r="H518">
        <v>2024</v>
      </c>
      <c r="I518">
        <v>0</v>
      </c>
      <c r="J518" s="161">
        <v>0.30832399999999999</v>
      </c>
      <c r="K518">
        <f t="shared" si="8"/>
        <v>0.30832399999999999</v>
      </c>
    </row>
    <row r="519" spans="1:11" x14ac:dyDescent="0.4">
      <c r="A519">
        <v>312</v>
      </c>
      <c r="B519">
        <v>503</v>
      </c>
      <c r="C519" t="s">
        <v>230</v>
      </c>
      <c r="D519">
        <v>19341</v>
      </c>
      <c r="E519">
        <v>5.2</v>
      </c>
      <c r="F519" t="s">
        <v>230</v>
      </c>
      <c r="G519" t="s">
        <v>656</v>
      </c>
      <c r="H519">
        <v>2023</v>
      </c>
      <c r="I519">
        <v>0</v>
      </c>
      <c r="J519" s="161">
        <v>5.203176</v>
      </c>
      <c r="K519">
        <f t="shared" si="8"/>
        <v>5.203176</v>
      </c>
    </row>
    <row r="520" spans="1:11" x14ac:dyDescent="0.4">
      <c r="A520">
        <v>251</v>
      </c>
      <c r="B520">
        <v>503</v>
      </c>
      <c r="C520" t="s">
        <v>171</v>
      </c>
      <c r="D520">
        <v>19237</v>
      </c>
      <c r="E520">
        <v>0.36</v>
      </c>
      <c r="F520" t="s">
        <v>171</v>
      </c>
      <c r="G520" t="s">
        <v>656</v>
      </c>
      <c r="H520">
        <v>2023</v>
      </c>
      <c r="I520">
        <v>0</v>
      </c>
      <c r="J520" s="161">
        <v>0.355962</v>
      </c>
      <c r="K520">
        <f t="shared" si="8"/>
        <v>0.355962</v>
      </c>
    </row>
    <row r="521" spans="1:11" x14ac:dyDescent="0.4">
      <c r="A521">
        <v>62</v>
      </c>
      <c r="B521">
        <v>503</v>
      </c>
      <c r="C521" t="s">
        <v>564</v>
      </c>
      <c r="D521">
        <v>22972</v>
      </c>
      <c r="E521">
        <v>2.35</v>
      </c>
      <c r="F521" t="s">
        <v>564</v>
      </c>
      <c r="G521" t="s">
        <v>656</v>
      </c>
      <c r="H521">
        <v>2025</v>
      </c>
      <c r="I521">
        <v>0</v>
      </c>
      <c r="J521" s="161">
        <v>2.3504049999999999</v>
      </c>
      <c r="K521">
        <f t="shared" si="8"/>
        <v>2.3504049999999999</v>
      </c>
    </row>
    <row r="522" spans="1:11" x14ac:dyDescent="0.4">
      <c r="A522">
        <v>63</v>
      </c>
      <c r="B522">
        <v>503</v>
      </c>
      <c r="C522" t="s">
        <v>565</v>
      </c>
      <c r="D522">
        <v>22976</v>
      </c>
      <c r="E522">
        <v>0.88</v>
      </c>
      <c r="F522" t="s">
        <v>565</v>
      </c>
      <c r="G522" t="s">
        <v>656</v>
      </c>
      <c r="H522">
        <v>2025</v>
      </c>
      <c r="I522">
        <v>0</v>
      </c>
      <c r="J522" s="161">
        <v>0.90507099999999996</v>
      </c>
      <c r="K522">
        <f t="shared" si="8"/>
        <v>0.90507099999999996</v>
      </c>
    </row>
    <row r="523" spans="1:11" x14ac:dyDescent="0.4">
      <c r="A523">
        <v>401</v>
      </c>
      <c r="B523">
        <v>500</v>
      </c>
      <c r="C523" t="s">
        <v>318</v>
      </c>
      <c r="D523">
        <v>15489</v>
      </c>
      <c r="E523">
        <v>0.18</v>
      </c>
      <c r="F523" t="s">
        <v>318</v>
      </c>
      <c r="G523" t="s">
        <v>656</v>
      </c>
      <c r="H523">
        <v>2017</v>
      </c>
      <c r="I523">
        <v>0</v>
      </c>
      <c r="J523" s="161">
        <v>0.17676800000000001</v>
      </c>
      <c r="K523">
        <f t="shared" si="8"/>
        <v>0.17676800000000001</v>
      </c>
    </row>
    <row r="524" spans="1:11" x14ac:dyDescent="0.4">
      <c r="A524">
        <v>402</v>
      </c>
      <c r="B524">
        <v>501</v>
      </c>
      <c r="C524" t="s">
        <v>319</v>
      </c>
      <c r="D524">
        <v>15716</v>
      </c>
      <c r="E524">
        <v>0.23</v>
      </c>
      <c r="F524" t="s">
        <v>319</v>
      </c>
      <c r="G524" t="s">
        <v>656</v>
      </c>
      <c r="H524">
        <v>2020</v>
      </c>
      <c r="I524">
        <v>0</v>
      </c>
      <c r="J524" s="161">
        <v>0.23069000000000001</v>
      </c>
      <c r="K524">
        <f t="shared" si="8"/>
        <v>0.23069000000000001</v>
      </c>
    </row>
    <row r="525" spans="1:11" x14ac:dyDescent="0.4">
      <c r="A525">
        <v>403</v>
      </c>
      <c r="B525">
        <v>501</v>
      </c>
      <c r="C525" t="s">
        <v>320</v>
      </c>
      <c r="D525">
        <v>15718</v>
      </c>
      <c r="E525">
        <v>0.37</v>
      </c>
      <c r="F525" t="s">
        <v>320</v>
      </c>
      <c r="G525" t="s">
        <v>656</v>
      </c>
      <c r="H525">
        <v>2020</v>
      </c>
      <c r="I525">
        <v>0</v>
      </c>
      <c r="J525" s="161">
        <v>0.37090899999999999</v>
      </c>
      <c r="K525">
        <f t="shared" si="8"/>
        <v>0.37090899999999999</v>
      </c>
    </row>
    <row r="526" spans="1:11" x14ac:dyDescent="0.4">
      <c r="A526">
        <v>404</v>
      </c>
      <c r="B526">
        <v>501</v>
      </c>
      <c r="C526" t="s">
        <v>321</v>
      </c>
      <c r="D526">
        <v>15720</v>
      </c>
      <c r="E526">
        <v>1.06</v>
      </c>
      <c r="F526" t="s">
        <v>321</v>
      </c>
      <c r="G526" t="s">
        <v>656</v>
      </c>
      <c r="H526">
        <v>2020</v>
      </c>
      <c r="I526">
        <v>0</v>
      </c>
      <c r="J526" s="161">
        <v>1.06009</v>
      </c>
      <c r="K526">
        <f t="shared" si="8"/>
        <v>1.06009</v>
      </c>
    </row>
    <row r="527" spans="1:11" x14ac:dyDescent="0.4">
      <c r="A527">
        <v>431</v>
      </c>
      <c r="B527">
        <v>501</v>
      </c>
      <c r="C527" t="s">
        <v>346</v>
      </c>
      <c r="D527">
        <v>16666</v>
      </c>
      <c r="E527">
        <v>0.24</v>
      </c>
      <c r="F527" t="s">
        <v>346</v>
      </c>
      <c r="G527" t="s">
        <v>656</v>
      </c>
      <c r="H527">
        <v>2017</v>
      </c>
      <c r="I527">
        <v>0</v>
      </c>
      <c r="J527" s="161">
        <v>0.242539</v>
      </c>
      <c r="K527">
        <f t="shared" si="8"/>
        <v>0.242539</v>
      </c>
    </row>
    <row r="528" spans="1:11" x14ac:dyDescent="0.4">
      <c r="A528">
        <v>432</v>
      </c>
      <c r="B528">
        <v>501</v>
      </c>
      <c r="C528" t="s">
        <v>347</v>
      </c>
      <c r="D528">
        <v>16667</v>
      </c>
      <c r="E528">
        <v>0.88</v>
      </c>
      <c r="F528" t="s">
        <v>347</v>
      </c>
      <c r="G528" t="s">
        <v>656</v>
      </c>
      <c r="H528">
        <v>2017</v>
      </c>
      <c r="I528">
        <v>0</v>
      </c>
      <c r="J528" s="161">
        <v>0.88178199999999995</v>
      </c>
      <c r="K528">
        <f t="shared" si="8"/>
        <v>0.88178199999999995</v>
      </c>
    </row>
    <row r="529" spans="1:11" x14ac:dyDescent="0.4">
      <c r="A529">
        <v>433</v>
      </c>
      <c r="B529">
        <v>501</v>
      </c>
      <c r="C529" t="s">
        <v>348</v>
      </c>
      <c r="D529">
        <v>16668</v>
      </c>
      <c r="E529">
        <v>0.3</v>
      </c>
      <c r="F529" t="s">
        <v>348</v>
      </c>
      <c r="G529" t="s">
        <v>656</v>
      </c>
      <c r="H529">
        <v>2017</v>
      </c>
      <c r="I529">
        <v>0</v>
      </c>
      <c r="J529" s="161">
        <v>0.30463200000000001</v>
      </c>
      <c r="K529">
        <f t="shared" si="8"/>
        <v>0.30463200000000001</v>
      </c>
    </row>
    <row r="530" spans="1:11" x14ac:dyDescent="0.4">
      <c r="A530">
        <v>434</v>
      </c>
      <c r="B530">
        <v>501</v>
      </c>
      <c r="C530" t="s">
        <v>349</v>
      </c>
      <c r="D530">
        <v>16669</v>
      </c>
      <c r="E530">
        <v>0.19</v>
      </c>
      <c r="F530" t="s">
        <v>349</v>
      </c>
      <c r="G530" t="s">
        <v>656</v>
      </c>
      <c r="H530">
        <v>2017</v>
      </c>
      <c r="I530">
        <v>0</v>
      </c>
      <c r="J530" s="161">
        <v>0.18648000000000001</v>
      </c>
      <c r="K530">
        <f t="shared" si="8"/>
        <v>0.18648000000000001</v>
      </c>
    </row>
    <row r="531" spans="1:11" x14ac:dyDescent="0.4">
      <c r="A531">
        <v>423</v>
      </c>
      <c r="B531">
        <v>501</v>
      </c>
      <c r="C531" t="s">
        <v>339</v>
      </c>
      <c r="D531">
        <v>16654</v>
      </c>
      <c r="E531">
        <v>0.15</v>
      </c>
      <c r="F531" t="s">
        <v>339</v>
      </c>
      <c r="G531" t="s">
        <v>656</v>
      </c>
      <c r="H531">
        <v>2018</v>
      </c>
      <c r="I531">
        <v>0</v>
      </c>
      <c r="J531" s="161">
        <v>0.15205299999999999</v>
      </c>
      <c r="K531">
        <f t="shared" si="8"/>
        <v>0.15205299999999999</v>
      </c>
    </row>
    <row r="532" spans="1:11" x14ac:dyDescent="0.4">
      <c r="A532">
        <v>424</v>
      </c>
      <c r="B532">
        <v>501</v>
      </c>
      <c r="C532" t="s">
        <v>340</v>
      </c>
      <c r="D532">
        <v>16655</v>
      </c>
      <c r="E532">
        <v>0.21</v>
      </c>
      <c r="F532" t="s">
        <v>340</v>
      </c>
      <c r="G532" t="s">
        <v>656</v>
      </c>
      <c r="H532">
        <v>2019</v>
      </c>
      <c r="I532">
        <v>0</v>
      </c>
      <c r="J532" s="161">
        <v>0.20871600000000001</v>
      </c>
      <c r="K532">
        <f t="shared" si="8"/>
        <v>0.20871600000000001</v>
      </c>
    </row>
    <row r="533" spans="1:11" x14ac:dyDescent="0.4">
      <c r="A533">
        <v>94</v>
      </c>
      <c r="B533">
        <v>507</v>
      </c>
      <c r="C533" t="s">
        <v>21</v>
      </c>
      <c r="D533">
        <v>19092</v>
      </c>
      <c r="E533">
        <v>0.35</v>
      </c>
      <c r="F533" t="s">
        <v>21</v>
      </c>
      <c r="G533" t="s">
        <v>656</v>
      </c>
      <c r="H533">
        <v>2023</v>
      </c>
      <c r="I533">
        <v>0</v>
      </c>
      <c r="J533" s="161">
        <v>0.34743800000000002</v>
      </c>
      <c r="K533">
        <f t="shared" si="8"/>
        <v>0.34743800000000002</v>
      </c>
    </row>
    <row r="534" spans="1:11" x14ac:dyDescent="0.4">
      <c r="A534">
        <v>86</v>
      </c>
      <c r="B534">
        <v>507</v>
      </c>
      <c r="C534" t="s">
        <v>15</v>
      </c>
      <c r="D534">
        <v>19093</v>
      </c>
      <c r="E534">
        <v>0.28999999999999998</v>
      </c>
      <c r="F534" t="s">
        <v>15</v>
      </c>
      <c r="G534" t="s">
        <v>657</v>
      </c>
      <c r="H534">
        <v>2023</v>
      </c>
      <c r="I534">
        <v>0</v>
      </c>
      <c r="J534" s="161">
        <v>0.28781899999999999</v>
      </c>
      <c r="K534">
        <f t="shared" si="8"/>
        <v>0.28781899999999999</v>
      </c>
    </row>
    <row r="535" spans="1:11" x14ac:dyDescent="0.4">
      <c r="A535">
        <v>204</v>
      </c>
      <c r="B535">
        <v>507</v>
      </c>
      <c r="C535" t="s">
        <v>577</v>
      </c>
      <c r="D535">
        <v>19094</v>
      </c>
      <c r="E535">
        <v>0.05</v>
      </c>
      <c r="F535" t="s">
        <v>577</v>
      </c>
      <c r="G535" t="s">
        <v>656</v>
      </c>
      <c r="H535">
        <v>2023</v>
      </c>
      <c r="I535">
        <v>0</v>
      </c>
      <c r="J535" s="161">
        <v>5.3953000000000001E-2</v>
      </c>
      <c r="K535">
        <f t="shared" si="8"/>
        <v>5.3953000000000001E-2</v>
      </c>
    </row>
    <row r="536" spans="1:11" x14ac:dyDescent="0.4">
      <c r="A536">
        <v>165</v>
      </c>
      <c r="B536">
        <v>507</v>
      </c>
      <c r="C536" t="s">
        <v>89</v>
      </c>
      <c r="D536">
        <v>19095</v>
      </c>
      <c r="E536">
        <v>0.01</v>
      </c>
      <c r="F536" t="s">
        <v>89</v>
      </c>
      <c r="G536" t="s">
        <v>656</v>
      </c>
      <c r="H536">
        <v>2023</v>
      </c>
      <c r="I536">
        <v>0</v>
      </c>
      <c r="J536" s="161">
        <v>1.3811E-2</v>
      </c>
      <c r="K536">
        <f t="shared" si="8"/>
        <v>1.3811E-2</v>
      </c>
    </row>
    <row r="537" spans="1:11" x14ac:dyDescent="0.4">
      <c r="A537">
        <v>406</v>
      </c>
      <c r="B537">
        <v>501</v>
      </c>
      <c r="C537" t="s">
        <v>323</v>
      </c>
      <c r="D537">
        <v>15730</v>
      </c>
      <c r="E537">
        <v>0.52</v>
      </c>
      <c r="F537" t="s">
        <v>323</v>
      </c>
      <c r="G537" t="s">
        <v>656</v>
      </c>
      <c r="H537">
        <v>2018</v>
      </c>
      <c r="I537">
        <v>0</v>
      </c>
      <c r="J537" s="161">
        <v>0.51776100000000003</v>
      </c>
      <c r="K537">
        <f t="shared" si="8"/>
        <v>0.51776100000000003</v>
      </c>
    </row>
    <row r="538" spans="1:11" x14ac:dyDescent="0.4">
      <c r="A538">
        <v>559</v>
      </c>
      <c r="B538">
        <v>501</v>
      </c>
      <c r="C538" t="s">
        <v>470</v>
      </c>
      <c r="D538">
        <v>16671</v>
      </c>
      <c r="E538">
        <v>0.28999999999999998</v>
      </c>
      <c r="F538" t="s">
        <v>470</v>
      </c>
      <c r="G538" t="s">
        <v>656</v>
      </c>
      <c r="H538">
        <v>2019</v>
      </c>
      <c r="I538">
        <v>0</v>
      </c>
      <c r="J538" s="161">
        <v>0.29425499999999999</v>
      </c>
      <c r="K538">
        <f t="shared" si="8"/>
        <v>0.29425499999999999</v>
      </c>
    </row>
    <row r="539" spans="1:11" x14ac:dyDescent="0.4">
      <c r="A539">
        <v>564</v>
      </c>
      <c r="B539">
        <v>501</v>
      </c>
      <c r="C539" t="s">
        <v>475</v>
      </c>
      <c r="D539">
        <v>16976</v>
      </c>
      <c r="E539">
        <v>0.14000000000000001</v>
      </c>
      <c r="F539" t="s">
        <v>475</v>
      </c>
      <c r="G539" t="s">
        <v>656</v>
      </c>
      <c r="H539">
        <v>2019</v>
      </c>
      <c r="I539">
        <v>0</v>
      </c>
      <c r="J539" s="161">
        <v>0.13544300000000001</v>
      </c>
      <c r="K539">
        <f t="shared" si="8"/>
        <v>0.13544300000000001</v>
      </c>
    </row>
    <row r="540" spans="1:11" x14ac:dyDescent="0.4">
      <c r="A540">
        <v>246</v>
      </c>
      <c r="B540">
        <v>507</v>
      </c>
      <c r="C540" t="s">
        <v>166</v>
      </c>
      <c r="D540">
        <v>19097</v>
      </c>
      <c r="E540">
        <v>0.42</v>
      </c>
      <c r="F540" t="s">
        <v>166</v>
      </c>
      <c r="G540" t="s">
        <v>656</v>
      </c>
      <c r="H540">
        <v>2023</v>
      </c>
      <c r="I540">
        <v>0</v>
      </c>
      <c r="J540" s="161">
        <v>0.41780699999999998</v>
      </c>
      <c r="K540">
        <f t="shared" si="8"/>
        <v>0.41780699999999998</v>
      </c>
    </row>
    <row r="541" spans="1:11" x14ac:dyDescent="0.4">
      <c r="A541">
        <v>97</v>
      </c>
      <c r="B541">
        <v>507</v>
      </c>
      <c r="C541" t="s">
        <v>24</v>
      </c>
      <c r="D541">
        <v>19098</v>
      </c>
      <c r="E541">
        <v>1.26</v>
      </c>
      <c r="F541" t="s">
        <v>24</v>
      </c>
      <c r="G541" t="s">
        <v>656</v>
      </c>
      <c r="H541">
        <v>2023</v>
      </c>
      <c r="I541">
        <v>0</v>
      </c>
      <c r="J541" s="161">
        <v>1.262097</v>
      </c>
      <c r="K541">
        <f t="shared" si="8"/>
        <v>1.262097</v>
      </c>
    </row>
    <row r="542" spans="1:11" x14ac:dyDescent="0.4">
      <c r="A542">
        <v>98</v>
      </c>
      <c r="B542">
        <v>507</v>
      </c>
      <c r="C542" t="s">
        <v>25</v>
      </c>
      <c r="D542">
        <v>19099</v>
      </c>
      <c r="E542">
        <v>0.5</v>
      </c>
      <c r="F542" t="s">
        <v>25</v>
      </c>
      <c r="G542" t="s">
        <v>657</v>
      </c>
      <c r="H542">
        <v>2023</v>
      </c>
      <c r="I542">
        <v>0</v>
      </c>
      <c r="J542" s="161">
        <v>0.49785400000000002</v>
      </c>
      <c r="K542">
        <f t="shared" si="8"/>
        <v>0.49785400000000002</v>
      </c>
    </row>
    <row r="543" spans="1:11" x14ac:dyDescent="0.4">
      <c r="A543">
        <v>238</v>
      </c>
      <c r="B543">
        <v>507</v>
      </c>
      <c r="C543" t="s">
        <v>158</v>
      </c>
      <c r="D543">
        <v>19100</v>
      </c>
      <c r="E543">
        <v>0.63</v>
      </c>
      <c r="F543" t="s">
        <v>158</v>
      </c>
      <c r="G543" t="s">
        <v>656</v>
      </c>
      <c r="H543">
        <v>2023</v>
      </c>
      <c r="I543">
        <v>0</v>
      </c>
      <c r="J543" s="161">
        <v>0.62646900000000005</v>
      </c>
      <c r="K543">
        <f t="shared" si="8"/>
        <v>0.62646900000000005</v>
      </c>
    </row>
    <row r="544" spans="1:11" x14ac:dyDescent="0.4">
      <c r="A544">
        <v>239</v>
      </c>
      <c r="B544">
        <v>507</v>
      </c>
      <c r="C544" t="s">
        <v>159</v>
      </c>
      <c r="D544">
        <v>19101</v>
      </c>
      <c r="E544">
        <v>0.25</v>
      </c>
      <c r="F544" t="s">
        <v>159</v>
      </c>
      <c r="G544" t="s">
        <v>657</v>
      </c>
      <c r="H544">
        <v>2023</v>
      </c>
      <c r="I544">
        <v>0</v>
      </c>
      <c r="J544" s="161">
        <v>0.25174299999999999</v>
      </c>
      <c r="K544">
        <f t="shared" si="8"/>
        <v>0.25174299999999999</v>
      </c>
    </row>
    <row r="545" spans="1:11" x14ac:dyDescent="0.4">
      <c r="A545">
        <v>240</v>
      </c>
      <c r="B545">
        <v>507</v>
      </c>
      <c r="C545" t="s">
        <v>160</v>
      </c>
      <c r="D545">
        <v>19102</v>
      </c>
      <c r="E545">
        <v>0.09</v>
      </c>
      <c r="F545" t="s">
        <v>160</v>
      </c>
      <c r="G545" t="s">
        <v>656</v>
      </c>
      <c r="H545">
        <v>2022</v>
      </c>
      <c r="I545">
        <v>0</v>
      </c>
      <c r="J545" s="161">
        <v>8.7980000000000003E-2</v>
      </c>
      <c r="K545">
        <f t="shared" si="8"/>
        <v>8.7980000000000003E-2</v>
      </c>
    </row>
    <row r="546" spans="1:11" x14ac:dyDescent="0.4">
      <c r="A546">
        <v>583</v>
      </c>
      <c r="B546">
        <v>501</v>
      </c>
      <c r="C546" t="s">
        <v>493</v>
      </c>
      <c r="D546">
        <v>19103</v>
      </c>
      <c r="E546">
        <v>0.19</v>
      </c>
      <c r="F546" t="s">
        <v>493</v>
      </c>
      <c r="G546" t="s">
        <v>656</v>
      </c>
      <c r="H546">
        <v>2023</v>
      </c>
      <c r="I546">
        <v>0</v>
      </c>
      <c r="J546" s="161">
        <v>0.191523</v>
      </c>
      <c r="K546">
        <f t="shared" si="8"/>
        <v>0.191523</v>
      </c>
    </row>
    <row r="547" spans="1:11" x14ac:dyDescent="0.4">
      <c r="A547">
        <v>168</v>
      </c>
      <c r="B547">
        <v>507</v>
      </c>
      <c r="C547" t="s">
        <v>92</v>
      </c>
      <c r="D547">
        <v>19105</v>
      </c>
      <c r="E547">
        <v>0.28999999999999998</v>
      </c>
      <c r="F547" t="s">
        <v>92</v>
      </c>
      <c r="G547" t="s">
        <v>657</v>
      </c>
      <c r="H547">
        <v>2022</v>
      </c>
      <c r="I547">
        <v>0</v>
      </c>
      <c r="J547" s="161">
        <v>0.28698400000000002</v>
      </c>
      <c r="K547">
        <f t="shared" si="8"/>
        <v>0.28698400000000002</v>
      </c>
    </row>
    <row r="548" spans="1:11" x14ac:dyDescent="0.4">
      <c r="A548">
        <v>9</v>
      </c>
      <c r="B548">
        <v>507</v>
      </c>
      <c r="C548" t="s">
        <v>515</v>
      </c>
      <c r="D548">
        <v>22907</v>
      </c>
      <c r="E548">
        <v>1.02</v>
      </c>
      <c r="F548" t="s">
        <v>515</v>
      </c>
      <c r="G548" t="s">
        <v>656</v>
      </c>
      <c r="H548">
        <v>2025</v>
      </c>
      <c r="I548">
        <v>0.14549200000000001</v>
      </c>
      <c r="J548" s="161">
        <v>0.87923099999999998</v>
      </c>
      <c r="K548">
        <f t="shared" si="8"/>
        <v>1.0247230000000001</v>
      </c>
    </row>
    <row r="549" spans="1:11" x14ac:dyDescent="0.4">
      <c r="A549">
        <v>245</v>
      </c>
      <c r="B549">
        <v>507</v>
      </c>
      <c r="C549" t="s">
        <v>165</v>
      </c>
      <c r="D549">
        <v>19106</v>
      </c>
      <c r="E549">
        <v>0.98</v>
      </c>
      <c r="F549" t="s">
        <v>165</v>
      </c>
      <c r="G549" t="s">
        <v>657</v>
      </c>
      <c r="H549">
        <v>2022</v>
      </c>
      <c r="I549">
        <v>0</v>
      </c>
      <c r="J549" s="161">
        <v>0.97645899999999997</v>
      </c>
      <c r="K549">
        <f t="shared" si="8"/>
        <v>0.97645899999999997</v>
      </c>
    </row>
    <row r="550" spans="1:11" x14ac:dyDescent="0.4">
      <c r="A550">
        <v>267</v>
      </c>
      <c r="B550">
        <v>507</v>
      </c>
      <c r="C550" t="s">
        <v>187</v>
      </c>
      <c r="D550">
        <v>19288</v>
      </c>
      <c r="E550">
        <v>0.17</v>
      </c>
      <c r="F550" t="s">
        <v>187</v>
      </c>
      <c r="G550" t="s">
        <v>657</v>
      </c>
      <c r="H550">
        <v>2024</v>
      </c>
      <c r="I550">
        <v>0</v>
      </c>
      <c r="J550" s="161">
        <v>0.16981299999999999</v>
      </c>
      <c r="K550">
        <f t="shared" si="8"/>
        <v>0.16981299999999999</v>
      </c>
    </row>
    <row r="551" spans="1:11" x14ac:dyDescent="0.4">
      <c r="A551">
        <v>10</v>
      </c>
      <c r="B551">
        <v>507</v>
      </c>
      <c r="C551" t="s">
        <v>516</v>
      </c>
      <c r="D551">
        <v>22908</v>
      </c>
      <c r="E551">
        <v>0.34</v>
      </c>
      <c r="F551" t="s">
        <v>516</v>
      </c>
      <c r="G551" t="s">
        <v>656</v>
      </c>
      <c r="H551">
        <v>2025</v>
      </c>
      <c r="I551">
        <v>0</v>
      </c>
      <c r="J551" s="161">
        <v>0.345165</v>
      </c>
      <c r="K551">
        <f t="shared" si="8"/>
        <v>0.345165</v>
      </c>
    </row>
    <row r="552" spans="1:11" x14ac:dyDescent="0.4">
      <c r="A552">
        <v>437</v>
      </c>
      <c r="B552">
        <v>507</v>
      </c>
      <c r="C552" t="s">
        <v>595</v>
      </c>
      <c r="D552">
        <v>22909</v>
      </c>
      <c r="E552">
        <v>0.42</v>
      </c>
      <c r="F552" t="s">
        <v>595</v>
      </c>
      <c r="G552" t="s">
        <v>656</v>
      </c>
      <c r="H552">
        <v>2025</v>
      </c>
      <c r="I552">
        <v>0</v>
      </c>
      <c r="J552" s="161">
        <v>0.42103099999999999</v>
      </c>
      <c r="K552">
        <f t="shared" si="8"/>
        <v>0.42103099999999999</v>
      </c>
    </row>
    <row r="553" spans="1:11" x14ac:dyDescent="0.4">
      <c r="A553">
        <v>405</v>
      </c>
      <c r="B553">
        <v>501</v>
      </c>
      <c r="C553" t="s">
        <v>322</v>
      </c>
      <c r="D553">
        <v>15734</v>
      </c>
      <c r="E553">
        <v>4.2</v>
      </c>
      <c r="F553" t="s">
        <v>322</v>
      </c>
      <c r="G553" t="s">
        <v>656</v>
      </c>
      <c r="H553">
        <v>2018</v>
      </c>
      <c r="I553">
        <v>0</v>
      </c>
      <c r="J553" s="161">
        <v>4.216545</v>
      </c>
      <c r="K553">
        <f t="shared" si="8"/>
        <v>4.216545</v>
      </c>
    </row>
    <row r="554" spans="1:11" x14ac:dyDescent="0.4">
      <c r="A554">
        <v>435</v>
      </c>
      <c r="B554">
        <v>501</v>
      </c>
      <c r="C554" t="s">
        <v>350</v>
      </c>
      <c r="D554">
        <v>16672</v>
      </c>
      <c r="E554">
        <v>0.78</v>
      </c>
      <c r="F554" t="s">
        <v>350</v>
      </c>
      <c r="G554" t="s">
        <v>656</v>
      </c>
      <c r="H554">
        <v>2019</v>
      </c>
      <c r="I554">
        <v>0</v>
      </c>
      <c r="J554" s="161">
        <v>0.77875000000000005</v>
      </c>
      <c r="K554">
        <f t="shared" si="8"/>
        <v>0.77875000000000005</v>
      </c>
    </row>
    <row r="555" spans="1:11" x14ac:dyDescent="0.4">
      <c r="A555">
        <v>436</v>
      </c>
      <c r="B555">
        <v>501</v>
      </c>
      <c r="C555" t="s">
        <v>351</v>
      </c>
      <c r="D555">
        <v>16673</v>
      </c>
      <c r="E555">
        <v>1.65</v>
      </c>
      <c r="F555" t="s">
        <v>351</v>
      </c>
      <c r="G555" t="s">
        <v>656</v>
      </c>
      <c r="H555">
        <v>2019</v>
      </c>
      <c r="I555">
        <v>0</v>
      </c>
      <c r="J555" s="161">
        <v>1.646854</v>
      </c>
      <c r="K555">
        <f t="shared" si="8"/>
        <v>1.646854</v>
      </c>
    </row>
    <row r="556" spans="1:11" x14ac:dyDescent="0.4">
      <c r="A556">
        <v>481</v>
      </c>
      <c r="B556">
        <v>501</v>
      </c>
      <c r="C556" t="s">
        <v>582</v>
      </c>
      <c r="D556">
        <v>16887</v>
      </c>
      <c r="E556">
        <v>0.15</v>
      </c>
      <c r="F556" t="s">
        <v>582</v>
      </c>
      <c r="G556" t="s">
        <v>656</v>
      </c>
      <c r="H556">
        <v>2021</v>
      </c>
      <c r="I556">
        <v>0</v>
      </c>
      <c r="J556" s="161">
        <v>0.15430199999999999</v>
      </c>
      <c r="K556">
        <f t="shared" si="8"/>
        <v>0.15430199999999999</v>
      </c>
    </row>
    <row r="557" spans="1:11" x14ac:dyDescent="0.4">
      <c r="A557">
        <v>529</v>
      </c>
      <c r="B557">
        <v>501</v>
      </c>
      <c r="C557" t="s">
        <v>440</v>
      </c>
      <c r="D557">
        <v>16977</v>
      </c>
      <c r="E557">
        <v>0.13</v>
      </c>
      <c r="F557" t="s">
        <v>440</v>
      </c>
      <c r="G557" t="s">
        <v>656</v>
      </c>
      <c r="H557">
        <v>2021</v>
      </c>
      <c r="I557">
        <v>0</v>
      </c>
      <c r="J557" s="161">
        <v>0.13164000000000001</v>
      </c>
      <c r="K557">
        <f t="shared" si="8"/>
        <v>0.13164000000000001</v>
      </c>
    </row>
    <row r="558" spans="1:11" x14ac:dyDescent="0.4">
      <c r="A558">
        <v>530</v>
      </c>
      <c r="B558">
        <v>501</v>
      </c>
      <c r="C558" t="s">
        <v>441</v>
      </c>
      <c r="D558">
        <v>16978</v>
      </c>
      <c r="E558">
        <v>0.18</v>
      </c>
      <c r="F558" t="s">
        <v>441</v>
      </c>
      <c r="G558" t="s">
        <v>656</v>
      </c>
      <c r="H558">
        <v>2021</v>
      </c>
      <c r="I558">
        <v>0</v>
      </c>
      <c r="J558" s="161">
        <v>0.17954200000000001</v>
      </c>
      <c r="K558">
        <f t="shared" si="8"/>
        <v>0.17954200000000001</v>
      </c>
    </row>
    <row r="559" spans="1:11" x14ac:dyDescent="0.4">
      <c r="A559">
        <v>11</v>
      </c>
      <c r="B559">
        <v>507</v>
      </c>
      <c r="C559" t="s">
        <v>517</v>
      </c>
      <c r="D559">
        <v>22910</v>
      </c>
      <c r="E559">
        <v>0.27</v>
      </c>
      <c r="F559" t="s">
        <v>517</v>
      </c>
      <c r="G559" t="s">
        <v>656</v>
      </c>
      <c r="H559">
        <v>2025</v>
      </c>
      <c r="I559">
        <v>0</v>
      </c>
      <c r="J559" s="161">
        <v>0.27046199999999998</v>
      </c>
      <c r="K559">
        <f t="shared" si="8"/>
        <v>0.27046199999999998</v>
      </c>
    </row>
    <row r="560" spans="1:11" x14ac:dyDescent="0.4">
      <c r="A560">
        <v>256</v>
      </c>
      <c r="B560">
        <v>507</v>
      </c>
      <c r="C560" t="s">
        <v>176</v>
      </c>
      <c r="D560">
        <v>19107</v>
      </c>
      <c r="E560">
        <v>0.26</v>
      </c>
      <c r="F560" t="s">
        <v>176</v>
      </c>
      <c r="G560" t="s">
        <v>656</v>
      </c>
      <c r="H560">
        <v>2023</v>
      </c>
      <c r="I560">
        <v>0</v>
      </c>
      <c r="J560" s="161">
        <v>0.25881900000000002</v>
      </c>
      <c r="K560">
        <f t="shared" si="8"/>
        <v>0.25881900000000002</v>
      </c>
    </row>
    <row r="561" spans="1:11" x14ac:dyDescent="0.4">
      <c r="A561">
        <v>127</v>
      </c>
      <c r="B561">
        <v>507</v>
      </c>
      <c r="C561" t="s">
        <v>52</v>
      </c>
      <c r="D561">
        <v>19108</v>
      </c>
      <c r="E561">
        <v>0.43</v>
      </c>
      <c r="F561" t="s">
        <v>52</v>
      </c>
      <c r="G561" t="s">
        <v>656</v>
      </c>
      <c r="H561">
        <v>2023</v>
      </c>
      <c r="I561">
        <v>0</v>
      </c>
      <c r="J561" s="161">
        <v>0.42712899999999998</v>
      </c>
      <c r="K561">
        <f t="shared" si="8"/>
        <v>0.42712899999999998</v>
      </c>
    </row>
    <row r="562" spans="1:11" x14ac:dyDescent="0.4">
      <c r="A562">
        <v>92</v>
      </c>
      <c r="B562">
        <v>507</v>
      </c>
      <c r="C562" t="s">
        <v>20</v>
      </c>
      <c r="D562">
        <v>19109</v>
      </c>
      <c r="E562">
        <v>0.78</v>
      </c>
      <c r="F562" t="s">
        <v>20</v>
      </c>
      <c r="G562" t="s">
        <v>656</v>
      </c>
      <c r="H562">
        <v>2023</v>
      </c>
      <c r="I562">
        <v>0</v>
      </c>
      <c r="J562" s="161">
        <v>0.77660899999999999</v>
      </c>
      <c r="K562">
        <f t="shared" si="8"/>
        <v>0.77660899999999999</v>
      </c>
    </row>
    <row r="563" spans="1:11" x14ac:dyDescent="0.4">
      <c r="A563">
        <v>87</v>
      </c>
      <c r="B563">
        <v>507</v>
      </c>
      <c r="C563" t="s">
        <v>16</v>
      </c>
      <c r="D563">
        <v>19112</v>
      </c>
      <c r="E563">
        <v>0.62</v>
      </c>
      <c r="F563" t="s">
        <v>16</v>
      </c>
      <c r="G563" t="s">
        <v>656</v>
      </c>
      <c r="H563">
        <v>2023</v>
      </c>
      <c r="I563">
        <v>0</v>
      </c>
      <c r="J563" s="161">
        <v>0.62535099999999999</v>
      </c>
      <c r="K563">
        <f t="shared" si="8"/>
        <v>0.62535099999999999</v>
      </c>
    </row>
    <row r="564" spans="1:11" x14ac:dyDescent="0.4">
      <c r="A564">
        <v>101</v>
      </c>
      <c r="B564">
        <v>507</v>
      </c>
      <c r="C564" t="s">
        <v>28</v>
      </c>
      <c r="D564">
        <v>19113</v>
      </c>
      <c r="E564">
        <v>1.18</v>
      </c>
      <c r="F564" t="s">
        <v>28</v>
      </c>
      <c r="G564" t="s">
        <v>656</v>
      </c>
      <c r="H564">
        <v>2022</v>
      </c>
      <c r="I564">
        <v>1.755E-2</v>
      </c>
      <c r="J564" s="161">
        <v>1.1614880000000001</v>
      </c>
      <c r="K564">
        <f t="shared" si="8"/>
        <v>1.179038</v>
      </c>
    </row>
    <row r="565" spans="1:11" x14ac:dyDescent="0.4">
      <c r="A565">
        <v>102</v>
      </c>
      <c r="B565">
        <v>507</v>
      </c>
      <c r="C565" t="s">
        <v>29</v>
      </c>
      <c r="D565">
        <v>19114</v>
      </c>
      <c r="E565">
        <v>0.23</v>
      </c>
      <c r="F565" t="s">
        <v>29</v>
      </c>
      <c r="G565" t="s">
        <v>656</v>
      </c>
      <c r="H565">
        <v>2023</v>
      </c>
      <c r="I565">
        <v>0</v>
      </c>
      <c r="J565" s="161">
        <v>0.230069</v>
      </c>
      <c r="K565">
        <f t="shared" si="8"/>
        <v>0.230069</v>
      </c>
    </row>
    <row r="566" spans="1:11" x14ac:dyDescent="0.4">
      <c r="A566">
        <v>124</v>
      </c>
      <c r="B566">
        <v>507</v>
      </c>
      <c r="C566" t="s">
        <v>49</v>
      </c>
      <c r="D566">
        <v>19115</v>
      </c>
      <c r="E566">
        <v>0.19</v>
      </c>
      <c r="F566" t="s">
        <v>49</v>
      </c>
      <c r="G566" t="s">
        <v>656</v>
      </c>
      <c r="H566">
        <v>2023</v>
      </c>
      <c r="I566">
        <v>0</v>
      </c>
      <c r="J566" s="161">
        <v>0.185333</v>
      </c>
      <c r="K566">
        <f t="shared" si="8"/>
        <v>0.185333</v>
      </c>
    </row>
    <row r="567" spans="1:11" x14ac:dyDescent="0.4">
      <c r="A567">
        <v>201</v>
      </c>
      <c r="B567">
        <v>507</v>
      </c>
      <c r="C567" t="s">
        <v>123</v>
      </c>
      <c r="D567">
        <v>19116</v>
      </c>
      <c r="E567">
        <v>0.48</v>
      </c>
      <c r="F567" t="s">
        <v>123</v>
      </c>
      <c r="G567" t="s">
        <v>656</v>
      </c>
      <c r="H567">
        <v>2021</v>
      </c>
      <c r="I567">
        <v>0</v>
      </c>
      <c r="J567" s="161">
        <v>0.47702</v>
      </c>
      <c r="K567">
        <f t="shared" si="8"/>
        <v>0.47702</v>
      </c>
    </row>
    <row r="568" spans="1:11" x14ac:dyDescent="0.4">
      <c r="A568">
        <v>202</v>
      </c>
      <c r="B568">
        <v>507</v>
      </c>
      <c r="C568" t="s">
        <v>124</v>
      </c>
      <c r="D568">
        <v>19117</v>
      </c>
      <c r="E568">
        <v>0.41</v>
      </c>
      <c r="F568" t="s">
        <v>124</v>
      </c>
      <c r="G568" t="s">
        <v>656</v>
      </c>
      <c r="H568">
        <v>2023</v>
      </c>
      <c r="I568">
        <v>0</v>
      </c>
      <c r="J568" s="161">
        <v>0.40653299999999998</v>
      </c>
      <c r="K568">
        <f t="shared" si="8"/>
        <v>0.40653299999999998</v>
      </c>
    </row>
    <row r="569" spans="1:11" x14ac:dyDescent="0.4">
      <c r="A569">
        <v>12</v>
      </c>
      <c r="B569">
        <v>507</v>
      </c>
      <c r="C569" t="s">
        <v>518</v>
      </c>
      <c r="D569">
        <v>22911</v>
      </c>
      <c r="E569">
        <v>0.05</v>
      </c>
      <c r="F569" t="s">
        <v>518</v>
      </c>
      <c r="G569" t="s">
        <v>656</v>
      </c>
      <c r="H569">
        <v>2025</v>
      </c>
      <c r="I569">
        <v>0</v>
      </c>
      <c r="J569" s="161">
        <v>5.2740000000000002E-2</v>
      </c>
      <c r="K569">
        <f t="shared" si="8"/>
        <v>5.2740000000000002E-2</v>
      </c>
    </row>
    <row r="570" spans="1:11" x14ac:dyDescent="0.4">
      <c r="A570">
        <v>81</v>
      </c>
      <c r="B570">
        <v>507</v>
      </c>
      <c r="C570" t="s">
        <v>10</v>
      </c>
      <c r="D570">
        <v>19118</v>
      </c>
      <c r="E570">
        <v>0.13</v>
      </c>
      <c r="F570" t="s">
        <v>10</v>
      </c>
      <c r="G570" t="s">
        <v>656</v>
      </c>
      <c r="H570">
        <v>2024</v>
      </c>
      <c r="I570">
        <v>0</v>
      </c>
      <c r="J570" s="161">
        <v>0.13164400000000001</v>
      </c>
      <c r="K570">
        <f t="shared" si="8"/>
        <v>0.13164400000000001</v>
      </c>
    </row>
    <row r="571" spans="1:11" x14ac:dyDescent="0.4">
      <c r="A571">
        <v>268</v>
      </c>
      <c r="B571">
        <v>507</v>
      </c>
      <c r="C571" t="s">
        <v>579</v>
      </c>
      <c r="D571">
        <v>19289</v>
      </c>
      <c r="E571">
        <v>0.14000000000000001</v>
      </c>
      <c r="F571" t="s">
        <v>579</v>
      </c>
      <c r="G571" t="s">
        <v>656</v>
      </c>
      <c r="H571">
        <v>2024</v>
      </c>
      <c r="I571">
        <v>0</v>
      </c>
      <c r="J571" s="161">
        <v>0.13567299999999999</v>
      </c>
      <c r="K571">
        <f t="shared" si="8"/>
        <v>0.13567299999999999</v>
      </c>
    </row>
    <row r="572" spans="1:11" x14ac:dyDescent="0.4">
      <c r="A572">
        <v>13</v>
      </c>
      <c r="B572">
        <v>507</v>
      </c>
      <c r="C572" t="s">
        <v>519</v>
      </c>
      <c r="D572">
        <v>22912</v>
      </c>
      <c r="E572">
        <v>1.88</v>
      </c>
      <c r="F572" t="s">
        <v>519</v>
      </c>
      <c r="G572" t="s">
        <v>656</v>
      </c>
      <c r="H572">
        <v>2025</v>
      </c>
      <c r="I572">
        <v>0</v>
      </c>
      <c r="J572" s="161">
        <v>1.8787469999999999</v>
      </c>
      <c r="K572">
        <f t="shared" si="8"/>
        <v>1.8787469999999999</v>
      </c>
    </row>
    <row r="573" spans="1:11" x14ac:dyDescent="0.4">
      <c r="A573">
        <v>14</v>
      </c>
      <c r="B573">
        <v>507</v>
      </c>
      <c r="C573" t="s">
        <v>520</v>
      </c>
      <c r="D573">
        <v>22913</v>
      </c>
      <c r="E573">
        <v>0.5</v>
      </c>
      <c r="F573" t="s">
        <v>520</v>
      </c>
      <c r="G573" t="s">
        <v>656</v>
      </c>
      <c r="H573">
        <v>2025</v>
      </c>
      <c r="I573">
        <v>0</v>
      </c>
      <c r="J573" s="161">
        <v>0.50259600000000004</v>
      </c>
      <c r="K573">
        <f t="shared" si="8"/>
        <v>0.50259600000000004</v>
      </c>
    </row>
    <row r="574" spans="1:11" x14ac:dyDescent="0.4">
      <c r="A574">
        <v>15</v>
      </c>
      <c r="B574">
        <v>507</v>
      </c>
      <c r="C574" t="s">
        <v>521</v>
      </c>
      <c r="D574">
        <v>22914</v>
      </c>
      <c r="E574">
        <v>0.26</v>
      </c>
      <c r="F574" t="s">
        <v>521</v>
      </c>
      <c r="G574" t="s">
        <v>656</v>
      </c>
      <c r="H574">
        <v>2025</v>
      </c>
      <c r="I574">
        <v>0</v>
      </c>
      <c r="J574" s="161">
        <v>0.26378099999999999</v>
      </c>
      <c r="K574">
        <f t="shared" si="8"/>
        <v>0.26378099999999999</v>
      </c>
    </row>
    <row r="575" spans="1:11" x14ac:dyDescent="0.4">
      <c r="A575">
        <v>531</v>
      </c>
      <c r="B575">
        <v>501</v>
      </c>
      <c r="C575" t="s">
        <v>442</v>
      </c>
      <c r="D575">
        <v>16979</v>
      </c>
      <c r="E575">
        <v>0.49</v>
      </c>
      <c r="F575" t="s">
        <v>442</v>
      </c>
      <c r="G575" t="s">
        <v>656</v>
      </c>
      <c r="H575">
        <v>2021</v>
      </c>
      <c r="I575">
        <v>0</v>
      </c>
      <c r="J575" s="161">
        <v>0.48646299999999998</v>
      </c>
      <c r="K575">
        <f t="shared" si="8"/>
        <v>0.48646299999999998</v>
      </c>
    </row>
    <row r="576" spans="1:11" x14ac:dyDescent="0.4">
      <c r="A576">
        <v>112</v>
      </c>
      <c r="B576">
        <v>507</v>
      </c>
      <c r="C576" t="s">
        <v>38</v>
      </c>
      <c r="D576">
        <v>19119</v>
      </c>
      <c r="E576">
        <v>0.27</v>
      </c>
      <c r="F576" t="s">
        <v>38</v>
      </c>
      <c r="G576" t="s">
        <v>656</v>
      </c>
      <c r="H576">
        <v>2023</v>
      </c>
      <c r="I576">
        <v>0</v>
      </c>
      <c r="J576" s="161">
        <v>0.270536</v>
      </c>
      <c r="K576">
        <f t="shared" si="8"/>
        <v>0.270536</v>
      </c>
    </row>
    <row r="577" spans="1:11" x14ac:dyDescent="0.4">
      <c r="A577">
        <v>159</v>
      </c>
      <c r="B577">
        <v>507</v>
      </c>
      <c r="C577" t="s">
        <v>83</v>
      </c>
      <c r="D577">
        <v>19120</v>
      </c>
      <c r="E577">
        <v>0.13</v>
      </c>
      <c r="F577" t="s">
        <v>83</v>
      </c>
      <c r="G577" t="s">
        <v>656</v>
      </c>
      <c r="H577">
        <v>2023</v>
      </c>
      <c r="I577">
        <v>0</v>
      </c>
      <c r="J577" s="161">
        <v>0.13417999999999999</v>
      </c>
      <c r="K577">
        <f t="shared" si="8"/>
        <v>0.13417999999999999</v>
      </c>
    </row>
    <row r="578" spans="1:11" x14ac:dyDescent="0.4">
      <c r="A578">
        <v>160</v>
      </c>
      <c r="B578">
        <v>507</v>
      </c>
      <c r="C578" t="s">
        <v>84</v>
      </c>
      <c r="D578">
        <v>19121</v>
      </c>
      <c r="E578">
        <v>0.64</v>
      </c>
      <c r="F578" t="s">
        <v>84</v>
      </c>
      <c r="G578" t="s">
        <v>657</v>
      </c>
      <c r="H578">
        <v>2023</v>
      </c>
      <c r="I578">
        <v>0</v>
      </c>
      <c r="J578" s="161">
        <v>0.64456800000000003</v>
      </c>
      <c r="K578">
        <f t="shared" si="8"/>
        <v>0.64456800000000003</v>
      </c>
    </row>
    <row r="579" spans="1:11" x14ac:dyDescent="0.4">
      <c r="A579">
        <v>161</v>
      </c>
      <c r="B579">
        <v>507</v>
      </c>
      <c r="C579" t="s">
        <v>85</v>
      </c>
      <c r="D579">
        <v>19122</v>
      </c>
      <c r="E579">
        <v>1.77</v>
      </c>
      <c r="F579" t="s">
        <v>85</v>
      </c>
      <c r="G579" t="s">
        <v>656</v>
      </c>
      <c r="H579">
        <v>2023</v>
      </c>
      <c r="I579">
        <v>0</v>
      </c>
      <c r="J579" s="161">
        <v>1.7756749999999999</v>
      </c>
      <c r="K579">
        <f t="shared" ref="K579:K598" si="9">SUM(I579:J579)</f>
        <v>1.7756749999999999</v>
      </c>
    </row>
    <row r="580" spans="1:11" x14ac:dyDescent="0.4">
      <c r="A580">
        <v>218</v>
      </c>
      <c r="B580">
        <v>507</v>
      </c>
      <c r="C580" t="s">
        <v>139</v>
      </c>
      <c r="D580">
        <v>19123</v>
      </c>
      <c r="E580">
        <v>0.53</v>
      </c>
      <c r="F580" t="s">
        <v>139</v>
      </c>
      <c r="G580" t="s">
        <v>656</v>
      </c>
      <c r="H580">
        <v>2023</v>
      </c>
      <c r="I580">
        <v>0</v>
      </c>
      <c r="J580" s="161">
        <v>0.53087899999999999</v>
      </c>
      <c r="K580">
        <f t="shared" si="9"/>
        <v>0.53087899999999999</v>
      </c>
    </row>
    <row r="581" spans="1:11" x14ac:dyDescent="0.4">
      <c r="A581">
        <v>167</v>
      </c>
      <c r="B581">
        <v>507</v>
      </c>
      <c r="C581" t="s">
        <v>91</v>
      </c>
      <c r="D581">
        <v>19124</v>
      </c>
      <c r="E581">
        <v>0.24</v>
      </c>
      <c r="F581" t="s">
        <v>91</v>
      </c>
      <c r="G581" t="s">
        <v>656</v>
      </c>
      <c r="H581">
        <v>2023</v>
      </c>
      <c r="I581">
        <v>0</v>
      </c>
      <c r="J581" s="161">
        <v>0.23670099999999999</v>
      </c>
      <c r="K581">
        <f t="shared" si="9"/>
        <v>0.23670099999999999</v>
      </c>
    </row>
    <row r="582" spans="1:11" x14ac:dyDescent="0.4">
      <c r="A582">
        <v>138</v>
      </c>
      <c r="B582">
        <v>507</v>
      </c>
      <c r="C582" t="s">
        <v>63</v>
      </c>
      <c r="D582">
        <v>19125</v>
      </c>
      <c r="E582">
        <v>0.41</v>
      </c>
      <c r="F582" t="s">
        <v>63</v>
      </c>
      <c r="G582" t="s">
        <v>656</v>
      </c>
      <c r="H582">
        <v>2023</v>
      </c>
      <c r="I582">
        <v>0</v>
      </c>
      <c r="J582" s="161">
        <v>0.413018</v>
      </c>
      <c r="K582">
        <f t="shared" si="9"/>
        <v>0.413018</v>
      </c>
    </row>
    <row r="583" spans="1:11" x14ac:dyDescent="0.4">
      <c r="A583">
        <v>16</v>
      </c>
      <c r="B583">
        <v>507</v>
      </c>
      <c r="C583" t="s">
        <v>584</v>
      </c>
      <c r="D583">
        <v>22915</v>
      </c>
      <c r="E583">
        <v>0.08</v>
      </c>
      <c r="F583" t="s">
        <v>584</v>
      </c>
      <c r="G583" t="s">
        <v>656</v>
      </c>
      <c r="H583">
        <v>2025</v>
      </c>
      <c r="I583">
        <v>0</v>
      </c>
      <c r="J583" s="161">
        <v>7.8341999999999995E-2</v>
      </c>
      <c r="K583">
        <f t="shared" si="9"/>
        <v>7.8341999999999995E-2</v>
      </c>
    </row>
    <row r="584" spans="1:11" x14ac:dyDescent="0.4">
      <c r="A584">
        <v>475</v>
      </c>
      <c r="B584">
        <v>501</v>
      </c>
      <c r="C584" t="s">
        <v>389</v>
      </c>
      <c r="D584">
        <v>16871</v>
      </c>
      <c r="E584">
        <v>0.28000000000000003</v>
      </c>
      <c r="F584" t="s">
        <v>389</v>
      </c>
      <c r="G584" t="s">
        <v>656</v>
      </c>
      <c r="H584">
        <v>2017</v>
      </c>
      <c r="I584">
        <v>0</v>
      </c>
      <c r="J584" s="161">
        <v>0.28106999999999999</v>
      </c>
      <c r="K584">
        <f t="shared" si="9"/>
        <v>0.28106999999999999</v>
      </c>
    </row>
    <row r="585" spans="1:11" x14ac:dyDescent="0.4">
      <c r="A585">
        <v>269</v>
      </c>
      <c r="B585">
        <v>507</v>
      </c>
      <c r="C585" t="s">
        <v>188</v>
      </c>
      <c r="D585">
        <v>19290</v>
      </c>
      <c r="E585">
        <v>0.63</v>
      </c>
      <c r="F585" t="s">
        <v>188</v>
      </c>
      <c r="G585" t="s">
        <v>656</v>
      </c>
      <c r="H585">
        <v>2024</v>
      </c>
      <c r="I585">
        <v>0</v>
      </c>
      <c r="J585" s="161">
        <v>0.631749</v>
      </c>
      <c r="K585">
        <f t="shared" si="9"/>
        <v>0.631749</v>
      </c>
    </row>
    <row r="586" spans="1:11" x14ac:dyDescent="0.4">
      <c r="A586">
        <v>347</v>
      </c>
      <c r="B586">
        <v>507</v>
      </c>
      <c r="C586" t="s">
        <v>265</v>
      </c>
      <c r="D586">
        <v>19384</v>
      </c>
      <c r="E586">
        <v>1.25</v>
      </c>
      <c r="F586" t="s">
        <v>265</v>
      </c>
      <c r="G586" t="s">
        <v>656</v>
      </c>
      <c r="H586">
        <v>2023</v>
      </c>
      <c r="I586">
        <v>0</v>
      </c>
      <c r="J586" s="161">
        <v>1.2556400000000001</v>
      </c>
      <c r="K586">
        <f t="shared" si="9"/>
        <v>1.2556400000000001</v>
      </c>
    </row>
    <row r="587" spans="1:11" x14ac:dyDescent="0.4">
      <c r="A587">
        <v>407</v>
      </c>
      <c r="B587">
        <v>501</v>
      </c>
      <c r="C587" t="s">
        <v>324</v>
      </c>
      <c r="D587">
        <v>15741</v>
      </c>
      <c r="E587">
        <v>2.15</v>
      </c>
      <c r="F587" t="s">
        <v>324</v>
      </c>
      <c r="G587" t="s">
        <v>657</v>
      </c>
      <c r="H587">
        <v>2017</v>
      </c>
      <c r="I587">
        <v>0</v>
      </c>
      <c r="J587" s="161">
        <v>2.1532260000000001</v>
      </c>
      <c r="K587">
        <f t="shared" si="9"/>
        <v>2.1532260000000001</v>
      </c>
    </row>
    <row r="588" spans="1:11" x14ac:dyDescent="0.4">
      <c r="A588">
        <v>100</v>
      </c>
      <c r="B588">
        <v>507</v>
      </c>
      <c r="C588" t="s">
        <v>27</v>
      </c>
      <c r="D588">
        <v>19126</v>
      </c>
      <c r="E588">
        <v>0.67</v>
      </c>
      <c r="F588" t="s">
        <v>27</v>
      </c>
      <c r="G588" t="s">
        <v>657</v>
      </c>
      <c r="H588">
        <v>2023</v>
      </c>
      <c r="I588">
        <v>0</v>
      </c>
      <c r="J588" s="161">
        <v>0.66934199999999999</v>
      </c>
      <c r="K588">
        <f t="shared" si="9"/>
        <v>0.66934199999999999</v>
      </c>
    </row>
    <row r="589" spans="1:11" x14ac:dyDescent="0.4">
      <c r="A589">
        <v>235</v>
      </c>
      <c r="B589">
        <v>507</v>
      </c>
      <c r="C589" t="s">
        <v>156</v>
      </c>
      <c r="D589">
        <v>19127</v>
      </c>
      <c r="E589">
        <v>0.4</v>
      </c>
      <c r="F589" t="s">
        <v>156</v>
      </c>
      <c r="G589" t="s">
        <v>657</v>
      </c>
      <c r="H589">
        <v>2024</v>
      </c>
      <c r="I589">
        <v>0</v>
      </c>
      <c r="J589" s="161">
        <v>0.40031699999999998</v>
      </c>
      <c r="K589">
        <f t="shared" si="9"/>
        <v>0.40031699999999998</v>
      </c>
    </row>
    <row r="590" spans="1:11" x14ac:dyDescent="0.4">
      <c r="A590">
        <v>209</v>
      </c>
      <c r="B590">
        <v>507</v>
      </c>
      <c r="C590" t="s">
        <v>155</v>
      </c>
      <c r="D590">
        <v>19128</v>
      </c>
      <c r="E590">
        <v>0.37</v>
      </c>
      <c r="F590" t="s">
        <v>155</v>
      </c>
      <c r="G590" t="s">
        <v>656</v>
      </c>
      <c r="H590">
        <v>2024</v>
      </c>
      <c r="I590">
        <v>0</v>
      </c>
      <c r="J590" s="161">
        <v>0.36860199999999999</v>
      </c>
      <c r="K590">
        <f t="shared" si="9"/>
        <v>0.36860199999999999</v>
      </c>
    </row>
    <row r="591" spans="1:11" x14ac:dyDescent="0.4">
      <c r="A591">
        <v>139</v>
      </c>
      <c r="B591">
        <v>507</v>
      </c>
      <c r="C591" t="s">
        <v>64</v>
      </c>
      <c r="D591">
        <v>19129</v>
      </c>
      <c r="E591">
        <v>0.21</v>
      </c>
      <c r="F591" t="s">
        <v>64</v>
      </c>
      <c r="G591" t="s">
        <v>656</v>
      </c>
      <c r="H591">
        <v>2023</v>
      </c>
      <c r="I591">
        <v>0</v>
      </c>
      <c r="J591" s="161">
        <v>0.21315799999999999</v>
      </c>
      <c r="K591">
        <f t="shared" si="9"/>
        <v>0.21315799999999999</v>
      </c>
    </row>
    <row r="592" spans="1:11" x14ac:dyDescent="0.4">
      <c r="A592">
        <v>17</v>
      </c>
      <c r="B592">
        <v>507</v>
      </c>
      <c r="C592" t="s">
        <v>522</v>
      </c>
      <c r="D592">
        <v>22916</v>
      </c>
      <c r="E592">
        <v>1.25</v>
      </c>
      <c r="F592" t="s">
        <v>522</v>
      </c>
      <c r="G592" t="s">
        <v>656</v>
      </c>
      <c r="H592">
        <v>2025</v>
      </c>
      <c r="I592">
        <v>0</v>
      </c>
      <c r="J592" s="161">
        <v>1.2535590000000001</v>
      </c>
      <c r="K592">
        <f t="shared" si="9"/>
        <v>1.2535590000000001</v>
      </c>
    </row>
    <row r="593" spans="1:11" x14ac:dyDescent="0.4">
      <c r="A593">
        <v>409</v>
      </c>
      <c r="B593">
        <v>500</v>
      </c>
      <c r="C593" t="s">
        <v>326</v>
      </c>
      <c r="D593">
        <v>15706</v>
      </c>
      <c r="E593">
        <v>4.6399999999999997</v>
      </c>
      <c r="F593" t="s">
        <v>326</v>
      </c>
      <c r="G593" t="s">
        <v>656</v>
      </c>
      <c r="H593">
        <v>2017</v>
      </c>
      <c r="I593">
        <v>0</v>
      </c>
      <c r="J593" s="161">
        <v>4.6441590000000001</v>
      </c>
      <c r="K593">
        <f t="shared" si="9"/>
        <v>4.6441590000000001</v>
      </c>
    </row>
    <row r="594" spans="1:11" x14ac:dyDescent="0.4">
      <c r="A594">
        <v>408</v>
      </c>
      <c r="B594">
        <v>500</v>
      </c>
      <c r="C594" t="s">
        <v>325</v>
      </c>
      <c r="D594">
        <v>15710</v>
      </c>
      <c r="E594">
        <v>2.0499999999999998</v>
      </c>
      <c r="F594" t="s">
        <v>325</v>
      </c>
      <c r="G594" t="s">
        <v>656</v>
      </c>
      <c r="H594">
        <v>2018</v>
      </c>
      <c r="I594">
        <v>0</v>
      </c>
      <c r="J594" s="161">
        <v>2.0517620000000001</v>
      </c>
      <c r="K594">
        <f t="shared" si="9"/>
        <v>2.0517620000000001</v>
      </c>
    </row>
    <row r="595" spans="1:11" x14ac:dyDescent="0.4">
      <c r="A595">
        <v>413</v>
      </c>
      <c r="B595">
        <v>500</v>
      </c>
      <c r="C595" t="s">
        <v>330</v>
      </c>
      <c r="D595">
        <v>16452</v>
      </c>
      <c r="E595">
        <v>1.45</v>
      </c>
      <c r="F595" t="s">
        <v>330</v>
      </c>
      <c r="G595" t="s">
        <v>656</v>
      </c>
      <c r="H595">
        <v>2018</v>
      </c>
      <c r="I595">
        <v>0.72574799999999995</v>
      </c>
      <c r="J595" s="161">
        <v>0.72296099999999996</v>
      </c>
      <c r="K595">
        <f t="shared" si="9"/>
        <v>1.448709</v>
      </c>
    </row>
    <row r="596" spans="1:11" x14ac:dyDescent="0.4">
      <c r="A596">
        <v>135</v>
      </c>
      <c r="B596">
        <v>503</v>
      </c>
      <c r="C596" t="s">
        <v>60</v>
      </c>
      <c r="D596">
        <v>19239</v>
      </c>
      <c r="E596">
        <v>0.66</v>
      </c>
      <c r="F596" t="s">
        <v>60</v>
      </c>
      <c r="G596" t="s">
        <v>656</v>
      </c>
      <c r="H596">
        <v>2023</v>
      </c>
      <c r="I596">
        <v>0</v>
      </c>
      <c r="J596" s="161">
        <v>0.66368700000000003</v>
      </c>
      <c r="K596">
        <f t="shared" si="9"/>
        <v>0.66368700000000003</v>
      </c>
    </row>
    <row r="597" spans="1:11" x14ac:dyDescent="0.4">
      <c r="A597">
        <v>461</v>
      </c>
      <c r="B597">
        <v>502</v>
      </c>
      <c r="C597" t="s">
        <v>375</v>
      </c>
      <c r="D597">
        <v>16817</v>
      </c>
      <c r="E597">
        <v>3.84</v>
      </c>
      <c r="F597" t="s">
        <v>375</v>
      </c>
      <c r="G597" t="s">
        <v>657</v>
      </c>
      <c r="H597">
        <v>2020</v>
      </c>
      <c r="I597">
        <v>0</v>
      </c>
      <c r="J597" s="161">
        <v>3.839038</v>
      </c>
      <c r="K597">
        <f t="shared" si="9"/>
        <v>3.839038</v>
      </c>
    </row>
    <row r="598" spans="1:11" x14ac:dyDescent="0.4">
      <c r="A598">
        <v>582</v>
      </c>
      <c r="B598">
        <v>502</v>
      </c>
      <c r="C598" t="s">
        <v>492</v>
      </c>
      <c r="D598">
        <v>16819</v>
      </c>
      <c r="E598">
        <v>12.16</v>
      </c>
      <c r="F598" t="s">
        <v>492</v>
      </c>
      <c r="G598" t="s">
        <v>656</v>
      </c>
      <c r="H598">
        <v>2021</v>
      </c>
      <c r="I598">
        <v>2.7783899999999999</v>
      </c>
      <c r="J598" s="161">
        <v>9.3854760000000006</v>
      </c>
      <c r="K598">
        <f t="shared" si="9"/>
        <v>12.163866000000001</v>
      </c>
    </row>
    <row r="599" spans="1:11" x14ac:dyDescent="0.4">
      <c r="H599" t="s">
        <v>772</v>
      </c>
      <c r="I599">
        <f t="shared" ref="I599:J599" si="10">SUM(I2:I598)</f>
        <v>99.251213000000007</v>
      </c>
      <c r="J599" s="161">
        <f t="shared" si="10"/>
        <v>1207.0283759999998</v>
      </c>
      <c r="K599">
        <f>SUM(K2:K598)</f>
        <v>1306.2795890000002</v>
      </c>
    </row>
  </sheetData>
  <autoFilter ref="A1:E1" xr:uid="{5A9B1BF3-127D-4239-AA99-52E9B134FAA5}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AB45-D3C5-4FB7-A79E-347DD63FD6B8}">
  <dimension ref="A1:DT592"/>
  <sheetViews>
    <sheetView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D6" sqref="D6"/>
    </sheetView>
  </sheetViews>
  <sheetFormatPr defaultRowHeight="14.6" x14ac:dyDescent="0.4"/>
  <cols>
    <col min="1" max="1" width="9.07421875" bestFit="1" customWidth="1"/>
    <col min="2" max="2" width="9.4609375" bestFit="1" customWidth="1"/>
    <col min="3" max="3" width="9.69140625" bestFit="1" customWidth="1"/>
    <col min="4" max="4" width="12" bestFit="1" customWidth="1"/>
    <col min="5" max="5" width="9.4609375" bestFit="1" customWidth="1"/>
    <col min="6" max="6" width="9.69140625" bestFit="1" customWidth="1"/>
    <col min="7" max="7" width="12" bestFit="1" customWidth="1"/>
    <col min="8" max="8" width="9.4609375" bestFit="1" customWidth="1"/>
    <col min="9" max="9" width="9.69140625" bestFit="1" customWidth="1"/>
    <col min="10" max="10" width="12" bestFit="1" customWidth="1"/>
    <col min="11" max="11" width="9.4609375" bestFit="1" customWidth="1"/>
    <col min="12" max="12" width="9.69140625" bestFit="1" customWidth="1"/>
    <col min="13" max="13" width="12" bestFit="1" customWidth="1"/>
    <col min="14" max="14" width="9.4609375" bestFit="1" customWidth="1"/>
    <col min="15" max="15" width="9.69140625" bestFit="1" customWidth="1"/>
    <col min="16" max="16" width="12" bestFit="1" customWidth="1"/>
    <col min="17" max="17" width="9.4609375" bestFit="1" customWidth="1"/>
    <col min="18" max="18" width="9.69140625" bestFit="1" customWidth="1"/>
    <col min="19" max="19" width="12" bestFit="1" customWidth="1"/>
    <col min="20" max="20" width="9.4609375" bestFit="1" customWidth="1"/>
    <col min="21" max="21" width="9.69140625" bestFit="1" customWidth="1"/>
    <col min="22" max="22" width="12" bestFit="1" customWidth="1"/>
    <col min="23" max="23" width="9.4609375" bestFit="1" customWidth="1"/>
    <col min="24" max="24" width="9.69140625" bestFit="1" customWidth="1"/>
    <col min="25" max="25" width="12" bestFit="1" customWidth="1"/>
    <col min="26" max="26" width="9.4609375" bestFit="1" customWidth="1"/>
    <col min="27" max="27" width="9.69140625" bestFit="1" customWidth="1"/>
    <col min="28" max="28" width="12" bestFit="1" customWidth="1"/>
    <col min="29" max="29" width="9.4609375" bestFit="1" customWidth="1"/>
    <col min="30" max="30" width="9.69140625" bestFit="1" customWidth="1"/>
    <col min="31" max="31" width="12" bestFit="1" customWidth="1"/>
    <col min="32" max="32" width="9.4609375" bestFit="1" customWidth="1"/>
    <col min="33" max="33" width="9.69140625" bestFit="1" customWidth="1"/>
    <col min="34" max="34" width="12" bestFit="1" customWidth="1"/>
    <col min="35" max="35" width="9.4609375" bestFit="1" customWidth="1"/>
    <col min="36" max="36" width="9.69140625" bestFit="1" customWidth="1"/>
    <col min="37" max="37" width="12" bestFit="1" customWidth="1"/>
    <col min="38" max="38" width="9.4609375" bestFit="1" customWidth="1"/>
    <col min="39" max="39" width="9.69140625" bestFit="1" customWidth="1"/>
    <col min="40" max="40" width="12" bestFit="1" customWidth="1"/>
    <col min="41" max="41" width="9.4609375" bestFit="1" customWidth="1"/>
    <col min="42" max="42" width="9.69140625" bestFit="1" customWidth="1"/>
    <col min="43" max="43" width="12" bestFit="1" customWidth="1"/>
    <col min="44" max="44" width="9.4609375" bestFit="1" customWidth="1"/>
    <col min="45" max="45" width="9.69140625" bestFit="1" customWidth="1"/>
    <col min="46" max="46" width="12" bestFit="1" customWidth="1"/>
    <col min="47" max="47" width="9.4609375" bestFit="1" customWidth="1"/>
    <col min="48" max="48" width="9.69140625" bestFit="1" customWidth="1"/>
    <col min="49" max="49" width="12" bestFit="1" customWidth="1"/>
    <col min="50" max="50" width="9.4609375" bestFit="1" customWidth="1"/>
    <col min="51" max="51" width="9.69140625" bestFit="1" customWidth="1"/>
    <col min="52" max="52" width="12" bestFit="1" customWidth="1"/>
    <col min="53" max="53" width="9.4609375" bestFit="1" customWidth="1"/>
    <col min="54" max="54" width="9.69140625" bestFit="1" customWidth="1"/>
    <col min="55" max="55" width="12" bestFit="1" customWidth="1"/>
    <col min="56" max="56" width="9.4609375" bestFit="1" customWidth="1"/>
    <col min="57" max="57" width="9.69140625" bestFit="1" customWidth="1"/>
    <col min="58" max="58" width="12" bestFit="1" customWidth="1"/>
    <col min="59" max="59" width="9.4609375" bestFit="1" customWidth="1"/>
    <col min="60" max="60" width="9.69140625" bestFit="1" customWidth="1"/>
    <col min="61" max="61" width="12" bestFit="1" customWidth="1"/>
    <col min="62" max="62" width="9.4609375" bestFit="1" customWidth="1"/>
    <col min="63" max="63" width="9.69140625" bestFit="1" customWidth="1"/>
    <col min="64" max="64" width="12" bestFit="1" customWidth="1"/>
    <col min="65" max="65" width="9.4609375" bestFit="1" customWidth="1"/>
    <col min="66" max="66" width="9.69140625" bestFit="1" customWidth="1"/>
    <col min="67" max="67" width="12" bestFit="1" customWidth="1"/>
    <col min="68" max="68" width="9.4609375" bestFit="1" customWidth="1"/>
    <col min="69" max="69" width="9.69140625" bestFit="1" customWidth="1"/>
    <col min="70" max="70" width="12" bestFit="1" customWidth="1"/>
    <col min="71" max="71" width="9.4609375" bestFit="1" customWidth="1"/>
    <col min="72" max="72" width="9.69140625" bestFit="1" customWidth="1"/>
    <col min="73" max="73" width="12" bestFit="1" customWidth="1"/>
    <col min="74" max="74" width="9.4609375" bestFit="1" customWidth="1"/>
    <col min="75" max="75" width="9.69140625" bestFit="1" customWidth="1"/>
    <col min="76" max="76" width="12" bestFit="1" customWidth="1"/>
    <col min="77" max="77" width="9.4609375" bestFit="1" customWidth="1"/>
    <col min="78" max="78" width="9.69140625" bestFit="1" customWidth="1"/>
    <col min="79" max="79" width="11.84375" bestFit="1" customWidth="1"/>
    <col min="80" max="81" width="12" bestFit="1" customWidth="1"/>
    <col min="82" max="82" width="9.69140625" bestFit="1" customWidth="1"/>
    <col min="83" max="83" width="9.4609375" bestFit="1" customWidth="1"/>
    <col min="84" max="84" width="9.69140625" bestFit="1" customWidth="1"/>
    <col min="85" max="85" width="11.84375" bestFit="1" customWidth="1"/>
    <col min="86" max="87" width="12" bestFit="1" customWidth="1"/>
    <col min="88" max="88" width="9.69140625" bestFit="1" customWidth="1"/>
    <col min="89" max="89" width="9.4609375" bestFit="1" customWidth="1"/>
    <col min="90" max="90" width="9.69140625" bestFit="1" customWidth="1"/>
    <col min="91" max="91" width="11.84375" bestFit="1" customWidth="1"/>
    <col min="92" max="93" width="12" bestFit="1" customWidth="1"/>
    <col min="94" max="94" width="9.69140625" bestFit="1" customWidth="1"/>
    <col min="95" max="95" width="9.4609375" bestFit="1" customWidth="1"/>
    <col min="96" max="96" width="9.69140625" bestFit="1" customWidth="1"/>
    <col min="97" max="97" width="11.84375" bestFit="1" customWidth="1"/>
    <col min="98" max="99" width="12" bestFit="1" customWidth="1"/>
    <col min="100" max="100" width="9.69140625" bestFit="1" customWidth="1"/>
    <col min="101" max="101" width="9.4609375" bestFit="1" customWidth="1"/>
    <col min="102" max="102" width="9.69140625" bestFit="1" customWidth="1"/>
    <col min="103" max="103" width="11.84375" bestFit="1" customWidth="1"/>
    <col min="104" max="105" width="12" bestFit="1" customWidth="1"/>
    <col min="106" max="106" width="9.69140625" bestFit="1" customWidth="1"/>
    <col min="107" max="107" width="9.4609375" bestFit="1" customWidth="1"/>
    <col min="108" max="108" width="9.69140625" bestFit="1" customWidth="1"/>
    <col min="109" max="109" width="11.84375" bestFit="1" customWidth="1"/>
    <col min="110" max="111" width="12" bestFit="1" customWidth="1"/>
    <col min="112" max="112" width="9.69140625" bestFit="1" customWidth="1"/>
    <col min="113" max="113" width="9.4609375" bestFit="1" customWidth="1"/>
    <col min="114" max="114" width="9.69140625" bestFit="1" customWidth="1"/>
    <col min="115" max="115" width="11.84375" bestFit="1" customWidth="1"/>
    <col min="116" max="117" width="12" bestFit="1" customWidth="1"/>
    <col min="118" max="118" width="9.69140625" bestFit="1" customWidth="1"/>
    <col min="119" max="119" width="9.4609375" bestFit="1" customWidth="1"/>
    <col min="120" max="120" width="9.69140625" bestFit="1" customWidth="1"/>
    <col min="121" max="121" width="11.84375" bestFit="1" customWidth="1"/>
    <col min="122" max="123" width="12" bestFit="1" customWidth="1"/>
    <col min="124" max="124" width="9.69140625" bestFit="1" customWidth="1"/>
  </cols>
  <sheetData>
    <row r="1" spans="1:124" s="162" customFormat="1" x14ac:dyDescent="0.4">
      <c r="B1" s="162">
        <v>2000</v>
      </c>
      <c r="C1" s="162">
        <v>2000</v>
      </c>
      <c r="D1" s="162">
        <v>2000</v>
      </c>
      <c r="E1" s="162">
        <v>2001</v>
      </c>
      <c r="F1" s="162">
        <v>2001</v>
      </c>
      <c r="G1" s="162">
        <v>2001</v>
      </c>
      <c r="H1" s="162">
        <v>2002</v>
      </c>
      <c r="I1" s="162">
        <v>2002</v>
      </c>
      <c r="J1" s="162">
        <v>2002</v>
      </c>
      <c r="K1" s="162">
        <v>2003</v>
      </c>
      <c r="L1" s="162">
        <v>2003</v>
      </c>
      <c r="M1" s="162">
        <v>2003</v>
      </c>
      <c r="N1" s="162">
        <v>2004</v>
      </c>
      <c r="O1" s="162">
        <v>2004</v>
      </c>
      <c r="P1" s="162">
        <v>2004</v>
      </c>
      <c r="Q1" s="162">
        <v>2005</v>
      </c>
      <c r="R1" s="162">
        <v>2005</v>
      </c>
      <c r="S1" s="162">
        <v>2005</v>
      </c>
      <c r="T1" s="162">
        <v>2006</v>
      </c>
      <c r="U1" s="162">
        <v>2006</v>
      </c>
      <c r="V1" s="162">
        <v>2006</v>
      </c>
      <c r="W1" s="162">
        <v>2007</v>
      </c>
      <c r="X1" s="162">
        <v>2007</v>
      </c>
      <c r="Y1" s="162">
        <v>2007</v>
      </c>
      <c r="Z1" s="162">
        <v>2008</v>
      </c>
      <c r="AA1" s="162">
        <v>2008</v>
      </c>
      <c r="AB1" s="162">
        <v>2008</v>
      </c>
      <c r="AC1" s="162">
        <v>2009</v>
      </c>
      <c r="AD1" s="162">
        <v>2009</v>
      </c>
      <c r="AE1" s="162">
        <v>2009</v>
      </c>
      <c r="AF1" s="162">
        <v>2010</v>
      </c>
      <c r="AG1" s="162">
        <v>2010</v>
      </c>
      <c r="AH1" s="162">
        <v>2010</v>
      </c>
      <c r="AI1" s="162">
        <v>2011</v>
      </c>
      <c r="AJ1" s="162">
        <v>2011</v>
      </c>
      <c r="AK1" s="162">
        <v>2011</v>
      </c>
      <c r="AL1" s="162">
        <v>2012</v>
      </c>
      <c r="AM1" s="162">
        <v>2012</v>
      </c>
      <c r="AN1" s="162">
        <v>2012</v>
      </c>
      <c r="AO1" s="162">
        <v>2013</v>
      </c>
      <c r="AP1" s="162">
        <v>2013</v>
      </c>
      <c r="AQ1" s="162">
        <v>2013</v>
      </c>
      <c r="AR1" s="162">
        <v>2014</v>
      </c>
      <c r="AS1" s="162">
        <v>2014</v>
      </c>
      <c r="AT1" s="162">
        <v>2014</v>
      </c>
      <c r="AU1" s="162">
        <v>2015</v>
      </c>
      <c r="AV1" s="162">
        <v>2015</v>
      </c>
      <c r="AW1" s="162">
        <v>2015</v>
      </c>
      <c r="AX1" s="162">
        <v>2016</v>
      </c>
      <c r="AY1" s="162">
        <v>2016</v>
      </c>
      <c r="AZ1" s="162">
        <v>2016</v>
      </c>
      <c r="BA1" s="162">
        <v>2017</v>
      </c>
      <c r="BB1" s="162">
        <v>2017</v>
      </c>
      <c r="BC1" s="162">
        <v>2017</v>
      </c>
      <c r="BD1" s="162">
        <v>2018</v>
      </c>
      <c r="BE1" s="162">
        <v>2018</v>
      </c>
      <c r="BF1" s="162">
        <v>2018</v>
      </c>
      <c r="BG1" s="162">
        <v>2019</v>
      </c>
      <c r="BH1" s="162">
        <v>2019</v>
      </c>
      <c r="BI1" s="162">
        <v>2019</v>
      </c>
      <c r="BJ1" s="162">
        <v>2020</v>
      </c>
      <c r="BK1" s="162">
        <v>2020</v>
      </c>
      <c r="BL1" s="162">
        <v>2020</v>
      </c>
      <c r="BM1" s="162">
        <v>2021</v>
      </c>
      <c r="BN1" s="162">
        <v>2021</v>
      </c>
      <c r="BO1" s="162">
        <v>2021</v>
      </c>
      <c r="BP1" s="162">
        <v>2022</v>
      </c>
      <c r="BQ1" s="162">
        <v>2022</v>
      </c>
      <c r="BR1" s="162">
        <v>2022</v>
      </c>
      <c r="BS1" s="162">
        <v>2023</v>
      </c>
      <c r="BT1" s="162">
        <v>2023</v>
      </c>
      <c r="BU1" s="162">
        <v>2023</v>
      </c>
      <c r="BV1" s="162">
        <v>2024</v>
      </c>
      <c r="BW1" s="162">
        <v>2024</v>
      </c>
      <c r="BX1" s="162">
        <v>2024</v>
      </c>
    </row>
    <row r="2" spans="1:124" s="162" customFormat="1" x14ac:dyDescent="0.4">
      <c r="A2" s="162" t="s">
        <v>0</v>
      </c>
      <c r="B2" s="162" t="s">
        <v>1</v>
      </c>
      <c r="C2" s="162" t="s">
        <v>2</v>
      </c>
      <c r="D2" s="162" t="s">
        <v>3</v>
      </c>
      <c r="E2" s="162" t="s">
        <v>1</v>
      </c>
      <c r="F2" s="162" t="s">
        <v>2</v>
      </c>
      <c r="G2" s="162" t="s">
        <v>3</v>
      </c>
      <c r="H2" s="162" t="s">
        <v>1</v>
      </c>
      <c r="I2" s="162" t="s">
        <v>2</v>
      </c>
      <c r="J2" s="162" t="s">
        <v>3</v>
      </c>
      <c r="K2" s="162" t="s">
        <v>1</v>
      </c>
      <c r="L2" s="162" t="s">
        <v>2</v>
      </c>
      <c r="M2" s="162" t="s">
        <v>3</v>
      </c>
      <c r="N2" s="162" t="s">
        <v>1</v>
      </c>
      <c r="O2" s="162" t="s">
        <v>2</v>
      </c>
      <c r="P2" s="162" t="s">
        <v>3</v>
      </c>
      <c r="Q2" s="162" t="s">
        <v>1</v>
      </c>
      <c r="R2" s="162" t="s">
        <v>2</v>
      </c>
      <c r="S2" s="162" t="s">
        <v>3</v>
      </c>
      <c r="T2" s="162" t="s">
        <v>1</v>
      </c>
      <c r="U2" s="162" t="s">
        <v>2</v>
      </c>
      <c r="V2" s="162" t="s">
        <v>3</v>
      </c>
      <c r="W2" s="162" t="s">
        <v>1</v>
      </c>
      <c r="X2" s="162" t="s">
        <v>2</v>
      </c>
      <c r="Y2" s="162" t="s">
        <v>3</v>
      </c>
      <c r="Z2" s="162" t="s">
        <v>1</v>
      </c>
      <c r="AA2" s="162" t="s">
        <v>2</v>
      </c>
      <c r="AB2" s="162" t="s">
        <v>3</v>
      </c>
      <c r="AC2" s="162" t="s">
        <v>1</v>
      </c>
      <c r="AD2" s="162" t="s">
        <v>2</v>
      </c>
      <c r="AE2" s="162" t="s">
        <v>3</v>
      </c>
      <c r="AF2" s="162" t="s">
        <v>1</v>
      </c>
      <c r="AG2" s="162" t="s">
        <v>2</v>
      </c>
      <c r="AH2" s="162" t="s">
        <v>3</v>
      </c>
      <c r="AI2" s="162" t="s">
        <v>1</v>
      </c>
      <c r="AJ2" s="162" t="s">
        <v>2</v>
      </c>
      <c r="AK2" s="162" t="s">
        <v>3</v>
      </c>
      <c r="AL2" s="162" t="s">
        <v>1</v>
      </c>
      <c r="AM2" s="162" t="s">
        <v>2</v>
      </c>
      <c r="AN2" s="162" t="s">
        <v>3</v>
      </c>
      <c r="AO2" s="162" t="s">
        <v>1</v>
      </c>
      <c r="AP2" s="162" t="s">
        <v>2</v>
      </c>
      <c r="AQ2" s="162" t="s">
        <v>3</v>
      </c>
      <c r="AR2" s="162" t="s">
        <v>1</v>
      </c>
      <c r="AS2" s="162" t="s">
        <v>2</v>
      </c>
      <c r="AT2" s="162" t="s">
        <v>3</v>
      </c>
      <c r="AU2" s="162" t="s">
        <v>1</v>
      </c>
      <c r="AV2" s="162" t="s">
        <v>2</v>
      </c>
      <c r="AW2" s="162" t="s">
        <v>3</v>
      </c>
      <c r="AX2" s="162" t="s">
        <v>1</v>
      </c>
      <c r="AY2" s="162" t="s">
        <v>2</v>
      </c>
      <c r="AZ2" s="162" t="s">
        <v>3</v>
      </c>
      <c r="BA2" s="162" t="s">
        <v>1</v>
      </c>
      <c r="BB2" s="162" t="s">
        <v>2</v>
      </c>
      <c r="BC2" s="162" t="s">
        <v>3</v>
      </c>
      <c r="BD2" s="162" t="s">
        <v>1</v>
      </c>
      <c r="BE2" s="162" t="s">
        <v>2</v>
      </c>
      <c r="BF2" s="162" t="s">
        <v>3</v>
      </c>
      <c r="BG2" s="162" t="s">
        <v>1</v>
      </c>
      <c r="BH2" s="162" t="s">
        <v>2</v>
      </c>
      <c r="BI2" s="162" t="s">
        <v>3</v>
      </c>
      <c r="BJ2" s="162" t="s">
        <v>1</v>
      </c>
      <c r="BK2" s="162" t="s">
        <v>2</v>
      </c>
      <c r="BL2" s="162" t="s">
        <v>3</v>
      </c>
      <c r="BM2" s="162" t="s">
        <v>1</v>
      </c>
      <c r="BN2" s="162" t="s">
        <v>2</v>
      </c>
      <c r="BO2" s="162" t="s">
        <v>3</v>
      </c>
      <c r="BP2" s="162" t="s">
        <v>1</v>
      </c>
      <c r="BQ2" s="162" t="s">
        <v>2</v>
      </c>
      <c r="BR2" s="162" t="s">
        <v>3</v>
      </c>
      <c r="BS2" s="162" t="s">
        <v>1</v>
      </c>
      <c r="BT2" s="162" t="s">
        <v>2</v>
      </c>
      <c r="BU2" s="162" t="s">
        <v>3</v>
      </c>
      <c r="BV2" s="162" t="s">
        <v>1</v>
      </c>
      <c r="BW2" s="162" t="s">
        <v>2</v>
      </c>
      <c r="BX2" s="162" t="s">
        <v>3</v>
      </c>
    </row>
    <row r="3" spans="1:124" s="162" customFormat="1" x14ac:dyDescent="0.4">
      <c r="A3" s="162" t="s">
        <v>0</v>
      </c>
      <c r="B3" s="162" t="str">
        <f>B2&amp;"_"&amp;B1</f>
        <v>MIN_2000</v>
      </c>
      <c r="C3" s="162" t="str">
        <f t="shared" ref="C3:BN3" si="0">C2&amp;"_"&amp;C1</f>
        <v>MAX_2000</v>
      </c>
      <c r="D3" s="162" t="str">
        <f t="shared" si="0"/>
        <v>MEAN_2000</v>
      </c>
      <c r="E3" s="162" t="str">
        <f t="shared" si="0"/>
        <v>MIN_2001</v>
      </c>
      <c r="F3" s="162" t="str">
        <f t="shared" si="0"/>
        <v>MAX_2001</v>
      </c>
      <c r="G3" s="162" t="str">
        <f t="shared" si="0"/>
        <v>MEAN_2001</v>
      </c>
      <c r="H3" s="162" t="str">
        <f t="shared" si="0"/>
        <v>MIN_2002</v>
      </c>
      <c r="I3" s="162" t="str">
        <f t="shared" si="0"/>
        <v>MAX_2002</v>
      </c>
      <c r="J3" s="162" t="str">
        <f t="shared" si="0"/>
        <v>MEAN_2002</v>
      </c>
      <c r="K3" s="162" t="str">
        <f t="shared" si="0"/>
        <v>MIN_2003</v>
      </c>
      <c r="L3" s="162" t="str">
        <f t="shared" si="0"/>
        <v>MAX_2003</v>
      </c>
      <c r="M3" s="162" t="str">
        <f t="shared" si="0"/>
        <v>MEAN_2003</v>
      </c>
      <c r="N3" s="162" t="str">
        <f t="shared" si="0"/>
        <v>MIN_2004</v>
      </c>
      <c r="O3" s="162" t="str">
        <f t="shared" si="0"/>
        <v>MAX_2004</v>
      </c>
      <c r="P3" s="162" t="str">
        <f t="shared" si="0"/>
        <v>MEAN_2004</v>
      </c>
      <c r="Q3" s="162" t="str">
        <f t="shared" si="0"/>
        <v>MIN_2005</v>
      </c>
      <c r="R3" s="162" t="str">
        <f t="shared" si="0"/>
        <v>MAX_2005</v>
      </c>
      <c r="S3" s="162" t="str">
        <f t="shared" si="0"/>
        <v>MEAN_2005</v>
      </c>
      <c r="T3" s="162" t="str">
        <f t="shared" si="0"/>
        <v>MIN_2006</v>
      </c>
      <c r="U3" s="162" t="str">
        <f t="shared" si="0"/>
        <v>MAX_2006</v>
      </c>
      <c r="V3" s="162" t="str">
        <f t="shared" si="0"/>
        <v>MEAN_2006</v>
      </c>
      <c r="W3" s="162" t="str">
        <f t="shared" si="0"/>
        <v>MIN_2007</v>
      </c>
      <c r="X3" s="162" t="str">
        <f t="shared" si="0"/>
        <v>MAX_2007</v>
      </c>
      <c r="Y3" s="162" t="str">
        <f t="shared" si="0"/>
        <v>MEAN_2007</v>
      </c>
      <c r="Z3" s="162" t="str">
        <f t="shared" si="0"/>
        <v>MIN_2008</v>
      </c>
      <c r="AA3" s="162" t="str">
        <f t="shared" si="0"/>
        <v>MAX_2008</v>
      </c>
      <c r="AB3" s="162" t="str">
        <f t="shared" si="0"/>
        <v>MEAN_2008</v>
      </c>
      <c r="AC3" s="162" t="str">
        <f t="shared" si="0"/>
        <v>MIN_2009</v>
      </c>
      <c r="AD3" s="162" t="str">
        <f t="shared" si="0"/>
        <v>MAX_2009</v>
      </c>
      <c r="AE3" s="162" t="str">
        <f t="shared" si="0"/>
        <v>MEAN_2009</v>
      </c>
      <c r="AF3" s="162" t="str">
        <f t="shared" si="0"/>
        <v>MIN_2010</v>
      </c>
      <c r="AG3" s="162" t="str">
        <f t="shared" si="0"/>
        <v>MAX_2010</v>
      </c>
      <c r="AH3" s="162" t="str">
        <f t="shared" si="0"/>
        <v>MEAN_2010</v>
      </c>
      <c r="AI3" s="162" t="str">
        <f t="shared" si="0"/>
        <v>MIN_2011</v>
      </c>
      <c r="AJ3" s="162" t="str">
        <f t="shared" si="0"/>
        <v>MAX_2011</v>
      </c>
      <c r="AK3" s="162" t="str">
        <f t="shared" si="0"/>
        <v>MEAN_2011</v>
      </c>
      <c r="AL3" s="162" t="str">
        <f t="shared" si="0"/>
        <v>MIN_2012</v>
      </c>
      <c r="AM3" s="162" t="str">
        <f t="shared" si="0"/>
        <v>MAX_2012</v>
      </c>
      <c r="AN3" s="162" t="str">
        <f t="shared" si="0"/>
        <v>MEAN_2012</v>
      </c>
      <c r="AO3" s="162" t="str">
        <f t="shared" si="0"/>
        <v>MIN_2013</v>
      </c>
      <c r="AP3" s="162" t="str">
        <f t="shared" si="0"/>
        <v>MAX_2013</v>
      </c>
      <c r="AQ3" s="162" t="str">
        <f t="shared" si="0"/>
        <v>MEAN_2013</v>
      </c>
      <c r="AR3" s="162" t="str">
        <f t="shared" si="0"/>
        <v>MIN_2014</v>
      </c>
      <c r="AS3" s="162" t="str">
        <f t="shared" si="0"/>
        <v>MAX_2014</v>
      </c>
      <c r="AT3" s="162" t="str">
        <f t="shared" si="0"/>
        <v>MEAN_2014</v>
      </c>
      <c r="AU3" s="162" t="str">
        <f t="shared" si="0"/>
        <v>MIN_2015</v>
      </c>
      <c r="AV3" s="162" t="str">
        <f t="shared" si="0"/>
        <v>MAX_2015</v>
      </c>
      <c r="AW3" s="162" t="str">
        <f t="shared" si="0"/>
        <v>MEAN_2015</v>
      </c>
      <c r="AX3" s="162" t="str">
        <f t="shared" si="0"/>
        <v>MIN_2016</v>
      </c>
      <c r="AY3" s="162" t="str">
        <f t="shared" si="0"/>
        <v>MAX_2016</v>
      </c>
      <c r="AZ3" s="162" t="str">
        <f t="shared" si="0"/>
        <v>MEAN_2016</v>
      </c>
      <c r="BA3" s="162" t="str">
        <f t="shared" si="0"/>
        <v>MIN_2017</v>
      </c>
      <c r="BB3" s="162" t="str">
        <f t="shared" si="0"/>
        <v>MAX_2017</v>
      </c>
      <c r="BC3" s="162" t="str">
        <f t="shared" si="0"/>
        <v>MEAN_2017</v>
      </c>
      <c r="BD3" s="162" t="str">
        <f t="shared" si="0"/>
        <v>MIN_2018</v>
      </c>
      <c r="BE3" s="162" t="str">
        <f t="shared" si="0"/>
        <v>MAX_2018</v>
      </c>
      <c r="BF3" s="162" t="str">
        <f t="shared" si="0"/>
        <v>MEAN_2018</v>
      </c>
      <c r="BG3" s="162" t="str">
        <f t="shared" si="0"/>
        <v>MIN_2019</v>
      </c>
      <c r="BH3" s="162" t="str">
        <f t="shared" si="0"/>
        <v>MAX_2019</v>
      </c>
      <c r="BI3" s="162" t="str">
        <f t="shared" si="0"/>
        <v>MEAN_2019</v>
      </c>
      <c r="BJ3" s="162" t="str">
        <f t="shared" si="0"/>
        <v>MIN_2020</v>
      </c>
      <c r="BK3" s="162" t="str">
        <f t="shared" si="0"/>
        <v>MAX_2020</v>
      </c>
      <c r="BL3" s="162" t="str">
        <f t="shared" si="0"/>
        <v>MEAN_2020</v>
      </c>
      <c r="BM3" s="162" t="str">
        <f t="shared" si="0"/>
        <v>MIN_2021</v>
      </c>
      <c r="BN3" s="162" t="str">
        <f t="shared" si="0"/>
        <v>MAX_2021</v>
      </c>
      <c r="BO3" s="162" t="str">
        <f t="shared" ref="BO3:BX3" si="1">BO2&amp;"_"&amp;BO1</f>
        <v>MEAN_2021</v>
      </c>
      <c r="BP3" s="162" t="str">
        <f t="shared" si="1"/>
        <v>MIN_2022</v>
      </c>
      <c r="BQ3" s="162" t="str">
        <f t="shared" si="1"/>
        <v>MAX_2022</v>
      </c>
      <c r="BR3" s="162" t="str">
        <f t="shared" si="1"/>
        <v>MEAN_2022</v>
      </c>
      <c r="BS3" s="162" t="str">
        <f t="shared" si="1"/>
        <v>MIN_2023</v>
      </c>
      <c r="BT3" s="162" t="str">
        <f t="shared" si="1"/>
        <v>MAX_2023</v>
      </c>
      <c r="BU3" s="162" t="str">
        <f t="shared" si="1"/>
        <v>MEAN_2023</v>
      </c>
      <c r="BV3" s="162" t="str">
        <f t="shared" si="1"/>
        <v>MIN_2024</v>
      </c>
      <c r="BW3" s="162" t="str">
        <f t="shared" si="1"/>
        <v>MAX_2024</v>
      </c>
      <c r="BX3" s="162" t="str">
        <f t="shared" si="1"/>
        <v>MEAN_2024</v>
      </c>
    </row>
    <row r="4" spans="1:124" x14ac:dyDescent="0.4">
      <c r="A4" t="s">
        <v>507</v>
      </c>
      <c r="B4" s="1">
        <v>23</v>
      </c>
      <c r="C4" s="1">
        <v>46</v>
      </c>
      <c r="D4" s="1">
        <v>34.833333333333329</v>
      </c>
      <c r="E4" s="1">
        <v>25</v>
      </c>
      <c r="F4" s="1">
        <v>45</v>
      </c>
      <c r="G4" s="1">
        <v>36</v>
      </c>
      <c r="H4" s="1">
        <v>28</v>
      </c>
      <c r="I4" s="1">
        <v>45</v>
      </c>
      <c r="J4" s="1">
        <v>37.5</v>
      </c>
      <c r="K4" s="1">
        <v>30</v>
      </c>
      <c r="L4" s="1">
        <v>45</v>
      </c>
      <c r="M4" s="1">
        <v>38.666666666666664</v>
      </c>
      <c r="N4" s="1">
        <v>32</v>
      </c>
      <c r="O4" s="1">
        <v>45</v>
      </c>
      <c r="P4" s="1">
        <v>40</v>
      </c>
      <c r="Q4" s="1">
        <v>34</v>
      </c>
      <c r="R4" s="1">
        <v>48</v>
      </c>
      <c r="S4" s="1">
        <v>41.333333333333336</v>
      </c>
      <c r="T4" s="1">
        <v>35</v>
      </c>
      <c r="U4" s="1">
        <v>53</v>
      </c>
      <c r="V4" s="1">
        <v>42.666666666666671</v>
      </c>
      <c r="W4" s="1">
        <v>35</v>
      </c>
      <c r="X4" s="1">
        <v>53</v>
      </c>
      <c r="Y4" s="1">
        <v>42.833333333333329</v>
      </c>
      <c r="Z4" s="1">
        <v>36</v>
      </c>
      <c r="AA4" s="1">
        <v>52</v>
      </c>
      <c r="AB4" s="1">
        <v>43.166666666666664</v>
      </c>
      <c r="AC4" s="1">
        <v>37</v>
      </c>
      <c r="AD4" s="1">
        <v>52</v>
      </c>
      <c r="AE4" s="1">
        <v>43.666666666666664</v>
      </c>
      <c r="AF4" s="1">
        <v>38</v>
      </c>
      <c r="AG4" s="1">
        <v>51</v>
      </c>
      <c r="AH4" s="1">
        <v>44</v>
      </c>
      <c r="AI4" s="1">
        <v>39</v>
      </c>
      <c r="AJ4" s="1">
        <v>50</v>
      </c>
      <c r="AK4" s="1">
        <v>43.666666666666664</v>
      </c>
      <c r="AL4" s="1">
        <v>40</v>
      </c>
      <c r="AM4" s="1">
        <v>50</v>
      </c>
      <c r="AN4" s="1">
        <v>43.833333333333336</v>
      </c>
      <c r="AO4" s="1">
        <v>39</v>
      </c>
      <c r="AP4" s="1">
        <v>49</v>
      </c>
      <c r="AQ4" s="1">
        <v>43.5</v>
      </c>
      <c r="AR4" s="1">
        <v>39</v>
      </c>
      <c r="AS4" s="1">
        <v>49</v>
      </c>
      <c r="AT4" s="1">
        <v>43.5</v>
      </c>
      <c r="AU4" s="1">
        <v>38</v>
      </c>
      <c r="AV4" s="1">
        <v>48</v>
      </c>
      <c r="AW4" s="1">
        <v>43.166666666666664</v>
      </c>
      <c r="AX4" s="1">
        <v>38</v>
      </c>
      <c r="AY4" s="1">
        <v>47</v>
      </c>
      <c r="AZ4" s="1">
        <v>43</v>
      </c>
      <c r="BA4" s="1">
        <v>37</v>
      </c>
      <c r="BB4" s="1">
        <v>47</v>
      </c>
      <c r="BC4" s="1">
        <v>42.833333333333329</v>
      </c>
      <c r="BD4" s="1">
        <v>37</v>
      </c>
      <c r="BE4" s="1">
        <v>46</v>
      </c>
      <c r="BF4" s="1">
        <v>42.666666666666671</v>
      </c>
      <c r="BG4" s="1">
        <v>36</v>
      </c>
      <c r="BH4" s="1">
        <v>46</v>
      </c>
      <c r="BI4" s="1">
        <v>42.333333333333329</v>
      </c>
      <c r="BJ4" s="1">
        <v>36</v>
      </c>
      <c r="BK4" s="1">
        <v>47</v>
      </c>
      <c r="BL4" s="1">
        <v>42.333333333333329</v>
      </c>
      <c r="BM4" s="1">
        <v>35</v>
      </c>
      <c r="BN4" s="1">
        <v>48</v>
      </c>
      <c r="BO4" s="1">
        <v>42.166666666666671</v>
      </c>
      <c r="BP4" s="1">
        <v>35</v>
      </c>
      <c r="BQ4" s="1">
        <v>49</v>
      </c>
      <c r="BR4" s="1">
        <v>42.166666666666671</v>
      </c>
      <c r="BS4" s="1">
        <v>34</v>
      </c>
      <c r="BT4" s="1">
        <v>50</v>
      </c>
      <c r="BU4" s="1">
        <v>41.833333333333336</v>
      </c>
      <c r="BV4" s="1">
        <v>34</v>
      </c>
      <c r="BW4" s="1">
        <v>51</v>
      </c>
      <c r="BX4" s="1">
        <v>41.666666666666664</v>
      </c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x14ac:dyDescent="0.4">
      <c r="A5" t="s">
        <v>508</v>
      </c>
      <c r="B5">
        <v>46</v>
      </c>
      <c r="C5">
        <v>69</v>
      </c>
      <c r="D5">
        <v>54.833333333333336</v>
      </c>
      <c r="E5">
        <v>46</v>
      </c>
      <c r="F5">
        <v>68</v>
      </c>
      <c r="G5">
        <v>54.333333333333336</v>
      </c>
      <c r="H5">
        <v>46</v>
      </c>
      <c r="I5">
        <v>66</v>
      </c>
      <c r="J5">
        <v>53.666666666666671</v>
      </c>
      <c r="K5">
        <v>46</v>
      </c>
      <c r="L5">
        <v>64</v>
      </c>
      <c r="M5">
        <v>52.833333333333336</v>
      </c>
      <c r="N5">
        <v>46</v>
      </c>
      <c r="O5">
        <v>63</v>
      </c>
      <c r="P5">
        <v>52.5</v>
      </c>
      <c r="Q5">
        <v>46</v>
      </c>
      <c r="R5">
        <v>61</v>
      </c>
      <c r="S5">
        <v>51.833333333333336</v>
      </c>
      <c r="T5">
        <v>46</v>
      </c>
      <c r="U5">
        <v>60</v>
      </c>
      <c r="V5">
        <v>51.333333333333329</v>
      </c>
      <c r="W5">
        <v>46</v>
      </c>
      <c r="X5">
        <v>58</v>
      </c>
      <c r="Y5">
        <v>50.5</v>
      </c>
      <c r="Z5">
        <v>46</v>
      </c>
      <c r="AA5">
        <v>56</v>
      </c>
      <c r="AB5">
        <v>49.833333333333336</v>
      </c>
      <c r="AC5">
        <v>46</v>
      </c>
      <c r="AD5">
        <v>55</v>
      </c>
      <c r="AE5">
        <v>49.333333333333336</v>
      </c>
      <c r="AF5">
        <v>46</v>
      </c>
      <c r="AG5">
        <v>53</v>
      </c>
      <c r="AH5">
        <v>48.833333333333329</v>
      </c>
      <c r="AI5">
        <v>45</v>
      </c>
      <c r="AJ5">
        <v>51</v>
      </c>
      <c r="AK5">
        <v>48</v>
      </c>
      <c r="AL5">
        <v>44</v>
      </c>
      <c r="AM5">
        <v>50</v>
      </c>
      <c r="AN5">
        <v>47.5</v>
      </c>
      <c r="AO5">
        <v>43</v>
      </c>
      <c r="AP5">
        <v>49</v>
      </c>
      <c r="AQ5">
        <v>46.833333333333336</v>
      </c>
      <c r="AR5">
        <v>43</v>
      </c>
      <c r="AS5">
        <v>49</v>
      </c>
      <c r="AT5">
        <v>46.5</v>
      </c>
      <c r="AU5">
        <v>42</v>
      </c>
      <c r="AV5">
        <v>49</v>
      </c>
      <c r="AW5">
        <v>45.833333333333329</v>
      </c>
      <c r="AX5">
        <v>41</v>
      </c>
      <c r="AY5">
        <v>49</v>
      </c>
      <c r="AZ5">
        <v>45</v>
      </c>
      <c r="BA5">
        <v>40</v>
      </c>
      <c r="BB5">
        <v>49</v>
      </c>
      <c r="BC5">
        <v>44.5</v>
      </c>
      <c r="BD5">
        <v>40</v>
      </c>
      <c r="BE5">
        <v>49</v>
      </c>
      <c r="BF5">
        <v>44</v>
      </c>
      <c r="BG5">
        <v>38</v>
      </c>
      <c r="BH5">
        <v>49</v>
      </c>
      <c r="BI5">
        <v>43.333333333333329</v>
      </c>
      <c r="BJ5">
        <v>37</v>
      </c>
      <c r="BK5">
        <v>49</v>
      </c>
      <c r="BL5">
        <v>42.666666666666664</v>
      </c>
      <c r="BM5">
        <v>35</v>
      </c>
      <c r="BN5">
        <v>49</v>
      </c>
      <c r="BO5">
        <v>42</v>
      </c>
      <c r="BP5">
        <v>34</v>
      </c>
      <c r="BQ5">
        <v>49</v>
      </c>
      <c r="BR5">
        <v>41.666666666666664</v>
      </c>
      <c r="BS5">
        <v>32</v>
      </c>
      <c r="BT5">
        <v>49</v>
      </c>
      <c r="BU5">
        <v>41</v>
      </c>
      <c r="BV5">
        <v>30</v>
      </c>
      <c r="BW5">
        <v>49</v>
      </c>
      <c r="BX5">
        <v>40.166666666666664</v>
      </c>
    </row>
    <row r="6" spans="1:124" x14ac:dyDescent="0.4">
      <c r="A6" t="s">
        <v>509</v>
      </c>
      <c r="B6">
        <v>37</v>
      </c>
      <c r="C6">
        <v>138</v>
      </c>
      <c r="D6">
        <v>63.000000000000007</v>
      </c>
      <c r="E6">
        <v>38</v>
      </c>
      <c r="F6">
        <v>109</v>
      </c>
      <c r="G6">
        <v>57.333333333333336</v>
      </c>
      <c r="H6">
        <v>38</v>
      </c>
      <c r="I6">
        <v>81</v>
      </c>
      <c r="J6">
        <v>51.666666666666664</v>
      </c>
      <c r="K6">
        <v>25</v>
      </c>
      <c r="L6">
        <v>55</v>
      </c>
      <c r="M6">
        <v>46.000000000000007</v>
      </c>
      <c r="N6">
        <v>30</v>
      </c>
      <c r="O6">
        <v>55</v>
      </c>
      <c r="P6">
        <v>45.13333333333334</v>
      </c>
      <c r="Q6">
        <v>24</v>
      </c>
      <c r="R6">
        <v>54</v>
      </c>
      <c r="S6">
        <v>44.13333333333334</v>
      </c>
      <c r="T6">
        <v>15</v>
      </c>
      <c r="U6">
        <v>54</v>
      </c>
      <c r="V6">
        <v>43.266666666666666</v>
      </c>
      <c r="W6">
        <v>22</v>
      </c>
      <c r="X6">
        <v>53</v>
      </c>
      <c r="Y6">
        <v>44.533333333333339</v>
      </c>
      <c r="Z6">
        <v>29</v>
      </c>
      <c r="AA6">
        <v>53</v>
      </c>
      <c r="AB6">
        <v>45.93333333333333</v>
      </c>
      <c r="AC6">
        <v>36</v>
      </c>
      <c r="AD6">
        <v>55</v>
      </c>
      <c r="AE6">
        <v>47.400000000000013</v>
      </c>
      <c r="AF6">
        <v>42</v>
      </c>
      <c r="AG6">
        <v>59</v>
      </c>
      <c r="AH6">
        <v>47.866666666666667</v>
      </c>
      <c r="AI6">
        <v>44</v>
      </c>
      <c r="AJ6">
        <v>64</v>
      </c>
      <c r="AK6">
        <v>48.666666666666664</v>
      </c>
      <c r="AL6">
        <v>44</v>
      </c>
      <c r="AM6">
        <v>69</v>
      </c>
      <c r="AN6">
        <v>49.333333333333329</v>
      </c>
      <c r="AO6">
        <v>44</v>
      </c>
      <c r="AP6">
        <v>54</v>
      </c>
      <c r="AQ6">
        <v>47.93333333333333</v>
      </c>
      <c r="AR6">
        <v>35</v>
      </c>
      <c r="AS6">
        <v>53</v>
      </c>
      <c r="AT6">
        <v>46.666666666666664</v>
      </c>
      <c r="AU6">
        <v>36</v>
      </c>
      <c r="AV6">
        <v>53</v>
      </c>
      <c r="AW6">
        <v>46.4</v>
      </c>
      <c r="AX6">
        <v>37</v>
      </c>
      <c r="AY6">
        <v>53</v>
      </c>
      <c r="AZ6">
        <v>46.266666666666673</v>
      </c>
      <c r="BA6">
        <v>38</v>
      </c>
      <c r="BB6">
        <v>53</v>
      </c>
      <c r="BC6">
        <v>46.26666666666668</v>
      </c>
      <c r="BD6">
        <v>40</v>
      </c>
      <c r="BE6">
        <v>53</v>
      </c>
      <c r="BF6">
        <v>46.06666666666667</v>
      </c>
      <c r="BG6">
        <v>41</v>
      </c>
      <c r="BH6">
        <v>53</v>
      </c>
      <c r="BI6">
        <v>46</v>
      </c>
      <c r="BJ6">
        <v>40</v>
      </c>
      <c r="BK6">
        <v>53</v>
      </c>
      <c r="BL6">
        <v>45.866666666666667</v>
      </c>
      <c r="BM6">
        <v>39</v>
      </c>
      <c r="BN6">
        <v>53</v>
      </c>
      <c r="BO6">
        <v>45.666666666666664</v>
      </c>
      <c r="BP6">
        <v>39</v>
      </c>
      <c r="BQ6">
        <v>53</v>
      </c>
      <c r="BR6">
        <v>45.666666666666671</v>
      </c>
      <c r="BS6">
        <v>38</v>
      </c>
      <c r="BT6">
        <v>53</v>
      </c>
      <c r="BU6">
        <v>45.466666666666669</v>
      </c>
      <c r="BV6">
        <v>37</v>
      </c>
      <c r="BW6">
        <v>53</v>
      </c>
      <c r="BX6">
        <v>45.333333333333336</v>
      </c>
    </row>
    <row r="7" spans="1:124" x14ac:dyDescent="0.4">
      <c r="A7" t="s">
        <v>510</v>
      </c>
      <c r="B7">
        <v>57</v>
      </c>
      <c r="C7">
        <v>57</v>
      </c>
      <c r="D7">
        <v>57</v>
      </c>
      <c r="E7">
        <v>56</v>
      </c>
      <c r="F7">
        <v>56</v>
      </c>
      <c r="G7">
        <v>56</v>
      </c>
      <c r="H7">
        <v>55</v>
      </c>
      <c r="I7">
        <v>55</v>
      </c>
      <c r="J7">
        <v>55</v>
      </c>
      <c r="K7">
        <v>54</v>
      </c>
      <c r="L7">
        <v>54</v>
      </c>
      <c r="M7">
        <v>54</v>
      </c>
      <c r="N7">
        <v>53</v>
      </c>
      <c r="O7">
        <v>53</v>
      </c>
      <c r="P7">
        <v>53</v>
      </c>
      <c r="Q7">
        <v>52</v>
      </c>
      <c r="R7">
        <v>52</v>
      </c>
      <c r="S7">
        <v>52</v>
      </c>
      <c r="T7">
        <v>51</v>
      </c>
      <c r="U7">
        <v>51</v>
      </c>
      <c r="V7">
        <v>51</v>
      </c>
      <c r="W7">
        <v>51</v>
      </c>
      <c r="X7">
        <v>51</v>
      </c>
      <c r="Y7">
        <v>51</v>
      </c>
      <c r="Z7">
        <v>50</v>
      </c>
      <c r="AA7">
        <v>50</v>
      </c>
      <c r="AB7">
        <v>50</v>
      </c>
      <c r="AC7">
        <v>49</v>
      </c>
      <c r="AD7">
        <v>49</v>
      </c>
      <c r="AE7">
        <v>49</v>
      </c>
      <c r="AF7">
        <v>48</v>
      </c>
      <c r="AG7">
        <v>48</v>
      </c>
      <c r="AH7">
        <v>48</v>
      </c>
      <c r="AI7">
        <v>47</v>
      </c>
      <c r="AJ7">
        <v>47</v>
      </c>
      <c r="AK7">
        <v>47</v>
      </c>
      <c r="AL7">
        <v>46</v>
      </c>
      <c r="AM7">
        <v>46</v>
      </c>
      <c r="AN7">
        <v>46</v>
      </c>
      <c r="AO7">
        <v>45</v>
      </c>
      <c r="AP7">
        <v>45</v>
      </c>
      <c r="AQ7">
        <v>45</v>
      </c>
      <c r="AR7">
        <v>45</v>
      </c>
      <c r="AS7">
        <v>45</v>
      </c>
      <c r="AT7">
        <v>45</v>
      </c>
      <c r="AU7">
        <v>44</v>
      </c>
      <c r="AV7">
        <v>44</v>
      </c>
      <c r="AW7">
        <v>44</v>
      </c>
      <c r="AX7">
        <v>43</v>
      </c>
      <c r="AY7">
        <v>43</v>
      </c>
      <c r="AZ7">
        <v>43</v>
      </c>
      <c r="BA7">
        <v>42</v>
      </c>
      <c r="BB7">
        <v>42</v>
      </c>
      <c r="BC7">
        <v>42</v>
      </c>
      <c r="BD7">
        <v>41</v>
      </c>
      <c r="BE7">
        <v>41</v>
      </c>
      <c r="BF7">
        <v>41</v>
      </c>
      <c r="BG7">
        <v>40</v>
      </c>
      <c r="BH7">
        <v>40</v>
      </c>
      <c r="BI7">
        <v>40</v>
      </c>
      <c r="BJ7">
        <v>39</v>
      </c>
      <c r="BK7">
        <v>39</v>
      </c>
      <c r="BL7">
        <v>39</v>
      </c>
      <c r="BM7">
        <v>38</v>
      </c>
      <c r="BN7">
        <v>38</v>
      </c>
      <c r="BO7">
        <v>38</v>
      </c>
      <c r="BP7">
        <v>38</v>
      </c>
      <c r="BQ7">
        <v>38</v>
      </c>
      <c r="BR7">
        <v>38</v>
      </c>
      <c r="BS7">
        <v>37</v>
      </c>
      <c r="BT7">
        <v>37</v>
      </c>
      <c r="BU7">
        <v>37</v>
      </c>
      <c r="BV7">
        <v>36</v>
      </c>
      <c r="BW7">
        <v>36</v>
      </c>
      <c r="BX7">
        <v>36</v>
      </c>
    </row>
    <row r="8" spans="1:124" x14ac:dyDescent="0.4">
      <c r="A8" t="s">
        <v>511</v>
      </c>
      <c r="B8">
        <v>31</v>
      </c>
      <c r="C8">
        <v>66</v>
      </c>
      <c r="D8">
        <v>48.5</v>
      </c>
      <c r="E8">
        <v>32</v>
      </c>
      <c r="F8">
        <v>62</v>
      </c>
      <c r="G8">
        <v>46.5</v>
      </c>
      <c r="H8">
        <v>33</v>
      </c>
      <c r="I8">
        <v>61</v>
      </c>
      <c r="J8">
        <v>44.5</v>
      </c>
      <c r="K8">
        <v>33</v>
      </c>
      <c r="L8">
        <v>60</v>
      </c>
      <c r="M8">
        <v>42.25</v>
      </c>
      <c r="N8">
        <v>34</v>
      </c>
      <c r="O8">
        <v>59</v>
      </c>
      <c r="P8">
        <v>42.25</v>
      </c>
      <c r="Q8">
        <v>34</v>
      </c>
      <c r="R8">
        <v>58</v>
      </c>
      <c r="S8">
        <v>42.25</v>
      </c>
      <c r="T8">
        <v>34</v>
      </c>
      <c r="U8">
        <v>57</v>
      </c>
      <c r="V8">
        <v>42</v>
      </c>
      <c r="W8">
        <v>34</v>
      </c>
      <c r="X8">
        <v>56</v>
      </c>
      <c r="Y8">
        <v>41.75</v>
      </c>
      <c r="Z8">
        <v>34</v>
      </c>
      <c r="AA8">
        <v>55</v>
      </c>
      <c r="AB8">
        <v>41.75</v>
      </c>
      <c r="AC8">
        <v>34</v>
      </c>
      <c r="AD8">
        <v>54</v>
      </c>
      <c r="AE8">
        <v>41.5</v>
      </c>
      <c r="AF8">
        <v>34</v>
      </c>
      <c r="AG8">
        <v>53</v>
      </c>
      <c r="AH8">
        <v>41.25</v>
      </c>
      <c r="AI8">
        <v>34</v>
      </c>
      <c r="AJ8">
        <v>52</v>
      </c>
      <c r="AK8">
        <v>41</v>
      </c>
      <c r="AL8">
        <v>34</v>
      </c>
      <c r="AM8">
        <v>51</v>
      </c>
      <c r="AN8">
        <v>41</v>
      </c>
      <c r="AO8">
        <v>34</v>
      </c>
      <c r="AP8">
        <v>50</v>
      </c>
      <c r="AQ8">
        <v>41</v>
      </c>
      <c r="AR8">
        <v>34</v>
      </c>
      <c r="AS8">
        <v>49</v>
      </c>
      <c r="AT8">
        <v>40.5</v>
      </c>
      <c r="AU8">
        <v>34</v>
      </c>
      <c r="AV8">
        <v>48</v>
      </c>
      <c r="AW8">
        <v>40.5</v>
      </c>
      <c r="AX8">
        <v>34</v>
      </c>
      <c r="AY8">
        <v>47</v>
      </c>
      <c r="AZ8">
        <v>40.5</v>
      </c>
      <c r="BA8">
        <v>34</v>
      </c>
      <c r="BB8">
        <v>46</v>
      </c>
      <c r="BC8">
        <v>40.25</v>
      </c>
      <c r="BD8">
        <v>34</v>
      </c>
      <c r="BE8">
        <v>45</v>
      </c>
      <c r="BF8">
        <v>40</v>
      </c>
      <c r="BG8">
        <v>34</v>
      </c>
      <c r="BH8">
        <v>44</v>
      </c>
      <c r="BI8">
        <v>39.75</v>
      </c>
      <c r="BJ8">
        <v>34</v>
      </c>
      <c r="BK8">
        <v>44</v>
      </c>
      <c r="BL8">
        <v>39.75</v>
      </c>
      <c r="BM8">
        <v>34</v>
      </c>
      <c r="BN8">
        <v>45</v>
      </c>
      <c r="BO8">
        <v>39.75</v>
      </c>
      <c r="BP8">
        <v>34</v>
      </c>
      <c r="BQ8">
        <v>45</v>
      </c>
      <c r="BR8">
        <v>39.25</v>
      </c>
      <c r="BS8">
        <v>34</v>
      </c>
      <c r="BT8">
        <v>46</v>
      </c>
      <c r="BU8">
        <v>39.25</v>
      </c>
      <c r="BV8">
        <v>34</v>
      </c>
      <c r="BW8">
        <v>47</v>
      </c>
      <c r="BX8">
        <v>39.25</v>
      </c>
    </row>
    <row r="9" spans="1:124" x14ac:dyDescent="0.4">
      <c r="A9" t="s">
        <v>512</v>
      </c>
      <c r="B9">
        <v>44</v>
      </c>
      <c r="C9">
        <v>81</v>
      </c>
      <c r="D9">
        <v>57.333333333333329</v>
      </c>
      <c r="E9">
        <v>44</v>
      </c>
      <c r="F9">
        <v>81</v>
      </c>
      <c r="G9">
        <v>57.333333333333329</v>
      </c>
      <c r="H9">
        <v>44</v>
      </c>
      <c r="I9">
        <v>81</v>
      </c>
      <c r="J9">
        <v>57.333333333333329</v>
      </c>
      <c r="K9">
        <v>44</v>
      </c>
      <c r="L9">
        <v>81</v>
      </c>
      <c r="M9">
        <v>57.333333333333329</v>
      </c>
      <c r="N9">
        <v>44</v>
      </c>
      <c r="O9">
        <v>81</v>
      </c>
      <c r="P9">
        <v>57.333333333333329</v>
      </c>
      <c r="Q9">
        <v>44</v>
      </c>
      <c r="R9">
        <v>81</v>
      </c>
      <c r="S9">
        <v>57.333333333333329</v>
      </c>
      <c r="T9">
        <v>44</v>
      </c>
      <c r="U9">
        <v>81</v>
      </c>
      <c r="V9">
        <v>57.333333333333329</v>
      </c>
      <c r="W9">
        <v>44</v>
      </c>
      <c r="X9">
        <v>81</v>
      </c>
      <c r="Y9">
        <v>57.333333333333329</v>
      </c>
      <c r="Z9">
        <v>44</v>
      </c>
      <c r="AA9">
        <v>81</v>
      </c>
      <c r="AB9">
        <v>57.333333333333329</v>
      </c>
      <c r="AC9">
        <v>44</v>
      </c>
      <c r="AD9">
        <v>81</v>
      </c>
      <c r="AE9">
        <v>57.333333333333329</v>
      </c>
      <c r="AF9">
        <v>44</v>
      </c>
      <c r="AG9">
        <v>81</v>
      </c>
      <c r="AH9">
        <v>57.333333333333329</v>
      </c>
      <c r="AI9">
        <v>44</v>
      </c>
      <c r="AJ9">
        <v>81</v>
      </c>
      <c r="AK9">
        <v>57.333333333333329</v>
      </c>
      <c r="AL9">
        <v>44</v>
      </c>
      <c r="AM9">
        <v>81</v>
      </c>
      <c r="AN9">
        <v>57.333333333333329</v>
      </c>
      <c r="AO9">
        <v>44</v>
      </c>
      <c r="AP9">
        <v>81</v>
      </c>
      <c r="AQ9">
        <v>57.333333333333329</v>
      </c>
      <c r="AR9">
        <v>44</v>
      </c>
      <c r="AS9">
        <v>81</v>
      </c>
      <c r="AT9">
        <v>57.333333333333329</v>
      </c>
      <c r="AU9">
        <v>44</v>
      </c>
      <c r="AV9">
        <v>81</v>
      </c>
      <c r="AW9">
        <v>57.333333333333329</v>
      </c>
      <c r="AX9">
        <v>44</v>
      </c>
      <c r="AY9">
        <v>81</v>
      </c>
      <c r="AZ9">
        <v>57.333333333333329</v>
      </c>
      <c r="BA9">
        <v>44</v>
      </c>
      <c r="BB9">
        <v>81</v>
      </c>
      <c r="BC9">
        <v>57.333333333333329</v>
      </c>
      <c r="BD9">
        <v>44</v>
      </c>
      <c r="BE9">
        <v>81</v>
      </c>
      <c r="BF9">
        <v>57.333333333333329</v>
      </c>
      <c r="BG9">
        <v>44</v>
      </c>
      <c r="BH9">
        <v>81</v>
      </c>
      <c r="BI9">
        <v>57.333333333333329</v>
      </c>
      <c r="BJ9">
        <v>44</v>
      </c>
      <c r="BK9">
        <v>81</v>
      </c>
      <c r="BL9">
        <v>57.333333333333329</v>
      </c>
      <c r="BM9">
        <v>44</v>
      </c>
      <c r="BN9">
        <v>81</v>
      </c>
      <c r="BO9">
        <v>57.333333333333329</v>
      </c>
      <c r="BP9">
        <v>44</v>
      </c>
      <c r="BQ9">
        <v>81</v>
      </c>
      <c r="BR9">
        <v>57.333333333333329</v>
      </c>
      <c r="BS9">
        <v>44</v>
      </c>
      <c r="BT9">
        <v>81</v>
      </c>
      <c r="BU9">
        <v>57.333333333333329</v>
      </c>
      <c r="BV9">
        <v>44</v>
      </c>
      <c r="BW9">
        <v>81</v>
      </c>
      <c r="BX9">
        <v>57.333333333333329</v>
      </c>
    </row>
    <row r="10" spans="1:124" x14ac:dyDescent="0.4">
      <c r="A10" t="s">
        <v>583</v>
      </c>
      <c r="B10">
        <v>123</v>
      </c>
      <c r="C10">
        <v>289</v>
      </c>
      <c r="D10">
        <v>218.69230769230771</v>
      </c>
      <c r="E10">
        <v>118</v>
      </c>
      <c r="F10">
        <v>274</v>
      </c>
      <c r="G10">
        <v>202.76923076923077</v>
      </c>
      <c r="H10">
        <v>112</v>
      </c>
      <c r="I10">
        <v>259</v>
      </c>
      <c r="J10">
        <v>186.69230769230774</v>
      </c>
      <c r="K10">
        <v>106</v>
      </c>
      <c r="L10">
        <v>243</v>
      </c>
      <c r="M10">
        <v>170.53846153846152</v>
      </c>
      <c r="N10">
        <v>102</v>
      </c>
      <c r="O10">
        <v>228</v>
      </c>
      <c r="P10">
        <v>159.69230769230768</v>
      </c>
      <c r="Q10">
        <v>96</v>
      </c>
      <c r="R10">
        <v>213</v>
      </c>
      <c r="S10">
        <v>148.69230769230768</v>
      </c>
      <c r="T10">
        <v>91</v>
      </c>
      <c r="U10">
        <v>197</v>
      </c>
      <c r="V10">
        <v>140.92307692307693</v>
      </c>
      <c r="W10">
        <v>86</v>
      </c>
      <c r="X10">
        <v>185</v>
      </c>
      <c r="Y10">
        <v>132.84615384615381</v>
      </c>
      <c r="Z10">
        <v>80</v>
      </c>
      <c r="AA10">
        <v>178</v>
      </c>
      <c r="AB10">
        <v>127.07692307692308</v>
      </c>
      <c r="AC10">
        <v>75</v>
      </c>
      <c r="AD10">
        <v>171</v>
      </c>
      <c r="AE10">
        <v>121.23076923076921</v>
      </c>
      <c r="AF10">
        <v>70</v>
      </c>
      <c r="AG10">
        <v>164</v>
      </c>
      <c r="AH10">
        <v>115.30769230769231</v>
      </c>
      <c r="AI10">
        <v>65</v>
      </c>
      <c r="AJ10">
        <v>157</v>
      </c>
      <c r="AK10">
        <v>110.23076923076924</v>
      </c>
      <c r="AL10">
        <v>59</v>
      </c>
      <c r="AM10">
        <v>150</v>
      </c>
      <c r="AN10">
        <v>105.84615384615385</v>
      </c>
      <c r="AO10">
        <v>60</v>
      </c>
      <c r="AP10">
        <v>143</v>
      </c>
      <c r="AQ10">
        <v>101.92307692307693</v>
      </c>
      <c r="AR10">
        <v>61</v>
      </c>
      <c r="AS10">
        <v>136</v>
      </c>
      <c r="AT10">
        <v>98.15384615384616</v>
      </c>
      <c r="AU10">
        <v>62</v>
      </c>
      <c r="AV10">
        <v>130</v>
      </c>
      <c r="AW10">
        <v>94.230769230769226</v>
      </c>
      <c r="AX10">
        <v>64</v>
      </c>
      <c r="AY10">
        <v>123</v>
      </c>
      <c r="AZ10">
        <v>90.384615384615387</v>
      </c>
      <c r="BA10">
        <v>65</v>
      </c>
      <c r="BB10">
        <v>116</v>
      </c>
      <c r="BC10">
        <v>86.615384615384613</v>
      </c>
      <c r="BD10">
        <v>65</v>
      </c>
      <c r="BE10">
        <v>109</v>
      </c>
      <c r="BF10">
        <v>82.461538461538453</v>
      </c>
      <c r="BG10">
        <v>61</v>
      </c>
      <c r="BH10">
        <v>102</v>
      </c>
      <c r="BI10">
        <v>78.07692307692308</v>
      </c>
      <c r="BJ10">
        <v>57</v>
      </c>
      <c r="BK10">
        <v>95</v>
      </c>
      <c r="BL10">
        <v>73.92307692307692</v>
      </c>
      <c r="BM10">
        <v>51</v>
      </c>
      <c r="BN10">
        <v>88</v>
      </c>
      <c r="BO10">
        <v>69.769230769230759</v>
      </c>
      <c r="BP10">
        <v>41</v>
      </c>
      <c r="BQ10">
        <v>87</v>
      </c>
      <c r="BR10">
        <v>65.692307692307679</v>
      </c>
      <c r="BS10">
        <v>32</v>
      </c>
      <c r="BT10">
        <v>124</v>
      </c>
      <c r="BU10">
        <v>65.153846153846146</v>
      </c>
      <c r="BV10">
        <v>23</v>
      </c>
      <c r="BW10">
        <v>178</v>
      </c>
      <c r="BX10">
        <v>75.307692307692307</v>
      </c>
    </row>
    <row r="11" spans="1:124" x14ac:dyDescent="0.4">
      <c r="A11" t="s">
        <v>513</v>
      </c>
      <c r="B11">
        <v>55</v>
      </c>
      <c r="C11">
        <v>92</v>
      </c>
      <c r="D11">
        <v>71.333333333333343</v>
      </c>
      <c r="E11">
        <v>55</v>
      </c>
      <c r="F11">
        <v>88</v>
      </c>
      <c r="G11">
        <v>68.166666666666657</v>
      </c>
      <c r="H11">
        <v>55</v>
      </c>
      <c r="I11">
        <v>84</v>
      </c>
      <c r="J11">
        <v>65.333333333333343</v>
      </c>
      <c r="K11">
        <v>45</v>
      </c>
      <c r="L11">
        <v>80</v>
      </c>
      <c r="M11">
        <v>62.333333333333336</v>
      </c>
      <c r="N11">
        <v>45</v>
      </c>
      <c r="O11">
        <v>76</v>
      </c>
      <c r="P11">
        <v>61.333333333333336</v>
      </c>
      <c r="Q11">
        <v>45</v>
      </c>
      <c r="R11">
        <v>72</v>
      </c>
      <c r="S11">
        <v>60.166666666666664</v>
      </c>
      <c r="T11">
        <v>45</v>
      </c>
      <c r="U11">
        <v>67</v>
      </c>
      <c r="V11">
        <v>58.833333333333336</v>
      </c>
      <c r="W11">
        <v>46</v>
      </c>
      <c r="X11">
        <v>65</v>
      </c>
      <c r="Y11">
        <v>58.166666666666664</v>
      </c>
      <c r="Z11">
        <v>46</v>
      </c>
      <c r="AA11">
        <v>64</v>
      </c>
      <c r="AB11">
        <v>57</v>
      </c>
      <c r="AC11">
        <v>46</v>
      </c>
      <c r="AD11">
        <v>64</v>
      </c>
      <c r="AE11">
        <v>56.166666666666664</v>
      </c>
      <c r="AF11">
        <v>46</v>
      </c>
      <c r="AG11">
        <v>63</v>
      </c>
      <c r="AH11">
        <v>55.666666666666671</v>
      </c>
      <c r="AI11">
        <v>47</v>
      </c>
      <c r="AJ11">
        <v>63</v>
      </c>
      <c r="AK11">
        <v>55.333333333333329</v>
      </c>
      <c r="AL11">
        <v>47</v>
      </c>
      <c r="AM11">
        <v>62</v>
      </c>
      <c r="AN11">
        <v>55</v>
      </c>
      <c r="AO11">
        <v>47</v>
      </c>
      <c r="AP11">
        <v>61</v>
      </c>
      <c r="AQ11">
        <v>54.666666666666664</v>
      </c>
      <c r="AR11">
        <v>47</v>
      </c>
      <c r="AS11">
        <v>61</v>
      </c>
      <c r="AT11">
        <v>54.5</v>
      </c>
      <c r="AU11">
        <v>48</v>
      </c>
      <c r="AV11">
        <v>60</v>
      </c>
      <c r="AW11">
        <v>54.333333333333336</v>
      </c>
      <c r="AX11">
        <v>48</v>
      </c>
      <c r="AY11">
        <v>60</v>
      </c>
      <c r="AZ11">
        <v>54</v>
      </c>
      <c r="BA11">
        <v>48</v>
      </c>
      <c r="BB11">
        <v>59</v>
      </c>
      <c r="BC11">
        <v>53.666666666666671</v>
      </c>
      <c r="BD11">
        <v>48</v>
      </c>
      <c r="BE11">
        <v>59</v>
      </c>
      <c r="BF11">
        <v>53.5</v>
      </c>
      <c r="BG11">
        <v>49</v>
      </c>
      <c r="BH11">
        <v>58</v>
      </c>
      <c r="BI11">
        <v>53.333333333333336</v>
      </c>
      <c r="BJ11">
        <v>49</v>
      </c>
      <c r="BK11">
        <v>57</v>
      </c>
      <c r="BL11">
        <v>53</v>
      </c>
      <c r="BM11">
        <v>49</v>
      </c>
      <c r="BN11">
        <v>57</v>
      </c>
      <c r="BO11">
        <v>52.666666666666671</v>
      </c>
      <c r="BP11">
        <v>49</v>
      </c>
      <c r="BQ11">
        <v>56</v>
      </c>
      <c r="BR11">
        <v>52.5</v>
      </c>
      <c r="BS11">
        <v>48</v>
      </c>
      <c r="BT11">
        <v>56</v>
      </c>
      <c r="BU11">
        <v>52.333333333333336</v>
      </c>
      <c r="BV11">
        <v>47</v>
      </c>
      <c r="BW11">
        <v>55</v>
      </c>
      <c r="BX11">
        <v>52</v>
      </c>
    </row>
    <row r="12" spans="1:124" x14ac:dyDescent="0.4">
      <c r="A12" t="s">
        <v>514</v>
      </c>
      <c r="B12">
        <v>30</v>
      </c>
      <c r="C12">
        <v>371</v>
      </c>
      <c r="D12">
        <v>221.64285714285717</v>
      </c>
      <c r="E12">
        <v>30</v>
      </c>
      <c r="F12">
        <v>349</v>
      </c>
      <c r="G12">
        <v>218.17857142857144</v>
      </c>
      <c r="H12">
        <v>30</v>
      </c>
      <c r="I12">
        <v>352</v>
      </c>
      <c r="J12">
        <v>214.49999999999997</v>
      </c>
      <c r="K12">
        <v>30</v>
      </c>
      <c r="L12">
        <v>355</v>
      </c>
      <c r="M12">
        <v>210.89285714285714</v>
      </c>
      <c r="N12">
        <v>30</v>
      </c>
      <c r="O12">
        <v>359</v>
      </c>
      <c r="P12">
        <v>207.46428571428578</v>
      </c>
      <c r="Q12">
        <v>30</v>
      </c>
      <c r="R12">
        <v>362</v>
      </c>
      <c r="S12">
        <v>203.89285714285714</v>
      </c>
      <c r="T12">
        <v>30</v>
      </c>
      <c r="U12">
        <v>365</v>
      </c>
      <c r="V12">
        <v>200.35714285714289</v>
      </c>
      <c r="W12">
        <v>30</v>
      </c>
      <c r="X12">
        <v>369</v>
      </c>
      <c r="Y12">
        <v>196</v>
      </c>
      <c r="Z12">
        <v>30</v>
      </c>
      <c r="AA12">
        <v>372</v>
      </c>
      <c r="AB12">
        <v>184.82142857142858</v>
      </c>
      <c r="AC12">
        <v>0</v>
      </c>
      <c r="AD12">
        <v>375</v>
      </c>
      <c r="AE12">
        <v>131.10714285714286</v>
      </c>
      <c r="AF12">
        <v>19</v>
      </c>
      <c r="AG12">
        <v>379</v>
      </c>
      <c r="AH12">
        <v>131.82142857142853</v>
      </c>
      <c r="AI12">
        <v>30</v>
      </c>
      <c r="AJ12">
        <v>382</v>
      </c>
      <c r="AK12">
        <v>134.03571428571428</v>
      </c>
      <c r="AL12">
        <v>30</v>
      </c>
      <c r="AM12">
        <v>385</v>
      </c>
      <c r="AN12">
        <v>138.42857142857139</v>
      </c>
      <c r="AO12">
        <v>42</v>
      </c>
      <c r="AP12">
        <v>389</v>
      </c>
      <c r="AQ12">
        <v>142.99999999999994</v>
      </c>
      <c r="AR12">
        <v>53</v>
      </c>
      <c r="AS12">
        <v>392</v>
      </c>
      <c r="AT12">
        <v>145.07142857142856</v>
      </c>
      <c r="AU12">
        <v>65</v>
      </c>
      <c r="AV12">
        <v>172</v>
      </c>
      <c r="AW12">
        <v>113.53571428571429</v>
      </c>
      <c r="AX12">
        <v>65</v>
      </c>
      <c r="AY12">
        <v>161</v>
      </c>
      <c r="AZ12">
        <v>112.35714285714286</v>
      </c>
      <c r="BA12">
        <v>61</v>
      </c>
      <c r="BB12">
        <v>149</v>
      </c>
      <c r="BC12">
        <v>111.25000000000001</v>
      </c>
      <c r="BD12">
        <v>58</v>
      </c>
      <c r="BE12">
        <v>151</v>
      </c>
      <c r="BF12">
        <v>109.67857142857142</v>
      </c>
      <c r="BG12">
        <v>54</v>
      </c>
      <c r="BH12">
        <v>141</v>
      </c>
      <c r="BI12">
        <v>106.64285714285715</v>
      </c>
      <c r="BJ12">
        <v>50</v>
      </c>
      <c r="BK12">
        <v>149</v>
      </c>
      <c r="BL12">
        <v>103.67857142857143</v>
      </c>
      <c r="BM12">
        <v>47</v>
      </c>
      <c r="BN12">
        <v>160</v>
      </c>
      <c r="BO12">
        <v>98.821428571428569</v>
      </c>
      <c r="BP12">
        <v>43</v>
      </c>
      <c r="BQ12">
        <v>170</v>
      </c>
      <c r="BR12">
        <v>94.071428571428569</v>
      </c>
      <c r="BS12">
        <v>40</v>
      </c>
      <c r="BT12">
        <v>144</v>
      </c>
      <c r="BU12">
        <v>88.071428571428555</v>
      </c>
      <c r="BV12">
        <v>36</v>
      </c>
      <c r="BW12">
        <v>128</v>
      </c>
      <c r="BX12">
        <v>80.142857142857125</v>
      </c>
    </row>
    <row r="13" spans="1:124" x14ac:dyDescent="0.4">
      <c r="A13" t="s">
        <v>515</v>
      </c>
      <c r="B13">
        <v>31</v>
      </c>
      <c r="C13">
        <v>121</v>
      </c>
      <c r="D13">
        <v>59.928571428571431</v>
      </c>
      <c r="E13">
        <v>36</v>
      </c>
      <c r="F13">
        <v>127</v>
      </c>
      <c r="G13">
        <v>63.928571428571423</v>
      </c>
      <c r="H13">
        <v>40</v>
      </c>
      <c r="I13">
        <v>132</v>
      </c>
      <c r="J13">
        <v>64.928571428571431</v>
      </c>
      <c r="K13">
        <v>45</v>
      </c>
      <c r="L13">
        <v>137</v>
      </c>
      <c r="M13">
        <v>65.785714285714278</v>
      </c>
      <c r="N13">
        <v>49</v>
      </c>
      <c r="O13">
        <v>143</v>
      </c>
      <c r="P13">
        <v>66.785714285714278</v>
      </c>
      <c r="Q13">
        <v>52</v>
      </c>
      <c r="R13">
        <v>148</v>
      </c>
      <c r="S13">
        <v>67.714285714285722</v>
      </c>
      <c r="T13">
        <v>52</v>
      </c>
      <c r="U13">
        <v>153</v>
      </c>
      <c r="V13">
        <v>68.5</v>
      </c>
      <c r="W13">
        <v>52</v>
      </c>
      <c r="X13">
        <v>159</v>
      </c>
      <c r="Y13">
        <v>70.928571428571431</v>
      </c>
      <c r="Z13">
        <v>52</v>
      </c>
      <c r="AA13">
        <v>164</v>
      </c>
      <c r="AB13">
        <v>73</v>
      </c>
      <c r="AC13">
        <v>52</v>
      </c>
      <c r="AD13">
        <v>169</v>
      </c>
      <c r="AE13">
        <v>75.071428571428584</v>
      </c>
      <c r="AF13">
        <v>52</v>
      </c>
      <c r="AG13">
        <v>174</v>
      </c>
      <c r="AH13">
        <v>76.785714285714292</v>
      </c>
      <c r="AI13">
        <v>52</v>
      </c>
      <c r="AJ13">
        <v>198</v>
      </c>
      <c r="AK13">
        <v>80</v>
      </c>
      <c r="AL13">
        <v>51</v>
      </c>
      <c r="AM13">
        <v>221</v>
      </c>
      <c r="AN13">
        <v>84.571428571428569</v>
      </c>
      <c r="AO13">
        <v>51</v>
      </c>
      <c r="AP13">
        <v>244</v>
      </c>
      <c r="AQ13">
        <v>89.571428571428584</v>
      </c>
      <c r="AR13">
        <v>50</v>
      </c>
      <c r="AS13">
        <v>267</v>
      </c>
      <c r="AT13">
        <v>93.857142857142847</v>
      </c>
      <c r="AU13">
        <v>49</v>
      </c>
      <c r="AV13">
        <v>290</v>
      </c>
      <c r="AW13">
        <v>98.428571428571445</v>
      </c>
      <c r="AX13">
        <v>48</v>
      </c>
      <c r="AY13">
        <v>313</v>
      </c>
      <c r="AZ13">
        <v>102.92857142857142</v>
      </c>
      <c r="BA13">
        <v>48</v>
      </c>
      <c r="BB13">
        <v>336</v>
      </c>
      <c r="BC13">
        <v>103.42857142857142</v>
      </c>
      <c r="BD13">
        <v>47</v>
      </c>
      <c r="BE13">
        <v>359</v>
      </c>
      <c r="BF13">
        <v>103.92857142857144</v>
      </c>
      <c r="BG13">
        <v>32</v>
      </c>
      <c r="BH13">
        <v>161</v>
      </c>
      <c r="BI13">
        <v>65.071428571428569</v>
      </c>
      <c r="BJ13">
        <v>39</v>
      </c>
      <c r="BK13">
        <v>133</v>
      </c>
      <c r="BL13">
        <v>68.000000000000014</v>
      </c>
      <c r="BM13">
        <v>43</v>
      </c>
      <c r="BN13">
        <v>134</v>
      </c>
      <c r="BO13">
        <v>70.714285714285708</v>
      </c>
      <c r="BP13">
        <v>41</v>
      </c>
      <c r="BQ13">
        <v>129</v>
      </c>
      <c r="BR13">
        <v>65.214285714285708</v>
      </c>
      <c r="BS13">
        <v>33</v>
      </c>
      <c r="BT13">
        <v>86</v>
      </c>
      <c r="BU13">
        <v>54.999999999999993</v>
      </c>
      <c r="BV13">
        <v>10</v>
      </c>
      <c r="BW13">
        <v>67</v>
      </c>
      <c r="BX13">
        <v>44.785714285714285</v>
      </c>
    </row>
    <row r="14" spans="1:124" x14ac:dyDescent="0.4">
      <c r="A14" t="s">
        <v>516</v>
      </c>
      <c r="B14">
        <v>20</v>
      </c>
      <c r="C14">
        <v>62</v>
      </c>
      <c r="D14">
        <v>37.200000000000003</v>
      </c>
      <c r="E14">
        <v>20</v>
      </c>
      <c r="F14">
        <v>58</v>
      </c>
      <c r="G14">
        <v>36</v>
      </c>
      <c r="H14">
        <v>20</v>
      </c>
      <c r="I14">
        <v>54</v>
      </c>
      <c r="J14">
        <v>35</v>
      </c>
      <c r="K14">
        <v>19</v>
      </c>
      <c r="L14">
        <v>51</v>
      </c>
      <c r="M14">
        <v>33.799999999999997</v>
      </c>
      <c r="N14">
        <v>19</v>
      </c>
      <c r="O14">
        <v>47</v>
      </c>
      <c r="P14">
        <v>32.799999999999997</v>
      </c>
      <c r="Q14">
        <v>18</v>
      </c>
      <c r="R14">
        <v>46</v>
      </c>
      <c r="S14">
        <v>31.4</v>
      </c>
      <c r="T14">
        <v>17</v>
      </c>
      <c r="U14">
        <v>46</v>
      </c>
      <c r="V14">
        <v>30.4</v>
      </c>
      <c r="W14">
        <v>15</v>
      </c>
      <c r="X14">
        <v>46</v>
      </c>
      <c r="Y14">
        <v>29.2</v>
      </c>
      <c r="Z14">
        <v>14</v>
      </c>
      <c r="AA14">
        <v>46</v>
      </c>
      <c r="AB14">
        <v>27.8</v>
      </c>
      <c r="AC14">
        <v>13</v>
      </c>
      <c r="AD14">
        <v>46</v>
      </c>
      <c r="AE14">
        <v>26.8</v>
      </c>
      <c r="AF14">
        <v>12</v>
      </c>
      <c r="AG14">
        <v>46</v>
      </c>
      <c r="AH14">
        <v>26.4</v>
      </c>
      <c r="AI14">
        <v>11</v>
      </c>
      <c r="AJ14">
        <v>46</v>
      </c>
      <c r="AK14">
        <v>26.2</v>
      </c>
      <c r="AL14">
        <v>10</v>
      </c>
      <c r="AM14">
        <v>46</v>
      </c>
      <c r="AN14">
        <v>26</v>
      </c>
      <c r="AO14">
        <v>9</v>
      </c>
      <c r="AP14">
        <v>46</v>
      </c>
      <c r="AQ14">
        <v>25.6</v>
      </c>
      <c r="AR14">
        <v>7</v>
      </c>
      <c r="AS14">
        <v>46</v>
      </c>
      <c r="AT14">
        <v>25.2</v>
      </c>
      <c r="AU14">
        <v>6</v>
      </c>
      <c r="AV14">
        <v>46</v>
      </c>
      <c r="AW14">
        <v>24.8</v>
      </c>
      <c r="AX14">
        <v>5</v>
      </c>
      <c r="AY14">
        <v>46</v>
      </c>
      <c r="AZ14">
        <v>24.6</v>
      </c>
      <c r="BA14">
        <v>7</v>
      </c>
      <c r="BB14">
        <v>46</v>
      </c>
      <c r="BC14">
        <v>24.8</v>
      </c>
      <c r="BD14">
        <v>9</v>
      </c>
      <c r="BE14">
        <v>46</v>
      </c>
      <c r="BF14">
        <v>25.2</v>
      </c>
      <c r="BG14">
        <v>11</v>
      </c>
      <c r="BH14">
        <v>46</v>
      </c>
      <c r="BI14">
        <v>26.2</v>
      </c>
      <c r="BJ14">
        <v>12</v>
      </c>
      <c r="BK14">
        <v>46</v>
      </c>
      <c r="BL14">
        <v>27.4</v>
      </c>
      <c r="BM14">
        <v>14</v>
      </c>
      <c r="BN14">
        <v>46</v>
      </c>
      <c r="BO14">
        <v>28.4</v>
      </c>
      <c r="BP14">
        <v>16</v>
      </c>
      <c r="BQ14">
        <v>46</v>
      </c>
      <c r="BR14">
        <v>29.8</v>
      </c>
      <c r="BS14">
        <v>18</v>
      </c>
      <c r="BT14">
        <v>46</v>
      </c>
      <c r="BU14">
        <v>30.8</v>
      </c>
      <c r="BV14">
        <v>19</v>
      </c>
      <c r="BW14">
        <v>46</v>
      </c>
      <c r="BX14">
        <v>31.8</v>
      </c>
    </row>
    <row r="15" spans="1:124" x14ac:dyDescent="0.4">
      <c r="A15" t="s">
        <v>517</v>
      </c>
      <c r="B15">
        <v>39</v>
      </c>
      <c r="C15">
        <v>85</v>
      </c>
      <c r="D15">
        <v>67</v>
      </c>
      <c r="E15">
        <v>41</v>
      </c>
      <c r="F15">
        <v>74</v>
      </c>
      <c r="G15">
        <v>64</v>
      </c>
      <c r="H15">
        <v>43</v>
      </c>
      <c r="I15">
        <v>74</v>
      </c>
      <c r="J15">
        <v>61.25</v>
      </c>
      <c r="K15">
        <v>45</v>
      </c>
      <c r="L15">
        <v>74</v>
      </c>
      <c r="M15">
        <v>58.25</v>
      </c>
      <c r="N15">
        <v>47</v>
      </c>
      <c r="O15">
        <v>74</v>
      </c>
      <c r="P15">
        <v>58.75</v>
      </c>
      <c r="Q15">
        <v>48</v>
      </c>
      <c r="R15">
        <v>74</v>
      </c>
      <c r="S15">
        <v>58.75</v>
      </c>
      <c r="T15">
        <v>49</v>
      </c>
      <c r="U15">
        <v>74</v>
      </c>
      <c r="V15">
        <v>59</v>
      </c>
      <c r="W15">
        <v>50</v>
      </c>
      <c r="X15">
        <v>74</v>
      </c>
      <c r="Y15">
        <v>59.5</v>
      </c>
      <c r="Z15">
        <v>50</v>
      </c>
      <c r="AA15">
        <v>74</v>
      </c>
      <c r="AB15">
        <v>59.75</v>
      </c>
      <c r="AC15">
        <v>51</v>
      </c>
      <c r="AD15">
        <v>74</v>
      </c>
      <c r="AE15">
        <v>60</v>
      </c>
      <c r="AF15">
        <v>52</v>
      </c>
      <c r="AG15">
        <v>74</v>
      </c>
      <c r="AH15">
        <v>60.5</v>
      </c>
      <c r="AI15">
        <v>52</v>
      </c>
      <c r="AJ15">
        <v>74</v>
      </c>
      <c r="AK15">
        <v>60.75</v>
      </c>
      <c r="AL15">
        <v>53</v>
      </c>
      <c r="AM15">
        <v>74</v>
      </c>
      <c r="AN15">
        <v>61</v>
      </c>
      <c r="AO15">
        <v>54</v>
      </c>
      <c r="AP15">
        <v>74</v>
      </c>
      <c r="AQ15">
        <v>61.5</v>
      </c>
      <c r="AR15">
        <v>53</v>
      </c>
      <c r="AS15">
        <v>74</v>
      </c>
      <c r="AT15">
        <v>61.5</v>
      </c>
      <c r="AU15">
        <v>52</v>
      </c>
      <c r="AV15">
        <v>74</v>
      </c>
      <c r="AW15">
        <v>62</v>
      </c>
      <c r="AX15">
        <v>51</v>
      </c>
      <c r="AY15">
        <v>74</v>
      </c>
      <c r="AZ15">
        <v>62.5</v>
      </c>
      <c r="BA15">
        <v>50</v>
      </c>
      <c r="BB15">
        <v>74</v>
      </c>
      <c r="BC15">
        <v>62.75</v>
      </c>
      <c r="BD15">
        <v>48</v>
      </c>
      <c r="BE15">
        <v>74</v>
      </c>
      <c r="BF15">
        <v>63</v>
      </c>
      <c r="BG15">
        <v>47</v>
      </c>
      <c r="BH15">
        <v>74</v>
      </c>
      <c r="BI15">
        <v>63.25</v>
      </c>
      <c r="BJ15">
        <v>46</v>
      </c>
      <c r="BK15">
        <v>76</v>
      </c>
      <c r="BL15">
        <v>63.5</v>
      </c>
      <c r="BM15">
        <v>45</v>
      </c>
      <c r="BN15">
        <v>78</v>
      </c>
      <c r="BO15">
        <v>64</v>
      </c>
      <c r="BP15">
        <v>44</v>
      </c>
      <c r="BQ15">
        <v>80</v>
      </c>
      <c r="BR15">
        <v>64.5</v>
      </c>
      <c r="BS15">
        <v>42</v>
      </c>
      <c r="BT15">
        <v>82</v>
      </c>
      <c r="BU15">
        <v>64.5</v>
      </c>
      <c r="BV15">
        <v>41</v>
      </c>
      <c r="BW15">
        <v>84</v>
      </c>
      <c r="BX15">
        <v>65</v>
      </c>
    </row>
    <row r="16" spans="1:124" x14ac:dyDescent="0.4">
      <c r="A16" t="s">
        <v>518</v>
      </c>
      <c r="B16">
        <v>44</v>
      </c>
      <c r="C16">
        <v>44</v>
      </c>
      <c r="D16">
        <v>44</v>
      </c>
      <c r="E16">
        <v>44</v>
      </c>
      <c r="F16">
        <v>44</v>
      </c>
      <c r="G16">
        <v>44</v>
      </c>
      <c r="H16">
        <v>44</v>
      </c>
      <c r="I16">
        <v>44</v>
      </c>
      <c r="J16">
        <v>44</v>
      </c>
      <c r="K16">
        <v>44</v>
      </c>
      <c r="L16">
        <v>44</v>
      </c>
      <c r="M16">
        <v>44</v>
      </c>
      <c r="N16">
        <v>44</v>
      </c>
      <c r="O16">
        <v>44</v>
      </c>
      <c r="P16">
        <v>44</v>
      </c>
      <c r="Q16">
        <v>44</v>
      </c>
      <c r="R16">
        <v>44</v>
      </c>
      <c r="S16">
        <v>44</v>
      </c>
      <c r="T16">
        <v>44</v>
      </c>
      <c r="U16">
        <v>44</v>
      </c>
      <c r="V16">
        <v>44</v>
      </c>
      <c r="W16">
        <v>44</v>
      </c>
      <c r="X16">
        <v>44</v>
      </c>
      <c r="Y16">
        <v>44</v>
      </c>
      <c r="Z16">
        <v>44</v>
      </c>
      <c r="AA16">
        <v>44</v>
      </c>
      <c r="AB16">
        <v>44</v>
      </c>
      <c r="AC16">
        <v>44</v>
      </c>
      <c r="AD16">
        <v>44</v>
      </c>
      <c r="AE16">
        <v>44</v>
      </c>
      <c r="AF16">
        <v>44</v>
      </c>
      <c r="AG16">
        <v>44</v>
      </c>
      <c r="AH16">
        <v>44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>
        <v>44</v>
      </c>
      <c r="AV16">
        <v>44</v>
      </c>
      <c r="AW16">
        <v>44</v>
      </c>
      <c r="AX16">
        <v>44</v>
      </c>
      <c r="AY16">
        <v>44</v>
      </c>
      <c r="AZ16">
        <v>44</v>
      </c>
      <c r="BA16">
        <v>44</v>
      </c>
      <c r="BB16">
        <v>44</v>
      </c>
      <c r="BC16">
        <v>44</v>
      </c>
      <c r="BD16">
        <v>44</v>
      </c>
      <c r="BE16">
        <v>44</v>
      </c>
      <c r="BF16">
        <v>44</v>
      </c>
      <c r="BG16">
        <v>44</v>
      </c>
      <c r="BH16">
        <v>44</v>
      </c>
      <c r="BI16">
        <v>44</v>
      </c>
      <c r="BJ16">
        <v>44</v>
      </c>
      <c r="BK16">
        <v>44</v>
      </c>
      <c r="BL16">
        <v>44</v>
      </c>
      <c r="BM16">
        <v>44</v>
      </c>
      <c r="BN16">
        <v>44</v>
      </c>
      <c r="BO16">
        <v>44</v>
      </c>
      <c r="BP16">
        <v>44</v>
      </c>
      <c r="BQ16">
        <v>44</v>
      </c>
      <c r="BR16">
        <v>44</v>
      </c>
      <c r="BS16">
        <v>44</v>
      </c>
      <c r="BT16">
        <v>44</v>
      </c>
      <c r="BU16">
        <v>44</v>
      </c>
      <c r="BV16">
        <v>44</v>
      </c>
      <c r="BW16">
        <v>44</v>
      </c>
      <c r="BX16">
        <v>44</v>
      </c>
    </row>
    <row r="17" spans="1:76" x14ac:dyDescent="0.4">
      <c r="A17" t="s">
        <v>519</v>
      </c>
      <c r="B17">
        <v>44</v>
      </c>
      <c r="C17">
        <v>86</v>
      </c>
      <c r="D17">
        <v>59.380952380952387</v>
      </c>
      <c r="E17">
        <v>48</v>
      </c>
      <c r="F17">
        <v>84</v>
      </c>
      <c r="G17">
        <v>59.095238095238095</v>
      </c>
      <c r="H17">
        <v>48</v>
      </c>
      <c r="I17">
        <v>83</v>
      </c>
      <c r="J17">
        <v>58.952380952380956</v>
      </c>
      <c r="K17">
        <v>48</v>
      </c>
      <c r="L17">
        <v>81</v>
      </c>
      <c r="M17">
        <v>58.714285714285715</v>
      </c>
      <c r="N17">
        <v>48</v>
      </c>
      <c r="O17">
        <v>80</v>
      </c>
      <c r="P17">
        <v>58.476190476190474</v>
      </c>
      <c r="Q17">
        <v>48</v>
      </c>
      <c r="R17">
        <v>78</v>
      </c>
      <c r="S17">
        <v>58.238095238095241</v>
      </c>
      <c r="T17">
        <v>48</v>
      </c>
      <c r="U17">
        <v>77</v>
      </c>
      <c r="V17">
        <v>57.666666666666664</v>
      </c>
      <c r="W17">
        <v>48</v>
      </c>
      <c r="X17">
        <v>75</v>
      </c>
      <c r="Y17">
        <v>57.19047619047619</v>
      </c>
      <c r="Z17">
        <v>48</v>
      </c>
      <c r="AA17">
        <v>74</v>
      </c>
      <c r="AB17">
        <v>56.761904761904759</v>
      </c>
      <c r="AC17">
        <v>48</v>
      </c>
      <c r="AD17">
        <v>72</v>
      </c>
      <c r="AE17">
        <v>56.19047619047619</v>
      </c>
      <c r="AF17">
        <v>47</v>
      </c>
      <c r="AG17">
        <v>71</v>
      </c>
      <c r="AH17">
        <v>55.666666666666664</v>
      </c>
      <c r="AI17">
        <v>46</v>
      </c>
      <c r="AJ17">
        <v>69</v>
      </c>
      <c r="AK17">
        <v>55.142857142857146</v>
      </c>
      <c r="AL17">
        <v>45</v>
      </c>
      <c r="AM17">
        <v>68</v>
      </c>
      <c r="AN17">
        <v>54.666666666666671</v>
      </c>
      <c r="AO17">
        <v>44</v>
      </c>
      <c r="AP17">
        <v>66</v>
      </c>
      <c r="AQ17">
        <v>54.190476190476183</v>
      </c>
      <c r="AR17">
        <v>43</v>
      </c>
      <c r="AS17">
        <v>66</v>
      </c>
      <c r="AT17">
        <v>53.714285714285701</v>
      </c>
      <c r="AU17">
        <v>42</v>
      </c>
      <c r="AV17">
        <v>66</v>
      </c>
      <c r="AW17">
        <v>53.19047619047619</v>
      </c>
      <c r="AX17">
        <v>41</v>
      </c>
      <c r="AY17">
        <v>66</v>
      </c>
      <c r="AZ17">
        <v>52.666666666666664</v>
      </c>
      <c r="BA17">
        <v>39</v>
      </c>
      <c r="BB17">
        <v>66</v>
      </c>
      <c r="BC17">
        <v>52.142857142857146</v>
      </c>
      <c r="BD17">
        <v>38</v>
      </c>
      <c r="BE17">
        <v>66</v>
      </c>
      <c r="BF17">
        <v>51.61904761904762</v>
      </c>
      <c r="BG17">
        <v>37</v>
      </c>
      <c r="BH17">
        <v>66</v>
      </c>
      <c r="BI17">
        <v>51.238095238095248</v>
      </c>
      <c r="BJ17">
        <v>36</v>
      </c>
      <c r="BK17">
        <v>66</v>
      </c>
      <c r="BL17">
        <v>50.61904761904762</v>
      </c>
      <c r="BM17">
        <v>35</v>
      </c>
      <c r="BN17">
        <v>66</v>
      </c>
      <c r="BO17">
        <v>50.19047619047619</v>
      </c>
      <c r="BP17">
        <v>34</v>
      </c>
      <c r="BQ17">
        <v>66</v>
      </c>
      <c r="BR17">
        <v>49.619047619047613</v>
      </c>
      <c r="BS17">
        <v>33</v>
      </c>
      <c r="BT17">
        <v>66</v>
      </c>
      <c r="BU17">
        <v>49.19047619047619</v>
      </c>
      <c r="BV17">
        <v>32</v>
      </c>
      <c r="BW17">
        <v>66</v>
      </c>
      <c r="BX17">
        <v>48.714285714285715</v>
      </c>
    </row>
    <row r="18" spans="1:76" x14ac:dyDescent="0.4">
      <c r="A18" t="s">
        <v>520</v>
      </c>
      <c r="B18">
        <v>68</v>
      </c>
      <c r="C18">
        <v>98</v>
      </c>
      <c r="D18">
        <v>76.400000000000006</v>
      </c>
      <c r="E18">
        <v>68</v>
      </c>
      <c r="F18">
        <v>97</v>
      </c>
      <c r="G18">
        <v>76.2</v>
      </c>
      <c r="H18">
        <v>68</v>
      </c>
      <c r="I18">
        <v>96</v>
      </c>
      <c r="J18">
        <v>76</v>
      </c>
      <c r="K18">
        <v>68</v>
      </c>
      <c r="L18">
        <v>94</v>
      </c>
      <c r="M18">
        <v>75.599999999999994</v>
      </c>
      <c r="N18">
        <v>68</v>
      </c>
      <c r="O18">
        <v>93</v>
      </c>
      <c r="P18">
        <v>75.400000000000006</v>
      </c>
      <c r="Q18">
        <v>68</v>
      </c>
      <c r="R18">
        <v>92</v>
      </c>
      <c r="S18">
        <v>75.2</v>
      </c>
      <c r="T18">
        <v>68</v>
      </c>
      <c r="U18">
        <v>91</v>
      </c>
      <c r="V18">
        <v>75</v>
      </c>
      <c r="W18">
        <v>68</v>
      </c>
      <c r="X18">
        <v>89</v>
      </c>
      <c r="Y18">
        <v>74.599999999999994</v>
      </c>
      <c r="Z18">
        <v>68</v>
      </c>
      <c r="AA18">
        <v>88</v>
      </c>
      <c r="AB18">
        <v>74.400000000000006</v>
      </c>
      <c r="AC18">
        <v>68</v>
      </c>
      <c r="AD18">
        <v>87</v>
      </c>
      <c r="AE18">
        <v>74.2</v>
      </c>
      <c r="AF18">
        <v>68</v>
      </c>
      <c r="AG18">
        <v>85</v>
      </c>
      <c r="AH18">
        <v>73.8</v>
      </c>
      <c r="AI18">
        <v>68</v>
      </c>
      <c r="AJ18">
        <v>84</v>
      </c>
      <c r="AK18">
        <v>73.599999999999994</v>
      </c>
      <c r="AL18">
        <v>68</v>
      </c>
      <c r="AM18">
        <v>83</v>
      </c>
      <c r="AN18">
        <v>73.400000000000006</v>
      </c>
      <c r="AO18">
        <v>68</v>
      </c>
      <c r="AP18">
        <v>81</v>
      </c>
      <c r="AQ18">
        <v>73</v>
      </c>
      <c r="AR18">
        <v>68</v>
      </c>
      <c r="AS18">
        <v>80</v>
      </c>
      <c r="AT18">
        <v>72.8</v>
      </c>
      <c r="AU18">
        <v>68</v>
      </c>
      <c r="AV18">
        <v>79</v>
      </c>
      <c r="AW18">
        <v>72.599999999999994</v>
      </c>
      <c r="AX18">
        <v>68</v>
      </c>
      <c r="AY18">
        <v>78</v>
      </c>
      <c r="AZ18">
        <v>72.400000000000006</v>
      </c>
      <c r="BA18">
        <v>68</v>
      </c>
      <c r="BB18">
        <v>77</v>
      </c>
      <c r="BC18">
        <v>72</v>
      </c>
      <c r="BD18">
        <v>68</v>
      </c>
      <c r="BE18">
        <v>77</v>
      </c>
      <c r="BF18">
        <v>71.8</v>
      </c>
      <c r="BG18">
        <v>68</v>
      </c>
      <c r="BH18">
        <v>77</v>
      </c>
      <c r="BI18">
        <v>71.599999999999994</v>
      </c>
      <c r="BJ18">
        <v>68</v>
      </c>
      <c r="BK18">
        <v>77</v>
      </c>
      <c r="BL18">
        <v>71.2</v>
      </c>
      <c r="BM18">
        <v>68</v>
      </c>
      <c r="BN18">
        <v>77</v>
      </c>
      <c r="BO18">
        <v>71</v>
      </c>
      <c r="BP18">
        <v>68</v>
      </c>
      <c r="BQ18">
        <v>77</v>
      </c>
      <c r="BR18">
        <v>70.8</v>
      </c>
      <c r="BS18">
        <v>68</v>
      </c>
      <c r="BT18">
        <v>77</v>
      </c>
      <c r="BU18">
        <v>70.400000000000006</v>
      </c>
      <c r="BV18">
        <v>67</v>
      </c>
      <c r="BW18">
        <v>77</v>
      </c>
      <c r="BX18">
        <v>70.2</v>
      </c>
    </row>
    <row r="19" spans="1:76" x14ac:dyDescent="0.4">
      <c r="A19" t="s">
        <v>521</v>
      </c>
      <c r="B19">
        <v>21</v>
      </c>
      <c r="C19">
        <v>63</v>
      </c>
      <c r="D19">
        <v>42.5</v>
      </c>
      <c r="E19">
        <v>26</v>
      </c>
      <c r="F19">
        <v>62</v>
      </c>
      <c r="G19">
        <v>43.5</v>
      </c>
      <c r="H19">
        <v>31</v>
      </c>
      <c r="I19">
        <v>60</v>
      </c>
      <c r="J19">
        <v>44.25</v>
      </c>
      <c r="K19">
        <v>36</v>
      </c>
      <c r="L19">
        <v>59</v>
      </c>
      <c r="M19">
        <v>45.25</v>
      </c>
      <c r="N19">
        <v>38</v>
      </c>
      <c r="O19">
        <v>57</v>
      </c>
      <c r="P19">
        <v>46.25</v>
      </c>
      <c r="Q19">
        <v>38</v>
      </c>
      <c r="R19">
        <v>56</v>
      </c>
      <c r="S19">
        <v>45.75</v>
      </c>
      <c r="T19">
        <v>38</v>
      </c>
      <c r="U19">
        <v>54</v>
      </c>
      <c r="V19">
        <v>45.25</v>
      </c>
      <c r="W19">
        <v>38</v>
      </c>
      <c r="X19">
        <v>53</v>
      </c>
      <c r="Y19">
        <v>45</v>
      </c>
      <c r="Z19">
        <v>38</v>
      </c>
      <c r="AA19">
        <v>51</v>
      </c>
      <c r="AB19">
        <v>44.5</v>
      </c>
      <c r="AC19">
        <v>38</v>
      </c>
      <c r="AD19">
        <v>50</v>
      </c>
      <c r="AE19">
        <v>44.25</v>
      </c>
      <c r="AF19">
        <v>38</v>
      </c>
      <c r="AG19">
        <v>48</v>
      </c>
      <c r="AH19">
        <v>43.5</v>
      </c>
      <c r="AI19">
        <v>38</v>
      </c>
      <c r="AJ19">
        <v>48</v>
      </c>
      <c r="AK19">
        <v>43.25</v>
      </c>
      <c r="AL19">
        <v>38</v>
      </c>
      <c r="AM19">
        <v>48</v>
      </c>
      <c r="AN19">
        <v>42.75</v>
      </c>
      <c r="AO19">
        <v>38</v>
      </c>
      <c r="AP19">
        <v>48</v>
      </c>
      <c r="AQ19">
        <v>42.25</v>
      </c>
      <c r="AR19">
        <v>38</v>
      </c>
      <c r="AS19">
        <v>48</v>
      </c>
      <c r="AT19">
        <v>42</v>
      </c>
      <c r="AU19">
        <v>38</v>
      </c>
      <c r="AV19">
        <v>48</v>
      </c>
      <c r="AW19">
        <v>41.25</v>
      </c>
      <c r="AX19">
        <v>38</v>
      </c>
      <c r="AY19">
        <v>48</v>
      </c>
      <c r="AZ19">
        <v>41</v>
      </c>
      <c r="BA19">
        <v>37</v>
      </c>
      <c r="BB19">
        <v>48</v>
      </c>
      <c r="BC19">
        <v>40.5</v>
      </c>
      <c r="BD19">
        <v>36</v>
      </c>
      <c r="BE19">
        <v>48</v>
      </c>
      <c r="BF19">
        <v>40.25</v>
      </c>
      <c r="BG19">
        <v>34</v>
      </c>
      <c r="BH19">
        <v>48</v>
      </c>
      <c r="BI19">
        <v>39.75</v>
      </c>
      <c r="BJ19">
        <v>33</v>
      </c>
      <c r="BK19">
        <v>48</v>
      </c>
      <c r="BL19">
        <v>39.25</v>
      </c>
      <c r="BM19">
        <v>31</v>
      </c>
      <c r="BN19">
        <v>48</v>
      </c>
      <c r="BO19">
        <v>38.75</v>
      </c>
      <c r="BP19">
        <v>30</v>
      </c>
      <c r="BQ19">
        <v>48</v>
      </c>
      <c r="BR19">
        <v>38.5</v>
      </c>
      <c r="BS19">
        <v>38</v>
      </c>
      <c r="BT19">
        <v>48</v>
      </c>
      <c r="BU19">
        <v>41.75</v>
      </c>
      <c r="BV19">
        <v>38</v>
      </c>
      <c r="BW19">
        <v>56</v>
      </c>
      <c r="BX19">
        <v>45</v>
      </c>
    </row>
    <row r="20" spans="1:76" x14ac:dyDescent="0.4">
      <c r="A20" t="s">
        <v>584</v>
      </c>
      <c r="B20">
        <v>67</v>
      </c>
      <c r="C20">
        <v>67</v>
      </c>
      <c r="D20">
        <v>67</v>
      </c>
      <c r="E20">
        <v>65</v>
      </c>
      <c r="F20">
        <v>65</v>
      </c>
      <c r="G20">
        <v>65</v>
      </c>
      <c r="H20">
        <v>64</v>
      </c>
      <c r="I20">
        <v>64</v>
      </c>
      <c r="J20">
        <v>64</v>
      </c>
      <c r="K20">
        <v>62</v>
      </c>
      <c r="L20">
        <v>62</v>
      </c>
      <c r="M20">
        <v>62</v>
      </c>
      <c r="N20">
        <v>61</v>
      </c>
      <c r="O20">
        <v>61</v>
      </c>
      <c r="P20">
        <v>61</v>
      </c>
      <c r="Q20">
        <v>60</v>
      </c>
      <c r="R20">
        <v>60</v>
      </c>
      <c r="S20">
        <v>60</v>
      </c>
      <c r="T20">
        <v>58</v>
      </c>
      <c r="U20">
        <v>58</v>
      </c>
      <c r="V20">
        <v>58</v>
      </c>
      <c r="W20">
        <v>57</v>
      </c>
      <c r="X20">
        <v>57</v>
      </c>
      <c r="Y20">
        <v>57</v>
      </c>
      <c r="Z20">
        <v>55</v>
      </c>
      <c r="AA20">
        <v>55</v>
      </c>
      <c r="AB20">
        <v>55</v>
      </c>
      <c r="AC20">
        <v>54</v>
      </c>
      <c r="AD20">
        <v>54</v>
      </c>
      <c r="AE20">
        <v>54</v>
      </c>
      <c r="AF20">
        <v>52</v>
      </c>
      <c r="AG20">
        <v>52</v>
      </c>
      <c r="AH20">
        <v>52</v>
      </c>
      <c r="AI20">
        <v>51</v>
      </c>
      <c r="AJ20">
        <v>51</v>
      </c>
      <c r="AK20">
        <v>51</v>
      </c>
      <c r="AL20">
        <v>50</v>
      </c>
      <c r="AM20">
        <v>50</v>
      </c>
      <c r="AN20">
        <v>50</v>
      </c>
      <c r="AO20">
        <v>48</v>
      </c>
      <c r="AP20">
        <v>48</v>
      </c>
      <c r="AQ20">
        <v>48</v>
      </c>
      <c r="AR20">
        <v>47</v>
      </c>
      <c r="AS20">
        <v>47</v>
      </c>
      <c r="AT20">
        <v>47</v>
      </c>
      <c r="AU20">
        <v>45</v>
      </c>
      <c r="AV20">
        <v>45</v>
      </c>
      <c r="AW20">
        <v>45</v>
      </c>
      <c r="AX20">
        <v>44</v>
      </c>
      <c r="AY20">
        <v>44</v>
      </c>
      <c r="AZ20">
        <v>44</v>
      </c>
      <c r="BA20">
        <v>42</v>
      </c>
      <c r="BB20">
        <v>42</v>
      </c>
      <c r="BC20">
        <v>42</v>
      </c>
      <c r="BD20">
        <v>41</v>
      </c>
      <c r="BE20">
        <v>41</v>
      </c>
      <c r="BF20">
        <v>41</v>
      </c>
      <c r="BG20">
        <v>40</v>
      </c>
      <c r="BH20">
        <v>40</v>
      </c>
      <c r="BI20">
        <v>40</v>
      </c>
      <c r="BJ20">
        <v>38</v>
      </c>
      <c r="BK20">
        <v>38</v>
      </c>
      <c r="BL20">
        <v>38</v>
      </c>
      <c r="BM20">
        <v>37</v>
      </c>
      <c r="BN20">
        <v>37</v>
      </c>
      <c r="BO20">
        <v>37</v>
      </c>
      <c r="BP20">
        <v>35</v>
      </c>
      <c r="BQ20">
        <v>35</v>
      </c>
      <c r="BR20">
        <v>35</v>
      </c>
      <c r="BS20">
        <v>34</v>
      </c>
      <c r="BT20">
        <v>34</v>
      </c>
      <c r="BU20">
        <v>34</v>
      </c>
      <c r="BV20">
        <v>32</v>
      </c>
      <c r="BW20">
        <v>32</v>
      </c>
      <c r="BX20">
        <v>32</v>
      </c>
    </row>
    <row r="21" spans="1:76" x14ac:dyDescent="0.4">
      <c r="A21" t="s">
        <v>522</v>
      </c>
      <c r="B21">
        <v>20</v>
      </c>
      <c r="C21">
        <v>96</v>
      </c>
      <c r="D21">
        <v>54.86666666666666</v>
      </c>
      <c r="E21">
        <v>20</v>
      </c>
      <c r="F21">
        <v>73</v>
      </c>
      <c r="G21">
        <v>50.333333333333336</v>
      </c>
      <c r="H21">
        <v>20</v>
      </c>
      <c r="I21">
        <v>59</v>
      </c>
      <c r="J21">
        <v>45.533333333333339</v>
      </c>
      <c r="K21">
        <v>20</v>
      </c>
      <c r="L21">
        <v>58</v>
      </c>
      <c r="M21">
        <v>43.533333333333339</v>
      </c>
      <c r="N21">
        <v>20</v>
      </c>
      <c r="O21">
        <v>57</v>
      </c>
      <c r="P21">
        <v>42.333333333333329</v>
      </c>
      <c r="Q21">
        <v>20</v>
      </c>
      <c r="R21">
        <v>56</v>
      </c>
      <c r="S21">
        <v>41.733333333333334</v>
      </c>
      <c r="T21">
        <v>20</v>
      </c>
      <c r="U21">
        <v>54</v>
      </c>
      <c r="V21">
        <v>40.933333333333344</v>
      </c>
      <c r="W21">
        <v>20</v>
      </c>
      <c r="X21">
        <v>53</v>
      </c>
      <c r="Y21">
        <v>40.266666666666666</v>
      </c>
      <c r="Z21">
        <v>20</v>
      </c>
      <c r="AA21">
        <v>52</v>
      </c>
      <c r="AB21">
        <v>39.666666666666671</v>
      </c>
      <c r="AC21">
        <v>20</v>
      </c>
      <c r="AD21">
        <v>51</v>
      </c>
      <c r="AE21">
        <v>38.933333333333323</v>
      </c>
      <c r="AF21">
        <v>20</v>
      </c>
      <c r="AG21">
        <v>49</v>
      </c>
      <c r="AH21">
        <v>38.133333333333333</v>
      </c>
      <c r="AI21">
        <v>20</v>
      </c>
      <c r="AJ21">
        <v>48</v>
      </c>
      <c r="AK21">
        <v>37.599999999999994</v>
      </c>
      <c r="AL21">
        <v>20</v>
      </c>
      <c r="AM21">
        <v>47</v>
      </c>
      <c r="AN21">
        <v>37.066666666666663</v>
      </c>
      <c r="AO21">
        <v>20</v>
      </c>
      <c r="AP21">
        <v>46</v>
      </c>
      <c r="AQ21">
        <v>36.199999999999996</v>
      </c>
      <c r="AR21">
        <v>20</v>
      </c>
      <c r="AS21">
        <v>46</v>
      </c>
      <c r="AT21">
        <v>35.6</v>
      </c>
      <c r="AU21">
        <v>20</v>
      </c>
      <c r="AV21">
        <v>46</v>
      </c>
      <c r="AW21">
        <v>35.133333333333326</v>
      </c>
      <c r="AX21">
        <v>20</v>
      </c>
      <c r="AY21">
        <v>46</v>
      </c>
      <c r="AZ21">
        <v>34.6</v>
      </c>
      <c r="BA21">
        <v>20</v>
      </c>
      <c r="BB21">
        <v>46</v>
      </c>
      <c r="BC21">
        <v>33.93333333333333</v>
      </c>
      <c r="BD21">
        <v>20</v>
      </c>
      <c r="BE21">
        <v>46</v>
      </c>
      <c r="BF21">
        <v>33.466666666666661</v>
      </c>
      <c r="BG21">
        <v>20</v>
      </c>
      <c r="BH21">
        <v>46</v>
      </c>
      <c r="BI21">
        <v>33</v>
      </c>
      <c r="BJ21">
        <v>20</v>
      </c>
      <c r="BK21">
        <v>46</v>
      </c>
      <c r="BL21">
        <v>32.333333333333343</v>
      </c>
      <c r="BM21">
        <v>20</v>
      </c>
      <c r="BN21">
        <v>46</v>
      </c>
      <c r="BO21">
        <v>31.666666666666668</v>
      </c>
      <c r="BP21">
        <v>20</v>
      </c>
      <c r="BQ21">
        <v>46</v>
      </c>
      <c r="BR21">
        <v>31.133333333333329</v>
      </c>
      <c r="BS21">
        <v>20</v>
      </c>
      <c r="BT21">
        <v>46</v>
      </c>
      <c r="BU21">
        <v>30.666666666666668</v>
      </c>
      <c r="BV21">
        <v>20</v>
      </c>
      <c r="BW21">
        <v>46</v>
      </c>
      <c r="BX21">
        <v>30.200000000000003</v>
      </c>
    </row>
    <row r="22" spans="1:76" x14ac:dyDescent="0.4">
      <c r="A22" t="s">
        <v>523</v>
      </c>
      <c r="B22">
        <v>33</v>
      </c>
      <c r="C22">
        <v>67</v>
      </c>
      <c r="D22">
        <v>48.142857142857146</v>
      </c>
      <c r="E22">
        <v>33</v>
      </c>
      <c r="F22">
        <v>65</v>
      </c>
      <c r="G22">
        <v>47.428571428571431</v>
      </c>
      <c r="H22">
        <v>33</v>
      </c>
      <c r="I22">
        <v>64</v>
      </c>
      <c r="J22">
        <v>47.000000000000007</v>
      </c>
      <c r="K22">
        <v>33</v>
      </c>
      <c r="L22">
        <v>63</v>
      </c>
      <c r="M22">
        <v>46.428571428571431</v>
      </c>
      <c r="N22">
        <v>33</v>
      </c>
      <c r="O22">
        <v>61</v>
      </c>
      <c r="P22">
        <v>45.714285714285715</v>
      </c>
      <c r="Q22">
        <v>33</v>
      </c>
      <c r="R22">
        <v>60</v>
      </c>
      <c r="S22">
        <v>45.142857142857139</v>
      </c>
      <c r="T22">
        <v>33</v>
      </c>
      <c r="U22">
        <v>59</v>
      </c>
      <c r="V22">
        <v>44.714285714285715</v>
      </c>
      <c r="W22">
        <v>33</v>
      </c>
      <c r="X22">
        <v>57</v>
      </c>
      <c r="Y22">
        <v>44.142857142857146</v>
      </c>
      <c r="Z22">
        <v>33</v>
      </c>
      <c r="AA22">
        <v>56</v>
      </c>
      <c r="AB22">
        <v>43.571428571428569</v>
      </c>
      <c r="AC22">
        <v>34</v>
      </c>
      <c r="AD22">
        <v>54</v>
      </c>
      <c r="AE22">
        <v>43.000000000000007</v>
      </c>
      <c r="AF22">
        <v>34</v>
      </c>
      <c r="AG22">
        <v>53</v>
      </c>
      <c r="AH22">
        <v>42.428571428571423</v>
      </c>
      <c r="AI22">
        <v>34</v>
      </c>
      <c r="AJ22">
        <v>52</v>
      </c>
      <c r="AK22">
        <v>42.571428571428569</v>
      </c>
      <c r="AL22">
        <v>34</v>
      </c>
      <c r="AM22">
        <v>52</v>
      </c>
      <c r="AN22">
        <v>42.571428571428569</v>
      </c>
      <c r="AO22">
        <v>34</v>
      </c>
      <c r="AP22">
        <v>52</v>
      </c>
      <c r="AQ22">
        <v>42.714285714285715</v>
      </c>
      <c r="AR22">
        <v>33</v>
      </c>
      <c r="AS22">
        <v>52</v>
      </c>
      <c r="AT22">
        <v>42.714285714285708</v>
      </c>
      <c r="AU22">
        <v>33</v>
      </c>
      <c r="AV22">
        <v>52</v>
      </c>
      <c r="AW22">
        <v>42.714285714285715</v>
      </c>
      <c r="AX22">
        <v>33</v>
      </c>
      <c r="AY22">
        <v>52</v>
      </c>
      <c r="AZ22">
        <v>42.714285714285715</v>
      </c>
      <c r="BA22">
        <v>33</v>
      </c>
      <c r="BB22">
        <v>52</v>
      </c>
      <c r="BC22">
        <v>42.857142857142854</v>
      </c>
      <c r="BD22">
        <v>33</v>
      </c>
      <c r="BE22">
        <v>53</v>
      </c>
      <c r="BF22">
        <v>42.857142857142854</v>
      </c>
      <c r="BG22">
        <v>32</v>
      </c>
      <c r="BH22">
        <v>55</v>
      </c>
      <c r="BI22">
        <v>42.857142857142854</v>
      </c>
      <c r="BJ22">
        <v>32</v>
      </c>
      <c r="BK22">
        <v>62</v>
      </c>
      <c r="BL22">
        <v>49.285714285714285</v>
      </c>
      <c r="BM22">
        <v>44</v>
      </c>
      <c r="BN22">
        <v>83</v>
      </c>
      <c r="BO22">
        <v>66.142857142857139</v>
      </c>
      <c r="BP22">
        <v>44</v>
      </c>
      <c r="BQ22">
        <v>114</v>
      </c>
      <c r="BR22">
        <v>82.857142857142861</v>
      </c>
      <c r="BS22">
        <v>44</v>
      </c>
      <c r="BT22">
        <v>84</v>
      </c>
      <c r="BU22">
        <v>69.571428571428569</v>
      </c>
      <c r="BV22">
        <v>44</v>
      </c>
      <c r="BW22">
        <v>64</v>
      </c>
      <c r="BX22">
        <v>56.285714285714285</v>
      </c>
    </row>
    <row r="23" spans="1:76" x14ac:dyDescent="0.4">
      <c r="A23" t="s">
        <v>585</v>
      </c>
      <c r="B23">
        <v>83</v>
      </c>
      <c r="C23">
        <v>123</v>
      </c>
      <c r="D23">
        <v>99.4</v>
      </c>
      <c r="E23">
        <v>85</v>
      </c>
      <c r="F23">
        <v>118</v>
      </c>
      <c r="G23">
        <v>99.2</v>
      </c>
      <c r="H23">
        <v>87</v>
      </c>
      <c r="I23">
        <v>113</v>
      </c>
      <c r="J23">
        <v>98.8</v>
      </c>
      <c r="K23">
        <v>88</v>
      </c>
      <c r="L23">
        <v>107</v>
      </c>
      <c r="M23">
        <v>98</v>
      </c>
      <c r="N23">
        <v>90</v>
      </c>
      <c r="O23">
        <v>106</v>
      </c>
      <c r="P23">
        <v>97.8</v>
      </c>
      <c r="Q23">
        <v>92</v>
      </c>
      <c r="R23">
        <v>107</v>
      </c>
      <c r="S23">
        <v>97</v>
      </c>
      <c r="T23">
        <v>91</v>
      </c>
      <c r="U23">
        <v>108</v>
      </c>
      <c r="V23">
        <v>96.8</v>
      </c>
      <c r="W23">
        <v>94</v>
      </c>
      <c r="X23">
        <v>110</v>
      </c>
      <c r="Y23">
        <v>99.2</v>
      </c>
      <c r="Z23">
        <v>92</v>
      </c>
      <c r="AA23">
        <v>112</v>
      </c>
      <c r="AB23">
        <v>102</v>
      </c>
      <c r="AC23">
        <v>91</v>
      </c>
      <c r="AD23">
        <v>122</v>
      </c>
      <c r="AE23">
        <v>104.6</v>
      </c>
      <c r="AF23">
        <v>89</v>
      </c>
      <c r="AG23">
        <v>132</v>
      </c>
      <c r="AH23">
        <v>107.2</v>
      </c>
      <c r="AI23">
        <v>88</v>
      </c>
      <c r="AJ23">
        <v>131</v>
      </c>
      <c r="AK23">
        <v>107.6</v>
      </c>
      <c r="AL23">
        <v>86</v>
      </c>
      <c r="AM23">
        <v>131</v>
      </c>
      <c r="AN23">
        <v>108.2</v>
      </c>
      <c r="AO23">
        <v>85</v>
      </c>
      <c r="AP23">
        <v>130</v>
      </c>
      <c r="AQ23">
        <v>108.6</v>
      </c>
      <c r="AR23">
        <v>83</v>
      </c>
      <c r="AS23">
        <v>129</v>
      </c>
      <c r="AT23">
        <v>109</v>
      </c>
      <c r="AU23">
        <v>82</v>
      </c>
      <c r="AV23">
        <v>129</v>
      </c>
      <c r="AW23">
        <v>109.6</v>
      </c>
      <c r="AX23">
        <v>97</v>
      </c>
      <c r="AY23">
        <v>128</v>
      </c>
      <c r="AZ23">
        <v>113.6</v>
      </c>
      <c r="BA23">
        <v>111</v>
      </c>
      <c r="BB23">
        <v>127</v>
      </c>
      <c r="BC23">
        <v>117</v>
      </c>
      <c r="BD23">
        <v>112</v>
      </c>
      <c r="BE23">
        <v>127</v>
      </c>
      <c r="BF23">
        <v>120.6</v>
      </c>
      <c r="BG23">
        <v>114</v>
      </c>
      <c r="BH23">
        <v>141</v>
      </c>
      <c r="BI23">
        <v>124.6</v>
      </c>
      <c r="BJ23">
        <v>115</v>
      </c>
      <c r="BK23">
        <v>135</v>
      </c>
      <c r="BL23">
        <v>123.8</v>
      </c>
      <c r="BM23">
        <v>117</v>
      </c>
      <c r="BN23">
        <v>129</v>
      </c>
      <c r="BO23">
        <v>123.6</v>
      </c>
      <c r="BP23">
        <v>118</v>
      </c>
      <c r="BQ23">
        <v>130</v>
      </c>
      <c r="BR23">
        <v>123.2</v>
      </c>
      <c r="BS23">
        <v>117</v>
      </c>
      <c r="BT23">
        <v>131</v>
      </c>
      <c r="BU23">
        <v>122.6</v>
      </c>
      <c r="BV23">
        <v>111</v>
      </c>
      <c r="BW23">
        <v>132</v>
      </c>
      <c r="BX23">
        <v>122</v>
      </c>
    </row>
    <row r="24" spans="1:76" x14ac:dyDescent="0.4">
      <c r="A24" t="s">
        <v>524</v>
      </c>
      <c r="B24">
        <v>78</v>
      </c>
      <c r="C24">
        <v>78</v>
      </c>
      <c r="D24">
        <v>78</v>
      </c>
      <c r="E24">
        <v>78</v>
      </c>
      <c r="F24">
        <v>78</v>
      </c>
      <c r="G24">
        <v>78</v>
      </c>
      <c r="H24">
        <v>78</v>
      </c>
      <c r="I24">
        <v>78</v>
      </c>
      <c r="J24">
        <v>78</v>
      </c>
      <c r="K24">
        <v>78</v>
      </c>
      <c r="L24">
        <v>78</v>
      </c>
      <c r="M24">
        <v>78</v>
      </c>
      <c r="N24">
        <v>78</v>
      </c>
      <c r="O24">
        <v>78</v>
      </c>
      <c r="P24">
        <v>78</v>
      </c>
      <c r="Q24">
        <v>78</v>
      </c>
      <c r="R24">
        <v>78</v>
      </c>
      <c r="S24">
        <v>78</v>
      </c>
      <c r="T24">
        <v>78</v>
      </c>
      <c r="U24">
        <v>78</v>
      </c>
      <c r="V24">
        <v>78</v>
      </c>
      <c r="W24">
        <v>78</v>
      </c>
      <c r="X24">
        <v>78</v>
      </c>
      <c r="Y24">
        <v>78</v>
      </c>
      <c r="Z24">
        <v>78</v>
      </c>
      <c r="AA24">
        <v>78</v>
      </c>
      <c r="AB24">
        <v>78</v>
      </c>
      <c r="AC24">
        <v>78</v>
      </c>
      <c r="AD24">
        <v>78</v>
      </c>
      <c r="AE24">
        <v>78</v>
      </c>
      <c r="AF24">
        <v>78</v>
      </c>
      <c r="AG24">
        <v>78</v>
      </c>
      <c r="AH24">
        <v>78</v>
      </c>
      <c r="AI24">
        <v>78</v>
      </c>
      <c r="AJ24">
        <v>78</v>
      </c>
      <c r="AK24">
        <v>78</v>
      </c>
      <c r="AL24">
        <v>78</v>
      </c>
      <c r="AM24">
        <v>78</v>
      </c>
      <c r="AN24">
        <v>78</v>
      </c>
      <c r="AO24">
        <v>78</v>
      </c>
      <c r="AP24">
        <v>78</v>
      </c>
      <c r="AQ24">
        <v>78</v>
      </c>
      <c r="AR24">
        <v>78</v>
      </c>
      <c r="AS24">
        <v>78</v>
      </c>
      <c r="AT24">
        <v>78</v>
      </c>
      <c r="AU24">
        <v>78</v>
      </c>
      <c r="AV24">
        <v>78</v>
      </c>
      <c r="AW24">
        <v>78</v>
      </c>
      <c r="AX24">
        <v>78</v>
      </c>
      <c r="AY24">
        <v>78</v>
      </c>
      <c r="AZ24">
        <v>78</v>
      </c>
      <c r="BA24">
        <v>78</v>
      </c>
      <c r="BB24">
        <v>78</v>
      </c>
      <c r="BC24">
        <v>78</v>
      </c>
      <c r="BD24">
        <v>78</v>
      </c>
      <c r="BE24">
        <v>78</v>
      </c>
      <c r="BF24">
        <v>78</v>
      </c>
      <c r="BG24">
        <v>78</v>
      </c>
      <c r="BH24">
        <v>78</v>
      </c>
      <c r="BI24">
        <v>78</v>
      </c>
      <c r="BJ24">
        <v>78</v>
      </c>
      <c r="BK24">
        <v>78</v>
      </c>
      <c r="BL24">
        <v>78</v>
      </c>
      <c r="BM24">
        <v>78</v>
      </c>
      <c r="BN24">
        <v>78</v>
      </c>
      <c r="BO24">
        <v>78</v>
      </c>
      <c r="BP24">
        <v>78</v>
      </c>
      <c r="BQ24">
        <v>78</v>
      </c>
      <c r="BR24">
        <v>78</v>
      </c>
      <c r="BS24">
        <v>78</v>
      </c>
      <c r="BT24">
        <v>78</v>
      </c>
      <c r="BU24">
        <v>78</v>
      </c>
      <c r="BV24">
        <v>78</v>
      </c>
      <c r="BW24">
        <v>78</v>
      </c>
      <c r="BX24">
        <v>78</v>
      </c>
    </row>
    <row r="25" spans="1:76" x14ac:dyDescent="0.4">
      <c r="A25" t="s">
        <v>525</v>
      </c>
      <c r="B25">
        <v>67</v>
      </c>
      <c r="C25">
        <v>67</v>
      </c>
      <c r="D25">
        <v>67</v>
      </c>
      <c r="E25">
        <v>49</v>
      </c>
      <c r="F25">
        <v>49</v>
      </c>
      <c r="G25">
        <v>49</v>
      </c>
      <c r="H25">
        <v>32</v>
      </c>
      <c r="I25">
        <v>32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  <c r="P25">
        <v>32</v>
      </c>
      <c r="Q25">
        <v>32</v>
      </c>
      <c r="R25">
        <v>32</v>
      </c>
      <c r="S25">
        <v>32</v>
      </c>
      <c r="T25">
        <v>32</v>
      </c>
      <c r="U25">
        <v>32</v>
      </c>
      <c r="V25">
        <v>32</v>
      </c>
      <c r="W25">
        <v>32</v>
      </c>
      <c r="X25">
        <v>32</v>
      </c>
      <c r="Y25">
        <v>32</v>
      </c>
      <c r="Z25">
        <v>32</v>
      </c>
      <c r="AA25">
        <v>32</v>
      </c>
      <c r="AB25">
        <v>32</v>
      </c>
      <c r="AC25">
        <v>32</v>
      </c>
      <c r="AD25">
        <v>32</v>
      </c>
      <c r="AE25">
        <v>32</v>
      </c>
      <c r="AF25">
        <v>32</v>
      </c>
      <c r="AG25">
        <v>32</v>
      </c>
      <c r="AH25">
        <v>32</v>
      </c>
      <c r="AI25">
        <v>32</v>
      </c>
      <c r="AJ25">
        <v>32</v>
      </c>
      <c r="AK25">
        <v>32</v>
      </c>
      <c r="AL25">
        <v>32</v>
      </c>
      <c r="AM25">
        <v>32</v>
      </c>
      <c r="AN25">
        <v>32</v>
      </c>
      <c r="AO25">
        <v>32</v>
      </c>
      <c r="AP25">
        <v>32</v>
      </c>
      <c r="AQ25">
        <v>32</v>
      </c>
      <c r="AR25">
        <v>32</v>
      </c>
      <c r="AS25">
        <v>32</v>
      </c>
      <c r="AT25">
        <v>32</v>
      </c>
      <c r="AU25">
        <v>32</v>
      </c>
      <c r="AV25">
        <v>32</v>
      </c>
      <c r="AW25">
        <v>32</v>
      </c>
      <c r="AX25">
        <v>32</v>
      </c>
      <c r="AY25">
        <v>32</v>
      </c>
      <c r="AZ25">
        <v>32</v>
      </c>
      <c r="BA25">
        <v>32</v>
      </c>
      <c r="BB25">
        <v>32</v>
      </c>
      <c r="BC25">
        <v>32</v>
      </c>
      <c r="BD25">
        <v>32</v>
      </c>
      <c r="BE25">
        <v>32</v>
      </c>
      <c r="BF25">
        <v>32</v>
      </c>
      <c r="BG25">
        <v>32</v>
      </c>
      <c r="BH25">
        <v>32</v>
      </c>
      <c r="BI25">
        <v>32</v>
      </c>
      <c r="BJ25">
        <v>32</v>
      </c>
      <c r="BK25">
        <v>32</v>
      </c>
      <c r="BL25">
        <v>32</v>
      </c>
      <c r="BM25">
        <v>32</v>
      </c>
      <c r="BN25">
        <v>32</v>
      </c>
      <c r="BO25">
        <v>32</v>
      </c>
      <c r="BP25">
        <v>32</v>
      </c>
      <c r="BQ25">
        <v>32</v>
      </c>
      <c r="BR25">
        <v>32</v>
      </c>
      <c r="BS25">
        <v>32</v>
      </c>
      <c r="BT25">
        <v>32</v>
      </c>
      <c r="BU25">
        <v>32</v>
      </c>
      <c r="BV25">
        <v>32</v>
      </c>
      <c r="BW25">
        <v>32</v>
      </c>
      <c r="BX25">
        <v>32</v>
      </c>
    </row>
    <row r="26" spans="1:76" x14ac:dyDescent="0.4">
      <c r="A26" t="s">
        <v>526</v>
      </c>
      <c r="B26">
        <v>67</v>
      </c>
      <c r="C26">
        <v>145</v>
      </c>
      <c r="D26">
        <v>115</v>
      </c>
      <c r="E26">
        <v>68</v>
      </c>
      <c r="F26">
        <v>133</v>
      </c>
      <c r="G26">
        <v>110.33333333333333</v>
      </c>
      <c r="H26">
        <v>69</v>
      </c>
      <c r="I26">
        <v>133</v>
      </c>
      <c r="J26">
        <v>105.66666666666667</v>
      </c>
      <c r="K26">
        <v>70</v>
      </c>
      <c r="L26">
        <v>133</v>
      </c>
      <c r="M26">
        <v>100.66666666666667</v>
      </c>
      <c r="N26">
        <v>71</v>
      </c>
      <c r="O26">
        <v>133</v>
      </c>
      <c r="P26">
        <v>101</v>
      </c>
      <c r="Q26">
        <v>73</v>
      </c>
      <c r="R26">
        <v>133</v>
      </c>
      <c r="S26">
        <v>101.33333333333333</v>
      </c>
      <c r="T26">
        <v>74</v>
      </c>
      <c r="U26">
        <v>133</v>
      </c>
      <c r="V26">
        <v>101.66666666666667</v>
      </c>
      <c r="W26">
        <v>75</v>
      </c>
      <c r="X26">
        <v>133</v>
      </c>
      <c r="Y26">
        <v>101.66666666666667</v>
      </c>
      <c r="Z26">
        <v>76</v>
      </c>
      <c r="AA26">
        <v>133</v>
      </c>
      <c r="AB26">
        <v>102</v>
      </c>
      <c r="AC26">
        <v>77</v>
      </c>
      <c r="AD26">
        <v>133</v>
      </c>
      <c r="AE26">
        <v>102</v>
      </c>
      <c r="AF26">
        <v>78</v>
      </c>
      <c r="AG26">
        <v>133</v>
      </c>
      <c r="AH26">
        <v>102.33333333333333</v>
      </c>
      <c r="AI26">
        <v>80</v>
      </c>
      <c r="AJ26">
        <v>133</v>
      </c>
      <c r="AK26">
        <v>102.66666666666667</v>
      </c>
      <c r="AL26">
        <v>81</v>
      </c>
      <c r="AM26">
        <v>133</v>
      </c>
      <c r="AN26">
        <v>103</v>
      </c>
      <c r="AO26">
        <v>82</v>
      </c>
      <c r="AP26">
        <v>133</v>
      </c>
      <c r="AQ26">
        <v>103</v>
      </c>
      <c r="AR26">
        <v>83</v>
      </c>
      <c r="AS26">
        <v>133</v>
      </c>
      <c r="AT26">
        <v>103.33333333333333</v>
      </c>
      <c r="AU26">
        <v>84</v>
      </c>
      <c r="AV26">
        <v>133</v>
      </c>
      <c r="AW26">
        <v>103.33333333333333</v>
      </c>
      <c r="AX26">
        <v>85</v>
      </c>
      <c r="AY26">
        <v>133</v>
      </c>
      <c r="AZ26">
        <v>103.66666666666667</v>
      </c>
      <c r="BA26">
        <v>86</v>
      </c>
      <c r="BB26">
        <v>133</v>
      </c>
      <c r="BC26">
        <v>103.66666666666667</v>
      </c>
      <c r="BD26">
        <v>88</v>
      </c>
      <c r="BE26">
        <v>133</v>
      </c>
      <c r="BF26">
        <v>104.33333333333333</v>
      </c>
      <c r="BG26">
        <v>89</v>
      </c>
      <c r="BH26">
        <v>133</v>
      </c>
      <c r="BI26">
        <v>104.33333333333333</v>
      </c>
      <c r="BJ26">
        <v>90</v>
      </c>
      <c r="BK26">
        <v>133</v>
      </c>
      <c r="BL26">
        <v>104.66666666666667</v>
      </c>
      <c r="BM26">
        <v>90</v>
      </c>
      <c r="BN26">
        <v>133</v>
      </c>
      <c r="BO26">
        <v>104.66666666666667</v>
      </c>
      <c r="BP26">
        <v>90</v>
      </c>
      <c r="BQ26">
        <v>133</v>
      </c>
      <c r="BR26">
        <v>105</v>
      </c>
      <c r="BS26">
        <v>89</v>
      </c>
      <c r="BT26">
        <v>133</v>
      </c>
      <c r="BU26">
        <v>105</v>
      </c>
      <c r="BV26">
        <v>89</v>
      </c>
      <c r="BW26">
        <v>133</v>
      </c>
      <c r="BX26">
        <v>105.66666666666667</v>
      </c>
    </row>
    <row r="27" spans="1:76" x14ac:dyDescent="0.4">
      <c r="A27" t="s">
        <v>527</v>
      </c>
      <c r="B27">
        <v>74</v>
      </c>
      <c r="C27">
        <v>74</v>
      </c>
      <c r="D27">
        <v>74</v>
      </c>
      <c r="E27">
        <v>73</v>
      </c>
      <c r="F27">
        <v>73</v>
      </c>
      <c r="G27">
        <v>73</v>
      </c>
      <c r="H27">
        <v>73</v>
      </c>
      <c r="I27">
        <v>73</v>
      </c>
      <c r="J27">
        <v>73</v>
      </c>
      <c r="K27">
        <v>73</v>
      </c>
      <c r="L27">
        <v>73</v>
      </c>
      <c r="M27">
        <v>73</v>
      </c>
      <c r="N27">
        <v>73</v>
      </c>
      <c r="O27">
        <v>73</v>
      </c>
      <c r="P27">
        <v>73</v>
      </c>
      <c r="Q27">
        <v>73</v>
      </c>
      <c r="R27">
        <v>73</v>
      </c>
      <c r="S27">
        <v>73</v>
      </c>
      <c r="T27">
        <v>73</v>
      </c>
      <c r="U27">
        <v>73</v>
      </c>
      <c r="V27">
        <v>73</v>
      </c>
      <c r="W27">
        <v>73</v>
      </c>
      <c r="X27">
        <v>73</v>
      </c>
      <c r="Y27">
        <v>73</v>
      </c>
      <c r="Z27">
        <v>73</v>
      </c>
      <c r="AA27">
        <v>73</v>
      </c>
      <c r="AB27">
        <v>73</v>
      </c>
      <c r="AC27">
        <v>73</v>
      </c>
      <c r="AD27">
        <v>73</v>
      </c>
      <c r="AE27">
        <v>73</v>
      </c>
      <c r="AF27">
        <v>73</v>
      </c>
      <c r="AG27">
        <v>73</v>
      </c>
      <c r="AH27">
        <v>73</v>
      </c>
      <c r="AI27">
        <v>73</v>
      </c>
      <c r="AJ27">
        <v>73</v>
      </c>
      <c r="AK27">
        <v>73</v>
      </c>
      <c r="AL27">
        <v>73</v>
      </c>
      <c r="AM27">
        <v>73</v>
      </c>
      <c r="AN27">
        <v>73</v>
      </c>
      <c r="AO27">
        <v>73</v>
      </c>
      <c r="AP27">
        <v>73</v>
      </c>
      <c r="AQ27">
        <v>73</v>
      </c>
      <c r="AR27">
        <v>73</v>
      </c>
      <c r="AS27">
        <v>73</v>
      </c>
      <c r="AT27">
        <v>73</v>
      </c>
      <c r="AU27">
        <v>73</v>
      </c>
      <c r="AV27">
        <v>73</v>
      </c>
      <c r="AW27">
        <v>73</v>
      </c>
      <c r="AX27">
        <v>73</v>
      </c>
      <c r="AY27">
        <v>73</v>
      </c>
      <c r="AZ27">
        <v>73</v>
      </c>
      <c r="BA27">
        <v>73</v>
      </c>
      <c r="BB27">
        <v>73</v>
      </c>
      <c r="BC27">
        <v>73</v>
      </c>
      <c r="BD27">
        <v>73</v>
      </c>
      <c r="BE27">
        <v>73</v>
      </c>
      <c r="BF27">
        <v>73</v>
      </c>
      <c r="BG27">
        <v>73</v>
      </c>
      <c r="BH27">
        <v>73</v>
      </c>
      <c r="BI27">
        <v>73</v>
      </c>
      <c r="BJ27">
        <v>73</v>
      </c>
      <c r="BK27">
        <v>73</v>
      </c>
      <c r="BL27">
        <v>73</v>
      </c>
      <c r="BM27">
        <v>73</v>
      </c>
      <c r="BN27">
        <v>73</v>
      </c>
      <c r="BO27">
        <v>73</v>
      </c>
      <c r="BP27">
        <v>73</v>
      </c>
      <c r="BQ27">
        <v>73</v>
      </c>
      <c r="BR27">
        <v>73</v>
      </c>
      <c r="BS27">
        <v>73</v>
      </c>
      <c r="BT27">
        <v>73</v>
      </c>
      <c r="BU27">
        <v>73</v>
      </c>
      <c r="BV27">
        <v>73</v>
      </c>
      <c r="BW27">
        <v>73</v>
      </c>
      <c r="BX27">
        <v>73</v>
      </c>
    </row>
    <row r="28" spans="1:76" x14ac:dyDescent="0.4">
      <c r="A28" t="s">
        <v>528</v>
      </c>
      <c r="B28">
        <v>91</v>
      </c>
      <c r="C28">
        <v>123</v>
      </c>
      <c r="D28">
        <v>111</v>
      </c>
      <c r="E28">
        <v>91</v>
      </c>
      <c r="F28">
        <v>120</v>
      </c>
      <c r="G28">
        <v>109</v>
      </c>
      <c r="H28">
        <v>91</v>
      </c>
      <c r="I28">
        <v>117</v>
      </c>
      <c r="J28">
        <v>106.75</v>
      </c>
      <c r="K28">
        <v>91</v>
      </c>
      <c r="L28">
        <v>115</v>
      </c>
      <c r="M28">
        <v>104.5</v>
      </c>
      <c r="N28">
        <v>91</v>
      </c>
      <c r="O28">
        <v>113</v>
      </c>
      <c r="P28">
        <v>102.25</v>
      </c>
      <c r="Q28">
        <v>91</v>
      </c>
      <c r="R28">
        <v>110</v>
      </c>
      <c r="S28">
        <v>99.75</v>
      </c>
      <c r="T28">
        <v>91</v>
      </c>
      <c r="U28">
        <v>108</v>
      </c>
      <c r="V28">
        <v>97.5</v>
      </c>
      <c r="W28">
        <v>90</v>
      </c>
      <c r="X28">
        <v>106</v>
      </c>
      <c r="Y28">
        <v>95.75</v>
      </c>
      <c r="Z28">
        <v>85</v>
      </c>
      <c r="AA28">
        <v>103</v>
      </c>
      <c r="AB28">
        <v>93.25</v>
      </c>
      <c r="AC28">
        <v>80</v>
      </c>
      <c r="AD28">
        <v>101</v>
      </c>
      <c r="AE28">
        <v>91</v>
      </c>
      <c r="AF28">
        <v>90</v>
      </c>
      <c r="AG28">
        <v>102</v>
      </c>
      <c r="AH28">
        <v>95.25</v>
      </c>
      <c r="AI28">
        <v>90</v>
      </c>
      <c r="AJ28">
        <v>102</v>
      </c>
      <c r="AK28">
        <v>95</v>
      </c>
      <c r="AL28">
        <v>90</v>
      </c>
      <c r="AM28">
        <v>102</v>
      </c>
      <c r="AN28">
        <v>95</v>
      </c>
      <c r="AO28">
        <v>90</v>
      </c>
      <c r="AP28">
        <v>101</v>
      </c>
      <c r="AQ28">
        <v>95</v>
      </c>
      <c r="AR28">
        <v>90</v>
      </c>
      <c r="AS28">
        <v>101</v>
      </c>
      <c r="AT28">
        <v>95</v>
      </c>
      <c r="AU28">
        <v>87</v>
      </c>
      <c r="AV28">
        <v>101</v>
      </c>
      <c r="AW28">
        <v>94.75</v>
      </c>
      <c r="AX28">
        <v>90</v>
      </c>
      <c r="AY28">
        <v>103</v>
      </c>
      <c r="AZ28">
        <v>96</v>
      </c>
      <c r="BA28">
        <v>90</v>
      </c>
      <c r="BB28">
        <v>105</v>
      </c>
      <c r="BC28">
        <v>97</v>
      </c>
      <c r="BD28">
        <v>90</v>
      </c>
      <c r="BE28">
        <v>108</v>
      </c>
      <c r="BF28">
        <v>98.5</v>
      </c>
      <c r="BG28">
        <v>90</v>
      </c>
      <c r="BH28">
        <v>110</v>
      </c>
      <c r="BI28">
        <v>99.75</v>
      </c>
      <c r="BJ28">
        <v>90</v>
      </c>
      <c r="BK28">
        <v>112</v>
      </c>
      <c r="BL28">
        <v>100.75</v>
      </c>
      <c r="BM28">
        <v>89</v>
      </c>
      <c r="BN28">
        <v>114</v>
      </c>
      <c r="BO28">
        <v>101.75</v>
      </c>
      <c r="BP28">
        <v>89</v>
      </c>
      <c r="BQ28">
        <v>116</v>
      </c>
      <c r="BR28">
        <v>105.75</v>
      </c>
      <c r="BS28">
        <v>89</v>
      </c>
      <c r="BT28">
        <v>120</v>
      </c>
      <c r="BU28">
        <v>109.5</v>
      </c>
      <c r="BV28">
        <v>114</v>
      </c>
      <c r="BW28">
        <v>131</v>
      </c>
      <c r="BX28">
        <v>120.5</v>
      </c>
    </row>
    <row r="29" spans="1:76" x14ac:dyDescent="0.4">
      <c r="A29" t="s">
        <v>529</v>
      </c>
      <c r="B29">
        <v>32</v>
      </c>
      <c r="C29">
        <v>107</v>
      </c>
      <c r="D29">
        <v>64</v>
      </c>
      <c r="E29">
        <v>32</v>
      </c>
      <c r="F29">
        <v>105</v>
      </c>
      <c r="G29">
        <v>60.5</v>
      </c>
      <c r="H29">
        <v>32</v>
      </c>
      <c r="I29">
        <v>102</v>
      </c>
      <c r="J29">
        <v>56.666666666666671</v>
      </c>
      <c r="K29">
        <v>32</v>
      </c>
      <c r="L29">
        <v>100</v>
      </c>
      <c r="M29">
        <v>53.166666666666664</v>
      </c>
      <c r="N29">
        <v>32</v>
      </c>
      <c r="O29">
        <v>98</v>
      </c>
      <c r="P29">
        <v>49.666666666666671</v>
      </c>
      <c r="Q29">
        <v>32</v>
      </c>
      <c r="R29">
        <v>96</v>
      </c>
      <c r="S29">
        <v>48.5</v>
      </c>
      <c r="T29">
        <v>32</v>
      </c>
      <c r="U29">
        <v>93</v>
      </c>
      <c r="V29">
        <v>47.166666666666671</v>
      </c>
      <c r="W29">
        <v>32</v>
      </c>
      <c r="X29">
        <v>91</v>
      </c>
      <c r="Y29">
        <v>46.166666666666664</v>
      </c>
      <c r="Z29">
        <v>32</v>
      </c>
      <c r="AA29">
        <v>89</v>
      </c>
      <c r="AB29">
        <v>44.666666666666671</v>
      </c>
      <c r="AC29">
        <v>32</v>
      </c>
      <c r="AD29">
        <v>87</v>
      </c>
      <c r="AE29">
        <v>43.666666666666664</v>
      </c>
      <c r="AF29">
        <v>32</v>
      </c>
      <c r="AG29">
        <v>84</v>
      </c>
      <c r="AH29">
        <v>43.333333333333336</v>
      </c>
      <c r="AI29">
        <v>31</v>
      </c>
      <c r="AJ29">
        <v>82</v>
      </c>
      <c r="AK29">
        <v>43.166666666666664</v>
      </c>
      <c r="AL29">
        <v>29</v>
      </c>
      <c r="AM29">
        <v>80</v>
      </c>
      <c r="AN29">
        <v>42.833333333333336</v>
      </c>
      <c r="AO29">
        <v>28</v>
      </c>
      <c r="AP29">
        <v>77</v>
      </c>
      <c r="AQ29">
        <v>42.5</v>
      </c>
      <c r="AR29">
        <v>27</v>
      </c>
      <c r="AS29">
        <v>75</v>
      </c>
      <c r="AT29">
        <v>42.333333333333329</v>
      </c>
      <c r="AU29">
        <v>25</v>
      </c>
      <c r="AV29">
        <v>73</v>
      </c>
      <c r="AW29">
        <v>42</v>
      </c>
      <c r="AX29">
        <v>24</v>
      </c>
      <c r="AY29">
        <v>76</v>
      </c>
      <c r="AZ29">
        <v>42.666666666666664</v>
      </c>
      <c r="BA29">
        <v>28</v>
      </c>
      <c r="BB29">
        <v>78</v>
      </c>
      <c r="BC29">
        <v>44</v>
      </c>
      <c r="BD29">
        <v>32</v>
      </c>
      <c r="BE29">
        <v>81</v>
      </c>
      <c r="BF29">
        <v>45.5</v>
      </c>
      <c r="BG29">
        <v>32</v>
      </c>
      <c r="BH29">
        <v>84</v>
      </c>
      <c r="BI29">
        <v>47</v>
      </c>
      <c r="BJ29">
        <v>32</v>
      </c>
      <c r="BK29">
        <v>87</v>
      </c>
      <c r="BL29">
        <v>48.5</v>
      </c>
      <c r="BM29">
        <v>32</v>
      </c>
      <c r="BN29">
        <v>89</v>
      </c>
      <c r="BO29">
        <v>49.833333333333329</v>
      </c>
      <c r="BP29">
        <v>32</v>
      </c>
      <c r="BQ29">
        <v>92</v>
      </c>
      <c r="BR29">
        <v>51.166666666666664</v>
      </c>
      <c r="BS29">
        <v>32</v>
      </c>
      <c r="BT29">
        <v>95</v>
      </c>
      <c r="BU29">
        <v>52.666666666666664</v>
      </c>
      <c r="BV29">
        <v>32</v>
      </c>
      <c r="BW29">
        <v>98</v>
      </c>
      <c r="BX29">
        <v>54.333333333333329</v>
      </c>
    </row>
    <row r="30" spans="1:76" x14ac:dyDescent="0.4">
      <c r="A30" t="s">
        <v>530</v>
      </c>
      <c r="B30">
        <v>53</v>
      </c>
      <c r="C30">
        <v>117</v>
      </c>
      <c r="D30">
        <v>85.2</v>
      </c>
      <c r="E30">
        <v>54</v>
      </c>
      <c r="F30">
        <v>100</v>
      </c>
      <c r="G30">
        <v>82</v>
      </c>
      <c r="H30">
        <v>55</v>
      </c>
      <c r="I30">
        <v>92</v>
      </c>
      <c r="J30">
        <v>79</v>
      </c>
      <c r="K30">
        <v>56</v>
      </c>
      <c r="L30">
        <v>92</v>
      </c>
      <c r="M30">
        <v>79.2</v>
      </c>
      <c r="N30">
        <v>57</v>
      </c>
      <c r="O30">
        <v>92</v>
      </c>
      <c r="P30">
        <v>79.400000000000006</v>
      </c>
      <c r="Q30">
        <v>58</v>
      </c>
      <c r="R30">
        <v>92</v>
      </c>
      <c r="S30">
        <v>79.8</v>
      </c>
      <c r="T30">
        <v>59</v>
      </c>
      <c r="U30">
        <v>92</v>
      </c>
      <c r="V30">
        <v>80</v>
      </c>
      <c r="W30">
        <v>60</v>
      </c>
      <c r="X30">
        <v>92</v>
      </c>
      <c r="Y30">
        <v>80.2</v>
      </c>
      <c r="Z30">
        <v>61</v>
      </c>
      <c r="AA30">
        <v>92</v>
      </c>
      <c r="AB30">
        <v>80.599999999999994</v>
      </c>
      <c r="AC30">
        <v>62</v>
      </c>
      <c r="AD30">
        <v>92</v>
      </c>
      <c r="AE30">
        <v>80.8</v>
      </c>
      <c r="AF30">
        <v>63</v>
      </c>
      <c r="AG30">
        <v>92</v>
      </c>
      <c r="AH30">
        <v>81</v>
      </c>
      <c r="AI30">
        <v>64</v>
      </c>
      <c r="AJ30">
        <v>92</v>
      </c>
      <c r="AK30">
        <v>81.2</v>
      </c>
      <c r="AL30">
        <v>65</v>
      </c>
      <c r="AM30">
        <v>92</v>
      </c>
      <c r="AN30">
        <v>81.599999999999994</v>
      </c>
      <c r="AO30">
        <v>66</v>
      </c>
      <c r="AP30">
        <v>92</v>
      </c>
      <c r="AQ30">
        <v>81.8</v>
      </c>
      <c r="AR30">
        <v>67</v>
      </c>
      <c r="AS30">
        <v>92</v>
      </c>
      <c r="AT30">
        <v>82</v>
      </c>
      <c r="AU30">
        <v>68</v>
      </c>
      <c r="AV30">
        <v>92</v>
      </c>
      <c r="AW30">
        <v>82.4</v>
      </c>
      <c r="AX30">
        <v>69</v>
      </c>
      <c r="AY30">
        <v>92</v>
      </c>
      <c r="AZ30">
        <v>82.6</v>
      </c>
      <c r="BA30">
        <v>70</v>
      </c>
      <c r="BB30">
        <v>92</v>
      </c>
      <c r="BC30">
        <v>82.8</v>
      </c>
      <c r="BD30">
        <v>71</v>
      </c>
      <c r="BE30">
        <v>92</v>
      </c>
      <c r="BF30">
        <v>83</v>
      </c>
      <c r="BG30">
        <v>72</v>
      </c>
      <c r="BH30">
        <v>92</v>
      </c>
      <c r="BI30">
        <v>83.4</v>
      </c>
      <c r="BJ30">
        <v>73</v>
      </c>
      <c r="BK30">
        <v>92</v>
      </c>
      <c r="BL30">
        <v>83.6</v>
      </c>
      <c r="BM30">
        <v>74</v>
      </c>
      <c r="BN30">
        <v>92</v>
      </c>
      <c r="BO30">
        <v>83.8</v>
      </c>
      <c r="BP30">
        <v>75</v>
      </c>
      <c r="BQ30">
        <v>92</v>
      </c>
      <c r="BR30">
        <v>84.2</v>
      </c>
      <c r="BS30">
        <v>76</v>
      </c>
      <c r="BT30">
        <v>92</v>
      </c>
      <c r="BU30">
        <v>84.4</v>
      </c>
      <c r="BV30">
        <v>77</v>
      </c>
      <c r="BW30">
        <v>92</v>
      </c>
      <c r="BX30">
        <v>84.6</v>
      </c>
    </row>
    <row r="31" spans="1:76" x14ac:dyDescent="0.4">
      <c r="A31" t="s">
        <v>586</v>
      </c>
      <c r="B31">
        <v>27</v>
      </c>
      <c r="C31">
        <v>69</v>
      </c>
      <c r="D31">
        <v>53</v>
      </c>
      <c r="E31">
        <v>30</v>
      </c>
      <c r="F31">
        <v>70</v>
      </c>
      <c r="G31">
        <v>53.8</v>
      </c>
      <c r="H31">
        <v>33</v>
      </c>
      <c r="I31">
        <v>71</v>
      </c>
      <c r="J31">
        <v>54.8</v>
      </c>
      <c r="K31">
        <v>36</v>
      </c>
      <c r="L31">
        <v>72</v>
      </c>
      <c r="M31">
        <v>55.8</v>
      </c>
      <c r="N31">
        <v>39</v>
      </c>
      <c r="O31">
        <v>73</v>
      </c>
      <c r="P31">
        <v>56.6</v>
      </c>
      <c r="Q31">
        <v>42</v>
      </c>
      <c r="R31">
        <v>74</v>
      </c>
      <c r="S31">
        <v>57.8</v>
      </c>
      <c r="T31">
        <v>45</v>
      </c>
      <c r="U31">
        <v>75</v>
      </c>
      <c r="V31">
        <v>58.6</v>
      </c>
      <c r="W31">
        <v>48</v>
      </c>
      <c r="X31">
        <v>76</v>
      </c>
      <c r="Y31">
        <v>59.6</v>
      </c>
      <c r="Z31">
        <v>51</v>
      </c>
      <c r="AA31">
        <v>77</v>
      </c>
      <c r="AB31">
        <v>60.4</v>
      </c>
      <c r="AC31">
        <v>54</v>
      </c>
      <c r="AD31">
        <v>78</v>
      </c>
      <c r="AE31">
        <v>61.4</v>
      </c>
      <c r="AF31">
        <v>55</v>
      </c>
      <c r="AG31">
        <v>79</v>
      </c>
      <c r="AH31">
        <v>62.4</v>
      </c>
      <c r="AI31">
        <v>53</v>
      </c>
      <c r="AJ31">
        <v>80</v>
      </c>
      <c r="AK31">
        <v>63.2</v>
      </c>
      <c r="AL31">
        <v>52</v>
      </c>
      <c r="AM31">
        <v>81</v>
      </c>
      <c r="AN31">
        <v>64.2</v>
      </c>
      <c r="AO31">
        <v>50</v>
      </c>
      <c r="AP31">
        <v>82</v>
      </c>
      <c r="AQ31">
        <v>65.2</v>
      </c>
      <c r="AR31">
        <v>49</v>
      </c>
      <c r="AS31">
        <v>83</v>
      </c>
      <c r="AT31">
        <v>66.2</v>
      </c>
      <c r="AU31">
        <v>47</v>
      </c>
      <c r="AV31">
        <v>84</v>
      </c>
      <c r="AW31">
        <v>67</v>
      </c>
      <c r="AX31">
        <v>46</v>
      </c>
      <c r="AY31">
        <v>85</v>
      </c>
      <c r="AZ31">
        <v>68</v>
      </c>
      <c r="BA31">
        <v>45</v>
      </c>
      <c r="BB31">
        <v>86</v>
      </c>
      <c r="BC31">
        <v>67.400000000000006</v>
      </c>
      <c r="BD31">
        <v>43</v>
      </c>
      <c r="BE31">
        <v>87</v>
      </c>
      <c r="BF31">
        <v>66.599999999999994</v>
      </c>
      <c r="BG31">
        <v>42</v>
      </c>
      <c r="BH31">
        <v>142</v>
      </c>
      <c r="BI31">
        <v>74.599999999999994</v>
      </c>
      <c r="BJ31">
        <v>40</v>
      </c>
      <c r="BK31">
        <v>120</v>
      </c>
      <c r="BL31">
        <v>66.8</v>
      </c>
      <c r="BM31">
        <v>39</v>
      </c>
      <c r="BN31">
        <v>98</v>
      </c>
      <c r="BO31">
        <v>59.6</v>
      </c>
      <c r="BP31">
        <v>37</v>
      </c>
      <c r="BQ31">
        <v>77</v>
      </c>
      <c r="BR31">
        <v>52</v>
      </c>
      <c r="BS31">
        <v>31</v>
      </c>
      <c r="BT31">
        <v>62</v>
      </c>
      <c r="BU31">
        <v>44.599999999999994</v>
      </c>
      <c r="BV31">
        <v>25</v>
      </c>
      <c r="BW31">
        <v>62</v>
      </c>
      <c r="BX31">
        <v>37.200000000000003</v>
      </c>
    </row>
    <row r="32" spans="1:76" x14ac:dyDescent="0.4">
      <c r="A32" t="s">
        <v>531</v>
      </c>
      <c r="B32">
        <v>28</v>
      </c>
      <c r="C32">
        <v>57</v>
      </c>
      <c r="D32">
        <v>45.666666666666664</v>
      </c>
      <c r="E32">
        <v>37</v>
      </c>
      <c r="F32">
        <v>56</v>
      </c>
      <c r="G32">
        <v>48.333333333333336</v>
      </c>
      <c r="H32">
        <v>47</v>
      </c>
      <c r="I32">
        <v>56</v>
      </c>
      <c r="J32">
        <v>51.666666666666664</v>
      </c>
      <c r="K32">
        <v>52</v>
      </c>
      <c r="L32">
        <v>56</v>
      </c>
      <c r="M32">
        <v>54.333333333333336</v>
      </c>
      <c r="N32">
        <v>52</v>
      </c>
      <c r="O32">
        <v>65</v>
      </c>
      <c r="P32">
        <v>57.333333333333336</v>
      </c>
      <c r="Q32">
        <v>52</v>
      </c>
      <c r="R32">
        <v>63</v>
      </c>
      <c r="S32">
        <v>56.333333333333336</v>
      </c>
      <c r="T32">
        <v>52</v>
      </c>
      <c r="U32">
        <v>62</v>
      </c>
      <c r="V32">
        <v>56</v>
      </c>
      <c r="W32">
        <v>52</v>
      </c>
      <c r="X32">
        <v>60</v>
      </c>
      <c r="Y32">
        <v>55</v>
      </c>
      <c r="Z32">
        <v>52</v>
      </c>
      <c r="AA32">
        <v>58</v>
      </c>
      <c r="AB32">
        <v>54.333333333333336</v>
      </c>
      <c r="AC32">
        <v>52</v>
      </c>
      <c r="AD32">
        <v>57</v>
      </c>
      <c r="AE32">
        <v>53.666666666666664</v>
      </c>
      <c r="AF32">
        <v>52</v>
      </c>
      <c r="AG32">
        <v>55</v>
      </c>
      <c r="AH32">
        <v>53</v>
      </c>
      <c r="AI32">
        <v>51</v>
      </c>
      <c r="AJ32">
        <v>53</v>
      </c>
      <c r="AK32">
        <v>52</v>
      </c>
      <c r="AL32">
        <v>50</v>
      </c>
      <c r="AM32">
        <v>52</v>
      </c>
      <c r="AN32">
        <v>51</v>
      </c>
      <c r="AO32">
        <v>50</v>
      </c>
      <c r="AP32">
        <v>52</v>
      </c>
      <c r="AQ32">
        <v>50.666666666666664</v>
      </c>
      <c r="AR32">
        <v>48</v>
      </c>
      <c r="AS32">
        <v>52</v>
      </c>
      <c r="AT32">
        <v>49.666666666666664</v>
      </c>
      <c r="AU32">
        <v>46</v>
      </c>
      <c r="AV32">
        <v>52</v>
      </c>
      <c r="AW32">
        <v>49</v>
      </c>
      <c r="AX32">
        <v>45</v>
      </c>
      <c r="AY32">
        <v>52</v>
      </c>
      <c r="AZ32">
        <v>48.333333333333336</v>
      </c>
      <c r="BA32">
        <v>43</v>
      </c>
      <c r="BB32">
        <v>52</v>
      </c>
      <c r="BC32">
        <v>47.666666666666664</v>
      </c>
      <c r="BD32">
        <v>41</v>
      </c>
      <c r="BE32">
        <v>52</v>
      </c>
      <c r="BF32">
        <v>46.666666666666664</v>
      </c>
      <c r="BG32">
        <v>40</v>
      </c>
      <c r="BH32">
        <v>52</v>
      </c>
      <c r="BI32">
        <v>46.333333333333336</v>
      </c>
      <c r="BJ32">
        <v>38</v>
      </c>
      <c r="BK32">
        <v>52</v>
      </c>
      <c r="BL32">
        <v>45.333333333333336</v>
      </c>
      <c r="BM32">
        <v>36</v>
      </c>
      <c r="BN32">
        <v>52</v>
      </c>
      <c r="BO32">
        <v>44.666666666666664</v>
      </c>
      <c r="BP32">
        <v>35</v>
      </c>
      <c r="BQ32">
        <v>52</v>
      </c>
      <c r="BR32">
        <v>44</v>
      </c>
      <c r="BS32">
        <v>33</v>
      </c>
      <c r="BT32">
        <v>52</v>
      </c>
      <c r="BU32">
        <v>43.333333333333336</v>
      </c>
      <c r="BV32">
        <v>31</v>
      </c>
      <c r="BW32">
        <v>52</v>
      </c>
      <c r="BX32">
        <v>42.333333333333336</v>
      </c>
    </row>
    <row r="33" spans="1:76" x14ac:dyDescent="0.4">
      <c r="A33" t="s">
        <v>587</v>
      </c>
      <c r="B33">
        <v>62</v>
      </c>
      <c r="C33">
        <v>90</v>
      </c>
      <c r="D33">
        <v>77</v>
      </c>
      <c r="E33">
        <v>62</v>
      </c>
      <c r="F33">
        <v>113</v>
      </c>
      <c r="G33">
        <v>85</v>
      </c>
      <c r="H33">
        <v>62</v>
      </c>
      <c r="I33">
        <v>91</v>
      </c>
      <c r="J33">
        <v>74.666666666666671</v>
      </c>
      <c r="K33">
        <v>61</v>
      </c>
      <c r="L33">
        <v>70</v>
      </c>
      <c r="M33">
        <v>64.333333333333329</v>
      </c>
      <c r="N33">
        <v>49</v>
      </c>
      <c r="O33">
        <v>62</v>
      </c>
      <c r="P33">
        <v>54.333333333333336</v>
      </c>
      <c r="Q33">
        <v>42</v>
      </c>
      <c r="R33">
        <v>62</v>
      </c>
      <c r="S33">
        <v>50.666666666666664</v>
      </c>
      <c r="T33">
        <v>43</v>
      </c>
      <c r="U33">
        <v>62</v>
      </c>
      <c r="V33">
        <v>51</v>
      </c>
      <c r="W33">
        <v>43</v>
      </c>
      <c r="X33">
        <v>62</v>
      </c>
      <c r="Y33">
        <v>51</v>
      </c>
      <c r="Z33">
        <v>43</v>
      </c>
      <c r="AA33">
        <v>62</v>
      </c>
      <c r="AB33">
        <v>51</v>
      </c>
      <c r="AC33">
        <v>43</v>
      </c>
      <c r="AD33">
        <v>62</v>
      </c>
      <c r="AE33">
        <v>51</v>
      </c>
      <c r="AF33">
        <v>43</v>
      </c>
      <c r="AG33">
        <v>62</v>
      </c>
      <c r="AH33">
        <v>50.666666666666664</v>
      </c>
      <c r="AI33">
        <v>43</v>
      </c>
      <c r="AJ33">
        <v>62</v>
      </c>
      <c r="AK33">
        <v>50.666666666666664</v>
      </c>
      <c r="AL33">
        <v>43</v>
      </c>
      <c r="AM33">
        <v>62</v>
      </c>
      <c r="AN33">
        <v>50.666666666666664</v>
      </c>
      <c r="AO33">
        <v>44</v>
      </c>
      <c r="AP33">
        <v>62</v>
      </c>
      <c r="AQ33">
        <v>51</v>
      </c>
      <c r="AR33">
        <v>44</v>
      </c>
      <c r="AS33">
        <v>62</v>
      </c>
      <c r="AT33">
        <v>50.666666666666664</v>
      </c>
      <c r="AU33">
        <v>44</v>
      </c>
      <c r="AV33">
        <v>62</v>
      </c>
      <c r="AW33">
        <v>50.666666666666664</v>
      </c>
      <c r="AX33">
        <v>44</v>
      </c>
      <c r="AY33">
        <v>62</v>
      </c>
      <c r="AZ33">
        <v>50.666666666666664</v>
      </c>
      <c r="BA33">
        <v>44</v>
      </c>
      <c r="BB33">
        <v>62</v>
      </c>
      <c r="BC33">
        <v>50.666666666666664</v>
      </c>
      <c r="BD33">
        <v>44</v>
      </c>
      <c r="BE33">
        <v>62</v>
      </c>
      <c r="BF33">
        <v>50.333333333333336</v>
      </c>
      <c r="BG33">
        <v>44</v>
      </c>
      <c r="BH33">
        <v>62</v>
      </c>
      <c r="BI33">
        <v>50.333333333333336</v>
      </c>
      <c r="BJ33">
        <v>45</v>
      </c>
      <c r="BK33">
        <v>62</v>
      </c>
      <c r="BL33">
        <v>50.666666666666664</v>
      </c>
      <c r="BM33">
        <v>45</v>
      </c>
      <c r="BN33">
        <v>62</v>
      </c>
      <c r="BO33">
        <v>50.666666666666664</v>
      </c>
      <c r="BP33">
        <v>44</v>
      </c>
      <c r="BQ33">
        <v>62</v>
      </c>
      <c r="BR33">
        <v>50.333333333333336</v>
      </c>
      <c r="BS33">
        <v>44</v>
      </c>
      <c r="BT33">
        <v>62</v>
      </c>
      <c r="BU33">
        <v>50.333333333333336</v>
      </c>
      <c r="BV33">
        <v>44</v>
      </c>
      <c r="BW33">
        <v>62</v>
      </c>
      <c r="BX33">
        <v>50.333333333333336</v>
      </c>
    </row>
    <row r="34" spans="1:76" x14ac:dyDescent="0.4">
      <c r="A34" t="s">
        <v>532</v>
      </c>
      <c r="B34">
        <v>27</v>
      </c>
      <c r="C34">
        <v>70</v>
      </c>
      <c r="D34">
        <v>48.5</v>
      </c>
      <c r="E34">
        <v>27</v>
      </c>
      <c r="F34">
        <v>64</v>
      </c>
      <c r="G34">
        <v>45.5</v>
      </c>
      <c r="H34">
        <v>27</v>
      </c>
      <c r="I34">
        <v>58</v>
      </c>
      <c r="J34">
        <v>42.5</v>
      </c>
      <c r="K34">
        <v>27</v>
      </c>
      <c r="L34">
        <v>52</v>
      </c>
      <c r="M34">
        <v>39.5</v>
      </c>
      <c r="N34">
        <v>27</v>
      </c>
      <c r="O34">
        <v>47</v>
      </c>
      <c r="P34">
        <v>37</v>
      </c>
      <c r="Q34">
        <v>27</v>
      </c>
      <c r="R34">
        <v>41</v>
      </c>
      <c r="S34">
        <v>34</v>
      </c>
      <c r="T34">
        <v>27</v>
      </c>
      <c r="U34">
        <v>41</v>
      </c>
      <c r="V34">
        <v>34</v>
      </c>
      <c r="W34">
        <v>27</v>
      </c>
      <c r="X34">
        <v>41</v>
      </c>
      <c r="Y34">
        <v>34</v>
      </c>
      <c r="Z34">
        <v>27</v>
      </c>
      <c r="AA34">
        <v>41</v>
      </c>
      <c r="AB34">
        <v>34</v>
      </c>
      <c r="AC34">
        <v>27</v>
      </c>
      <c r="AD34">
        <v>41</v>
      </c>
      <c r="AE34">
        <v>34</v>
      </c>
      <c r="AF34">
        <v>27</v>
      </c>
      <c r="AG34">
        <v>41</v>
      </c>
      <c r="AH34">
        <v>34</v>
      </c>
      <c r="AI34">
        <v>27</v>
      </c>
      <c r="AJ34">
        <v>41</v>
      </c>
      <c r="AK34">
        <v>34</v>
      </c>
      <c r="AL34">
        <v>27</v>
      </c>
      <c r="AM34">
        <v>41</v>
      </c>
      <c r="AN34">
        <v>34</v>
      </c>
      <c r="AO34">
        <v>27</v>
      </c>
      <c r="AP34">
        <v>41</v>
      </c>
      <c r="AQ34">
        <v>34</v>
      </c>
      <c r="AR34">
        <v>27</v>
      </c>
      <c r="AS34">
        <v>41</v>
      </c>
      <c r="AT34">
        <v>34</v>
      </c>
      <c r="AU34">
        <v>27</v>
      </c>
      <c r="AV34">
        <v>41</v>
      </c>
      <c r="AW34">
        <v>34</v>
      </c>
      <c r="AX34">
        <v>27</v>
      </c>
      <c r="AY34">
        <v>41</v>
      </c>
      <c r="AZ34">
        <v>34</v>
      </c>
      <c r="BA34">
        <v>27</v>
      </c>
      <c r="BB34">
        <v>42</v>
      </c>
      <c r="BC34">
        <v>34.5</v>
      </c>
      <c r="BD34">
        <v>27</v>
      </c>
      <c r="BE34">
        <v>42</v>
      </c>
      <c r="BF34">
        <v>34.5</v>
      </c>
      <c r="BG34">
        <v>27</v>
      </c>
      <c r="BH34">
        <v>42</v>
      </c>
      <c r="BI34">
        <v>34.5</v>
      </c>
      <c r="BJ34">
        <v>27</v>
      </c>
      <c r="BK34">
        <v>42</v>
      </c>
      <c r="BL34">
        <v>34.5</v>
      </c>
      <c r="BM34">
        <v>27</v>
      </c>
      <c r="BN34">
        <v>42</v>
      </c>
      <c r="BO34">
        <v>34.5</v>
      </c>
      <c r="BP34">
        <v>27</v>
      </c>
      <c r="BQ34">
        <v>42</v>
      </c>
      <c r="BR34">
        <v>34.5</v>
      </c>
      <c r="BS34">
        <v>27</v>
      </c>
      <c r="BT34">
        <v>42</v>
      </c>
      <c r="BU34">
        <v>34.5</v>
      </c>
      <c r="BV34">
        <v>27</v>
      </c>
      <c r="BW34">
        <v>42</v>
      </c>
      <c r="BX34">
        <v>34.5</v>
      </c>
    </row>
    <row r="35" spans="1:76" x14ac:dyDescent="0.4">
      <c r="A35" t="s">
        <v>533</v>
      </c>
      <c r="B35">
        <v>83</v>
      </c>
      <c r="C35">
        <v>121</v>
      </c>
      <c r="D35">
        <v>97.5</v>
      </c>
      <c r="E35">
        <v>82</v>
      </c>
      <c r="F35">
        <v>106</v>
      </c>
      <c r="G35">
        <v>90</v>
      </c>
      <c r="H35">
        <v>77</v>
      </c>
      <c r="I35">
        <v>90</v>
      </c>
      <c r="J35">
        <v>82.25</v>
      </c>
      <c r="K35">
        <v>64</v>
      </c>
      <c r="L35">
        <v>80</v>
      </c>
      <c r="M35">
        <v>74.5</v>
      </c>
      <c r="N35">
        <v>52</v>
      </c>
      <c r="O35">
        <v>79</v>
      </c>
      <c r="P35">
        <v>67</v>
      </c>
      <c r="Q35">
        <v>52</v>
      </c>
      <c r="R35">
        <v>78</v>
      </c>
      <c r="S35">
        <v>66.25</v>
      </c>
      <c r="T35">
        <v>52</v>
      </c>
      <c r="U35">
        <v>77</v>
      </c>
      <c r="V35">
        <v>65.5</v>
      </c>
      <c r="W35">
        <v>53</v>
      </c>
      <c r="X35">
        <v>76</v>
      </c>
      <c r="Y35">
        <v>65</v>
      </c>
      <c r="Z35">
        <v>53</v>
      </c>
      <c r="AA35">
        <v>75</v>
      </c>
      <c r="AB35">
        <v>64.25</v>
      </c>
      <c r="AC35">
        <v>53</v>
      </c>
      <c r="AD35">
        <v>74</v>
      </c>
      <c r="AE35">
        <v>63.5</v>
      </c>
      <c r="AF35">
        <v>53</v>
      </c>
      <c r="AG35">
        <v>73</v>
      </c>
      <c r="AH35">
        <v>62.75</v>
      </c>
      <c r="AI35">
        <v>54</v>
      </c>
      <c r="AJ35">
        <v>72</v>
      </c>
      <c r="AK35">
        <v>62.25</v>
      </c>
      <c r="AL35">
        <v>54</v>
      </c>
      <c r="AM35">
        <v>71</v>
      </c>
      <c r="AN35">
        <v>61.5</v>
      </c>
      <c r="AO35">
        <v>54</v>
      </c>
      <c r="AP35">
        <v>70</v>
      </c>
      <c r="AQ35">
        <v>60.75</v>
      </c>
      <c r="AR35">
        <v>54</v>
      </c>
      <c r="AS35">
        <v>69</v>
      </c>
      <c r="AT35">
        <v>60.25</v>
      </c>
      <c r="AU35">
        <v>54</v>
      </c>
      <c r="AV35">
        <v>68</v>
      </c>
      <c r="AW35">
        <v>59.5</v>
      </c>
      <c r="AX35">
        <v>54</v>
      </c>
      <c r="AY35">
        <v>67</v>
      </c>
      <c r="AZ35">
        <v>59</v>
      </c>
      <c r="BA35">
        <v>53</v>
      </c>
      <c r="BB35">
        <v>66</v>
      </c>
      <c r="BC35">
        <v>58</v>
      </c>
      <c r="BD35">
        <v>53</v>
      </c>
      <c r="BE35">
        <v>65</v>
      </c>
      <c r="BF35">
        <v>57.5</v>
      </c>
      <c r="BG35">
        <v>52</v>
      </c>
      <c r="BH35">
        <v>64</v>
      </c>
      <c r="BI35">
        <v>56.75</v>
      </c>
      <c r="BJ35">
        <v>52</v>
      </c>
      <c r="BK35">
        <v>63</v>
      </c>
      <c r="BL35">
        <v>56.25</v>
      </c>
      <c r="BM35">
        <v>51</v>
      </c>
      <c r="BN35">
        <v>62</v>
      </c>
      <c r="BO35">
        <v>55.25</v>
      </c>
      <c r="BP35">
        <v>51</v>
      </c>
      <c r="BQ35">
        <v>61</v>
      </c>
      <c r="BR35">
        <v>54.75</v>
      </c>
      <c r="BS35">
        <v>49</v>
      </c>
      <c r="BT35">
        <v>60</v>
      </c>
      <c r="BU35">
        <v>54</v>
      </c>
      <c r="BV35">
        <v>47</v>
      </c>
      <c r="BW35">
        <v>59</v>
      </c>
      <c r="BX35">
        <v>53.25</v>
      </c>
    </row>
    <row r="36" spans="1:76" x14ac:dyDescent="0.4">
      <c r="A36" t="s">
        <v>534</v>
      </c>
      <c r="B36">
        <v>3</v>
      </c>
      <c r="C36">
        <v>64</v>
      </c>
      <c r="D36">
        <v>28.625</v>
      </c>
      <c r="E36">
        <v>4</v>
      </c>
      <c r="F36">
        <v>62</v>
      </c>
      <c r="G36">
        <v>26.5625</v>
      </c>
      <c r="H36">
        <v>4</v>
      </c>
      <c r="I36">
        <v>61</v>
      </c>
      <c r="J36">
        <v>26.250000000000004</v>
      </c>
      <c r="K36">
        <v>5</v>
      </c>
      <c r="L36">
        <v>60</v>
      </c>
      <c r="M36">
        <v>25.875000000000004</v>
      </c>
      <c r="N36">
        <v>5</v>
      </c>
      <c r="O36">
        <v>59</v>
      </c>
      <c r="P36">
        <v>25.625</v>
      </c>
      <c r="Q36">
        <v>5</v>
      </c>
      <c r="R36">
        <v>58</v>
      </c>
      <c r="S36">
        <v>25.1875</v>
      </c>
      <c r="T36">
        <v>6</v>
      </c>
      <c r="U36">
        <v>57</v>
      </c>
      <c r="V36">
        <v>24.875</v>
      </c>
      <c r="W36">
        <v>6</v>
      </c>
      <c r="X36">
        <v>56</v>
      </c>
      <c r="Y36">
        <v>24.500000000000004</v>
      </c>
      <c r="Z36">
        <v>6</v>
      </c>
      <c r="AA36">
        <v>55</v>
      </c>
      <c r="AB36">
        <v>24.187500000000004</v>
      </c>
      <c r="AC36">
        <v>6</v>
      </c>
      <c r="AD36">
        <v>54</v>
      </c>
      <c r="AE36">
        <v>23.8125</v>
      </c>
      <c r="AF36">
        <v>6</v>
      </c>
      <c r="AG36">
        <v>54</v>
      </c>
      <c r="AH36">
        <v>23.437500000000004</v>
      </c>
      <c r="AI36">
        <v>6</v>
      </c>
      <c r="AJ36">
        <v>54</v>
      </c>
      <c r="AK36">
        <v>23.3125</v>
      </c>
      <c r="AL36">
        <v>6</v>
      </c>
      <c r="AM36">
        <v>54</v>
      </c>
      <c r="AN36">
        <v>23.25</v>
      </c>
      <c r="AO36">
        <v>6</v>
      </c>
      <c r="AP36">
        <v>54</v>
      </c>
      <c r="AQ36">
        <v>23.062499999999996</v>
      </c>
      <c r="AR36">
        <v>6</v>
      </c>
      <c r="AS36">
        <v>54</v>
      </c>
      <c r="AT36">
        <v>23.062499999999993</v>
      </c>
      <c r="AU36">
        <v>6</v>
      </c>
      <c r="AV36">
        <v>54</v>
      </c>
      <c r="AW36">
        <v>22.874999999999993</v>
      </c>
      <c r="AX36">
        <v>6</v>
      </c>
      <c r="AY36">
        <v>53</v>
      </c>
      <c r="AZ36">
        <v>22.687500000000007</v>
      </c>
      <c r="BA36">
        <v>6</v>
      </c>
      <c r="BB36">
        <v>53</v>
      </c>
      <c r="BC36">
        <v>22.625000000000004</v>
      </c>
      <c r="BD36">
        <v>6</v>
      </c>
      <c r="BE36">
        <v>53</v>
      </c>
      <c r="BF36">
        <v>22.4375</v>
      </c>
      <c r="BG36">
        <v>6</v>
      </c>
      <c r="BH36">
        <v>53</v>
      </c>
      <c r="BI36">
        <v>22.5</v>
      </c>
      <c r="BJ36">
        <v>5</v>
      </c>
      <c r="BK36">
        <v>53</v>
      </c>
      <c r="BL36">
        <v>22.124999999999996</v>
      </c>
      <c r="BM36">
        <v>3</v>
      </c>
      <c r="BN36">
        <v>53</v>
      </c>
      <c r="BO36">
        <v>21.8125</v>
      </c>
      <c r="BP36">
        <v>2</v>
      </c>
      <c r="BQ36">
        <v>53</v>
      </c>
      <c r="BR36">
        <v>21.5625</v>
      </c>
      <c r="BS36">
        <v>6</v>
      </c>
      <c r="BT36">
        <v>52</v>
      </c>
      <c r="BU36">
        <v>22.437499999999996</v>
      </c>
      <c r="BV36">
        <v>5</v>
      </c>
      <c r="BW36">
        <v>68</v>
      </c>
      <c r="BX36">
        <v>24.500000000000004</v>
      </c>
    </row>
    <row r="37" spans="1:76" x14ac:dyDescent="0.4">
      <c r="A37" t="s">
        <v>535</v>
      </c>
      <c r="B37">
        <v>45</v>
      </c>
      <c r="C37">
        <v>72</v>
      </c>
      <c r="D37">
        <v>58.5</v>
      </c>
      <c r="E37">
        <v>73</v>
      </c>
      <c r="F37">
        <v>73</v>
      </c>
      <c r="G37">
        <v>73</v>
      </c>
      <c r="H37">
        <v>75</v>
      </c>
      <c r="I37">
        <v>102</v>
      </c>
      <c r="J37">
        <v>88.5</v>
      </c>
      <c r="K37">
        <v>76</v>
      </c>
      <c r="L37">
        <v>101</v>
      </c>
      <c r="M37">
        <v>88.5</v>
      </c>
      <c r="N37">
        <v>77</v>
      </c>
      <c r="O37">
        <v>100</v>
      </c>
      <c r="P37">
        <v>88.5</v>
      </c>
      <c r="Q37">
        <v>78</v>
      </c>
      <c r="R37">
        <v>100</v>
      </c>
      <c r="S37">
        <v>89</v>
      </c>
      <c r="T37">
        <v>80</v>
      </c>
      <c r="U37">
        <v>99</v>
      </c>
      <c r="V37">
        <v>89.5</v>
      </c>
      <c r="W37">
        <v>81</v>
      </c>
      <c r="X37">
        <v>99</v>
      </c>
      <c r="Y37">
        <v>90</v>
      </c>
      <c r="Z37">
        <v>82</v>
      </c>
      <c r="AA37">
        <v>98</v>
      </c>
      <c r="AB37">
        <v>90</v>
      </c>
      <c r="AC37">
        <v>83</v>
      </c>
      <c r="AD37">
        <v>98</v>
      </c>
      <c r="AE37">
        <v>90.5</v>
      </c>
      <c r="AF37">
        <v>84</v>
      </c>
      <c r="AG37">
        <v>97</v>
      </c>
      <c r="AH37">
        <v>90.5</v>
      </c>
      <c r="AI37">
        <v>86</v>
      </c>
      <c r="AJ37">
        <v>96</v>
      </c>
      <c r="AK37">
        <v>91</v>
      </c>
      <c r="AL37">
        <v>87</v>
      </c>
      <c r="AM37">
        <v>96</v>
      </c>
      <c r="AN37">
        <v>91.5</v>
      </c>
      <c r="AO37">
        <v>88</v>
      </c>
      <c r="AP37">
        <v>95</v>
      </c>
      <c r="AQ37">
        <v>91.5</v>
      </c>
      <c r="AR37">
        <v>89</v>
      </c>
      <c r="AS37">
        <v>95</v>
      </c>
      <c r="AT37">
        <v>92</v>
      </c>
      <c r="AU37">
        <v>90</v>
      </c>
      <c r="AV37">
        <v>94</v>
      </c>
      <c r="AW37">
        <v>92</v>
      </c>
      <c r="AX37">
        <v>92</v>
      </c>
      <c r="AY37">
        <v>94</v>
      </c>
      <c r="AZ37">
        <v>93</v>
      </c>
      <c r="BA37">
        <v>93</v>
      </c>
      <c r="BB37">
        <v>93</v>
      </c>
      <c r="BC37">
        <v>93</v>
      </c>
      <c r="BD37">
        <v>93</v>
      </c>
      <c r="BE37">
        <v>94</v>
      </c>
      <c r="BF37">
        <v>93.5</v>
      </c>
      <c r="BG37">
        <v>92</v>
      </c>
      <c r="BH37">
        <v>95</v>
      </c>
      <c r="BI37">
        <v>93.5</v>
      </c>
      <c r="BJ37">
        <v>91</v>
      </c>
      <c r="BK37">
        <v>97</v>
      </c>
      <c r="BL37">
        <v>94</v>
      </c>
      <c r="BM37">
        <v>91</v>
      </c>
      <c r="BN37">
        <v>98</v>
      </c>
      <c r="BO37">
        <v>94.5</v>
      </c>
      <c r="BP37">
        <v>90</v>
      </c>
      <c r="BQ37">
        <v>99</v>
      </c>
      <c r="BR37">
        <v>94.5</v>
      </c>
      <c r="BS37">
        <v>90</v>
      </c>
      <c r="BT37">
        <v>100</v>
      </c>
      <c r="BU37">
        <v>95</v>
      </c>
      <c r="BV37">
        <v>89</v>
      </c>
      <c r="BW37">
        <v>101</v>
      </c>
      <c r="BX37">
        <v>95</v>
      </c>
    </row>
    <row r="38" spans="1:76" x14ac:dyDescent="0.4">
      <c r="A38" t="s">
        <v>536</v>
      </c>
      <c r="B38">
        <v>9</v>
      </c>
      <c r="C38">
        <v>78</v>
      </c>
      <c r="D38">
        <v>38.444444444444443</v>
      </c>
      <c r="E38">
        <v>10</v>
      </c>
      <c r="F38">
        <v>76</v>
      </c>
      <c r="G38">
        <v>38.666666666666664</v>
      </c>
      <c r="H38">
        <v>10</v>
      </c>
      <c r="I38">
        <v>74</v>
      </c>
      <c r="J38">
        <v>38.888888888888886</v>
      </c>
      <c r="K38">
        <v>11</v>
      </c>
      <c r="L38">
        <v>72</v>
      </c>
      <c r="M38">
        <v>39.222222222222221</v>
      </c>
      <c r="N38">
        <v>12</v>
      </c>
      <c r="O38">
        <v>70</v>
      </c>
      <c r="P38">
        <v>39.444444444444443</v>
      </c>
      <c r="Q38">
        <v>12</v>
      </c>
      <c r="R38">
        <v>68</v>
      </c>
      <c r="S38">
        <v>39.777777777777779</v>
      </c>
      <c r="T38">
        <v>13</v>
      </c>
      <c r="U38">
        <v>66</v>
      </c>
      <c r="V38">
        <v>40.111111111111114</v>
      </c>
      <c r="W38">
        <v>13</v>
      </c>
      <c r="X38">
        <v>65</v>
      </c>
      <c r="Y38">
        <v>40.222222222222221</v>
      </c>
      <c r="Z38">
        <v>14</v>
      </c>
      <c r="AA38">
        <v>63</v>
      </c>
      <c r="AB38">
        <v>40.555555555555557</v>
      </c>
      <c r="AC38">
        <v>15</v>
      </c>
      <c r="AD38">
        <v>61</v>
      </c>
      <c r="AE38">
        <v>41</v>
      </c>
      <c r="AF38">
        <v>15</v>
      </c>
      <c r="AG38">
        <v>59</v>
      </c>
      <c r="AH38">
        <v>41.111111111111114</v>
      </c>
      <c r="AI38">
        <v>16</v>
      </c>
      <c r="AJ38">
        <v>57</v>
      </c>
      <c r="AK38">
        <v>41.333333333333336</v>
      </c>
      <c r="AL38">
        <v>16</v>
      </c>
      <c r="AM38">
        <v>55</v>
      </c>
      <c r="AN38">
        <v>41</v>
      </c>
      <c r="AO38">
        <v>17</v>
      </c>
      <c r="AP38">
        <v>53</v>
      </c>
      <c r="AQ38">
        <v>41</v>
      </c>
      <c r="AR38">
        <v>18</v>
      </c>
      <c r="AS38">
        <v>52</v>
      </c>
      <c r="AT38">
        <v>40.888888888888886</v>
      </c>
      <c r="AU38">
        <v>18</v>
      </c>
      <c r="AV38">
        <v>51</v>
      </c>
      <c r="AW38">
        <v>40.55555555555555</v>
      </c>
      <c r="AX38">
        <v>19</v>
      </c>
      <c r="AY38">
        <v>51</v>
      </c>
      <c r="AZ38">
        <v>40.444444444444443</v>
      </c>
      <c r="BA38">
        <v>20</v>
      </c>
      <c r="BB38">
        <v>51</v>
      </c>
      <c r="BC38">
        <v>40.222222222222221</v>
      </c>
      <c r="BD38">
        <v>20</v>
      </c>
      <c r="BE38">
        <v>51</v>
      </c>
      <c r="BF38">
        <v>40</v>
      </c>
      <c r="BG38">
        <v>21</v>
      </c>
      <c r="BH38">
        <v>51</v>
      </c>
      <c r="BI38">
        <v>39.777777777777779</v>
      </c>
      <c r="BJ38">
        <v>21</v>
      </c>
      <c r="BK38">
        <v>51</v>
      </c>
      <c r="BL38">
        <v>39.555555555555557</v>
      </c>
      <c r="BM38">
        <v>22</v>
      </c>
      <c r="BN38">
        <v>51</v>
      </c>
      <c r="BO38">
        <v>40.111111111111114</v>
      </c>
      <c r="BP38">
        <v>23</v>
      </c>
      <c r="BQ38">
        <v>55</v>
      </c>
      <c r="BR38">
        <v>40.888888888888886</v>
      </c>
      <c r="BS38">
        <v>23</v>
      </c>
      <c r="BT38">
        <v>60</v>
      </c>
      <c r="BU38">
        <v>42.888888888888886</v>
      </c>
      <c r="BV38">
        <v>24</v>
      </c>
      <c r="BW38">
        <v>66</v>
      </c>
      <c r="BX38">
        <v>45.111111111111114</v>
      </c>
    </row>
    <row r="39" spans="1:76" x14ac:dyDescent="0.4">
      <c r="A39" t="s">
        <v>537</v>
      </c>
      <c r="B39">
        <v>53</v>
      </c>
      <c r="C39">
        <v>69</v>
      </c>
      <c r="D39">
        <v>61.571428571428569</v>
      </c>
      <c r="E39">
        <v>52</v>
      </c>
      <c r="F39">
        <v>85</v>
      </c>
      <c r="G39">
        <v>65.714285714285708</v>
      </c>
      <c r="H39">
        <v>51</v>
      </c>
      <c r="I39">
        <v>101</v>
      </c>
      <c r="J39">
        <v>67.142857142857139</v>
      </c>
      <c r="K39">
        <v>50</v>
      </c>
      <c r="L39">
        <v>91</v>
      </c>
      <c r="M39">
        <v>64.857142857142861</v>
      </c>
      <c r="N39">
        <v>49</v>
      </c>
      <c r="O39">
        <v>80</v>
      </c>
      <c r="P39">
        <v>62.428571428571431</v>
      </c>
      <c r="Q39">
        <v>48</v>
      </c>
      <c r="R39">
        <v>69</v>
      </c>
      <c r="S39">
        <v>60</v>
      </c>
      <c r="T39">
        <v>47</v>
      </c>
      <c r="U39">
        <v>69</v>
      </c>
      <c r="V39">
        <v>57.714285714285715</v>
      </c>
      <c r="W39">
        <v>46</v>
      </c>
      <c r="X39">
        <v>69</v>
      </c>
      <c r="Y39">
        <v>56.571428571428569</v>
      </c>
      <c r="Z39">
        <v>45</v>
      </c>
      <c r="AA39">
        <v>69</v>
      </c>
      <c r="AB39">
        <v>55.857142857142854</v>
      </c>
      <c r="AC39">
        <v>44</v>
      </c>
      <c r="AD39">
        <v>69</v>
      </c>
      <c r="AE39">
        <v>55.428571428571423</v>
      </c>
      <c r="AF39">
        <v>43</v>
      </c>
      <c r="AG39">
        <v>69</v>
      </c>
      <c r="AH39">
        <v>54.714285714285715</v>
      </c>
      <c r="AI39">
        <v>42</v>
      </c>
      <c r="AJ39">
        <v>69</v>
      </c>
      <c r="AK39">
        <v>54.142857142857146</v>
      </c>
      <c r="AL39">
        <v>41</v>
      </c>
      <c r="AM39">
        <v>69</v>
      </c>
      <c r="AN39">
        <v>53.571428571428569</v>
      </c>
      <c r="AO39">
        <v>40</v>
      </c>
      <c r="AP39">
        <v>69</v>
      </c>
      <c r="AQ39">
        <v>52.857142857142854</v>
      </c>
      <c r="AR39">
        <v>39</v>
      </c>
      <c r="AS39">
        <v>69</v>
      </c>
      <c r="AT39">
        <v>52.428571428571431</v>
      </c>
      <c r="AU39">
        <v>38</v>
      </c>
      <c r="AV39">
        <v>69</v>
      </c>
      <c r="AW39">
        <v>51.714285714285715</v>
      </c>
      <c r="AX39">
        <v>37</v>
      </c>
      <c r="AY39">
        <v>69</v>
      </c>
      <c r="AZ39">
        <v>51</v>
      </c>
      <c r="BA39">
        <v>36</v>
      </c>
      <c r="BB39">
        <v>69</v>
      </c>
      <c r="BC39">
        <v>50.571428571428577</v>
      </c>
      <c r="BD39">
        <v>35</v>
      </c>
      <c r="BE39">
        <v>69</v>
      </c>
      <c r="BF39">
        <v>49.857142857142854</v>
      </c>
      <c r="BG39">
        <v>34</v>
      </c>
      <c r="BH39">
        <v>69</v>
      </c>
      <c r="BI39">
        <v>49.428571428571431</v>
      </c>
      <c r="BJ39">
        <v>33</v>
      </c>
      <c r="BK39">
        <v>69</v>
      </c>
      <c r="BL39">
        <v>48.571428571428577</v>
      </c>
      <c r="BM39">
        <v>32</v>
      </c>
      <c r="BN39">
        <v>69</v>
      </c>
      <c r="BO39">
        <v>47.857142857142854</v>
      </c>
      <c r="BP39">
        <v>31</v>
      </c>
      <c r="BQ39">
        <v>69</v>
      </c>
      <c r="BR39">
        <v>47.428571428571431</v>
      </c>
      <c r="BS39">
        <v>30</v>
      </c>
      <c r="BT39">
        <v>69</v>
      </c>
      <c r="BU39">
        <v>46.714285714285715</v>
      </c>
      <c r="BV39">
        <v>29</v>
      </c>
      <c r="BW39">
        <v>69</v>
      </c>
      <c r="BX39">
        <v>47.857142857142854</v>
      </c>
    </row>
    <row r="40" spans="1:76" x14ac:dyDescent="0.4">
      <c r="A40" t="s">
        <v>538</v>
      </c>
      <c r="B40">
        <v>5</v>
      </c>
      <c r="C40">
        <v>76</v>
      </c>
      <c r="D40">
        <v>34.224137931034477</v>
      </c>
      <c r="E40">
        <v>5</v>
      </c>
      <c r="F40">
        <v>75</v>
      </c>
      <c r="G40">
        <v>33.810344827586192</v>
      </c>
      <c r="H40">
        <v>5</v>
      </c>
      <c r="I40">
        <v>74</v>
      </c>
      <c r="J40">
        <v>33.448275862068968</v>
      </c>
      <c r="K40">
        <v>5</v>
      </c>
      <c r="L40">
        <v>73</v>
      </c>
      <c r="M40">
        <v>32.724137931034491</v>
      </c>
      <c r="N40">
        <v>5</v>
      </c>
      <c r="O40">
        <v>72</v>
      </c>
      <c r="P40">
        <v>32</v>
      </c>
      <c r="Q40">
        <v>5</v>
      </c>
      <c r="R40">
        <v>71</v>
      </c>
      <c r="S40">
        <v>31.327586206896555</v>
      </c>
      <c r="T40">
        <v>5</v>
      </c>
      <c r="U40">
        <v>70</v>
      </c>
      <c r="V40">
        <v>30.620689655172409</v>
      </c>
      <c r="W40">
        <v>5</v>
      </c>
      <c r="X40">
        <v>69</v>
      </c>
      <c r="Y40">
        <v>30.310344827586206</v>
      </c>
      <c r="Z40">
        <v>5</v>
      </c>
      <c r="AA40">
        <v>68</v>
      </c>
      <c r="AB40">
        <v>30.103448275862078</v>
      </c>
      <c r="AC40">
        <v>5</v>
      </c>
      <c r="AD40">
        <v>67</v>
      </c>
      <c r="AE40">
        <v>28.91379310344827</v>
      </c>
      <c r="AF40">
        <v>5</v>
      </c>
      <c r="AG40">
        <v>66</v>
      </c>
      <c r="AH40">
        <v>28.068965517241377</v>
      </c>
      <c r="AI40">
        <v>5</v>
      </c>
      <c r="AJ40">
        <v>65</v>
      </c>
      <c r="AK40">
        <v>27.241379310344819</v>
      </c>
      <c r="AL40">
        <v>5</v>
      </c>
      <c r="AM40">
        <v>64</v>
      </c>
      <c r="AN40">
        <v>26.568965517241377</v>
      </c>
      <c r="AO40">
        <v>5</v>
      </c>
      <c r="AP40">
        <v>63</v>
      </c>
      <c r="AQ40">
        <v>26.103448275862068</v>
      </c>
      <c r="AR40">
        <v>5</v>
      </c>
      <c r="AS40">
        <v>62</v>
      </c>
      <c r="AT40">
        <v>25.741379310344829</v>
      </c>
      <c r="AU40">
        <v>4</v>
      </c>
      <c r="AV40">
        <v>61</v>
      </c>
      <c r="AW40">
        <v>25.379310344827594</v>
      </c>
      <c r="AX40">
        <v>3</v>
      </c>
      <c r="AY40">
        <v>60</v>
      </c>
      <c r="AZ40">
        <v>24.913793103448278</v>
      </c>
      <c r="BA40">
        <v>1</v>
      </c>
      <c r="BB40">
        <v>59</v>
      </c>
      <c r="BC40">
        <v>24.655172413793103</v>
      </c>
      <c r="BD40">
        <v>1</v>
      </c>
      <c r="BE40">
        <v>58</v>
      </c>
      <c r="BF40">
        <v>24.482758620689648</v>
      </c>
      <c r="BG40">
        <v>4</v>
      </c>
      <c r="BH40">
        <v>57</v>
      </c>
      <c r="BI40">
        <v>24.499999999999993</v>
      </c>
      <c r="BJ40">
        <v>5</v>
      </c>
      <c r="BK40">
        <v>57</v>
      </c>
      <c r="BL40">
        <v>24.482758620689651</v>
      </c>
      <c r="BM40">
        <v>6</v>
      </c>
      <c r="BN40">
        <v>57</v>
      </c>
      <c r="BO40">
        <v>24.6551724137931</v>
      </c>
      <c r="BP40">
        <v>5</v>
      </c>
      <c r="BQ40">
        <v>61</v>
      </c>
      <c r="BR40">
        <v>24.948275862068964</v>
      </c>
      <c r="BS40">
        <v>5</v>
      </c>
      <c r="BT40">
        <v>68</v>
      </c>
      <c r="BU40">
        <v>25.465517241379317</v>
      </c>
      <c r="BV40">
        <v>4</v>
      </c>
      <c r="BW40">
        <v>74</v>
      </c>
      <c r="BX40">
        <v>27.568965517241381</v>
      </c>
    </row>
    <row r="41" spans="1:76" x14ac:dyDescent="0.4">
      <c r="A41" t="s">
        <v>539</v>
      </c>
      <c r="B41">
        <v>52</v>
      </c>
      <c r="C41">
        <v>58</v>
      </c>
      <c r="D41">
        <v>54.2</v>
      </c>
      <c r="E41">
        <v>52</v>
      </c>
      <c r="F41">
        <v>57</v>
      </c>
      <c r="G41">
        <v>53.8</v>
      </c>
      <c r="H41">
        <v>52</v>
      </c>
      <c r="I41">
        <v>56</v>
      </c>
      <c r="J41">
        <v>53.4</v>
      </c>
      <c r="K41">
        <v>52</v>
      </c>
      <c r="L41">
        <v>56</v>
      </c>
      <c r="M41">
        <v>53.2</v>
      </c>
      <c r="N41">
        <v>52</v>
      </c>
      <c r="O41">
        <v>55</v>
      </c>
      <c r="P41">
        <v>53</v>
      </c>
      <c r="Q41">
        <v>52</v>
      </c>
      <c r="R41">
        <v>54</v>
      </c>
      <c r="S41">
        <v>52.6</v>
      </c>
      <c r="T41">
        <v>51</v>
      </c>
      <c r="U41">
        <v>53</v>
      </c>
      <c r="V41">
        <v>52.2</v>
      </c>
      <c r="W41">
        <v>50</v>
      </c>
      <c r="X41">
        <v>53</v>
      </c>
      <c r="Y41">
        <v>52</v>
      </c>
      <c r="Z41">
        <v>50</v>
      </c>
      <c r="AA41">
        <v>53</v>
      </c>
      <c r="AB41">
        <v>51.8</v>
      </c>
      <c r="AC41">
        <v>49</v>
      </c>
      <c r="AD41">
        <v>53</v>
      </c>
      <c r="AE41">
        <v>51.4</v>
      </c>
      <c r="AF41">
        <v>48</v>
      </c>
      <c r="AG41">
        <v>53</v>
      </c>
      <c r="AH41">
        <v>51</v>
      </c>
      <c r="AI41">
        <v>47</v>
      </c>
      <c r="AJ41">
        <v>53</v>
      </c>
      <c r="AK41">
        <v>50.8</v>
      </c>
      <c r="AL41">
        <v>47</v>
      </c>
      <c r="AM41">
        <v>53</v>
      </c>
      <c r="AN41">
        <v>50.6</v>
      </c>
      <c r="AO41">
        <v>46</v>
      </c>
      <c r="AP41">
        <v>53</v>
      </c>
      <c r="AQ41">
        <v>50.2</v>
      </c>
      <c r="AR41">
        <v>45</v>
      </c>
      <c r="AS41">
        <v>53</v>
      </c>
      <c r="AT41">
        <v>50</v>
      </c>
      <c r="AU41">
        <v>44</v>
      </c>
      <c r="AV41">
        <v>53</v>
      </c>
      <c r="AW41">
        <v>49.6</v>
      </c>
      <c r="AX41">
        <v>44</v>
      </c>
      <c r="AY41">
        <v>53</v>
      </c>
      <c r="AZ41">
        <v>49.4</v>
      </c>
      <c r="BA41">
        <v>43</v>
      </c>
      <c r="BB41">
        <v>53</v>
      </c>
      <c r="BC41">
        <v>49</v>
      </c>
      <c r="BD41">
        <v>42</v>
      </c>
      <c r="BE41">
        <v>53</v>
      </c>
      <c r="BF41">
        <v>48.8</v>
      </c>
      <c r="BG41">
        <v>41</v>
      </c>
      <c r="BH41">
        <v>53</v>
      </c>
      <c r="BI41">
        <v>48.4</v>
      </c>
      <c r="BJ41">
        <v>41</v>
      </c>
      <c r="BK41">
        <v>53</v>
      </c>
      <c r="BL41">
        <v>48.2</v>
      </c>
      <c r="BM41">
        <v>40</v>
      </c>
      <c r="BN41">
        <v>53</v>
      </c>
      <c r="BO41">
        <v>47.8</v>
      </c>
      <c r="BP41">
        <v>39</v>
      </c>
      <c r="BQ41">
        <v>53</v>
      </c>
      <c r="BR41">
        <v>47.6</v>
      </c>
      <c r="BS41">
        <v>38</v>
      </c>
      <c r="BT41">
        <v>53</v>
      </c>
      <c r="BU41">
        <v>47.2</v>
      </c>
      <c r="BV41">
        <v>38</v>
      </c>
      <c r="BW41">
        <v>53</v>
      </c>
      <c r="BX41">
        <v>47</v>
      </c>
    </row>
    <row r="42" spans="1:76" x14ac:dyDescent="0.4">
      <c r="A42" t="s">
        <v>540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4">
      <c r="A43" t="s">
        <v>541</v>
      </c>
      <c r="B43">
        <v>91</v>
      </c>
      <c r="C43">
        <v>94</v>
      </c>
      <c r="D43">
        <v>93</v>
      </c>
      <c r="E43">
        <v>90</v>
      </c>
      <c r="F43">
        <v>93</v>
      </c>
      <c r="G43">
        <v>92</v>
      </c>
      <c r="H43">
        <v>89</v>
      </c>
      <c r="I43">
        <v>92</v>
      </c>
      <c r="J43">
        <v>91</v>
      </c>
      <c r="K43">
        <v>88</v>
      </c>
      <c r="L43">
        <v>91</v>
      </c>
      <c r="M43">
        <v>90</v>
      </c>
      <c r="N43">
        <v>87</v>
      </c>
      <c r="O43">
        <v>90</v>
      </c>
      <c r="P43">
        <v>89</v>
      </c>
      <c r="Q43">
        <v>86</v>
      </c>
      <c r="R43">
        <v>89</v>
      </c>
      <c r="S43">
        <v>88</v>
      </c>
      <c r="T43">
        <v>85</v>
      </c>
      <c r="U43">
        <v>88</v>
      </c>
      <c r="V43">
        <v>87</v>
      </c>
      <c r="W43">
        <v>83</v>
      </c>
      <c r="X43">
        <v>87</v>
      </c>
      <c r="Y43">
        <v>85.333333333333329</v>
      </c>
      <c r="Z43">
        <v>82</v>
      </c>
      <c r="AA43">
        <v>86</v>
      </c>
      <c r="AB43">
        <v>84.333333333333329</v>
      </c>
      <c r="AC43">
        <v>81</v>
      </c>
      <c r="AD43">
        <v>85</v>
      </c>
      <c r="AE43">
        <v>83.333333333333329</v>
      </c>
      <c r="AF43">
        <v>80</v>
      </c>
      <c r="AG43">
        <v>83</v>
      </c>
      <c r="AH43">
        <v>82</v>
      </c>
      <c r="AI43">
        <v>79</v>
      </c>
      <c r="AJ43">
        <v>82</v>
      </c>
      <c r="AK43">
        <v>81</v>
      </c>
      <c r="AL43">
        <v>78</v>
      </c>
      <c r="AM43">
        <v>81</v>
      </c>
      <c r="AN43">
        <v>80</v>
      </c>
      <c r="AO43">
        <v>77</v>
      </c>
      <c r="AP43">
        <v>80</v>
      </c>
      <c r="AQ43">
        <v>78.666666666666671</v>
      </c>
      <c r="AR43">
        <v>76</v>
      </c>
      <c r="AS43">
        <v>79</v>
      </c>
      <c r="AT43">
        <v>77.666666666666671</v>
      </c>
      <c r="AU43">
        <v>74</v>
      </c>
      <c r="AV43">
        <v>78</v>
      </c>
      <c r="AW43">
        <v>76.333333333333329</v>
      </c>
      <c r="AX43">
        <v>73</v>
      </c>
      <c r="AY43">
        <v>77</v>
      </c>
      <c r="AZ43">
        <v>75.333333333333329</v>
      </c>
      <c r="BA43">
        <v>72</v>
      </c>
      <c r="BB43">
        <v>76</v>
      </c>
      <c r="BC43">
        <v>74.333333333333329</v>
      </c>
      <c r="BD43">
        <v>71</v>
      </c>
      <c r="BE43">
        <v>75</v>
      </c>
      <c r="BF43">
        <v>73.333333333333329</v>
      </c>
      <c r="BG43">
        <v>70</v>
      </c>
      <c r="BH43">
        <v>74</v>
      </c>
      <c r="BI43">
        <v>72.333333333333329</v>
      </c>
      <c r="BJ43">
        <v>69</v>
      </c>
      <c r="BK43">
        <v>73</v>
      </c>
      <c r="BL43">
        <v>71</v>
      </c>
      <c r="BM43">
        <v>68</v>
      </c>
      <c r="BN43">
        <v>72</v>
      </c>
      <c r="BO43">
        <v>70</v>
      </c>
      <c r="BP43">
        <v>66</v>
      </c>
      <c r="BQ43">
        <v>71</v>
      </c>
      <c r="BR43">
        <v>68.666666666666671</v>
      </c>
      <c r="BS43">
        <v>65</v>
      </c>
      <c r="BT43">
        <v>70</v>
      </c>
      <c r="BU43">
        <v>67.666666666666671</v>
      </c>
      <c r="BV43">
        <v>64</v>
      </c>
      <c r="BW43">
        <v>69</v>
      </c>
      <c r="BX43">
        <v>66.666666666666671</v>
      </c>
    </row>
    <row r="44" spans="1:76" x14ac:dyDescent="0.4">
      <c r="A44" t="s">
        <v>542</v>
      </c>
      <c r="B44">
        <v>50</v>
      </c>
      <c r="C44">
        <v>124</v>
      </c>
      <c r="D44">
        <v>81.599999999999994</v>
      </c>
      <c r="E44">
        <v>50</v>
      </c>
      <c r="F44">
        <v>120</v>
      </c>
      <c r="G44">
        <v>72.8</v>
      </c>
      <c r="H44">
        <v>50</v>
      </c>
      <c r="I44">
        <v>116</v>
      </c>
      <c r="J44">
        <v>71.599999999999994</v>
      </c>
      <c r="K44">
        <v>50</v>
      </c>
      <c r="L44">
        <v>112</v>
      </c>
      <c r="M44">
        <v>70.2</v>
      </c>
      <c r="N44">
        <v>50</v>
      </c>
      <c r="O44">
        <v>108</v>
      </c>
      <c r="P44">
        <v>69</v>
      </c>
      <c r="Q44">
        <v>50</v>
      </c>
      <c r="R44">
        <v>105</v>
      </c>
      <c r="S44">
        <v>67.599999999999994</v>
      </c>
      <c r="T44">
        <v>50</v>
      </c>
      <c r="U44">
        <v>101</v>
      </c>
      <c r="V44">
        <v>66.400000000000006</v>
      </c>
      <c r="W44">
        <v>50</v>
      </c>
      <c r="X44">
        <v>97</v>
      </c>
      <c r="Y44">
        <v>65</v>
      </c>
      <c r="Z44">
        <v>50</v>
      </c>
      <c r="AA44">
        <v>93</v>
      </c>
      <c r="AB44">
        <v>63.8</v>
      </c>
      <c r="AC44">
        <v>50</v>
      </c>
      <c r="AD44">
        <v>89</v>
      </c>
      <c r="AE44">
        <v>62.4</v>
      </c>
      <c r="AF44">
        <v>50</v>
      </c>
      <c r="AG44">
        <v>85</v>
      </c>
      <c r="AH44">
        <v>61</v>
      </c>
      <c r="AI44">
        <v>50</v>
      </c>
      <c r="AJ44">
        <v>82</v>
      </c>
      <c r="AK44">
        <v>59.8</v>
      </c>
      <c r="AL44">
        <v>50</v>
      </c>
      <c r="AM44">
        <v>78</v>
      </c>
      <c r="AN44">
        <v>58.4</v>
      </c>
      <c r="AO44">
        <v>50</v>
      </c>
      <c r="AP44">
        <v>74</v>
      </c>
      <c r="AQ44">
        <v>57.2</v>
      </c>
      <c r="AR44">
        <v>50</v>
      </c>
      <c r="AS44">
        <v>70</v>
      </c>
      <c r="AT44">
        <v>55.8</v>
      </c>
      <c r="AU44">
        <v>50</v>
      </c>
      <c r="AV44">
        <v>66</v>
      </c>
      <c r="AW44">
        <v>54.4</v>
      </c>
      <c r="AX44">
        <v>49</v>
      </c>
      <c r="AY44">
        <v>63</v>
      </c>
      <c r="AZ44">
        <v>53.2</v>
      </c>
      <c r="BA44">
        <v>49</v>
      </c>
      <c r="BB44">
        <v>59</v>
      </c>
      <c r="BC44">
        <v>52</v>
      </c>
      <c r="BD44">
        <v>48</v>
      </c>
      <c r="BE44">
        <v>55</v>
      </c>
      <c r="BF44">
        <v>50.6</v>
      </c>
      <c r="BG44">
        <v>47</v>
      </c>
      <c r="BH44">
        <v>51</v>
      </c>
      <c r="BI44">
        <v>49.2</v>
      </c>
      <c r="BJ44">
        <v>47</v>
      </c>
      <c r="BK44">
        <v>58</v>
      </c>
      <c r="BL44">
        <v>50.2</v>
      </c>
      <c r="BM44">
        <v>46</v>
      </c>
      <c r="BN44">
        <v>64</v>
      </c>
      <c r="BO44">
        <v>50.8</v>
      </c>
      <c r="BP44">
        <v>45</v>
      </c>
      <c r="BQ44">
        <v>71</v>
      </c>
      <c r="BR44">
        <v>51.6</v>
      </c>
      <c r="BS44">
        <v>44</v>
      </c>
      <c r="BT44">
        <v>77</v>
      </c>
      <c r="BU44">
        <v>52.2</v>
      </c>
      <c r="BV44">
        <v>44</v>
      </c>
      <c r="BW44">
        <v>84</v>
      </c>
      <c r="BX44">
        <v>56</v>
      </c>
    </row>
    <row r="45" spans="1:76" x14ac:dyDescent="0.4">
      <c r="A45" t="s">
        <v>543</v>
      </c>
      <c r="B45">
        <v>73</v>
      </c>
      <c r="C45">
        <v>137</v>
      </c>
      <c r="D45">
        <v>95.5</v>
      </c>
      <c r="E45">
        <v>72</v>
      </c>
      <c r="F45">
        <v>121</v>
      </c>
      <c r="G45">
        <v>91.416666666666671</v>
      </c>
      <c r="H45">
        <v>72</v>
      </c>
      <c r="I45">
        <v>111</v>
      </c>
      <c r="J45">
        <v>87.666666666666671</v>
      </c>
      <c r="K45">
        <v>71</v>
      </c>
      <c r="L45">
        <v>101</v>
      </c>
      <c r="M45">
        <v>85.75</v>
      </c>
      <c r="N45">
        <v>70</v>
      </c>
      <c r="O45">
        <v>97</v>
      </c>
      <c r="P45">
        <v>83.75</v>
      </c>
      <c r="Q45">
        <v>70</v>
      </c>
      <c r="R45">
        <v>96</v>
      </c>
      <c r="S45">
        <v>82.666666666666671</v>
      </c>
      <c r="T45">
        <v>69</v>
      </c>
      <c r="U45">
        <v>95</v>
      </c>
      <c r="V45">
        <v>81.583333333333329</v>
      </c>
      <c r="W45">
        <v>69</v>
      </c>
      <c r="X45">
        <v>93</v>
      </c>
      <c r="Y45">
        <v>80.583333333333329</v>
      </c>
      <c r="Z45">
        <v>68</v>
      </c>
      <c r="AA45">
        <v>92</v>
      </c>
      <c r="AB45">
        <v>79.25</v>
      </c>
      <c r="AC45">
        <v>67</v>
      </c>
      <c r="AD45">
        <v>91</v>
      </c>
      <c r="AE45">
        <v>78.083333333333343</v>
      </c>
      <c r="AF45">
        <v>67</v>
      </c>
      <c r="AG45">
        <v>89</v>
      </c>
      <c r="AH45">
        <v>77</v>
      </c>
      <c r="AI45">
        <v>64</v>
      </c>
      <c r="AJ45">
        <v>88</v>
      </c>
      <c r="AK45">
        <v>75.75</v>
      </c>
      <c r="AL45">
        <v>61</v>
      </c>
      <c r="AM45">
        <v>87</v>
      </c>
      <c r="AN45">
        <v>74.749999999999986</v>
      </c>
      <c r="AO45">
        <v>59</v>
      </c>
      <c r="AP45">
        <v>86</v>
      </c>
      <c r="AQ45">
        <v>73.583333333333343</v>
      </c>
      <c r="AR45">
        <v>56</v>
      </c>
      <c r="AS45">
        <v>84</v>
      </c>
      <c r="AT45">
        <v>72.333333333333329</v>
      </c>
      <c r="AU45">
        <v>53</v>
      </c>
      <c r="AV45">
        <v>83</v>
      </c>
      <c r="AW45">
        <v>71.249999999999986</v>
      </c>
      <c r="AX45">
        <v>50</v>
      </c>
      <c r="AY45">
        <v>82</v>
      </c>
      <c r="AZ45">
        <v>70.166666666666671</v>
      </c>
      <c r="BA45">
        <v>47</v>
      </c>
      <c r="BB45">
        <v>80</v>
      </c>
      <c r="BC45">
        <v>68.833333333333329</v>
      </c>
      <c r="BD45">
        <v>45</v>
      </c>
      <c r="BE45">
        <v>80</v>
      </c>
      <c r="BF45">
        <v>67.833333333333329</v>
      </c>
      <c r="BG45">
        <v>50</v>
      </c>
      <c r="BH45">
        <v>80</v>
      </c>
      <c r="BI45">
        <v>67.333333333333329</v>
      </c>
      <c r="BJ45">
        <v>56</v>
      </c>
      <c r="BK45">
        <v>79</v>
      </c>
      <c r="BL45">
        <v>66.916666666666671</v>
      </c>
      <c r="BM45">
        <v>56</v>
      </c>
      <c r="BN45">
        <v>79</v>
      </c>
      <c r="BO45">
        <v>66.416666666666671</v>
      </c>
      <c r="BP45">
        <v>55</v>
      </c>
      <c r="BQ45">
        <v>78</v>
      </c>
      <c r="BR45">
        <v>66.083333333333329</v>
      </c>
      <c r="BS45">
        <v>54</v>
      </c>
      <c r="BT45">
        <v>103</v>
      </c>
      <c r="BU45">
        <v>71.666666666666671</v>
      </c>
      <c r="BV45">
        <v>72</v>
      </c>
      <c r="BW45">
        <v>155</v>
      </c>
      <c r="BX45">
        <v>97.5</v>
      </c>
    </row>
    <row r="46" spans="1:76" x14ac:dyDescent="0.4">
      <c r="A46" t="s">
        <v>544</v>
      </c>
      <c r="B46">
        <v>117</v>
      </c>
      <c r="C46">
        <v>136</v>
      </c>
      <c r="D46">
        <v>124</v>
      </c>
      <c r="E46">
        <v>115</v>
      </c>
      <c r="F46">
        <v>134</v>
      </c>
      <c r="G46">
        <v>122.75</v>
      </c>
      <c r="H46">
        <v>114</v>
      </c>
      <c r="I46">
        <v>132</v>
      </c>
      <c r="J46">
        <v>121.25</v>
      </c>
      <c r="K46">
        <v>112</v>
      </c>
      <c r="L46">
        <v>130</v>
      </c>
      <c r="M46">
        <v>119.75</v>
      </c>
      <c r="N46">
        <v>111</v>
      </c>
      <c r="O46">
        <v>128</v>
      </c>
      <c r="P46">
        <v>118.25</v>
      </c>
      <c r="Q46">
        <v>110</v>
      </c>
      <c r="R46">
        <v>126</v>
      </c>
      <c r="S46">
        <v>117.25</v>
      </c>
      <c r="T46">
        <v>108</v>
      </c>
      <c r="U46">
        <v>124</v>
      </c>
      <c r="V46">
        <v>115.5</v>
      </c>
      <c r="W46">
        <v>107</v>
      </c>
      <c r="X46">
        <v>121</v>
      </c>
      <c r="Y46">
        <v>114</v>
      </c>
      <c r="Z46">
        <v>105</v>
      </c>
      <c r="AA46">
        <v>119</v>
      </c>
      <c r="AB46">
        <v>112.5</v>
      </c>
      <c r="AC46">
        <v>104</v>
      </c>
      <c r="AD46">
        <v>117</v>
      </c>
      <c r="AE46">
        <v>111.25</v>
      </c>
      <c r="AF46">
        <v>102</v>
      </c>
      <c r="AG46">
        <v>115</v>
      </c>
      <c r="AH46">
        <v>109.5</v>
      </c>
      <c r="AI46">
        <v>101</v>
      </c>
      <c r="AJ46">
        <v>114</v>
      </c>
      <c r="AK46">
        <v>108.25</v>
      </c>
      <c r="AL46">
        <v>100</v>
      </c>
      <c r="AM46">
        <v>114</v>
      </c>
      <c r="AN46">
        <v>107</v>
      </c>
      <c r="AO46">
        <v>98</v>
      </c>
      <c r="AP46">
        <v>113</v>
      </c>
      <c r="AQ46">
        <v>105.5</v>
      </c>
      <c r="AR46">
        <v>97</v>
      </c>
      <c r="AS46">
        <v>112</v>
      </c>
      <c r="AT46">
        <v>104</v>
      </c>
      <c r="AU46">
        <v>95</v>
      </c>
      <c r="AV46">
        <v>111</v>
      </c>
      <c r="AW46">
        <v>102.5</v>
      </c>
      <c r="AX46">
        <v>94</v>
      </c>
      <c r="AY46">
        <v>111</v>
      </c>
      <c r="AZ46">
        <v>101</v>
      </c>
      <c r="BA46">
        <v>93</v>
      </c>
      <c r="BB46">
        <v>110</v>
      </c>
      <c r="BC46">
        <v>99.75</v>
      </c>
      <c r="BD46">
        <v>91</v>
      </c>
      <c r="BE46">
        <v>109</v>
      </c>
      <c r="BF46">
        <v>98</v>
      </c>
      <c r="BG46">
        <v>90</v>
      </c>
      <c r="BH46">
        <v>109</v>
      </c>
      <c r="BI46">
        <v>97</v>
      </c>
      <c r="BJ46">
        <v>88</v>
      </c>
      <c r="BK46">
        <v>100</v>
      </c>
      <c r="BL46">
        <v>93.25</v>
      </c>
      <c r="BM46">
        <v>87</v>
      </c>
      <c r="BN46">
        <v>92</v>
      </c>
      <c r="BO46">
        <v>90.25</v>
      </c>
      <c r="BP46">
        <v>83</v>
      </c>
      <c r="BQ46">
        <v>90</v>
      </c>
      <c r="BR46">
        <v>86.75</v>
      </c>
      <c r="BS46">
        <v>75</v>
      </c>
      <c r="BT46">
        <v>88</v>
      </c>
      <c r="BU46">
        <v>83.5</v>
      </c>
      <c r="BV46">
        <v>67</v>
      </c>
      <c r="BW46">
        <v>85</v>
      </c>
      <c r="BX46">
        <v>80</v>
      </c>
    </row>
    <row r="47" spans="1:76" x14ac:dyDescent="0.4">
      <c r="A47" t="s">
        <v>545</v>
      </c>
      <c r="B47">
        <v>63</v>
      </c>
      <c r="C47">
        <v>166</v>
      </c>
      <c r="D47">
        <v>109.6</v>
      </c>
      <c r="E47">
        <v>63</v>
      </c>
      <c r="F47">
        <v>137</v>
      </c>
      <c r="G47">
        <v>98.2</v>
      </c>
      <c r="H47">
        <v>63</v>
      </c>
      <c r="I47">
        <v>109</v>
      </c>
      <c r="J47">
        <v>87.6</v>
      </c>
      <c r="K47">
        <v>63</v>
      </c>
      <c r="L47">
        <v>101</v>
      </c>
      <c r="M47">
        <v>76.8</v>
      </c>
      <c r="N47">
        <v>63</v>
      </c>
      <c r="O47">
        <v>97</v>
      </c>
      <c r="P47">
        <v>75.599999999999994</v>
      </c>
      <c r="Q47">
        <v>63</v>
      </c>
      <c r="R47">
        <v>93</v>
      </c>
      <c r="S47">
        <v>74.2</v>
      </c>
      <c r="T47">
        <v>63</v>
      </c>
      <c r="U47">
        <v>88</v>
      </c>
      <c r="V47">
        <v>73</v>
      </c>
      <c r="W47">
        <v>63</v>
      </c>
      <c r="X47">
        <v>84</v>
      </c>
      <c r="Y47">
        <v>71.599999999999994</v>
      </c>
      <c r="Z47">
        <v>62</v>
      </c>
      <c r="AA47">
        <v>80</v>
      </c>
      <c r="AB47">
        <v>70.400000000000006</v>
      </c>
      <c r="AC47">
        <v>61</v>
      </c>
      <c r="AD47">
        <v>76</v>
      </c>
      <c r="AE47">
        <v>68.8</v>
      </c>
      <c r="AF47">
        <v>60</v>
      </c>
      <c r="AG47">
        <v>76</v>
      </c>
      <c r="AH47">
        <v>67.8</v>
      </c>
      <c r="AI47">
        <v>59</v>
      </c>
      <c r="AJ47">
        <v>75</v>
      </c>
      <c r="AK47">
        <v>66.400000000000006</v>
      </c>
      <c r="AL47">
        <v>58</v>
      </c>
      <c r="AM47">
        <v>74</v>
      </c>
      <c r="AN47">
        <v>65</v>
      </c>
      <c r="AO47">
        <v>57</v>
      </c>
      <c r="AP47">
        <v>73</v>
      </c>
      <c r="AQ47">
        <v>63.6</v>
      </c>
      <c r="AR47">
        <v>54</v>
      </c>
      <c r="AS47">
        <v>73</v>
      </c>
      <c r="AT47">
        <v>62.6</v>
      </c>
      <c r="AU47">
        <v>49</v>
      </c>
      <c r="AV47">
        <v>72</v>
      </c>
      <c r="AW47">
        <v>61</v>
      </c>
      <c r="AX47">
        <v>52</v>
      </c>
      <c r="AY47">
        <v>71</v>
      </c>
      <c r="AZ47">
        <v>61.2</v>
      </c>
      <c r="BA47">
        <v>53</v>
      </c>
      <c r="BB47">
        <v>71</v>
      </c>
      <c r="BC47">
        <v>61.4</v>
      </c>
      <c r="BD47">
        <v>52</v>
      </c>
      <c r="BE47">
        <v>70</v>
      </c>
      <c r="BF47">
        <v>61.4</v>
      </c>
      <c r="BG47">
        <v>51</v>
      </c>
      <c r="BH47">
        <v>69</v>
      </c>
      <c r="BI47">
        <v>61.4</v>
      </c>
      <c r="BJ47">
        <v>50</v>
      </c>
      <c r="BK47">
        <v>68</v>
      </c>
      <c r="BL47">
        <v>61.6</v>
      </c>
      <c r="BM47">
        <v>49</v>
      </c>
      <c r="BN47">
        <v>68</v>
      </c>
      <c r="BO47">
        <v>61.8</v>
      </c>
      <c r="BP47">
        <v>48</v>
      </c>
      <c r="BQ47">
        <v>68</v>
      </c>
      <c r="BR47">
        <v>61.8</v>
      </c>
      <c r="BS47">
        <v>47</v>
      </c>
      <c r="BT47">
        <v>71</v>
      </c>
      <c r="BU47">
        <v>62</v>
      </c>
      <c r="BV47">
        <v>46</v>
      </c>
      <c r="BW47">
        <v>74</v>
      </c>
      <c r="BX47">
        <v>62</v>
      </c>
    </row>
    <row r="48" spans="1:76" x14ac:dyDescent="0.4">
      <c r="A48" t="s">
        <v>546</v>
      </c>
      <c r="B48">
        <v>85</v>
      </c>
      <c r="C48">
        <v>155</v>
      </c>
      <c r="D48">
        <v>126.30000000000001</v>
      </c>
      <c r="E48">
        <v>85</v>
      </c>
      <c r="F48">
        <v>152</v>
      </c>
      <c r="G48">
        <v>125.29999999999998</v>
      </c>
      <c r="H48">
        <v>85</v>
      </c>
      <c r="I48">
        <v>148</v>
      </c>
      <c r="J48">
        <v>124.2</v>
      </c>
      <c r="K48">
        <v>85</v>
      </c>
      <c r="L48">
        <v>145</v>
      </c>
      <c r="M48">
        <v>123.19999999999999</v>
      </c>
      <c r="N48">
        <v>85</v>
      </c>
      <c r="O48">
        <v>142</v>
      </c>
      <c r="P48">
        <v>122.3</v>
      </c>
      <c r="Q48">
        <v>85</v>
      </c>
      <c r="R48">
        <v>140</v>
      </c>
      <c r="S48">
        <v>120.99999999999999</v>
      </c>
      <c r="T48">
        <v>85</v>
      </c>
      <c r="U48">
        <v>139</v>
      </c>
      <c r="V48">
        <v>120.30000000000001</v>
      </c>
      <c r="W48">
        <v>85</v>
      </c>
      <c r="X48">
        <v>137</v>
      </c>
      <c r="Y48">
        <v>119.10000000000001</v>
      </c>
      <c r="Z48">
        <v>85</v>
      </c>
      <c r="AA48">
        <v>135</v>
      </c>
      <c r="AB48">
        <v>118.1</v>
      </c>
      <c r="AC48">
        <v>85</v>
      </c>
      <c r="AD48">
        <v>134</v>
      </c>
      <c r="AE48">
        <v>117.1</v>
      </c>
      <c r="AF48">
        <v>85</v>
      </c>
      <c r="AG48">
        <v>132</v>
      </c>
      <c r="AH48">
        <v>116.1</v>
      </c>
      <c r="AI48">
        <v>85</v>
      </c>
      <c r="AJ48">
        <v>132</v>
      </c>
      <c r="AK48">
        <v>115.2</v>
      </c>
      <c r="AL48">
        <v>85</v>
      </c>
      <c r="AM48">
        <v>132</v>
      </c>
      <c r="AN48">
        <v>114.5</v>
      </c>
      <c r="AO48">
        <v>85</v>
      </c>
      <c r="AP48">
        <v>132</v>
      </c>
      <c r="AQ48">
        <v>113.8</v>
      </c>
      <c r="AR48">
        <v>85</v>
      </c>
      <c r="AS48">
        <v>132</v>
      </c>
      <c r="AT48">
        <v>112.9</v>
      </c>
      <c r="AU48">
        <v>85</v>
      </c>
      <c r="AV48">
        <v>132</v>
      </c>
      <c r="AW48">
        <v>112.2</v>
      </c>
      <c r="AX48">
        <v>85</v>
      </c>
      <c r="AY48">
        <v>132</v>
      </c>
      <c r="AZ48">
        <v>112.50000000000001</v>
      </c>
      <c r="BA48">
        <v>85</v>
      </c>
      <c r="BB48">
        <v>132</v>
      </c>
      <c r="BC48">
        <v>113.7</v>
      </c>
      <c r="BD48">
        <v>85</v>
      </c>
      <c r="BE48">
        <v>138</v>
      </c>
      <c r="BF48">
        <v>115</v>
      </c>
      <c r="BG48">
        <v>85</v>
      </c>
      <c r="BH48">
        <v>149</v>
      </c>
      <c r="BI48">
        <v>115.69999999999999</v>
      </c>
      <c r="BJ48">
        <v>85</v>
      </c>
      <c r="BK48">
        <v>161</v>
      </c>
      <c r="BL48">
        <v>115</v>
      </c>
      <c r="BM48">
        <v>84</v>
      </c>
      <c r="BN48">
        <v>135</v>
      </c>
      <c r="BO48">
        <v>105.4</v>
      </c>
      <c r="BP48">
        <v>76</v>
      </c>
      <c r="BQ48">
        <v>132</v>
      </c>
      <c r="BR48">
        <v>95.4</v>
      </c>
      <c r="BS48">
        <v>68</v>
      </c>
      <c r="BT48">
        <v>132</v>
      </c>
      <c r="BU48">
        <v>85.700000000000017</v>
      </c>
      <c r="BV48">
        <v>51</v>
      </c>
      <c r="BW48">
        <v>132</v>
      </c>
      <c r="BX48">
        <v>76.3</v>
      </c>
    </row>
    <row r="49" spans="1:76" x14ac:dyDescent="0.4">
      <c r="A49" t="s">
        <v>547</v>
      </c>
      <c r="B49">
        <v>30</v>
      </c>
      <c r="C49">
        <v>142</v>
      </c>
      <c r="D49">
        <v>103.875</v>
      </c>
      <c r="E49">
        <v>37</v>
      </c>
      <c r="F49">
        <v>136</v>
      </c>
      <c r="G49">
        <v>104.74999999999999</v>
      </c>
      <c r="H49">
        <v>43</v>
      </c>
      <c r="I49">
        <v>135</v>
      </c>
      <c r="J49">
        <v>105.625</v>
      </c>
      <c r="K49">
        <v>49</v>
      </c>
      <c r="L49">
        <v>135</v>
      </c>
      <c r="M49">
        <v>106.375</v>
      </c>
      <c r="N49">
        <v>55</v>
      </c>
      <c r="O49">
        <v>134</v>
      </c>
      <c r="P49">
        <v>107.00000000000001</v>
      </c>
      <c r="Q49">
        <v>62</v>
      </c>
      <c r="R49">
        <v>137</v>
      </c>
      <c r="S49">
        <v>107.95833333333333</v>
      </c>
      <c r="T49">
        <v>68</v>
      </c>
      <c r="U49">
        <v>141</v>
      </c>
      <c r="V49">
        <v>108.62500000000001</v>
      </c>
      <c r="W49">
        <v>74</v>
      </c>
      <c r="X49">
        <v>145</v>
      </c>
      <c r="Y49">
        <v>109.33333333333334</v>
      </c>
      <c r="Z49">
        <v>78</v>
      </c>
      <c r="AA49">
        <v>149</v>
      </c>
      <c r="AB49">
        <v>110.29166666666666</v>
      </c>
      <c r="AC49">
        <v>78</v>
      </c>
      <c r="AD49">
        <v>153</v>
      </c>
      <c r="AE49">
        <v>110.95833333333334</v>
      </c>
      <c r="AF49">
        <v>79</v>
      </c>
      <c r="AG49">
        <v>157</v>
      </c>
      <c r="AH49">
        <v>111.79166666666667</v>
      </c>
      <c r="AI49">
        <v>79</v>
      </c>
      <c r="AJ49">
        <v>161</v>
      </c>
      <c r="AK49">
        <v>112.58333333333334</v>
      </c>
      <c r="AL49">
        <v>80</v>
      </c>
      <c r="AM49">
        <v>203</v>
      </c>
      <c r="AN49">
        <v>123.99999999999999</v>
      </c>
      <c r="AO49">
        <v>80</v>
      </c>
      <c r="AP49">
        <v>246</v>
      </c>
      <c r="AQ49">
        <v>137.20833333333329</v>
      </c>
      <c r="AR49">
        <v>81</v>
      </c>
      <c r="AS49">
        <v>289</v>
      </c>
      <c r="AT49">
        <v>150.41666666666666</v>
      </c>
      <c r="AU49">
        <v>81</v>
      </c>
      <c r="AV49">
        <v>331</v>
      </c>
      <c r="AW49">
        <v>168.95833333333334</v>
      </c>
      <c r="AX49">
        <v>82</v>
      </c>
      <c r="AY49">
        <v>374</v>
      </c>
      <c r="AZ49">
        <v>189.25</v>
      </c>
      <c r="BA49">
        <v>82</v>
      </c>
      <c r="BB49">
        <v>417</v>
      </c>
      <c r="BC49">
        <v>213.45833333333331</v>
      </c>
      <c r="BD49">
        <v>83</v>
      </c>
      <c r="BE49">
        <v>416</v>
      </c>
      <c r="BF49">
        <v>237.83333333333337</v>
      </c>
      <c r="BG49">
        <v>84</v>
      </c>
      <c r="BH49">
        <v>416</v>
      </c>
      <c r="BI49">
        <v>265.12500000000006</v>
      </c>
      <c r="BJ49">
        <v>84</v>
      </c>
      <c r="BK49">
        <v>416</v>
      </c>
      <c r="BL49">
        <v>295.33333333333331</v>
      </c>
      <c r="BM49">
        <v>85</v>
      </c>
      <c r="BN49">
        <v>428</v>
      </c>
      <c r="BO49">
        <v>325.37499999999994</v>
      </c>
      <c r="BP49">
        <v>85</v>
      </c>
      <c r="BQ49">
        <v>461</v>
      </c>
      <c r="BR49">
        <v>355.50000000000006</v>
      </c>
      <c r="BS49">
        <v>63</v>
      </c>
      <c r="BT49">
        <v>244</v>
      </c>
      <c r="BU49">
        <v>114.5</v>
      </c>
      <c r="BV49">
        <v>48</v>
      </c>
      <c r="BW49">
        <v>108</v>
      </c>
      <c r="BX49">
        <v>78.041666666666671</v>
      </c>
    </row>
    <row r="50" spans="1:76" x14ac:dyDescent="0.4">
      <c r="A50" t="s">
        <v>548</v>
      </c>
      <c r="B50">
        <v>101</v>
      </c>
      <c r="C50">
        <v>182</v>
      </c>
      <c r="D50">
        <v>134.85714285714283</v>
      </c>
      <c r="E50">
        <v>101</v>
      </c>
      <c r="F50">
        <v>177</v>
      </c>
      <c r="G50">
        <v>132</v>
      </c>
      <c r="H50">
        <v>101</v>
      </c>
      <c r="I50">
        <v>173</v>
      </c>
      <c r="J50">
        <v>129.42857142857144</v>
      </c>
      <c r="K50">
        <v>101</v>
      </c>
      <c r="L50">
        <v>168</v>
      </c>
      <c r="M50">
        <v>126.85714285714285</v>
      </c>
      <c r="N50">
        <v>101</v>
      </c>
      <c r="O50">
        <v>163</v>
      </c>
      <c r="P50">
        <v>124.14285714285714</v>
      </c>
      <c r="Q50">
        <v>101</v>
      </c>
      <c r="R50">
        <v>159</v>
      </c>
      <c r="S50">
        <v>121.42857142857143</v>
      </c>
      <c r="T50">
        <v>101</v>
      </c>
      <c r="U50">
        <v>154</v>
      </c>
      <c r="V50">
        <v>118.85714285714286</v>
      </c>
      <c r="W50">
        <v>101</v>
      </c>
      <c r="X50">
        <v>150</v>
      </c>
      <c r="Y50">
        <v>116.28571428571429</v>
      </c>
      <c r="Z50">
        <v>101</v>
      </c>
      <c r="AA50">
        <v>145</v>
      </c>
      <c r="AB50">
        <v>113.28571428571428</v>
      </c>
      <c r="AC50">
        <v>101</v>
      </c>
      <c r="AD50">
        <v>140</v>
      </c>
      <c r="AE50">
        <v>110.85714285714285</v>
      </c>
      <c r="AF50">
        <v>99</v>
      </c>
      <c r="AG50">
        <v>136</v>
      </c>
      <c r="AH50">
        <v>108.14285714285714</v>
      </c>
      <c r="AI50">
        <v>96</v>
      </c>
      <c r="AJ50">
        <v>131</v>
      </c>
      <c r="AK50">
        <v>105.42857142857143</v>
      </c>
      <c r="AL50">
        <v>94</v>
      </c>
      <c r="AM50">
        <v>127</v>
      </c>
      <c r="AN50">
        <v>102.85714285714286</v>
      </c>
      <c r="AO50">
        <v>91</v>
      </c>
      <c r="AP50">
        <v>122</v>
      </c>
      <c r="AQ50">
        <v>100.14285714285714</v>
      </c>
      <c r="AR50">
        <v>88</v>
      </c>
      <c r="AS50">
        <v>117</v>
      </c>
      <c r="AT50">
        <v>97.428571428571431</v>
      </c>
      <c r="AU50">
        <v>85</v>
      </c>
      <c r="AV50">
        <v>113</v>
      </c>
      <c r="AW50">
        <v>94.714285714285708</v>
      </c>
      <c r="AX50">
        <v>82</v>
      </c>
      <c r="AY50">
        <v>108</v>
      </c>
      <c r="AZ50">
        <v>92.142857142857139</v>
      </c>
      <c r="BA50">
        <v>79</v>
      </c>
      <c r="BB50">
        <v>121</v>
      </c>
      <c r="BC50">
        <v>92</v>
      </c>
      <c r="BD50">
        <v>76</v>
      </c>
      <c r="BE50">
        <v>134</v>
      </c>
      <c r="BF50">
        <v>92</v>
      </c>
      <c r="BG50">
        <v>72</v>
      </c>
      <c r="BH50">
        <v>148</v>
      </c>
      <c r="BI50">
        <v>91.714285714285722</v>
      </c>
      <c r="BJ50">
        <v>69</v>
      </c>
      <c r="BK50">
        <v>161</v>
      </c>
      <c r="BL50">
        <v>91.857142857142847</v>
      </c>
      <c r="BM50">
        <v>66</v>
      </c>
      <c r="BN50">
        <v>132</v>
      </c>
      <c r="BO50">
        <v>85.571428571428584</v>
      </c>
      <c r="BP50">
        <v>63</v>
      </c>
      <c r="BQ50">
        <v>103</v>
      </c>
      <c r="BR50">
        <v>79.428571428571431</v>
      </c>
      <c r="BS50">
        <v>59</v>
      </c>
      <c r="BT50">
        <v>101</v>
      </c>
      <c r="BU50">
        <v>73.285714285714292</v>
      </c>
      <c r="BV50">
        <v>46</v>
      </c>
      <c r="BW50">
        <v>101</v>
      </c>
      <c r="BX50">
        <v>67.285714285714278</v>
      </c>
    </row>
    <row r="51" spans="1:76" x14ac:dyDescent="0.4">
      <c r="A51" t="s">
        <v>549</v>
      </c>
      <c r="B51">
        <v>122</v>
      </c>
      <c r="C51">
        <v>122</v>
      </c>
      <c r="D51">
        <v>122</v>
      </c>
      <c r="E51">
        <v>125</v>
      </c>
      <c r="F51">
        <v>125</v>
      </c>
      <c r="G51">
        <v>125</v>
      </c>
      <c r="H51">
        <v>127</v>
      </c>
      <c r="I51">
        <v>127</v>
      </c>
      <c r="J51">
        <v>127</v>
      </c>
      <c r="K51">
        <v>130</v>
      </c>
      <c r="L51">
        <v>130</v>
      </c>
      <c r="M51">
        <v>130</v>
      </c>
      <c r="N51">
        <v>133</v>
      </c>
      <c r="O51">
        <v>133</v>
      </c>
      <c r="P51">
        <v>133</v>
      </c>
      <c r="Q51">
        <v>136</v>
      </c>
      <c r="R51">
        <v>136</v>
      </c>
      <c r="S51">
        <v>136</v>
      </c>
      <c r="T51">
        <v>139</v>
      </c>
      <c r="U51">
        <v>139</v>
      </c>
      <c r="V51">
        <v>139</v>
      </c>
      <c r="W51">
        <v>142</v>
      </c>
      <c r="X51">
        <v>142</v>
      </c>
      <c r="Y51">
        <v>142</v>
      </c>
      <c r="Z51">
        <v>145</v>
      </c>
      <c r="AA51">
        <v>145</v>
      </c>
      <c r="AB51">
        <v>145</v>
      </c>
      <c r="AC51">
        <v>148</v>
      </c>
      <c r="AD51">
        <v>148</v>
      </c>
      <c r="AE51">
        <v>148</v>
      </c>
      <c r="AF51">
        <v>150</v>
      </c>
      <c r="AG51">
        <v>150</v>
      </c>
      <c r="AH51">
        <v>150</v>
      </c>
      <c r="AI51">
        <v>153</v>
      </c>
      <c r="AJ51">
        <v>153</v>
      </c>
      <c r="AK51">
        <v>153</v>
      </c>
      <c r="AL51">
        <v>156</v>
      </c>
      <c r="AM51">
        <v>156</v>
      </c>
      <c r="AN51">
        <v>156</v>
      </c>
      <c r="AO51">
        <v>159</v>
      </c>
      <c r="AP51">
        <v>159</v>
      </c>
      <c r="AQ51">
        <v>159</v>
      </c>
      <c r="AR51">
        <v>162</v>
      </c>
      <c r="AS51">
        <v>162</v>
      </c>
      <c r="AT51">
        <v>162</v>
      </c>
      <c r="AU51">
        <v>165</v>
      </c>
      <c r="AV51">
        <v>165</v>
      </c>
      <c r="AW51">
        <v>165</v>
      </c>
      <c r="AX51">
        <v>168</v>
      </c>
      <c r="AY51">
        <v>168</v>
      </c>
      <c r="AZ51">
        <v>168</v>
      </c>
      <c r="BA51">
        <v>171</v>
      </c>
      <c r="BB51">
        <v>171</v>
      </c>
      <c r="BC51">
        <v>171</v>
      </c>
      <c r="BD51">
        <v>173</v>
      </c>
      <c r="BE51">
        <v>173</v>
      </c>
      <c r="BF51">
        <v>173</v>
      </c>
      <c r="BG51">
        <v>125</v>
      </c>
      <c r="BH51">
        <v>125</v>
      </c>
      <c r="BI51">
        <v>125</v>
      </c>
      <c r="BJ51">
        <v>76</v>
      </c>
      <c r="BK51">
        <v>76</v>
      </c>
      <c r="BL51">
        <v>76</v>
      </c>
      <c r="BM51">
        <v>28</v>
      </c>
      <c r="BN51">
        <v>28</v>
      </c>
      <c r="BO51">
        <v>28</v>
      </c>
      <c r="BP51">
        <v>29</v>
      </c>
      <c r="BQ51">
        <v>29</v>
      </c>
      <c r="BR51">
        <v>29</v>
      </c>
      <c r="BS51">
        <v>31</v>
      </c>
      <c r="BT51">
        <v>31</v>
      </c>
      <c r="BU51">
        <v>31</v>
      </c>
      <c r="BV51">
        <v>32</v>
      </c>
      <c r="BW51">
        <v>32</v>
      </c>
      <c r="BX51">
        <v>32</v>
      </c>
    </row>
    <row r="52" spans="1:76" x14ac:dyDescent="0.4">
      <c r="A52" t="s">
        <v>550</v>
      </c>
      <c r="B52">
        <v>121</v>
      </c>
      <c r="C52">
        <v>431</v>
      </c>
      <c r="D52">
        <v>195.43243243243245</v>
      </c>
      <c r="E52">
        <v>121</v>
      </c>
      <c r="F52">
        <v>390</v>
      </c>
      <c r="G52">
        <v>184.45945945945945</v>
      </c>
      <c r="H52">
        <v>121</v>
      </c>
      <c r="I52">
        <v>384</v>
      </c>
      <c r="J52">
        <v>173.40540540540539</v>
      </c>
      <c r="K52">
        <v>116</v>
      </c>
      <c r="L52">
        <v>331</v>
      </c>
      <c r="M52">
        <v>163.37837837837839</v>
      </c>
      <c r="N52">
        <v>116</v>
      </c>
      <c r="O52">
        <v>277</v>
      </c>
      <c r="P52">
        <v>154.64864864864865</v>
      </c>
      <c r="Q52">
        <v>115</v>
      </c>
      <c r="R52">
        <v>224</v>
      </c>
      <c r="S52">
        <v>145.94594594594597</v>
      </c>
      <c r="T52">
        <v>113</v>
      </c>
      <c r="U52">
        <v>182</v>
      </c>
      <c r="V52">
        <v>138.7837837837838</v>
      </c>
      <c r="W52">
        <v>106</v>
      </c>
      <c r="X52">
        <v>165</v>
      </c>
      <c r="Y52">
        <v>132.02702702702703</v>
      </c>
      <c r="Z52">
        <v>107</v>
      </c>
      <c r="AA52">
        <v>156</v>
      </c>
      <c r="AB52">
        <v>129.59459459459458</v>
      </c>
      <c r="AC52">
        <v>104</v>
      </c>
      <c r="AD52">
        <v>148</v>
      </c>
      <c r="AE52">
        <v>127.08108108108107</v>
      </c>
      <c r="AF52">
        <v>101</v>
      </c>
      <c r="AG52">
        <v>142</v>
      </c>
      <c r="AH52">
        <v>124.62162162162161</v>
      </c>
      <c r="AI52">
        <v>93</v>
      </c>
      <c r="AJ52">
        <v>140</v>
      </c>
      <c r="AK52">
        <v>122.02702702702703</v>
      </c>
      <c r="AL52">
        <v>83</v>
      </c>
      <c r="AM52">
        <v>139</v>
      </c>
      <c r="AN52">
        <v>120</v>
      </c>
      <c r="AO52">
        <v>83</v>
      </c>
      <c r="AP52">
        <v>139</v>
      </c>
      <c r="AQ52">
        <v>117.78378378378378</v>
      </c>
      <c r="AR52">
        <v>83</v>
      </c>
      <c r="AS52">
        <v>139</v>
      </c>
      <c r="AT52">
        <v>115.70270270270272</v>
      </c>
      <c r="AU52">
        <v>82</v>
      </c>
      <c r="AV52">
        <v>139</v>
      </c>
      <c r="AW52">
        <v>113.5135135135135</v>
      </c>
      <c r="AX52">
        <v>82</v>
      </c>
      <c r="AY52">
        <v>139</v>
      </c>
      <c r="AZ52">
        <v>111.89189189189192</v>
      </c>
      <c r="BA52">
        <v>81</v>
      </c>
      <c r="BB52">
        <v>139</v>
      </c>
      <c r="BC52">
        <v>110.21621621621621</v>
      </c>
      <c r="BD52">
        <v>79</v>
      </c>
      <c r="BE52">
        <v>140</v>
      </c>
      <c r="BF52">
        <v>108.45945945945944</v>
      </c>
      <c r="BG52">
        <v>75</v>
      </c>
      <c r="BH52">
        <v>142</v>
      </c>
      <c r="BI52">
        <v>106.86486486486486</v>
      </c>
      <c r="BJ52">
        <v>67</v>
      </c>
      <c r="BK52">
        <v>145</v>
      </c>
      <c r="BL52">
        <v>105.21621621621622</v>
      </c>
      <c r="BM52">
        <v>60</v>
      </c>
      <c r="BN52">
        <v>147</v>
      </c>
      <c r="BO52">
        <v>103.86486486486483</v>
      </c>
      <c r="BP52">
        <v>66</v>
      </c>
      <c r="BQ52">
        <v>149</v>
      </c>
      <c r="BR52">
        <v>103.13513513513513</v>
      </c>
      <c r="BS52">
        <v>62</v>
      </c>
      <c r="BT52">
        <v>151</v>
      </c>
      <c r="BU52">
        <v>102.45945945945945</v>
      </c>
      <c r="BV52">
        <v>62</v>
      </c>
      <c r="BW52">
        <v>154</v>
      </c>
      <c r="BX52">
        <v>104.32432432432432</v>
      </c>
    </row>
    <row r="53" spans="1:76" x14ac:dyDescent="0.4">
      <c r="A53" t="s">
        <v>551</v>
      </c>
      <c r="B53">
        <v>70</v>
      </c>
      <c r="C53">
        <v>104</v>
      </c>
      <c r="D53">
        <v>84</v>
      </c>
      <c r="E53">
        <v>68</v>
      </c>
      <c r="F53">
        <v>123</v>
      </c>
      <c r="G53">
        <v>85</v>
      </c>
      <c r="H53">
        <v>67</v>
      </c>
      <c r="I53">
        <v>95</v>
      </c>
      <c r="J53">
        <v>77.166666666666657</v>
      </c>
      <c r="K53">
        <v>65</v>
      </c>
      <c r="L53">
        <v>75</v>
      </c>
      <c r="M53">
        <v>69.333333333333329</v>
      </c>
      <c r="N53">
        <v>64</v>
      </c>
      <c r="O53">
        <v>73</v>
      </c>
      <c r="P53">
        <v>67.833333333333343</v>
      </c>
      <c r="Q53">
        <v>62</v>
      </c>
      <c r="R53">
        <v>72</v>
      </c>
      <c r="S53">
        <v>66</v>
      </c>
      <c r="T53">
        <v>60</v>
      </c>
      <c r="U53">
        <v>70</v>
      </c>
      <c r="V53">
        <v>64.5</v>
      </c>
      <c r="W53">
        <v>59</v>
      </c>
      <c r="X53">
        <v>69</v>
      </c>
      <c r="Y53">
        <v>62.666666666666664</v>
      </c>
      <c r="Z53">
        <v>57</v>
      </c>
      <c r="AA53">
        <v>67</v>
      </c>
      <c r="AB53">
        <v>61</v>
      </c>
      <c r="AC53">
        <v>55</v>
      </c>
      <c r="AD53">
        <v>65</v>
      </c>
      <c r="AE53">
        <v>59.333333333333336</v>
      </c>
      <c r="AF53">
        <v>52</v>
      </c>
      <c r="AG53">
        <v>64</v>
      </c>
      <c r="AH53">
        <v>57.833333333333336</v>
      </c>
      <c r="AI53">
        <v>49</v>
      </c>
      <c r="AJ53">
        <v>62</v>
      </c>
      <c r="AK53">
        <v>56</v>
      </c>
      <c r="AL53">
        <v>47</v>
      </c>
      <c r="AM53">
        <v>60</v>
      </c>
      <c r="AN53">
        <v>54.333333333333336</v>
      </c>
      <c r="AO53">
        <v>44</v>
      </c>
      <c r="AP53">
        <v>59</v>
      </c>
      <c r="AQ53">
        <v>52.833333333333329</v>
      </c>
      <c r="AR53">
        <v>41</v>
      </c>
      <c r="AS53">
        <v>57</v>
      </c>
      <c r="AT53">
        <v>51</v>
      </c>
      <c r="AU53">
        <v>39</v>
      </c>
      <c r="AV53">
        <v>56</v>
      </c>
      <c r="AW53">
        <v>49.666666666666664</v>
      </c>
      <c r="AX53">
        <v>36</v>
      </c>
      <c r="AY53">
        <v>54</v>
      </c>
      <c r="AZ53">
        <v>47.666666666666664</v>
      </c>
      <c r="BA53">
        <v>33</v>
      </c>
      <c r="BB53">
        <v>52</v>
      </c>
      <c r="BC53">
        <v>46</v>
      </c>
      <c r="BD53">
        <v>30</v>
      </c>
      <c r="BE53">
        <v>51</v>
      </c>
      <c r="BF53">
        <v>44.333333333333329</v>
      </c>
      <c r="BG53">
        <v>33</v>
      </c>
      <c r="BH53">
        <v>49</v>
      </c>
      <c r="BI53">
        <v>43.666666666666664</v>
      </c>
      <c r="BJ53">
        <v>35</v>
      </c>
      <c r="BK53">
        <v>48</v>
      </c>
      <c r="BL53">
        <v>42.666666666666664</v>
      </c>
      <c r="BM53">
        <v>37</v>
      </c>
      <c r="BN53">
        <v>46</v>
      </c>
      <c r="BO53">
        <v>41.833333333333336</v>
      </c>
      <c r="BP53">
        <v>35</v>
      </c>
      <c r="BQ53">
        <v>44</v>
      </c>
      <c r="BR53">
        <v>41</v>
      </c>
      <c r="BS53">
        <v>34</v>
      </c>
      <c r="BT53">
        <v>43</v>
      </c>
      <c r="BU53">
        <v>40.333333333333329</v>
      </c>
      <c r="BV53">
        <v>32</v>
      </c>
      <c r="BW53">
        <v>44</v>
      </c>
      <c r="BX53">
        <v>39.5</v>
      </c>
    </row>
    <row r="54" spans="1:76" x14ac:dyDescent="0.4">
      <c r="A54" t="s">
        <v>552</v>
      </c>
      <c r="B54">
        <v>109</v>
      </c>
      <c r="C54">
        <v>125</v>
      </c>
      <c r="D54">
        <v>117</v>
      </c>
      <c r="E54">
        <v>106</v>
      </c>
      <c r="F54">
        <v>122</v>
      </c>
      <c r="G54">
        <v>114</v>
      </c>
      <c r="H54">
        <v>102</v>
      </c>
      <c r="I54">
        <v>118</v>
      </c>
      <c r="J54">
        <v>110.25</v>
      </c>
      <c r="K54">
        <v>99</v>
      </c>
      <c r="L54">
        <v>114</v>
      </c>
      <c r="M54">
        <v>106.75</v>
      </c>
      <c r="N54">
        <v>96</v>
      </c>
      <c r="O54">
        <v>110</v>
      </c>
      <c r="P54">
        <v>103.25</v>
      </c>
      <c r="Q54">
        <v>93</v>
      </c>
      <c r="R54">
        <v>107</v>
      </c>
      <c r="S54">
        <v>100</v>
      </c>
      <c r="T54">
        <v>90</v>
      </c>
      <c r="U54">
        <v>103</v>
      </c>
      <c r="V54">
        <v>96.5</v>
      </c>
      <c r="W54">
        <v>87</v>
      </c>
      <c r="X54">
        <v>99</v>
      </c>
      <c r="Y54">
        <v>93.25</v>
      </c>
      <c r="Z54">
        <v>83</v>
      </c>
      <c r="AA54">
        <v>96</v>
      </c>
      <c r="AB54">
        <v>89.75</v>
      </c>
      <c r="AC54">
        <v>80</v>
      </c>
      <c r="AD54">
        <v>92</v>
      </c>
      <c r="AE54">
        <v>86.25</v>
      </c>
      <c r="AF54">
        <v>77</v>
      </c>
      <c r="AG54">
        <v>88</v>
      </c>
      <c r="AH54">
        <v>82.75</v>
      </c>
      <c r="AI54">
        <v>75</v>
      </c>
      <c r="AJ54">
        <v>85</v>
      </c>
      <c r="AK54">
        <v>79.75</v>
      </c>
      <c r="AL54">
        <v>72</v>
      </c>
      <c r="AM54">
        <v>81</v>
      </c>
      <c r="AN54">
        <v>76.5</v>
      </c>
      <c r="AO54">
        <v>69</v>
      </c>
      <c r="AP54">
        <v>78</v>
      </c>
      <c r="AQ54">
        <v>73.5</v>
      </c>
      <c r="AR54">
        <v>66</v>
      </c>
      <c r="AS54">
        <v>74</v>
      </c>
      <c r="AT54">
        <v>70</v>
      </c>
      <c r="AU54">
        <v>63</v>
      </c>
      <c r="AV54">
        <v>71</v>
      </c>
      <c r="AW54">
        <v>67</v>
      </c>
      <c r="AX54">
        <v>60</v>
      </c>
      <c r="AY54">
        <v>67</v>
      </c>
      <c r="AZ54">
        <v>63.75</v>
      </c>
      <c r="BA54">
        <v>57</v>
      </c>
      <c r="BB54">
        <v>64</v>
      </c>
      <c r="BC54">
        <v>60.5</v>
      </c>
      <c r="BD54">
        <v>54</v>
      </c>
      <c r="BE54">
        <v>60</v>
      </c>
      <c r="BF54">
        <v>57.25</v>
      </c>
      <c r="BG54">
        <v>51</v>
      </c>
      <c r="BH54">
        <v>57</v>
      </c>
      <c r="BI54">
        <v>54.25</v>
      </c>
      <c r="BJ54">
        <v>48</v>
      </c>
      <c r="BK54">
        <v>54</v>
      </c>
      <c r="BL54">
        <v>50.75</v>
      </c>
      <c r="BM54">
        <v>44</v>
      </c>
      <c r="BN54">
        <v>51</v>
      </c>
      <c r="BO54">
        <v>47.25</v>
      </c>
      <c r="BP54">
        <v>41</v>
      </c>
      <c r="BQ54">
        <v>49</v>
      </c>
      <c r="BR54">
        <v>44.5</v>
      </c>
      <c r="BS54">
        <v>37</v>
      </c>
      <c r="BT54">
        <v>46</v>
      </c>
      <c r="BU54">
        <v>41.25</v>
      </c>
      <c r="BV54">
        <v>33</v>
      </c>
      <c r="BW54">
        <v>43</v>
      </c>
      <c r="BX54">
        <v>38</v>
      </c>
    </row>
    <row r="55" spans="1:76" x14ac:dyDescent="0.4">
      <c r="A55" t="s">
        <v>553</v>
      </c>
      <c r="B55">
        <v>105</v>
      </c>
      <c r="C55">
        <v>124</v>
      </c>
      <c r="D55">
        <v>114.5</v>
      </c>
      <c r="E55">
        <v>103</v>
      </c>
      <c r="F55">
        <v>121</v>
      </c>
      <c r="G55">
        <v>112</v>
      </c>
      <c r="H55">
        <v>102</v>
      </c>
      <c r="I55">
        <v>118</v>
      </c>
      <c r="J55">
        <v>110</v>
      </c>
      <c r="K55">
        <v>100</v>
      </c>
      <c r="L55">
        <v>115</v>
      </c>
      <c r="M55">
        <v>107.5</v>
      </c>
      <c r="N55">
        <v>98</v>
      </c>
      <c r="O55">
        <v>112</v>
      </c>
      <c r="P55">
        <v>105</v>
      </c>
      <c r="Q55">
        <v>96</v>
      </c>
      <c r="R55">
        <v>110</v>
      </c>
      <c r="S55">
        <v>103</v>
      </c>
      <c r="T55">
        <v>94</v>
      </c>
      <c r="U55">
        <v>107</v>
      </c>
      <c r="V55">
        <v>100.5</v>
      </c>
      <c r="W55">
        <v>93</v>
      </c>
      <c r="X55">
        <v>104</v>
      </c>
      <c r="Y55">
        <v>98.5</v>
      </c>
      <c r="Z55">
        <v>91</v>
      </c>
      <c r="AA55">
        <v>101</v>
      </c>
      <c r="AB55">
        <v>96</v>
      </c>
      <c r="AC55">
        <v>89</v>
      </c>
      <c r="AD55">
        <v>98</v>
      </c>
      <c r="AE55">
        <v>93.5</v>
      </c>
      <c r="AF55">
        <v>87</v>
      </c>
      <c r="AG55">
        <v>95</v>
      </c>
      <c r="AH55">
        <v>91</v>
      </c>
      <c r="AI55">
        <v>85</v>
      </c>
      <c r="AJ55">
        <v>92</v>
      </c>
      <c r="AK55">
        <v>88.5</v>
      </c>
      <c r="AL55">
        <v>84</v>
      </c>
      <c r="AM55">
        <v>90</v>
      </c>
      <c r="AN55">
        <v>87</v>
      </c>
      <c r="AO55">
        <v>82</v>
      </c>
      <c r="AP55">
        <v>87</v>
      </c>
      <c r="AQ55">
        <v>84.5</v>
      </c>
      <c r="AR55">
        <v>80</v>
      </c>
      <c r="AS55">
        <v>84</v>
      </c>
      <c r="AT55">
        <v>82</v>
      </c>
      <c r="AU55">
        <v>78</v>
      </c>
      <c r="AV55">
        <v>81</v>
      </c>
      <c r="AW55">
        <v>79.5</v>
      </c>
      <c r="AX55">
        <v>76</v>
      </c>
      <c r="AY55">
        <v>78</v>
      </c>
      <c r="AZ55">
        <v>77</v>
      </c>
      <c r="BA55">
        <v>74</v>
      </c>
      <c r="BB55">
        <v>75</v>
      </c>
      <c r="BC55">
        <v>74.5</v>
      </c>
      <c r="BD55">
        <v>73</v>
      </c>
      <c r="BE55">
        <v>73</v>
      </c>
      <c r="BF55">
        <v>73</v>
      </c>
      <c r="BG55">
        <v>70</v>
      </c>
      <c r="BH55">
        <v>71</v>
      </c>
      <c r="BI55">
        <v>70.5</v>
      </c>
      <c r="BJ55">
        <v>67</v>
      </c>
      <c r="BK55">
        <v>69</v>
      </c>
      <c r="BL55">
        <v>68</v>
      </c>
      <c r="BM55">
        <v>64</v>
      </c>
      <c r="BN55">
        <v>67</v>
      </c>
      <c r="BO55">
        <v>65.5</v>
      </c>
      <c r="BP55">
        <v>61</v>
      </c>
      <c r="BQ55">
        <v>65</v>
      </c>
      <c r="BR55">
        <v>63</v>
      </c>
      <c r="BS55">
        <v>58</v>
      </c>
      <c r="BT55">
        <v>64</v>
      </c>
      <c r="BU55">
        <v>61</v>
      </c>
      <c r="BV55">
        <v>55</v>
      </c>
      <c r="BW55">
        <v>62</v>
      </c>
      <c r="BX55">
        <v>58.5</v>
      </c>
    </row>
    <row r="56" spans="1:76" x14ac:dyDescent="0.4">
      <c r="A56" t="s">
        <v>554</v>
      </c>
      <c r="B56">
        <v>35</v>
      </c>
      <c r="C56">
        <v>51</v>
      </c>
      <c r="D56">
        <v>42.333333333333336</v>
      </c>
      <c r="E56">
        <v>35</v>
      </c>
      <c r="F56">
        <v>51</v>
      </c>
      <c r="G56">
        <v>42.333333333333336</v>
      </c>
      <c r="H56">
        <v>35</v>
      </c>
      <c r="I56">
        <v>51</v>
      </c>
      <c r="J56">
        <v>42.333333333333336</v>
      </c>
      <c r="K56">
        <v>35</v>
      </c>
      <c r="L56">
        <v>51</v>
      </c>
      <c r="M56">
        <v>42.333333333333336</v>
      </c>
      <c r="N56">
        <v>35</v>
      </c>
      <c r="O56">
        <v>51</v>
      </c>
      <c r="P56">
        <v>42.333333333333336</v>
      </c>
      <c r="Q56">
        <v>35</v>
      </c>
      <c r="R56">
        <v>51</v>
      </c>
      <c r="S56">
        <v>42.333333333333336</v>
      </c>
      <c r="T56">
        <v>35</v>
      </c>
      <c r="U56">
        <v>51</v>
      </c>
      <c r="V56">
        <v>42.333333333333336</v>
      </c>
      <c r="W56">
        <v>35</v>
      </c>
      <c r="X56">
        <v>51</v>
      </c>
      <c r="Y56">
        <v>42.333333333333336</v>
      </c>
      <c r="Z56">
        <v>35</v>
      </c>
      <c r="AA56">
        <v>51</v>
      </c>
      <c r="AB56">
        <v>42.333333333333336</v>
      </c>
      <c r="AC56">
        <v>35</v>
      </c>
      <c r="AD56">
        <v>51</v>
      </c>
      <c r="AE56">
        <v>42.333333333333336</v>
      </c>
      <c r="AF56">
        <v>35</v>
      </c>
      <c r="AG56">
        <v>51</v>
      </c>
      <c r="AH56">
        <v>42.333333333333336</v>
      </c>
      <c r="AI56">
        <v>35</v>
      </c>
      <c r="AJ56">
        <v>51</v>
      </c>
      <c r="AK56">
        <v>42.333333333333336</v>
      </c>
      <c r="AL56">
        <v>35</v>
      </c>
      <c r="AM56">
        <v>51</v>
      </c>
      <c r="AN56">
        <v>42.333333333333336</v>
      </c>
      <c r="AO56">
        <v>35</v>
      </c>
      <c r="AP56">
        <v>51</v>
      </c>
      <c r="AQ56">
        <v>42.333333333333336</v>
      </c>
      <c r="AR56">
        <v>35</v>
      </c>
      <c r="AS56">
        <v>51</v>
      </c>
      <c r="AT56">
        <v>42.333333333333336</v>
      </c>
      <c r="AU56">
        <v>35</v>
      </c>
      <c r="AV56">
        <v>51</v>
      </c>
      <c r="AW56">
        <v>42.333333333333336</v>
      </c>
      <c r="AX56">
        <v>35</v>
      </c>
      <c r="AY56">
        <v>51</v>
      </c>
      <c r="AZ56">
        <v>42.333333333333336</v>
      </c>
      <c r="BA56">
        <v>35</v>
      </c>
      <c r="BB56">
        <v>51</v>
      </c>
      <c r="BC56">
        <v>42.333333333333336</v>
      </c>
      <c r="BD56">
        <v>35</v>
      </c>
      <c r="BE56">
        <v>51</v>
      </c>
      <c r="BF56">
        <v>42.333333333333336</v>
      </c>
      <c r="BG56">
        <v>35</v>
      </c>
      <c r="BH56">
        <v>51</v>
      </c>
      <c r="BI56">
        <v>42.333333333333336</v>
      </c>
      <c r="BJ56">
        <v>35</v>
      </c>
      <c r="BK56">
        <v>51</v>
      </c>
      <c r="BL56">
        <v>42.333333333333336</v>
      </c>
      <c r="BM56">
        <v>35</v>
      </c>
      <c r="BN56">
        <v>51</v>
      </c>
      <c r="BO56">
        <v>42.333333333333336</v>
      </c>
      <c r="BP56">
        <v>35</v>
      </c>
      <c r="BQ56">
        <v>51</v>
      </c>
      <c r="BR56">
        <v>42.333333333333336</v>
      </c>
      <c r="BS56">
        <v>35</v>
      </c>
      <c r="BT56">
        <v>51</v>
      </c>
      <c r="BU56">
        <v>42.333333333333336</v>
      </c>
      <c r="BV56">
        <v>35</v>
      </c>
      <c r="BW56">
        <v>51</v>
      </c>
      <c r="BX56">
        <v>42.333333333333336</v>
      </c>
    </row>
    <row r="57" spans="1:76" x14ac:dyDescent="0.4">
      <c r="A57" t="s">
        <v>555</v>
      </c>
      <c r="B57">
        <v>72</v>
      </c>
      <c r="C57">
        <v>157</v>
      </c>
      <c r="D57">
        <v>123.04166666666667</v>
      </c>
      <c r="E57">
        <v>73</v>
      </c>
      <c r="F57">
        <v>152</v>
      </c>
      <c r="G57">
        <v>119.41666666666666</v>
      </c>
      <c r="H57">
        <v>65</v>
      </c>
      <c r="I57">
        <v>147</v>
      </c>
      <c r="J57">
        <v>116.04166666666666</v>
      </c>
      <c r="K57">
        <v>73</v>
      </c>
      <c r="L57">
        <v>143</v>
      </c>
      <c r="M57">
        <v>113.62499999999997</v>
      </c>
      <c r="N57">
        <v>77</v>
      </c>
      <c r="O57">
        <v>138</v>
      </c>
      <c r="P57">
        <v>111.16666666666669</v>
      </c>
      <c r="Q57">
        <v>79</v>
      </c>
      <c r="R57">
        <v>133</v>
      </c>
      <c r="S57">
        <v>108.54166666666666</v>
      </c>
      <c r="T57">
        <v>80</v>
      </c>
      <c r="U57">
        <v>131</v>
      </c>
      <c r="V57">
        <v>106.12499999999997</v>
      </c>
      <c r="W57">
        <v>81</v>
      </c>
      <c r="X57">
        <v>132</v>
      </c>
      <c r="Y57">
        <v>103.45833333333331</v>
      </c>
      <c r="Z57">
        <v>79</v>
      </c>
      <c r="AA57">
        <v>132</v>
      </c>
      <c r="AB57">
        <v>101.08333333333333</v>
      </c>
      <c r="AC57">
        <v>76</v>
      </c>
      <c r="AD57">
        <v>133</v>
      </c>
      <c r="AE57">
        <v>98.583333333333314</v>
      </c>
      <c r="AF57">
        <v>73</v>
      </c>
      <c r="AG57">
        <v>134</v>
      </c>
      <c r="AH57">
        <v>95.291666666666643</v>
      </c>
      <c r="AI57">
        <v>70</v>
      </c>
      <c r="AJ57">
        <v>135</v>
      </c>
      <c r="AK57">
        <v>92.083333333333329</v>
      </c>
      <c r="AL57">
        <v>67</v>
      </c>
      <c r="AM57">
        <v>135</v>
      </c>
      <c r="AN57">
        <v>88.458333333333314</v>
      </c>
      <c r="AO57">
        <v>65</v>
      </c>
      <c r="AP57">
        <v>136</v>
      </c>
      <c r="AQ57">
        <v>84.999999999999972</v>
      </c>
      <c r="AR57">
        <v>42</v>
      </c>
      <c r="AS57">
        <v>91</v>
      </c>
      <c r="AT57">
        <v>72.958333333333329</v>
      </c>
      <c r="AU57">
        <v>41</v>
      </c>
      <c r="AV57">
        <v>85</v>
      </c>
      <c r="AW57">
        <v>68.166666666666671</v>
      </c>
      <c r="AX57">
        <v>41</v>
      </c>
      <c r="AY57">
        <v>80</v>
      </c>
      <c r="AZ57">
        <v>64.583333333333343</v>
      </c>
      <c r="BA57">
        <v>33</v>
      </c>
      <c r="BB57">
        <v>75</v>
      </c>
      <c r="BC57">
        <v>60.916666666666671</v>
      </c>
      <c r="BD57">
        <v>34</v>
      </c>
      <c r="BE57">
        <v>71</v>
      </c>
      <c r="BF57">
        <v>57.75</v>
      </c>
      <c r="BG57">
        <v>36</v>
      </c>
      <c r="BH57">
        <v>66</v>
      </c>
      <c r="BI57">
        <v>54.5</v>
      </c>
      <c r="BJ57">
        <v>37</v>
      </c>
      <c r="BK57">
        <v>61</v>
      </c>
      <c r="BL57">
        <v>51.416666666666679</v>
      </c>
      <c r="BM57">
        <v>38</v>
      </c>
      <c r="BN57">
        <v>56</v>
      </c>
      <c r="BO57">
        <v>48.25</v>
      </c>
      <c r="BP57">
        <v>37</v>
      </c>
      <c r="BQ57">
        <v>52</v>
      </c>
      <c r="BR57">
        <v>45</v>
      </c>
      <c r="BS57">
        <v>33</v>
      </c>
      <c r="BT57">
        <v>48</v>
      </c>
      <c r="BU57">
        <v>41.875</v>
      </c>
      <c r="BV57">
        <v>29</v>
      </c>
      <c r="BW57">
        <v>45</v>
      </c>
      <c r="BX57">
        <v>38.583333333333329</v>
      </c>
    </row>
    <row r="58" spans="1:76" x14ac:dyDescent="0.4">
      <c r="A58" t="s">
        <v>556</v>
      </c>
      <c r="B58">
        <v>89</v>
      </c>
      <c r="C58">
        <v>119</v>
      </c>
      <c r="D58">
        <v>105</v>
      </c>
      <c r="E58">
        <v>87</v>
      </c>
      <c r="F58">
        <v>116</v>
      </c>
      <c r="G58">
        <v>102.33333333333333</v>
      </c>
      <c r="H58">
        <v>85</v>
      </c>
      <c r="I58">
        <v>112</v>
      </c>
      <c r="J58">
        <v>99.666666666666671</v>
      </c>
      <c r="K58">
        <v>82</v>
      </c>
      <c r="L58">
        <v>109</v>
      </c>
      <c r="M58">
        <v>96.666666666666671</v>
      </c>
      <c r="N58">
        <v>80</v>
      </c>
      <c r="O58">
        <v>106</v>
      </c>
      <c r="P58">
        <v>94</v>
      </c>
      <c r="Q58">
        <v>78</v>
      </c>
      <c r="R58">
        <v>103</v>
      </c>
      <c r="S58">
        <v>91.333333333333329</v>
      </c>
      <c r="T58">
        <v>76</v>
      </c>
      <c r="U58">
        <v>100</v>
      </c>
      <c r="V58">
        <v>88.666666666666671</v>
      </c>
      <c r="W58">
        <v>74</v>
      </c>
      <c r="X58">
        <v>97</v>
      </c>
      <c r="Y58">
        <v>86.333333333333329</v>
      </c>
      <c r="Z58">
        <v>72</v>
      </c>
      <c r="AA58">
        <v>94</v>
      </c>
      <c r="AB58">
        <v>83.666666666666671</v>
      </c>
      <c r="AC58">
        <v>70</v>
      </c>
      <c r="AD58">
        <v>90</v>
      </c>
      <c r="AE58">
        <v>80.666666666666671</v>
      </c>
      <c r="AF58">
        <v>68</v>
      </c>
      <c r="AG58">
        <v>87</v>
      </c>
      <c r="AH58">
        <v>78</v>
      </c>
      <c r="AI58">
        <v>66</v>
      </c>
      <c r="AJ58">
        <v>84</v>
      </c>
      <c r="AK58">
        <v>75.333333333333329</v>
      </c>
      <c r="AL58">
        <v>64</v>
      </c>
      <c r="AM58">
        <v>81</v>
      </c>
      <c r="AN58">
        <v>73</v>
      </c>
      <c r="AO58">
        <v>62</v>
      </c>
      <c r="AP58">
        <v>78</v>
      </c>
      <c r="AQ58">
        <v>70.333333333333329</v>
      </c>
      <c r="AR58">
        <v>60</v>
      </c>
      <c r="AS58">
        <v>75</v>
      </c>
      <c r="AT58">
        <v>67.666666666666671</v>
      </c>
      <c r="AU58">
        <v>58</v>
      </c>
      <c r="AV58">
        <v>72</v>
      </c>
      <c r="AW58">
        <v>65</v>
      </c>
      <c r="AX58">
        <v>56</v>
      </c>
      <c r="AY58">
        <v>69</v>
      </c>
      <c r="AZ58">
        <v>62.333333333333336</v>
      </c>
      <c r="BA58">
        <v>53</v>
      </c>
      <c r="BB58">
        <v>65</v>
      </c>
      <c r="BC58">
        <v>59.333333333333336</v>
      </c>
      <c r="BD58">
        <v>51</v>
      </c>
      <c r="BE58">
        <v>62</v>
      </c>
      <c r="BF58">
        <v>56.666666666666664</v>
      </c>
      <c r="BG58">
        <v>49</v>
      </c>
      <c r="BH58">
        <v>59</v>
      </c>
      <c r="BI58">
        <v>54</v>
      </c>
      <c r="BJ58">
        <v>47</v>
      </c>
      <c r="BK58">
        <v>56</v>
      </c>
      <c r="BL58">
        <v>51.333333333333336</v>
      </c>
      <c r="BM58">
        <v>45</v>
      </c>
      <c r="BN58">
        <v>53</v>
      </c>
      <c r="BO58">
        <v>48.666666666666664</v>
      </c>
      <c r="BP58">
        <v>43</v>
      </c>
      <c r="BQ58">
        <v>50</v>
      </c>
      <c r="BR58">
        <v>46.333333333333336</v>
      </c>
      <c r="BS58">
        <v>41</v>
      </c>
      <c r="BT58">
        <v>47</v>
      </c>
      <c r="BU58">
        <v>43.666666666666664</v>
      </c>
      <c r="BV58">
        <v>39</v>
      </c>
      <c r="BW58">
        <v>44</v>
      </c>
      <c r="BX58">
        <v>41</v>
      </c>
    </row>
    <row r="59" spans="1:76" x14ac:dyDescent="0.4">
      <c r="A59" t="s">
        <v>557</v>
      </c>
      <c r="B59">
        <v>89</v>
      </c>
      <c r="C59">
        <v>136</v>
      </c>
      <c r="D59">
        <v>109.69230769230771</v>
      </c>
      <c r="E59">
        <v>89</v>
      </c>
      <c r="F59">
        <v>132</v>
      </c>
      <c r="G59">
        <v>108.30769230769231</v>
      </c>
      <c r="H59">
        <v>88</v>
      </c>
      <c r="I59">
        <v>128</v>
      </c>
      <c r="J59">
        <v>106.69230769230769</v>
      </c>
      <c r="K59">
        <v>67</v>
      </c>
      <c r="L59">
        <v>124</v>
      </c>
      <c r="M59">
        <v>101.69230769230769</v>
      </c>
      <c r="N59">
        <v>73</v>
      </c>
      <c r="O59">
        <v>121</v>
      </c>
      <c r="P59">
        <v>100.30769230769231</v>
      </c>
      <c r="Q59">
        <v>79</v>
      </c>
      <c r="R59">
        <v>117</v>
      </c>
      <c r="S59">
        <v>98.84615384615384</v>
      </c>
      <c r="T59">
        <v>85</v>
      </c>
      <c r="U59">
        <v>113</v>
      </c>
      <c r="V59">
        <v>97.615384615384627</v>
      </c>
      <c r="W59">
        <v>84</v>
      </c>
      <c r="X59">
        <v>111</v>
      </c>
      <c r="Y59">
        <v>95.92307692307692</v>
      </c>
      <c r="Z59">
        <v>82</v>
      </c>
      <c r="AA59">
        <v>111</v>
      </c>
      <c r="AB59">
        <v>94.692307692307708</v>
      </c>
      <c r="AC59">
        <v>80</v>
      </c>
      <c r="AD59">
        <v>111</v>
      </c>
      <c r="AE59">
        <v>93.230769230769241</v>
      </c>
      <c r="AF59">
        <v>77</v>
      </c>
      <c r="AG59">
        <v>111</v>
      </c>
      <c r="AH59">
        <v>91.846153846153854</v>
      </c>
      <c r="AI59">
        <v>75</v>
      </c>
      <c r="AJ59">
        <v>110</v>
      </c>
      <c r="AK59">
        <v>89.307692307692307</v>
      </c>
      <c r="AL59">
        <v>73</v>
      </c>
      <c r="AM59">
        <v>110</v>
      </c>
      <c r="AN59">
        <v>86.769230769230774</v>
      </c>
      <c r="AO59">
        <v>70</v>
      </c>
      <c r="AP59">
        <v>110</v>
      </c>
      <c r="AQ59">
        <v>84.307692307692292</v>
      </c>
      <c r="AR59">
        <v>68</v>
      </c>
      <c r="AS59">
        <v>110</v>
      </c>
      <c r="AT59">
        <v>81.07692307692308</v>
      </c>
      <c r="AU59">
        <v>65</v>
      </c>
      <c r="AV59">
        <v>109</v>
      </c>
      <c r="AW59">
        <v>77.846153846153854</v>
      </c>
      <c r="AX59">
        <v>59</v>
      </c>
      <c r="AY59">
        <v>109</v>
      </c>
      <c r="AZ59">
        <v>74.692307692307693</v>
      </c>
      <c r="BA59">
        <v>36</v>
      </c>
      <c r="BB59">
        <v>78</v>
      </c>
      <c r="BC59">
        <v>61.769230769230766</v>
      </c>
      <c r="BD59">
        <v>37</v>
      </c>
      <c r="BE59">
        <v>72</v>
      </c>
      <c r="BF59">
        <v>58.53846153846154</v>
      </c>
      <c r="BG59">
        <v>38</v>
      </c>
      <c r="BH59">
        <v>67</v>
      </c>
      <c r="BI59">
        <v>56.38461538461538</v>
      </c>
      <c r="BJ59">
        <v>38</v>
      </c>
      <c r="BK59">
        <v>63</v>
      </c>
      <c r="BL59">
        <v>53.846153846153847</v>
      </c>
      <c r="BM59">
        <v>38</v>
      </c>
      <c r="BN59">
        <v>61</v>
      </c>
      <c r="BO59">
        <v>51.769230769230766</v>
      </c>
      <c r="BP59">
        <v>37</v>
      </c>
      <c r="BQ59">
        <v>58</v>
      </c>
      <c r="BR59">
        <v>49.38461538461538</v>
      </c>
      <c r="BS59">
        <v>37</v>
      </c>
      <c r="BT59">
        <v>55</v>
      </c>
      <c r="BU59">
        <v>47.15384615384616</v>
      </c>
      <c r="BV59">
        <v>36</v>
      </c>
      <c r="BW59">
        <v>52</v>
      </c>
      <c r="BX59">
        <v>44.769230769230774</v>
      </c>
    </row>
    <row r="60" spans="1:76" x14ac:dyDescent="0.4">
      <c r="A60" t="s">
        <v>558</v>
      </c>
      <c r="B60">
        <v>89</v>
      </c>
      <c r="C60">
        <v>222</v>
      </c>
      <c r="D60">
        <v>148.5</v>
      </c>
      <c r="E60">
        <v>88</v>
      </c>
      <c r="F60">
        <v>219</v>
      </c>
      <c r="G60">
        <v>144.25</v>
      </c>
      <c r="H60">
        <v>87</v>
      </c>
      <c r="I60">
        <v>216</v>
      </c>
      <c r="J60">
        <v>139.9375</v>
      </c>
      <c r="K60">
        <v>86</v>
      </c>
      <c r="L60">
        <v>213</v>
      </c>
      <c r="M60">
        <v>135.625</v>
      </c>
      <c r="N60">
        <v>85</v>
      </c>
      <c r="O60">
        <v>210</v>
      </c>
      <c r="P60">
        <v>131.56249999999997</v>
      </c>
      <c r="Q60">
        <v>83</v>
      </c>
      <c r="R60">
        <v>207</v>
      </c>
      <c r="S60">
        <v>127.18750000000003</v>
      </c>
      <c r="T60">
        <v>82</v>
      </c>
      <c r="U60">
        <v>204</v>
      </c>
      <c r="V60">
        <v>123.00000000000001</v>
      </c>
      <c r="W60">
        <v>80</v>
      </c>
      <c r="X60">
        <v>201</v>
      </c>
      <c r="Y60">
        <v>115.12499999999999</v>
      </c>
      <c r="Z60">
        <v>79</v>
      </c>
      <c r="AA60">
        <v>198</v>
      </c>
      <c r="AB60">
        <v>110.56249999999999</v>
      </c>
      <c r="AC60">
        <v>76</v>
      </c>
      <c r="AD60">
        <v>195</v>
      </c>
      <c r="AE60">
        <v>105.6875</v>
      </c>
      <c r="AF60">
        <v>72</v>
      </c>
      <c r="AG60">
        <v>192</v>
      </c>
      <c r="AH60">
        <v>101.1875</v>
      </c>
      <c r="AI60">
        <v>67</v>
      </c>
      <c r="AJ60">
        <v>189</v>
      </c>
      <c r="AK60">
        <v>96.3125</v>
      </c>
      <c r="AL60">
        <v>63</v>
      </c>
      <c r="AM60">
        <v>101</v>
      </c>
      <c r="AN60">
        <v>79.125000000000014</v>
      </c>
      <c r="AO60">
        <v>62</v>
      </c>
      <c r="AP60">
        <v>97</v>
      </c>
      <c r="AQ60">
        <v>76.187500000000014</v>
      </c>
      <c r="AR60">
        <v>62</v>
      </c>
      <c r="AS60">
        <v>94</v>
      </c>
      <c r="AT60">
        <v>74.312500000000014</v>
      </c>
      <c r="AU60">
        <v>64</v>
      </c>
      <c r="AV60">
        <v>90</v>
      </c>
      <c r="AW60">
        <v>73.6875</v>
      </c>
      <c r="AX60">
        <v>58</v>
      </c>
      <c r="AY60">
        <v>87</v>
      </c>
      <c r="AZ60">
        <v>73.25</v>
      </c>
      <c r="BA60">
        <v>61</v>
      </c>
      <c r="BB60">
        <v>89</v>
      </c>
      <c r="BC60">
        <v>73.5</v>
      </c>
      <c r="BD60">
        <v>64</v>
      </c>
      <c r="BE60">
        <v>91</v>
      </c>
      <c r="BF60">
        <v>74.1875</v>
      </c>
      <c r="BG60">
        <v>67</v>
      </c>
      <c r="BH60">
        <v>93</v>
      </c>
      <c r="BI60">
        <v>74.749999999999986</v>
      </c>
      <c r="BJ60">
        <v>66</v>
      </c>
      <c r="BK60">
        <v>95</v>
      </c>
      <c r="BL60">
        <v>75.312499999999986</v>
      </c>
      <c r="BM60">
        <v>65</v>
      </c>
      <c r="BN60">
        <v>97</v>
      </c>
      <c r="BO60">
        <v>75.625</v>
      </c>
      <c r="BP60">
        <v>64</v>
      </c>
      <c r="BQ60">
        <v>99</v>
      </c>
      <c r="BR60">
        <v>76.312500000000014</v>
      </c>
      <c r="BS60">
        <v>62</v>
      </c>
      <c r="BT60">
        <v>101</v>
      </c>
      <c r="BU60">
        <v>76.75</v>
      </c>
      <c r="BV60">
        <v>59</v>
      </c>
      <c r="BW60">
        <v>103</v>
      </c>
      <c r="BX60">
        <v>77.3125</v>
      </c>
    </row>
    <row r="61" spans="1:76" x14ac:dyDescent="0.4">
      <c r="A61" t="s">
        <v>559</v>
      </c>
      <c r="B61">
        <v>53</v>
      </c>
      <c r="C61">
        <v>158</v>
      </c>
      <c r="D61">
        <v>113.0625</v>
      </c>
      <c r="E61">
        <v>60</v>
      </c>
      <c r="F61">
        <v>155</v>
      </c>
      <c r="G61">
        <v>109.43750000000003</v>
      </c>
      <c r="H61">
        <v>62</v>
      </c>
      <c r="I61">
        <v>152</v>
      </c>
      <c r="J61">
        <v>105.9375</v>
      </c>
      <c r="K61">
        <v>61</v>
      </c>
      <c r="L61">
        <v>149</v>
      </c>
      <c r="M61">
        <v>102.3125</v>
      </c>
      <c r="N61">
        <v>60</v>
      </c>
      <c r="O61">
        <v>145</v>
      </c>
      <c r="P61">
        <v>98.6875</v>
      </c>
      <c r="Q61">
        <v>59</v>
      </c>
      <c r="R61">
        <v>142</v>
      </c>
      <c r="S61">
        <v>95.0625</v>
      </c>
      <c r="T61">
        <v>58</v>
      </c>
      <c r="U61">
        <v>139</v>
      </c>
      <c r="V61">
        <v>91.437499999999986</v>
      </c>
      <c r="W61">
        <v>57</v>
      </c>
      <c r="X61">
        <v>136</v>
      </c>
      <c r="Y61">
        <v>85.999999999999986</v>
      </c>
      <c r="Z61">
        <v>56</v>
      </c>
      <c r="AA61">
        <v>133</v>
      </c>
      <c r="AB61">
        <v>81.6875</v>
      </c>
      <c r="AC61">
        <v>53</v>
      </c>
      <c r="AD61">
        <v>130</v>
      </c>
      <c r="AE61">
        <v>78.937499999999986</v>
      </c>
      <c r="AF61">
        <v>50</v>
      </c>
      <c r="AG61">
        <v>126</v>
      </c>
      <c r="AH61">
        <v>76.125</v>
      </c>
      <c r="AI61">
        <v>46</v>
      </c>
      <c r="AJ61">
        <v>123</v>
      </c>
      <c r="AK61">
        <v>73.312499999999986</v>
      </c>
      <c r="AL61">
        <v>42</v>
      </c>
      <c r="AM61">
        <v>120</v>
      </c>
      <c r="AN61">
        <v>70.312500000000014</v>
      </c>
      <c r="AO61">
        <v>38</v>
      </c>
      <c r="AP61">
        <v>117</v>
      </c>
      <c r="AQ61">
        <v>67.625</v>
      </c>
      <c r="AR61">
        <v>40</v>
      </c>
      <c r="AS61">
        <v>114</v>
      </c>
      <c r="AT61">
        <v>65.5625</v>
      </c>
      <c r="AU61">
        <v>41</v>
      </c>
      <c r="AV61">
        <v>110</v>
      </c>
      <c r="AW61">
        <v>65.8125</v>
      </c>
      <c r="AX61">
        <v>43</v>
      </c>
      <c r="AY61">
        <v>107</v>
      </c>
      <c r="AZ61">
        <v>66.187500000000014</v>
      </c>
      <c r="BA61">
        <v>44</v>
      </c>
      <c r="BB61">
        <v>104</v>
      </c>
      <c r="BC61">
        <v>66.875</v>
      </c>
      <c r="BD61">
        <v>46</v>
      </c>
      <c r="BE61">
        <v>101</v>
      </c>
      <c r="BF61">
        <v>67.625</v>
      </c>
      <c r="BG61">
        <v>46</v>
      </c>
      <c r="BH61">
        <v>98</v>
      </c>
      <c r="BI61">
        <v>68.437499999999986</v>
      </c>
      <c r="BJ61">
        <v>45</v>
      </c>
      <c r="BK61">
        <v>101</v>
      </c>
      <c r="BL61">
        <v>69.125</v>
      </c>
      <c r="BM61">
        <v>44</v>
      </c>
      <c r="BN61">
        <v>106</v>
      </c>
      <c r="BO61">
        <v>69.875000000000028</v>
      </c>
      <c r="BP61">
        <v>43</v>
      </c>
      <c r="BQ61">
        <v>112</v>
      </c>
      <c r="BR61">
        <v>70.625</v>
      </c>
      <c r="BS61">
        <v>42</v>
      </c>
      <c r="BT61">
        <v>117</v>
      </c>
      <c r="BU61">
        <v>71.499999999999986</v>
      </c>
      <c r="BV61">
        <v>42</v>
      </c>
      <c r="BW61">
        <v>141</v>
      </c>
      <c r="BX61">
        <v>94.25</v>
      </c>
    </row>
    <row r="62" spans="1:76" x14ac:dyDescent="0.4">
      <c r="A62" t="s">
        <v>560</v>
      </c>
      <c r="B62">
        <v>64</v>
      </c>
      <c r="C62">
        <v>124</v>
      </c>
      <c r="D62">
        <v>84</v>
      </c>
      <c r="E62">
        <v>64</v>
      </c>
      <c r="F62">
        <v>122</v>
      </c>
      <c r="G62">
        <v>83.333333333333329</v>
      </c>
      <c r="H62">
        <v>64</v>
      </c>
      <c r="I62">
        <v>120</v>
      </c>
      <c r="J62">
        <v>82.666666666666671</v>
      </c>
      <c r="K62">
        <v>64</v>
      </c>
      <c r="L62">
        <v>117</v>
      </c>
      <c r="M62">
        <v>81.666666666666671</v>
      </c>
      <c r="N62">
        <v>64</v>
      </c>
      <c r="O62">
        <v>115</v>
      </c>
      <c r="P62">
        <v>81</v>
      </c>
      <c r="Q62">
        <v>64</v>
      </c>
      <c r="R62">
        <v>112</v>
      </c>
      <c r="S62">
        <v>80</v>
      </c>
      <c r="T62">
        <v>64</v>
      </c>
      <c r="U62">
        <v>110</v>
      </c>
      <c r="V62">
        <v>79.333333333333329</v>
      </c>
      <c r="W62">
        <v>64</v>
      </c>
      <c r="X62">
        <v>107</v>
      </c>
      <c r="Y62">
        <v>78.333333333333329</v>
      </c>
      <c r="Z62">
        <v>64</v>
      </c>
      <c r="AA62">
        <v>105</v>
      </c>
      <c r="AB62">
        <v>77.666666666666671</v>
      </c>
      <c r="AC62">
        <v>64</v>
      </c>
      <c r="AD62">
        <v>102</v>
      </c>
      <c r="AE62">
        <v>76.666666666666671</v>
      </c>
      <c r="AF62">
        <v>64</v>
      </c>
      <c r="AG62">
        <v>100</v>
      </c>
      <c r="AH62">
        <v>76</v>
      </c>
      <c r="AI62">
        <v>64</v>
      </c>
      <c r="AJ62">
        <v>98</v>
      </c>
      <c r="AK62">
        <v>75.333333333333329</v>
      </c>
      <c r="AL62">
        <v>64</v>
      </c>
      <c r="AM62">
        <v>95</v>
      </c>
      <c r="AN62">
        <v>74.333333333333329</v>
      </c>
      <c r="AO62">
        <v>64</v>
      </c>
      <c r="AP62">
        <v>93</v>
      </c>
      <c r="AQ62">
        <v>73.666666666666671</v>
      </c>
      <c r="AR62">
        <v>64</v>
      </c>
      <c r="AS62">
        <v>90</v>
      </c>
      <c r="AT62">
        <v>72.666666666666671</v>
      </c>
      <c r="AU62">
        <v>64</v>
      </c>
      <c r="AV62">
        <v>88</v>
      </c>
      <c r="AW62">
        <v>72</v>
      </c>
      <c r="AX62">
        <v>64</v>
      </c>
      <c r="AY62">
        <v>85</v>
      </c>
      <c r="AZ62">
        <v>71</v>
      </c>
      <c r="BA62">
        <v>64</v>
      </c>
      <c r="BB62">
        <v>83</v>
      </c>
      <c r="BC62">
        <v>70.333333333333329</v>
      </c>
      <c r="BD62">
        <v>64</v>
      </c>
      <c r="BE62">
        <v>81</v>
      </c>
      <c r="BF62">
        <v>69.666666666666671</v>
      </c>
      <c r="BG62">
        <v>64</v>
      </c>
      <c r="BH62">
        <v>78</v>
      </c>
      <c r="BI62">
        <v>68.666666666666671</v>
      </c>
      <c r="BJ62">
        <v>64</v>
      </c>
      <c r="BK62">
        <v>76</v>
      </c>
      <c r="BL62">
        <v>68</v>
      </c>
      <c r="BM62">
        <v>64</v>
      </c>
      <c r="BN62">
        <v>73</v>
      </c>
      <c r="BO62">
        <v>67</v>
      </c>
      <c r="BP62">
        <v>64</v>
      </c>
      <c r="BQ62">
        <v>71</v>
      </c>
      <c r="BR62">
        <v>66.333333333333329</v>
      </c>
      <c r="BS62">
        <v>64</v>
      </c>
      <c r="BT62">
        <v>68</v>
      </c>
      <c r="BU62">
        <v>65.333333333333329</v>
      </c>
      <c r="BV62">
        <v>64</v>
      </c>
      <c r="BW62">
        <v>66</v>
      </c>
      <c r="BX62">
        <v>64.666666666666671</v>
      </c>
    </row>
    <row r="63" spans="1:76" x14ac:dyDescent="0.4">
      <c r="A63" t="s">
        <v>561</v>
      </c>
      <c r="B63">
        <v>117</v>
      </c>
      <c r="C63">
        <v>387</v>
      </c>
      <c r="D63">
        <v>215.16666666666663</v>
      </c>
      <c r="E63">
        <v>116</v>
      </c>
      <c r="F63">
        <v>369</v>
      </c>
      <c r="G63">
        <v>211.66666666666669</v>
      </c>
      <c r="H63">
        <v>114</v>
      </c>
      <c r="I63">
        <v>352</v>
      </c>
      <c r="J63">
        <v>208</v>
      </c>
      <c r="K63">
        <v>113</v>
      </c>
      <c r="L63">
        <v>334</v>
      </c>
      <c r="M63">
        <v>204.41666666666666</v>
      </c>
      <c r="N63">
        <v>112</v>
      </c>
      <c r="O63">
        <v>325</v>
      </c>
      <c r="P63">
        <v>200.91666666666666</v>
      </c>
      <c r="Q63">
        <v>101</v>
      </c>
      <c r="R63">
        <v>310</v>
      </c>
      <c r="S63">
        <v>195.41666666666666</v>
      </c>
      <c r="T63">
        <v>85</v>
      </c>
      <c r="U63">
        <v>296</v>
      </c>
      <c r="V63">
        <v>189.83333333333334</v>
      </c>
      <c r="W63">
        <v>68</v>
      </c>
      <c r="X63">
        <v>281</v>
      </c>
      <c r="Y63">
        <v>181.25</v>
      </c>
      <c r="Z63">
        <v>52</v>
      </c>
      <c r="AA63">
        <v>270</v>
      </c>
      <c r="AB63">
        <v>172.33333333333331</v>
      </c>
      <c r="AC63">
        <v>51</v>
      </c>
      <c r="AD63">
        <v>287</v>
      </c>
      <c r="AE63">
        <v>165.25</v>
      </c>
      <c r="AF63">
        <v>38</v>
      </c>
      <c r="AG63">
        <v>202</v>
      </c>
      <c r="AH63">
        <v>98.000000000000014</v>
      </c>
      <c r="AI63">
        <v>46</v>
      </c>
      <c r="AJ63">
        <v>205</v>
      </c>
      <c r="AK63">
        <v>98.5</v>
      </c>
      <c r="AL63">
        <v>48</v>
      </c>
      <c r="AM63">
        <v>209</v>
      </c>
      <c r="AN63">
        <v>98.916666666666671</v>
      </c>
      <c r="AO63">
        <v>46</v>
      </c>
      <c r="AP63">
        <v>212</v>
      </c>
      <c r="AQ63">
        <v>99.333333333333343</v>
      </c>
      <c r="AR63">
        <v>45</v>
      </c>
      <c r="AS63">
        <v>215</v>
      </c>
      <c r="AT63">
        <v>100</v>
      </c>
      <c r="AU63">
        <v>44</v>
      </c>
      <c r="AV63">
        <v>118</v>
      </c>
      <c r="AW63">
        <v>88.583333333333329</v>
      </c>
      <c r="AX63">
        <v>43</v>
      </c>
      <c r="AY63">
        <v>117</v>
      </c>
      <c r="AZ63">
        <v>89.583333333333329</v>
      </c>
      <c r="BA63">
        <v>42</v>
      </c>
      <c r="BB63">
        <v>117</v>
      </c>
      <c r="BC63">
        <v>92.166666666666657</v>
      </c>
      <c r="BD63">
        <v>41</v>
      </c>
      <c r="BE63">
        <v>123</v>
      </c>
      <c r="BF63">
        <v>94.583333333333329</v>
      </c>
      <c r="BG63">
        <v>40</v>
      </c>
      <c r="BH63">
        <v>128</v>
      </c>
      <c r="BI63">
        <v>97.083333333333343</v>
      </c>
      <c r="BJ63">
        <v>39</v>
      </c>
      <c r="BK63">
        <v>133</v>
      </c>
      <c r="BL63">
        <v>99.499999999999986</v>
      </c>
      <c r="BM63">
        <v>37</v>
      </c>
      <c r="BN63">
        <v>141</v>
      </c>
      <c r="BO63">
        <v>90.25</v>
      </c>
      <c r="BP63">
        <v>36</v>
      </c>
      <c r="BQ63">
        <v>126</v>
      </c>
      <c r="BR63">
        <v>78.333333333333343</v>
      </c>
      <c r="BS63">
        <v>35</v>
      </c>
      <c r="BT63">
        <v>89</v>
      </c>
      <c r="BU63">
        <v>62.08333333333335</v>
      </c>
      <c r="BV63">
        <v>31</v>
      </c>
      <c r="BW63">
        <v>64</v>
      </c>
      <c r="BX63">
        <v>45.75</v>
      </c>
    </row>
    <row r="64" spans="1:76" x14ac:dyDescent="0.4">
      <c r="A64" t="s">
        <v>562</v>
      </c>
      <c r="B64">
        <v>84</v>
      </c>
      <c r="C64">
        <v>101</v>
      </c>
      <c r="D64">
        <v>92.5</v>
      </c>
      <c r="E64">
        <v>85</v>
      </c>
      <c r="F64">
        <v>99</v>
      </c>
      <c r="G64">
        <v>92</v>
      </c>
      <c r="H64">
        <v>85</v>
      </c>
      <c r="I64">
        <v>97</v>
      </c>
      <c r="J64">
        <v>91</v>
      </c>
      <c r="K64">
        <v>86</v>
      </c>
      <c r="L64">
        <v>94</v>
      </c>
      <c r="M64">
        <v>90</v>
      </c>
      <c r="N64">
        <v>87</v>
      </c>
      <c r="O64">
        <v>92</v>
      </c>
      <c r="P64">
        <v>89.5</v>
      </c>
      <c r="Q64">
        <v>88</v>
      </c>
      <c r="R64">
        <v>90</v>
      </c>
      <c r="S64">
        <v>89</v>
      </c>
      <c r="T64">
        <v>88</v>
      </c>
      <c r="U64">
        <v>88</v>
      </c>
      <c r="V64">
        <v>88</v>
      </c>
      <c r="W64">
        <v>86</v>
      </c>
      <c r="X64">
        <v>89</v>
      </c>
      <c r="Y64">
        <v>87.5</v>
      </c>
      <c r="Z64">
        <v>84</v>
      </c>
      <c r="AA64">
        <v>90</v>
      </c>
      <c r="AB64">
        <v>87</v>
      </c>
      <c r="AC64">
        <v>82</v>
      </c>
      <c r="AD64">
        <v>91</v>
      </c>
      <c r="AE64">
        <v>86.5</v>
      </c>
      <c r="AF64">
        <v>80</v>
      </c>
      <c r="AG64">
        <v>92</v>
      </c>
      <c r="AH64">
        <v>86</v>
      </c>
      <c r="AI64">
        <v>77</v>
      </c>
      <c r="AJ64">
        <v>93</v>
      </c>
      <c r="AK64">
        <v>85</v>
      </c>
      <c r="AL64">
        <v>75</v>
      </c>
      <c r="AM64">
        <v>88</v>
      </c>
      <c r="AN64">
        <v>81.5</v>
      </c>
      <c r="AO64">
        <v>73</v>
      </c>
      <c r="AP64">
        <v>84</v>
      </c>
      <c r="AQ64">
        <v>78.5</v>
      </c>
      <c r="AR64">
        <v>71</v>
      </c>
      <c r="AS64">
        <v>79</v>
      </c>
      <c r="AT64">
        <v>75</v>
      </c>
      <c r="AU64">
        <v>69</v>
      </c>
      <c r="AV64">
        <v>75</v>
      </c>
      <c r="AW64">
        <v>72</v>
      </c>
      <c r="AX64">
        <v>67</v>
      </c>
      <c r="AY64">
        <v>71</v>
      </c>
      <c r="AZ64">
        <v>69</v>
      </c>
      <c r="BA64">
        <v>65</v>
      </c>
      <c r="BB64">
        <v>67</v>
      </c>
      <c r="BC64">
        <v>66</v>
      </c>
      <c r="BD64">
        <v>62</v>
      </c>
      <c r="BE64">
        <v>63</v>
      </c>
      <c r="BF64">
        <v>62.5</v>
      </c>
      <c r="BG64">
        <v>58</v>
      </c>
      <c r="BH64">
        <v>61</v>
      </c>
      <c r="BI64">
        <v>59.5</v>
      </c>
      <c r="BJ64">
        <v>54</v>
      </c>
      <c r="BK64">
        <v>59</v>
      </c>
      <c r="BL64">
        <v>56.5</v>
      </c>
      <c r="BM64">
        <v>50</v>
      </c>
      <c r="BN64">
        <v>57</v>
      </c>
      <c r="BO64">
        <v>53.5</v>
      </c>
      <c r="BP64">
        <v>46</v>
      </c>
      <c r="BQ64">
        <v>55</v>
      </c>
      <c r="BR64">
        <v>50.5</v>
      </c>
      <c r="BS64">
        <v>42</v>
      </c>
      <c r="BT64">
        <v>53</v>
      </c>
      <c r="BU64">
        <v>47.5</v>
      </c>
      <c r="BV64">
        <v>38</v>
      </c>
      <c r="BW64">
        <v>51</v>
      </c>
      <c r="BX64">
        <v>44.5</v>
      </c>
    </row>
    <row r="65" spans="1:76" x14ac:dyDescent="0.4">
      <c r="A65" t="s">
        <v>563</v>
      </c>
      <c r="B65">
        <v>55</v>
      </c>
      <c r="C65">
        <v>84</v>
      </c>
      <c r="D65">
        <v>64.599999999999994</v>
      </c>
      <c r="E65">
        <v>54</v>
      </c>
      <c r="F65">
        <v>80</v>
      </c>
      <c r="G65">
        <v>62.2</v>
      </c>
      <c r="H65">
        <v>54</v>
      </c>
      <c r="I65">
        <v>76</v>
      </c>
      <c r="J65">
        <v>60.2</v>
      </c>
      <c r="K65">
        <v>53</v>
      </c>
      <c r="L65">
        <v>72</v>
      </c>
      <c r="M65">
        <v>58</v>
      </c>
      <c r="N65">
        <v>52</v>
      </c>
      <c r="O65">
        <v>68</v>
      </c>
      <c r="P65">
        <v>55.8</v>
      </c>
      <c r="Q65">
        <v>49</v>
      </c>
      <c r="R65">
        <v>65</v>
      </c>
      <c r="S65">
        <v>53.8</v>
      </c>
      <c r="T65">
        <v>44</v>
      </c>
      <c r="U65">
        <v>61</v>
      </c>
      <c r="V65">
        <v>51.6</v>
      </c>
      <c r="W65">
        <v>40</v>
      </c>
      <c r="X65">
        <v>57</v>
      </c>
      <c r="Y65">
        <v>49.4</v>
      </c>
      <c r="Z65">
        <v>40</v>
      </c>
      <c r="AA65">
        <v>53</v>
      </c>
      <c r="AB65">
        <v>48</v>
      </c>
      <c r="AC65">
        <v>40</v>
      </c>
      <c r="AD65">
        <v>49</v>
      </c>
      <c r="AE65">
        <v>46.8</v>
      </c>
      <c r="AF65">
        <v>40</v>
      </c>
      <c r="AG65">
        <v>48</v>
      </c>
      <c r="AH65">
        <v>45.8</v>
      </c>
      <c r="AI65">
        <v>40</v>
      </c>
      <c r="AJ65">
        <v>47</v>
      </c>
      <c r="AK65">
        <v>44.4</v>
      </c>
      <c r="AL65">
        <v>38</v>
      </c>
      <c r="AM65">
        <v>46</v>
      </c>
      <c r="AN65">
        <v>43.2</v>
      </c>
      <c r="AO65">
        <v>39</v>
      </c>
      <c r="AP65">
        <v>46</v>
      </c>
      <c r="AQ65">
        <v>43</v>
      </c>
      <c r="AR65">
        <v>40</v>
      </c>
      <c r="AS65">
        <v>45</v>
      </c>
      <c r="AT65">
        <v>42.6</v>
      </c>
      <c r="AU65">
        <v>41</v>
      </c>
      <c r="AV65">
        <v>44</v>
      </c>
      <c r="AW65">
        <v>42.2</v>
      </c>
      <c r="AX65">
        <v>40</v>
      </c>
      <c r="AY65">
        <v>43</v>
      </c>
      <c r="AZ65">
        <v>41.8</v>
      </c>
      <c r="BA65">
        <v>39</v>
      </c>
      <c r="BB65">
        <v>43</v>
      </c>
      <c r="BC65">
        <v>41.4</v>
      </c>
      <c r="BD65">
        <v>38</v>
      </c>
      <c r="BE65">
        <v>44</v>
      </c>
      <c r="BF65">
        <v>41.4</v>
      </c>
      <c r="BG65">
        <v>37</v>
      </c>
      <c r="BH65">
        <v>45</v>
      </c>
      <c r="BI65">
        <v>41</v>
      </c>
      <c r="BJ65">
        <v>36</v>
      </c>
      <c r="BK65">
        <v>46</v>
      </c>
      <c r="BL65">
        <v>40.799999999999997</v>
      </c>
      <c r="BM65">
        <v>35</v>
      </c>
      <c r="BN65">
        <v>47</v>
      </c>
      <c r="BO65">
        <v>40.4</v>
      </c>
      <c r="BP65">
        <v>34</v>
      </c>
      <c r="BQ65">
        <v>48</v>
      </c>
      <c r="BR65">
        <v>40.200000000000003</v>
      </c>
      <c r="BS65">
        <v>33</v>
      </c>
      <c r="BT65">
        <v>49</v>
      </c>
      <c r="BU65">
        <v>40</v>
      </c>
      <c r="BV65">
        <v>32</v>
      </c>
      <c r="BW65">
        <v>50</v>
      </c>
      <c r="BX65">
        <v>39.6</v>
      </c>
    </row>
    <row r="66" spans="1:76" x14ac:dyDescent="0.4">
      <c r="A66" t="s">
        <v>564</v>
      </c>
      <c r="B66">
        <v>22</v>
      </c>
      <c r="C66">
        <v>65</v>
      </c>
      <c r="D66">
        <v>43.703703703703702</v>
      </c>
      <c r="E66">
        <v>24</v>
      </c>
      <c r="F66">
        <v>63</v>
      </c>
      <c r="G66">
        <v>44.333333333333336</v>
      </c>
      <c r="H66">
        <v>26</v>
      </c>
      <c r="I66">
        <v>62</v>
      </c>
      <c r="J66">
        <v>45.074074074074069</v>
      </c>
      <c r="K66">
        <v>27</v>
      </c>
      <c r="L66">
        <v>61</v>
      </c>
      <c r="M66">
        <v>45.740740740740748</v>
      </c>
      <c r="N66">
        <v>29</v>
      </c>
      <c r="O66">
        <v>60</v>
      </c>
      <c r="P66">
        <v>46.370370370370367</v>
      </c>
      <c r="Q66">
        <v>31</v>
      </c>
      <c r="R66">
        <v>59</v>
      </c>
      <c r="S66">
        <v>47.18518518518519</v>
      </c>
      <c r="T66">
        <v>33</v>
      </c>
      <c r="U66">
        <v>60</v>
      </c>
      <c r="V66">
        <v>47.851851851851841</v>
      </c>
      <c r="W66">
        <v>34</v>
      </c>
      <c r="X66">
        <v>60</v>
      </c>
      <c r="Y66">
        <v>48.333333333333329</v>
      </c>
      <c r="Z66">
        <v>36</v>
      </c>
      <c r="AA66">
        <v>60</v>
      </c>
      <c r="AB66">
        <v>48.444444444444443</v>
      </c>
      <c r="AC66">
        <v>37</v>
      </c>
      <c r="AD66">
        <v>58</v>
      </c>
      <c r="AE66">
        <v>48.333333333333336</v>
      </c>
      <c r="AF66">
        <v>38</v>
      </c>
      <c r="AG66">
        <v>56</v>
      </c>
      <c r="AH66">
        <v>48.296296296296291</v>
      </c>
      <c r="AI66">
        <v>38</v>
      </c>
      <c r="AJ66">
        <v>56</v>
      </c>
      <c r="AK66">
        <v>48.222222222222229</v>
      </c>
      <c r="AL66">
        <v>38</v>
      </c>
      <c r="AM66">
        <v>58</v>
      </c>
      <c r="AN66">
        <v>48.18518518518519</v>
      </c>
      <c r="AO66">
        <v>36</v>
      </c>
      <c r="AP66">
        <v>58</v>
      </c>
      <c r="AQ66">
        <v>48</v>
      </c>
      <c r="AR66">
        <v>34</v>
      </c>
      <c r="AS66">
        <v>59</v>
      </c>
      <c r="AT66">
        <v>47.703703703703709</v>
      </c>
      <c r="AU66">
        <v>32</v>
      </c>
      <c r="AV66">
        <v>61</v>
      </c>
      <c r="AW66">
        <v>47.481481481481488</v>
      </c>
      <c r="AX66">
        <v>34</v>
      </c>
      <c r="AY66">
        <v>58</v>
      </c>
      <c r="AZ66">
        <v>47.25925925925926</v>
      </c>
      <c r="BA66">
        <v>37</v>
      </c>
      <c r="BB66">
        <v>56</v>
      </c>
      <c r="BC66">
        <v>47</v>
      </c>
      <c r="BD66">
        <v>37</v>
      </c>
      <c r="BE66">
        <v>56</v>
      </c>
      <c r="BF66">
        <v>46.888888888888893</v>
      </c>
      <c r="BG66">
        <v>35</v>
      </c>
      <c r="BH66">
        <v>56</v>
      </c>
      <c r="BI66">
        <v>46.592592592592588</v>
      </c>
      <c r="BJ66">
        <v>32</v>
      </c>
      <c r="BK66">
        <v>62</v>
      </c>
      <c r="BL66">
        <v>47.333333333333329</v>
      </c>
      <c r="BM66">
        <v>30</v>
      </c>
      <c r="BN66">
        <v>80</v>
      </c>
      <c r="BO66">
        <v>48.148148148148152</v>
      </c>
      <c r="BP66">
        <v>28</v>
      </c>
      <c r="BQ66">
        <v>100</v>
      </c>
      <c r="BR66">
        <v>48.925925925925917</v>
      </c>
      <c r="BS66">
        <v>26</v>
      </c>
      <c r="BT66">
        <v>119</v>
      </c>
      <c r="BU66">
        <v>49.666666666666657</v>
      </c>
      <c r="BV66">
        <v>24</v>
      </c>
      <c r="BW66">
        <v>139</v>
      </c>
      <c r="BX66">
        <v>50.444444444444436</v>
      </c>
    </row>
    <row r="67" spans="1:76" x14ac:dyDescent="0.4">
      <c r="A67" t="s">
        <v>565</v>
      </c>
      <c r="B67">
        <v>25</v>
      </c>
      <c r="C67">
        <v>65</v>
      </c>
      <c r="D67">
        <v>50.499999999999993</v>
      </c>
      <c r="E67">
        <v>28</v>
      </c>
      <c r="F67">
        <v>64</v>
      </c>
      <c r="G67">
        <v>50.333333333333336</v>
      </c>
      <c r="H67">
        <v>31</v>
      </c>
      <c r="I67">
        <v>63</v>
      </c>
      <c r="J67">
        <v>50.166666666666671</v>
      </c>
      <c r="K67">
        <v>34</v>
      </c>
      <c r="L67">
        <v>62</v>
      </c>
      <c r="M67">
        <v>50.083333333333329</v>
      </c>
      <c r="N67">
        <v>36</v>
      </c>
      <c r="O67">
        <v>61</v>
      </c>
      <c r="P67">
        <v>49.916666666666664</v>
      </c>
      <c r="Q67">
        <v>39</v>
      </c>
      <c r="R67">
        <v>60</v>
      </c>
      <c r="S67">
        <v>49.833333333333336</v>
      </c>
      <c r="T67">
        <v>39</v>
      </c>
      <c r="U67">
        <v>60</v>
      </c>
      <c r="V67">
        <v>49.833333333333336</v>
      </c>
      <c r="W67">
        <v>39</v>
      </c>
      <c r="X67">
        <v>59</v>
      </c>
      <c r="Y67">
        <v>49.666666666666664</v>
      </c>
      <c r="Z67">
        <v>39</v>
      </c>
      <c r="AA67">
        <v>58</v>
      </c>
      <c r="AB67">
        <v>49.500000000000007</v>
      </c>
      <c r="AC67">
        <v>39</v>
      </c>
      <c r="AD67">
        <v>57</v>
      </c>
      <c r="AE67">
        <v>49.333333333333336</v>
      </c>
      <c r="AF67">
        <v>39</v>
      </c>
      <c r="AG67">
        <v>56</v>
      </c>
      <c r="AH67">
        <v>49.250000000000007</v>
      </c>
      <c r="AI67">
        <v>39</v>
      </c>
      <c r="AJ67">
        <v>55</v>
      </c>
      <c r="AK67">
        <v>49.083333333333329</v>
      </c>
      <c r="AL67">
        <v>39</v>
      </c>
      <c r="AM67">
        <v>58</v>
      </c>
      <c r="AN67">
        <v>49.000000000000007</v>
      </c>
      <c r="AO67">
        <v>39</v>
      </c>
      <c r="AP67">
        <v>61</v>
      </c>
      <c r="AQ67">
        <v>48.916666666666664</v>
      </c>
      <c r="AR67">
        <v>39</v>
      </c>
      <c r="AS67">
        <v>63</v>
      </c>
      <c r="AT67">
        <v>48.666666666666671</v>
      </c>
      <c r="AU67">
        <v>39</v>
      </c>
      <c r="AV67">
        <v>66</v>
      </c>
      <c r="AW67">
        <v>48.5</v>
      </c>
      <c r="AX67">
        <v>39</v>
      </c>
      <c r="AY67">
        <v>63</v>
      </c>
      <c r="AZ67">
        <v>47.916666666666664</v>
      </c>
      <c r="BA67">
        <v>38</v>
      </c>
      <c r="BB67">
        <v>59</v>
      </c>
      <c r="BC67">
        <v>47.25</v>
      </c>
      <c r="BD67">
        <v>37</v>
      </c>
      <c r="BE67">
        <v>55</v>
      </c>
      <c r="BF67">
        <v>46.583333333333336</v>
      </c>
      <c r="BG67">
        <v>36</v>
      </c>
      <c r="BH67">
        <v>53</v>
      </c>
      <c r="BI67">
        <v>46</v>
      </c>
      <c r="BJ67">
        <v>35</v>
      </c>
      <c r="BK67">
        <v>53</v>
      </c>
      <c r="BL67">
        <v>45.333333333333329</v>
      </c>
      <c r="BM67">
        <v>34</v>
      </c>
      <c r="BN67">
        <v>53</v>
      </c>
      <c r="BO67">
        <v>44.583333333333336</v>
      </c>
      <c r="BP67">
        <v>33</v>
      </c>
      <c r="BQ67">
        <v>53</v>
      </c>
      <c r="BR67">
        <v>43.916666666666671</v>
      </c>
      <c r="BS67">
        <v>32</v>
      </c>
      <c r="BT67">
        <v>53</v>
      </c>
      <c r="BU67">
        <v>43.333333333333336</v>
      </c>
      <c r="BV67">
        <v>31</v>
      </c>
      <c r="BW67">
        <v>53</v>
      </c>
      <c r="BX67">
        <v>42.666666666666664</v>
      </c>
    </row>
    <row r="68" spans="1:76" x14ac:dyDescent="0.4">
      <c r="A68" t="s">
        <v>566</v>
      </c>
      <c r="B68">
        <v>8</v>
      </c>
      <c r="C68">
        <v>25</v>
      </c>
      <c r="D68">
        <v>16.5</v>
      </c>
      <c r="E68">
        <v>12</v>
      </c>
      <c r="F68">
        <v>60</v>
      </c>
      <c r="G68">
        <v>36</v>
      </c>
      <c r="H68">
        <v>16</v>
      </c>
      <c r="I68">
        <v>55</v>
      </c>
      <c r="J68">
        <v>35.5</v>
      </c>
      <c r="K68">
        <v>21</v>
      </c>
      <c r="L68">
        <v>49</v>
      </c>
      <c r="M68">
        <v>35</v>
      </c>
      <c r="N68">
        <v>25</v>
      </c>
      <c r="O68">
        <v>44</v>
      </c>
      <c r="P68">
        <v>34.5</v>
      </c>
      <c r="Q68">
        <v>29</v>
      </c>
      <c r="R68">
        <v>39</v>
      </c>
      <c r="S68">
        <v>34</v>
      </c>
      <c r="T68">
        <v>33</v>
      </c>
      <c r="U68">
        <v>34</v>
      </c>
      <c r="V68">
        <v>33.5</v>
      </c>
      <c r="W68">
        <v>37</v>
      </c>
      <c r="X68">
        <v>44</v>
      </c>
      <c r="Y68">
        <v>40.5</v>
      </c>
      <c r="Z68">
        <v>41</v>
      </c>
      <c r="AA68">
        <v>55</v>
      </c>
      <c r="AB68">
        <v>48</v>
      </c>
      <c r="AC68">
        <v>46</v>
      </c>
      <c r="AD68">
        <v>65</v>
      </c>
      <c r="AE68">
        <v>55.5</v>
      </c>
      <c r="AF68">
        <v>50</v>
      </c>
      <c r="AG68">
        <v>75</v>
      </c>
      <c r="AH68">
        <v>62.5</v>
      </c>
      <c r="AI68">
        <v>54</v>
      </c>
      <c r="AJ68">
        <v>86</v>
      </c>
      <c r="AK68">
        <v>70</v>
      </c>
      <c r="AL68">
        <v>58</v>
      </c>
      <c r="AM68">
        <v>73</v>
      </c>
      <c r="AN68">
        <v>65.5</v>
      </c>
      <c r="AO68">
        <v>55</v>
      </c>
      <c r="AP68">
        <v>60</v>
      </c>
      <c r="AQ68">
        <v>57.5</v>
      </c>
      <c r="AR68">
        <v>47</v>
      </c>
      <c r="AS68">
        <v>52</v>
      </c>
      <c r="AT68">
        <v>49.5</v>
      </c>
      <c r="AU68">
        <v>44</v>
      </c>
      <c r="AV68">
        <v>49</v>
      </c>
      <c r="AW68">
        <v>46.5</v>
      </c>
      <c r="AX68">
        <v>41</v>
      </c>
      <c r="AY68">
        <v>46</v>
      </c>
      <c r="AZ68">
        <v>43.5</v>
      </c>
      <c r="BA68">
        <v>39</v>
      </c>
      <c r="BB68">
        <v>43</v>
      </c>
      <c r="BC68">
        <v>41</v>
      </c>
      <c r="BD68">
        <v>36</v>
      </c>
      <c r="BE68">
        <v>40</v>
      </c>
      <c r="BF68">
        <v>38</v>
      </c>
      <c r="BG68">
        <v>33</v>
      </c>
      <c r="BH68">
        <v>37</v>
      </c>
      <c r="BI68">
        <v>35</v>
      </c>
      <c r="BJ68">
        <v>31</v>
      </c>
      <c r="BK68">
        <v>34</v>
      </c>
      <c r="BL68">
        <v>32.5</v>
      </c>
      <c r="BM68">
        <v>28</v>
      </c>
      <c r="BN68">
        <v>31</v>
      </c>
      <c r="BO68">
        <v>29.5</v>
      </c>
      <c r="BP68">
        <v>25</v>
      </c>
      <c r="BQ68">
        <v>28</v>
      </c>
      <c r="BR68">
        <v>26.5</v>
      </c>
      <c r="BS68">
        <v>22</v>
      </c>
      <c r="BT68">
        <v>25</v>
      </c>
      <c r="BU68">
        <v>23.5</v>
      </c>
      <c r="BV68">
        <v>20</v>
      </c>
      <c r="BW68">
        <v>22</v>
      </c>
      <c r="BX68">
        <v>21</v>
      </c>
    </row>
    <row r="69" spans="1:76" x14ac:dyDescent="0.4">
      <c r="A69" t="s">
        <v>567</v>
      </c>
      <c r="B69">
        <v>36</v>
      </c>
      <c r="C69">
        <v>63</v>
      </c>
      <c r="D69">
        <v>47.111111111111114</v>
      </c>
      <c r="E69">
        <v>36</v>
      </c>
      <c r="F69">
        <v>62</v>
      </c>
      <c r="G69">
        <v>48</v>
      </c>
      <c r="H69">
        <v>36</v>
      </c>
      <c r="I69">
        <v>62</v>
      </c>
      <c r="J69">
        <v>48.777777777777779</v>
      </c>
      <c r="K69">
        <v>36</v>
      </c>
      <c r="L69">
        <v>71</v>
      </c>
      <c r="M69">
        <v>49.666666666666664</v>
      </c>
      <c r="N69">
        <v>36</v>
      </c>
      <c r="O69">
        <v>80</v>
      </c>
      <c r="P69">
        <v>50.555555555555557</v>
      </c>
      <c r="Q69">
        <v>36</v>
      </c>
      <c r="R69">
        <v>90</v>
      </c>
      <c r="S69">
        <v>51.444444444444443</v>
      </c>
      <c r="T69">
        <v>36</v>
      </c>
      <c r="U69">
        <v>99</v>
      </c>
      <c r="V69">
        <v>52.333333333333329</v>
      </c>
      <c r="W69">
        <v>36</v>
      </c>
      <c r="X69">
        <v>57</v>
      </c>
      <c r="Y69">
        <v>45.888888888888893</v>
      </c>
      <c r="Z69">
        <v>36</v>
      </c>
      <c r="AA69">
        <v>57</v>
      </c>
      <c r="AB69">
        <v>45.777777777777786</v>
      </c>
      <c r="AC69">
        <v>36</v>
      </c>
      <c r="AD69">
        <v>56</v>
      </c>
      <c r="AE69">
        <v>45.666666666666664</v>
      </c>
      <c r="AF69">
        <v>36</v>
      </c>
      <c r="AG69">
        <v>55</v>
      </c>
      <c r="AH69">
        <v>45.666666666666664</v>
      </c>
      <c r="AI69">
        <v>36</v>
      </c>
      <c r="AJ69">
        <v>55</v>
      </c>
      <c r="AK69">
        <v>45.666666666666664</v>
      </c>
      <c r="AL69">
        <v>36</v>
      </c>
      <c r="AM69">
        <v>54</v>
      </c>
      <c r="AN69">
        <v>45.55555555555555</v>
      </c>
      <c r="AO69">
        <v>36</v>
      </c>
      <c r="AP69">
        <v>54</v>
      </c>
      <c r="AQ69">
        <v>45.333333333333336</v>
      </c>
      <c r="AR69">
        <v>36</v>
      </c>
      <c r="AS69">
        <v>54</v>
      </c>
      <c r="AT69">
        <v>45.333333333333336</v>
      </c>
      <c r="AU69">
        <v>36</v>
      </c>
      <c r="AV69">
        <v>54</v>
      </c>
      <c r="AW69">
        <v>45.333333333333336</v>
      </c>
      <c r="AX69">
        <v>36</v>
      </c>
      <c r="AY69">
        <v>54</v>
      </c>
      <c r="AZ69">
        <v>45.222222222222214</v>
      </c>
      <c r="BA69">
        <v>36</v>
      </c>
      <c r="BB69">
        <v>54</v>
      </c>
      <c r="BC69">
        <v>45.222222222222221</v>
      </c>
      <c r="BD69">
        <v>36</v>
      </c>
      <c r="BE69">
        <v>54</v>
      </c>
      <c r="BF69">
        <v>45</v>
      </c>
      <c r="BG69">
        <v>36</v>
      </c>
      <c r="BH69">
        <v>54</v>
      </c>
      <c r="BI69">
        <v>45</v>
      </c>
      <c r="BJ69">
        <v>36</v>
      </c>
      <c r="BK69">
        <v>54</v>
      </c>
      <c r="BL69">
        <v>44.888888888888886</v>
      </c>
      <c r="BM69">
        <v>36</v>
      </c>
      <c r="BN69">
        <v>54</v>
      </c>
      <c r="BO69">
        <v>44.888888888888886</v>
      </c>
      <c r="BP69">
        <v>36</v>
      </c>
      <c r="BQ69">
        <v>54</v>
      </c>
      <c r="BR69">
        <v>44.777777777777779</v>
      </c>
      <c r="BS69">
        <v>36</v>
      </c>
      <c r="BT69">
        <v>55</v>
      </c>
      <c r="BU69">
        <v>44.666666666666657</v>
      </c>
      <c r="BV69">
        <v>36</v>
      </c>
      <c r="BW69">
        <v>56</v>
      </c>
      <c r="BX69">
        <v>44.555555555555557</v>
      </c>
    </row>
    <row r="70" spans="1:76" x14ac:dyDescent="0.4">
      <c r="A70" t="s">
        <v>568</v>
      </c>
      <c r="B70">
        <v>30</v>
      </c>
      <c r="C70">
        <v>81</v>
      </c>
      <c r="D70">
        <v>45.857142857142854</v>
      </c>
      <c r="E70">
        <v>30</v>
      </c>
      <c r="F70">
        <v>67</v>
      </c>
      <c r="G70">
        <v>42.714285714285715</v>
      </c>
      <c r="H70">
        <v>30</v>
      </c>
      <c r="I70">
        <v>52</v>
      </c>
      <c r="J70">
        <v>39.285714285714285</v>
      </c>
      <c r="K70">
        <v>30</v>
      </c>
      <c r="L70">
        <v>46</v>
      </c>
      <c r="M70">
        <v>36.285714285714285</v>
      </c>
      <c r="N70">
        <v>23</v>
      </c>
      <c r="O70">
        <v>44</v>
      </c>
      <c r="P70">
        <v>32.857142857142861</v>
      </c>
      <c r="Q70">
        <v>23</v>
      </c>
      <c r="R70">
        <v>43</v>
      </c>
      <c r="S70">
        <v>31.857142857142854</v>
      </c>
      <c r="T70">
        <v>23</v>
      </c>
      <c r="U70">
        <v>41</v>
      </c>
      <c r="V70">
        <v>30.857142857142858</v>
      </c>
      <c r="W70">
        <v>23</v>
      </c>
      <c r="X70">
        <v>39</v>
      </c>
      <c r="Y70">
        <v>30.571428571428573</v>
      </c>
      <c r="Z70">
        <v>24</v>
      </c>
      <c r="AA70">
        <v>38</v>
      </c>
      <c r="AB70">
        <v>30.714285714285712</v>
      </c>
      <c r="AC70">
        <v>24</v>
      </c>
      <c r="AD70">
        <v>38</v>
      </c>
      <c r="AE70">
        <v>30.428571428571427</v>
      </c>
      <c r="AF70">
        <v>25</v>
      </c>
      <c r="AG70">
        <v>38</v>
      </c>
      <c r="AH70">
        <v>30.428571428571427</v>
      </c>
      <c r="AI70">
        <v>25</v>
      </c>
      <c r="AJ70">
        <v>38</v>
      </c>
      <c r="AK70">
        <v>30.285714285714288</v>
      </c>
      <c r="AL70">
        <v>26</v>
      </c>
      <c r="AM70">
        <v>38</v>
      </c>
      <c r="AN70">
        <v>30.285714285714285</v>
      </c>
      <c r="AO70">
        <v>26</v>
      </c>
      <c r="AP70">
        <v>38</v>
      </c>
      <c r="AQ70">
        <v>30.142857142857142</v>
      </c>
      <c r="AR70">
        <v>27</v>
      </c>
      <c r="AS70">
        <v>38</v>
      </c>
      <c r="AT70">
        <v>30.142857142857142</v>
      </c>
      <c r="AU70">
        <v>26</v>
      </c>
      <c r="AV70">
        <v>38</v>
      </c>
      <c r="AW70">
        <v>29.857142857142858</v>
      </c>
      <c r="AX70">
        <v>25</v>
      </c>
      <c r="AY70">
        <v>38</v>
      </c>
      <c r="AZ70">
        <v>30</v>
      </c>
      <c r="BA70">
        <v>23</v>
      </c>
      <c r="BB70">
        <v>38</v>
      </c>
      <c r="BC70">
        <v>29.714285714285715</v>
      </c>
      <c r="BD70">
        <v>22</v>
      </c>
      <c r="BE70">
        <v>38</v>
      </c>
      <c r="BF70">
        <v>29.857142857142858</v>
      </c>
      <c r="BG70">
        <v>20</v>
      </c>
      <c r="BH70">
        <v>38</v>
      </c>
      <c r="BI70">
        <v>29.571428571428573</v>
      </c>
      <c r="BJ70">
        <v>18</v>
      </c>
      <c r="BK70">
        <v>38</v>
      </c>
      <c r="BL70">
        <v>29.428571428571431</v>
      </c>
      <c r="BM70">
        <v>17</v>
      </c>
      <c r="BN70">
        <v>38</v>
      </c>
      <c r="BO70">
        <v>29.428571428571431</v>
      </c>
      <c r="BP70">
        <v>15</v>
      </c>
      <c r="BQ70">
        <v>38</v>
      </c>
      <c r="BR70">
        <v>29.285714285714288</v>
      </c>
      <c r="BS70">
        <v>13</v>
      </c>
      <c r="BT70">
        <v>38</v>
      </c>
      <c r="BU70">
        <v>29.142857142857146</v>
      </c>
      <c r="BV70">
        <v>12</v>
      </c>
      <c r="BW70">
        <v>38</v>
      </c>
      <c r="BX70">
        <v>29.142857142857142</v>
      </c>
    </row>
    <row r="71" spans="1:76" x14ac:dyDescent="0.4">
      <c r="A71" t="s">
        <v>569</v>
      </c>
      <c r="B71">
        <v>29</v>
      </c>
      <c r="C71">
        <v>46</v>
      </c>
      <c r="D71">
        <v>39.666666666666664</v>
      </c>
      <c r="E71">
        <v>29</v>
      </c>
      <c r="F71">
        <v>46</v>
      </c>
      <c r="G71">
        <v>39.666666666666664</v>
      </c>
      <c r="H71">
        <v>30</v>
      </c>
      <c r="I71">
        <v>46</v>
      </c>
      <c r="J71">
        <v>40</v>
      </c>
      <c r="K71">
        <v>31</v>
      </c>
      <c r="L71">
        <v>46</v>
      </c>
      <c r="M71">
        <v>40.333333333333336</v>
      </c>
      <c r="N71">
        <v>32</v>
      </c>
      <c r="O71">
        <v>46</v>
      </c>
      <c r="P71">
        <v>40.666666666666664</v>
      </c>
      <c r="Q71">
        <v>32</v>
      </c>
      <c r="R71">
        <v>46</v>
      </c>
      <c r="S71">
        <v>40.666666666666664</v>
      </c>
      <c r="T71">
        <v>33</v>
      </c>
      <c r="U71">
        <v>46</v>
      </c>
      <c r="V71">
        <v>41</v>
      </c>
      <c r="W71">
        <v>34</v>
      </c>
      <c r="X71">
        <v>46</v>
      </c>
      <c r="Y71">
        <v>41.333333333333336</v>
      </c>
      <c r="Z71">
        <v>34</v>
      </c>
      <c r="AA71">
        <v>46</v>
      </c>
      <c r="AB71">
        <v>41.333333333333336</v>
      </c>
      <c r="AC71">
        <v>35</v>
      </c>
      <c r="AD71">
        <v>46</v>
      </c>
      <c r="AE71">
        <v>41.666666666666664</v>
      </c>
      <c r="AF71">
        <v>36</v>
      </c>
      <c r="AG71">
        <v>46</v>
      </c>
      <c r="AH71">
        <v>42</v>
      </c>
      <c r="AI71">
        <v>37</v>
      </c>
      <c r="AJ71">
        <v>46</v>
      </c>
      <c r="AK71">
        <v>42.333333333333336</v>
      </c>
      <c r="AL71">
        <v>37</v>
      </c>
      <c r="AM71">
        <v>46</v>
      </c>
      <c r="AN71">
        <v>42.333333333333336</v>
      </c>
      <c r="AO71">
        <v>38</v>
      </c>
      <c r="AP71">
        <v>46</v>
      </c>
      <c r="AQ71">
        <v>42.666666666666664</v>
      </c>
      <c r="AR71">
        <v>39</v>
      </c>
      <c r="AS71">
        <v>46</v>
      </c>
      <c r="AT71">
        <v>43</v>
      </c>
      <c r="AU71">
        <v>40</v>
      </c>
      <c r="AV71">
        <v>46</v>
      </c>
      <c r="AW71">
        <v>43.333333333333336</v>
      </c>
      <c r="AX71">
        <v>40</v>
      </c>
      <c r="AY71">
        <v>46</v>
      </c>
      <c r="AZ71">
        <v>43.333333333333336</v>
      </c>
      <c r="BA71">
        <v>41</v>
      </c>
      <c r="BB71">
        <v>46</v>
      </c>
      <c r="BC71">
        <v>43.666666666666664</v>
      </c>
      <c r="BD71">
        <v>42</v>
      </c>
      <c r="BE71">
        <v>46</v>
      </c>
      <c r="BF71">
        <v>44</v>
      </c>
      <c r="BG71">
        <v>43</v>
      </c>
      <c r="BH71">
        <v>46</v>
      </c>
      <c r="BI71">
        <v>44.333333333333336</v>
      </c>
      <c r="BJ71">
        <v>43</v>
      </c>
      <c r="BK71">
        <v>46</v>
      </c>
      <c r="BL71">
        <v>44.333333333333336</v>
      </c>
      <c r="BM71">
        <v>44</v>
      </c>
      <c r="BN71">
        <v>46</v>
      </c>
      <c r="BO71">
        <v>44.666666666666664</v>
      </c>
      <c r="BP71">
        <v>44</v>
      </c>
      <c r="BQ71">
        <v>46</v>
      </c>
      <c r="BR71">
        <v>45</v>
      </c>
      <c r="BS71">
        <v>44</v>
      </c>
      <c r="BT71">
        <v>46</v>
      </c>
      <c r="BU71">
        <v>45</v>
      </c>
      <c r="BV71">
        <v>44</v>
      </c>
      <c r="BW71">
        <v>46</v>
      </c>
      <c r="BX71">
        <v>45.333333333333336</v>
      </c>
    </row>
    <row r="72" spans="1:76" x14ac:dyDescent="0.4">
      <c r="A72" t="s">
        <v>570</v>
      </c>
      <c r="B72">
        <v>45</v>
      </c>
      <c r="C72">
        <v>45</v>
      </c>
      <c r="D72">
        <v>45</v>
      </c>
      <c r="E72">
        <v>46</v>
      </c>
      <c r="F72">
        <v>46</v>
      </c>
      <c r="G72">
        <v>46</v>
      </c>
      <c r="H72">
        <v>46</v>
      </c>
      <c r="I72">
        <v>46</v>
      </c>
      <c r="J72">
        <v>46</v>
      </c>
      <c r="K72">
        <v>47</v>
      </c>
      <c r="L72">
        <v>47</v>
      </c>
      <c r="M72">
        <v>47</v>
      </c>
      <c r="N72">
        <v>48</v>
      </c>
      <c r="O72">
        <v>48</v>
      </c>
      <c r="P72">
        <v>48</v>
      </c>
      <c r="Q72">
        <v>48</v>
      </c>
      <c r="R72">
        <v>48</v>
      </c>
      <c r="S72">
        <v>48</v>
      </c>
      <c r="T72">
        <v>49</v>
      </c>
      <c r="U72">
        <v>49</v>
      </c>
      <c r="V72">
        <v>49</v>
      </c>
      <c r="W72">
        <v>50</v>
      </c>
      <c r="X72">
        <v>50</v>
      </c>
      <c r="Y72">
        <v>50</v>
      </c>
      <c r="Z72">
        <v>50</v>
      </c>
      <c r="AA72">
        <v>50</v>
      </c>
      <c r="AB72">
        <v>50</v>
      </c>
      <c r="AC72">
        <v>51</v>
      </c>
      <c r="AD72">
        <v>51</v>
      </c>
      <c r="AE72">
        <v>51</v>
      </c>
      <c r="AF72">
        <v>52</v>
      </c>
      <c r="AG72">
        <v>52</v>
      </c>
      <c r="AH72">
        <v>52</v>
      </c>
      <c r="AI72">
        <v>53</v>
      </c>
      <c r="AJ72">
        <v>53</v>
      </c>
      <c r="AK72">
        <v>53</v>
      </c>
      <c r="AL72">
        <v>54</v>
      </c>
      <c r="AM72">
        <v>54</v>
      </c>
      <c r="AN72">
        <v>54</v>
      </c>
      <c r="AO72">
        <v>55</v>
      </c>
      <c r="AP72">
        <v>55</v>
      </c>
      <c r="AQ72">
        <v>55</v>
      </c>
      <c r="AR72">
        <v>56</v>
      </c>
      <c r="AS72">
        <v>56</v>
      </c>
      <c r="AT72">
        <v>56</v>
      </c>
      <c r="AU72">
        <v>56</v>
      </c>
      <c r="AV72">
        <v>56</v>
      </c>
      <c r="AW72">
        <v>56</v>
      </c>
      <c r="AX72">
        <v>57</v>
      </c>
      <c r="AY72">
        <v>57</v>
      </c>
      <c r="AZ72">
        <v>57</v>
      </c>
      <c r="BA72">
        <v>58</v>
      </c>
      <c r="BB72">
        <v>58</v>
      </c>
      <c r="BC72">
        <v>58</v>
      </c>
      <c r="BD72">
        <v>59</v>
      </c>
      <c r="BE72">
        <v>59</v>
      </c>
      <c r="BF72">
        <v>59</v>
      </c>
      <c r="BG72">
        <v>60</v>
      </c>
      <c r="BH72">
        <v>60</v>
      </c>
      <c r="BI72">
        <v>60</v>
      </c>
      <c r="BJ72">
        <v>61</v>
      </c>
      <c r="BK72">
        <v>61</v>
      </c>
      <c r="BL72">
        <v>61</v>
      </c>
      <c r="BM72">
        <v>94</v>
      </c>
      <c r="BN72">
        <v>94</v>
      </c>
      <c r="BO72">
        <v>94</v>
      </c>
      <c r="BP72">
        <v>131</v>
      </c>
      <c r="BQ72">
        <v>131</v>
      </c>
      <c r="BR72">
        <v>131</v>
      </c>
      <c r="BS72">
        <v>168</v>
      </c>
      <c r="BT72">
        <v>168</v>
      </c>
      <c r="BU72">
        <v>168</v>
      </c>
      <c r="BV72">
        <v>180</v>
      </c>
      <c r="BW72">
        <v>180</v>
      </c>
      <c r="BX72">
        <v>180</v>
      </c>
    </row>
    <row r="73" spans="1:76" x14ac:dyDescent="0.4">
      <c r="A73" t="s">
        <v>588</v>
      </c>
      <c r="B73">
        <v>39</v>
      </c>
      <c r="C73">
        <v>97</v>
      </c>
      <c r="D73">
        <v>53.375</v>
      </c>
      <c r="E73">
        <v>39</v>
      </c>
      <c r="F73">
        <v>89</v>
      </c>
      <c r="G73">
        <v>52.5</v>
      </c>
      <c r="H73">
        <v>39</v>
      </c>
      <c r="I73">
        <v>82</v>
      </c>
      <c r="J73">
        <v>51.875</v>
      </c>
      <c r="K73">
        <v>38</v>
      </c>
      <c r="L73">
        <v>75</v>
      </c>
      <c r="M73">
        <v>51</v>
      </c>
      <c r="N73">
        <v>38</v>
      </c>
      <c r="O73">
        <v>69</v>
      </c>
      <c r="P73">
        <v>50</v>
      </c>
      <c r="Q73">
        <v>38</v>
      </c>
      <c r="R73">
        <v>73</v>
      </c>
      <c r="S73">
        <v>49.25</v>
      </c>
      <c r="T73">
        <v>37</v>
      </c>
      <c r="U73">
        <v>76</v>
      </c>
      <c r="V73">
        <v>48.125</v>
      </c>
      <c r="W73">
        <v>24</v>
      </c>
      <c r="X73">
        <v>49</v>
      </c>
      <c r="Y73">
        <v>40.375</v>
      </c>
      <c r="Z73">
        <v>24</v>
      </c>
      <c r="AA73">
        <v>49</v>
      </c>
      <c r="AB73">
        <v>39.125</v>
      </c>
      <c r="AC73">
        <v>25</v>
      </c>
      <c r="AD73">
        <v>49</v>
      </c>
      <c r="AE73">
        <v>38.5</v>
      </c>
      <c r="AF73">
        <v>26</v>
      </c>
      <c r="AG73">
        <v>49</v>
      </c>
      <c r="AH73">
        <v>38.25</v>
      </c>
      <c r="AI73">
        <v>27</v>
      </c>
      <c r="AJ73">
        <v>49</v>
      </c>
      <c r="AK73">
        <v>37.875</v>
      </c>
      <c r="AL73">
        <v>27</v>
      </c>
      <c r="AM73">
        <v>49</v>
      </c>
      <c r="AN73">
        <v>37.5</v>
      </c>
      <c r="AO73">
        <v>28</v>
      </c>
      <c r="AP73">
        <v>49</v>
      </c>
      <c r="AQ73">
        <v>37</v>
      </c>
      <c r="AR73">
        <v>27</v>
      </c>
      <c r="AS73">
        <v>49</v>
      </c>
      <c r="AT73">
        <v>36.75</v>
      </c>
      <c r="AU73">
        <v>25</v>
      </c>
      <c r="AV73">
        <v>49</v>
      </c>
      <c r="AW73">
        <v>36.125</v>
      </c>
      <c r="AX73">
        <v>24</v>
      </c>
      <c r="AY73">
        <v>49</v>
      </c>
      <c r="AZ73">
        <v>35.875</v>
      </c>
      <c r="BA73">
        <v>22</v>
      </c>
      <c r="BB73">
        <v>49</v>
      </c>
      <c r="BC73">
        <v>35.375</v>
      </c>
      <c r="BD73">
        <v>21</v>
      </c>
      <c r="BE73">
        <v>49</v>
      </c>
      <c r="BF73">
        <v>35</v>
      </c>
      <c r="BG73">
        <v>30</v>
      </c>
      <c r="BH73">
        <v>49</v>
      </c>
      <c r="BI73">
        <v>38.375</v>
      </c>
      <c r="BJ73">
        <v>31</v>
      </c>
      <c r="BK73">
        <v>77</v>
      </c>
      <c r="BL73">
        <v>46.125</v>
      </c>
      <c r="BM73">
        <v>31</v>
      </c>
      <c r="BN73">
        <v>105</v>
      </c>
      <c r="BO73">
        <v>54</v>
      </c>
      <c r="BP73">
        <v>30</v>
      </c>
      <c r="BQ73">
        <v>134</v>
      </c>
      <c r="BR73">
        <v>88.75</v>
      </c>
      <c r="BS73">
        <v>30</v>
      </c>
      <c r="BT73">
        <v>201</v>
      </c>
      <c r="BU73">
        <v>124</v>
      </c>
      <c r="BV73">
        <v>29</v>
      </c>
      <c r="BW73">
        <v>334</v>
      </c>
      <c r="BX73">
        <v>207.87499999999997</v>
      </c>
    </row>
    <row r="74" spans="1:76" x14ac:dyDescent="0.4">
      <c r="A74" t="s">
        <v>571</v>
      </c>
      <c r="B74">
        <v>94</v>
      </c>
      <c r="C74">
        <v>94</v>
      </c>
      <c r="D74">
        <v>94</v>
      </c>
      <c r="E74">
        <v>74</v>
      </c>
      <c r="F74">
        <v>74</v>
      </c>
      <c r="G74">
        <v>74</v>
      </c>
      <c r="H74">
        <v>55</v>
      </c>
      <c r="I74">
        <v>55</v>
      </c>
      <c r="J74">
        <v>55</v>
      </c>
      <c r="K74">
        <v>55</v>
      </c>
      <c r="L74">
        <v>55</v>
      </c>
      <c r="M74">
        <v>55</v>
      </c>
      <c r="N74">
        <v>55</v>
      </c>
      <c r="O74">
        <v>55</v>
      </c>
      <c r="P74">
        <v>55</v>
      </c>
      <c r="Q74">
        <v>54</v>
      </c>
      <c r="R74">
        <v>54</v>
      </c>
      <c r="S74">
        <v>54</v>
      </c>
      <c r="T74">
        <v>54</v>
      </c>
      <c r="U74">
        <v>54</v>
      </c>
      <c r="V74">
        <v>54</v>
      </c>
      <c r="W74">
        <v>54</v>
      </c>
      <c r="X74">
        <v>54</v>
      </c>
      <c r="Y74">
        <v>54</v>
      </c>
      <c r="Z74">
        <v>54</v>
      </c>
      <c r="AA74">
        <v>54</v>
      </c>
      <c r="AB74">
        <v>54</v>
      </c>
      <c r="AC74">
        <v>53</v>
      </c>
      <c r="AD74">
        <v>53</v>
      </c>
      <c r="AE74">
        <v>53</v>
      </c>
      <c r="AF74">
        <v>53</v>
      </c>
      <c r="AG74">
        <v>53</v>
      </c>
      <c r="AH74">
        <v>53</v>
      </c>
      <c r="AI74">
        <v>53</v>
      </c>
      <c r="AJ74">
        <v>53</v>
      </c>
      <c r="AK74">
        <v>53</v>
      </c>
      <c r="AL74">
        <v>52</v>
      </c>
      <c r="AM74">
        <v>52</v>
      </c>
      <c r="AN74">
        <v>52</v>
      </c>
      <c r="AO74">
        <v>52</v>
      </c>
      <c r="AP74">
        <v>52</v>
      </c>
      <c r="AQ74">
        <v>52</v>
      </c>
      <c r="AR74">
        <v>52</v>
      </c>
      <c r="AS74">
        <v>52</v>
      </c>
      <c r="AT74">
        <v>52</v>
      </c>
      <c r="AU74">
        <v>52</v>
      </c>
      <c r="AV74">
        <v>52</v>
      </c>
      <c r="AW74">
        <v>52</v>
      </c>
      <c r="AX74">
        <v>51</v>
      </c>
      <c r="AY74">
        <v>51</v>
      </c>
      <c r="AZ74">
        <v>51</v>
      </c>
      <c r="BA74">
        <v>51</v>
      </c>
      <c r="BB74">
        <v>51</v>
      </c>
      <c r="BC74">
        <v>51</v>
      </c>
      <c r="BD74">
        <v>51</v>
      </c>
      <c r="BE74">
        <v>51</v>
      </c>
      <c r="BF74">
        <v>51</v>
      </c>
      <c r="BG74">
        <v>51</v>
      </c>
      <c r="BH74">
        <v>51</v>
      </c>
      <c r="BI74">
        <v>51</v>
      </c>
      <c r="BJ74">
        <v>50</v>
      </c>
      <c r="BK74">
        <v>50</v>
      </c>
      <c r="BL74">
        <v>50</v>
      </c>
      <c r="BM74">
        <v>50</v>
      </c>
      <c r="BN74">
        <v>50</v>
      </c>
      <c r="BO74">
        <v>50</v>
      </c>
      <c r="BP74">
        <v>50</v>
      </c>
      <c r="BQ74">
        <v>50</v>
      </c>
      <c r="BR74">
        <v>50</v>
      </c>
      <c r="BS74">
        <v>50</v>
      </c>
      <c r="BT74">
        <v>50</v>
      </c>
      <c r="BU74">
        <v>50</v>
      </c>
      <c r="BV74">
        <v>49</v>
      </c>
      <c r="BW74">
        <v>49</v>
      </c>
      <c r="BX74">
        <v>49</v>
      </c>
    </row>
    <row r="75" spans="1:76" x14ac:dyDescent="0.4">
      <c r="A75" t="s">
        <v>589</v>
      </c>
      <c r="B75">
        <v>31</v>
      </c>
      <c r="C75">
        <v>134</v>
      </c>
      <c r="D75">
        <v>59.272727272727273</v>
      </c>
      <c r="E75">
        <v>38</v>
      </c>
      <c r="F75">
        <v>135</v>
      </c>
      <c r="G75">
        <v>64.409090909090907</v>
      </c>
      <c r="H75">
        <v>44</v>
      </c>
      <c r="I75">
        <v>136</v>
      </c>
      <c r="J75">
        <v>69.63636363636364</v>
      </c>
      <c r="K75">
        <v>49</v>
      </c>
      <c r="L75">
        <v>137</v>
      </c>
      <c r="M75">
        <v>74.818181818181827</v>
      </c>
      <c r="N75">
        <v>51</v>
      </c>
      <c r="O75">
        <v>138</v>
      </c>
      <c r="P75">
        <v>80.045454545454533</v>
      </c>
      <c r="Q75">
        <v>53</v>
      </c>
      <c r="R75">
        <v>146</v>
      </c>
      <c r="S75">
        <v>85.36363636363636</v>
      </c>
      <c r="T75">
        <v>54</v>
      </c>
      <c r="U75">
        <v>153</v>
      </c>
      <c r="V75">
        <v>90.545454545454561</v>
      </c>
      <c r="W75">
        <v>55</v>
      </c>
      <c r="X75">
        <v>160</v>
      </c>
      <c r="Y75">
        <v>95.681818181818173</v>
      </c>
      <c r="Z75">
        <v>56</v>
      </c>
      <c r="AA75">
        <v>167</v>
      </c>
      <c r="AB75">
        <v>100.95454545454545</v>
      </c>
      <c r="AC75">
        <v>57</v>
      </c>
      <c r="AD75">
        <v>175</v>
      </c>
      <c r="AE75">
        <v>106.22727272727273</v>
      </c>
      <c r="AF75">
        <v>58</v>
      </c>
      <c r="AG75">
        <v>183</v>
      </c>
      <c r="AH75">
        <v>111.36363636363637</v>
      </c>
      <c r="AI75">
        <v>59</v>
      </c>
      <c r="AJ75">
        <v>192</v>
      </c>
      <c r="AK75">
        <v>116.45454545454542</v>
      </c>
      <c r="AL75">
        <v>60</v>
      </c>
      <c r="AM75">
        <v>201</v>
      </c>
      <c r="AN75">
        <v>121.81818181818183</v>
      </c>
      <c r="AO75">
        <v>75</v>
      </c>
      <c r="AP75">
        <v>209</v>
      </c>
      <c r="AQ75">
        <v>135.68181818181816</v>
      </c>
      <c r="AR75">
        <v>75</v>
      </c>
      <c r="AS75">
        <v>242</v>
      </c>
      <c r="AT75">
        <v>149.54545454545453</v>
      </c>
      <c r="AU75">
        <v>76</v>
      </c>
      <c r="AV75">
        <v>290</v>
      </c>
      <c r="AW75">
        <v>165.54545454545459</v>
      </c>
      <c r="AX75">
        <v>77</v>
      </c>
      <c r="AY75">
        <v>338</v>
      </c>
      <c r="AZ75">
        <v>189.63636363636365</v>
      </c>
      <c r="BA75">
        <v>115</v>
      </c>
      <c r="BB75">
        <v>417</v>
      </c>
      <c r="BC75">
        <v>297.09090909090901</v>
      </c>
      <c r="BD75">
        <v>118</v>
      </c>
      <c r="BE75">
        <v>415</v>
      </c>
      <c r="BF75">
        <v>321.72727272727269</v>
      </c>
      <c r="BG75">
        <v>121</v>
      </c>
      <c r="BH75">
        <v>433</v>
      </c>
      <c r="BI75">
        <v>345.00000000000006</v>
      </c>
      <c r="BJ75">
        <v>124</v>
      </c>
      <c r="BK75">
        <v>420</v>
      </c>
      <c r="BL75">
        <v>348.36363636363643</v>
      </c>
      <c r="BM75">
        <v>132</v>
      </c>
      <c r="BN75">
        <v>412</v>
      </c>
      <c r="BO75">
        <v>355.18181818181819</v>
      </c>
      <c r="BP75">
        <v>134</v>
      </c>
      <c r="BQ75">
        <v>405</v>
      </c>
      <c r="BR75">
        <v>362.13636363636368</v>
      </c>
      <c r="BS75">
        <v>136</v>
      </c>
      <c r="BT75">
        <v>409</v>
      </c>
      <c r="BU75">
        <v>368.86363636363637</v>
      </c>
      <c r="BV75">
        <v>138</v>
      </c>
      <c r="BW75">
        <v>460</v>
      </c>
      <c r="BX75">
        <v>375.72727272727275</v>
      </c>
    </row>
    <row r="76" spans="1:76" x14ac:dyDescent="0.4">
      <c r="A76" t="s">
        <v>572</v>
      </c>
      <c r="B76">
        <v>48</v>
      </c>
      <c r="C76">
        <v>59</v>
      </c>
      <c r="D76">
        <v>52.4</v>
      </c>
      <c r="E76">
        <v>48</v>
      </c>
      <c r="F76">
        <v>59</v>
      </c>
      <c r="G76">
        <v>52.4</v>
      </c>
      <c r="H76">
        <v>48</v>
      </c>
      <c r="I76">
        <v>59</v>
      </c>
      <c r="J76">
        <v>52.4</v>
      </c>
      <c r="K76">
        <v>48</v>
      </c>
      <c r="L76">
        <v>59</v>
      </c>
      <c r="M76">
        <v>52.4</v>
      </c>
      <c r="N76">
        <v>48</v>
      </c>
      <c r="O76">
        <v>59</v>
      </c>
      <c r="P76">
        <v>52.4</v>
      </c>
      <c r="Q76">
        <v>48</v>
      </c>
      <c r="R76">
        <v>59</v>
      </c>
      <c r="S76">
        <v>52.4</v>
      </c>
      <c r="T76">
        <v>48</v>
      </c>
      <c r="U76">
        <v>59</v>
      </c>
      <c r="V76">
        <v>52.4</v>
      </c>
      <c r="W76">
        <v>48</v>
      </c>
      <c r="X76">
        <v>59</v>
      </c>
      <c r="Y76">
        <v>52.4</v>
      </c>
      <c r="Z76">
        <v>48</v>
      </c>
      <c r="AA76">
        <v>59</v>
      </c>
      <c r="AB76">
        <v>52.4</v>
      </c>
      <c r="AC76">
        <v>48</v>
      </c>
      <c r="AD76">
        <v>59</v>
      </c>
      <c r="AE76">
        <v>52.4</v>
      </c>
      <c r="AF76">
        <v>48</v>
      </c>
      <c r="AG76">
        <v>59</v>
      </c>
      <c r="AH76">
        <v>52.4</v>
      </c>
      <c r="AI76">
        <v>48</v>
      </c>
      <c r="AJ76">
        <v>59</v>
      </c>
      <c r="AK76">
        <v>52.4</v>
      </c>
      <c r="AL76">
        <v>48</v>
      </c>
      <c r="AM76">
        <v>59</v>
      </c>
      <c r="AN76">
        <v>52.4</v>
      </c>
      <c r="AO76">
        <v>48</v>
      </c>
      <c r="AP76">
        <v>59</v>
      </c>
      <c r="AQ76">
        <v>52.4</v>
      </c>
      <c r="AR76">
        <v>48</v>
      </c>
      <c r="AS76">
        <v>59</v>
      </c>
      <c r="AT76">
        <v>52.4</v>
      </c>
      <c r="AU76">
        <v>48</v>
      </c>
      <c r="AV76">
        <v>59</v>
      </c>
      <c r="AW76">
        <v>52.4</v>
      </c>
      <c r="AX76">
        <v>48</v>
      </c>
      <c r="AY76">
        <v>59</v>
      </c>
      <c r="AZ76">
        <v>52.4</v>
      </c>
      <c r="BA76">
        <v>48</v>
      </c>
      <c r="BB76">
        <v>59</v>
      </c>
      <c r="BC76">
        <v>52.4</v>
      </c>
      <c r="BD76">
        <v>48</v>
      </c>
      <c r="BE76">
        <v>59</v>
      </c>
      <c r="BF76">
        <v>52.4</v>
      </c>
      <c r="BG76">
        <v>48</v>
      </c>
      <c r="BH76">
        <v>59</v>
      </c>
      <c r="BI76">
        <v>52.4</v>
      </c>
      <c r="BJ76">
        <v>48</v>
      </c>
      <c r="BK76">
        <v>59</v>
      </c>
      <c r="BL76">
        <v>52.4</v>
      </c>
      <c r="BM76">
        <v>48</v>
      </c>
      <c r="BN76">
        <v>59</v>
      </c>
      <c r="BO76">
        <v>52.4</v>
      </c>
      <c r="BP76">
        <v>48</v>
      </c>
      <c r="BQ76">
        <v>59</v>
      </c>
      <c r="BR76">
        <v>52.4</v>
      </c>
      <c r="BS76">
        <v>48</v>
      </c>
      <c r="BT76">
        <v>59</v>
      </c>
      <c r="BU76">
        <v>52.4</v>
      </c>
      <c r="BV76">
        <v>48</v>
      </c>
      <c r="BW76">
        <v>59</v>
      </c>
      <c r="BX76">
        <v>52.4</v>
      </c>
    </row>
    <row r="77" spans="1:76" x14ac:dyDescent="0.4">
      <c r="A77" t="s">
        <v>573</v>
      </c>
      <c r="B77">
        <v>41</v>
      </c>
      <c r="C77">
        <v>96</v>
      </c>
      <c r="D77">
        <v>62.636363636363633</v>
      </c>
      <c r="E77">
        <v>41</v>
      </c>
      <c r="F77">
        <v>95</v>
      </c>
      <c r="G77">
        <v>62.68181818181818</v>
      </c>
      <c r="H77">
        <v>41</v>
      </c>
      <c r="I77">
        <v>95</v>
      </c>
      <c r="J77">
        <v>62.636363636363633</v>
      </c>
      <c r="K77">
        <v>41</v>
      </c>
      <c r="L77">
        <v>95</v>
      </c>
      <c r="M77">
        <v>62.590909090909101</v>
      </c>
      <c r="N77">
        <v>41</v>
      </c>
      <c r="O77">
        <v>96</v>
      </c>
      <c r="P77">
        <v>62.63636363636364</v>
      </c>
      <c r="Q77">
        <v>41</v>
      </c>
      <c r="R77">
        <v>94</v>
      </c>
      <c r="S77">
        <v>61.772727272727266</v>
      </c>
      <c r="T77">
        <v>41</v>
      </c>
      <c r="U77">
        <v>94</v>
      </c>
      <c r="V77">
        <v>61.090909090909086</v>
      </c>
      <c r="W77">
        <v>41</v>
      </c>
      <c r="X77">
        <v>94</v>
      </c>
      <c r="Y77">
        <v>60.22727272727272</v>
      </c>
      <c r="Z77">
        <v>41</v>
      </c>
      <c r="AA77">
        <v>95</v>
      </c>
      <c r="AB77">
        <v>59.545454545454547</v>
      </c>
      <c r="AC77">
        <v>41</v>
      </c>
      <c r="AD77">
        <v>95</v>
      </c>
      <c r="AE77">
        <v>58.863636363636374</v>
      </c>
      <c r="AF77">
        <v>41</v>
      </c>
      <c r="AG77">
        <v>95</v>
      </c>
      <c r="AH77">
        <v>58.18181818181818</v>
      </c>
      <c r="AI77">
        <v>41</v>
      </c>
      <c r="AJ77">
        <v>95</v>
      </c>
      <c r="AK77">
        <v>57.409090909090914</v>
      </c>
      <c r="AL77">
        <v>41</v>
      </c>
      <c r="AM77">
        <v>96</v>
      </c>
      <c r="AN77">
        <v>56.909090909090914</v>
      </c>
      <c r="AO77">
        <v>41</v>
      </c>
      <c r="AP77">
        <v>96</v>
      </c>
      <c r="AQ77">
        <v>56.18181818181818</v>
      </c>
      <c r="AR77">
        <v>41</v>
      </c>
      <c r="AS77">
        <v>96</v>
      </c>
      <c r="AT77">
        <v>55.454545454545453</v>
      </c>
      <c r="AU77">
        <v>41</v>
      </c>
      <c r="AV77">
        <v>96</v>
      </c>
      <c r="AW77">
        <v>54.772727272727273</v>
      </c>
      <c r="AX77">
        <v>41</v>
      </c>
      <c r="AY77">
        <v>97</v>
      </c>
      <c r="AZ77">
        <v>54.18181818181818</v>
      </c>
      <c r="BA77">
        <v>41</v>
      </c>
      <c r="BB77">
        <v>97</v>
      </c>
      <c r="BC77">
        <v>53.409090909090907</v>
      </c>
      <c r="BD77">
        <v>41</v>
      </c>
      <c r="BE77">
        <v>97</v>
      </c>
      <c r="BF77">
        <v>52.727272727272727</v>
      </c>
      <c r="BG77">
        <v>41</v>
      </c>
      <c r="BH77">
        <v>97</v>
      </c>
      <c r="BI77">
        <v>52.090909090909093</v>
      </c>
      <c r="BJ77">
        <v>41</v>
      </c>
      <c r="BK77">
        <v>83</v>
      </c>
      <c r="BL77">
        <v>50.863636363636367</v>
      </c>
      <c r="BM77">
        <v>41</v>
      </c>
      <c r="BN77">
        <v>72</v>
      </c>
      <c r="BO77">
        <v>49.86363636363636</v>
      </c>
      <c r="BP77">
        <v>40</v>
      </c>
      <c r="BQ77">
        <v>63</v>
      </c>
      <c r="BR77">
        <v>48.909090909090914</v>
      </c>
      <c r="BS77">
        <v>36</v>
      </c>
      <c r="BT77">
        <v>66</v>
      </c>
      <c r="BU77">
        <v>48.045454545454554</v>
      </c>
      <c r="BV77">
        <v>33</v>
      </c>
      <c r="BW77">
        <v>69</v>
      </c>
      <c r="BX77">
        <v>47.31818181818182</v>
      </c>
    </row>
    <row r="78" spans="1:76" x14ac:dyDescent="0.4">
      <c r="A78" t="s">
        <v>574</v>
      </c>
      <c r="B78">
        <v>82</v>
      </c>
      <c r="C78">
        <v>113</v>
      </c>
      <c r="D78">
        <v>94</v>
      </c>
      <c r="E78">
        <v>81</v>
      </c>
      <c r="F78">
        <v>100</v>
      </c>
      <c r="G78">
        <v>87.2</v>
      </c>
      <c r="H78">
        <v>65</v>
      </c>
      <c r="I78">
        <v>93</v>
      </c>
      <c r="J78">
        <v>80.2</v>
      </c>
      <c r="K78">
        <v>64</v>
      </c>
      <c r="L78">
        <v>87</v>
      </c>
      <c r="M78">
        <v>77.8</v>
      </c>
      <c r="N78">
        <v>63</v>
      </c>
      <c r="O78">
        <v>80</v>
      </c>
      <c r="P78">
        <v>75.2</v>
      </c>
      <c r="Q78">
        <v>61</v>
      </c>
      <c r="R78">
        <v>79</v>
      </c>
      <c r="S78">
        <v>72.8</v>
      </c>
      <c r="T78">
        <v>60</v>
      </c>
      <c r="U78">
        <v>77</v>
      </c>
      <c r="V78">
        <v>70.2</v>
      </c>
      <c r="W78">
        <v>59</v>
      </c>
      <c r="X78">
        <v>76</v>
      </c>
      <c r="Y78">
        <v>67.8</v>
      </c>
      <c r="Z78">
        <v>57</v>
      </c>
      <c r="AA78">
        <v>74</v>
      </c>
      <c r="AB78">
        <v>66.400000000000006</v>
      </c>
      <c r="AC78">
        <v>56</v>
      </c>
      <c r="AD78">
        <v>73</v>
      </c>
      <c r="AE78">
        <v>65.2</v>
      </c>
      <c r="AF78">
        <v>55</v>
      </c>
      <c r="AG78">
        <v>72</v>
      </c>
      <c r="AH78">
        <v>64.400000000000006</v>
      </c>
      <c r="AI78">
        <v>53</v>
      </c>
      <c r="AJ78">
        <v>70</v>
      </c>
      <c r="AK78">
        <v>63</v>
      </c>
      <c r="AL78">
        <v>52</v>
      </c>
      <c r="AM78">
        <v>69</v>
      </c>
      <c r="AN78">
        <v>62.2</v>
      </c>
      <c r="AO78">
        <v>51</v>
      </c>
      <c r="AP78">
        <v>68</v>
      </c>
      <c r="AQ78">
        <v>61</v>
      </c>
      <c r="AR78">
        <v>49</v>
      </c>
      <c r="AS78">
        <v>67</v>
      </c>
      <c r="AT78">
        <v>59.6</v>
      </c>
      <c r="AU78">
        <v>48</v>
      </c>
      <c r="AV78">
        <v>66</v>
      </c>
      <c r="AW78">
        <v>58.8</v>
      </c>
      <c r="AX78">
        <v>47</v>
      </c>
      <c r="AY78">
        <v>65</v>
      </c>
      <c r="AZ78">
        <v>57.6</v>
      </c>
      <c r="BA78">
        <v>45</v>
      </c>
      <c r="BB78">
        <v>65</v>
      </c>
      <c r="BC78">
        <v>56.6</v>
      </c>
      <c r="BD78">
        <v>44</v>
      </c>
      <c r="BE78">
        <v>65</v>
      </c>
      <c r="BF78">
        <v>55.6</v>
      </c>
      <c r="BG78">
        <v>42</v>
      </c>
      <c r="BH78">
        <v>65</v>
      </c>
      <c r="BI78">
        <v>54</v>
      </c>
      <c r="BJ78">
        <v>40</v>
      </c>
      <c r="BK78">
        <v>66</v>
      </c>
      <c r="BL78">
        <v>53.2</v>
      </c>
      <c r="BM78">
        <v>38</v>
      </c>
      <c r="BN78">
        <v>66</v>
      </c>
      <c r="BO78">
        <v>51.8</v>
      </c>
      <c r="BP78">
        <v>36</v>
      </c>
      <c r="BQ78">
        <v>67</v>
      </c>
      <c r="BR78">
        <v>50.8</v>
      </c>
      <c r="BS78">
        <v>34</v>
      </c>
      <c r="BT78">
        <v>67</v>
      </c>
      <c r="BU78">
        <v>49.8</v>
      </c>
      <c r="BV78">
        <v>31</v>
      </c>
      <c r="BW78">
        <v>67</v>
      </c>
      <c r="BX78">
        <v>48.4</v>
      </c>
    </row>
    <row r="79" spans="1:76" x14ac:dyDescent="0.4">
      <c r="A79" t="s">
        <v>4</v>
      </c>
      <c r="B79">
        <v>38</v>
      </c>
      <c r="C79">
        <v>89</v>
      </c>
      <c r="D79">
        <v>61.04999999999999</v>
      </c>
      <c r="E79">
        <v>37</v>
      </c>
      <c r="F79">
        <v>86</v>
      </c>
      <c r="G79">
        <v>59.849999999999994</v>
      </c>
      <c r="H79">
        <v>37</v>
      </c>
      <c r="I79">
        <v>82</v>
      </c>
      <c r="J79">
        <v>58.85</v>
      </c>
      <c r="K79">
        <v>36</v>
      </c>
      <c r="L79">
        <v>79</v>
      </c>
      <c r="M79">
        <v>57.699999999999996</v>
      </c>
      <c r="N79">
        <v>36</v>
      </c>
      <c r="O79">
        <v>76</v>
      </c>
      <c r="P79">
        <v>56.6</v>
      </c>
      <c r="Q79">
        <v>35</v>
      </c>
      <c r="R79">
        <v>73</v>
      </c>
      <c r="S79">
        <v>55.35</v>
      </c>
      <c r="T79">
        <v>35</v>
      </c>
      <c r="U79">
        <v>71</v>
      </c>
      <c r="V79">
        <v>54.399999999999991</v>
      </c>
      <c r="W79">
        <v>35</v>
      </c>
      <c r="X79">
        <v>70</v>
      </c>
      <c r="Y79">
        <v>53.3</v>
      </c>
      <c r="Z79">
        <v>34</v>
      </c>
      <c r="AA79">
        <v>69</v>
      </c>
      <c r="AB79">
        <v>52.15</v>
      </c>
      <c r="AC79">
        <v>32</v>
      </c>
      <c r="AD79">
        <v>68</v>
      </c>
      <c r="AE79">
        <v>51.100000000000009</v>
      </c>
      <c r="AF79">
        <v>30</v>
      </c>
      <c r="AG79">
        <v>67</v>
      </c>
      <c r="AH79">
        <v>50.050000000000004</v>
      </c>
      <c r="AI79">
        <v>28</v>
      </c>
      <c r="AJ79">
        <v>65</v>
      </c>
      <c r="AK79">
        <v>48.849999999999994</v>
      </c>
      <c r="AL79">
        <v>26</v>
      </c>
      <c r="AM79">
        <v>64</v>
      </c>
      <c r="AN79">
        <v>47.75</v>
      </c>
      <c r="AO79">
        <v>24</v>
      </c>
      <c r="AP79">
        <v>63</v>
      </c>
      <c r="AQ79">
        <v>46.65</v>
      </c>
      <c r="AR79">
        <v>21</v>
      </c>
      <c r="AS79">
        <v>62</v>
      </c>
      <c r="AT79">
        <v>45.55</v>
      </c>
      <c r="AU79">
        <v>19</v>
      </c>
      <c r="AV79">
        <v>61</v>
      </c>
      <c r="AW79">
        <v>44.35</v>
      </c>
      <c r="AX79">
        <v>17</v>
      </c>
      <c r="AY79">
        <v>60</v>
      </c>
      <c r="AZ79">
        <v>43.29999999999999</v>
      </c>
      <c r="BA79">
        <v>15</v>
      </c>
      <c r="BB79">
        <v>59</v>
      </c>
      <c r="BC79">
        <v>42.25</v>
      </c>
      <c r="BD79">
        <v>13</v>
      </c>
      <c r="BE79">
        <v>57</v>
      </c>
      <c r="BF79">
        <v>41.05</v>
      </c>
      <c r="BG79">
        <v>11</v>
      </c>
      <c r="BH79">
        <v>56</v>
      </c>
      <c r="BI79">
        <v>40.050000000000004</v>
      </c>
      <c r="BJ79">
        <v>9</v>
      </c>
      <c r="BK79">
        <v>58</v>
      </c>
      <c r="BL79">
        <v>40.65</v>
      </c>
      <c r="BM79">
        <v>25</v>
      </c>
      <c r="BN79">
        <v>72</v>
      </c>
      <c r="BO79">
        <v>45.15</v>
      </c>
      <c r="BP79">
        <v>28</v>
      </c>
      <c r="BQ79">
        <v>86</v>
      </c>
      <c r="BR79">
        <v>49.9</v>
      </c>
      <c r="BS79">
        <v>37</v>
      </c>
      <c r="BT79">
        <v>100</v>
      </c>
      <c r="BU79">
        <v>59.05</v>
      </c>
      <c r="BV79">
        <v>36</v>
      </c>
      <c r="BW79">
        <v>114</v>
      </c>
      <c r="BX79">
        <v>68.25</v>
      </c>
    </row>
    <row r="80" spans="1:76" x14ac:dyDescent="0.4">
      <c r="A80" t="s">
        <v>5</v>
      </c>
      <c r="B80">
        <v>30</v>
      </c>
      <c r="C80">
        <v>95</v>
      </c>
      <c r="D80">
        <v>62.55555555555555</v>
      </c>
      <c r="E80">
        <v>34</v>
      </c>
      <c r="F80">
        <v>89</v>
      </c>
      <c r="G80">
        <v>60.222222222222214</v>
      </c>
      <c r="H80">
        <v>38</v>
      </c>
      <c r="I80">
        <v>82</v>
      </c>
      <c r="J80">
        <v>57.888888888888886</v>
      </c>
      <c r="K80">
        <v>42</v>
      </c>
      <c r="L80">
        <v>76</v>
      </c>
      <c r="M80">
        <v>57.222222222222221</v>
      </c>
      <c r="N80">
        <v>45</v>
      </c>
      <c r="O80">
        <v>70</v>
      </c>
      <c r="P80">
        <v>56.222222222222221</v>
      </c>
      <c r="Q80">
        <v>45</v>
      </c>
      <c r="R80">
        <v>63</v>
      </c>
      <c r="S80">
        <v>55.333333333333336</v>
      </c>
      <c r="T80">
        <v>45</v>
      </c>
      <c r="U80">
        <v>62</v>
      </c>
      <c r="V80">
        <v>54.777777777777779</v>
      </c>
      <c r="W80">
        <v>45</v>
      </c>
      <c r="X80">
        <v>61</v>
      </c>
      <c r="Y80">
        <v>53.777777777777771</v>
      </c>
      <c r="Z80">
        <v>34</v>
      </c>
      <c r="AA80">
        <v>61</v>
      </c>
      <c r="AB80">
        <v>50.000000000000007</v>
      </c>
      <c r="AC80">
        <v>35</v>
      </c>
      <c r="AD80">
        <v>61</v>
      </c>
      <c r="AE80">
        <v>49.777777777777779</v>
      </c>
      <c r="AF80">
        <v>37</v>
      </c>
      <c r="AG80">
        <v>61</v>
      </c>
      <c r="AH80">
        <v>49.666666666666664</v>
      </c>
      <c r="AI80">
        <v>38</v>
      </c>
      <c r="AJ80">
        <v>61</v>
      </c>
      <c r="AK80">
        <v>49.555555555555557</v>
      </c>
      <c r="AL80">
        <v>35</v>
      </c>
      <c r="AM80">
        <v>61</v>
      </c>
      <c r="AN80">
        <v>49.111111111111107</v>
      </c>
      <c r="AO80">
        <v>32</v>
      </c>
      <c r="AP80">
        <v>61</v>
      </c>
      <c r="AQ80">
        <v>49.111111111111114</v>
      </c>
      <c r="AR80">
        <v>29</v>
      </c>
      <c r="AS80">
        <v>61</v>
      </c>
      <c r="AT80">
        <v>48.888888888888886</v>
      </c>
      <c r="AU80">
        <v>32</v>
      </c>
      <c r="AV80">
        <v>61</v>
      </c>
      <c r="AW80">
        <v>49.333333333333336</v>
      </c>
      <c r="AX80">
        <v>35</v>
      </c>
      <c r="AY80">
        <v>61</v>
      </c>
      <c r="AZ80">
        <v>49.777777777777779</v>
      </c>
      <c r="BA80">
        <v>38</v>
      </c>
      <c r="BB80">
        <v>62</v>
      </c>
      <c r="BC80">
        <v>50.444444444444443</v>
      </c>
      <c r="BD80">
        <v>41</v>
      </c>
      <c r="BE80">
        <v>64</v>
      </c>
      <c r="BF80">
        <v>51</v>
      </c>
      <c r="BG80">
        <v>44</v>
      </c>
      <c r="BH80">
        <v>66</v>
      </c>
      <c r="BI80">
        <v>51.444444444444443</v>
      </c>
      <c r="BJ80">
        <v>45</v>
      </c>
      <c r="BK80">
        <v>67</v>
      </c>
      <c r="BL80">
        <v>51.666666666666664</v>
      </c>
      <c r="BM80">
        <v>45</v>
      </c>
      <c r="BN80">
        <v>69</v>
      </c>
      <c r="BO80">
        <v>52.222222222222214</v>
      </c>
      <c r="BP80">
        <v>44</v>
      </c>
      <c r="BQ80">
        <v>71</v>
      </c>
      <c r="BR80">
        <v>53.444444444444436</v>
      </c>
      <c r="BS80">
        <v>44</v>
      </c>
      <c r="BT80">
        <v>73</v>
      </c>
      <c r="BU80">
        <v>54.777777777777779</v>
      </c>
      <c r="BV80">
        <v>44</v>
      </c>
      <c r="BW80">
        <v>75</v>
      </c>
      <c r="BX80">
        <v>56.111111111111114</v>
      </c>
    </row>
    <row r="81" spans="1:76" x14ac:dyDescent="0.4">
      <c r="A81" t="s">
        <v>6</v>
      </c>
      <c r="B81">
        <v>68</v>
      </c>
      <c r="C81">
        <v>96</v>
      </c>
      <c r="D81">
        <v>83.666666666666671</v>
      </c>
      <c r="E81">
        <v>70</v>
      </c>
      <c r="F81">
        <v>96</v>
      </c>
      <c r="G81">
        <v>84.333333333333329</v>
      </c>
      <c r="H81">
        <v>71</v>
      </c>
      <c r="I81">
        <v>96</v>
      </c>
      <c r="J81">
        <v>84.666666666666671</v>
      </c>
      <c r="K81">
        <v>72</v>
      </c>
      <c r="L81">
        <v>96</v>
      </c>
      <c r="M81">
        <v>85</v>
      </c>
      <c r="N81">
        <v>74</v>
      </c>
      <c r="O81">
        <v>96</v>
      </c>
      <c r="P81">
        <v>85.666666666666671</v>
      </c>
      <c r="Q81">
        <v>75</v>
      </c>
      <c r="R81">
        <v>96</v>
      </c>
      <c r="S81">
        <v>86</v>
      </c>
      <c r="T81">
        <v>76</v>
      </c>
      <c r="U81">
        <v>96</v>
      </c>
      <c r="V81">
        <v>86.333333333333329</v>
      </c>
      <c r="W81">
        <v>77</v>
      </c>
      <c r="X81">
        <v>96</v>
      </c>
      <c r="Y81">
        <v>86.666666666666671</v>
      </c>
      <c r="Z81">
        <v>79</v>
      </c>
      <c r="AA81">
        <v>96</v>
      </c>
      <c r="AB81">
        <v>87.333333333333329</v>
      </c>
      <c r="AC81">
        <v>80</v>
      </c>
      <c r="AD81">
        <v>96</v>
      </c>
      <c r="AE81">
        <v>87.666666666666671</v>
      </c>
      <c r="AF81">
        <v>81</v>
      </c>
      <c r="AG81">
        <v>96</v>
      </c>
      <c r="AH81">
        <v>88</v>
      </c>
      <c r="AI81">
        <v>82</v>
      </c>
      <c r="AJ81">
        <v>96</v>
      </c>
      <c r="AK81">
        <v>88.333333333333329</v>
      </c>
      <c r="AL81">
        <v>84</v>
      </c>
      <c r="AM81">
        <v>96</v>
      </c>
      <c r="AN81">
        <v>89</v>
      </c>
      <c r="AO81">
        <v>85</v>
      </c>
      <c r="AP81">
        <v>96</v>
      </c>
      <c r="AQ81">
        <v>89.333333333333329</v>
      </c>
      <c r="AR81">
        <v>86</v>
      </c>
      <c r="AS81">
        <v>96</v>
      </c>
      <c r="AT81">
        <v>89.666666666666671</v>
      </c>
      <c r="AU81">
        <v>87</v>
      </c>
      <c r="AV81">
        <v>96</v>
      </c>
      <c r="AW81">
        <v>90.333333333333329</v>
      </c>
      <c r="AX81">
        <v>87</v>
      </c>
      <c r="AY81">
        <v>96</v>
      </c>
      <c r="AZ81">
        <v>90.666666666666671</v>
      </c>
      <c r="BA81">
        <v>87</v>
      </c>
      <c r="BB81">
        <v>96</v>
      </c>
      <c r="BC81">
        <v>91</v>
      </c>
      <c r="BD81">
        <v>87</v>
      </c>
      <c r="BE81">
        <v>96</v>
      </c>
      <c r="BF81">
        <v>91.333333333333329</v>
      </c>
      <c r="BG81">
        <v>87</v>
      </c>
      <c r="BH81">
        <v>96</v>
      </c>
      <c r="BI81">
        <v>92</v>
      </c>
      <c r="BJ81">
        <v>87</v>
      </c>
      <c r="BK81">
        <v>96</v>
      </c>
      <c r="BL81">
        <v>92.333333333333329</v>
      </c>
      <c r="BM81">
        <v>87</v>
      </c>
      <c r="BN81">
        <v>96</v>
      </c>
      <c r="BO81">
        <v>92.666666666666671</v>
      </c>
      <c r="BP81">
        <v>87</v>
      </c>
      <c r="BQ81">
        <v>97</v>
      </c>
      <c r="BR81">
        <v>93.333333333333329</v>
      </c>
      <c r="BS81">
        <v>87</v>
      </c>
      <c r="BT81">
        <v>98</v>
      </c>
      <c r="BU81">
        <v>93.666666666666671</v>
      </c>
      <c r="BV81">
        <v>87</v>
      </c>
      <c r="BW81">
        <v>99</v>
      </c>
      <c r="BX81">
        <v>94</v>
      </c>
    </row>
    <row r="82" spans="1:76" x14ac:dyDescent="0.4">
      <c r="A82" t="s">
        <v>7</v>
      </c>
      <c r="B82">
        <v>43</v>
      </c>
      <c r="C82">
        <v>64</v>
      </c>
      <c r="D82">
        <v>52.333333333333336</v>
      </c>
      <c r="E82">
        <v>43</v>
      </c>
      <c r="F82">
        <v>64</v>
      </c>
      <c r="G82">
        <v>52.333333333333336</v>
      </c>
      <c r="H82">
        <v>43</v>
      </c>
      <c r="I82">
        <v>64</v>
      </c>
      <c r="J82">
        <v>52.333333333333336</v>
      </c>
      <c r="K82">
        <v>43</v>
      </c>
      <c r="L82">
        <v>64</v>
      </c>
      <c r="M82">
        <v>52.333333333333336</v>
      </c>
      <c r="N82">
        <v>43</v>
      </c>
      <c r="O82">
        <v>64</v>
      </c>
      <c r="P82">
        <v>52.333333333333336</v>
      </c>
      <c r="Q82">
        <v>43</v>
      </c>
      <c r="R82">
        <v>64</v>
      </c>
      <c r="S82">
        <v>52.333333333333336</v>
      </c>
      <c r="T82">
        <v>43</v>
      </c>
      <c r="U82">
        <v>64</v>
      </c>
      <c r="V82">
        <v>52.333333333333336</v>
      </c>
      <c r="W82">
        <v>43</v>
      </c>
      <c r="X82">
        <v>64</v>
      </c>
      <c r="Y82">
        <v>52.333333333333336</v>
      </c>
      <c r="Z82">
        <v>43</v>
      </c>
      <c r="AA82">
        <v>64</v>
      </c>
      <c r="AB82">
        <v>52.333333333333336</v>
      </c>
      <c r="AC82">
        <v>43</v>
      </c>
      <c r="AD82">
        <v>64</v>
      </c>
      <c r="AE82">
        <v>52.333333333333336</v>
      </c>
      <c r="AF82">
        <v>43</v>
      </c>
      <c r="AG82">
        <v>64</v>
      </c>
      <c r="AH82">
        <v>52.333333333333336</v>
      </c>
      <c r="AI82">
        <v>43</v>
      </c>
      <c r="AJ82">
        <v>64</v>
      </c>
      <c r="AK82">
        <v>52.333333333333336</v>
      </c>
      <c r="AL82">
        <v>43</v>
      </c>
      <c r="AM82">
        <v>64</v>
      </c>
      <c r="AN82">
        <v>52.333333333333336</v>
      </c>
      <c r="AO82">
        <v>43</v>
      </c>
      <c r="AP82">
        <v>64</v>
      </c>
      <c r="AQ82">
        <v>52.333333333333336</v>
      </c>
      <c r="AR82">
        <v>43</v>
      </c>
      <c r="AS82">
        <v>64</v>
      </c>
      <c r="AT82">
        <v>52.333333333333336</v>
      </c>
      <c r="AU82">
        <v>43</v>
      </c>
      <c r="AV82">
        <v>64</v>
      </c>
      <c r="AW82">
        <v>52.333333333333336</v>
      </c>
      <c r="AX82">
        <v>43</v>
      </c>
      <c r="AY82">
        <v>64</v>
      </c>
      <c r="AZ82">
        <v>52.333333333333336</v>
      </c>
      <c r="BA82">
        <v>43</v>
      </c>
      <c r="BB82">
        <v>64</v>
      </c>
      <c r="BC82">
        <v>52.333333333333336</v>
      </c>
      <c r="BD82">
        <v>43</v>
      </c>
      <c r="BE82">
        <v>64</v>
      </c>
      <c r="BF82">
        <v>52.333333333333336</v>
      </c>
      <c r="BG82">
        <v>43</v>
      </c>
      <c r="BH82">
        <v>64</v>
      </c>
      <c r="BI82">
        <v>52.333333333333336</v>
      </c>
      <c r="BJ82">
        <v>43</v>
      </c>
      <c r="BK82">
        <v>64</v>
      </c>
      <c r="BL82">
        <v>52.333333333333336</v>
      </c>
      <c r="BM82">
        <v>43</v>
      </c>
      <c r="BN82">
        <v>64</v>
      </c>
      <c r="BO82">
        <v>52.333333333333336</v>
      </c>
      <c r="BP82">
        <v>43</v>
      </c>
      <c r="BQ82">
        <v>64</v>
      </c>
      <c r="BR82">
        <v>52.333333333333336</v>
      </c>
      <c r="BS82">
        <v>43</v>
      </c>
      <c r="BT82">
        <v>64</v>
      </c>
      <c r="BU82">
        <v>52.333333333333336</v>
      </c>
      <c r="BV82">
        <v>43</v>
      </c>
      <c r="BW82">
        <v>64</v>
      </c>
      <c r="BX82">
        <v>52.333333333333336</v>
      </c>
    </row>
    <row r="83" spans="1:76" x14ac:dyDescent="0.4">
      <c r="A83" t="s">
        <v>8</v>
      </c>
      <c r="B83">
        <v>37</v>
      </c>
      <c r="C83">
        <v>55</v>
      </c>
      <c r="D83">
        <v>41.75</v>
      </c>
      <c r="E83">
        <v>37</v>
      </c>
      <c r="F83">
        <v>54</v>
      </c>
      <c r="G83">
        <v>41.5</v>
      </c>
      <c r="H83">
        <v>37</v>
      </c>
      <c r="I83">
        <v>53</v>
      </c>
      <c r="J83">
        <v>41.25</v>
      </c>
      <c r="K83">
        <v>37</v>
      </c>
      <c r="L83">
        <v>51</v>
      </c>
      <c r="M83">
        <v>40.75</v>
      </c>
      <c r="N83">
        <v>37</v>
      </c>
      <c r="O83">
        <v>50</v>
      </c>
      <c r="P83">
        <v>40.5</v>
      </c>
      <c r="Q83">
        <v>37</v>
      </c>
      <c r="R83">
        <v>49</v>
      </c>
      <c r="S83">
        <v>40.25</v>
      </c>
      <c r="T83">
        <v>37</v>
      </c>
      <c r="U83">
        <v>47</v>
      </c>
      <c r="V83">
        <v>39.75</v>
      </c>
      <c r="W83">
        <v>37</v>
      </c>
      <c r="X83">
        <v>46</v>
      </c>
      <c r="Y83">
        <v>39.5</v>
      </c>
      <c r="Z83">
        <v>37</v>
      </c>
      <c r="AA83">
        <v>45</v>
      </c>
      <c r="AB83">
        <v>39.25</v>
      </c>
      <c r="AC83">
        <v>37</v>
      </c>
      <c r="AD83">
        <v>44</v>
      </c>
      <c r="AE83">
        <v>39</v>
      </c>
      <c r="AF83">
        <v>37</v>
      </c>
      <c r="AG83">
        <v>42</v>
      </c>
      <c r="AH83">
        <v>38.5</v>
      </c>
      <c r="AI83">
        <v>37</v>
      </c>
      <c r="AJ83">
        <v>41</v>
      </c>
      <c r="AK83">
        <v>38.25</v>
      </c>
      <c r="AL83">
        <v>37</v>
      </c>
      <c r="AM83">
        <v>40</v>
      </c>
      <c r="AN83">
        <v>38</v>
      </c>
      <c r="AO83">
        <v>37</v>
      </c>
      <c r="AP83">
        <v>38</v>
      </c>
      <c r="AQ83">
        <v>37.5</v>
      </c>
      <c r="AR83">
        <v>37</v>
      </c>
      <c r="AS83">
        <v>38</v>
      </c>
      <c r="AT83">
        <v>37.25</v>
      </c>
      <c r="AU83">
        <v>36</v>
      </c>
      <c r="AV83">
        <v>38</v>
      </c>
      <c r="AW83">
        <v>37</v>
      </c>
      <c r="AX83">
        <v>35</v>
      </c>
      <c r="AY83">
        <v>38</v>
      </c>
      <c r="AZ83">
        <v>36.75</v>
      </c>
      <c r="BA83">
        <v>33</v>
      </c>
      <c r="BB83">
        <v>38</v>
      </c>
      <c r="BC83">
        <v>36.25</v>
      </c>
      <c r="BD83">
        <v>32</v>
      </c>
      <c r="BE83">
        <v>38</v>
      </c>
      <c r="BF83">
        <v>36</v>
      </c>
      <c r="BG83">
        <v>31</v>
      </c>
      <c r="BH83">
        <v>38</v>
      </c>
      <c r="BI83">
        <v>35.75</v>
      </c>
      <c r="BJ83">
        <v>29</v>
      </c>
      <c r="BK83">
        <v>38</v>
      </c>
      <c r="BL83">
        <v>35.25</v>
      </c>
      <c r="BM83">
        <v>28</v>
      </c>
      <c r="BN83">
        <v>38</v>
      </c>
      <c r="BO83">
        <v>35</v>
      </c>
      <c r="BP83">
        <v>27</v>
      </c>
      <c r="BQ83">
        <v>38</v>
      </c>
      <c r="BR83">
        <v>34.75</v>
      </c>
      <c r="BS83">
        <v>25</v>
      </c>
      <c r="BT83">
        <v>38</v>
      </c>
      <c r="BU83">
        <v>34.25</v>
      </c>
      <c r="BV83">
        <v>24</v>
      </c>
      <c r="BW83">
        <v>38</v>
      </c>
      <c r="BX83">
        <v>34</v>
      </c>
    </row>
    <row r="84" spans="1:76" x14ac:dyDescent="0.4">
      <c r="A84" t="s">
        <v>9</v>
      </c>
      <c r="B84">
        <v>23</v>
      </c>
      <c r="C84">
        <v>120</v>
      </c>
      <c r="D84">
        <v>53.571428571428569</v>
      </c>
      <c r="E84">
        <v>28</v>
      </c>
      <c r="F84">
        <v>122</v>
      </c>
      <c r="G84">
        <v>56.142857142857139</v>
      </c>
      <c r="H84">
        <v>33</v>
      </c>
      <c r="I84">
        <v>124</v>
      </c>
      <c r="J84">
        <v>58.5</v>
      </c>
      <c r="K84">
        <v>33</v>
      </c>
      <c r="L84">
        <v>126</v>
      </c>
      <c r="M84">
        <v>59.071428571428577</v>
      </c>
      <c r="N84">
        <v>33</v>
      </c>
      <c r="O84">
        <v>128</v>
      </c>
      <c r="P84">
        <v>59.714285714285722</v>
      </c>
      <c r="Q84">
        <v>33</v>
      </c>
      <c r="R84">
        <v>130</v>
      </c>
      <c r="S84">
        <v>60.285714285714285</v>
      </c>
      <c r="T84">
        <v>33</v>
      </c>
      <c r="U84">
        <v>131</v>
      </c>
      <c r="V84">
        <v>60.857142857142854</v>
      </c>
      <c r="W84">
        <v>33</v>
      </c>
      <c r="X84">
        <v>133</v>
      </c>
      <c r="Y84">
        <v>61.499999999999993</v>
      </c>
      <c r="Z84">
        <v>33</v>
      </c>
      <c r="AA84">
        <v>135</v>
      </c>
      <c r="AB84">
        <v>62.071428571428577</v>
      </c>
      <c r="AC84">
        <v>33</v>
      </c>
      <c r="AD84">
        <v>137</v>
      </c>
      <c r="AE84">
        <v>62.642857142857139</v>
      </c>
      <c r="AF84">
        <v>33</v>
      </c>
      <c r="AG84">
        <v>139</v>
      </c>
      <c r="AH84">
        <v>63.285714285714285</v>
      </c>
      <c r="AI84">
        <v>33</v>
      </c>
      <c r="AJ84">
        <v>141</v>
      </c>
      <c r="AK84">
        <v>63.285714285714292</v>
      </c>
      <c r="AL84">
        <v>33</v>
      </c>
      <c r="AM84">
        <v>143</v>
      </c>
      <c r="AN84">
        <v>63.285714285714278</v>
      </c>
      <c r="AO84">
        <v>33</v>
      </c>
      <c r="AP84">
        <v>145</v>
      </c>
      <c r="AQ84">
        <v>68.142857142857139</v>
      </c>
      <c r="AR84">
        <v>33</v>
      </c>
      <c r="AS84">
        <v>147</v>
      </c>
      <c r="AT84">
        <v>65</v>
      </c>
      <c r="AU84">
        <v>25</v>
      </c>
      <c r="AV84">
        <v>121</v>
      </c>
      <c r="AW84">
        <v>52.142857142857139</v>
      </c>
      <c r="AX84">
        <v>33</v>
      </c>
      <c r="AY84">
        <v>109</v>
      </c>
      <c r="AZ84">
        <v>53.357142857142854</v>
      </c>
      <c r="BA84">
        <v>33</v>
      </c>
      <c r="BB84">
        <v>98</v>
      </c>
      <c r="BC84">
        <v>54.571428571428569</v>
      </c>
      <c r="BD84">
        <v>33</v>
      </c>
      <c r="BE84">
        <v>87</v>
      </c>
      <c r="BF84">
        <v>52.285714285714285</v>
      </c>
      <c r="BG84">
        <v>33</v>
      </c>
      <c r="BH84">
        <v>77</v>
      </c>
      <c r="BI84">
        <v>49.428571428571423</v>
      </c>
      <c r="BJ84">
        <v>31</v>
      </c>
      <c r="BK84">
        <v>64</v>
      </c>
      <c r="BL84">
        <v>45.000000000000007</v>
      </c>
      <c r="BM84">
        <v>27</v>
      </c>
      <c r="BN84">
        <v>53</v>
      </c>
      <c r="BO84">
        <v>40.428571428571431</v>
      </c>
      <c r="BP84">
        <v>20</v>
      </c>
      <c r="BQ84">
        <v>48</v>
      </c>
      <c r="BR84">
        <v>36.071428571428577</v>
      </c>
      <c r="BS84">
        <v>12</v>
      </c>
      <c r="BT84">
        <v>48</v>
      </c>
      <c r="BU84">
        <v>31.642857142857135</v>
      </c>
      <c r="BV84">
        <v>4</v>
      </c>
      <c r="BW84">
        <v>48</v>
      </c>
      <c r="BX84">
        <v>27.214285714285715</v>
      </c>
    </row>
    <row r="85" spans="1:76" x14ac:dyDescent="0.4">
      <c r="A85" t="s">
        <v>10</v>
      </c>
      <c r="B85">
        <v>51</v>
      </c>
      <c r="C85">
        <v>81</v>
      </c>
      <c r="D85">
        <v>66</v>
      </c>
      <c r="E85">
        <v>51</v>
      </c>
      <c r="F85">
        <v>81</v>
      </c>
      <c r="G85">
        <v>66</v>
      </c>
      <c r="H85">
        <v>51</v>
      </c>
      <c r="I85">
        <v>81</v>
      </c>
      <c r="J85">
        <v>66</v>
      </c>
      <c r="K85">
        <v>51</v>
      </c>
      <c r="L85">
        <v>81</v>
      </c>
      <c r="M85">
        <v>66</v>
      </c>
      <c r="N85">
        <v>51</v>
      </c>
      <c r="O85">
        <v>81</v>
      </c>
      <c r="P85">
        <v>66</v>
      </c>
      <c r="Q85">
        <v>51</v>
      </c>
      <c r="R85">
        <v>81</v>
      </c>
      <c r="S85">
        <v>66</v>
      </c>
      <c r="T85">
        <v>51</v>
      </c>
      <c r="U85">
        <v>81</v>
      </c>
      <c r="V85">
        <v>66</v>
      </c>
      <c r="W85">
        <v>51</v>
      </c>
      <c r="X85">
        <v>81</v>
      </c>
      <c r="Y85">
        <v>66</v>
      </c>
      <c r="Z85">
        <v>51</v>
      </c>
      <c r="AA85">
        <v>81</v>
      </c>
      <c r="AB85">
        <v>66</v>
      </c>
      <c r="AC85">
        <v>51</v>
      </c>
      <c r="AD85">
        <v>81</v>
      </c>
      <c r="AE85">
        <v>66</v>
      </c>
      <c r="AF85">
        <v>51</v>
      </c>
      <c r="AG85">
        <v>81</v>
      </c>
      <c r="AH85">
        <v>66</v>
      </c>
      <c r="AI85">
        <v>51</v>
      </c>
      <c r="AJ85">
        <v>81</v>
      </c>
      <c r="AK85">
        <v>66</v>
      </c>
      <c r="AL85">
        <v>51</v>
      </c>
      <c r="AM85">
        <v>81</v>
      </c>
      <c r="AN85">
        <v>66</v>
      </c>
      <c r="AO85">
        <v>51</v>
      </c>
      <c r="AP85">
        <v>81</v>
      </c>
      <c r="AQ85">
        <v>66</v>
      </c>
      <c r="AR85">
        <v>51</v>
      </c>
      <c r="AS85">
        <v>81</v>
      </c>
      <c r="AT85">
        <v>66</v>
      </c>
      <c r="AU85">
        <v>51</v>
      </c>
      <c r="AV85">
        <v>81</v>
      </c>
      <c r="AW85">
        <v>66</v>
      </c>
      <c r="AX85">
        <v>51</v>
      </c>
      <c r="AY85">
        <v>81</v>
      </c>
      <c r="AZ85">
        <v>66</v>
      </c>
      <c r="BA85">
        <v>51</v>
      </c>
      <c r="BB85">
        <v>81</v>
      </c>
      <c r="BC85">
        <v>66</v>
      </c>
      <c r="BD85">
        <v>51</v>
      </c>
      <c r="BE85">
        <v>81</v>
      </c>
      <c r="BF85">
        <v>66</v>
      </c>
      <c r="BG85">
        <v>51</v>
      </c>
      <c r="BH85">
        <v>81</v>
      </c>
      <c r="BI85">
        <v>66</v>
      </c>
      <c r="BJ85">
        <v>51</v>
      </c>
      <c r="BK85">
        <v>81</v>
      </c>
      <c r="BL85">
        <v>66</v>
      </c>
      <c r="BM85">
        <v>51</v>
      </c>
      <c r="BN85">
        <v>81</v>
      </c>
      <c r="BO85">
        <v>66</v>
      </c>
      <c r="BP85">
        <v>51</v>
      </c>
      <c r="BQ85">
        <v>81</v>
      </c>
      <c r="BR85">
        <v>66</v>
      </c>
      <c r="BS85">
        <v>51</v>
      </c>
      <c r="BT85">
        <v>81</v>
      </c>
      <c r="BU85">
        <v>66</v>
      </c>
      <c r="BV85">
        <v>51</v>
      </c>
      <c r="BW85">
        <v>81</v>
      </c>
      <c r="BX85">
        <v>66</v>
      </c>
    </row>
    <row r="86" spans="1:76" x14ac:dyDescent="0.4">
      <c r="A86" t="s">
        <v>11</v>
      </c>
      <c r="B86">
        <v>53</v>
      </c>
      <c r="C86">
        <v>82</v>
      </c>
      <c r="D86">
        <v>68.333333333333329</v>
      </c>
      <c r="E86">
        <v>53</v>
      </c>
      <c r="F86">
        <v>81</v>
      </c>
      <c r="G86">
        <v>68</v>
      </c>
      <c r="H86">
        <v>53</v>
      </c>
      <c r="I86">
        <v>80</v>
      </c>
      <c r="J86">
        <v>67.666666666666671</v>
      </c>
      <c r="K86">
        <v>53</v>
      </c>
      <c r="L86">
        <v>79</v>
      </c>
      <c r="M86">
        <v>67.5</v>
      </c>
      <c r="N86">
        <v>53</v>
      </c>
      <c r="O86">
        <v>78</v>
      </c>
      <c r="P86">
        <v>67.166666666666671</v>
      </c>
      <c r="Q86">
        <v>53</v>
      </c>
      <c r="R86">
        <v>77</v>
      </c>
      <c r="S86">
        <v>66.833333333333329</v>
      </c>
      <c r="T86">
        <v>53</v>
      </c>
      <c r="U86">
        <v>76</v>
      </c>
      <c r="V86">
        <v>66.5</v>
      </c>
      <c r="W86">
        <v>53</v>
      </c>
      <c r="X86">
        <v>75</v>
      </c>
      <c r="Y86">
        <v>66.166666666666671</v>
      </c>
      <c r="Z86">
        <v>53</v>
      </c>
      <c r="AA86">
        <v>74</v>
      </c>
      <c r="AB86">
        <v>65.833333333333343</v>
      </c>
      <c r="AC86">
        <v>53</v>
      </c>
      <c r="AD86">
        <v>73</v>
      </c>
      <c r="AE86">
        <v>65.5</v>
      </c>
      <c r="AF86">
        <v>53</v>
      </c>
      <c r="AG86">
        <v>72</v>
      </c>
      <c r="AH86">
        <v>65.166666666666657</v>
      </c>
      <c r="AI86">
        <v>53</v>
      </c>
      <c r="AJ86">
        <v>72</v>
      </c>
      <c r="AK86">
        <v>65</v>
      </c>
      <c r="AL86">
        <v>53</v>
      </c>
      <c r="AM86">
        <v>71</v>
      </c>
      <c r="AN86">
        <v>64.666666666666671</v>
      </c>
      <c r="AO86">
        <v>53</v>
      </c>
      <c r="AP86">
        <v>71</v>
      </c>
      <c r="AQ86">
        <v>64.5</v>
      </c>
      <c r="AR86">
        <v>53</v>
      </c>
      <c r="AS86">
        <v>71</v>
      </c>
      <c r="AT86">
        <v>64.166666666666671</v>
      </c>
      <c r="AU86">
        <v>53</v>
      </c>
      <c r="AV86">
        <v>71</v>
      </c>
      <c r="AW86">
        <v>63.833333333333336</v>
      </c>
      <c r="AX86">
        <v>53</v>
      </c>
      <c r="AY86">
        <v>71</v>
      </c>
      <c r="AZ86">
        <v>63.5</v>
      </c>
      <c r="BA86">
        <v>53</v>
      </c>
      <c r="BB86">
        <v>71</v>
      </c>
      <c r="BC86">
        <v>63.166666666666671</v>
      </c>
      <c r="BD86">
        <v>53</v>
      </c>
      <c r="BE86">
        <v>71</v>
      </c>
      <c r="BF86">
        <v>62.833333333333329</v>
      </c>
      <c r="BG86">
        <v>53</v>
      </c>
      <c r="BH86">
        <v>71</v>
      </c>
      <c r="BI86">
        <v>62.5</v>
      </c>
      <c r="BJ86">
        <v>53</v>
      </c>
      <c r="BK86">
        <v>71</v>
      </c>
      <c r="BL86">
        <v>62.166666666666664</v>
      </c>
      <c r="BM86">
        <v>53</v>
      </c>
      <c r="BN86">
        <v>71</v>
      </c>
      <c r="BO86">
        <v>61.833333333333329</v>
      </c>
      <c r="BP86">
        <v>53</v>
      </c>
      <c r="BQ86">
        <v>71</v>
      </c>
      <c r="BR86">
        <v>61.5</v>
      </c>
      <c r="BS86">
        <v>53</v>
      </c>
      <c r="BT86">
        <v>105</v>
      </c>
      <c r="BU86">
        <v>68.833333333333329</v>
      </c>
      <c r="BV86">
        <v>53</v>
      </c>
      <c r="BW86">
        <v>149</v>
      </c>
      <c r="BX86">
        <v>76</v>
      </c>
    </row>
    <row r="87" spans="1:76" x14ac:dyDescent="0.4">
      <c r="A87" t="s">
        <v>12</v>
      </c>
      <c r="B87">
        <v>45</v>
      </c>
      <c r="C87">
        <v>90</v>
      </c>
      <c r="D87">
        <v>65.428571428571431</v>
      </c>
      <c r="E87">
        <v>45</v>
      </c>
      <c r="F87">
        <v>113</v>
      </c>
      <c r="G87">
        <v>68.571428571428569</v>
      </c>
      <c r="H87">
        <v>45</v>
      </c>
      <c r="I87">
        <v>91</v>
      </c>
      <c r="J87">
        <v>63.714285714285715</v>
      </c>
      <c r="K87">
        <v>45</v>
      </c>
      <c r="L87">
        <v>70</v>
      </c>
      <c r="M87">
        <v>58.857142857142854</v>
      </c>
      <c r="N87">
        <v>45</v>
      </c>
      <c r="O87">
        <v>62</v>
      </c>
      <c r="P87">
        <v>54.142857142857146</v>
      </c>
      <c r="Q87">
        <v>42</v>
      </c>
      <c r="R87">
        <v>62</v>
      </c>
      <c r="S87">
        <v>52.142857142857139</v>
      </c>
      <c r="T87">
        <v>43</v>
      </c>
      <c r="U87">
        <v>62</v>
      </c>
      <c r="V87">
        <v>52.142857142857146</v>
      </c>
      <c r="W87">
        <v>43</v>
      </c>
      <c r="X87">
        <v>62</v>
      </c>
      <c r="Y87">
        <v>51.714285714285715</v>
      </c>
      <c r="Z87">
        <v>43</v>
      </c>
      <c r="AA87">
        <v>62</v>
      </c>
      <c r="AB87">
        <v>51.285714285714285</v>
      </c>
      <c r="AC87">
        <v>43</v>
      </c>
      <c r="AD87">
        <v>62</v>
      </c>
      <c r="AE87">
        <v>50.857142857142854</v>
      </c>
      <c r="AF87">
        <v>43</v>
      </c>
      <c r="AG87">
        <v>62</v>
      </c>
      <c r="AH87">
        <v>50.285714285714285</v>
      </c>
      <c r="AI87">
        <v>43</v>
      </c>
      <c r="AJ87">
        <v>62</v>
      </c>
      <c r="AK87">
        <v>49.857142857142854</v>
      </c>
      <c r="AL87">
        <v>43</v>
      </c>
      <c r="AM87">
        <v>62</v>
      </c>
      <c r="AN87">
        <v>49.571428571428569</v>
      </c>
      <c r="AO87">
        <v>44</v>
      </c>
      <c r="AP87">
        <v>62</v>
      </c>
      <c r="AQ87">
        <v>49.285714285714285</v>
      </c>
      <c r="AR87">
        <v>43</v>
      </c>
      <c r="AS87">
        <v>62</v>
      </c>
      <c r="AT87">
        <v>48.714285714285715</v>
      </c>
      <c r="AU87">
        <v>41</v>
      </c>
      <c r="AV87">
        <v>62</v>
      </c>
      <c r="AW87">
        <v>48.428571428571431</v>
      </c>
      <c r="AX87">
        <v>39</v>
      </c>
      <c r="AY87">
        <v>62</v>
      </c>
      <c r="AZ87">
        <v>48</v>
      </c>
      <c r="BA87">
        <v>38</v>
      </c>
      <c r="BB87">
        <v>62</v>
      </c>
      <c r="BC87">
        <v>47.714285714285715</v>
      </c>
      <c r="BD87">
        <v>36</v>
      </c>
      <c r="BE87">
        <v>62</v>
      </c>
      <c r="BF87">
        <v>47.142857142857146</v>
      </c>
      <c r="BG87">
        <v>34</v>
      </c>
      <c r="BH87">
        <v>62</v>
      </c>
      <c r="BI87">
        <v>46.714285714285715</v>
      </c>
      <c r="BJ87">
        <v>32</v>
      </c>
      <c r="BK87">
        <v>62</v>
      </c>
      <c r="BL87">
        <v>46.428571428571431</v>
      </c>
      <c r="BM87">
        <v>30</v>
      </c>
      <c r="BN87">
        <v>62</v>
      </c>
      <c r="BO87">
        <v>46</v>
      </c>
      <c r="BP87">
        <v>28</v>
      </c>
      <c r="BQ87">
        <v>62</v>
      </c>
      <c r="BR87">
        <v>45.428571428571431</v>
      </c>
      <c r="BS87">
        <v>27</v>
      </c>
      <c r="BT87">
        <v>62</v>
      </c>
      <c r="BU87">
        <v>45.142857142857146</v>
      </c>
      <c r="BV87">
        <v>25</v>
      </c>
      <c r="BW87">
        <v>62</v>
      </c>
      <c r="BX87">
        <v>44.857142857142861</v>
      </c>
    </row>
    <row r="88" spans="1:76" x14ac:dyDescent="0.4">
      <c r="A88" t="s">
        <v>13</v>
      </c>
      <c r="B88">
        <v>52</v>
      </c>
      <c r="C88">
        <v>52</v>
      </c>
      <c r="D88">
        <v>52</v>
      </c>
      <c r="E88">
        <v>54</v>
      </c>
      <c r="F88">
        <v>54</v>
      </c>
      <c r="G88">
        <v>54</v>
      </c>
      <c r="H88">
        <v>56</v>
      </c>
      <c r="I88">
        <v>56</v>
      </c>
      <c r="J88">
        <v>56</v>
      </c>
      <c r="K88">
        <v>57</v>
      </c>
      <c r="L88">
        <v>57</v>
      </c>
      <c r="M88">
        <v>57</v>
      </c>
      <c r="N88">
        <v>59</v>
      </c>
      <c r="O88">
        <v>59</v>
      </c>
      <c r="P88">
        <v>59</v>
      </c>
      <c r="Q88">
        <v>61</v>
      </c>
      <c r="R88">
        <v>61</v>
      </c>
      <c r="S88">
        <v>61</v>
      </c>
      <c r="T88">
        <v>63</v>
      </c>
      <c r="U88">
        <v>63</v>
      </c>
      <c r="V88">
        <v>63</v>
      </c>
      <c r="W88">
        <v>64</v>
      </c>
      <c r="X88">
        <v>64</v>
      </c>
      <c r="Y88">
        <v>64</v>
      </c>
      <c r="Z88">
        <v>66</v>
      </c>
      <c r="AA88">
        <v>66</v>
      </c>
      <c r="AB88">
        <v>66</v>
      </c>
      <c r="AC88">
        <v>68</v>
      </c>
      <c r="AD88">
        <v>68</v>
      </c>
      <c r="AE88">
        <v>68</v>
      </c>
      <c r="AF88">
        <v>69</v>
      </c>
      <c r="AG88">
        <v>69</v>
      </c>
      <c r="AH88">
        <v>69</v>
      </c>
      <c r="AI88">
        <v>71</v>
      </c>
      <c r="AJ88">
        <v>71</v>
      </c>
      <c r="AK88">
        <v>71</v>
      </c>
      <c r="AL88">
        <v>73</v>
      </c>
      <c r="AM88">
        <v>73</v>
      </c>
      <c r="AN88">
        <v>73</v>
      </c>
      <c r="AO88">
        <v>74</v>
      </c>
      <c r="AP88">
        <v>74</v>
      </c>
      <c r="AQ88">
        <v>74</v>
      </c>
      <c r="AR88">
        <v>76</v>
      </c>
      <c r="AS88">
        <v>76</v>
      </c>
      <c r="AT88">
        <v>76</v>
      </c>
      <c r="AU88">
        <v>78</v>
      </c>
      <c r="AV88">
        <v>78</v>
      </c>
      <c r="AW88">
        <v>78</v>
      </c>
      <c r="AX88">
        <v>79</v>
      </c>
      <c r="AY88">
        <v>79</v>
      </c>
      <c r="AZ88">
        <v>79</v>
      </c>
      <c r="BA88">
        <v>81</v>
      </c>
      <c r="BB88">
        <v>81</v>
      </c>
      <c r="BC88">
        <v>81</v>
      </c>
      <c r="BD88">
        <v>83</v>
      </c>
      <c r="BE88">
        <v>83</v>
      </c>
      <c r="BF88">
        <v>83</v>
      </c>
      <c r="BG88">
        <v>84</v>
      </c>
      <c r="BH88">
        <v>84</v>
      </c>
      <c r="BI88">
        <v>84</v>
      </c>
      <c r="BJ88">
        <v>86</v>
      </c>
      <c r="BK88">
        <v>86</v>
      </c>
      <c r="BL88">
        <v>86</v>
      </c>
      <c r="BM88">
        <v>88</v>
      </c>
      <c r="BN88">
        <v>88</v>
      </c>
      <c r="BO88">
        <v>88</v>
      </c>
      <c r="BP88">
        <v>89</v>
      </c>
      <c r="BQ88">
        <v>89</v>
      </c>
      <c r="BR88">
        <v>89</v>
      </c>
      <c r="BS88">
        <v>91</v>
      </c>
      <c r="BT88">
        <v>91</v>
      </c>
      <c r="BU88">
        <v>91</v>
      </c>
      <c r="BV88">
        <v>93</v>
      </c>
      <c r="BW88">
        <v>93</v>
      </c>
      <c r="BX88">
        <v>93</v>
      </c>
    </row>
    <row r="89" spans="1:76" x14ac:dyDescent="0.4">
      <c r="A89" t="s">
        <v>14</v>
      </c>
      <c r="B89">
        <v>81</v>
      </c>
      <c r="C89">
        <v>160</v>
      </c>
      <c r="D89">
        <v>109</v>
      </c>
      <c r="E89">
        <v>84</v>
      </c>
      <c r="F89">
        <v>162</v>
      </c>
      <c r="G89">
        <v>110.33333333333333</v>
      </c>
      <c r="H89">
        <v>84</v>
      </c>
      <c r="I89">
        <v>165</v>
      </c>
      <c r="J89">
        <v>112</v>
      </c>
      <c r="K89">
        <v>84</v>
      </c>
      <c r="L89">
        <v>167</v>
      </c>
      <c r="M89">
        <v>113.5</v>
      </c>
      <c r="N89">
        <v>84</v>
      </c>
      <c r="O89">
        <v>169</v>
      </c>
      <c r="P89">
        <v>115</v>
      </c>
      <c r="Q89">
        <v>84</v>
      </c>
      <c r="R89">
        <v>171</v>
      </c>
      <c r="S89">
        <v>116.66666666666666</v>
      </c>
      <c r="T89">
        <v>84</v>
      </c>
      <c r="U89">
        <v>173</v>
      </c>
      <c r="V89">
        <v>118</v>
      </c>
      <c r="W89">
        <v>84</v>
      </c>
      <c r="X89">
        <v>175</v>
      </c>
      <c r="Y89">
        <v>119.66666666666667</v>
      </c>
      <c r="Z89">
        <v>84</v>
      </c>
      <c r="AA89">
        <v>177</v>
      </c>
      <c r="AB89">
        <v>121</v>
      </c>
      <c r="AC89">
        <v>84</v>
      </c>
      <c r="AD89">
        <v>180</v>
      </c>
      <c r="AE89">
        <v>122.66666666666667</v>
      </c>
      <c r="AF89">
        <v>84</v>
      </c>
      <c r="AG89">
        <v>182</v>
      </c>
      <c r="AH89">
        <v>124.16666666666666</v>
      </c>
      <c r="AI89">
        <v>84</v>
      </c>
      <c r="AJ89">
        <v>184</v>
      </c>
      <c r="AK89">
        <v>125.66666666666667</v>
      </c>
      <c r="AL89">
        <v>84</v>
      </c>
      <c r="AM89">
        <v>186</v>
      </c>
      <c r="AN89">
        <v>127.33333333333334</v>
      </c>
      <c r="AO89">
        <v>84</v>
      </c>
      <c r="AP89">
        <v>188</v>
      </c>
      <c r="AQ89">
        <v>127</v>
      </c>
      <c r="AR89">
        <v>84</v>
      </c>
      <c r="AS89">
        <v>190</v>
      </c>
      <c r="AT89">
        <v>126.66666666666666</v>
      </c>
      <c r="AU89">
        <v>84</v>
      </c>
      <c r="AV89">
        <v>177</v>
      </c>
      <c r="AW89">
        <v>121.16666666666667</v>
      </c>
      <c r="AX89">
        <v>84</v>
      </c>
      <c r="AY89">
        <v>163</v>
      </c>
      <c r="AZ89">
        <v>115.33333333333333</v>
      </c>
      <c r="BA89">
        <v>84</v>
      </c>
      <c r="BB89">
        <v>150</v>
      </c>
      <c r="BC89">
        <v>109.66666666666667</v>
      </c>
      <c r="BD89">
        <v>84</v>
      </c>
      <c r="BE89">
        <v>136</v>
      </c>
      <c r="BF89">
        <v>104</v>
      </c>
      <c r="BG89">
        <v>84</v>
      </c>
      <c r="BH89">
        <v>122</v>
      </c>
      <c r="BI89">
        <v>98</v>
      </c>
      <c r="BJ89">
        <v>84</v>
      </c>
      <c r="BK89">
        <v>109</v>
      </c>
      <c r="BL89">
        <v>92.5</v>
      </c>
      <c r="BM89">
        <v>79</v>
      </c>
      <c r="BN89">
        <v>95</v>
      </c>
      <c r="BO89">
        <v>86.666666666666657</v>
      </c>
      <c r="BP89">
        <v>73</v>
      </c>
      <c r="BQ89">
        <v>92</v>
      </c>
      <c r="BR89">
        <v>80.833333333333329</v>
      </c>
      <c r="BS89">
        <v>67</v>
      </c>
      <c r="BT89">
        <v>92</v>
      </c>
      <c r="BU89">
        <v>75.166666666666657</v>
      </c>
      <c r="BV89">
        <v>54</v>
      </c>
      <c r="BW89">
        <v>92</v>
      </c>
      <c r="BX89">
        <v>69.333333333333329</v>
      </c>
    </row>
    <row r="90" spans="1:76" x14ac:dyDescent="0.4">
      <c r="A90" t="s">
        <v>15</v>
      </c>
      <c r="B90">
        <v>68</v>
      </c>
      <c r="C90">
        <v>87</v>
      </c>
      <c r="D90">
        <v>77.5</v>
      </c>
      <c r="E90">
        <v>68</v>
      </c>
      <c r="F90">
        <v>85</v>
      </c>
      <c r="G90">
        <v>76.5</v>
      </c>
      <c r="H90">
        <v>68</v>
      </c>
      <c r="I90">
        <v>84</v>
      </c>
      <c r="J90">
        <v>76</v>
      </c>
      <c r="K90">
        <v>68</v>
      </c>
      <c r="L90">
        <v>83</v>
      </c>
      <c r="M90">
        <v>75.5</v>
      </c>
      <c r="N90">
        <v>68</v>
      </c>
      <c r="O90">
        <v>81</v>
      </c>
      <c r="P90">
        <v>74.5</v>
      </c>
      <c r="Q90">
        <v>68</v>
      </c>
      <c r="R90">
        <v>80</v>
      </c>
      <c r="S90">
        <v>74</v>
      </c>
      <c r="T90">
        <v>68</v>
      </c>
      <c r="U90">
        <v>79</v>
      </c>
      <c r="V90">
        <v>73.5</v>
      </c>
      <c r="W90">
        <v>68</v>
      </c>
      <c r="X90">
        <v>77</v>
      </c>
      <c r="Y90">
        <v>72.5</v>
      </c>
      <c r="Z90">
        <v>68</v>
      </c>
      <c r="AA90">
        <v>76</v>
      </c>
      <c r="AB90">
        <v>72</v>
      </c>
      <c r="AC90">
        <v>68</v>
      </c>
      <c r="AD90">
        <v>75</v>
      </c>
      <c r="AE90">
        <v>71.5</v>
      </c>
      <c r="AF90">
        <v>68</v>
      </c>
      <c r="AG90">
        <v>73</v>
      </c>
      <c r="AH90">
        <v>70.5</v>
      </c>
      <c r="AI90">
        <v>68</v>
      </c>
      <c r="AJ90">
        <v>72</v>
      </c>
      <c r="AK90">
        <v>70</v>
      </c>
      <c r="AL90">
        <v>68</v>
      </c>
      <c r="AM90">
        <v>70</v>
      </c>
      <c r="AN90">
        <v>69</v>
      </c>
      <c r="AO90">
        <v>68</v>
      </c>
      <c r="AP90">
        <v>69</v>
      </c>
      <c r="AQ90">
        <v>68.5</v>
      </c>
      <c r="AR90">
        <v>68</v>
      </c>
      <c r="AS90">
        <v>68</v>
      </c>
      <c r="AT90">
        <v>68</v>
      </c>
      <c r="AU90">
        <v>68</v>
      </c>
      <c r="AV90">
        <v>71</v>
      </c>
      <c r="AW90">
        <v>69.5</v>
      </c>
      <c r="AX90">
        <v>68</v>
      </c>
      <c r="AY90">
        <v>74</v>
      </c>
      <c r="AZ90">
        <v>71</v>
      </c>
      <c r="BA90">
        <v>68</v>
      </c>
      <c r="BB90">
        <v>77</v>
      </c>
      <c r="BC90">
        <v>72.5</v>
      </c>
      <c r="BD90">
        <v>68</v>
      </c>
      <c r="BE90">
        <v>81</v>
      </c>
      <c r="BF90">
        <v>74.5</v>
      </c>
      <c r="BG90">
        <v>68</v>
      </c>
      <c r="BH90">
        <v>84</v>
      </c>
      <c r="BI90">
        <v>76</v>
      </c>
      <c r="BJ90">
        <v>68</v>
      </c>
      <c r="BK90">
        <v>87</v>
      </c>
      <c r="BL90">
        <v>77.5</v>
      </c>
      <c r="BM90">
        <v>68</v>
      </c>
      <c r="BN90">
        <v>90</v>
      </c>
      <c r="BO90">
        <v>79</v>
      </c>
      <c r="BP90">
        <v>68</v>
      </c>
      <c r="BQ90">
        <v>93</v>
      </c>
      <c r="BR90">
        <v>80.5</v>
      </c>
      <c r="BS90">
        <v>68</v>
      </c>
      <c r="BT90">
        <v>97</v>
      </c>
      <c r="BU90">
        <v>82.5</v>
      </c>
      <c r="BV90">
        <v>68</v>
      </c>
      <c r="BW90">
        <v>100</v>
      </c>
      <c r="BX90">
        <v>84</v>
      </c>
    </row>
    <row r="91" spans="1:76" x14ac:dyDescent="0.4">
      <c r="A91" t="s">
        <v>16</v>
      </c>
      <c r="B91">
        <v>36</v>
      </c>
      <c r="C91">
        <v>78</v>
      </c>
      <c r="D91">
        <v>52.571428571428569</v>
      </c>
      <c r="E91">
        <v>35</v>
      </c>
      <c r="F91">
        <v>77</v>
      </c>
      <c r="G91">
        <v>51.714285714285715</v>
      </c>
      <c r="H91">
        <v>34</v>
      </c>
      <c r="I91">
        <v>75</v>
      </c>
      <c r="J91">
        <v>50.714285714285715</v>
      </c>
      <c r="K91">
        <v>33</v>
      </c>
      <c r="L91">
        <v>74</v>
      </c>
      <c r="M91">
        <v>49.857142857142861</v>
      </c>
      <c r="N91">
        <v>32</v>
      </c>
      <c r="O91">
        <v>72</v>
      </c>
      <c r="P91">
        <v>49</v>
      </c>
      <c r="Q91">
        <v>30</v>
      </c>
      <c r="R91">
        <v>71</v>
      </c>
      <c r="S91">
        <v>47.714285714285715</v>
      </c>
      <c r="T91">
        <v>29</v>
      </c>
      <c r="U91">
        <v>69</v>
      </c>
      <c r="V91">
        <v>46.714285714285708</v>
      </c>
      <c r="W91">
        <v>28</v>
      </c>
      <c r="X91">
        <v>68</v>
      </c>
      <c r="Y91">
        <v>46</v>
      </c>
      <c r="Z91">
        <v>27</v>
      </c>
      <c r="AA91">
        <v>66</v>
      </c>
      <c r="AB91">
        <v>45</v>
      </c>
      <c r="AC91">
        <v>26</v>
      </c>
      <c r="AD91">
        <v>65</v>
      </c>
      <c r="AE91">
        <v>44</v>
      </c>
      <c r="AF91">
        <v>24</v>
      </c>
      <c r="AG91">
        <v>64</v>
      </c>
      <c r="AH91">
        <v>43.142857142857146</v>
      </c>
      <c r="AI91">
        <v>23</v>
      </c>
      <c r="AJ91">
        <v>62</v>
      </c>
      <c r="AK91">
        <v>41.999999999999993</v>
      </c>
      <c r="AL91">
        <v>22</v>
      </c>
      <c r="AM91">
        <v>61</v>
      </c>
      <c r="AN91">
        <v>41.142857142857146</v>
      </c>
      <c r="AO91">
        <v>21</v>
      </c>
      <c r="AP91">
        <v>59</v>
      </c>
      <c r="AQ91">
        <v>40.142857142857146</v>
      </c>
      <c r="AR91">
        <v>19</v>
      </c>
      <c r="AS91">
        <v>58</v>
      </c>
      <c r="AT91">
        <v>39.142857142857139</v>
      </c>
      <c r="AU91">
        <v>18</v>
      </c>
      <c r="AV91">
        <v>56</v>
      </c>
      <c r="AW91">
        <v>38.142857142857146</v>
      </c>
      <c r="AX91">
        <v>17</v>
      </c>
      <c r="AY91">
        <v>55</v>
      </c>
      <c r="AZ91">
        <v>37.142857142857146</v>
      </c>
      <c r="BA91">
        <v>16</v>
      </c>
      <c r="BB91">
        <v>53</v>
      </c>
      <c r="BC91">
        <v>36.285714285714285</v>
      </c>
      <c r="BD91">
        <v>15</v>
      </c>
      <c r="BE91">
        <v>52</v>
      </c>
      <c r="BF91">
        <v>35.428571428571431</v>
      </c>
      <c r="BG91">
        <v>13</v>
      </c>
      <c r="BH91">
        <v>50</v>
      </c>
      <c r="BI91">
        <v>34.142857142857146</v>
      </c>
      <c r="BJ91">
        <v>12</v>
      </c>
      <c r="BK91">
        <v>49</v>
      </c>
      <c r="BL91">
        <v>33.428571428571423</v>
      </c>
      <c r="BM91">
        <v>11</v>
      </c>
      <c r="BN91">
        <v>48</v>
      </c>
      <c r="BO91">
        <v>32.428571428571423</v>
      </c>
      <c r="BP91">
        <v>10</v>
      </c>
      <c r="BQ91">
        <v>47</v>
      </c>
      <c r="BR91">
        <v>31.428571428571427</v>
      </c>
      <c r="BS91">
        <v>9</v>
      </c>
      <c r="BT91">
        <v>46</v>
      </c>
      <c r="BU91">
        <v>30.428571428571431</v>
      </c>
      <c r="BV91">
        <v>7</v>
      </c>
      <c r="BW91">
        <v>46</v>
      </c>
      <c r="BX91">
        <v>29.428571428571431</v>
      </c>
    </row>
    <row r="92" spans="1:76" x14ac:dyDescent="0.4">
      <c r="A92" t="s">
        <v>17</v>
      </c>
      <c r="B92">
        <v>35</v>
      </c>
      <c r="C92">
        <v>37</v>
      </c>
      <c r="D92">
        <v>36</v>
      </c>
      <c r="E92">
        <v>36</v>
      </c>
      <c r="F92">
        <v>38</v>
      </c>
      <c r="G92">
        <v>37</v>
      </c>
      <c r="H92">
        <v>38</v>
      </c>
      <c r="I92">
        <v>38</v>
      </c>
      <c r="J92">
        <v>38</v>
      </c>
      <c r="K92">
        <v>39</v>
      </c>
      <c r="L92">
        <v>39</v>
      </c>
      <c r="M92">
        <v>39</v>
      </c>
      <c r="N92">
        <v>39</v>
      </c>
      <c r="O92">
        <v>40</v>
      </c>
      <c r="P92">
        <v>39.5</v>
      </c>
      <c r="Q92">
        <v>40</v>
      </c>
      <c r="R92">
        <v>42</v>
      </c>
      <c r="S92">
        <v>41</v>
      </c>
      <c r="T92">
        <v>41</v>
      </c>
      <c r="U92">
        <v>43</v>
      </c>
      <c r="V92">
        <v>42</v>
      </c>
      <c r="W92">
        <v>41</v>
      </c>
      <c r="X92">
        <v>44</v>
      </c>
      <c r="Y92">
        <v>42.5</v>
      </c>
      <c r="Z92">
        <v>42</v>
      </c>
      <c r="AA92">
        <v>46</v>
      </c>
      <c r="AB92">
        <v>44</v>
      </c>
      <c r="AC92">
        <v>42</v>
      </c>
      <c r="AD92">
        <v>47</v>
      </c>
      <c r="AE92">
        <v>44.5</v>
      </c>
      <c r="AF92">
        <v>43</v>
      </c>
      <c r="AG92">
        <v>48</v>
      </c>
      <c r="AH92">
        <v>45.5</v>
      </c>
      <c r="AI92">
        <v>43</v>
      </c>
      <c r="AJ92">
        <v>49</v>
      </c>
      <c r="AK92">
        <v>46</v>
      </c>
      <c r="AL92">
        <v>44</v>
      </c>
      <c r="AM92">
        <v>51</v>
      </c>
      <c r="AN92">
        <v>47.5</v>
      </c>
      <c r="AO92">
        <v>44</v>
      </c>
      <c r="AP92">
        <v>52</v>
      </c>
      <c r="AQ92">
        <v>48</v>
      </c>
      <c r="AR92">
        <v>45</v>
      </c>
      <c r="AS92">
        <v>53</v>
      </c>
      <c r="AT92">
        <v>49</v>
      </c>
      <c r="AU92">
        <v>45</v>
      </c>
      <c r="AV92">
        <v>55</v>
      </c>
      <c r="AW92">
        <v>50</v>
      </c>
      <c r="AX92">
        <v>46</v>
      </c>
      <c r="AY92">
        <v>56</v>
      </c>
      <c r="AZ92">
        <v>51</v>
      </c>
      <c r="BA92">
        <v>46</v>
      </c>
      <c r="BB92">
        <v>57</v>
      </c>
      <c r="BC92">
        <v>51.5</v>
      </c>
      <c r="BD92">
        <v>47</v>
      </c>
      <c r="BE92">
        <v>59</v>
      </c>
      <c r="BF92">
        <v>53</v>
      </c>
      <c r="BG92">
        <v>47</v>
      </c>
      <c r="BH92">
        <v>60</v>
      </c>
      <c r="BI92">
        <v>53.5</v>
      </c>
      <c r="BJ92">
        <v>48</v>
      </c>
      <c r="BK92">
        <v>61</v>
      </c>
      <c r="BL92">
        <v>54.5</v>
      </c>
      <c r="BM92">
        <v>49</v>
      </c>
      <c r="BN92">
        <v>63</v>
      </c>
      <c r="BO92">
        <v>56</v>
      </c>
      <c r="BP92">
        <v>49</v>
      </c>
      <c r="BQ92">
        <v>64</v>
      </c>
      <c r="BR92">
        <v>56.5</v>
      </c>
      <c r="BS92">
        <v>50</v>
      </c>
      <c r="BT92">
        <v>65</v>
      </c>
      <c r="BU92">
        <v>57.5</v>
      </c>
      <c r="BV92">
        <v>50</v>
      </c>
      <c r="BW92">
        <v>66</v>
      </c>
      <c r="BX92">
        <v>58</v>
      </c>
    </row>
    <row r="93" spans="1:76" x14ac:dyDescent="0.4">
      <c r="A93" t="s">
        <v>18</v>
      </c>
      <c r="B93">
        <v>82</v>
      </c>
      <c r="C93">
        <v>82</v>
      </c>
      <c r="D93">
        <v>82</v>
      </c>
      <c r="E93">
        <v>82</v>
      </c>
      <c r="F93">
        <v>82</v>
      </c>
      <c r="G93">
        <v>82</v>
      </c>
      <c r="H93">
        <v>82</v>
      </c>
      <c r="I93">
        <v>82</v>
      </c>
      <c r="J93">
        <v>82</v>
      </c>
      <c r="K93">
        <v>82</v>
      </c>
      <c r="L93">
        <v>82</v>
      </c>
      <c r="M93">
        <v>82</v>
      </c>
      <c r="N93">
        <v>82</v>
      </c>
      <c r="O93">
        <v>82</v>
      </c>
      <c r="P93">
        <v>82</v>
      </c>
      <c r="Q93">
        <v>82</v>
      </c>
      <c r="R93">
        <v>82</v>
      </c>
      <c r="S93">
        <v>82</v>
      </c>
      <c r="T93">
        <v>82</v>
      </c>
      <c r="U93">
        <v>82</v>
      </c>
      <c r="V93">
        <v>82</v>
      </c>
      <c r="W93">
        <v>82</v>
      </c>
      <c r="X93">
        <v>82</v>
      </c>
      <c r="Y93">
        <v>82</v>
      </c>
      <c r="Z93">
        <v>82</v>
      </c>
      <c r="AA93">
        <v>82</v>
      </c>
      <c r="AB93">
        <v>82</v>
      </c>
      <c r="AC93">
        <v>82</v>
      </c>
      <c r="AD93">
        <v>82</v>
      </c>
      <c r="AE93">
        <v>82</v>
      </c>
      <c r="AF93">
        <v>82</v>
      </c>
      <c r="AG93">
        <v>82</v>
      </c>
      <c r="AH93">
        <v>82</v>
      </c>
      <c r="AI93">
        <v>82</v>
      </c>
      <c r="AJ93">
        <v>82</v>
      </c>
      <c r="AK93">
        <v>82</v>
      </c>
      <c r="AL93">
        <v>82</v>
      </c>
      <c r="AM93">
        <v>82</v>
      </c>
      <c r="AN93">
        <v>82</v>
      </c>
      <c r="AO93">
        <v>82</v>
      </c>
      <c r="AP93">
        <v>82</v>
      </c>
      <c r="AQ93">
        <v>82</v>
      </c>
      <c r="AR93">
        <v>82</v>
      </c>
      <c r="AS93">
        <v>82</v>
      </c>
      <c r="AT93">
        <v>82</v>
      </c>
      <c r="AU93">
        <v>82</v>
      </c>
      <c r="AV93">
        <v>82</v>
      </c>
      <c r="AW93">
        <v>82</v>
      </c>
      <c r="AX93">
        <v>82</v>
      </c>
      <c r="AY93">
        <v>82</v>
      </c>
      <c r="AZ93">
        <v>82</v>
      </c>
      <c r="BA93">
        <v>82</v>
      </c>
      <c r="BB93">
        <v>82</v>
      </c>
      <c r="BC93">
        <v>82</v>
      </c>
      <c r="BD93">
        <v>82</v>
      </c>
      <c r="BE93">
        <v>82</v>
      </c>
      <c r="BF93">
        <v>82</v>
      </c>
      <c r="BG93">
        <v>82</v>
      </c>
      <c r="BH93">
        <v>82</v>
      </c>
      <c r="BI93">
        <v>82</v>
      </c>
      <c r="BJ93">
        <v>82</v>
      </c>
      <c r="BK93">
        <v>82</v>
      </c>
      <c r="BL93">
        <v>82</v>
      </c>
      <c r="BM93">
        <v>82</v>
      </c>
      <c r="BN93">
        <v>82</v>
      </c>
      <c r="BO93">
        <v>82</v>
      </c>
      <c r="BP93">
        <v>82</v>
      </c>
      <c r="BQ93">
        <v>82</v>
      </c>
      <c r="BR93">
        <v>82</v>
      </c>
      <c r="BS93">
        <v>82</v>
      </c>
      <c r="BT93">
        <v>82</v>
      </c>
      <c r="BU93">
        <v>82</v>
      </c>
      <c r="BV93">
        <v>82</v>
      </c>
      <c r="BW93">
        <v>82</v>
      </c>
      <c r="BX93">
        <v>82</v>
      </c>
    </row>
    <row r="94" spans="1:76" x14ac:dyDescent="0.4">
      <c r="A94" t="s">
        <v>590</v>
      </c>
      <c r="B94">
        <v>81</v>
      </c>
      <c r="C94">
        <v>83</v>
      </c>
      <c r="D94">
        <v>82</v>
      </c>
      <c r="E94">
        <v>80</v>
      </c>
      <c r="F94">
        <v>81</v>
      </c>
      <c r="G94">
        <v>80.5</v>
      </c>
      <c r="H94">
        <v>78</v>
      </c>
      <c r="I94">
        <v>79</v>
      </c>
      <c r="J94">
        <v>78.5</v>
      </c>
      <c r="K94">
        <v>77</v>
      </c>
      <c r="L94">
        <v>77</v>
      </c>
      <c r="M94">
        <v>77</v>
      </c>
      <c r="N94">
        <v>74</v>
      </c>
      <c r="O94">
        <v>76</v>
      </c>
      <c r="P94">
        <v>75</v>
      </c>
      <c r="Q94">
        <v>72</v>
      </c>
      <c r="R94">
        <v>74</v>
      </c>
      <c r="S94">
        <v>73</v>
      </c>
      <c r="T94">
        <v>70</v>
      </c>
      <c r="U94">
        <v>73</v>
      </c>
      <c r="V94">
        <v>71.5</v>
      </c>
      <c r="W94">
        <v>68</v>
      </c>
      <c r="X94">
        <v>72</v>
      </c>
      <c r="Y94">
        <v>70</v>
      </c>
      <c r="Z94">
        <v>65</v>
      </c>
      <c r="AA94">
        <v>70</v>
      </c>
      <c r="AB94">
        <v>67.5</v>
      </c>
      <c r="AC94">
        <v>63</v>
      </c>
      <c r="AD94">
        <v>69</v>
      </c>
      <c r="AE94">
        <v>66</v>
      </c>
      <c r="AF94">
        <v>61</v>
      </c>
      <c r="AG94">
        <v>68</v>
      </c>
      <c r="AH94">
        <v>64.5</v>
      </c>
      <c r="AI94">
        <v>59</v>
      </c>
      <c r="AJ94">
        <v>66</v>
      </c>
      <c r="AK94">
        <v>62.5</v>
      </c>
      <c r="AL94">
        <v>57</v>
      </c>
      <c r="AM94">
        <v>65</v>
      </c>
      <c r="AN94">
        <v>61</v>
      </c>
      <c r="AO94">
        <v>54</v>
      </c>
      <c r="AP94">
        <v>64</v>
      </c>
      <c r="AQ94">
        <v>59</v>
      </c>
      <c r="AR94">
        <v>52</v>
      </c>
      <c r="AS94">
        <v>62</v>
      </c>
      <c r="AT94">
        <v>57</v>
      </c>
      <c r="AU94">
        <v>50</v>
      </c>
      <c r="AV94">
        <v>61</v>
      </c>
      <c r="AW94">
        <v>55.5</v>
      </c>
      <c r="AX94">
        <v>48</v>
      </c>
      <c r="AY94">
        <v>60</v>
      </c>
      <c r="AZ94">
        <v>54</v>
      </c>
      <c r="BA94">
        <v>46</v>
      </c>
      <c r="BB94">
        <v>58</v>
      </c>
      <c r="BC94">
        <v>52</v>
      </c>
      <c r="BD94">
        <v>43</v>
      </c>
      <c r="BE94">
        <v>57</v>
      </c>
      <c r="BF94">
        <v>50</v>
      </c>
      <c r="BG94">
        <v>41</v>
      </c>
      <c r="BH94">
        <v>55</v>
      </c>
      <c r="BI94">
        <v>48</v>
      </c>
      <c r="BJ94">
        <v>39</v>
      </c>
      <c r="BK94">
        <v>54</v>
      </c>
      <c r="BL94">
        <v>46.5</v>
      </c>
      <c r="BM94">
        <v>37</v>
      </c>
      <c r="BN94">
        <v>53</v>
      </c>
      <c r="BO94">
        <v>45</v>
      </c>
      <c r="BP94">
        <v>35</v>
      </c>
      <c r="BQ94">
        <v>51</v>
      </c>
      <c r="BR94">
        <v>43</v>
      </c>
      <c r="BS94">
        <v>32</v>
      </c>
      <c r="BT94">
        <v>50</v>
      </c>
      <c r="BU94">
        <v>41</v>
      </c>
      <c r="BV94">
        <v>30</v>
      </c>
      <c r="BW94">
        <v>49</v>
      </c>
      <c r="BX94">
        <v>39.5</v>
      </c>
    </row>
    <row r="95" spans="1:76" x14ac:dyDescent="0.4">
      <c r="A95" t="s">
        <v>19</v>
      </c>
      <c r="B95">
        <v>105</v>
      </c>
      <c r="C95">
        <v>130</v>
      </c>
      <c r="D95">
        <v>117.57142857142857</v>
      </c>
      <c r="E95">
        <v>101</v>
      </c>
      <c r="F95">
        <v>124</v>
      </c>
      <c r="G95">
        <v>113.85714285714286</v>
      </c>
      <c r="H95">
        <v>97</v>
      </c>
      <c r="I95">
        <v>120</v>
      </c>
      <c r="J95">
        <v>110.28571428571428</v>
      </c>
      <c r="K95">
        <v>93</v>
      </c>
      <c r="L95">
        <v>116</v>
      </c>
      <c r="M95">
        <v>106.71428571428571</v>
      </c>
      <c r="N95">
        <v>89</v>
      </c>
      <c r="O95">
        <v>112</v>
      </c>
      <c r="P95">
        <v>103.14285714285714</v>
      </c>
      <c r="Q95">
        <v>82</v>
      </c>
      <c r="R95">
        <v>108</v>
      </c>
      <c r="S95">
        <v>99.285714285714278</v>
      </c>
      <c r="T95">
        <v>75</v>
      </c>
      <c r="U95">
        <v>106</v>
      </c>
      <c r="V95">
        <v>95.714285714285722</v>
      </c>
      <c r="W95">
        <v>68</v>
      </c>
      <c r="X95">
        <v>106</v>
      </c>
      <c r="Y95">
        <v>92.142857142857153</v>
      </c>
      <c r="Z95">
        <v>69</v>
      </c>
      <c r="AA95">
        <v>106</v>
      </c>
      <c r="AB95">
        <v>89.571428571428569</v>
      </c>
      <c r="AC95">
        <v>68</v>
      </c>
      <c r="AD95">
        <v>106</v>
      </c>
      <c r="AE95">
        <v>87.142857142857139</v>
      </c>
      <c r="AF95">
        <v>64</v>
      </c>
      <c r="AG95">
        <v>106</v>
      </c>
      <c r="AH95">
        <v>84.857142857142847</v>
      </c>
      <c r="AI95">
        <v>60</v>
      </c>
      <c r="AJ95">
        <v>106</v>
      </c>
      <c r="AK95">
        <v>82.714285714285708</v>
      </c>
      <c r="AL95">
        <v>62</v>
      </c>
      <c r="AM95">
        <v>106</v>
      </c>
      <c r="AN95">
        <v>82.428571428571416</v>
      </c>
      <c r="AO95">
        <v>64</v>
      </c>
      <c r="AP95">
        <v>106</v>
      </c>
      <c r="AQ95">
        <v>81.999999999999986</v>
      </c>
      <c r="AR95">
        <v>65</v>
      </c>
      <c r="AS95">
        <v>106</v>
      </c>
      <c r="AT95">
        <v>81.571428571428569</v>
      </c>
      <c r="AU95">
        <v>67</v>
      </c>
      <c r="AV95">
        <v>106</v>
      </c>
      <c r="AW95">
        <v>82.285714285714292</v>
      </c>
      <c r="AX95">
        <v>68</v>
      </c>
      <c r="AY95">
        <v>106</v>
      </c>
      <c r="AZ95">
        <v>82.857142857142847</v>
      </c>
      <c r="BA95">
        <v>70</v>
      </c>
      <c r="BB95">
        <v>106</v>
      </c>
      <c r="BC95">
        <v>84.285714285714278</v>
      </c>
      <c r="BD95">
        <v>72</v>
      </c>
      <c r="BE95">
        <v>106</v>
      </c>
      <c r="BF95">
        <v>85.714285714285722</v>
      </c>
      <c r="BG95">
        <v>73</v>
      </c>
      <c r="BH95">
        <v>106</v>
      </c>
      <c r="BI95">
        <v>86.857142857142847</v>
      </c>
      <c r="BJ95">
        <v>75</v>
      </c>
      <c r="BK95">
        <v>106</v>
      </c>
      <c r="BL95">
        <v>88.285714285714292</v>
      </c>
      <c r="BM95">
        <v>76</v>
      </c>
      <c r="BN95">
        <v>106</v>
      </c>
      <c r="BO95">
        <v>89.714285714285708</v>
      </c>
      <c r="BP95">
        <v>78</v>
      </c>
      <c r="BQ95">
        <v>106</v>
      </c>
      <c r="BR95">
        <v>91</v>
      </c>
      <c r="BS95">
        <v>79</v>
      </c>
      <c r="BT95">
        <v>108</v>
      </c>
      <c r="BU95">
        <v>92.428571428571416</v>
      </c>
      <c r="BV95">
        <v>80</v>
      </c>
      <c r="BW95">
        <v>111</v>
      </c>
      <c r="BX95">
        <v>93.571428571428569</v>
      </c>
    </row>
    <row r="96" spans="1:76" x14ac:dyDescent="0.4">
      <c r="A96" t="s">
        <v>20</v>
      </c>
      <c r="B96">
        <v>10</v>
      </c>
      <c r="C96">
        <v>74</v>
      </c>
      <c r="D96">
        <v>32.625</v>
      </c>
      <c r="E96">
        <v>10</v>
      </c>
      <c r="F96">
        <v>74</v>
      </c>
      <c r="G96">
        <v>32.75</v>
      </c>
      <c r="H96">
        <v>10</v>
      </c>
      <c r="I96">
        <v>74</v>
      </c>
      <c r="J96">
        <v>32.875</v>
      </c>
      <c r="K96">
        <v>10</v>
      </c>
      <c r="L96">
        <v>74</v>
      </c>
      <c r="M96">
        <v>32.875</v>
      </c>
      <c r="N96">
        <v>10</v>
      </c>
      <c r="O96">
        <v>74</v>
      </c>
      <c r="P96">
        <v>33</v>
      </c>
      <c r="Q96">
        <v>10</v>
      </c>
      <c r="R96">
        <v>74</v>
      </c>
      <c r="S96">
        <v>33.125</v>
      </c>
      <c r="T96">
        <v>10</v>
      </c>
      <c r="U96">
        <v>74</v>
      </c>
      <c r="V96">
        <v>33.25</v>
      </c>
      <c r="W96">
        <v>10</v>
      </c>
      <c r="X96">
        <v>74</v>
      </c>
      <c r="Y96">
        <v>33.375</v>
      </c>
      <c r="Z96">
        <v>10</v>
      </c>
      <c r="AA96">
        <v>74</v>
      </c>
      <c r="AB96">
        <v>33.5</v>
      </c>
      <c r="AC96">
        <v>10</v>
      </c>
      <c r="AD96">
        <v>74</v>
      </c>
      <c r="AE96">
        <v>33.625</v>
      </c>
      <c r="AF96">
        <v>10</v>
      </c>
      <c r="AG96">
        <v>74</v>
      </c>
      <c r="AH96">
        <v>33.625</v>
      </c>
      <c r="AI96">
        <v>10</v>
      </c>
      <c r="AJ96">
        <v>74</v>
      </c>
      <c r="AK96">
        <v>33.75</v>
      </c>
      <c r="AL96">
        <v>10</v>
      </c>
      <c r="AM96">
        <v>74</v>
      </c>
      <c r="AN96">
        <v>33.875000000000007</v>
      </c>
      <c r="AO96">
        <v>10</v>
      </c>
      <c r="AP96">
        <v>74</v>
      </c>
      <c r="AQ96">
        <v>34</v>
      </c>
      <c r="AR96">
        <v>10</v>
      </c>
      <c r="AS96">
        <v>74</v>
      </c>
      <c r="AT96">
        <v>34.125000000000007</v>
      </c>
      <c r="AU96">
        <v>10</v>
      </c>
      <c r="AV96">
        <v>74</v>
      </c>
      <c r="AW96">
        <v>34.249999999999993</v>
      </c>
      <c r="AX96">
        <v>10</v>
      </c>
      <c r="AY96">
        <v>74</v>
      </c>
      <c r="AZ96">
        <v>34.249999999999993</v>
      </c>
      <c r="BA96">
        <v>10</v>
      </c>
      <c r="BB96">
        <v>74</v>
      </c>
      <c r="BC96">
        <v>34.375</v>
      </c>
      <c r="BD96">
        <v>10</v>
      </c>
      <c r="BE96">
        <v>74</v>
      </c>
      <c r="BF96">
        <v>34.500000000000007</v>
      </c>
      <c r="BG96">
        <v>10</v>
      </c>
      <c r="BH96">
        <v>74</v>
      </c>
      <c r="BI96">
        <v>34.625</v>
      </c>
      <c r="BJ96">
        <v>10</v>
      </c>
      <c r="BK96">
        <v>74</v>
      </c>
      <c r="BL96">
        <v>34.75</v>
      </c>
      <c r="BM96">
        <v>10</v>
      </c>
      <c r="BN96">
        <v>74</v>
      </c>
      <c r="BO96">
        <v>34.875</v>
      </c>
      <c r="BP96">
        <v>10</v>
      </c>
      <c r="BQ96">
        <v>74</v>
      </c>
      <c r="BR96">
        <v>34.875</v>
      </c>
      <c r="BS96">
        <v>10</v>
      </c>
      <c r="BT96">
        <v>74</v>
      </c>
      <c r="BU96">
        <v>35.000000000000007</v>
      </c>
      <c r="BV96">
        <v>10</v>
      </c>
      <c r="BW96">
        <v>74</v>
      </c>
      <c r="BX96">
        <v>35.125</v>
      </c>
    </row>
    <row r="97" spans="1:76" x14ac:dyDescent="0.4">
      <c r="A97" t="s">
        <v>134</v>
      </c>
      <c r="B97">
        <v>38</v>
      </c>
      <c r="C97">
        <v>130</v>
      </c>
      <c r="D97">
        <v>63.55</v>
      </c>
      <c r="E97">
        <v>38</v>
      </c>
      <c r="F97">
        <v>105</v>
      </c>
      <c r="G97">
        <v>61.599999999999994</v>
      </c>
      <c r="H97">
        <v>38</v>
      </c>
      <c r="I97">
        <v>102</v>
      </c>
      <c r="J97">
        <v>60.825000000000003</v>
      </c>
      <c r="K97">
        <v>38</v>
      </c>
      <c r="L97">
        <v>98</v>
      </c>
      <c r="M97">
        <v>60.125</v>
      </c>
      <c r="N97">
        <v>38</v>
      </c>
      <c r="O97">
        <v>95</v>
      </c>
      <c r="P97">
        <v>59.300000000000004</v>
      </c>
      <c r="Q97">
        <v>38</v>
      </c>
      <c r="R97">
        <v>91</v>
      </c>
      <c r="S97">
        <v>58.55</v>
      </c>
      <c r="T97">
        <v>38</v>
      </c>
      <c r="U97">
        <v>88</v>
      </c>
      <c r="V97">
        <v>57.750000000000007</v>
      </c>
      <c r="W97">
        <v>38</v>
      </c>
      <c r="X97">
        <v>87</v>
      </c>
      <c r="Y97">
        <v>56.975000000000001</v>
      </c>
      <c r="Z97">
        <v>38</v>
      </c>
      <c r="AA97">
        <v>87</v>
      </c>
      <c r="AB97">
        <v>56.174999999999997</v>
      </c>
      <c r="AC97">
        <v>38</v>
      </c>
      <c r="AD97">
        <v>87</v>
      </c>
      <c r="AE97">
        <v>55.400000000000006</v>
      </c>
      <c r="AF97">
        <v>38</v>
      </c>
      <c r="AG97">
        <v>87</v>
      </c>
      <c r="AH97">
        <v>54.725000000000009</v>
      </c>
      <c r="AI97">
        <v>38</v>
      </c>
      <c r="AJ97">
        <v>87</v>
      </c>
      <c r="AK97">
        <v>54.124999999999986</v>
      </c>
      <c r="AL97">
        <v>38</v>
      </c>
      <c r="AM97">
        <v>87</v>
      </c>
      <c r="AN97">
        <v>53.34999999999998</v>
      </c>
      <c r="AO97">
        <v>38</v>
      </c>
      <c r="AP97">
        <v>87</v>
      </c>
      <c r="AQ97">
        <v>52.724999999999987</v>
      </c>
      <c r="AR97">
        <v>38</v>
      </c>
      <c r="AS97">
        <v>87</v>
      </c>
      <c r="AT97">
        <v>51.975000000000009</v>
      </c>
      <c r="AU97">
        <v>38</v>
      </c>
      <c r="AV97">
        <v>87</v>
      </c>
      <c r="AW97">
        <v>51.35</v>
      </c>
      <c r="AX97">
        <v>37</v>
      </c>
      <c r="AY97">
        <v>87</v>
      </c>
      <c r="AZ97">
        <v>50.674999999999997</v>
      </c>
      <c r="BA97">
        <v>37</v>
      </c>
      <c r="BB97">
        <v>87</v>
      </c>
      <c r="BC97">
        <v>50.024999999999999</v>
      </c>
      <c r="BD97">
        <v>36</v>
      </c>
      <c r="BE97">
        <v>87</v>
      </c>
      <c r="BF97">
        <v>49.324999999999982</v>
      </c>
      <c r="BG97">
        <v>35</v>
      </c>
      <c r="BH97">
        <v>87</v>
      </c>
      <c r="BI97">
        <v>48.599999999999994</v>
      </c>
      <c r="BJ97">
        <v>34</v>
      </c>
      <c r="BK97">
        <v>87</v>
      </c>
      <c r="BL97">
        <v>48.175000000000011</v>
      </c>
      <c r="BM97">
        <v>32</v>
      </c>
      <c r="BN97">
        <v>87</v>
      </c>
      <c r="BO97">
        <v>47.675000000000011</v>
      </c>
      <c r="BP97">
        <v>29</v>
      </c>
      <c r="BQ97">
        <v>87</v>
      </c>
      <c r="BR97">
        <v>47.2</v>
      </c>
      <c r="BS97">
        <v>27</v>
      </c>
      <c r="BT97">
        <v>90</v>
      </c>
      <c r="BU97">
        <v>46.649999999999984</v>
      </c>
      <c r="BV97">
        <v>23</v>
      </c>
      <c r="BW97">
        <v>96</v>
      </c>
      <c r="BX97">
        <v>46.150000000000013</v>
      </c>
    </row>
    <row r="98" spans="1:76" x14ac:dyDescent="0.4">
      <c r="A98" t="s">
        <v>21</v>
      </c>
      <c r="B98">
        <v>48</v>
      </c>
      <c r="C98">
        <v>85</v>
      </c>
      <c r="D98">
        <v>63.2</v>
      </c>
      <c r="E98">
        <v>49</v>
      </c>
      <c r="F98">
        <v>83</v>
      </c>
      <c r="G98">
        <v>62.6</v>
      </c>
      <c r="H98">
        <v>49</v>
      </c>
      <c r="I98">
        <v>80</v>
      </c>
      <c r="J98">
        <v>61.4</v>
      </c>
      <c r="K98">
        <v>48</v>
      </c>
      <c r="L98">
        <v>77</v>
      </c>
      <c r="M98">
        <v>60.2</v>
      </c>
      <c r="N98">
        <v>48</v>
      </c>
      <c r="O98">
        <v>75</v>
      </c>
      <c r="P98">
        <v>59.6</v>
      </c>
      <c r="Q98">
        <v>47</v>
      </c>
      <c r="R98">
        <v>72</v>
      </c>
      <c r="S98">
        <v>58.4</v>
      </c>
      <c r="T98">
        <v>46</v>
      </c>
      <c r="U98">
        <v>70</v>
      </c>
      <c r="V98">
        <v>57.4</v>
      </c>
      <c r="W98">
        <v>46</v>
      </c>
      <c r="X98">
        <v>67</v>
      </c>
      <c r="Y98">
        <v>56.4</v>
      </c>
      <c r="Z98">
        <v>45</v>
      </c>
      <c r="AA98">
        <v>65</v>
      </c>
      <c r="AB98">
        <v>55.6</v>
      </c>
      <c r="AC98">
        <v>44</v>
      </c>
      <c r="AD98">
        <v>62</v>
      </c>
      <c r="AE98">
        <v>53.8</v>
      </c>
      <c r="AF98">
        <v>44</v>
      </c>
      <c r="AG98">
        <v>60</v>
      </c>
      <c r="AH98">
        <v>52.4</v>
      </c>
      <c r="AI98">
        <v>43</v>
      </c>
      <c r="AJ98">
        <v>57</v>
      </c>
      <c r="AK98">
        <v>50.8</v>
      </c>
      <c r="AL98">
        <v>42</v>
      </c>
      <c r="AM98">
        <v>58</v>
      </c>
      <c r="AN98">
        <v>50.6</v>
      </c>
      <c r="AO98">
        <v>42</v>
      </c>
      <c r="AP98">
        <v>60</v>
      </c>
      <c r="AQ98">
        <v>50.8</v>
      </c>
      <c r="AR98">
        <v>41</v>
      </c>
      <c r="AS98">
        <v>61</v>
      </c>
      <c r="AT98">
        <v>50.2</v>
      </c>
      <c r="AU98">
        <v>41</v>
      </c>
      <c r="AV98">
        <v>62</v>
      </c>
      <c r="AW98">
        <v>50.2</v>
      </c>
      <c r="AX98">
        <v>40</v>
      </c>
      <c r="AY98">
        <v>64</v>
      </c>
      <c r="AZ98">
        <v>50</v>
      </c>
      <c r="BA98">
        <v>38</v>
      </c>
      <c r="BB98">
        <v>65</v>
      </c>
      <c r="BC98">
        <v>49.8</v>
      </c>
      <c r="BD98">
        <v>36</v>
      </c>
      <c r="BE98">
        <v>67</v>
      </c>
      <c r="BF98">
        <v>49.6</v>
      </c>
      <c r="BG98">
        <v>34</v>
      </c>
      <c r="BH98">
        <v>68</v>
      </c>
      <c r="BI98">
        <v>49.4</v>
      </c>
      <c r="BJ98">
        <v>33</v>
      </c>
      <c r="BK98">
        <v>69</v>
      </c>
      <c r="BL98">
        <v>49</v>
      </c>
      <c r="BM98">
        <v>31</v>
      </c>
      <c r="BN98">
        <v>71</v>
      </c>
      <c r="BO98">
        <v>49.2</v>
      </c>
      <c r="BP98">
        <v>29</v>
      </c>
      <c r="BQ98">
        <v>72</v>
      </c>
      <c r="BR98">
        <v>48.8</v>
      </c>
      <c r="BS98">
        <v>27</v>
      </c>
      <c r="BT98">
        <v>74</v>
      </c>
      <c r="BU98">
        <v>48.6</v>
      </c>
      <c r="BV98">
        <v>26</v>
      </c>
      <c r="BW98">
        <v>75</v>
      </c>
      <c r="BX98">
        <v>48.6</v>
      </c>
    </row>
    <row r="99" spans="1:76" x14ac:dyDescent="0.4">
      <c r="A99" t="s">
        <v>22</v>
      </c>
      <c r="B99">
        <v>24</v>
      </c>
      <c r="C99">
        <v>107</v>
      </c>
      <c r="D99">
        <v>60.499999999999993</v>
      </c>
      <c r="E99">
        <v>28</v>
      </c>
      <c r="F99">
        <v>124</v>
      </c>
      <c r="G99">
        <v>73.875</v>
      </c>
      <c r="H99">
        <v>33</v>
      </c>
      <c r="I99">
        <v>142</v>
      </c>
      <c r="J99">
        <v>87.25</v>
      </c>
      <c r="K99">
        <v>38</v>
      </c>
      <c r="L99">
        <v>159</v>
      </c>
      <c r="M99">
        <v>100.5</v>
      </c>
      <c r="N99">
        <v>42</v>
      </c>
      <c r="O99">
        <v>176</v>
      </c>
      <c r="P99">
        <v>113.875</v>
      </c>
      <c r="Q99">
        <v>47</v>
      </c>
      <c r="R99">
        <v>196</v>
      </c>
      <c r="S99">
        <v>127.125</v>
      </c>
      <c r="T99">
        <v>52</v>
      </c>
      <c r="U99">
        <v>217</v>
      </c>
      <c r="V99">
        <v>140.50000000000003</v>
      </c>
      <c r="W99">
        <v>56</v>
      </c>
      <c r="X99">
        <v>237</v>
      </c>
      <c r="Y99">
        <v>153.75</v>
      </c>
      <c r="Z99">
        <v>61</v>
      </c>
      <c r="AA99">
        <v>258</v>
      </c>
      <c r="AB99">
        <v>167.25</v>
      </c>
      <c r="AC99">
        <v>66</v>
      </c>
      <c r="AD99">
        <v>279</v>
      </c>
      <c r="AE99">
        <v>180.87500000000003</v>
      </c>
      <c r="AF99">
        <v>70</v>
      </c>
      <c r="AG99">
        <v>299</v>
      </c>
      <c r="AH99">
        <v>193.875</v>
      </c>
      <c r="AI99">
        <v>75</v>
      </c>
      <c r="AJ99">
        <v>320</v>
      </c>
      <c r="AK99">
        <v>207.25</v>
      </c>
      <c r="AL99">
        <v>80</v>
      </c>
      <c r="AM99">
        <v>340</v>
      </c>
      <c r="AN99">
        <v>220.5</v>
      </c>
      <c r="AO99">
        <v>83</v>
      </c>
      <c r="AP99">
        <v>361</v>
      </c>
      <c r="AQ99">
        <v>233.87499999999997</v>
      </c>
      <c r="AR99">
        <v>86</v>
      </c>
      <c r="AS99">
        <v>382</v>
      </c>
      <c r="AT99">
        <v>247.37499999999997</v>
      </c>
      <c r="AU99">
        <v>23</v>
      </c>
      <c r="AV99">
        <v>94</v>
      </c>
      <c r="AW99">
        <v>60.749999999999986</v>
      </c>
      <c r="AX99">
        <v>47</v>
      </c>
      <c r="AY99">
        <v>98</v>
      </c>
      <c r="AZ99">
        <v>70.5</v>
      </c>
      <c r="BA99">
        <v>62</v>
      </c>
      <c r="BB99">
        <v>103</v>
      </c>
      <c r="BC99">
        <v>80.25</v>
      </c>
      <c r="BD99">
        <v>71</v>
      </c>
      <c r="BE99">
        <v>116</v>
      </c>
      <c r="BF99">
        <v>89.875</v>
      </c>
      <c r="BG99">
        <v>72</v>
      </c>
      <c r="BH99">
        <v>147</v>
      </c>
      <c r="BI99">
        <v>99.499999999999986</v>
      </c>
      <c r="BJ99">
        <v>73</v>
      </c>
      <c r="BK99">
        <v>178</v>
      </c>
      <c r="BL99">
        <v>105.00000000000001</v>
      </c>
      <c r="BM99">
        <v>74</v>
      </c>
      <c r="BN99">
        <v>153</v>
      </c>
      <c r="BO99">
        <v>99</v>
      </c>
      <c r="BP99">
        <v>63</v>
      </c>
      <c r="BQ99">
        <v>130</v>
      </c>
      <c r="BR99">
        <v>93.5</v>
      </c>
      <c r="BS99">
        <v>36</v>
      </c>
      <c r="BT99">
        <v>143</v>
      </c>
      <c r="BU99">
        <v>87.625</v>
      </c>
      <c r="BV99">
        <v>9</v>
      </c>
      <c r="BW99">
        <v>156</v>
      </c>
      <c r="BX99">
        <v>82</v>
      </c>
    </row>
    <row r="100" spans="1:76" x14ac:dyDescent="0.4">
      <c r="A100" t="s">
        <v>23</v>
      </c>
      <c r="B100">
        <v>72</v>
      </c>
      <c r="C100">
        <v>81</v>
      </c>
      <c r="D100">
        <v>76.666666666666671</v>
      </c>
      <c r="E100">
        <v>72</v>
      </c>
      <c r="F100">
        <v>81</v>
      </c>
      <c r="G100">
        <v>76.666666666666671</v>
      </c>
      <c r="H100">
        <v>72</v>
      </c>
      <c r="I100">
        <v>81</v>
      </c>
      <c r="J100">
        <v>76.333333333333329</v>
      </c>
      <c r="K100">
        <v>72</v>
      </c>
      <c r="L100">
        <v>81</v>
      </c>
      <c r="M100">
        <v>76</v>
      </c>
      <c r="N100">
        <v>72</v>
      </c>
      <c r="O100">
        <v>81</v>
      </c>
      <c r="P100">
        <v>75.666666666666671</v>
      </c>
      <c r="Q100">
        <v>72</v>
      </c>
      <c r="R100">
        <v>81</v>
      </c>
      <c r="S100">
        <v>75.333333333333329</v>
      </c>
      <c r="T100">
        <v>72</v>
      </c>
      <c r="U100">
        <v>81</v>
      </c>
      <c r="V100">
        <v>75.333333333333329</v>
      </c>
      <c r="W100">
        <v>72</v>
      </c>
      <c r="X100">
        <v>81</v>
      </c>
      <c r="Y100">
        <v>75</v>
      </c>
      <c r="Z100">
        <v>71</v>
      </c>
      <c r="AA100">
        <v>81</v>
      </c>
      <c r="AB100">
        <v>74.666666666666671</v>
      </c>
      <c r="AC100">
        <v>70</v>
      </c>
      <c r="AD100">
        <v>81</v>
      </c>
      <c r="AE100">
        <v>74.333333333333329</v>
      </c>
      <c r="AF100">
        <v>69</v>
      </c>
      <c r="AG100">
        <v>81</v>
      </c>
      <c r="AH100">
        <v>74</v>
      </c>
      <c r="AI100">
        <v>68</v>
      </c>
      <c r="AJ100">
        <v>81</v>
      </c>
      <c r="AK100">
        <v>73.666666666666671</v>
      </c>
      <c r="AL100">
        <v>68</v>
      </c>
      <c r="AM100">
        <v>81</v>
      </c>
      <c r="AN100">
        <v>73.666666666666671</v>
      </c>
      <c r="AO100">
        <v>67</v>
      </c>
      <c r="AP100">
        <v>81</v>
      </c>
      <c r="AQ100">
        <v>73.333333333333329</v>
      </c>
      <c r="AR100">
        <v>66</v>
      </c>
      <c r="AS100">
        <v>81</v>
      </c>
      <c r="AT100">
        <v>73</v>
      </c>
      <c r="AU100">
        <v>65</v>
      </c>
      <c r="AV100">
        <v>81</v>
      </c>
      <c r="AW100">
        <v>72.666666666666671</v>
      </c>
      <c r="AX100">
        <v>64</v>
      </c>
      <c r="AY100">
        <v>81</v>
      </c>
      <c r="AZ100">
        <v>72.333333333333329</v>
      </c>
      <c r="BA100">
        <v>64</v>
      </c>
      <c r="BB100">
        <v>81</v>
      </c>
      <c r="BC100">
        <v>72.333333333333329</v>
      </c>
      <c r="BD100">
        <v>63</v>
      </c>
      <c r="BE100">
        <v>81</v>
      </c>
      <c r="BF100">
        <v>72</v>
      </c>
      <c r="BG100">
        <v>62</v>
      </c>
      <c r="BH100">
        <v>81</v>
      </c>
      <c r="BI100">
        <v>71.666666666666671</v>
      </c>
      <c r="BJ100">
        <v>61</v>
      </c>
      <c r="BK100">
        <v>81</v>
      </c>
      <c r="BL100">
        <v>71.333333333333329</v>
      </c>
      <c r="BM100">
        <v>60</v>
      </c>
      <c r="BN100">
        <v>81</v>
      </c>
      <c r="BO100">
        <v>71</v>
      </c>
      <c r="BP100">
        <v>59</v>
      </c>
      <c r="BQ100">
        <v>81</v>
      </c>
      <c r="BR100">
        <v>70.666666666666671</v>
      </c>
      <c r="BS100">
        <v>59</v>
      </c>
      <c r="BT100">
        <v>81</v>
      </c>
      <c r="BU100">
        <v>70.666666666666671</v>
      </c>
      <c r="BV100">
        <v>58</v>
      </c>
      <c r="BW100">
        <v>81</v>
      </c>
      <c r="BX100">
        <v>70.333333333333329</v>
      </c>
    </row>
    <row r="101" spans="1:76" x14ac:dyDescent="0.4">
      <c r="A101" t="s">
        <v>24</v>
      </c>
      <c r="B101">
        <v>8</v>
      </c>
      <c r="C101">
        <v>54</v>
      </c>
      <c r="D101">
        <v>24.416666666666668</v>
      </c>
      <c r="E101">
        <v>8</v>
      </c>
      <c r="F101">
        <v>54</v>
      </c>
      <c r="G101">
        <v>23.833333333333332</v>
      </c>
      <c r="H101">
        <v>8</v>
      </c>
      <c r="I101">
        <v>54</v>
      </c>
      <c r="J101">
        <v>23.249999999999996</v>
      </c>
      <c r="K101">
        <v>8</v>
      </c>
      <c r="L101">
        <v>54</v>
      </c>
      <c r="M101">
        <v>22.500000000000004</v>
      </c>
      <c r="N101">
        <v>8</v>
      </c>
      <c r="O101">
        <v>54</v>
      </c>
      <c r="P101">
        <v>22</v>
      </c>
      <c r="Q101">
        <v>7</v>
      </c>
      <c r="R101">
        <v>54</v>
      </c>
      <c r="S101">
        <v>21.333333333333336</v>
      </c>
      <c r="T101">
        <v>7</v>
      </c>
      <c r="U101">
        <v>54</v>
      </c>
      <c r="V101">
        <v>20.833333333333332</v>
      </c>
      <c r="W101">
        <v>6</v>
      </c>
      <c r="X101">
        <v>54</v>
      </c>
      <c r="Y101">
        <v>20.166666666666668</v>
      </c>
      <c r="Z101">
        <v>6</v>
      </c>
      <c r="AA101">
        <v>54</v>
      </c>
      <c r="AB101">
        <v>19.666666666666668</v>
      </c>
      <c r="AC101">
        <v>5</v>
      </c>
      <c r="AD101">
        <v>54</v>
      </c>
      <c r="AE101">
        <v>19.083333333333332</v>
      </c>
      <c r="AF101">
        <v>4</v>
      </c>
      <c r="AG101">
        <v>54</v>
      </c>
      <c r="AH101">
        <v>18.416666666666664</v>
      </c>
      <c r="AI101">
        <v>4</v>
      </c>
      <c r="AJ101">
        <v>54</v>
      </c>
      <c r="AK101">
        <v>17.916666666666668</v>
      </c>
      <c r="AL101">
        <v>3</v>
      </c>
      <c r="AM101">
        <v>54</v>
      </c>
      <c r="AN101">
        <v>17.083333333333336</v>
      </c>
      <c r="AO101">
        <v>3</v>
      </c>
      <c r="AP101">
        <v>54</v>
      </c>
      <c r="AQ101">
        <v>16.5</v>
      </c>
      <c r="AR101">
        <v>2</v>
      </c>
      <c r="AS101">
        <v>54</v>
      </c>
      <c r="AT101">
        <v>15.916666666666666</v>
      </c>
      <c r="AU101">
        <v>1</v>
      </c>
      <c r="AV101">
        <v>54</v>
      </c>
      <c r="AW101">
        <v>15.333333333333334</v>
      </c>
      <c r="AX101">
        <v>1</v>
      </c>
      <c r="AY101">
        <v>54</v>
      </c>
      <c r="AZ101">
        <v>14.666666666666666</v>
      </c>
      <c r="BA101">
        <v>0</v>
      </c>
      <c r="BB101">
        <v>54</v>
      </c>
      <c r="BC101">
        <v>14.5</v>
      </c>
      <c r="BD101">
        <v>0</v>
      </c>
      <c r="BE101">
        <v>54</v>
      </c>
      <c r="BF101">
        <v>14.500000000000002</v>
      </c>
      <c r="BG101">
        <v>0</v>
      </c>
      <c r="BH101">
        <v>54</v>
      </c>
      <c r="BI101">
        <v>16.166666666666668</v>
      </c>
      <c r="BJ101">
        <v>0</v>
      </c>
      <c r="BK101">
        <v>54</v>
      </c>
      <c r="BL101">
        <v>19.166666666666664</v>
      </c>
      <c r="BM101">
        <v>3</v>
      </c>
      <c r="BN101">
        <v>54</v>
      </c>
      <c r="BO101">
        <v>22.333333333333332</v>
      </c>
      <c r="BP101">
        <v>7</v>
      </c>
      <c r="BQ101">
        <v>54</v>
      </c>
      <c r="BR101">
        <v>25.666666666666668</v>
      </c>
      <c r="BS101">
        <v>8</v>
      </c>
      <c r="BT101">
        <v>54</v>
      </c>
      <c r="BU101">
        <v>29.083333333333332</v>
      </c>
      <c r="BV101">
        <v>8</v>
      </c>
      <c r="BW101">
        <v>54</v>
      </c>
      <c r="BX101">
        <v>32.333333333333336</v>
      </c>
    </row>
    <row r="102" spans="1:76" x14ac:dyDescent="0.4">
      <c r="A102" t="s">
        <v>25</v>
      </c>
      <c r="B102">
        <v>15</v>
      </c>
      <c r="C102">
        <v>47</v>
      </c>
      <c r="D102">
        <v>31.333333333333332</v>
      </c>
      <c r="E102">
        <v>14</v>
      </c>
      <c r="F102">
        <v>46</v>
      </c>
      <c r="G102">
        <v>27.833333333333332</v>
      </c>
      <c r="H102">
        <v>10</v>
      </c>
      <c r="I102">
        <v>45</v>
      </c>
      <c r="J102">
        <v>24.833333333333336</v>
      </c>
      <c r="K102">
        <v>12</v>
      </c>
      <c r="L102">
        <v>44</v>
      </c>
      <c r="M102">
        <v>24.333333333333336</v>
      </c>
      <c r="N102">
        <v>13</v>
      </c>
      <c r="O102">
        <v>42</v>
      </c>
      <c r="P102">
        <v>23.833333333333332</v>
      </c>
      <c r="Q102">
        <v>13</v>
      </c>
      <c r="R102">
        <v>41</v>
      </c>
      <c r="S102">
        <v>23.5</v>
      </c>
      <c r="T102">
        <v>12</v>
      </c>
      <c r="U102">
        <v>40</v>
      </c>
      <c r="V102">
        <v>23</v>
      </c>
      <c r="W102">
        <v>12</v>
      </c>
      <c r="X102">
        <v>39</v>
      </c>
      <c r="Y102">
        <v>22.666666666666668</v>
      </c>
      <c r="Z102">
        <v>11</v>
      </c>
      <c r="AA102">
        <v>38</v>
      </c>
      <c r="AB102">
        <v>22</v>
      </c>
      <c r="AC102">
        <v>11</v>
      </c>
      <c r="AD102">
        <v>37</v>
      </c>
      <c r="AE102">
        <v>21.833333333333332</v>
      </c>
      <c r="AF102">
        <v>10</v>
      </c>
      <c r="AG102">
        <v>36</v>
      </c>
      <c r="AH102">
        <v>21.166666666666664</v>
      </c>
      <c r="AI102">
        <v>10</v>
      </c>
      <c r="AJ102">
        <v>34</v>
      </c>
      <c r="AK102">
        <v>20.333333333333332</v>
      </c>
      <c r="AL102">
        <v>10</v>
      </c>
      <c r="AM102">
        <v>33</v>
      </c>
      <c r="AN102">
        <v>19.833333333333332</v>
      </c>
      <c r="AO102">
        <v>9</v>
      </c>
      <c r="AP102">
        <v>32</v>
      </c>
      <c r="AQ102">
        <v>18.833333333333332</v>
      </c>
      <c r="AR102">
        <v>9</v>
      </c>
      <c r="AS102">
        <v>31</v>
      </c>
      <c r="AT102">
        <v>18.166666666666664</v>
      </c>
      <c r="AU102">
        <v>8</v>
      </c>
      <c r="AV102">
        <v>30</v>
      </c>
      <c r="AW102">
        <v>17.166666666666664</v>
      </c>
      <c r="AX102">
        <v>8</v>
      </c>
      <c r="AY102">
        <v>29</v>
      </c>
      <c r="AZ102">
        <v>16.5</v>
      </c>
      <c r="BA102">
        <v>7</v>
      </c>
      <c r="BB102">
        <v>28</v>
      </c>
      <c r="BC102">
        <v>15.5</v>
      </c>
      <c r="BD102">
        <v>7</v>
      </c>
      <c r="BE102">
        <v>26</v>
      </c>
      <c r="BF102">
        <v>14.666666666666666</v>
      </c>
      <c r="BG102">
        <v>7</v>
      </c>
      <c r="BH102">
        <v>25</v>
      </c>
      <c r="BI102">
        <v>13.833333333333332</v>
      </c>
      <c r="BJ102">
        <v>6</v>
      </c>
      <c r="BK102">
        <v>24</v>
      </c>
      <c r="BL102">
        <v>13</v>
      </c>
      <c r="BM102">
        <v>6</v>
      </c>
      <c r="BN102">
        <v>23</v>
      </c>
      <c r="BO102">
        <v>12.333333333333334</v>
      </c>
      <c r="BP102">
        <v>5</v>
      </c>
      <c r="BQ102">
        <v>22</v>
      </c>
      <c r="BR102">
        <v>11.333333333333334</v>
      </c>
      <c r="BS102">
        <v>5</v>
      </c>
      <c r="BT102">
        <v>21</v>
      </c>
      <c r="BU102">
        <v>10.666666666666666</v>
      </c>
      <c r="BV102">
        <v>5</v>
      </c>
      <c r="BW102">
        <v>20</v>
      </c>
      <c r="BX102">
        <v>9.8333333333333339</v>
      </c>
    </row>
    <row r="103" spans="1:76" x14ac:dyDescent="0.4">
      <c r="A103" t="s">
        <v>26</v>
      </c>
      <c r="B103">
        <v>57</v>
      </c>
      <c r="C103">
        <v>119</v>
      </c>
      <c r="D103">
        <v>82.125000000000014</v>
      </c>
      <c r="E103">
        <v>56</v>
      </c>
      <c r="F103">
        <v>118</v>
      </c>
      <c r="G103">
        <v>82.500000000000014</v>
      </c>
      <c r="H103">
        <v>56</v>
      </c>
      <c r="I103">
        <v>118</v>
      </c>
      <c r="J103">
        <v>82.875</v>
      </c>
      <c r="K103">
        <v>55</v>
      </c>
      <c r="L103">
        <v>117</v>
      </c>
      <c r="M103">
        <v>83.125</v>
      </c>
      <c r="N103">
        <v>54</v>
      </c>
      <c r="O103">
        <v>117</v>
      </c>
      <c r="P103">
        <v>83.5</v>
      </c>
      <c r="Q103">
        <v>54</v>
      </c>
      <c r="R103">
        <v>116</v>
      </c>
      <c r="S103">
        <v>83.875000000000014</v>
      </c>
      <c r="T103">
        <v>53</v>
      </c>
      <c r="U103">
        <v>116</v>
      </c>
      <c r="V103">
        <v>84.124999999999986</v>
      </c>
      <c r="W103">
        <v>52</v>
      </c>
      <c r="X103">
        <v>115</v>
      </c>
      <c r="Y103">
        <v>84.25</v>
      </c>
      <c r="Z103">
        <v>51</v>
      </c>
      <c r="AA103">
        <v>115</v>
      </c>
      <c r="AB103">
        <v>84.625</v>
      </c>
      <c r="AC103">
        <v>51</v>
      </c>
      <c r="AD103">
        <v>114</v>
      </c>
      <c r="AE103">
        <v>84.999999999999986</v>
      </c>
      <c r="AF103">
        <v>50</v>
      </c>
      <c r="AG103">
        <v>114</v>
      </c>
      <c r="AH103">
        <v>85.374999999999986</v>
      </c>
      <c r="AI103">
        <v>49</v>
      </c>
      <c r="AJ103">
        <v>114</v>
      </c>
      <c r="AK103">
        <v>85.625</v>
      </c>
      <c r="AL103">
        <v>49</v>
      </c>
      <c r="AM103">
        <v>114</v>
      </c>
      <c r="AN103">
        <v>86.125</v>
      </c>
      <c r="AO103">
        <v>48</v>
      </c>
      <c r="AP103">
        <v>114</v>
      </c>
      <c r="AQ103">
        <v>86.375000000000014</v>
      </c>
      <c r="AR103">
        <v>47</v>
      </c>
      <c r="AS103">
        <v>114</v>
      </c>
      <c r="AT103">
        <v>86.75</v>
      </c>
      <c r="AU103">
        <v>46</v>
      </c>
      <c r="AV103">
        <v>113</v>
      </c>
      <c r="AW103">
        <v>86.75</v>
      </c>
      <c r="AX103">
        <v>46</v>
      </c>
      <c r="AY103">
        <v>113</v>
      </c>
      <c r="AZ103">
        <v>87.125</v>
      </c>
      <c r="BA103">
        <v>45</v>
      </c>
      <c r="BB103">
        <v>113</v>
      </c>
      <c r="BC103">
        <v>87.5</v>
      </c>
      <c r="BD103">
        <v>44</v>
      </c>
      <c r="BE103">
        <v>113</v>
      </c>
      <c r="BF103">
        <v>87.875</v>
      </c>
      <c r="BG103">
        <v>43</v>
      </c>
      <c r="BH103">
        <v>181</v>
      </c>
      <c r="BI103">
        <v>103.625</v>
      </c>
      <c r="BJ103">
        <v>43</v>
      </c>
      <c r="BK103">
        <v>249</v>
      </c>
      <c r="BL103">
        <v>119.62500000000001</v>
      </c>
      <c r="BM103">
        <v>42</v>
      </c>
      <c r="BN103">
        <v>318</v>
      </c>
      <c r="BO103">
        <v>138.62499999999997</v>
      </c>
      <c r="BP103">
        <v>41</v>
      </c>
      <c r="BQ103">
        <v>107</v>
      </c>
      <c r="BR103">
        <v>70.250000000000014</v>
      </c>
      <c r="BS103">
        <v>32</v>
      </c>
      <c r="BT103">
        <v>75</v>
      </c>
      <c r="BU103">
        <v>57.875</v>
      </c>
      <c r="BV103">
        <v>13</v>
      </c>
      <c r="BW103">
        <v>75</v>
      </c>
      <c r="BX103">
        <v>45</v>
      </c>
    </row>
    <row r="104" spans="1:76" x14ac:dyDescent="0.4">
      <c r="A104" t="s">
        <v>27</v>
      </c>
      <c r="B104">
        <v>25</v>
      </c>
      <c r="C104">
        <v>73</v>
      </c>
      <c r="D104">
        <v>50.428571428571423</v>
      </c>
      <c r="E104">
        <v>26</v>
      </c>
      <c r="F104">
        <v>67</v>
      </c>
      <c r="G104">
        <v>49.571428571428577</v>
      </c>
      <c r="H104">
        <v>28</v>
      </c>
      <c r="I104">
        <v>62</v>
      </c>
      <c r="J104">
        <v>49.142857142857146</v>
      </c>
      <c r="K104">
        <v>29</v>
      </c>
      <c r="L104">
        <v>57</v>
      </c>
      <c r="M104">
        <v>48.285714285714285</v>
      </c>
      <c r="N104">
        <v>30</v>
      </c>
      <c r="O104">
        <v>57</v>
      </c>
      <c r="P104">
        <v>47.571428571428577</v>
      </c>
      <c r="Q104">
        <v>32</v>
      </c>
      <c r="R104">
        <v>57</v>
      </c>
      <c r="S104">
        <v>47.142857142857146</v>
      </c>
      <c r="T104">
        <v>33</v>
      </c>
      <c r="U104">
        <v>57</v>
      </c>
      <c r="V104">
        <v>47.142857142857146</v>
      </c>
      <c r="W104">
        <v>35</v>
      </c>
      <c r="X104">
        <v>57</v>
      </c>
      <c r="Y104">
        <v>47.428571428571431</v>
      </c>
      <c r="Z104">
        <v>36</v>
      </c>
      <c r="AA104">
        <v>57</v>
      </c>
      <c r="AB104">
        <v>47.571428571428569</v>
      </c>
      <c r="AC104">
        <v>37</v>
      </c>
      <c r="AD104">
        <v>57</v>
      </c>
      <c r="AE104">
        <v>47.428571428571423</v>
      </c>
      <c r="AF104">
        <v>39</v>
      </c>
      <c r="AG104">
        <v>57</v>
      </c>
      <c r="AH104">
        <v>47.857142857142861</v>
      </c>
      <c r="AI104">
        <v>40</v>
      </c>
      <c r="AJ104">
        <v>57</v>
      </c>
      <c r="AK104">
        <v>48</v>
      </c>
      <c r="AL104">
        <v>41</v>
      </c>
      <c r="AM104">
        <v>57</v>
      </c>
      <c r="AN104">
        <v>48</v>
      </c>
      <c r="AO104">
        <v>43</v>
      </c>
      <c r="AP104">
        <v>57</v>
      </c>
      <c r="AQ104">
        <v>48.285714285714285</v>
      </c>
      <c r="AR104">
        <v>44</v>
      </c>
      <c r="AS104">
        <v>57</v>
      </c>
      <c r="AT104">
        <v>48.428571428571431</v>
      </c>
      <c r="AU104">
        <v>45</v>
      </c>
      <c r="AV104">
        <v>57</v>
      </c>
      <c r="AW104">
        <v>48.428571428571431</v>
      </c>
      <c r="AX104">
        <v>45</v>
      </c>
      <c r="AY104">
        <v>57</v>
      </c>
      <c r="AZ104">
        <v>48.714285714285715</v>
      </c>
      <c r="BA104">
        <v>44</v>
      </c>
      <c r="BB104">
        <v>57</v>
      </c>
      <c r="BC104">
        <v>48.714285714285715</v>
      </c>
      <c r="BD104">
        <v>43</v>
      </c>
      <c r="BE104">
        <v>57</v>
      </c>
      <c r="BF104">
        <v>49</v>
      </c>
      <c r="BG104">
        <v>43</v>
      </c>
      <c r="BH104">
        <v>57</v>
      </c>
      <c r="BI104">
        <v>49.142857142857139</v>
      </c>
      <c r="BJ104">
        <v>42</v>
      </c>
      <c r="BK104">
        <v>57</v>
      </c>
      <c r="BL104">
        <v>49.142857142857146</v>
      </c>
      <c r="BM104">
        <v>42</v>
      </c>
      <c r="BN104">
        <v>57</v>
      </c>
      <c r="BO104">
        <v>49.571428571428577</v>
      </c>
      <c r="BP104">
        <v>41</v>
      </c>
      <c r="BQ104">
        <v>57</v>
      </c>
      <c r="BR104">
        <v>49.714285714285715</v>
      </c>
      <c r="BS104">
        <v>40</v>
      </c>
      <c r="BT104">
        <v>57</v>
      </c>
      <c r="BU104">
        <v>49.571428571428569</v>
      </c>
      <c r="BV104">
        <v>40</v>
      </c>
      <c r="BW104">
        <v>58</v>
      </c>
      <c r="BX104">
        <v>50</v>
      </c>
    </row>
    <row r="105" spans="1:76" x14ac:dyDescent="0.4">
      <c r="A105" t="s">
        <v>28</v>
      </c>
      <c r="B105">
        <v>26</v>
      </c>
      <c r="C105">
        <v>79</v>
      </c>
      <c r="D105">
        <v>52.285714285714292</v>
      </c>
      <c r="E105">
        <v>27</v>
      </c>
      <c r="F105">
        <v>71</v>
      </c>
      <c r="G105">
        <v>50.571428571428569</v>
      </c>
      <c r="H105">
        <v>28</v>
      </c>
      <c r="I105">
        <v>64</v>
      </c>
      <c r="J105">
        <v>49.142857142857139</v>
      </c>
      <c r="K105">
        <v>30</v>
      </c>
      <c r="L105">
        <v>61</v>
      </c>
      <c r="M105">
        <v>47.428571428571423</v>
      </c>
      <c r="N105">
        <v>31</v>
      </c>
      <c r="O105">
        <v>63</v>
      </c>
      <c r="P105">
        <v>45.714285714285722</v>
      </c>
      <c r="Q105">
        <v>32</v>
      </c>
      <c r="R105">
        <v>65</v>
      </c>
      <c r="S105">
        <v>44.071428571428569</v>
      </c>
      <c r="T105">
        <v>33</v>
      </c>
      <c r="U105">
        <v>68</v>
      </c>
      <c r="V105">
        <v>43.142857142857146</v>
      </c>
      <c r="W105">
        <v>33</v>
      </c>
      <c r="X105">
        <v>70</v>
      </c>
      <c r="Y105">
        <v>42.142857142857146</v>
      </c>
      <c r="Z105">
        <v>30</v>
      </c>
      <c r="AA105">
        <v>72</v>
      </c>
      <c r="AB105">
        <v>41.214285714285715</v>
      </c>
      <c r="AC105">
        <v>26</v>
      </c>
      <c r="AD105">
        <v>74</v>
      </c>
      <c r="AE105">
        <v>40</v>
      </c>
      <c r="AF105">
        <v>23</v>
      </c>
      <c r="AG105">
        <v>77</v>
      </c>
      <c r="AH105">
        <v>39.071428571428569</v>
      </c>
      <c r="AI105">
        <v>20</v>
      </c>
      <c r="AJ105">
        <v>79</v>
      </c>
      <c r="AK105">
        <v>38</v>
      </c>
      <c r="AL105">
        <v>17</v>
      </c>
      <c r="AM105">
        <v>81</v>
      </c>
      <c r="AN105">
        <v>36.928571428571431</v>
      </c>
      <c r="AO105">
        <v>14</v>
      </c>
      <c r="AP105">
        <v>83</v>
      </c>
      <c r="AQ105">
        <v>35.857142857142861</v>
      </c>
      <c r="AR105">
        <v>11</v>
      </c>
      <c r="AS105">
        <v>86</v>
      </c>
      <c r="AT105">
        <v>34.857142857142861</v>
      </c>
      <c r="AU105">
        <v>8</v>
      </c>
      <c r="AV105">
        <v>88</v>
      </c>
      <c r="AW105">
        <v>35</v>
      </c>
      <c r="AX105">
        <v>4</v>
      </c>
      <c r="AY105">
        <v>90</v>
      </c>
      <c r="AZ105">
        <v>35.142857142857139</v>
      </c>
      <c r="BA105">
        <v>1</v>
      </c>
      <c r="BB105">
        <v>92</v>
      </c>
      <c r="BC105">
        <v>35.928571428571431</v>
      </c>
      <c r="BD105">
        <v>2</v>
      </c>
      <c r="BE105">
        <v>95</v>
      </c>
      <c r="BF105">
        <v>37.857142857142861</v>
      </c>
      <c r="BG105">
        <v>0</v>
      </c>
      <c r="BH105">
        <v>97</v>
      </c>
      <c r="BI105">
        <v>39.714285714285715</v>
      </c>
      <c r="BJ105">
        <v>0</v>
      </c>
      <c r="BK105">
        <v>99</v>
      </c>
      <c r="BL105">
        <v>44.571428571428569</v>
      </c>
      <c r="BM105">
        <v>0</v>
      </c>
      <c r="BN105">
        <v>101</v>
      </c>
      <c r="BO105">
        <v>49.571428571428577</v>
      </c>
      <c r="BP105">
        <v>25</v>
      </c>
      <c r="BQ105">
        <v>104</v>
      </c>
      <c r="BR105">
        <v>57.785714285714285</v>
      </c>
      <c r="BS105">
        <v>39</v>
      </c>
      <c r="BT105">
        <v>193</v>
      </c>
      <c r="BU105">
        <v>80.071428571428569</v>
      </c>
      <c r="BV105">
        <v>39</v>
      </c>
      <c r="BW105">
        <v>299</v>
      </c>
      <c r="BX105">
        <v>102.5</v>
      </c>
    </row>
    <row r="106" spans="1:76" x14ac:dyDescent="0.4">
      <c r="A106" t="s">
        <v>29</v>
      </c>
      <c r="B106">
        <v>41</v>
      </c>
      <c r="C106">
        <v>71</v>
      </c>
      <c r="D106">
        <v>53</v>
      </c>
      <c r="E106">
        <v>40</v>
      </c>
      <c r="F106">
        <v>67</v>
      </c>
      <c r="G106">
        <v>50.666666666666664</v>
      </c>
      <c r="H106">
        <v>39</v>
      </c>
      <c r="I106">
        <v>63</v>
      </c>
      <c r="J106">
        <v>48.333333333333336</v>
      </c>
      <c r="K106">
        <v>37</v>
      </c>
      <c r="L106">
        <v>59</v>
      </c>
      <c r="M106">
        <v>45.666666666666664</v>
      </c>
      <c r="N106">
        <v>36</v>
      </c>
      <c r="O106">
        <v>55</v>
      </c>
      <c r="P106">
        <v>43.333333333333336</v>
      </c>
      <c r="Q106">
        <v>34</v>
      </c>
      <c r="R106">
        <v>50</v>
      </c>
      <c r="S106">
        <v>40.333333333333336</v>
      </c>
      <c r="T106">
        <v>33</v>
      </c>
      <c r="U106">
        <v>46</v>
      </c>
      <c r="V106">
        <v>38</v>
      </c>
      <c r="W106">
        <v>32</v>
      </c>
      <c r="X106">
        <v>42</v>
      </c>
      <c r="Y106">
        <v>35.666666666666664</v>
      </c>
      <c r="Z106">
        <v>30</v>
      </c>
      <c r="AA106">
        <v>38</v>
      </c>
      <c r="AB106">
        <v>33</v>
      </c>
      <c r="AC106">
        <v>29</v>
      </c>
      <c r="AD106">
        <v>34</v>
      </c>
      <c r="AE106">
        <v>30.666666666666668</v>
      </c>
      <c r="AF106">
        <v>27</v>
      </c>
      <c r="AG106">
        <v>30</v>
      </c>
      <c r="AH106">
        <v>28</v>
      </c>
      <c r="AI106">
        <v>25</v>
      </c>
      <c r="AJ106">
        <v>26</v>
      </c>
      <c r="AK106">
        <v>25.333333333333332</v>
      </c>
      <c r="AL106">
        <v>21</v>
      </c>
      <c r="AM106">
        <v>25</v>
      </c>
      <c r="AN106">
        <v>23</v>
      </c>
      <c r="AO106">
        <v>21</v>
      </c>
      <c r="AP106">
        <v>23</v>
      </c>
      <c r="AQ106">
        <v>22</v>
      </c>
      <c r="AR106">
        <v>19</v>
      </c>
      <c r="AS106">
        <v>22</v>
      </c>
      <c r="AT106">
        <v>21</v>
      </c>
      <c r="AU106">
        <v>16</v>
      </c>
      <c r="AV106">
        <v>23</v>
      </c>
      <c r="AW106">
        <v>20</v>
      </c>
      <c r="AX106">
        <v>14</v>
      </c>
      <c r="AY106">
        <v>23</v>
      </c>
      <c r="AZ106">
        <v>18.666666666666668</v>
      </c>
      <c r="BA106">
        <v>12</v>
      </c>
      <c r="BB106">
        <v>24</v>
      </c>
      <c r="BC106">
        <v>18</v>
      </c>
      <c r="BD106">
        <v>16</v>
      </c>
      <c r="BE106">
        <v>24</v>
      </c>
      <c r="BF106">
        <v>20</v>
      </c>
      <c r="BG106">
        <v>15</v>
      </c>
      <c r="BH106">
        <v>27</v>
      </c>
      <c r="BI106">
        <v>22.333333333333332</v>
      </c>
      <c r="BJ106">
        <v>14</v>
      </c>
      <c r="BK106">
        <v>34</v>
      </c>
      <c r="BL106">
        <v>24.333333333333332</v>
      </c>
      <c r="BM106">
        <v>12</v>
      </c>
      <c r="BN106">
        <v>42</v>
      </c>
      <c r="BO106">
        <v>26.666666666666664</v>
      </c>
      <c r="BP106">
        <v>11</v>
      </c>
      <c r="BQ106">
        <v>49</v>
      </c>
      <c r="BR106">
        <v>28.666666666666664</v>
      </c>
      <c r="BS106">
        <v>27</v>
      </c>
      <c r="BT106">
        <v>56</v>
      </c>
      <c r="BU106">
        <v>38</v>
      </c>
      <c r="BV106">
        <v>28</v>
      </c>
      <c r="BW106">
        <v>63</v>
      </c>
      <c r="BX106">
        <v>47.666666666666664</v>
      </c>
    </row>
    <row r="107" spans="1:76" x14ac:dyDescent="0.4">
      <c r="A107" t="s">
        <v>30</v>
      </c>
      <c r="B107">
        <v>32</v>
      </c>
      <c r="C107">
        <v>84</v>
      </c>
      <c r="D107">
        <v>60.25</v>
      </c>
      <c r="E107">
        <v>32</v>
      </c>
      <c r="F107">
        <v>82</v>
      </c>
      <c r="G107">
        <v>59.25</v>
      </c>
      <c r="H107">
        <v>32</v>
      </c>
      <c r="I107">
        <v>79</v>
      </c>
      <c r="J107">
        <v>57.75</v>
      </c>
      <c r="K107">
        <v>32</v>
      </c>
      <c r="L107">
        <v>77</v>
      </c>
      <c r="M107">
        <v>56.75</v>
      </c>
      <c r="N107">
        <v>32</v>
      </c>
      <c r="O107">
        <v>74</v>
      </c>
      <c r="P107">
        <v>55.5</v>
      </c>
      <c r="Q107">
        <v>32</v>
      </c>
      <c r="R107">
        <v>72</v>
      </c>
      <c r="S107">
        <v>54.25</v>
      </c>
      <c r="T107">
        <v>32</v>
      </c>
      <c r="U107">
        <v>69</v>
      </c>
      <c r="V107">
        <v>53.25</v>
      </c>
      <c r="W107">
        <v>32</v>
      </c>
      <c r="X107">
        <v>67</v>
      </c>
      <c r="Y107">
        <v>52</v>
      </c>
      <c r="Z107">
        <v>32</v>
      </c>
      <c r="AA107">
        <v>64</v>
      </c>
      <c r="AB107">
        <v>50.5</v>
      </c>
      <c r="AC107">
        <v>32</v>
      </c>
      <c r="AD107">
        <v>61</v>
      </c>
      <c r="AE107">
        <v>49.5</v>
      </c>
      <c r="AF107">
        <v>32</v>
      </c>
      <c r="AG107">
        <v>59</v>
      </c>
      <c r="AH107">
        <v>48.25</v>
      </c>
      <c r="AI107">
        <v>32</v>
      </c>
      <c r="AJ107">
        <v>56</v>
      </c>
      <c r="AK107">
        <v>46.75</v>
      </c>
      <c r="AL107">
        <v>32</v>
      </c>
      <c r="AM107">
        <v>55</v>
      </c>
      <c r="AN107">
        <v>45.75</v>
      </c>
      <c r="AO107">
        <v>32</v>
      </c>
      <c r="AP107">
        <v>53</v>
      </c>
      <c r="AQ107">
        <v>44.5</v>
      </c>
      <c r="AR107">
        <v>32</v>
      </c>
      <c r="AS107">
        <v>51</v>
      </c>
      <c r="AT107">
        <v>43.25</v>
      </c>
      <c r="AU107">
        <v>32</v>
      </c>
      <c r="AV107">
        <v>50</v>
      </c>
      <c r="AW107">
        <v>42</v>
      </c>
      <c r="AX107">
        <v>32</v>
      </c>
      <c r="AY107">
        <v>48</v>
      </c>
      <c r="AZ107">
        <v>41</v>
      </c>
      <c r="BA107">
        <v>32</v>
      </c>
      <c r="BB107">
        <v>48</v>
      </c>
      <c r="BC107">
        <v>41.25</v>
      </c>
      <c r="BD107">
        <v>32</v>
      </c>
      <c r="BE107">
        <v>53</v>
      </c>
      <c r="BF107">
        <v>42</v>
      </c>
      <c r="BG107">
        <v>32</v>
      </c>
      <c r="BH107">
        <v>58</v>
      </c>
      <c r="BI107">
        <v>42.75</v>
      </c>
      <c r="BJ107">
        <v>32</v>
      </c>
      <c r="BK107">
        <v>63</v>
      </c>
      <c r="BL107">
        <v>43.5</v>
      </c>
      <c r="BM107">
        <v>32</v>
      </c>
      <c r="BN107">
        <v>67</v>
      </c>
      <c r="BO107">
        <v>43.75</v>
      </c>
      <c r="BP107">
        <v>32</v>
      </c>
      <c r="BQ107">
        <v>72</v>
      </c>
      <c r="BR107">
        <v>44.25</v>
      </c>
      <c r="BS107">
        <v>32</v>
      </c>
      <c r="BT107">
        <v>77</v>
      </c>
      <c r="BU107">
        <v>45.25</v>
      </c>
      <c r="BV107">
        <v>32</v>
      </c>
      <c r="BW107">
        <v>81</v>
      </c>
      <c r="BX107">
        <v>45.5</v>
      </c>
    </row>
    <row r="108" spans="1:76" x14ac:dyDescent="0.4">
      <c r="A108" t="s">
        <v>31</v>
      </c>
      <c r="B108">
        <v>36</v>
      </c>
      <c r="C108">
        <v>51</v>
      </c>
      <c r="D108">
        <v>43.333333333333329</v>
      </c>
      <c r="E108">
        <v>39</v>
      </c>
      <c r="F108">
        <v>50</v>
      </c>
      <c r="G108">
        <v>43.833333333333336</v>
      </c>
      <c r="H108">
        <v>39</v>
      </c>
      <c r="I108">
        <v>49</v>
      </c>
      <c r="J108">
        <v>44.5</v>
      </c>
      <c r="K108">
        <v>39</v>
      </c>
      <c r="L108">
        <v>49</v>
      </c>
      <c r="M108">
        <v>45</v>
      </c>
      <c r="N108">
        <v>39</v>
      </c>
      <c r="O108">
        <v>53</v>
      </c>
      <c r="P108">
        <v>45.5</v>
      </c>
      <c r="Q108">
        <v>39</v>
      </c>
      <c r="R108">
        <v>58</v>
      </c>
      <c r="S108">
        <v>46.166666666666664</v>
      </c>
      <c r="T108">
        <v>39</v>
      </c>
      <c r="U108">
        <v>62</v>
      </c>
      <c r="V108">
        <v>46.666666666666671</v>
      </c>
      <c r="W108">
        <v>39</v>
      </c>
      <c r="X108">
        <v>67</v>
      </c>
      <c r="Y108">
        <v>47.333333333333329</v>
      </c>
      <c r="Z108">
        <v>39</v>
      </c>
      <c r="AA108">
        <v>65</v>
      </c>
      <c r="AB108">
        <v>46.833333333333336</v>
      </c>
      <c r="AC108">
        <v>39</v>
      </c>
      <c r="AD108">
        <v>62</v>
      </c>
      <c r="AE108">
        <v>46.166666666666664</v>
      </c>
      <c r="AF108">
        <v>39</v>
      </c>
      <c r="AG108">
        <v>60</v>
      </c>
      <c r="AH108">
        <v>45.666666666666664</v>
      </c>
      <c r="AI108">
        <v>39</v>
      </c>
      <c r="AJ108">
        <v>58</v>
      </c>
      <c r="AK108">
        <v>45.166666666666671</v>
      </c>
      <c r="AL108">
        <v>39</v>
      </c>
      <c r="AM108">
        <v>56</v>
      </c>
      <c r="AN108">
        <v>44.666666666666664</v>
      </c>
      <c r="AO108">
        <v>38</v>
      </c>
      <c r="AP108">
        <v>54</v>
      </c>
      <c r="AQ108">
        <v>44.166666666666671</v>
      </c>
      <c r="AR108">
        <v>37</v>
      </c>
      <c r="AS108">
        <v>52</v>
      </c>
      <c r="AT108">
        <v>43.666666666666664</v>
      </c>
      <c r="AU108">
        <v>36</v>
      </c>
      <c r="AV108">
        <v>50</v>
      </c>
      <c r="AW108">
        <v>43.166666666666664</v>
      </c>
      <c r="AX108">
        <v>34</v>
      </c>
      <c r="AY108">
        <v>48</v>
      </c>
      <c r="AZ108">
        <v>42.5</v>
      </c>
      <c r="BA108">
        <v>33</v>
      </c>
      <c r="BB108">
        <v>46</v>
      </c>
      <c r="BC108">
        <v>42</v>
      </c>
      <c r="BD108">
        <v>32</v>
      </c>
      <c r="BE108">
        <v>46</v>
      </c>
      <c r="BF108">
        <v>41.5</v>
      </c>
      <c r="BG108">
        <v>31</v>
      </c>
      <c r="BH108">
        <v>46</v>
      </c>
      <c r="BI108">
        <v>41</v>
      </c>
      <c r="BJ108">
        <v>30</v>
      </c>
      <c r="BK108">
        <v>46</v>
      </c>
      <c r="BL108">
        <v>40.333333333333336</v>
      </c>
      <c r="BM108">
        <v>29</v>
      </c>
      <c r="BN108">
        <v>46</v>
      </c>
      <c r="BO108">
        <v>39.833333333333329</v>
      </c>
      <c r="BP108">
        <v>28</v>
      </c>
      <c r="BQ108">
        <v>46</v>
      </c>
      <c r="BR108">
        <v>39.333333333333336</v>
      </c>
      <c r="BS108">
        <v>27</v>
      </c>
      <c r="BT108">
        <v>46</v>
      </c>
      <c r="BU108">
        <v>38.833333333333336</v>
      </c>
      <c r="BV108">
        <v>26</v>
      </c>
      <c r="BW108">
        <v>46</v>
      </c>
      <c r="BX108">
        <v>38.333333333333329</v>
      </c>
    </row>
    <row r="109" spans="1:76" x14ac:dyDescent="0.4">
      <c r="A109" t="s">
        <v>32</v>
      </c>
      <c r="B109">
        <v>31</v>
      </c>
      <c r="C109">
        <v>114</v>
      </c>
      <c r="D109">
        <v>62</v>
      </c>
      <c r="E109">
        <v>31</v>
      </c>
      <c r="F109">
        <v>201</v>
      </c>
      <c r="G109">
        <v>75.714285714285708</v>
      </c>
      <c r="H109">
        <v>31</v>
      </c>
      <c r="I109">
        <v>86</v>
      </c>
      <c r="J109">
        <v>53.714285714285715</v>
      </c>
      <c r="K109">
        <v>31</v>
      </c>
      <c r="L109">
        <v>86</v>
      </c>
      <c r="M109">
        <v>54.857142857142861</v>
      </c>
      <c r="N109">
        <v>31</v>
      </c>
      <c r="O109">
        <v>86</v>
      </c>
      <c r="P109">
        <v>55.714285714285715</v>
      </c>
      <c r="Q109">
        <v>31</v>
      </c>
      <c r="R109">
        <v>90</v>
      </c>
      <c r="S109">
        <v>56.857142857142854</v>
      </c>
      <c r="T109">
        <v>31</v>
      </c>
      <c r="U109">
        <v>96</v>
      </c>
      <c r="V109">
        <v>57.714285714285715</v>
      </c>
      <c r="W109">
        <v>31</v>
      </c>
      <c r="X109">
        <v>94</v>
      </c>
      <c r="Y109">
        <v>57.571428571428569</v>
      </c>
      <c r="Z109">
        <v>31</v>
      </c>
      <c r="AA109">
        <v>93</v>
      </c>
      <c r="AB109">
        <v>57.714285714285715</v>
      </c>
      <c r="AC109">
        <v>29</v>
      </c>
      <c r="AD109">
        <v>91</v>
      </c>
      <c r="AE109">
        <v>57.142857142857139</v>
      </c>
      <c r="AF109">
        <v>28</v>
      </c>
      <c r="AG109">
        <v>90</v>
      </c>
      <c r="AH109">
        <v>56.571428571428569</v>
      </c>
      <c r="AI109">
        <v>26</v>
      </c>
      <c r="AJ109">
        <v>88</v>
      </c>
      <c r="AK109">
        <v>55.714285714285715</v>
      </c>
      <c r="AL109">
        <v>25</v>
      </c>
      <c r="AM109">
        <v>87</v>
      </c>
      <c r="AN109">
        <v>55.142857142857146</v>
      </c>
      <c r="AO109">
        <v>24</v>
      </c>
      <c r="AP109">
        <v>86</v>
      </c>
      <c r="AQ109">
        <v>54.571428571428569</v>
      </c>
      <c r="AR109">
        <v>22</v>
      </c>
      <c r="AS109">
        <v>86</v>
      </c>
      <c r="AT109">
        <v>53</v>
      </c>
      <c r="AU109">
        <v>21</v>
      </c>
      <c r="AV109">
        <v>86</v>
      </c>
      <c r="AW109">
        <v>51.571428571428577</v>
      </c>
      <c r="AX109">
        <v>19</v>
      </c>
      <c r="AY109">
        <v>86</v>
      </c>
      <c r="AZ109">
        <v>49.857142857142854</v>
      </c>
      <c r="BA109">
        <v>18</v>
      </c>
      <c r="BB109">
        <v>86</v>
      </c>
      <c r="BC109">
        <v>48.714285714285715</v>
      </c>
      <c r="BD109">
        <v>17</v>
      </c>
      <c r="BE109">
        <v>86</v>
      </c>
      <c r="BF109">
        <v>48.428571428571431</v>
      </c>
      <c r="BG109">
        <v>15</v>
      </c>
      <c r="BH109">
        <v>86</v>
      </c>
      <c r="BI109">
        <v>48.285714285714285</v>
      </c>
      <c r="BJ109">
        <v>14</v>
      </c>
      <c r="BK109">
        <v>86</v>
      </c>
      <c r="BL109">
        <v>48</v>
      </c>
      <c r="BM109">
        <v>12</v>
      </c>
      <c r="BN109">
        <v>86</v>
      </c>
      <c r="BO109">
        <v>47.857142857142854</v>
      </c>
      <c r="BP109">
        <v>11</v>
      </c>
      <c r="BQ109">
        <v>86</v>
      </c>
      <c r="BR109">
        <v>47.714285714285715</v>
      </c>
      <c r="BS109">
        <v>10</v>
      </c>
      <c r="BT109">
        <v>86</v>
      </c>
      <c r="BU109">
        <v>47.428571428571431</v>
      </c>
      <c r="BV109">
        <v>8</v>
      </c>
      <c r="BW109">
        <v>86</v>
      </c>
      <c r="BX109">
        <v>47.142857142857146</v>
      </c>
    </row>
    <row r="110" spans="1:76" x14ac:dyDescent="0.4">
      <c r="A110" t="s">
        <v>33</v>
      </c>
      <c r="B110">
        <v>33</v>
      </c>
      <c r="C110">
        <v>183</v>
      </c>
      <c r="D110">
        <v>86</v>
      </c>
      <c r="E110">
        <v>33</v>
      </c>
      <c r="F110">
        <v>156</v>
      </c>
      <c r="G110">
        <v>79.111111111111114</v>
      </c>
      <c r="H110">
        <v>33</v>
      </c>
      <c r="I110">
        <v>129</v>
      </c>
      <c r="J110">
        <v>72.333333333333329</v>
      </c>
      <c r="K110">
        <v>33</v>
      </c>
      <c r="L110">
        <v>102</v>
      </c>
      <c r="M110">
        <v>65.666666666666671</v>
      </c>
      <c r="N110">
        <v>33</v>
      </c>
      <c r="O110">
        <v>76</v>
      </c>
      <c r="P110">
        <v>59</v>
      </c>
      <c r="Q110">
        <v>33</v>
      </c>
      <c r="R110">
        <v>75</v>
      </c>
      <c r="S110">
        <v>57.555555555555557</v>
      </c>
      <c r="T110">
        <v>33</v>
      </c>
      <c r="U110">
        <v>75</v>
      </c>
      <c r="V110">
        <v>55.999999999999993</v>
      </c>
      <c r="W110">
        <v>33</v>
      </c>
      <c r="X110">
        <v>74</v>
      </c>
      <c r="Y110">
        <v>54.555555555555557</v>
      </c>
      <c r="Z110">
        <v>33</v>
      </c>
      <c r="AA110">
        <v>74</v>
      </c>
      <c r="AB110">
        <v>53.222222222222221</v>
      </c>
      <c r="AC110">
        <v>33</v>
      </c>
      <c r="AD110">
        <v>73</v>
      </c>
      <c r="AE110">
        <v>51.666666666666664</v>
      </c>
      <c r="AF110">
        <v>33</v>
      </c>
      <c r="AG110">
        <v>72</v>
      </c>
      <c r="AH110">
        <v>50.222222222222221</v>
      </c>
      <c r="AI110">
        <v>33</v>
      </c>
      <c r="AJ110">
        <v>72</v>
      </c>
      <c r="AK110">
        <v>48.555555555555564</v>
      </c>
      <c r="AL110">
        <v>33</v>
      </c>
      <c r="AM110">
        <v>71</v>
      </c>
      <c r="AN110">
        <v>47</v>
      </c>
      <c r="AO110">
        <v>33</v>
      </c>
      <c r="AP110">
        <v>71</v>
      </c>
      <c r="AQ110">
        <v>45.777777777777771</v>
      </c>
      <c r="AR110">
        <v>33</v>
      </c>
      <c r="AS110">
        <v>70</v>
      </c>
      <c r="AT110">
        <v>44.222222222222221</v>
      </c>
      <c r="AU110">
        <v>33</v>
      </c>
      <c r="AV110">
        <v>69</v>
      </c>
      <c r="AW110">
        <v>42.444444444444443</v>
      </c>
      <c r="AX110">
        <v>33</v>
      </c>
      <c r="AY110">
        <v>69</v>
      </c>
      <c r="AZ110">
        <v>41.222222222222221</v>
      </c>
      <c r="BA110">
        <v>32</v>
      </c>
      <c r="BB110">
        <v>68</v>
      </c>
      <c r="BC110">
        <v>39.555555555555557</v>
      </c>
      <c r="BD110">
        <v>29</v>
      </c>
      <c r="BE110">
        <v>68</v>
      </c>
      <c r="BF110">
        <v>38.111111111111114</v>
      </c>
      <c r="BG110">
        <v>26</v>
      </c>
      <c r="BH110">
        <v>67</v>
      </c>
      <c r="BI110">
        <v>36.666666666666664</v>
      </c>
      <c r="BJ110">
        <v>23</v>
      </c>
      <c r="BK110">
        <v>67</v>
      </c>
      <c r="BL110">
        <v>35.111111111111114</v>
      </c>
      <c r="BM110">
        <v>21</v>
      </c>
      <c r="BN110">
        <v>66</v>
      </c>
      <c r="BO110">
        <v>33.777777777777779</v>
      </c>
      <c r="BP110">
        <v>18</v>
      </c>
      <c r="BQ110">
        <v>65</v>
      </c>
      <c r="BR110">
        <v>32.222222222222221</v>
      </c>
      <c r="BS110">
        <v>24</v>
      </c>
      <c r="BT110">
        <v>65</v>
      </c>
      <c r="BU110">
        <v>36.333333333333336</v>
      </c>
      <c r="BV110">
        <v>21</v>
      </c>
      <c r="BW110">
        <v>67</v>
      </c>
      <c r="BX110">
        <v>40.222222222222221</v>
      </c>
    </row>
    <row r="111" spans="1:76" x14ac:dyDescent="0.4">
      <c r="A111" t="s">
        <v>34</v>
      </c>
      <c r="B111">
        <v>57</v>
      </c>
      <c r="C111">
        <v>242</v>
      </c>
      <c r="D111">
        <v>108.42857142857143</v>
      </c>
      <c r="E111">
        <v>58</v>
      </c>
      <c r="F111">
        <v>242</v>
      </c>
      <c r="G111">
        <v>108.57142857142857</v>
      </c>
      <c r="H111">
        <v>59</v>
      </c>
      <c r="I111">
        <v>243</v>
      </c>
      <c r="J111">
        <v>109</v>
      </c>
      <c r="K111">
        <v>60</v>
      </c>
      <c r="L111">
        <v>244</v>
      </c>
      <c r="M111">
        <v>109.28571428571428</v>
      </c>
      <c r="N111">
        <v>61</v>
      </c>
      <c r="O111">
        <v>245</v>
      </c>
      <c r="P111">
        <v>109.57142857142857</v>
      </c>
      <c r="Q111">
        <v>62</v>
      </c>
      <c r="R111">
        <v>246</v>
      </c>
      <c r="S111">
        <v>109.99999999999999</v>
      </c>
      <c r="T111">
        <v>63</v>
      </c>
      <c r="U111">
        <v>247</v>
      </c>
      <c r="V111">
        <v>110.14285714285714</v>
      </c>
      <c r="W111">
        <v>64</v>
      </c>
      <c r="X111">
        <v>212</v>
      </c>
      <c r="Y111">
        <v>105.42857142857143</v>
      </c>
      <c r="Z111">
        <v>65</v>
      </c>
      <c r="AA111">
        <v>176</v>
      </c>
      <c r="AB111">
        <v>100.42857142857143</v>
      </c>
      <c r="AC111">
        <v>66</v>
      </c>
      <c r="AD111">
        <v>141</v>
      </c>
      <c r="AE111">
        <v>95.714285714285708</v>
      </c>
      <c r="AF111">
        <v>67</v>
      </c>
      <c r="AG111">
        <v>119</v>
      </c>
      <c r="AH111">
        <v>90.857142857142847</v>
      </c>
      <c r="AI111">
        <v>68</v>
      </c>
      <c r="AJ111">
        <v>119</v>
      </c>
      <c r="AK111">
        <v>90.714285714285708</v>
      </c>
      <c r="AL111">
        <v>69</v>
      </c>
      <c r="AM111">
        <v>119</v>
      </c>
      <c r="AN111">
        <v>90.714285714285708</v>
      </c>
      <c r="AO111">
        <v>70</v>
      </c>
      <c r="AP111">
        <v>118</v>
      </c>
      <c r="AQ111">
        <v>90.428571428571431</v>
      </c>
      <c r="AR111">
        <v>70</v>
      </c>
      <c r="AS111">
        <v>118</v>
      </c>
      <c r="AT111">
        <v>90.428571428571431</v>
      </c>
      <c r="AU111">
        <v>70</v>
      </c>
      <c r="AV111">
        <v>118</v>
      </c>
      <c r="AW111">
        <v>90.428571428571431</v>
      </c>
      <c r="AX111">
        <v>70</v>
      </c>
      <c r="AY111">
        <v>118</v>
      </c>
      <c r="AZ111">
        <v>90.428571428571431</v>
      </c>
      <c r="BA111">
        <v>70</v>
      </c>
      <c r="BB111">
        <v>118</v>
      </c>
      <c r="BC111">
        <v>90.428571428571431</v>
      </c>
      <c r="BD111">
        <v>70</v>
      </c>
      <c r="BE111">
        <v>118</v>
      </c>
      <c r="BF111">
        <v>90.285714285714292</v>
      </c>
      <c r="BG111">
        <v>70</v>
      </c>
      <c r="BH111">
        <v>117</v>
      </c>
      <c r="BI111">
        <v>90.142857142857139</v>
      </c>
      <c r="BJ111">
        <v>70</v>
      </c>
      <c r="BK111">
        <v>117</v>
      </c>
      <c r="BL111">
        <v>90</v>
      </c>
      <c r="BM111">
        <v>70</v>
      </c>
      <c r="BN111">
        <v>117</v>
      </c>
      <c r="BO111">
        <v>90</v>
      </c>
      <c r="BP111">
        <v>70</v>
      </c>
      <c r="BQ111">
        <v>117</v>
      </c>
      <c r="BR111">
        <v>93.571428571428569</v>
      </c>
      <c r="BS111">
        <v>70</v>
      </c>
      <c r="BT111">
        <v>258</v>
      </c>
      <c r="BU111">
        <v>130</v>
      </c>
      <c r="BV111">
        <v>70</v>
      </c>
      <c r="BW111">
        <v>263</v>
      </c>
      <c r="BX111">
        <v>142.42857142857142</v>
      </c>
    </row>
    <row r="112" spans="1:76" x14ac:dyDescent="0.4">
      <c r="A112" t="s">
        <v>35</v>
      </c>
      <c r="B112">
        <v>46</v>
      </c>
      <c r="C112">
        <v>55</v>
      </c>
      <c r="D112">
        <v>50.166666666666664</v>
      </c>
      <c r="E112">
        <v>45</v>
      </c>
      <c r="F112">
        <v>54</v>
      </c>
      <c r="G112">
        <v>49.5</v>
      </c>
      <c r="H112">
        <v>44</v>
      </c>
      <c r="I112">
        <v>53</v>
      </c>
      <c r="J112">
        <v>48.666666666666671</v>
      </c>
      <c r="K112">
        <v>44</v>
      </c>
      <c r="L112">
        <v>52</v>
      </c>
      <c r="M112">
        <v>48</v>
      </c>
      <c r="N112">
        <v>43</v>
      </c>
      <c r="O112">
        <v>52</v>
      </c>
      <c r="P112">
        <v>47.5</v>
      </c>
      <c r="Q112">
        <v>43</v>
      </c>
      <c r="R112">
        <v>51</v>
      </c>
      <c r="S112">
        <v>46.833333333333336</v>
      </c>
      <c r="T112">
        <v>42</v>
      </c>
      <c r="U112">
        <v>50</v>
      </c>
      <c r="V112">
        <v>46.333333333333329</v>
      </c>
      <c r="W112">
        <v>42</v>
      </c>
      <c r="X112">
        <v>50</v>
      </c>
      <c r="Y112">
        <v>45.833333333333336</v>
      </c>
      <c r="Z112">
        <v>41</v>
      </c>
      <c r="AA112">
        <v>49</v>
      </c>
      <c r="AB112">
        <v>45</v>
      </c>
      <c r="AC112">
        <v>41</v>
      </c>
      <c r="AD112">
        <v>48</v>
      </c>
      <c r="AE112">
        <v>44.666666666666664</v>
      </c>
      <c r="AF112">
        <v>40</v>
      </c>
      <c r="AG112">
        <v>48</v>
      </c>
      <c r="AH112">
        <v>44</v>
      </c>
      <c r="AI112">
        <v>40</v>
      </c>
      <c r="AJ112">
        <v>47</v>
      </c>
      <c r="AK112">
        <v>43.333333333333329</v>
      </c>
      <c r="AL112">
        <v>39</v>
      </c>
      <c r="AM112">
        <v>47</v>
      </c>
      <c r="AN112">
        <v>42.666666666666671</v>
      </c>
      <c r="AO112">
        <v>39</v>
      </c>
      <c r="AP112">
        <v>47</v>
      </c>
      <c r="AQ112">
        <v>42</v>
      </c>
      <c r="AR112">
        <v>38</v>
      </c>
      <c r="AS112">
        <v>47</v>
      </c>
      <c r="AT112">
        <v>41.5</v>
      </c>
      <c r="AU112">
        <v>38</v>
      </c>
      <c r="AV112">
        <v>47</v>
      </c>
      <c r="AW112">
        <v>41</v>
      </c>
      <c r="AX112">
        <v>37</v>
      </c>
      <c r="AY112">
        <v>47</v>
      </c>
      <c r="AZ112">
        <v>40.166666666666664</v>
      </c>
      <c r="BA112">
        <v>36</v>
      </c>
      <c r="BB112">
        <v>47</v>
      </c>
      <c r="BC112">
        <v>39.666666666666664</v>
      </c>
      <c r="BD112">
        <v>35</v>
      </c>
      <c r="BE112">
        <v>47</v>
      </c>
      <c r="BF112">
        <v>39</v>
      </c>
      <c r="BG112">
        <v>34</v>
      </c>
      <c r="BH112">
        <v>47</v>
      </c>
      <c r="BI112">
        <v>38.5</v>
      </c>
      <c r="BJ112">
        <v>33</v>
      </c>
      <c r="BK112">
        <v>47</v>
      </c>
      <c r="BL112">
        <v>38</v>
      </c>
      <c r="BM112">
        <v>32</v>
      </c>
      <c r="BN112">
        <v>47</v>
      </c>
      <c r="BO112">
        <v>37.333333333333329</v>
      </c>
      <c r="BP112">
        <v>32</v>
      </c>
      <c r="BQ112">
        <v>47</v>
      </c>
      <c r="BR112">
        <v>36.666666666666671</v>
      </c>
      <c r="BS112">
        <v>31</v>
      </c>
      <c r="BT112">
        <v>47</v>
      </c>
      <c r="BU112">
        <v>36.166666666666671</v>
      </c>
      <c r="BV112">
        <v>30</v>
      </c>
      <c r="BW112">
        <v>47</v>
      </c>
      <c r="BX112">
        <v>35.5</v>
      </c>
    </row>
    <row r="113" spans="1:76" x14ac:dyDescent="0.4">
      <c r="A113" t="s">
        <v>36</v>
      </c>
      <c r="B113">
        <v>61</v>
      </c>
      <c r="C113">
        <v>82</v>
      </c>
      <c r="D113">
        <v>71.166666666666671</v>
      </c>
      <c r="E113">
        <v>61</v>
      </c>
      <c r="F113">
        <v>81</v>
      </c>
      <c r="G113">
        <v>70.666666666666657</v>
      </c>
      <c r="H113">
        <v>61</v>
      </c>
      <c r="I113">
        <v>79</v>
      </c>
      <c r="J113">
        <v>69.833333333333329</v>
      </c>
      <c r="K113">
        <v>61</v>
      </c>
      <c r="L113">
        <v>77</v>
      </c>
      <c r="M113">
        <v>69.166666666666671</v>
      </c>
      <c r="N113">
        <v>61</v>
      </c>
      <c r="O113">
        <v>76</v>
      </c>
      <c r="P113">
        <v>68.666666666666657</v>
      </c>
      <c r="Q113">
        <v>61</v>
      </c>
      <c r="R113">
        <v>74</v>
      </c>
      <c r="S113">
        <v>68</v>
      </c>
      <c r="T113">
        <v>61</v>
      </c>
      <c r="U113">
        <v>73</v>
      </c>
      <c r="V113">
        <v>67.5</v>
      </c>
      <c r="W113">
        <v>61</v>
      </c>
      <c r="X113">
        <v>71</v>
      </c>
      <c r="Y113">
        <v>66.833333333333329</v>
      </c>
      <c r="Z113">
        <v>61</v>
      </c>
      <c r="AA113">
        <v>70</v>
      </c>
      <c r="AB113">
        <v>66.166666666666671</v>
      </c>
      <c r="AC113">
        <v>61</v>
      </c>
      <c r="AD113">
        <v>69</v>
      </c>
      <c r="AE113">
        <v>65.5</v>
      </c>
      <c r="AF113">
        <v>61</v>
      </c>
      <c r="AG113">
        <v>68</v>
      </c>
      <c r="AH113">
        <v>65</v>
      </c>
      <c r="AI113">
        <v>61</v>
      </c>
      <c r="AJ113">
        <v>67</v>
      </c>
      <c r="AK113">
        <v>64.333333333333343</v>
      </c>
      <c r="AL113">
        <v>61</v>
      </c>
      <c r="AM113">
        <v>67</v>
      </c>
      <c r="AN113">
        <v>63.666666666666664</v>
      </c>
      <c r="AO113">
        <v>61</v>
      </c>
      <c r="AP113">
        <v>66</v>
      </c>
      <c r="AQ113">
        <v>63</v>
      </c>
      <c r="AR113">
        <v>60</v>
      </c>
      <c r="AS113">
        <v>66</v>
      </c>
      <c r="AT113">
        <v>62.666666666666664</v>
      </c>
      <c r="AU113">
        <v>59</v>
      </c>
      <c r="AV113">
        <v>66</v>
      </c>
      <c r="AW113">
        <v>62</v>
      </c>
      <c r="AX113">
        <v>57</v>
      </c>
      <c r="AY113">
        <v>66</v>
      </c>
      <c r="AZ113">
        <v>61.166666666666664</v>
      </c>
      <c r="BA113">
        <v>55</v>
      </c>
      <c r="BB113">
        <v>66</v>
      </c>
      <c r="BC113">
        <v>60.5</v>
      </c>
      <c r="BD113">
        <v>54</v>
      </c>
      <c r="BE113">
        <v>66</v>
      </c>
      <c r="BF113">
        <v>60</v>
      </c>
      <c r="BG113">
        <v>52</v>
      </c>
      <c r="BH113">
        <v>66</v>
      </c>
      <c r="BI113">
        <v>59.333333333333336</v>
      </c>
      <c r="BJ113">
        <v>51</v>
      </c>
      <c r="BK113">
        <v>66</v>
      </c>
      <c r="BL113">
        <v>58.833333333333336</v>
      </c>
      <c r="BM113">
        <v>49</v>
      </c>
      <c r="BN113">
        <v>66</v>
      </c>
      <c r="BO113">
        <v>58</v>
      </c>
      <c r="BP113">
        <v>48</v>
      </c>
      <c r="BQ113">
        <v>66</v>
      </c>
      <c r="BR113">
        <v>57.666666666666664</v>
      </c>
      <c r="BS113">
        <v>46</v>
      </c>
      <c r="BT113">
        <v>66</v>
      </c>
      <c r="BU113">
        <v>57</v>
      </c>
      <c r="BV113">
        <v>44</v>
      </c>
      <c r="BW113">
        <v>66</v>
      </c>
      <c r="BX113">
        <v>56.166666666666671</v>
      </c>
    </row>
    <row r="114" spans="1:76" x14ac:dyDescent="0.4">
      <c r="A114" t="s">
        <v>37</v>
      </c>
      <c r="B114">
        <v>31</v>
      </c>
      <c r="C114">
        <v>61</v>
      </c>
      <c r="D114">
        <v>46</v>
      </c>
      <c r="E114">
        <v>31</v>
      </c>
      <c r="F114">
        <v>57</v>
      </c>
      <c r="G114">
        <v>44</v>
      </c>
      <c r="H114">
        <v>31</v>
      </c>
      <c r="I114">
        <v>54</v>
      </c>
      <c r="J114">
        <v>42.5</v>
      </c>
      <c r="K114">
        <v>31</v>
      </c>
      <c r="L114">
        <v>50</v>
      </c>
      <c r="M114">
        <v>40.5</v>
      </c>
      <c r="N114">
        <v>31</v>
      </c>
      <c r="O114">
        <v>47</v>
      </c>
      <c r="P114">
        <v>39</v>
      </c>
      <c r="Q114">
        <v>31</v>
      </c>
      <c r="R114">
        <v>43</v>
      </c>
      <c r="S114">
        <v>37</v>
      </c>
      <c r="T114">
        <v>31</v>
      </c>
      <c r="U114">
        <v>43</v>
      </c>
      <c r="V114">
        <v>37</v>
      </c>
      <c r="W114">
        <v>31</v>
      </c>
      <c r="X114">
        <v>42</v>
      </c>
      <c r="Y114">
        <v>36.5</v>
      </c>
      <c r="Z114">
        <v>31</v>
      </c>
      <c r="AA114">
        <v>42</v>
      </c>
      <c r="AB114">
        <v>36.5</v>
      </c>
      <c r="AC114">
        <v>31</v>
      </c>
      <c r="AD114">
        <v>41</v>
      </c>
      <c r="AE114">
        <v>36</v>
      </c>
      <c r="AF114">
        <v>31</v>
      </c>
      <c r="AG114">
        <v>41</v>
      </c>
      <c r="AH114">
        <v>36</v>
      </c>
      <c r="AI114">
        <v>31</v>
      </c>
      <c r="AJ114">
        <v>40</v>
      </c>
      <c r="AK114">
        <v>35.5</v>
      </c>
      <c r="AL114">
        <v>31</v>
      </c>
      <c r="AM114">
        <v>40</v>
      </c>
      <c r="AN114">
        <v>35.5</v>
      </c>
      <c r="AO114">
        <v>31</v>
      </c>
      <c r="AP114">
        <v>39</v>
      </c>
      <c r="AQ114">
        <v>35</v>
      </c>
      <c r="AR114">
        <v>31</v>
      </c>
      <c r="AS114">
        <v>39</v>
      </c>
      <c r="AT114">
        <v>35</v>
      </c>
      <c r="AU114">
        <v>31</v>
      </c>
      <c r="AV114">
        <v>38</v>
      </c>
      <c r="AW114">
        <v>34.5</v>
      </c>
      <c r="AX114">
        <v>31</v>
      </c>
      <c r="AY114">
        <v>38</v>
      </c>
      <c r="AZ114">
        <v>34.5</v>
      </c>
      <c r="BA114">
        <v>31</v>
      </c>
      <c r="BB114">
        <v>37</v>
      </c>
      <c r="BC114">
        <v>34</v>
      </c>
      <c r="BD114">
        <v>31</v>
      </c>
      <c r="BE114">
        <v>37</v>
      </c>
      <c r="BF114">
        <v>34</v>
      </c>
      <c r="BG114">
        <v>31</v>
      </c>
      <c r="BH114">
        <v>36</v>
      </c>
      <c r="BI114">
        <v>33.5</v>
      </c>
      <c r="BJ114">
        <v>31</v>
      </c>
      <c r="BK114">
        <v>36</v>
      </c>
      <c r="BL114">
        <v>33.5</v>
      </c>
      <c r="BM114">
        <v>31</v>
      </c>
      <c r="BN114">
        <v>35</v>
      </c>
      <c r="BO114">
        <v>33</v>
      </c>
      <c r="BP114">
        <v>31</v>
      </c>
      <c r="BQ114">
        <v>35</v>
      </c>
      <c r="BR114">
        <v>33</v>
      </c>
      <c r="BS114">
        <v>31</v>
      </c>
      <c r="BT114">
        <v>34</v>
      </c>
      <c r="BU114">
        <v>32.5</v>
      </c>
      <c r="BV114">
        <v>31</v>
      </c>
      <c r="BW114">
        <v>34</v>
      </c>
      <c r="BX114">
        <v>32.5</v>
      </c>
    </row>
    <row r="115" spans="1:76" x14ac:dyDescent="0.4">
      <c r="A115" t="s">
        <v>38</v>
      </c>
      <c r="B115">
        <v>52</v>
      </c>
      <c r="C115">
        <v>57</v>
      </c>
      <c r="D115">
        <v>54.5</v>
      </c>
      <c r="E115">
        <v>52</v>
      </c>
      <c r="F115">
        <v>56</v>
      </c>
      <c r="G115">
        <v>54</v>
      </c>
      <c r="H115">
        <v>51</v>
      </c>
      <c r="I115">
        <v>55</v>
      </c>
      <c r="J115">
        <v>53</v>
      </c>
      <c r="K115">
        <v>50</v>
      </c>
      <c r="L115">
        <v>55</v>
      </c>
      <c r="M115">
        <v>52.5</v>
      </c>
      <c r="N115">
        <v>50</v>
      </c>
      <c r="O115">
        <v>54</v>
      </c>
      <c r="P115">
        <v>52</v>
      </c>
      <c r="Q115">
        <v>49</v>
      </c>
      <c r="R115">
        <v>53</v>
      </c>
      <c r="S115">
        <v>51</v>
      </c>
      <c r="T115">
        <v>49</v>
      </c>
      <c r="U115">
        <v>52</v>
      </c>
      <c r="V115">
        <v>50.5</v>
      </c>
      <c r="W115">
        <v>48</v>
      </c>
      <c r="X115">
        <v>52</v>
      </c>
      <c r="Y115">
        <v>50</v>
      </c>
      <c r="Z115">
        <v>48</v>
      </c>
      <c r="AA115">
        <v>51</v>
      </c>
      <c r="AB115">
        <v>49.5</v>
      </c>
      <c r="AC115">
        <v>47</v>
      </c>
      <c r="AD115">
        <v>50</v>
      </c>
      <c r="AE115">
        <v>48.5</v>
      </c>
      <c r="AF115">
        <v>46</v>
      </c>
      <c r="AG115">
        <v>50</v>
      </c>
      <c r="AH115">
        <v>48</v>
      </c>
      <c r="AI115">
        <v>46</v>
      </c>
      <c r="AJ115">
        <v>49</v>
      </c>
      <c r="AK115">
        <v>47.5</v>
      </c>
      <c r="AL115">
        <v>45</v>
      </c>
      <c r="AM115">
        <v>48</v>
      </c>
      <c r="AN115">
        <v>46.5</v>
      </c>
      <c r="AO115">
        <v>45</v>
      </c>
      <c r="AP115">
        <v>48</v>
      </c>
      <c r="AQ115">
        <v>46.5</v>
      </c>
      <c r="AR115">
        <v>44</v>
      </c>
      <c r="AS115">
        <v>47</v>
      </c>
      <c r="AT115">
        <v>45.5</v>
      </c>
      <c r="AU115">
        <v>43</v>
      </c>
      <c r="AV115">
        <v>46</v>
      </c>
      <c r="AW115">
        <v>44.5</v>
      </c>
      <c r="AX115">
        <v>43</v>
      </c>
      <c r="AY115">
        <v>46</v>
      </c>
      <c r="AZ115">
        <v>44.5</v>
      </c>
      <c r="BA115">
        <v>42</v>
      </c>
      <c r="BB115">
        <v>45</v>
      </c>
      <c r="BC115">
        <v>43.5</v>
      </c>
      <c r="BD115">
        <v>42</v>
      </c>
      <c r="BE115">
        <v>44</v>
      </c>
      <c r="BF115">
        <v>43</v>
      </c>
      <c r="BG115">
        <v>41</v>
      </c>
      <c r="BH115">
        <v>44</v>
      </c>
      <c r="BI115">
        <v>42.5</v>
      </c>
      <c r="BJ115">
        <v>41</v>
      </c>
      <c r="BK115">
        <v>43</v>
      </c>
      <c r="BL115">
        <v>42</v>
      </c>
      <c r="BM115">
        <v>40</v>
      </c>
      <c r="BN115">
        <v>42</v>
      </c>
      <c r="BO115">
        <v>41</v>
      </c>
      <c r="BP115">
        <v>39</v>
      </c>
      <c r="BQ115">
        <v>42</v>
      </c>
      <c r="BR115">
        <v>40.5</v>
      </c>
      <c r="BS115">
        <v>41</v>
      </c>
      <c r="BT115">
        <v>59</v>
      </c>
      <c r="BU115">
        <v>50</v>
      </c>
      <c r="BV115">
        <v>40</v>
      </c>
      <c r="BW115">
        <v>79</v>
      </c>
      <c r="BX115">
        <v>59.5</v>
      </c>
    </row>
    <row r="116" spans="1:76" x14ac:dyDescent="0.4">
      <c r="A116" t="s">
        <v>39</v>
      </c>
      <c r="B116">
        <v>40</v>
      </c>
      <c r="C116">
        <v>137</v>
      </c>
      <c r="D116">
        <v>73</v>
      </c>
      <c r="E116">
        <v>42</v>
      </c>
      <c r="F116">
        <v>140</v>
      </c>
      <c r="G116">
        <v>75.333333333333329</v>
      </c>
      <c r="H116">
        <v>45</v>
      </c>
      <c r="I116">
        <v>143</v>
      </c>
      <c r="J116">
        <v>78.333333333333329</v>
      </c>
      <c r="K116">
        <v>47</v>
      </c>
      <c r="L116">
        <v>146</v>
      </c>
      <c r="M116">
        <v>80.666666666666657</v>
      </c>
      <c r="N116">
        <v>49</v>
      </c>
      <c r="O116">
        <v>148</v>
      </c>
      <c r="P116">
        <v>83</v>
      </c>
      <c r="Q116">
        <v>51</v>
      </c>
      <c r="R116">
        <v>151</v>
      </c>
      <c r="S116">
        <v>85.333333333333329</v>
      </c>
      <c r="T116">
        <v>53</v>
      </c>
      <c r="U116">
        <v>154</v>
      </c>
      <c r="V116">
        <v>88</v>
      </c>
      <c r="W116">
        <v>56</v>
      </c>
      <c r="X116">
        <v>157</v>
      </c>
      <c r="Y116">
        <v>91</v>
      </c>
      <c r="Z116">
        <v>58</v>
      </c>
      <c r="AA116">
        <v>160</v>
      </c>
      <c r="AB116">
        <v>93.333333333333329</v>
      </c>
      <c r="AC116">
        <v>60</v>
      </c>
      <c r="AD116">
        <v>163</v>
      </c>
      <c r="AE116">
        <v>96</v>
      </c>
      <c r="AF116">
        <v>62</v>
      </c>
      <c r="AG116">
        <v>165</v>
      </c>
      <c r="AH116">
        <v>98</v>
      </c>
      <c r="AI116">
        <v>65</v>
      </c>
      <c r="AJ116">
        <v>168</v>
      </c>
      <c r="AK116">
        <v>101</v>
      </c>
      <c r="AL116">
        <v>67</v>
      </c>
      <c r="AM116">
        <v>171</v>
      </c>
      <c r="AN116">
        <v>103.33333333333333</v>
      </c>
      <c r="AO116">
        <v>69</v>
      </c>
      <c r="AP116">
        <v>174</v>
      </c>
      <c r="AQ116">
        <v>106</v>
      </c>
      <c r="AR116">
        <v>71</v>
      </c>
      <c r="AS116">
        <v>177</v>
      </c>
      <c r="AT116">
        <v>108.33333333333333</v>
      </c>
      <c r="AU116">
        <v>73</v>
      </c>
      <c r="AV116">
        <v>268</v>
      </c>
      <c r="AW116">
        <v>140.33333333333331</v>
      </c>
      <c r="AX116">
        <v>76</v>
      </c>
      <c r="AY116">
        <v>83</v>
      </c>
      <c r="AZ116">
        <v>80.666666666666671</v>
      </c>
      <c r="BA116">
        <v>75</v>
      </c>
      <c r="BB116">
        <v>85</v>
      </c>
      <c r="BC116">
        <v>79.333333333333329</v>
      </c>
      <c r="BD116">
        <v>67</v>
      </c>
      <c r="BE116">
        <v>88</v>
      </c>
      <c r="BF116">
        <v>75.666666666666671</v>
      </c>
      <c r="BG116">
        <v>59</v>
      </c>
      <c r="BH116">
        <v>75</v>
      </c>
      <c r="BI116">
        <v>67</v>
      </c>
      <c r="BJ116">
        <v>51</v>
      </c>
      <c r="BK116">
        <v>62</v>
      </c>
      <c r="BL116">
        <v>58.333333333333336</v>
      </c>
      <c r="BM116">
        <v>43</v>
      </c>
      <c r="BN116">
        <v>56</v>
      </c>
      <c r="BO116">
        <v>49.666666666666664</v>
      </c>
      <c r="BP116">
        <v>35</v>
      </c>
      <c r="BQ116">
        <v>51</v>
      </c>
      <c r="BR116">
        <v>41</v>
      </c>
      <c r="BS116">
        <v>25</v>
      </c>
      <c r="BT116">
        <v>46</v>
      </c>
      <c r="BU116">
        <v>32.333333333333336</v>
      </c>
      <c r="BV116">
        <v>12</v>
      </c>
      <c r="BW116">
        <v>40</v>
      </c>
      <c r="BX116">
        <v>23.333333333333332</v>
      </c>
    </row>
    <row r="117" spans="1:76" x14ac:dyDescent="0.4">
      <c r="A117" t="s">
        <v>40</v>
      </c>
      <c r="B117">
        <v>77</v>
      </c>
      <c r="C117">
        <v>88</v>
      </c>
      <c r="D117">
        <v>82.333333333333329</v>
      </c>
      <c r="E117">
        <v>78</v>
      </c>
      <c r="F117">
        <v>87</v>
      </c>
      <c r="G117">
        <v>82.333333333333329</v>
      </c>
      <c r="H117">
        <v>78</v>
      </c>
      <c r="I117">
        <v>86</v>
      </c>
      <c r="J117">
        <v>82</v>
      </c>
      <c r="K117">
        <v>79</v>
      </c>
      <c r="L117">
        <v>85</v>
      </c>
      <c r="M117">
        <v>82</v>
      </c>
      <c r="N117">
        <v>80</v>
      </c>
      <c r="O117">
        <v>84</v>
      </c>
      <c r="P117">
        <v>82</v>
      </c>
      <c r="Q117">
        <v>81</v>
      </c>
      <c r="R117">
        <v>83</v>
      </c>
      <c r="S117">
        <v>82</v>
      </c>
      <c r="T117">
        <v>82</v>
      </c>
      <c r="U117">
        <v>82</v>
      </c>
      <c r="V117">
        <v>82</v>
      </c>
      <c r="W117">
        <v>81</v>
      </c>
      <c r="X117">
        <v>83</v>
      </c>
      <c r="Y117">
        <v>82</v>
      </c>
      <c r="Z117">
        <v>80</v>
      </c>
      <c r="AA117">
        <v>83</v>
      </c>
      <c r="AB117">
        <v>81.666666666666671</v>
      </c>
      <c r="AC117">
        <v>79</v>
      </c>
      <c r="AD117">
        <v>84</v>
      </c>
      <c r="AE117">
        <v>81.666666666666671</v>
      </c>
      <c r="AF117">
        <v>78</v>
      </c>
      <c r="AG117">
        <v>85</v>
      </c>
      <c r="AH117">
        <v>81.666666666666671</v>
      </c>
      <c r="AI117">
        <v>77</v>
      </c>
      <c r="AJ117">
        <v>86</v>
      </c>
      <c r="AK117">
        <v>81.666666666666671</v>
      </c>
      <c r="AL117">
        <v>76</v>
      </c>
      <c r="AM117">
        <v>95</v>
      </c>
      <c r="AN117">
        <v>84.333333333333329</v>
      </c>
      <c r="AO117">
        <v>76</v>
      </c>
      <c r="AP117">
        <v>105</v>
      </c>
      <c r="AQ117">
        <v>87.666666666666671</v>
      </c>
      <c r="AR117">
        <v>75</v>
      </c>
      <c r="AS117">
        <v>115</v>
      </c>
      <c r="AT117">
        <v>90.666666666666671</v>
      </c>
      <c r="AU117">
        <v>74</v>
      </c>
      <c r="AV117">
        <v>124</v>
      </c>
      <c r="AW117">
        <v>93.333333333333329</v>
      </c>
      <c r="AX117">
        <v>73</v>
      </c>
      <c r="AY117">
        <v>134</v>
      </c>
      <c r="AZ117">
        <v>96.333333333333329</v>
      </c>
      <c r="BA117">
        <v>72</v>
      </c>
      <c r="BB117">
        <v>143</v>
      </c>
      <c r="BC117">
        <v>99</v>
      </c>
      <c r="BD117">
        <v>71</v>
      </c>
      <c r="BE117">
        <v>114</v>
      </c>
      <c r="BF117">
        <v>89</v>
      </c>
      <c r="BG117">
        <v>70</v>
      </c>
      <c r="BH117">
        <v>84</v>
      </c>
      <c r="BI117">
        <v>78.666666666666671</v>
      </c>
      <c r="BJ117">
        <v>55</v>
      </c>
      <c r="BK117">
        <v>82</v>
      </c>
      <c r="BL117">
        <v>68.666666666666671</v>
      </c>
      <c r="BM117">
        <v>62</v>
      </c>
      <c r="BN117">
        <v>82</v>
      </c>
      <c r="BO117">
        <v>70.666666666666671</v>
      </c>
      <c r="BP117">
        <v>67</v>
      </c>
      <c r="BQ117">
        <v>82</v>
      </c>
      <c r="BR117">
        <v>72.333333333333329</v>
      </c>
      <c r="BS117">
        <v>66</v>
      </c>
      <c r="BT117">
        <v>82</v>
      </c>
      <c r="BU117">
        <v>74.333333333333329</v>
      </c>
      <c r="BV117">
        <v>65</v>
      </c>
      <c r="BW117">
        <v>82</v>
      </c>
      <c r="BX117">
        <v>76.333333333333329</v>
      </c>
    </row>
    <row r="118" spans="1:76" x14ac:dyDescent="0.4">
      <c r="A118" t="s">
        <v>41</v>
      </c>
      <c r="B118">
        <v>45</v>
      </c>
      <c r="C118">
        <v>90</v>
      </c>
      <c r="D118">
        <v>62.625</v>
      </c>
      <c r="E118">
        <v>47</v>
      </c>
      <c r="F118">
        <v>90</v>
      </c>
      <c r="G118">
        <v>62.875</v>
      </c>
      <c r="H118">
        <v>49</v>
      </c>
      <c r="I118">
        <v>90</v>
      </c>
      <c r="J118">
        <v>63.25</v>
      </c>
      <c r="K118">
        <v>46</v>
      </c>
      <c r="L118">
        <v>90</v>
      </c>
      <c r="M118">
        <v>63.625</v>
      </c>
      <c r="N118">
        <v>41</v>
      </c>
      <c r="O118">
        <v>90</v>
      </c>
      <c r="P118">
        <v>63.625</v>
      </c>
      <c r="Q118">
        <v>36</v>
      </c>
      <c r="R118">
        <v>90</v>
      </c>
      <c r="S118">
        <v>64</v>
      </c>
      <c r="T118">
        <v>39</v>
      </c>
      <c r="U118">
        <v>91</v>
      </c>
      <c r="V118">
        <v>65.375</v>
      </c>
      <c r="W118">
        <v>42</v>
      </c>
      <c r="X118">
        <v>91</v>
      </c>
      <c r="Y118">
        <v>66.625</v>
      </c>
      <c r="Z118">
        <v>46</v>
      </c>
      <c r="AA118">
        <v>91</v>
      </c>
      <c r="AB118">
        <v>68.125</v>
      </c>
      <c r="AC118">
        <v>49</v>
      </c>
      <c r="AD118">
        <v>91</v>
      </c>
      <c r="AE118">
        <v>69.375</v>
      </c>
      <c r="AF118">
        <v>53</v>
      </c>
      <c r="AG118">
        <v>91</v>
      </c>
      <c r="AH118">
        <v>70.75</v>
      </c>
      <c r="AI118">
        <v>56</v>
      </c>
      <c r="AJ118">
        <v>91</v>
      </c>
      <c r="AK118">
        <v>71.875</v>
      </c>
      <c r="AL118">
        <v>59</v>
      </c>
      <c r="AM118">
        <v>91</v>
      </c>
      <c r="AN118">
        <v>73.25</v>
      </c>
      <c r="AO118">
        <v>63</v>
      </c>
      <c r="AP118">
        <v>91</v>
      </c>
      <c r="AQ118">
        <v>74.5</v>
      </c>
      <c r="AR118">
        <v>66</v>
      </c>
      <c r="AS118">
        <v>91</v>
      </c>
      <c r="AT118">
        <v>75.875</v>
      </c>
      <c r="AU118">
        <v>68</v>
      </c>
      <c r="AV118">
        <v>91</v>
      </c>
      <c r="AW118">
        <v>77.375</v>
      </c>
      <c r="AX118">
        <v>68</v>
      </c>
      <c r="AY118">
        <v>92</v>
      </c>
      <c r="AZ118">
        <v>78.625</v>
      </c>
      <c r="BA118">
        <v>68</v>
      </c>
      <c r="BB118">
        <v>92</v>
      </c>
      <c r="BC118">
        <v>80</v>
      </c>
      <c r="BD118">
        <v>69</v>
      </c>
      <c r="BE118">
        <v>92</v>
      </c>
      <c r="BF118">
        <v>81.5</v>
      </c>
      <c r="BG118">
        <v>78</v>
      </c>
      <c r="BH118">
        <v>92</v>
      </c>
      <c r="BI118">
        <v>84.625</v>
      </c>
      <c r="BJ118">
        <v>78</v>
      </c>
      <c r="BK118">
        <v>100</v>
      </c>
      <c r="BL118">
        <v>88.625</v>
      </c>
      <c r="BM118">
        <v>78</v>
      </c>
      <c r="BN118">
        <v>116</v>
      </c>
      <c r="BO118">
        <v>92.999999999999986</v>
      </c>
      <c r="BP118">
        <v>86</v>
      </c>
      <c r="BQ118">
        <v>249</v>
      </c>
      <c r="BR118">
        <v>130.75000000000003</v>
      </c>
      <c r="BS118">
        <v>88</v>
      </c>
      <c r="BT118">
        <v>194</v>
      </c>
      <c r="BU118">
        <v>123.24999999999999</v>
      </c>
      <c r="BV118">
        <v>90</v>
      </c>
      <c r="BW118">
        <v>180</v>
      </c>
      <c r="BX118">
        <v>132.25</v>
      </c>
    </row>
    <row r="119" spans="1:76" x14ac:dyDescent="0.4">
      <c r="A119" t="s">
        <v>42</v>
      </c>
      <c r="B119">
        <v>99</v>
      </c>
      <c r="C119">
        <v>115</v>
      </c>
      <c r="D119">
        <v>107</v>
      </c>
      <c r="E119">
        <v>97</v>
      </c>
      <c r="F119">
        <v>113</v>
      </c>
      <c r="G119">
        <v>105</v>
      </c>
      <c r="H119">
        <v>96</v>
      </c>
      <c r="I119">
        <v>111</v>
      </c>
      <c r="J119">
        <v>103.5</v>
      </c>
      <c r="K119">
        <v>95</v>
      </c>
      <c r="L119">
        <v>109</v>
      </c>
      <c r="M119">
        <v>102</v>
      </c>
      <c r="N119">
        <v>94</v>
      </c>
      <c r="O119">
        <v>106</v>
      </c>
      <c r="P119">
        <v>100</v>
      </c>
      <c r="Q119">
        <v>93</v>
      </c>
      <c r="R119">
        <v>104</v>
      </c>
      <c r="S119">
        <v>98.5</v>
      </c>
      <c r="T119">
        <v>91</v>
      </c>
      <c r="U119">
        <v>102</v>
      </c>
      <c r="V119">
        <v>96.5</v>
      </c>
      <c r="W119">
        <v>90</v>
      </c>
      <c r="X119">
        <v>100</v>
      </c>
      <c r="Y119">
        <v>95</v>
      </c>
      <c r="Z119">
        <v>89</v>
      </c>
      <c r="AA119">
        <v>97</v>
      </c>
      <c r="AB119">
        <v>93</v>
      </c>
      <c r="AC119">
        <v>88</v>
      </c>
      <c r="AD119">
        <v>95</v>
      </c>
      <c r="AE119">
        <v>91.5</v>
      </c>
      <c r="AF119">
        <v>87</v>
      </c>
      <c r="AG119">
        <v>93</v>
      </c>
      <c r="AH119">
        <v>90</v>
      </c>
      <c r="AI119">
        <v>85</v>
      </c>
      <c r="AJ119">
        <v>91</v>
      </c>
      <c r="AK119">
        <v>88</v>
      </c>
      <c r="AL119">
        <v>84</v>
      </c>
      <c r="AM119">
        <v>88</v>
      </c>
      <c r="AN119">
        <v>86</v>
      </c>
      <c r="AO119">
        <v>83</v>
      </c>
      <c r="AP119">
        <v>86</v>
      </c>
      <c r="AQ119">
        <v>84.5</v>
      </c>
      <c r="AR119">
        <v>82</v>
      </c>
      <c r="AS119">
        <v>84</v>
      </c>
      <c r="AT119">
        <v>83</v>
      </c>
      <c r="AU119">
        <v>81</v>
      </c>
      <c r="AV119">
        <v>82</v>
      </c>
      <c r="AW119">
        <v>81.5</v>
      </c>
      <c r="AX119">
        <v>79</v>
      </c>
      <c r="AY119">
        <v>79</v>
      </c>
      <c r="AZ119">
        <v>79</v>
      </c>
      <c r="BA119">
        <v>77</v>
      </c>
      <c r="BB119">
        <v>78</v>
      </c>
      <c r="BC119">
        <v>77.5</v>
      </c>
      <c r="BD119">
        <v>75</v>
      </c>
      <c r="BE119">
        <v>77</v>
      </c>
      <c r="BF119">
        <v>76</v>
      </c>
      <c r="BG119">
        <v>73</v>
      </c>
      <c r="BH119">
        <v>76</v>
      </c>
      <c r="BI119">
        <v>74.5</v>
      </c>
      <c r="BJ119">
        <v>70</v>
      </c>
      <c r="BK119">
        <v>74</v>
      </c>
      <c r="BL119">
        <v>72</v>
      </c>
      <c r="BM119">
        <v>68</v>
      </c>
      <c r="BN119">
        <v>73</v>
      </c>
      <c r="BO119">
        <v>70.5</v>
      </c>
      <c r="BP119">
        <v>66</v>
      </c>
      <c r="BQ119">
        <v>72</v>
      </c>
      <c r="BR119">
        <v>69</v>
      </c>
      <c r="BS119">
        <v>64</v>
      </c>
      <c r="BT119">
        <v>71</v>
      </c>
      <c r="BU119">
        <v>67.5</v>
      </c>
      <c r="BV119">
        <v>61</v>
      </c>
      <c r="BW119">
        <v>70</v>
      </c>
      <c r="BX119">
        <v>65.5</v>
      </c>
    </row>
    <row r="120" spans="1:76" x14ac:dyDescent="0.4">
      <c r="A120" t="s">
        <v>43</v>
      </c>
      <c r="B120">
        <v>50</v>
      </c>
      <c r="C120">
        <v>404</v>
      </c>
      <c r="D120">
        <v>235.6153846153847</v>
      </c>
      <c r="E120">
        <v>50</v>
      </c>
      <c r="F120">
        <v>345</v>
      </c>
      <c r="G120">
        <v>215.58974358974365</v>
      </c>
      <c r="H120">
        <v>50</v>
      </c>
      <c r="I120">
        <v>298</v>
      </c>
      <c r="J120">
        <v>196.57692307692315</v>
      </c>
      <c r="K120">
        <v>50</v>
      </c>
      <c r="L120">
        <v>274</v>
      </c>
      <c r="M120">
        <v>177.82051282051276</v>
      </c>
      <c r="N120">
        <v>50</v>
      </c>
      <c r="O120">
        <v>255</v>
      </c>
      <c r="P120">
        <v>167.28205128205133</v>
      </c>
      <c r="Q120">
        <v>48</v>
      </c>
      <c r="R120">
        <v>243</v>
      </c>
      <c r="S120">
        <v>156.84615384615381</v>
      </c>
      <c r="T120">
        <v>50</v>
      </c>
      <c r="U120">
        <v>232</v>
      </c>
      <c r="V120">
        <v>147.4487179487179</v>
      </c>
      <c r="W120">
        <v>50</v>
      </c>
      <c r="X120">
        <v>221</v>
      </c>
      <c r="Y120">
        <v>138.33333333333334</v>
      </c>
      <c r="Z120">
        <v>50</v>
      </c>
      <c r="AA120">
        <v>210</v>
      </c>
      <c r="AB120">
        <v>129.84615384615392</v>
      </c>
      <c r="AC120">
        <v>50</v>
      </c>
      <c r="AD120">
        <v>198</v>
      </c>
      <c r="AE120">
        <v>123.37179487179486</v>
      </c>
      <c r="AF120">
        <v>50</v>
      </c>
      <c r="AG120">
        <v>187</v>
      </c>
      <c r="AH120">
        <v>117.06410256410255</v>
      </c>
      <c r="AI120">
        <v>50</v>
      </c>
      <c r="AJ120">
        <v>176</v>
      </c>
      <c r="AK120">
        <v>111.80769230769231</v>
      </c>
      <c r="AL120">
        <v>43</v>
      </c>
      <c r="AM120">
        <v>165</v>
      </c>
      <c r="AN120">
        <v>106.76923076923079</v>
      </c>
      <c r="AO120">
        <v>33</v>
      </c>
      <c r="AP120">
        <v>153</v>
      </c>
      <c r="AQ120">
        <v>101.71794871794874</v>
      </c>
      <c r="AR120">
        <v>50</v>
      </c>
      <c r="AS120">
        <v>142</v>
      </c>
      <c r="AT120">
        <v>97.064102564102555</v>
      </c>
      <c r="AU120">
        <v>50</v>
      </c>
      <c r="AV120">
        <v>143</v>
      </c>
      <c r="AW120">
        <v>92.538461538461533</v>
      </c>
      <c r="AX120">
        <v>50</v>
      </c>
      <c r="AY120">
        <v>145</v>
      </c>
      <c r="AZ120">
        <v>88.076923076923066</v>
      </c>
      <c r="BA120">
        <v>50</v>
      </c>
      <c r="BB120">
        <v>147</v>
      </c>
      <c r="BC120">
        <v>83.512820512820497</v>
      </c>
      <c r="BD120">
        <v>50</v>
      </c>
      <c r="BE120">
        <v>148</v>
      </c>
      <c r="BF120">
        <v>78.961538461538481</v>
      </c>
      <c r="BG120">
        <v>46</v>
      </c>
      <c r="BH120">
        <v>150</v>
      </c>
      <c r="BI120">
        <v>74.37179487179489</v>
      </c>
      <c r="BJ120">
        <v>37</v>
      </c>
      <c r="BK120">
        <v>152</v>
      </c>
      <c r="BL120">
        <v>69.807692307692292</v>
      </c>
      <c r="BM120">
        <v>28</v>
      </c>
      <c r="BN120">
        <v>169</v>
      </c>
      <c r="BO120">
        <v>65.230769230769241</v>
      </c>
      <c r="BP120">
        <v>28</v>
      </c>
      <c r="BQ120">
        <v>156</v>
      </c>
      <c r="BR120">
        <v>62.32051282051281</v>
      </c>
      <c r="BS120">
        <v>20</v>
      </c>
      <c r="BT120">
        <v>158</v>
      </c>
      <c r="BU120">
        <v>61.128205128205117</v>
      </c>
      <c r="BV120">
        <v>12</v>
      </c>
      <c r="BW120">
        <v>178</v>
      </c>
      <c r="BX120">
        <v>64.307692307692292</v>
      </c>
    </row>
    <row r="121" spans="1:76" x14ac:dyDescent="0.4">
      <c r="A121" t="s">
        <v>44</v>
      </c>
      <c r="B121">
        <v>10</v>
      </c>
      <c r="C121">
        <v>85</v>
      </c>
      <c r="D121">
        <v>31.947368421052644</v>
      </c>
      <c r="E121">
        <v>11</v>
      </c>
      <c r="F121">
        <v>83</v>
      </c>
      <c r="G121">
        <v>31.868421052631575</v>
      </c>
      <c r="H121">
        <v>13</v>
      </c>
      <c r="I121">
        <v>81</v>
      </c>
      <c r="J121">
        <v>31.68421052631578</v>
      </c>
      <c r="K121">
        <v>14</v>
      </c>
      <c r="L121">
        <v>80</v>
      </c>
      <c r="M121">
        <v>31.552631578947363</v>
      </c>
      <c r="N121">
        <v>16</v>
      </c>
      <c r="O121">
        <v>78</v>
      </c>
      <c r="P121">
        <v>31.394736842105257</v>
      </c>
      <c r="Q121">
        <v>17</v>
      </c>
      <c r="R121">
        <v>76</v>
      </c>
      <c r="S121">
        <v>31.28947368421052</v>
      </c>
      <c r="T121">
        <v>17</v>
      </c>
      <c r="U121">
        <v>74</v>
      </c>
      <c r="V121">
        <v>31.289473684210517</v>
      </c>
      <c r="W121">
        <v>17</v>
      </c>
      <c r="X121">
        <v>72</v>
      </c>
      <c r="Y121">
        <v>31.052631578947373</v>
      </c>
      <c r="Z121">
        <v>15</v>
      </c>
      <c r="AA121">
        <v>71</v>
      </c>
      <c r="AB121">
        <v>31.026315789473689</v>
      </c>
      <c r="AC121">
        <v>11</v>
      </c>
      <c r="AD121">
        <v>69</v>
      </c>
      <c r="AE121">
        <v>30.789473684210527</v>
      </c>
      <c r="AF121">
        <v>12</v>
      </c>
      <c r="AG121">
        <v>67</v>
      </c>
      <c r="AH121">
        <v>30.894736842105264</v>
      </c>
      <c r="AI121">
        <v>13</v>
      </c>
      <c r="AJ121">
        <v>65</v>
      </c>
      <c r="AK121">
        <v>30.921052631578952</v>
      </c>
      <c r="AL121">
        <v>14</v>
      </c>
      <c r="AM121">
        <v>63</v>
      </c>
      <c r="AN121">
        <v>30.973684210526319</v>
      </c>
      <c r="AO121">
        <v>15</v>
      </c>
      <c r="AP121">
        <v>61</v>
      </c>
      <c r="AQ121">
        <v>30.921052631578949</v>
      </c>
      <c r="AR121">
        <v>16</v>
      </c>
      <c r="AS121">
        <v>60</v>
      </c>
      <c r="AT121">
        <v>30.921052631578949</v>
      </c>
      <c r="AU121">
        <v>17</v>
      </c>
      <c r="AV121">
        <v>58</v>
      </c>
      <c r="AW121">
        <v>31.026315789473681</v>
      </c>
      <c r="AX121">
        <v>17</v>
      </c>
      <c r="AY121">
        <v>56</v>
      </c>
      <c r="AZ121">
        <v>30.947368421052637</v>
      </c>
      <c r="BA121">
        <v>17</v>
      </c>
      <c r="BB121">
        <v>58</v>
      </c>
      <c r="BC121">
        <v>31</v>
      </c>
      <c r="BD121">
        <v>16</v>
      </c>
      <c r="BE121">
        <v>261</v>
      </c>
      <c r="BF121">
        <v>50.526315789473678</v>
      </c>
      <c r="BG121">
        <v>16</v>
      </c>
      <c r="BH121">
        <v>92</v>
      </c>
      <c r="BI121">
        <v>35.368421052631575</v>
      </c>
      <c r="BJ121">
        <v>9</v>
      </c>
      <c r="BK121">
        <v>348</v>
      </c>
      <c r="BL121">
        <v>47.289473684210527</v>
      </c>
      <c r="BM121">
        <v>0</v>
      </c>
      <c r="BN121">
        <v>111</v>
      </c>
      <c r="BO121">
        <v>37.789473684210527</v>
      </c>
      <c r="BP121">
        <v>16</v>
      </c>
      <c r="BQ121">
        <v>142</v>
      </c>
      <c r="BR121">
        <v>67.28947368421052</v>
      </c>
      <c r="BS121">
        <v>24</v>
      </c>
      <c r="BT121">
        <v>241</v>
      </c>
      <c r="BU121">
        <v>124.49999999999999</v>
      </c>
      <c r="BV121">
        <v>25</v>
      </c>
      <c r="BW121">
        <v>372</v>
      </c>
      <c r="BX121">
        <v>193.55263157894737</v>
      </c>
    </row>
    <row r="122" spans="1:76" x14ac:dyDescent="0.4">
      <c r="A122" t="s">
        <v>45</v>
      </c>
      <c r="B122">
        <v>46</v>
      </c>
      <c r="C122">
        <v>71</v>
      </c>
      <c r="D122">
        <v>56.75</v>
      </c>
      <c r="E122">
        <v>47</v>
      </c>
      <c r="F122">
        <v>70</v>
      </c>
      <c r="G122">
        <v>56.75</v>
      </c>
      <c r="H122">
        <v>48</v>
      </c>
      <c r="I122">
        <v>68</v>
      </c>
      <c r="J122">
        <v>56.5</v>
      </c>
      <c r="K122">
        <v>49</v>
      </c>
      <c r="L122">
        <v>67</v>
      </c>
      <c r="M122">
        <v>56.25</v>
      </c>
      <c r="N122">
        <v>50</v>
      </c>
      <c r="O122">
        <v>66</v>
      </c>
      <c r="P122">
        <v>56.25</v>
      </c>
      <c r="Q122">
        <v>51</v>
      </c>
      <c r="R122">
        <v>65</v>
      </c>
      <c r="S122">
        <v>56</v>
      </c>
      <c r="T122">
        <v>52</v>
      </c>
      <c r="U122">
        <v>63</v>
      </c>
      <c r="V122">
        <v>55.75</v>
      </c>
      <c r="W122">
        <v>52</v>
      </c>
      <c r="X122">
        <v>62</v>
      </c>
      <c r="Y122">
        <v>55.5</v>
      </c>
      <c r="Z122">
        <v>52</v>
      </c>
      <c r="AA122">
        <v>61</v>
      </c>
      <c r="AB122">
        <v>55.5</v>
      </c>
      <c r="AC122">
        <v>52</v>
      </c>
      <c r="AD122">
        <v>59</v>
      </c>
      <c r="AE122">
        <v>55.25</v>
      </c>
      <c r="AF122">
        <v>51</v>
      </c>
      <c r="AG122">
        <v>58</v>
      </c>
      <c r="AH122">
        <v>55</v>
      </c>
      <c r="AI122">
        <v>51</v>
      </c>
      <c r="AJ122">
        <v>57</v>
      </c>
      <c r="AK122">
        <v>55</v>
      </c>
      <c r="AL122">
        <v>50</v>
      </c>
      <c r="AM122">
        <v>58</v>
      </c>
      <c r="AN122">
        <v>54.5</v>
      </c>
      <c r="AO122">
        <v>50</v>
      </c>
      <c r="AP122">
        <v>59</v>
      </c>
      <c r="AQ122">
        <v>54.5</v>
      </c>
      <c r="AR122">
        <v>49</v>
      </c>
      <c r="AS122">
        <v>60</v>
      </c>
      <c r="AT122">
        <v>54.25</v>
      </c>
      <c r="AU122">
        <v>49</v>
      </c>
      <c r="AV122">
        <v>61</v>
      </c>
      <c r="AW122">
        <v>54.25</v>
      </c>
      <c r="AX122">
        <v>49</v>
      </c>
      <c r="AY122">
        <v>62</v>
      </c>
      <c r="AZ122">
        <v>54</v>
      </c>
      <c r="BA122">
        <v>48</v>
      </c>
      <c r="BB122">
        <v>63</v>
      </c>
      <c r="BC122">
        <v>53.75</v>
      </c>
      <c r="BD122">
        <v>48</v>
      </c>
      <c r="BE122">
        <v>64</v>
      </c>
      <c r="BF122">
        <v>53.75</v>
      </c>
      <c r="BG122">
        <v>46</v>
      </c>
      <c r="BH122">
        <v>65</v>
      </c>
      <c r="BI122">
        <v>53.25</v>
      </c>
      <c r="BJ122">
        <v>45</v>
      </c>
      <c r="BK122">
        <v>66</v>
      </c>
      <c r="BL122">
        <v>53.25</v>
      </c>
      <c r="BM122">
        <v>44</v>
      </c>
      <c r="BN122">
        <v>67</v>
      </c>
      <c r="BO122">
        <v>53</v>
      </c>
      <c r="BP122">
        <v>43</v>
      </c>
      <c r="BQ122">
        <v>68</v>
      </c>
      <c r="BR122">
        <v>53</v>
      </c>
      <c r="BS122">
        <v>55</v>
      </c>
      <c r="BT122">
        <v>91</v>
      </c>
      <c r="BU122">
        <v>73.75</v>
      </c>
      <c r="BV122">
        <v>55</v>
      </c>
      <c r="BW122">
        <v>140</v>
      </c>
      <c r="BX122">
        <v>95</v>
      </c>
    </row>
    <row r="123" spans="1:76" x14ac:dyDescent="0.4">
      <c r="A123" t="s">
        <v>591</v>
      </c>
      <c r="B123">
        <v>56</v>
      </c>
      <c r="C123">
        <v>107</v>
      </c>
      <c r="D123">
        <v>84.899999999999991</v>
      </c>
      <c r="E123">
        <v>72</v>
      </c>
      <c r="F123">
        <v>105</v>
      </c>
      <c r="G123">
        <v>87.399999999999991</v>
      </c>
      <c r="H123">
        <v>72</v>
      </c>
      <c r="I123">
        <v>103</v>
      </c>
      <c r="J123">
        <v>90</v>
      </c>
      <c r="K123">
        <v>72</v>
      </c>
      <c r="L123">
        <v>101</v>
      </c>
      <c r="M123">
        <v>88.5</v>
      </c>
      <c r="N123">
        <v>72</v>
      </c>
      <c r="O123">
        <v>99</v>
      </c>
      <c r="P123">
        <v>87.3</v>
      </c>
      <c r="Q123">
        <v>72</v>
      </c>
      <c r="R123">
        <v>97</v>
      </c>
      <c r="S123">
        <v>85.9</v>
      </c>
      <c r="T123">
        <v>72</v>
      </c>
      <c r="U123">
        <v>95</v>
      </c>
      <c r="V123">
        <v>84.5</v>
      </c>
      <c r="W123">
        <v>72</v>
      </c>
      <c r="X123">
        <v>94</v>
      </c>
      <c r="Y123">
        <v>83.2</v>
      </c>
      <c r="Z123">
        <v>72</v>
      </c>
      <c r="AA123">
        <v>92</v>
      </c>
      <c r="AB123">
        <v>81.7</v>
      </c>
      <c r="AC123">
        <v>72</v>
      </c>
      <c r="AD123">
        <v>90</v>
      </c>
      <c r="AE123">
        <v>80.5</v>
      </c>
      <c r="AF123">
        <v>72</v>
      </c>
      <c r="AG123">
        <v>88</v>
      </c>
      <c r="AH123">
        <v>79.199999999999989</v>
      </c>
      <c r="AI123">
        <v>72</v>
      </c>
      <c r="AJ123">
        <v>86</v>
      </c>
      <c r="AK123">
        <v>77.8</v>
      </c>
      <c r="AL123">
        <v>71</v>
      </c>
      <c r="AM123">
        <v>84</v>
      </c>
      <c r="AN123">
        <v>76.400000000000006</v>
      </c>
      <c r="AO123">
        <v>69</v>
      </c>
      <c r="AP123">
        <v>82</v>
      </c>
      <c r="AQ123">
        <v>75</v>
      </c>
      <c r="AR123">
        <v>68</v>
      </c>
      <c r="AS123">
        <v>80</v>
      </c>
      <c r="AT123">
        <v>73.900000000000006</v>
      </c>
      <c r="AU123">
        <v>67</v>
      </c>
      <c r="AV123">
        <v>78</v>
      </c>
      <c r="AW123">
        <v>72.5</v>
      </c>
      <c r="AX123">
        <v>65</v>
      </c>
      <c r="AY123">
        <v>76</v>
      </c>
      <c r="AZ123">
        <v>70.900000000000006</v>
      </c>
      <c r="BA123">
        <v>64</v>
      </c>
      <c r="BB123">
        <v>75</v>
      </c>
      <c r="BC123">
        <v>69.799999999999983</v>
      </c>
      <c r="BD123">
        <v>62</v>
      </c>
      <c r="BE123">
        <v>73</v>
      </c>
      <c r="BF123">
        <v>68.400000000000006</v>
      </c>
      <c r="BG123">
        <v>61</v>
      </c>
      <c r="BH123">
        <v>72</v>
      </c>
      <c r="BI123">
        <v>67</v>
      </c>
      <c r="BJ123">
        <v>59</v>
      </c>
      <c r="BK123">
        <v>72</v>
      </c>
      <c r="BL123">
        <v>65.7</v>
      </c>
      <c r="BM123">
        <v>57</v>
      </c>
      <c r="BN123">
        <v>72</v>
      </c>
      <c r="BO123">
        <v>64.2</v>
      </c>
      <c r="BP123">
        <v>55</v>
      </c>
      <c r="BQ123">
        <v>72</v>
      </c>
      <c r="BR123">
        <v>63</v>
      </c>
      <c r="BS123">
        <v>53</v>
      </c>
      <c r="BT123">
        <v>72</v>
      </c>
      <c r="BU123">
        <v>61.699999999999996</v>
      </c>
      <c r="BV123">
        <v>51</v>
      </c>
      <c r="BW123">
        <v>72</v>
      </c>
      <c r="BX123">
        <v>60.2</v>
      </c>
    </row>
    <row r="124" spans="1:76" x14ac:dyDescent="0.4">
      <c r="A124" t="s">
        <v>46</v>
      </c>
      <c r="B124">
        <v>66</v>
      </c>
      <c r="C124">
        <v>145</v>
      </c>
      <c r="D124">
        <v>115.2</v>
      </c>
      <c r="E124">
        <v>72</v>
      </c>
      <c r="F124">
        <v>142</v>
      </c>
      <c r="G124">
        <v>113.66666666666667</v>
      </c>
      <c r="H124">
        <v>75</v>
      </c>
      <c r="I124">
        <v>139</v>
      </c>
      <c r="J124">
        <v>112.00000000000001</v>
      </c>
      <c r="K124">
        <v>75</v>
      </c>
      <c r="L124">
        <v>136</v>
      </c>
      <c r="M124">
        <v>110.53333333333333</v>
      </c>
      <c r="N124">
        <v>75</v>
      </c>
      <c r="O124">
        <v>132</v>
      </c>
      <c r="P124">
        <v>108.73333333333333</v>
      </c>
      <c r="Q124">
        <v>75</v>
      </c>
      <c r="R124">
        <v>129</v>
      </c>
      <c r="S124">
        <v>107.26666666666668</v>
      </c>
      <c r="T124">
        <v>75</v>
      </c>
      <c r="U124">
        <v>126</v>
      </c>
      <c r="V124">
        <v>105.66666666666667</v>
      </c>
      <c r="W124">
        <v>75</v>
      </c>
      <c r="X124">
        <v>123</v>
      </c>
      <c r="Y124">
        <v>104.06666666666666</v>
      </c>
      <c r="Z124">
        <v>75</v>
      </c>
      <c r="AA124">
        <v>120</v>
      </c>
      <c r="AB124">
        <v>102.53333333333333</v>
      </c>
      <c r="AC124">
        <v>75</v>
      </c>
      <c r="AD124">
        <v>119</v>
      </c>
      <c r="AE124">
        <v>100.86666666666667</v>
      </c>
      <c r="AF124">
        <v>75</v>
      </c>
      <c r="AG124">
        <v>118</v>
      </c>
      <c r="AH124">
        <v>98.533333333333331</v>
      </c>
      <c r="AI124">
        <v>75</v>
      </c>
      <c r="AJ124">
        <v>117</v>
      </c>
      <c r="AK124">
        <v>96.40000000000002</v>
      </c>
      <c r="AL124">
        <v>75</v>
      </c>
      <c r="AM124">
        <v>112</v>
      </c>
      <c r="AN124">
        <v>94</v>
      </c>
      <c r="AO124">
        <v>75</v>
      </c>
      <c r="AP124">
        <v>107</v>
      </c>
      <c r="AQ124">
        <v>91.466666666666669</v>
      </c>
      <c r="AR124">
        <v>75</v>
      </c>
      <c r="AS124">
        <v>102</v>
      </c>
      <c r="AT124">
        <v>89</v>
      </c>
      <c r="AU124">
        <v>75</v>
      </c>
      <c r="AV124">
        <v>99</v>
      </c>
      <c r="AW124">
        <v>86.399999999999991</v>
      </c>
      <c r="AX124">
        <v>75</v>
      </c>
      <c r="AY124">
        <v>96</v>
      </c>
      <c r="AZ124">
        <v>83.733333333333348</v>
      </c>
      <c r="BA124">
        <v>74</v>
      </c>
      <c r="BB124">
        <v>93</v>
      </c>
      <c r="BC124">
        <v>81.466666666666669</v>
      </c>
      <c r="BD124">
        <v>72</v>
      </c>
      <c r="BE124">
        <v>90</v>
      </c>
      <c r="BF124">
        <v>79</v>
      </c>
      <c r="BG124">
        <v>70</v>
      </c>
      <c r="BH124">
        <v>87</v>
      </c>
      <c r="BI124">
        <v>76.399999999999991</v>
      </c>
      <c r="BJ124">
        <v>67</v>
      </c>
      <c r="BK124">
        <v>84</v>
      </c>
      <c r="BL124">
        <v>73.86666666666666</v>
      </c>
      <c r="BM124">
        <v>65</v>
      </c>
      <c r="BN124">
        <v>82</v>
      </c>
      <c r="BO124">
        <v>71.26666666666668</v>
      </c>
      <c r="BP124">
        <v>62</v>
      </c>
      <c r="BQ124">
        <v>82</v>
      </c>
      <c r="BR124">
        <v>68.866666666666674</v>
      </c>
      <c r="BS124">
        <v>57</v>
      </c>
      <c r="BT124">
        <v>82</v>
      </c>
      <c r="BU124">
        <v>66.400000000000006</v>
      </c>
      <c r="BV124">
        <v>52</v>
      </c>
      <c r="BW124">
        <v>82</v>
      </c>
      <c r="BX124">
        <v>63.8</v>
      </c>
    </row>
    <row r="125" spans="1:76" x14ac:dyDescent="0.4">
      <c r="A125" t="s">
        <v>47</v>
      </c>
      <c r="B125">
        <v>64</v>
      </c>
      <c r="C125">
        <v>64</v>
      </c>
      <c r="D125">
        <v>64</v>
      </c>
      <c r="E125">
        <v>64</v>
      </c>
      <c r="F125">
        <v>64</v>
      </c>
      <c r="G125">
        <v>64</v>
      </c>
      <c r="H125">
        <v>64</v>
      </c>
      <c r="I125">
        <v>64</v>
      </c>
      <c r="J125">
        <v>64</v>
      </c>
      <c r="K125">
        <v>64</v>
      </c>
      <c r="L125">
        <v>64</v>
      </c>
      <c r="M125">
        <v>64</v>
      </c>
      <c r="N125">
        <v>64</v>
      </c>
      <c r="O125">
        <v>64</v>
      </c>
      <c r="P125">
        <v>64</v>
      </c>
      <c r="Q125">
        <v>64</v>
      </c>
      <c r="R125">
        <v>64</v>
      </c>
      <c r="S125">
        <v>64</v>
      </c>
      <c r="T125">
        <v>64</v>
      </c>
      <c r="U125">
        <v>64</v>
      </c>
      <c r="V125">
        <v>64</v>
      </c>
      <c r="W125">
        <v>64</v>
      </c>
      <c r="X125">
        <v>64</v>
      </c>
      <c r="Y125">
        <v>64</v>
      </c>
      <c r="Z125">
        <v>64</v>
      </c>
      <c r="AA125">
        <v>64</v>
      </c>
      <c r="AB125">
        <v>64</v>
      </c>
      <c r="AC125">
        <v>64</v>
      </c>
      <c r="AD125">
        <v>64</v>
      </c>
      <c r="AE125">
        <v>64</v>
      </c>
      <c r="AF125">
        <v>64</v>
      </c>
      <c r="AG125">
        <v>64</v>
      </c>
      <c r="AH125">
        <v>64</v>
      </c>
      <c r="AI125">
        <v>64</v>
      </c>
      <c r="AJ125">
        <v>64</v>
      </c>
      <c r="AK125">
        <v>64</v>
      </c>
      <c r="AL125">
        <v>64</v>
      </c>
      <c r="AM125">
        <v>64</v>
      </c>
      <c r="AN125">
        <v>64</v>
      </c>
      <c r="AO125">
        <v>64</v>
      </c>
      <c r="AP125">
        <v>64</v>
      </c>
      <c r="AQ125">
        <v>64</v>
      </c>
      <c r="AR125">
        <v>64</v>
      </c>
      <c r="AS125">
        <v>64</v>
      </c>
      <c r="AT125">
        <v>64</v>
      </c>
      <c r="AU125">
        <v>64</v>
      </c>
      <c r="AV125">
        <v>64</v>
      </c>
      <c r="AW125">
        <v>64</v>
      </c>
      <c r="AX125">
        <v>64</v>
      </c>
      <c r="AY125">
        <v>64</v>
      </c>
      <c r="AZ125">
        <v>64</v>
      </c>
      <c r="BA125">
        <v>64</v>
      </c>
      <c r="BB125">
        <v>64</v>
      </c>
      <c r="BC125">
        <v>64</v>
      </c>
      <c r="BD125">
        <v>64</v>
      </c>
      <c r="BE125">
        <v>64</v>
      </c>
      <c r="BF125">
        <v>64</v>
      </c>
      <c r="BG125">
        <v>64</v>
      </c>
      <c r="BH125">
        <v>64</v>
      </c>
      <c r="BI125">
        <v>64</v>
      </c>
      <c r="BJ125">
        <v>64</v>
      </c>
      <c r="BK125">
        <v>64</v>
      </c>
      <c r="BL125">
        <v>64</v>
      </c>
      <c r="BM125">
        <v>64</v>
      </c>
      <c r="BN125">
        <v>64</v>
      </c>
      <c r="BO125">
        <v>64</v>
      </c>
      <c r="BP125">
        <v>64</v>
      </c>
      <c r="BQ125">
        <v>64</v>
      </c>
      <c r="BR125">
        <v>64</v>
      </c>
      <c r="BS125">
        <v>64</v>
      </c>
      <c r="BT125">
        <v>64</v>
      </c>
      <c r="BU125">
        <v>64</v>
      </c>
      <c r="BV125">
        <v>64</v>
      </c>
      <c r="BW125">
        <v>64</v>
      </c>
      <c r="BX125">
        <v>64</v>
      </c>
    </row>
    <row r="126" spans="1:76" x14ac:dyDescent="0.4">
      <c r="A126" t="s">
        <v>48</v>
      </c>
      <c r="B126">
        <v>42</v>
      </c>
      <c r="C126">
        <v>74</v>
      </c>
      <c r="D126">
        <v>55.6</v>
      </c>
      <c r="E126">
        <v>42</v>
      </c>
      <c r="F126">
        <v>63</v>
      </c>
      <c r="G126">
        <v>52.8</v>
      </c>
      <c r="H126">
        <v>42</v>
      </c>
      <c r="I126">
        <v>54</v>
      </c>
      <c r="J126">
        <v>50.4</v>
      </c>
      <c r="K126">
        <v>42</v>
      </c>
      <c r="L126">
        <v>54</v>
      </c>
      <c r="M126">
        <v>47.8</v>
      </c>
      <c r="N126">
        <v>32</v>
      </c>
      <c r="O126">
        <v>53</v>
      </c>
      <c r="P126">
        <v>45.2</v>
      </c>
      <c r="Q126">
        <v>36</v>
      </c>
      <c r="R126">
        <v>52</v>
      </c>
      <c r="S126">
        <v>45.6</v>
      </c>
      <c r="T126">
        <v>39</v>
      </c>
      <c r="U126">
        <v>51</v>
      </c>
      <c r="V126">
        <v>45.6</v>
      </c>
      <c r="W126">
        <v>42</v>
      </c>
      <c r="X126">
        <v>50</v>
      </c>
      <c r="Y126">
        <v>45.8</v>
      </c>
      <c r="Z126">
        <v>42</v>
      </c>
      <c r="AA126">
        <v>49</v>
      </c>
      <c r="AB126">
        <v>46</v>
      </c>
      <c r="AC126">
        <v>42</v>
      </c>
      <c r="AD126">
        <v>51</v>
      </c>
      <c r="AE126">
        <v>46.4</v>
      </c>
      <c r="AF126">
        <v>42</v>
      </c>
      <c r="AG126">
        <v>55</v>
      </c>
      <c r="AH126">
        <v>46.6</v>
      </c>
      <c r="AI126">
        <v>42</v>
      </c>
      <c r="AJ126">
        <v>52</v>
      </c>
      <c r="AK126">
        <v>45.6</v>
      </c>
      <c r="AL126">
        <v>42</v>
      </c>
      <c r="AM126">
        <v>49</v>
      </c>
      <c r="AN126">
        <v>44.6</v>
      </c>
      <c r="AO126">
        <v>41</v>
      </c>
      <c r="AP126">
        <v>47</v>
      </c>
      <c r="AQ126">
        <v>43.6</v>
      </c>
      <c r="AR126">
        <v>40</v>
      </c>
      <c r="AS126">
        <v>44</v>
      </c>
      <c r="AT126">
        <v>42.4</v>
      </c>
      <c r="AU126">
        <v>40</v>
      </c>
      <c r="AV126">
        <v>43</v>
      </c>
      <c r="AW126">
        <v>41.4</v>
      </c>
      <c r="AX126">
        <v>38</v>
      </c>
      <c r="AY126">
        <v>42</v>
      </c>
      <c r="AZ126">
        <v>40.200000000000003</v>
      </c>
      <c r="BA126">
        <v>36</v>
      </c>
      <c r="BB126">
        <v>42</v>
      </c>
      <c r="BC126">
        <v>39.200000000000003</v>
      </c>
      <c r="BD126">
        <v>33</v>
      </c>
      <c r="BE126">
        <v>42</v>
      </c>
      <c r="BF126">
        <v>38.200000000000003</v>
      </c>
      <c r="BG126">
        <v>30</v>
      </c>
      <c r="BH126">
        <v>42</v>
      </c>
      <c r="BI126">
        <v>37.200000000000003</v>
      </c>
      <c r="BJ126">
        <v>27</v>
      </c>
      <c r="BK126">
        <v>42</v>
      </c>
      <c r="BL126">
        <v>36</v>
      </c>
      <c r="BM126">
        <v>25</v>
      </c>
      <c r="BN126">
        <v>42</v>
      </c>
      <c r="BO126">
        <v>35.200000000000003</v>
      </c>
      <c r="BP126">
        <v>22</v>
      </c>
      <c r="BQ126">
        <v>42</v>
      </c>
      <c r="BR126">
        <v>34</v>
      </c>
      <c r="BS126">
        <v>19</v>
      </c>
      <c r="BT126">
        <v>42</v>
      </c>
      <c r="BU126">
        <v>32.799999999999997</v>
      </c>
      <c r="BV126">
        <v>16</v>
      </c>
      <c r="BW126">
        <v>42</v>
      </c>
      <c r="BX126">
        <v>31.6</v>
      </c>
    </row>
    <row r="127" spans="1:76" x14ac:dyDescent="0.4">
      <c r="A127" t="s">
        <v>49</v>
      </c>
      <c r="B127">
        <v>15</v>
      </c>
      <c r="C127">
        <v>32</v>
      </c>
      <c r="D127">
        <v>23.5</v>
      </c>
      <c r="E127">
        <v>15</v>
      </c>
      <c r="F127">
        <v>31</v>
      </c>
      <c r="G127">
        <v>23</v>
      </c>
      <c r="H127">
        <v>15</v>
      </c>
      <c r="I127">
        <v>30</v>
      </c>
      <c r="J127">
        <v>22.5</v>
      </c>
      <c r="K127">
        <v>14</v>
      </c>
      <c r="L127">
        <v>30</v>
      </c>
      <c r="M127">
        <v>22</v>
      </c>
      <c r="N127">
        <v>14</v>
      </c>
      <c r="O127">
        <v>29</v>
      </c>
      <c r="P127">
        <v>21.5</v>
      </c>
      <c r="Q127">
        <v>13</v>
      </c>
      <c r="R127">
        <v>28</v>
      </c>
      <c r="S127">
        <v>20.5</v>
      </c>
      <c r="T127">
        <v>13</v>
      </c>
      <c r="U127">
        <v>27</v>
      </c>
      <c r="V127">
        <v>20</v>
      </c>
      <c r="W127">
        <v>12</v>
      </c>
      <c r="X127">
        <v>26</v>
      </c>
      <c r="Y127">
        <v>19</v>
      </c>
      <c r="Z127">
        <v>12</v>
      </c>
      <c r="AA127">
        <v>25</v>
      </c>
      <c r="AB127">
        <v>18.5</v>
      </c>
      <c r="AC127">
        <v>11</v>
      </c>
      <c r="AD127">
        <v>25</v>
      </c>
      <c r="AE127">
        <v>18</v>
      </c>
      <c r="AF127">
        <v>11</v>
      </c>
      <c r="AG127">
        <v>24</v>
      </c>
      <c r="AH127">
        <v>17.5</v>
      </c>
      <c r="AI127">
        <v>10</v>
      </c>
      <c r="AJ127">
        <v>23</v>
      </c>
      <c r="AK127">
        <v>16.5</v>
      </c>
      <c r="AL127">
        <v>10</v>
      </c>
      <c r="AM127">
        <v>22</v>
      </c>
      <c r="AN127">
        <v>16</v>
      </c>
      <c r="AO127">
        <v>10</v>
      </c>
      <c r="AP127">
        <v>21</v>
      </c>
      <c r="AQ127">
        <v>15.5</v>
      </c>
      <c r="AR127">
        <v>9</v>
      </c>
      <c r="AS127">
        <v>20</v>
      </c>
      <c r="AT127">
        <v>14.5</v>
      </c>
      <c r="AU127">
        <v>9</v>
      </c>
      <c r="AV127">
        <v>20</v>
      </c>
      <c r="AW127">
        <v>14.5</v>
      </c>
      <c r="AX127">
        <v>8</v>
      </c>
      <c r="AY127">
        <v>19</v>
      </c>
      <c r="AZ127">
        <v>13.5</v>
      </c>
      <c r="BA127">
        <v>8</v>
      </c>
      <c r="BB127">
        <v>18</v>
      </c>
      <c r="BC127">
        <v>13</v>
      </c>
      <c r="BD127">
        <v>7</v>
      </c>
      <c r="BE127">
        <v>17</v>
      </c>
      <c r="BF127">
        <v>12</v>
      </c>
      <c r="BG127">
        <v>7</v>
      </c>
      <c r="BH127">
        <v>16</v>
      </c>
      <c r="BI127">
        <v>11.5</v>
      </c>
      <c r="BJ127">
        <v>6</v>
      </c>
      <c r="BK127">
        <v>15</v>
      </c>
      <c r="BL127">
        <v>10.5</v>
      </c>
      <c r="BM127">
        <v>6</v>
      </c>
      <c r="BN127">
        <v>15</v>
      </c>
      <c r="BO127">
        <v>10.5</v>
      </c>
      <c r="BP127">
        <v>5</v>
      </c>
      <c r="BQ127">
        <v>14</v>
      </c>
      <c r="BR127">
        <v>9.5</v>
      </c>
      <c r="BS127">
        <v>5</v>
      </c>
      <c r="BT127">
        <v>13</v>
      </c>
      <c r="BU127">
        <v>9</v>
      </c>
      <c r="BV127">
        <v>5</v>
      </c>
      <c r="BW127">
        <v>12</v>
      </c>
      <c r="BX127">
        <v>8.5</v>
      </c>
    </row>
    <row r="128" spans="1:76" x14ac:dyDescent="0.4">
      <c r="A128" t="s">
        <v>50</v>
      </c>
      <c r="B128">
        <v>88</v>
      </c>
      <c r="C128">
        <v>369</v>
      </c>
      <c r="D128">
        <v>241.55555555555554</v>
      </c>
      <c r="E128">
        <v>88</v>
      </c>
      <c r="F128">
        <v>363</v>
      </c>
      <c r="G128">
        <v>240.88888888888886</v>
      </c>
      <c r="H128">
        <v>88</v>
      </c>
      <c r="I128">
        <v>357</v>
      </c>
      <c r="J128">
        <v>240.11111111111111</v>
      </c>
      <c r="K128">
        <v>87</v>
      </c>
      <c r="L128">
        <v>140</v>
      </c>
      <c r="M128">
        <v>112.55555555555556</v>
      </c>
      <c r="N128">
        <v>86</v>
      </c>
      <c r="O128">
        <v>136</v>
      </c>
      <c r="P128">
        <v>109.77777777777777</v>
      </c>
      <c r="Q128">
        <v>85</v>
      </c>
      <c r="R128">
        <v>132</v>
      </c>
      <c r="S128">
        <v>107.33333333333333</v>
      </c>
      <c r="T128">
        <v>83</v>
      </c>
      <c r="U128">
        <v>127</v>
      </c>
      <c r="V128">
        <v>104.55555555555554</v>
      </c>
      <c r="W128">
        <v>82</v>
      </c>
      <c r="X128">
        <v>123</v>
      </c>
      <c r="Y128">
        <v>101.88888888888889</v>
      </c>
      <c r="Z128">
        <v>81</v>
      </c>
      <c r="AA128">
        <v>119</v>
      </c>
      <c r="AB128">
        <v>99.333333333333329</v>
      </c>
      <c r="AC128">
        <v>79</v>
      </c>
      <c r="AD128">
        <v>114</v>
      </c>
      <c r="AE128">
        <v>96.444444444444443</v>
      </c>
      <c r="AF128">
        <v>77</v>
      </c>
      <c r="AG128">
        <v>110</v>
      </c>
      <c r="AH128">
        <v>94</v>
      </c>
      <c r="AI128">
        <v>71</v>
      </c>
      <c r="AJ128">
        <v>106</v>
      </c>
      <c r="AK128">
        <v>91.222222222222229</v>
      </c>
      <c r="AL128">
        <v>65</v>
      </c>
      <c r="AM128">
        <v>102</v>
      </c>
      <c r="AN128">
        <v>88.444444444444457</v>
      </c>
      <c r="AO128">
        <v>60</v>
      </c>
      <c r="AP128">
        <v>99</v>
      </c>
      <c r="AQ128">
        <v>85.888888888888886</v>
      </c>
      <c r="AR128">
        <v>54</v>
      </c>
      <c r="AS128">
        <v>96</v>
      </c>
      <c r="AT128">
        <v>83.222222222222214</v>
      </c>
      <c r="AU128">
        <v>56</v>
      </c>
      <c r="AV128">
        <v>93</v>
      </c>
      <c r="AW128">
        <v>81.333333333333329</v>
      </c>
      <c r="AX128">
        <v>59</v>
      </c>
      <c r="AY128">
        <v>93</v>
      </c>
      <c r="AZ128">
        <v>79.777777777777771</v>
      </c>
      <c r="BA128">
        <v>60</v>
      </c>
      <c r="BB128">
        <v>93</v>
      </c>
      <c r="BC128">
        <v>78</v>
      </c>
      <c r="BD128">
        <v>55</v>
      </c>
      <c r="BE128">
        <v>93</v>
      </c>
      <c r="BF128">
        <v>76.111111111111114</v>
      </c>
      <c r="BG128">
        <v>66</v>
      </c>
      <c r="BH128">
        <v>92</v>
      </c>
      <c r="BI128">
        <v>78.333333333333343</v>
      </c>
      <c r="BJ128">
        <v>65</v>
      </c>
      <c r="BK128">
        <v>99</v>
      </c>
      <c r="BL128">
        <v>80.666666666666671</v>
      </c>
      <c r="BM128">
        <v>63</v>
      </c>
      <c r="BN128">
        <v>121</v>
      </c>
      <c r="BO128">
        <v>83</v>
      </c>
      <c r="BP128">
        <v>62</v>
      </c>
      <c r="BQ128">
        <v>97</v>
      </c>
      <c r="BR128">
        <v>79.888888888888872</v>
      </c>
      <c r="BS128">
        <v>61</v>
      </c>
      <c r="BT128">
        <v>102</v>
      </c>
      <c r="BU128">
        <v>77.222222222222229</v>
      </c>
      <c r="BV128">
        <v>47</v>
      </c>
      <c r="BW128">
        <v>108</v>
      </c>
      <c r="BX128">
        <v>74.111111111111114</v>
      </c>
    </row>
    <row r="129" spans="1:76" x14ac:dyDescent="0.4">
      <c r="A129" t="s">
        <v>51</v>
      </c>
      <c r="B129">
        <v>35</v>
      </c>
      <c r="C129">
        <v>63</v>
      </c>
      <c r="D129">
        <v>49.714285714285715</v>
      </c>
      <c r="E129">
        <v>36</v>
      </c>
      <c r="F129">
        <v>76</v>
      </c>
      <c r="G129">
        <v>52.714285714285708</v>
      </c>
      <c r="H129">
        <v>37</v>
      </c>
      <c r="I129">
        <v>98</v>
      </c>
      <c r="J129">
        <v>55.714285714285715</v>
      </c>
      <c r="K129">
        <v>38</v>
      </c>
      <c r="L129">
        <v>68</v>
      </c>
      <c r="M129">
        <v>51.142857142857146</v>
      </c>
      <c r="N129">
        <v>38</v>
      </c>
      <c r="O129">
        <v>58</v>
      </c>
      <c r="P129">
        <v>46.714285714285715</v>
      </c>
      <c r="Q129">
        <v>38</v>
      </c>
      <c r="R129">
        <v>57</v>
      </c>
      <c r="S129">
        <v>46.571428571428577</v>
      </c>
      <c r="T129">
        <v>38</v>
      </c>
      <c r="U129">
        <v>56</v>
      </c>
      <c r="V129">
        <v>46.142857142857146</v>
      </c>
      <c r="W129">
        <v>38</v>
      </c>
      <c r="X129">
        <v>55</v>
      </c>
      <c r="Y129">
        <v>46</v>
      </c>
      <c r="Z129">
        <v>38</v>
      </c>
      <c r="AA129">
        <v>54</v>
      </c>
      <c r="AB129">
        <v>45.714285714285715</v>
      </c>
      <c r="AC129">
        <v>38</v>
      </c>
      <c r="AD129">
        <v>53</v>
      </c>
      <c r="AE129">
        <v>45.571428571428577</v>
      </c>
      <c r="AF129">
        <v>38</v>
      </c>
      <c r="AG129">
        <v>52</v>
      </c>
      <c r="AH129">
        <v>45.428571428571431</v>
      </c>
      <c r="AI129">
        <v>38</v>
      </c>
      <c r="AJ129">
        <v>51</v>
      </c>
      <c r="AK129">
        <v>45.142857142857139</v>
      </c>
      <c r="AL129">
        <v>39</v>
      </c>
      <c r="AM129">
        <v>50</v>
      </c>
      <c r="AN129">
        <v>45.142857142857139</v>
      </c>
      <c r="AO129">
        <v>39</v>
      </c>
      <c r="AP129">
        <v>49</v>
      </c>
      <c r="AQ129">
        <v>44.857142857142861</v>
      </c>
      <c r="AR129">
        <v>39</v>
      </c>
      <c r="AS129">
        <v>49</v>
      </c>
      <c r="AT129">
        <v>44.714285714285715</v>
      </c>
      <c r="AU129">
        <v>39</v>
      </c>
      <c r="AV129">
        <v>49</v>
      </c>
      <c r="AW129">
        <v>44.571428571428577</v>
      </c>
      <c r="AX129">
        <v>39</v>
      </c>
      <c r="AY129">
        <v>50</v>
      </c>
      <c r="AZ129">
        <v>44.285714285714285</v>
      </c>
      <c r="BA129">
        <v>39</v>
      </c>
      <c r="BB129">
        <v>51</v>
      </c>
      <c r="BC129">
        <v>44.142857142857146</v>
      </c>
      <c r="BD129">
        <v>37</v>
      </c>
      <c r="BE129">
        <v>52</v>
      </c>
      <c r="BF129">
        <v>43.857142857142854</v>
      </c>
      <c r="BG129">
        <v>36</v>
      </c>
      <c r="BH129">
        <v>52</v>
      </c>
      <c r="BI129">
        <v>43.571428571428577</v>
      </c>
      <c r="BJ129">
        <v>35</v>
      </c>
      <c r="BK129">
        <v>53</v>
      </c>
      <c r="BL129">
        <v>43.428571428571431</v>
      </c>
      <c r="BM129">
        <v>33</v>
      </c>
      <c r="BN129">
        <v>54</v>
      </c>
      <c r="BO129">
        <v>43.285714285714285</v>
      </c>
      <c r="BP129">
        <v>32</v>
      </c>
      <c r="BQ129">
        <v>55</v>
      </c>
      <c r="BR129">
        <v>43.142857142857139</v>
      </c>
      <c r="BS129">
        <v>30</v>
      </c>
      <c r="BT129">
        <v>56</v>
      </c>
      <c r="BU129">
        <v>42.857142857142854</v>
      </c>
      <c r="BV129">
        <v>29</v>
      </c>
      <c r="BW129">
        <v>57</v>
      </c>
      <c r="BX129">
        <v>42.714285714285715</v>
      </c>
    </row>
    <row r="130" spans="1:76" x14ac:dyDescent="0.4">
      <c r="A130" t="s">
        <v>52</v>
      </c>
      <c r="B130">
        <v>33</v>
      </c>
      <c r="C130">
        <v>48</v>
      </c>
      <c r="D130">
        <v>40</v>
      </c>
      <c r="E130">
        <v>32</v>
      </c>
      <c r="F130">
        <v>47</v>
      </c>
      <c r="G130">
        <v>38.799999999999997</v>
      </c>
      <c r="H130">
        <v>30</v>
      </c>
      <c r="I130">
        <v>45</v>
      </c>
      <c r="J130">
        <v>37.200000000000003</v>
      </c>
      <c r="K130">
        <v>29</v>
      </c>
      <c r="L130">
        <v>43</v>
      </c>
      <c r="M130">
        <v>35.799999999999997</v>
      </c>
      <c r="N130">
        <v>28</v>
      </c>
      <c r="O130">
        <v>42</v>
      </c>
      <c r="P130">
        <v>34.6</v>
      </c>
      <c r="Q130">
        <v>27</v>
      </c>
      <c r="R130">
        <v>40</v>
      </c>
      <c r="S130">
        <v>33.200000000000003</v>
      </c>
      <c r="T130">
        <v>26</v>
      </c>
      <c r="U130">
        <v>38</v>
      </c>
      <c r="V130">
        <v>31.6</v>
      </c>
      <c r="W130">
        <v>24</v>
      </c>
      <c r="X130">
        <v>36</v>
      </c>
      <c r="Y130">
        <v>30</v>
      </c>
      <c r="Z130">
        <v>23</v>
      </c>
      <c r="AA130">
        <v>35</v>
      </c>
      <c r="AB130">
        <v>28.8</v>
      </c>
      <c r="AC130">
        <v>22</v>
      </c>
      <c r="AD130">
        <v>33</v>
      </c>
      <c r="AE130">
        <v>27.4</v>
      </c>
      <c r="AF130">
        <v>21</v>
      </c>
      <c r="AG130">
        <v>31</v>
      </c>
      <c r="AH130">
        <v>26</v>
      </c>
      <c r="AI130">
        <v>19</v>
      </c>
      <c r="AJ130">
        <v>31</v>
      </c>
      <c r="AK130">
        <v>24.8</v>
      </c>
      <c r="AL130">
        <v>16</v>
      </c>
      <c r="AM130">
        <v>30</v>
      </c>
      <c r="AN130">
        <v>23.4</v>
      </c>
      <c r="AO130">
        <v>14</v>
      </c>
      <c r="AP130">
        <v>29</v>
      </c>
      <c r="AQ130">
        <v>21.8</v>
      </c>
      <c r="AR130">
        <v>12</v>
      </c>
      <c r="AS130">
        <v>29</v>
      </c>
      <c r="AT130">
        <v>20.6</v>
      </c>
      <c r="AU130">
        <v>10</v>
      </c>
      <c r="AV130">
        <v>28</v>
      </c>
      <c r="AW130">
        <v>19.399999999999999</v>
      </c>
      <c r="AX130">
        <v>7</v>
      </c>
      <c r="AY130">
        <v>27</v>
      </c>
      <c r="AZ130">
        <v>17.8</v>
      </c>
      <c r="BA130">
        <v>5</v>
      </c>
      <c r="BB130">
        <v>26</v>
      </c>
      <c r="BC130">
        <v>16.399999999999999</v>
      </c>
      <c r="BD130">
        <v>7</v>
      </c>
      <c r="BE130">
        <v>26</v>
      </c>
      <c r="BF130">
        <v>16</v>
      </c>
      <c r="BG130">
        <v>9</v>
      </c>
      <c r="BH130">
        <v>25</v>
      </c>
      <c r="BI130">
        <v>15.4</v>
      </c>
      <c r="BJ130">
        <v>9</v>
      </c>
      <c r="BK130">
        <v>24</v>
      </c>
      <c r="BL130">
        <v>15.6</v>
      </c>
      <c r="BM130">
        <v>8</v>
      </c>
      <c r="BN130">
        <v>24</v>
      </c>
      <c r="BO130">
        <v>16.2</v>
      </c>
      <c r="BP130">
        <v>7</v>
      </c>
      <c r="BQ130">
        <v>27</v>
      </c>
      <c r="BR130">
        <v>16.399999999999999</v>
      </c>
      <c r="BS130">
        <v>6</v>
      </c>
      <c r="BT130">
        <v>30</v>
      </c>
      <c r="BU130">
        <v>16.8</v>
      </c>
      <c r="BV130">
        <v>5</v>
      </c>
      <c r="BW130">
        <v>34</v>
      </c>
      <c r="BX130">
        <v>17.2</v>
      </c>
    </row>
    <row r="131" spans="1:76" x14ac:dyDescent="0.4">
      <c r="A131" t="s">
        <v>53</v>
      </c>
      <c r="B131">
        <v>40</v>
      </c>
      <c r="C131">
        <v>122</v>
      </c>
      <c r="D131">
        <v>66.428571428571431</v>
      </c>
      <c r="E131">
        <v>40</v>
      </c>
      <c r="F131">
        <v>122</v>
      </c>
      <c r="G131">
        <v>67.714285714285708</v>
      </c>
      <c r="H131">
        <v>40</v>
      </c>
      <c r="I131">
        <v>123</v>
      </c>
      <c r="J131">
        <v>69.428571428571416</v>
      </c>
      <c r="K131">
        <v>40</v>
      </c>
      <c r="L131">
        <v>124</v>
      </c>
      <c r="M131">
        <v>70.857142857142861</v>
      </c>
      <c r="N131">
        <v>40</v>
      </c>
      <c r="O131">
        <v>125</v>
      </c>
      <c r="P131">
        <v>72.428571428571431</v>
      </c>
      <c r="Q131">
        <v>40</v>
      </c>
      <c r="R131">
        <v>125</v>
      </c>
      <c r="S131">
        <v>74</v>
      </c>
      <c r="T131">
        <v>40</v>
      </c>
      <c r="U131">
        <v>126</v>
      </c>
      <c r="V131">
        <v>75.571428571428569</v>
      </c>
      <c r="W131">
        <v>40</v>
      </c>
      <c r="X131">
        <v>127</v>
      </c>
      <c r="Y131">
        <v>77.142857142857153</v>
      </c>
      <c r="Z131">
        <v>40</v>
      </c>
      <c r="AA131">
        <v>128</v>
      </c>
      <c r="AB131">
        <v>78.571428571428569</v>
      </c>
      <c r="AC131">
        <v>40</v>
      </c>
      <c r="AD131">
        <v>128</v>
      </c>
      <c r="AE131">
        <v>80</v>
      </c>
      <c r="AF131">
        <v>40</v>
      </c>
      <c r="AG131">
        <v>129</v>
      </c>
      <c r="AH131">
        <v>81.571428571428584</v>
      </c>
      <c r="AI131">
        <v>40</v>
      </c>
      <c r="AJ131">
        <v>130</v>
      </c>
      <c r="AK131">
        <v>83.285714285714292</v>
      </c>
      <c r="AL131">
        <v>40</v>
      </c>
      <c r="AM131">
        <v>130</v>
      </c>
      <c r="AN131">
        <v>84.571428571428569</v>
      </c>
      <c r="AO131">
        <v>40</v>
      </c>
      <c r="AP131">
        <v>163</v>
      </c>
      <c r="AQ131">
        <v>96.571428571428569</v>
      </c>
      <c r="AR131">
        <v>40</v>
      </c>
      <c r="AS131">
        <v>152</v>
      </c>
      <c r="AT131">
        <v>96.142857142857153</v>
      </c>
      <c r="AU131">
        <v>40</v>
      </c>
      <c r="AV131">
        <v>142</v>
      </c>
      <c r="AW131">
        <v>96.142857142857153</v>
      </c>
      <c r="AX131">
        <v>40</v>
      </c>
      <c r="AY131">
        <v>133</v>
      </c>
      <c r="AZ131">
        <v>95.857142857142861</v>
      </c>
      <c r="BA131">
        <v>40</v>
      </c>
      <c r="BB131">
        <v>134</v>
      </c>
      <c r="BC131">
        <v>95.857142857142861</v>
      </c>
      <c r="BD131">
        <v>40</v>
      </c>
      <c r="BE131">
        <v>129</v>
      </c>
      <c r="BF131">
        <v>93.428571428571416</v>
      </c>
      <c r="BG131">
        <v>40</v>
      </c>
      <c r="BH131">
        <v>105</v>
      </c>
      <c r="BI131">
        <v>82.857142857142847</v>
      </c>
      <c r="BJ131">
        <v>40</v>
      </c>
      <c r="BK131">
        <v>90</v>
      </c>
      <c r="BL131">
        <v>71.714285714285708</v>
      </c>
      <c r="BM131">
        <v>29</v>
      </c>
      <c r="BN131">
        <v>89</v>
      </c>
      <c r="BO131">
        <v>61</v>
      </c>
      <c r="BP131">
        <v>40</v>
      </c>
      <c r="BQ131">
        <v>89</v>
      </c>
      <c r="BR131">
        <v>66.285714285714292</v>
      </c>
      <c r="BS131">
        <v>40</v>
      </c>
      <c r="BT131">
        <v>118</v>
      </c>
      <c r="BU131">
        <v>79.142857142857139</v>
      </c>
      <c r="BV131">
        <v>31</v>
      </c>
      <c r="BW131">
        <v>169</v>
      </c>
      <c r="BX131">
        <v>91.857142857142847</v>
      </c>
    </row>
    <row r="132" spans="1:76" x14ac:dyDescent="0.4">
      <c r="A132" t="s">
        <v>54</v>
      </c>
      <c r="B132">
        <v>36</v>
      </c>
      <c r="C132">
        <v>166</v>
      </c>
      <c r="D132">
        <v>102.85714285714286</v>
      </c>
      <c r="E132">
        <v>50</v>
      </c>
      <c r="F132">
        <v>169</v>
      </c>
      <c r="G132">
        <v>105.85714285714286</v>
      </c>
      <c r="H132">
        <v>64</v>
      </c>
      <c r="I132">
        <v>173</v>
      </c>
      <c r="J132">
        <v>108.85714285714285</v>
      </c>
      <c r="K132">
        <v>78</v>
      </c>
      <c r="L132">
        <v>177</v>
      </c>
      <c r="M132">
        <v>111.85714285714286</v>
      </c>
      <c r="N132">
        <v>66</v>
      </c>
      <c r="O132">
        <v>181</v>
      </c>
      <c r="P132">
        <v>114.99999999999999</v>
      </c>
      <c r="Q132">
        <v>94</v>
      </c>
      <c r="R132">
        <v>184</v>
      </c>
      <c r="S132">
        <v>124.71428571428572</v>
      </c>
      <c r="T132">
        <v>111</v>
      </c>
      <c r="U132">
        <v>188</v>
      </c>
      <c r="V132">
        <v>134.85714285714286</v>
      </c>
      <c r="W132">
        <v>118</v>
      </c>
      <c r="X132">
        <v>192</v>
      </c>
      <c r="Y132">
        <v>144.85714285714286</v>
      </c>
      <c r="Z132">
        <v>123</v>
      </c>
      <c r="AA132">
        <v>196</v>
      </c>
      <c r="AB132">
        <v>154.57142857142858</v>
      </c>
      <c r="AC132">
        <v>125</v>
      </c>
      <c r="AD132">
        <v>208</v>
      </c>
      <c r="AE132">
        <v>164.42857142857144</v>
      </c>
      <c r="AF132">
        <v>127</v>
      </c>
      <c r="AG132">
        <v>236</v>
      </c>
      <c r="AH132">
        <v>174.28571428571428</v>
      </c>
      <c r="AI132">
        <v>130</v>
      </c>
      <c r="AJ132">
        <v>264</v>
      </c>
      <c r="AK132">
        <v>184.57142857142856</v>
      </c>
      <c r="AL132">
        <v>148</v>
      </c>
      <c r="AM132">
        <v>293</v>
      </c>
      <c r="AN132">
        <v>199.85714285714286</v>
      </c>
      <c r="AO132">
        <v>149</v>
      </c>
      <c r="AP132">
        <v>321</v>
      </c>
      <c r="AQ132">
        <v>219.71428571428572</v>
      </c>
      <c r="AR132">
        <v>150</v>
      </c>
      <c r="AS132">
        <v>350</v>
      </c>
      <c r="AT132">
        <v>239.85714285714286</v>
      </c>
      <c r="AU132">
        <v>151</v>
      </c>
      <c r="AV132">
        <v>378</v>
      </c>
      <c r="AW132">
        <v>259.85714285714283</v>
      </c>
      <c r="AX132">
        <v>62</v>
      </c>
      <c r="AY132">
        <v>117</v>
      </c>
      <c r="AZ132">
        <v>82.428571428571431</v>
      </c>
      <c r="BA132">
        <v>64</v>
      </c>
      <c r="BB132">
        <v>110</v>
      </c>
      <c r="BC132">
        <v>81.428571428571431</v>
      </c>
      <c r="BD132">
        <v>65</v>
      </c>
      <c r="BE132">
        <v>103</v>
      </c>
      <c r="BF132">
        <v>80.285714285714278</v>
      </c>
      <c r="BG132">
        <v>67</v>
      </c>
      <c r="BH132">
        <v>99</v>
      </c>
      <c r="BI132">
        <v>79.142857142857153</v>
      </c>
      <c r="BJ132">
        <v>68</v>
      </c>
      <c r="BK132">
        <v>97</v>
      </c>
      <c r="BL132">
        <v>77.857142857142861</v>
      </c>
      <c r="BM132">
        <v>68</v>
      </c>
      <c r="BN132">
        <v>96</v>
      </c>
      <c r="BO132">
        <v>77.142857142857139</v>
      </c>
      <c r="BP132">
        <v>68</v>
      </c>
      <c r="BQ132">
        <v>124</v>
      </c>
      <c r="BR132">
        <v>83</v>
      </c>
      <c r="BS132">
        <v>67</v>
      </c>
      <c r="BT132">
        <v>166</v>
      </c>
      <c r="BU132">
        <v>95.285714285714292</v>
      </c>
      <c r="BV132">
        <v>67</v>
      </c>
      <c r="BW132">
        <v>207</v>
      </c>
      <c r="BX132">
        <v>107.57142857142857</v>
      </c>
    </row>
    <row r="133" spans="1:76" x14ac:dyDescent="0.4">
      <c r="A133" t="s">
        <v>55</v>
      </c>
      <c r="B133">
        <v>13</v>
      </c>
      <c r="C133">
        <v>84</v>
      </c>
      <c r="D133">
        <v>46.857142857142861</v>
      </c>
      <c r="E133">
        <v>22</v>
      </c>
      <c r="F133">
        <v>77</v>
      </c>
      <c r="G133">
        <v>48.142857142857146</v>
      </c>
      <c r="H133">
        <v>31</v>
      </c>
      <c r="I133">
        <v>70</v>
      </c>
      <c r="J133">
        <v>49.142857142857146</v>
      </c>
      <c r="K133">
        <v>40</v>
      </c>
      <c r="L133">
        <v>62</v>
      </c>
      <c r="M133">
        <v>50.428571428571431</v>
      </c>
      <c r="N133">
        <v>44</v>
      </c>
      <c r="O133">
        <v>64</v>
      </c>
      <c r="P133">
        <v>51.571428571428577</v>
      </c>
      <c r="Q133">
        <v>45</v>
      </c>
      <c r="R133">
        <v>70</v>
      </c>
      <c r="S133">
        <v>52.857142857142854</v>
      </c>
      <c r="T133">
        <v>40</v>
      </c>
      <c r="U133">
        <v>75</v>
      </c>
      <c r="V133">
        <v>53.857142857142854</v>
      </c>
      <c r="W133">
        <v>33</v>
      </c>
      <c r="X133">
        <v>80</v>
      </c>
      <c r="Y133">
        <v>55.142857142857146</v>
      </c>
      <c r="Z133">
        <v>35</v>
      </c>
      <c r="AA133">
        <v>62</v>
      </c>
      <c r="AB133">
        <v>50.142857142857139</v>
      </c>
      <c r="AC133">
        <v>34</v>
      </c>
      <c r="AD133">
        <v>52</v>
      </c>
      <c r="AE133">
        <v>45.428571428571423</v>
      </c>
      <c r="AF133">
        <v>35</v>
      </c>
      <c r="AG133">
        <v>53</v>
      </c>
      <c r="AH133">
        <v>44.142857142857139</v>
      </c>
      <c r="AI133">
        <v>37</v>
      </c>
      <c r="AJ133">
        <v>55</v>
      </c>
      <c r="AK133">
        <v>45.285714285714292</v>
      </c>
      <c r="AL133">
        <v>39</v>
      </c>
      <c r="AM133">
        <v>56</v>
      </c>
      <c r="AN133">
        <v>46.285714285714285</v>
      </c>
      <c r="AO133">
        <v>41</v>
      </c>
      <c r="AP133">
        <v>58</v>
      </c>
      <c r="AQ133">
        <v>47.428571428571423</v>
      </c>
      <c r="AR133">
        <v>43</v>
      </c>
      <c r="AS133">
        <v>59</v>
      </c>
      <c r="AT133">
        <v>48.428571428571431</v>
      </c>
      <c r="AU133">
        <v>42</v>
      </c>
      <c r="AV133">
        <v>61</v>
      </c>
      <c r="AW133">
        <v>49.285714285714285</v>
      </c>
      <c r="AX133">
        <v>41</v>
      </c>
      <c r="AY133">
        <v>62</v>
      </c>
      <c r="AZ133">
        <v>50.285714285714285</v>
      </c>
      <c r="BA133">
        <v>40</v>
      </c>
      <c r="BB133">
        <v>64</v>
      </c>
      <c r="BC133">
        <v>51.285714285714292</v>
      </c>
      <c r="BD133">
        <v>39</v>
      </c>
      <c r="BE133">
        <v>65</v>
      </c>
      <c r="BF133">
        <v>52.285714285714285</v>
      </c>
      <c r="BG133">
        <v>38</v>
      </c>
      <c r="BH133">
        <v>67</v>
      </c>
      <c r="BI133">
        <v>53.428571428571431</v>
      </c>
      <c r="BJ133">
        <v>37</v>
      </c>
      <c r="BK133">
        <v>68</v>
      </c>
      <c r="BL133">
        <v>54.428571428571423</v>
      </c>
      <c r="BM133">
        <v>36</v>
      </c>
      <c r="BN133">
        <v>70</v>
      </c>
      <c r="BO133">
        <v>55.571428571428569</v>
      </c>
      <c r="BP133">
        <v>35</v>
      </c>
      <c r="BQ133">
        <v>71</v>
      </c>
      <c r="BR133">
        <v>56.571428571428577</v>
      </c>
      <c r="BS133">
        <v>49</v>
      </c>
      <c r="BT133">
        <v>74</v>
      </c>
      <c r="BU133">
        <v>63.142857142857146</v>
      </c>
      <c r="BV133">
        <v>49</v>
      </c>
      <c r="BW133">
        <v>114</v>
      </c>
      <c r="BX133">
        <v>70.142857142857139</v>
      </c>
    </row>
    <row r="134" spans="1:76" x14ac:dyDescent="0.4">
      <c r="A134" t="s">
        <v>56</v>
      </c>
      <c r="B134">
        <v>71</v>
      </c>
      <c r="C134">
        <v>89</v>
      </c>
      <c r="D134">
        <v>80</v>
      </c>
      <c r="E134">
        <v>71</v>
      </c>
      <c r="F134">
        <v>88</v>
      </c>
      <c r="G134">
        <v>79.5</v>
      </c>
      <c r="H134">
        <v>70</v>
      </c>
      <c r="I134">
        <v>87</v>
      </c>
      <c r="J134">
        <v>78.5</v>
      </c>
      <c r="K134">
        <v>69</v>
      </c>
      <c r="L134">
        <v>86</v>
      </c>
      <c r="M134">
        <v>77.5</v>
      </c>
      <c r="N134">
        <v>69</v>
      </c>
      <c r="O134">
        <v>85</v>
      </c>
      <c r="P134">
        <v>77</v>
      </c>
      <c r="Q134">
        <v>68</v>
      </c>
      <c r="R134">
        <v>84</v>
      </c>
      <c r="S134">
        <v>76</v>
      </c>
      <c r="T134">
        <v>67</v>
      </c>
      <c r="U134">
        <v>83</v>
      </c>
      <c r="V134">
        <v>75</v>
      </c>
      <c r="W134">
        <v>67</v>
      </c>
      <c r="X134">
        <v>82</v>
      </c>
      <c r="Y134">
        <v>74.5</v>
      </c>
      <c r="Z134">
        <v>66</v>
      </c>
      <c r="AA134">
        <v>81</v>
      </c>
      <c r="AB134">
        <v>73.5</v>
      </c>
      <c r="AC134">
        <v>65</v>
      </c>
      <c r="AD134">
        <v>80</v>
      </c>
      <c r="AE134">
        <v>72.5</v>
      </c>
      <c r="AF134">
        <v>65</v>
      </c>
      <c r="AG134">
        <v>79</v>
      </c>
      <c r="AH134">
        <v>72</v>
      </c>
      <c r="AI134">
        <v>64</v>
      </c>
      <c r="AJ134">
        <v>78</v>
      </c>
      <c r="AK134">
        <v>71</v>
      </c>
      <c r="AL134">
        <v>64</v>
      </c>
      <c r="AM134">
        <v>77</v>
      </c>
      <c r="AN134">
        <v>70.5</v>
      </c>
      <c r="AO134">
        <v>63</v>
      </c>
      <c r="AP134">
        <v>76</v>
      </c>
      <c r="AQ134">
        <v>69.5</v>
      </c>
      <c r="AR134">
        <v>62</v>
      </c>
      <c r="AS134">
        <v>75</v>
      </c>
      <c r="AT134">
        <v>68.5</v>
      </c>
      <c r="AU134">
        <v>62</v>
      </c>
      <c r="AV134">
        <v>74</v>
      </c>
      <c r="AW134">
        <v>68</v>
      </c>
      <c r="AX134">
        <v>61</v>
      </c>
      <c r="AY134">
        <v>73</v>
      </c>
      <c r="AZ134">
        <v>67</v>
      </c>
      <c r="BA134">
        <v>60</v>
      </c>
      <c r="BB134">
        <v>72</v>
      </c>
      <c r="BC134">
        <v>66</v>
      </c>
      <c r="BD134">
        <v>60</v>
      </c>
      <c r="BE134">
        <v>71</v>
      </c>
      <c r="BF134">
        <v>65.5</v>
      </c>
      <c r="BG134">
        <v>59</v>
      </c>
      <c r="BH134">
        <v>70</v>
      </c>
      <c r="BI134">
        <v>64.5</v>
      </c>
      <c r="BJ134">
        <v>58</v>
      </c>
      <c r="BK134">
        <v>69</v>
      </c>
      <c r="BL134">
        <v>63.5</v>
      </c>
      <c r="BM134">
        <v>58</v>
      </c>
      <c r="BN134">
        <v>68</v>
      </c>
      <c r="BO134">
        <v>63</v>
      </c>
      <c r="BP134">
        <v>57</v>
      </c>
      <c r="BQ134">
        <v>67</v>
      </c>
      <c r="BR134">
        <v>62</v>
      </c>
      <c r="BS134">
        <v>57</v>
      </c>
      <c r="BT134">
        <v>66</v>
      </c>
      <c r="BU134">
        <v>61.5</v>
      </c>
      <c r="BV134">
        <v>56</v>
      </c>
      <c r="BW134">
        <v>65</v>
      </c>
      <c r="BX134">
        <v>60.5</v>
      </c>
    </row>
    <row r="135" spans="1:76" x14ac:dyDescent="0.4">
      <c r="A135" t="s">
        <v>57</v>
      </c>
      <c r="B135">
        <v>61</v>
      </c>
      <c r="C135">
        <v>450</v>
      </c>
      <c r="D135">
        <v>211.91666666666669</v>
      </c>
      <c r="E135">
        <v>64</v>
      </c>
      <c r="F135">
        <v>374</v>
      </c>
      <c r="G135">
        <v>209.29166666666666</v>
      </c>
      <c r="H135">
        <v>68</v>
      </c>
      <c r="I135">
        <v>384</v>
      </c>
      <c r="J135">
        <v>207.04166666666666</v>
      </c>
      <c r="K135">
        <v>71</v>
      </c>
      <c r="L135">
        <v>250</v>
      </c>
      <c r="M135">
        <v>151.08333333333337</v>
      </c>
      <c r="N135">
        <v>75</v>
      </c>
      <c r="O135">
        <v>240</v>
      </c>
      <c r="P135">
        <v>148.41666666666666</v>
      </c>
      <c r="Q135">
        <v>76</v>
      </c>
      <c r="R135">
        <v>230</v>
      </c>
      <c r="S135">
        <v>145.83333333333331</v>
      </c>
      <c r="T135">
        <v>76</v>
      </c>
      <c r="U135">
        <v>221</v>
      </c>
      <c r="V135">
        <v>143.29166666666669</v>
      </c>
      <c r="W135">
        <v>77</v>
      </c>
      <c r="X135">
        <v>212</v>
      </c>
      <c r="Y135">
        <v>140.45833333333337</v>
      </c>
      <c r="Z135">
        <v>78</v>
      </c>
      <c r="AA135">
        <v>204</v>
      </c>
      <c r="AB135">
        <v>138</v>
      </c>
      <c r="AC135">
        <v>78</v>
      </c>
      <c r="AD135">
        <v>195</v>
      </c>
      <c r="AE135">
        <v>135.25000000000003</v>
      </c>
      <c r="AF135">
        <v>79</v>
      </c>
      <c r="AG135">
        <v>186</v>
      </c>
      <c r="AH135">
        <v>132.58333333333331</v>
      </c>
      <c r="AI135">
        <v>79</v>
      </c>
      <c r="AJ135">
        <v>178</v>
      </c>
      <c r="AK135">
        <v>130.04166666666669</v>
      </c>
      <c r="AL135">
        <v>80</v>
      </c>
      <c r="AM135">
        <v>171</v>
      </c>
      <c r="AN135">
        <v>127.33333333333331</v>
      </c>
      <c r="AO135">
        <v>81</v>
      </c>
      <c r="AP135">
        <v>164</v>
      </c>
      <c r="AQ135">
        <v>124.75000000000001</v>
      </c>
      <c r="AR135">
        <v>81</v>
      </c>
      <c r="AS135">
        <v>158</v>
      </c>
      <c r="AT135">
        <v>120.70833333333334</v>
      </c>
      <c r="AU135">
        <v>78</v>
      </c>
      <c r="AV135">
        <v>152</v>
      </c>
      <c r="AW135">
        <v>117.54166666666667</v>
      </c>
      <c r="AX135">
        <v>72</v>
      </c>
      <c r="AY135">
        <v>152</v>
      </c>
      <c r="AZ135">
        <v>114.08333333333334</v>
      </c>
      <c r="BA135">
        <v>64</v>
      </c>
      <c r="BB135">
        <v>188</v>
      </c>
      <c r="BC135">
        <v>110.45833333333334</v>
      </c>
      <c r="BD135">
        <v>44</v>
      </c>
      <c r="BE135">
        <v>169</v>
      </c>
      <c r="BF135">
        <v>104.20833333333333</v>
      </c>
      <c r="BG135">
        <v>23</v>
      </c>
      <c r="BH135">
        <v>151</v>
      </c>
      <c r="BI135">
        <v>97.666666666666657</v>
      </c>
      <c r="BJ135">
        <v>28</v>
      </c>
      <c r="BK135">
        <v>132</v>
      </c>
      <c r="BL135">
        <v>91.583333333333329</v>
      </c>
      <c r="BM135">
        <v>32</v>
      </c>
      <c r="BN135">
        <v>128</v>
      </c>
      <c r="BO135">
        <v>83.958333333333314</v>
      </c>
      <c r="BP135">
        <v>29</v>
      </c>
      <c r="BQ135">
        <v>124</v>
      </c>
      <c r="BR135">
        <v>74.416666666666686</v>
      </c>
      <c r="BS135">
        <v>17</v>
      </c>
      <c r="BT135">
        <v>109</v>
      </c>
      <c r="BU135">
        <v>61.958333333333329</v>
      </c>
      <c r="BV135">
        <v>6</v>
      </c>
      <c r="BW135">
        <v>102</v>
      </c>
      <c r="BX135">
        <v>49.791666666666664</v>
      </c>
    </row>
    <row r="136" spans="1:76" x14ac:dyDescent="0.4">
      <c r="A136" t="s">
        <v>58</v>
      </c>
      <c r="B136">
        <v>50</v>
      </c>
      <c r="C136">
        <v>117</v>
      </c>
      <c r="D136">
        <v>88.000000000000014</v>
      </c>
      <c r="E136">
        <v>50</v>
      </c>
      <c r="F136">
        <v>115</v>
      </c>
      <c r="G136">
        <v>85.928571428571445</v>
      </c>
      <c r="H136">
        <v>50</v>
      </c>
      <c r="I136">
        <v>114</v>
      </c>
      <c r="J136">
        <v>84</v>
      </c>
      <c r="K136">
        <v>50</v>
      </c>
      <c r="L136">
        <v>114</v>
      </c>
      <c r="M136">
        <v>81.999999999999986</v>
      </c>
      <c r="N136">
        <v>50</v>
      </c>
      <c r="O136">
        <v>114</v>
      </c>
      <c r="P136">
        <v>79.928571428571431</v>
      </c>
      <c r="Q136">
        <v>50</v>
      </c>
      <c r="R136">
        <v>114</v>
      </c>
      <c r="S136">
        <v>77.928571428571416</v>
      </c>
      <c r="T136">
        <v>50</v>
      </c>
      <c r="U136">
        <v>113</v>
      </c>
      <c r="V136">
        <v>75.785714285714278</v>
      </c>
      <c r="W136">
        <v>49</v>
      </c>
      <c r="X136">
        <v>113</v>
      </c>
      <c r="Y136">
        <v>73.928571428571431</v>
      </c>
      <c r="Z136">
        <v>48</v>
      </c>
      <c r="AA136">
        <v>113</v>
      </c>
      <c r="AB136">
        <v>71.928571428571431</v>
      </c>
      <c r="AC136">
        <v>47</v>
      </c>
      <c r="AD136">
        <v>112</v>
      </c>
      <c r="AE136">
        <v>69.857142857142875</v>
      </c>
      <c r="AF136">
        <v>42</v>
      </c>
      <c r="AG136">
        <v>112</v>
      </c>
      <c r="AH136">
        <v>67.928571428571431</v>
      </c>
      <c r="AI136">
        <v>35</v>
      </c>
      <c r="AJ136">
        <v>112</v>
      </c>
      <c r="AK136">
        <v>65.857142857142847</v>
      </c>
      <c r="AL136">
        <v>20</v>
      </c>
      <c r="AM136">
        <v>61</v>
      </c>
      <c r="AN136">
        <v>42.857142857142854</v>
      </c>
      <c r="AO136">
        <v>20</v>
      </c>
      <c r="AP136">
        <v>58</v>
      </c>
      <c r="AQ136">
        <v>41.571428571428569</v>
      </c>
      <c r="AR136">
        <v>21</v>
      </c>
      <c r="AS136">
        <v>54</v>
      </c>
      <c r="AT136">
        <v>40.142857142857146</v>
      </c>
      <c r="AU136">
        <v>22</v>
      </c>
      <c r="AV136">
        <v>51</v>
      </c>
      <c r="AW136">
        <v>38.785714285714292</v>
      </c>
      <c r="AX136">
        <v>23</v>
      </c>
      <c r="AY136">
        <v>50</v>
      </c>
      <c r="AZ136">
        <v>37.714285714285708</v>
      </c>
      <c r="BA136">
        <v>24</v>
      </c>
      <c r="BB136">
        <v>50</v>
      </c>
      <c r="BC136">
        <v>36.142857142857146</v>
      </c>
      <c r="BD136">
        <v>25</v>
      </c>
      <c r="BE136">
        <v>50</v>
      </c>
      <c r="BF136">
        <v>34.785714285714292</v>
      </c>
      <c r="BG136">
        <v>25</v>
      </c>
      <c r="BH136">
        <v>50</v>
      </c>
      <c r="BI136">
        <v>33.571428571428569</v>
      </c>
      <c r="BJ136">
        <v>25</v>
      </c>
      <c r="BK136">
        <v>50</v>
      </c>
      <c r="BL136">
        <v>32.142857142857146</v>
      </c>
      <c r="BM136">
        <v>23</v>
      </c>
      <c r="BN136">
        <v>50</v>
      </c>
      <c r="BO136">
        <v>30.785714285714288</v>
      </c>
      <c r="BP136">
        <v>22</v>
      </c>
      <c r="BQ136">
        <v>50</v>
      </c>
      <c r="BR136">
        <v>29.642857142857142</v>
      </c>
      <c r="BS136">
        <v>18</v>
      </c>
      <c r="BT136">
        <v>50</v>
      </c>
      <c r="BU136">
        <v>28</v>
      </c>
      <c r="BV136">
        <v>15</v>
      </c>
      <c r="BW136">
        <v>50</v>
      </c>
      <c r="BX136">
        <v>26.714285714285715</v>
      </c>
    </row>
    <row r="137" spans="1:76" x14ac:dyDescent="0.4">
      <c r="A137" t="s">
        <v>59</v>
      </c>
      <c r="B137">
        <v>62</v>
      </c>
      <c r="C137">
        <v>83</v>
      </c>
      <c r="D137">
        <v>72.5</v>
      </c>
      <c r="E137">
        <v>81</v>
      </c>
      <c r="F137">
        <v>83</v>
      </c>
      <c r="G137">
        <v>82</v>
      </c>
      <c r="H137">
        <v>82</v>
      </c>
      <c r="I137">
        <v>100</v>
      </c>
      <c r="J137">
        <v>91</v>
      </c>
      <c r="K137">
        <v>82</v>
      </c>
      <c r="L137">
        <v>120</v>
      </c>
      <c r="M137">
        <v>101</v>
      </c>
      <c r="N137">
        <v>81</v>
      </c>
      <c r="O137">
        <v>139</v>
      </c>
      <c r="P137">
        <v>110</v>
      </c>
      <c r="Q137">
        <v>81</v>
      </c>
      <c r="R137">
        <v>158</v>
      </c>
      <c r="S137">
        <v>119.5</v>
      </c>
      <c r="T137">
        <v>81</v>
      </c>
      <c r="U137">
        <v>178</v>
      </c>
      <c r="V137">
        <v>129.5</v>
      </c>
      <c r="W137">
        <v>80</v>
      </c>
      <c r="X137">
        <v>197</v>
      </c>
      <c r="Y137">
        <v>138.5</v>
      </c>
      <c r="Z137">
        <v>80</v>
      </c>
      <c r="AA137">
        <v>217</v>
      </c>
      <c r="AB137">
        <v>148.5</v>
      </c>
      <c r="AC137">
        <v>79</v>
      </c>
      <c r="AD137">
        <v>236</v>
      </c>
      <c r="AE137">
        <v>157.5</v>
      </c>
      <c r="AF137">
        <v>79</v>
      </c>
      <c r="AG137">
        <v>255</v>
      </c>
      <c r="AH137">
        <v>167</v>
      </c>
      <c r="AI137">
        <v>78</v>
      </c>
      <c r="AJ137">
        <v>275</v>
      </c>
      <c r="AK137">
        <v>176.5</v>
      </c>
      <c r="AL137">
        <v>78</v>
      </c>
      <c r="AM137">
        <v>294</v>
      </c>
      <c r="AN137">
        <v>186</v>
      </c>
      <c r="AO137">
        <v>78</v>
      </c>
      <c r="AP137">
        <v>313</v>
      </c>
      <c r="AQ137">
        <v>195.5</v>
      </c>
      <c r="AR137">
        <v>77</v>
      </c>
      <c r="AS137">
        <v>333</v>
      </c>
      <c r="AT137">
        <v>205</v>
      </c>
      <c r="AU137">
        <v>23</v>
      </c>
      <c r="AV137">
        <v>77</v>
      </c>
      <c r="AW137">
        <v>50</v>
      </c>
      <c r="AX137">
        <v>58</v>
      </c>
      <c r="AY137">
        <v>76</v>
      </c>
      <c r="AZ137">
        <v>67</v>
      </c>
      <c r="BA137">
        <v>92</v>
      </c>
      <c r="BB137">
        <v>93</v>
      </c>
      <c r="BC137">
        <v>92.5</v>
      </c>
      <c r="BD137">
        <v>109</v>
      </c>
      <c r="BE137">
        <v>128</v>
      </c>
      <c r="BF137">
        <v>118.5</v>
      </c>
      <c r="BG137">
        <v>125</v>
      </c>
      <c r="BH137">
        <v>163</v>
      </c>
      <c r="BI137">
        <v>144</v>
      </c>
      <c r="BJ137">
        <v>110</v>
      </c>
      <c r="BK137">
        <v>150</v>
      </c>
      <c r="BL137">
        <v>130</v>
      </c>
      <c r="BM137">
        <v>94</v>
      </c>
      <c r="BN137">
        <v>138</v>
      </c>
      <c r="BO137">
        <v>116</v>
      </c>
      <c r="BP137">
        <v>79</v>
      </c>
      <c r="BQ137">
        <v>125</v>
      </c>
      <c r="BR137">
        <v>102</v>
      </c>
      <c r="BS137">
        <v>64</v>
      </c>
      <c r="BT137">
        <v>112</v>
      </c>
      <c r="BU137">
        <v>88</v>
      </c>
      <c r="BV137">
        <v>49</v>
      </c>
      <c r="BW137">
        <v>99</v>
      </c>
      <c r="BX137">
        <v>74</v>
      </c>
    </row>
    <row r="138" spans="1:76" x14ac:dyDescent="0.4">
      <c r="A138" t="s">
        <v>60</v>
      </c>
      <c r="B138">
        <v>49</v>
      </c>
      <c r="C138">
        <v>70</v>
      </c>
      <c r="D138">
        <v>59.285714285714285</v>
      </c>
      <c r="E138">
        <v>49</v>
      </c>
      <c r="F138">
        <v>69</v>
      </c>
      <c r="G138">
        <v>59.285714285714285</v>
      </c>
      <c r="H138">
        <v>49</v>
      </c>
      <c r="I138">
        <v>68</v>
      </c>
      <c r="J138">
        <v>59.285714285714285</v>
      </c>
      <c r="K138">
        <v>49</v>
      </c>
      <c r="L138">
        <v>67</v>
      </c>
      <c r="M138">
        <v>59.571428571428577</v>
      </c>
      <c r="N138">
        <v>49</v>
      </c>
      <c r="O138">
        <v>67</v>
      </c>
      <c r="P138">
        <v>59.571428571428577</v>
      </c>
      <c r="Q138">
        <v>49</v>
      </c>
      <c r="R138">
        <v>68</v>
      </c>
      <c r="S138">
        <v>59.999999999999993</v>
      </c>
      <c r="T138">
        <v>49</v>
      </c>
      <c r="U138">
        <v>71</v>
      </c>
      <c r="V138">
        <v>59.999999999999993</v>
      </c>
      <c r="W138">
        <v>49</v>
      </c>
      <c r="X138">
        <v>74</v>
      </c>
      <c r="Y138">
        <v>59.999999999999993</v>
      </c>
      <c r="Z138">
        <v>49</v>
      </c>
      <c r="AA138">
        <v>73</v>
      </c>
      <c r="AB138">
        <v>59.428571428571423</v>
      </c>
      <c r="AC138">
        <v>49</v>
      </c>
      <c r="AD138">
        <v>72</v>
      </c>
      <c r="AE138">
        <v>59</v>
      </c>
      <c r="AF138">
        <v>49</v>
      </c>
      <c r="AG138">
        <v>71</v>
      </c>
      <c r="AH138">
        <v>58.428571428571431</v>
      </c>
      <c r="AI138">
        <v>49</v>
      </c>
      <c r="AJ138">
        <v>70</v>
      </c>
      <c r="AK138">
        <v>57.857142857142854</v>
      </c>
      <c r="AL138">
        <v>49</v>
      </c>
      <c r="AM138">
        <v>69</v>
      </c>
      <c r="AN138">
        <v>57.285714285714285</v>
      </c>
      <c r="AO138">
        <v>49</v>
      </c>
      <c r="AP138">
        <v>68</v>
      </c>
      <c r="AQ138">
        <v>56.714285714285715</v>
      </c>
      <c r="AR138">
        <v>49</v>
      </c>
      <c r="AS138">
        <v>67</v>
      </c>
      <c r="AT138">
        <v>56.142857142857139</v>
      </c>
      <c r="AU138">
        <v>48</v>
      </c>
      <c r="AV138">
        <v>67</v>
      </c>
      <c r="AW138">
        <v>55.571428571428577</v>
      </c>
      <c r="AX138">
        <v>47</v>
      </c>
      <c r="AY138">
        <v>67</v>
      </c>
      <c r="AZ138">
        <v>55</v>
      </c>
      <c r="BA138">
        <v>46</v>
      </c>
      <c r="BB138">
        <v>67</v>
      </c>
      <c r="BC138">
        <v>54.428571428571431</v>
      </c>
      <c r="BD138">
        <v>45</v>
      </c>
      <c r="BE138">
        <v>67</v>
      </c>
      <c r="BF138">
        <v>53.857142857142861</v>
      </c>
      <c r="BG138">
        <v>44</v>
      </c>
      <c r="BH138">
        <v>67</v>
      </c>
      <c r="BI138">
        <v>53.428571428571431</v>
      </c>
      <c r="BJ138">
        <v>43</v>
      </c>
      <c r="BK138">
        <v>67</v>
      </c>
      <c r="BL138">
        <v>52.857142857142854</v>
      </c>
      <c r="BM138">
        <v>43</v>
      </c>
      <c r="BN138">
        <v>67</v>
      </c>
      <c r="BO138">
        <v>52.428571428571431</v>
      </c>
      <c r="BP138">
        <v>42</v>
      </c>
      <c r="BQ138">
        <v>67</v>
      </c>
      <c r="BR138">
        <v>51.857142857142854</v>
      </c>
      <c r="BS138">
        <v>41</v>
      </c>
      <c r="BT138">
        <v>67</v>
      </c>
      <c r="BU138">
        <v>51.285714285714292</v>
      </c>
      <c r="BV138">
        <v>40</v>
      </c>
      <c r="BW138">
        <v>67</v>
      </c>
      <c r="BX138">
        <v>50.714285714285715</v>
      </c>
    </row>
    <row r="139" spans="1:76" x14ac:dyDescent="0.4">
      <c r="A139" t="s">
        <v>61</v>
      </c>
      <c r="B139">
        <v>22</v>
      </c>
      <c r="C139">
        <v>85</v>
      </c>
      <c r="D139">
        <v>50.588235294117652</v>
      </c>
      <c r="E139">
        <v>25</v>
      </c>
      <c r="F139">
        <v>84</v>
      </c>
      <c r="G139">
        <v>51.058823529411768</v>
      </c>
      <c r="H139">
        <v>29</v>
      </c>
      <c r="I139">
        <v>84</v>
      </c>
      <c r="J139">
        <v>51.764705882352942</v>
      </c>
      <c r="K139">
        <v>33</v>
      </c>
      <c r="L139">
        <v>83</v>
      </c>
      <c r="M139">
        <v>52.176470588235297</v>
      </c>
      <c r="N139">
        <v>37</v>
      </c>
      <c r="O139">
        <v>83</v>
      </c>
      <c r="P139">
        <v>52.823529411764703</v>
      </c>
      <c r="Q139">
        <v>40</v>
      </c>
      <c r="R139">
        <v>82</v>
      </c>
      <c r="S139">
        <v>53.235294117647065</v>
      </c>
      <c r="T139">
        <v>42</v>
      </c>
      <c r="U139">
        <v>82</v>
      </c>
      <c r="V139">
        <v>53.764705882352942</v>
      </c>
      <c r="W139">
        <v>44</v>
      </c>
      <c r="X139">
        <v>81</v>
      </c>
      <c r="Y139">
        <v>54.352941176470587</v>
      </c>
      <c r="Z139">
        <v>45</v>
      </c>
      <c r="AA139">
        <v>81</v>
      </c>
      <c r="AB139">
        <v>54.823529411764703</v>
      </c>
      <c r="AC139">
        <v>45</v>
      </c>
      <c r="AD139">
        <v>80</v>
      </c>
      <c r="AE139">
        <v>55.352941176470587</v>
      </c>
      <c r="AF139">
        <v>44</v>
      </c>
      <c r="AG139">
        <v>80</v>
      </c>
      <c r="AH139">
        <v>55.941176470588239</v>
      </c>
      <c r="AI139">
        <v>44</v>
      </c>
      <c r="AJ139">
        <v>79</v>
      </c>
      <c r="AK139">
        <v>56.470588235294116</v>
      </c>
      <c r="AL139">
        <v>43</v>
      </c>
      <c r="AM139">
        <v>79</v>
      </c>
      <c r="AN139">
        <v>57.058823529411761</v>
      </c>
      <c r="AO139">
        <v>43</v>
      </c>
      <c r="AP139">
        <v>78</v>
      </c>
      <c r="AQ139">
        <v>57.470588235294116</v>
      </c>
      <c r="AR139">
        <v>42</v>
      </c>
      <c r="AS139">
        <v>91</v>
      </c>
      <c r="AT139">
        <v>60.764705882352942</v>
      </c>
      <c r="AU139">
        <v>42</v>
      </c>
      <c r="AV139">
        <v>135</v>
      </c>
      <c r="AW139">
        <v>63.823529411764696</v>
      </c>
      <c r="AX139">
        <v>42</v>
      </c>
      <c r="AY139">
        <v>179</v>
      </c>
      <c r="AZ139">
        <v>67.000000000000014</v>
      </c>
      <c r="BA139">
        <v>41</v>
      </c>
      <c r="BB139">
        <v>223</v>
      </c>
      <c r="BC139">
        <v>72.82352941176471</v>
      </c>
      <c r="BD139">
        <v>41</v>
      </c>
      <c r="BE139">
        <v>342</v>
      </c>
      <c r="BF139">
        <v>123.00000000000003</v>
      </c>
      <c r="BG139">
        <v>22</v>
      </c>
      <c r="BH139">
        <v>160</v>
      </c>
      <c r="BI139">
        <v>65.82352941176471</v>
      </c>
      <c r="BJ139">
        <v>37</v>
      </c>
      <c r="BK139">
        <v>119</v>
      </c>
      <c r="BL139">
        <v>66.647058823529406</v>
      </c>
      <c r="BM139">
        <v>39</v>
      </c>
      <c r="BN139">
        <v>114</v>
      </c>
      <c r="BO139">
        <v>67.588235294117638</v>
      </c>
      <c r="BP139">
        <v>36</v>
      </c>
      <c r="BQ139">
        <v>145</v>
      </c>
      <c r="BR139">
        <v>82.411764705882334</v>
      </c>
      <c r="BS139">
        <v>29</v>
      </c>
      <c r="BT139">
        <v>175</v>
      </c>
      <c r="BU139">
        <v>100.17647058823529</v>
      </c>
      <c r="BV139">
        <v>22</v>
      </c>
      <c r="BW139">
        <v>220</v>
      </c>
      <c r="BX139">
        <v>117.88235294117646</v>
      </c>
    </row>
    <row r="140" spans="1:76" x14ac:dyDescent="0.4">
      <c r="A140" t="s">
        <v>62</v>
      </c>
      <c r="B140">
        <v>35</v>
      </c>
      <c r="C140">
        <v>108</v>
      </c>
      <c r="D140">
        <v>66.111111111111114</v>
      </c>
      <c r="E140">
        <v>35</v>
      </c>
      <c r="F140">
        <v>101</v>
      </c>
      <c r="G140">
        <v>64.111111111111114</v>
      </c>
      <c r="H140">
        <v>35</v>
      </c>
      <c r="I140">
        <v>93</v>
      </c>
      <c r="J140">
        <v>62.222222222222214</v>
      </c>
      <c r="K140">
        <v>35</v>
      </c>
      <c r="L140">
        <v>85</v>
      </c>
      <c r="M140">
        <v>60.055555555555557</v>
      </c>
      <c r="N140">
        <v>35</v>
      </c>
      <c r="O140">
        <v>78</v>
      </c>
      <c r="P140">
        <v>58.222222222222229</v>
      </c>
      <c r="Q140">
        <v>35</v>
      </c>
      <c r="R140">
        <v>70</v>
      </c>
      <c r="S140">
        <v>56.166666666666657</v>
      </c>
      <c r="T140">
        <v>35</v>
      </c>
      <c r="U140">
        <v>66</v>
      </c>
      <c r="V140">
        <v>54.055555555555557</v>
      </c>
      <c r="W140">
        <v>35</v>
      </c>
      <c r="X140">
        <v>65</v>
      </c>
      <c r="Y140">
        <v>52.166666666666671</v>
      </c>
      <c r="Z140">
        <v>35</v>
      </c>
      <c r="AA140">
        <v>63</v>
      </c>
      <c r="AB140">
        <v>50.222222222222214</v>
      </c>
      <c r="AC140">
        <v>34</v>
      </c>
      <c r="AD140">
        <v>62</v>
      </c>
      <c r="AE140">
        <v>48.277777777777786</v>
      </c>
      <c r="AF140">
        <v>31</v>
      </c>
      <c r="AG140">
        <v>60</v>
      </c>
      <c r="AH140">
        <v>46.3888888888889</v>
      </c>
      <c r="AI140">
        <v>23</v>
      </c>
      <c r="AJ140">
        <v>58</v>
      </c>
      <c r="AK140">
        <v>44.277777777777771</v>
      </c>
      <c r="AL140">
        <v>27</v>
      </c>
      <c r="AM140">
        <v>57</v>
      </c>
      <c r="AN140">
        <v>43.5</v>
      </c>
      <c r="AO140">
        <v>31</v>
      </c>
      <c r="AP140">
        <v>55</v>
      </c>
      <c r="AQ140">
        <v>42.611111111111107</v>
      </c>
      <c r="AR140">
        <v>35</v>
      </c>
      <c r="AS140">
        <v>54</v>
      </c>
      <c r="AT140">
        <v>42</v>
      </c>
      <c r="AU140">
        <v>32</v>
      </c>
      <c r="AV140">
        <v>53</v>
      </c>
      <c r="AW140">
        <v>41.166666666666664</v>
      </c>
      <c r="AX140">
        <v>28</v>
      </c>
      <c r="AY140">
        <v>53</v>
      </c>
      <c r="AZ140">
        <v>40.388888888888886</v>
      </c>
      <c r="BA140">
        <v>28</v>
      </c>
      <c r="BB140">
        <v>55</v>
      </c>
      <c r="BC140">
        <v>43.722222222222221</v>
      </c>
      <c r="BD140">
        <v>25</v>
      </c>
      <c r="BE140">
        <v>79</v>
      </c>
      <c r="BF140">
        <v>47.055555555555557</v>
      </c>
      <c r="BG140">
        <v>21</v>
      </c>
      <c r="BH140">
        <v>104</v>
      </c>
      <c r="BI140">
        <v>50.222222222222221</v>
      </c>
      <c r="BJ140">
        <v>39</v>
      </c>
      <c r="BK140">
        <v>128</v>
      </c>
      <c r="BL140">
        <v>71.555555555555571</v>
      </c>
      <c r="BM140">
        <v>42</v>
      </c>
      <c r="BN140">
        <v>219</v>
      </c>
      <c r="BO140">
        <v>98.055555555555557</v>
      </c>
      <c r="BP140">
        <v>41</v>
      </c>
      <c r="BQ140">
        <v>310</v>
      </c>
      <c r="BR140">
        <v>124.61111111111111</v>
      </c>
      <c r="BS140">
        <v>44</v>
      </c>
      <c r="BT140">
        <v>146</v>
      </c>
      <c r="BU140">
        <v>76.722222222222214</v>
      </c>
      <c r="BV140">
        <v>44</v>
      </c>
      <c r="BW140">
        <v>131</v>
      </c>
      <c r="BX140">
        <v>80.055555555555543</v>
      </c>
    </row>
    <row r="141" spans="1:76" x14ac:dyDescent="0.4">
      <c r="A141" t="s">
        <v>63</v>
      </c>
      <c r="B141">
        <v>12</v>
      </c>
      <c r="C141">
        <v>66</v>
      </c>
      <c r="D141">
        <v>37.799999999999997</v>
      </c>
      <c r="E141">
        <v>12</v>
      </c>
      <c r="F141">
        <v>66</v>
      </c>
      <c r="G141">
        <v>37.799999999999997</v>
      </c>
      <c r="H141">
        <v>13</v>
      </c>
      <c r="I141">
        <v>66</v>
      </c>
      <c r="J141">
        <v>38</v>
      </c>
      <c r="K141">
        <v>14</v>
      </c>
      <c r="L141">
        <v>66</v>
      </c>
      <c r="M141">
        <v>38.200000000000003</v>
      </c>
      <c r="N141">
        <v>15</v>
      </c>
      <c r="O141">
        <v>66</v>
      </c>
      <c r="P141">
        <v>38.4</v>
      </c>
      <c r="Q141">
        <v>16</v>
      </c>
      <c r="R141">
        <v>66</v>
      </c>
      <c r="S141">
        <v>38.6</v>
      </c>
      <c r="T141">
        <v>17</v>
      </c>
      <c r="U141">
        <v>66</v>
      </c>
      <c r="V141">
        <v>38.799999999999997</v>
      </c>
      <c r="W141">
        <v>18</v>
      </c>
      <c r="X141">
        <v>66</v>
      </c>
      <c r="Y141">
        <v>39</v>
      </c>
      <c r="Z141">
        <v>19</v>
      </c>
      <c r="AA141">
        <v>66</v>
      </c>
      <c r="AB141">
        <v>39.200000000000003</v>
      </c>
      <c r="AC141">
        <v>20</v>
      </c>
      <c r="AD141">
        <v>66</v>
      </c>
      <c r="AE141">
        <v>39.4</v>
      </c>
      <c r="AF141">
        <v>21</v>
      </c>
      <c r="AG141">
        <v>66</v>
      </c>
      <c r="AH141">
        <v>39.6</v>
      </c>
      <c r="AI141">
        <v>22</v>
      </c>
      <c r="AJ141">
        <v>66</v>
      </c>
      <c r="AK141">
        <v>39.799999999999997</v>
      </c>
      <c r="AL141">
        <v>23</v>
      </c>
      <c r="AM141">
        <v>66</v>
      </c>
      <c r="AN141">
        <v>40</v>
      </c>
      <c r="AO141">
        <v>23</v>
      </c>
      <c r="AP141">
        <v>66</v>
      </c>
      <c r="AQ141">
        <v>40</v>
      </c>
      <c r="AR141">
        <v>24</v>
      </c>
      <c r="AS141">
        <v>66</v>
      </c>
      <c r="AT141">
        <v>40.200000000000003</v>
      </c>
      <c r="AU141">
        <v>24</v>
      </c>
      <c r="AV141">
        <v>66</v>
      </c>
      <c r="AW141">
        <v>40.4</v>
      </c>
      <c r="AX141">
        <v>24</v>
      </c>
      <c r="AY141">
        <v>66</v>
      </c>
      <c r="AZ141">
        <v>40.6</v>
      </c>
      <c r="BA141">
        <v>24</v>
      </c>
      <c r="BB141">
        <v>66</v>
      </c>
      <c r="BC141">
        <v>40.799999999999997</v>
      </c>
      <c r="BD141">
        <v>24</v>
      </c>
      <c r="BE141">
        <v>66</v>
      </c>
      <c r="BF141">
        <v>41</v>
      </c>
      <c r="BG141">
        <v>24</v>
      </c>
      <c r="BH141">
        <v>66</v>
      </c>
      <c r="BI141">
        <v>41.2</v>
      </c>
      <c r="BJ141">
        <v>24</v>
      </c>
      <c r="BK141">
        <v>66</v>
      </c>
      <c r="BL141">
        <v>41.4</v>
      </c>
      <c r="BM141">
        <v>24</v>
      </c>
      <c r="BN141">
        <v>66</v>
      </c>
      <c r="BO141">
        <v>41.6</v>
      </c>
      <c r="BP141">
        <v>24</v>
      </c>
      <c r="BQ141">
        <v>66</v>
      </c>
      <c r="BR141">
        <v>41.8</v>
      </c>
      <c r="BS141">
        <v>24</v>
      </c>
      <c r="BT141">
        <v>66</v>
      </c>
      <c r="BU141">
        <v>42</v>
      </c>
      <c r="BV141">
        <v>24</v>
      </c>
      <c r="BW141">
        <v>66</v>
      </c>
      <c r="BX141">
        <v>42</v>
      </c>
    </row>
    <row r="142" spans="1:76" x14ac:dyDescent="0.4">
      <c r="A142" t="s">
        <v>64</v>
      </c>
      <c r="B142">
        <v>29</v>
      </c>
      <c r="C142">
        <v>65</v>
      </c>
      <c r="D142">
        <v>46.666666666666671</v>
      </c>
      <c r="E142">
        <v>30</v>
      </c>
      <c r="F142">
        <v>64</v>
      </c>
      <c r="G142">
        <v>46.666666666666671</v>
      </c>
      <c r="H142">
        <v>31</v>
      </c>
      <c r="I142">
        <v>64</v>
      </c>
      <c r="J142">
        <v>47</v>
      </c>
      <c r="K142">
        <v>32</v>
      </c>
      <c r="L142">
        <v>63</v>
      </c>
      <c r="M142">
        <v>47</v>
      </c>
      <c r="N142">
        <v>33</v>
      </c>
      <c r="O142">
        <v>63</v>
      </c>
      <c r="P142">
        <v>47.333333333333336</v>
      </c>
      <c r="Q142">
        <v>34</v>
      </c>
      <c r="R142">
        <v>62</v>
      </c>
      <c r="S142">
        <v>47.333333333333336</v>
      </c>
      <c r="T142">
        <v>35</v>
      </c>
      <c r="U142">
        <v>62</v>
      </c>
      <c r="V142">
        <v>47.666666666666664</v>
      </c>
      <c r="W142">
        <v>37</v>
      </c>
      <c r="X142">
        <v>61</v>
      </c>
      <c r="Y142">
        <v>48</v>
      </c>
      <c r="Z142">
        <v>38</v>
      </c>
      <c r="AA142">
        <v>61</v>
      </c>
      <c r="AB142">
        <v>48.333333333333336</v>
      </c>
      <c r="AC142">
        <v>39</v>
      </c>
      <c r="AD142">
        <v>60</v>
      </c>
      <c r="AE142">
        <v>48.333333333333336</v>
      </c>
      <c r="AF142">
        <v>40</v>
      </c>
      <c r="AG142">
        <v>60</v>
      </c>
      <c r="AH142">
        <v>48.666666666666664</v>
      </c>
      <c r="AI142">
        <v>41</v>
      </c>
      <c r="AJ142">
        <v>59</v>
      </c>
      <c r="AK142">
        <v>48.666666666666664</v>
      </c>
      <c r="AL142">
        <v>42</v>
      </c>
      <c r="AM142">
        <v>59</v>
      </c>
      <c r="AN142">
        <v>49</v>
      </c>
      <c r="AO142">
        <v>43</v>
      </c>
      <c r="AP142">
        <v>58</v>
      </c>
      <c r="AQ142">
        <v>49</v>
      </c>
      <c r="AR142">
        <v>45</v>
      </c>
      <c r="AS142">
        <v>58</v>
      </c>
      <c r="AT142">
        <v>49.666666666666664</v>
      </c>
      <c r="AU142">
        <v>46</v>
      </c>
      <c r="AV142">
        <v>57</v>
      </c>
      <c r="AW142">
        <v>49.666666666666664</v>
      </c>
      <c r="AX142">
        <v>46</v>
      </c>
      <c r="AY142">
        <v>57</v>
      </c>
      <c r="AZ142">
        <v>50</v>
      </c>
      <c r="BA142">
        <v>46</v>
      </c>
      <c r="BB142">
        <v>56</v>
      </c>
      <c r="BC142">
        <v>50</v>
      </c>
      <c r="BD142">
        <v>46</v>
      </c>
      <c r="BE142">
        <v>56</v>
      </c>
      <c r="BF142">
        <v>50.333333333333336</v>
      </c>
      <c r="BG142">
        <v>46</v>
      </c>
      <c r="BH142">
        <v>55</v>
      </c>
      <c r="BI142">
        <v>50.333333333333336</v>
      </c>
      <c r="BJ142">
        <v>46</v>
      </c>
      <c r="BK142">
        <v>55</v>
      </c>
      <c r="BL142">
        <v>50.666666666666664</v>
      </c>
      <c r="BM142">
        <v>46</v>
      </c>
      <c r="BN142">
        <v>54</v>
      </c>
      <c r="BO142">
        <v>51</v>
      </c>
      <c r="BP142">
        <v>46</v>
      </c>
      <c r="BQ142">
        <v>54</v>
      </c>
      <c r="BR142">
        <v>51.333333333333336</v>
      </c>
      <c r="BS142">
        <v>46</v>
      </c>
      <c r="BT142">
        <v>55</v>
      </c>
      <c r="BU142">
        <v>51.333333333333336</v>
      </c>
      <c r="BV142">
        <v>46</v>
      </c>
      <c r="BW142">
        <v>56</v>
      </c>
      <c r="BX142">
        <v>51.666666666666664</v>
      </c>
    </row>
    <row r="143" spans="1:76" x14ac:dyDescent="0.4">
      <c r="A143" t="s">
        <v>65</v>
      </c>
      <c r="B143">
        <v>38</v>
      </c>
      <c r="C143">
        <v>63</v>
      </c>
      <c r="D143">
        <v>50.5</v>
      </c>
      <c r="E143">
        <v>38</v>
      </c>
      <c r="F143">
        <v>60</v>
      </c>
      <c r="G143">
        <v>49</v>
      </c>
      <c r="H143">
        <v>38</v>
      </c>
      <c r="I143">
        <v>58</v>
      </c>
      <c r="J143">
        <v>48</v>
      </c>
      <c r="K143">
        <v>38</v>
      </c>
      <c r="L143">
        <v>56</v>
      </c>
      <c r="M143">
        <v>47</v>
      </c>
      <c r="N143">
        <v>38</v>
      </c>
      <c r="O143">
        <v>54</v>
      </c>
      <c r="P143">
        <v>46</v>
      </c>
      <c r="Q143">
        <v>38</v>
      </c>
      <c r="R143">
        <v>52</v>
      </c>
      <c r="S143">
        <v>45</v>
      </c>
      <c r="T143">
        <v>38</v>
      </c>
      <c r="U143">
        <v>50</v>
      </c>
      <c r="V143">
        <v>44</v>
      </c>
      <c r="W143">
        <v>38</v>
      </c>
      <c r="X143">
        <v>48</v>
      </c>
      <c r="Y143">
        <v>43</v>
      </c>
      <c r="Z143">
        <v>38</v>
      </c>
      <c r="AA143">
        <v>46</v>
      </c>
      <c r="AB143">
        <v>42</v>
      </c>
      <c r="AC143">
        <v>38</v>
      </c>
      <c r="AD143">
        <v>44</v>
      </c>
      <c r="AE143">
        <v>41</v>
      </c>
      <c r="AF143">
        <v>38</v>
      </c>
      <c r="AG143">
        <v>42</v>
      </c>
      <c r="AH143">
        <v>40</v>
      </c>
      <c r="AI143">
        <v>38</v>
      </c>
      <c r="AJ143">
        <v>40</v>
      </c>
      <c r="AK143">
        <v>39</v>
      </c>
      <c r="AL143">
        <v>38</v>
      </c>
      <c r="AM143">
        <v>38</v>
      </c>
      <c r="AN143">
        <v>38</v>
      </c>
      <c r="AO143">
        <v>36</v>
      </c>
      <c r="AP143">
        <v>38</v>
      </c>
      <c r="AQ143">
        <v>37</v>
      </c>
      <c r="AR143">
        <v>34</v>
      </c>
      <c r="AS143">
        <v>38</v>
      </c>
      <c r="AT143">
        <v>36</v>
      </c>
      <c r="AU143">
        <v>33</v>
      </c>
      <c r="AV143">
        <v>38</v>
      </c>
      <c r="AW143">
        <v>35.5</v>
      </c>
      <c r="AX143">
        <v>33</v>
      </c>
      <c r="AY143">
        <v>38</v>
      </c>
      <c r="AZ143">
        <v>35.5</v>
      </c>
      <c r="BA143">
        <v>32</v>
      </c>
      <c r="BB143">
        <v>38</v>
      </c>
      <c r="BC143">
        <v>35</v>
      </c>
      <c r="BD143">
        <v>32</v>
      </c>
      <c r="BE143">
        <v>38</v>
      </c>
      <c r="BF143">
        <v>35</v>
      </c>
      <c r="BG143">
        <v>31</v>
      </c>
      <c r="BH143">
        <v>38</v>
      </c>
      <c r="BI143">
        <v>34.5</v>
      </c>
      <c r="BJ143">
        <v>31</v>
      </c>
      <c r="BK143">
        <v>38</v>
      </c>
      <c r="BL143">
        <v>34.5</v>
      </c>
      <c r="BM143">
        <v>30</v>
      </c>
      <c r="BN143">
        <v>38</v>
      </c>
      <c r="BO143">
        <v>34</v>
      </c>
      <c r="BP143">
        <v>30</v>
      </c>
      <c r="BQ143">
        <v>38</v>
      </c>
      <c r="BR143">
        <v>34</v>
      </c>
      <c r="BS143">
        <v>29</v>
      </c>
      <c r="BT143">
        <v>38</v>
      </c>
      <c r="BU143">
        <v>33.5</v>
      </c>
      <c r="BV143">
        <v>29</v>
      </c>
      <c r="BW143">
        <v>38</v>
      </c>
      <c r="BX143">
        <v>33.5</v>
      </c>
    </row>
    <row r="144" spans="1:76" x14ac:dyDescent="0.4">
      <c r="A144" t="s">
        <v>66</v>
      </c>
      <c r="B144">
        <v>81</v>
      </c>
      <c r="C144">
        <v>81</v>
      </c>
      <c r="D144">
        <v>81</v>
      </c>
      <c r="E144">
        <v>78</v>
      </c>
      <c r="F144">
        <v>78</v>
      </c>
      <c r="G144">
        <v>78</v>
      </c>
      <c r="H144">
        <v>75</v>
      </c>
      <c r="I144">
        <v>75</v>
      </c>
      <c r="J144">
        <v>75</v>
      </c>
      <c r="K144">
        <v>72</v>
      </c>
      <c r="L144">
        <v>72</v>
      </c>
      <c r="M144">
        <v>72</v>
      </c>
      <c r="N144">
        <v>69</v>
      </c>
      <c r="O144">
        <v>69</v>
      </c>
      <c r="P144">
        <v>69</v>
      </c>
      <c r="Q144">
        <v>66</v>
      </c>
      <c r="R144">
        <v>66</v>
      </c>
      <c r="S144">
        <v>66</v>
      </c>
      <c r="T144">
        <v>63</v>
      </c>
      <c r="U144">
        <v>63</v>
      </c>
      <c r="V144">
        <v>63</v>
      </c>
      <c r="W144">
        <v>60</v>
      </c>
      <c r="X144">
        <v>60</v>
      </c>
      <c r="Y144">
        <v>60</v>
      </c>
      <c r="Z144">
        <v>57</v>
      </c>
      <c r="AA144">
        <v>57</v>
      </c>
      <c r="AB144">
        <v>57</v>
      </c>
      <c r="AC144">
        <v>54</v>
      </c>
      <c r="AD144">
        <v>54</v>
      </c>
      <c r="AE144">
        <v>54</v>
      </c>
      <c r="AF144">
        <v>51</v>
      </c>
      <c r="AG144">
        <v>51</v>
      </c>
      <c r="AH144">
        <v>51</v>
      </c>
      <c r="AI144">
        <v>48</v>
      </c>
      <c r="AJ144">
        <v>48</v>
      </c>
      <c r="AK144">
        <v>48</v>
      </c>
      <c r="AL144">
        <v>49</v>
      </c>
      <c r="AM144">
        <v>49</v>
      </c>
      <c r="AN144">
        <v>49</v>
      </c>
      <c r="AO144">
        <v>50</v>
      </c>
      <c r="AP144">
        <v>50</v>
      </c>
      <c r="AQ144">
        <v>50</v>
      </c>
      <c r="AR144">
        <v>51</v>
      </c>
      <c r="AS144">
        <v>51</v>
      </c>
      <c r="AT144">
        <v>51</v>
      </c>
      <c r="AU144">
        <v>53</v>
      </c>
      <c r="AV144">
        <v>53</v>
      </c>
      <c r="AW144">
        <v>53</v>
      </c>
      <c r="AX144">
        <v>54</v>
      </c>
      <c r="AY144">
        <v>54</v>
      </c>
      <c r="AZ144">
        <v>54</v>
      </c>
      <c r="BA144">
        <v>55</v>
      </c>
      <c r="BB144">
        <v>55</v>
      </c>
      <c r="BC144">
        <v>55</v>
      </c>
      <c r="BD144">
        <v>56</v>
      </c>
      <c r="BE144">
        <v>56</v>
      </c>
      <c r="BF144">
        <v>56</v>
      </c>
      <c r="BG144">
        <v>58</v>
      </c>
      <c r="BH144">
        <v>58</v>
      </c>
      <c r="BI144">
        <v>58</v>
      </c>
      <c r="BJ144">
        <v>59</v>
      </c>
      <c r="BK144">
        <v>59</v>
      </c>
      <c r="BL144">
        <v>59</v>
      </c>
      <c r="BM144">
        <v>60</v>
      </c>
      <c r="BN144">
        <v>60</v>
      </c>
      <c r="BO144">
        <v>60</v>
      </c>
      <c r="BP144">
        <v>61</v>
      </c>
      <c r="BQ144">
        <v>61</v>
      </c>
      <c r="BR144">
        <v>61</v>
      </c>
      <c r="BS144">
        <v>62</v>
      </c>
      <c r="BT144">
        <v>62</v>
      </c>
      <c r="BU144">
        <v>62</v>
      </c>
      <c r="BV144">
        <v>64</v>
      </c>
      <c r="BW144">
        <v>64</v>
      </c>
      <c r="BX144">
        <v>64</v>
      </c>
    </row>
    <row r="145" spans="1:76" x14ac:dyDescent="0.4">
      <c r="A145" t="s">
        <v>67</v>
      </c>
      <c r="B145">
        <v>146</v>
      </c>
      <c r="C145">
        <v>186</v>
      </c>
      <c r="D145">
        <v>166</v>
      </c>
      <c r="E145">
        <v>146</v>
      </c>
      <c r="F145">
        <v>186</v>
      </c>
      <c r="G145">
        <v>166</v>
      </c>
      <c r="H145">
        <v>146</v>
      </c>
      <c r="I145">
        <v>186</v>
      </c>
      <c r="J145">
        <v>166</v>
      </c>
      <c r="K145">
        <v>146</v>
      </c>
      <c r="L145">
        <v>186</v>
      </c>
      <c r="M145">
        <v>166</v>
      </c>
      <c r="N145">
        <v>146</v>
      </c>
      <c r="O145">
        <v>186</v>
      </c>
      <c r="P145">
        <v>166</v>
      </c>
      <c r="Q145">
        <v>146</v>
      </c>
      <c r="R145">
        <v>186</v>
      </c>
      <c r="S145">
        <v>166</v>
      </c>
      <c r="T145">
        <v>146</v>
      </c>
      <c r="U145">
        <v>186</v>
      </c>
      <c r="V145">
        <v>166</v>
      </c>
      <c r="W145">
        <v>146</v>
      </c>
      <c r="X145">
        <v>186</v>
      </c>
      <c r="Y145">
        <v>166</v>
      </c>
      <c r="Z145">
        <v>146</v>
      </c>
      <c r="AA145">
        <v>186</v>
      </c>
      <c r="AB145">
        <v>166</v>
      </c>
      <c r="AC145">
        <v>146</v>
      </c>
      <c r="AD145">
        <v>186</v>
      </c>
      <c r="AE145">
        <v>166</v>
      </c>
      <c r="AF145">
        <v>146</v>
      </c>
      <c r="AG145">
        <v>186</v>
      </c>
      <c r="AH145">
        <v>166</v>
      </c>
      <c r="AI145">
        <v>146</v>
      </c>
      <c r="AJ145">
        <v>186</v>
      </c>
      <c r="AK145">
        <v>166</v>
      </c>
      <c r="AL145">
        <v>146</v>
      </c>
      <c r="AM145">
        <v>186</v>
      </c>
      <c r="AN145">
        <v>166</v>
      </c>
      <c r="AO145">
        <v>146</v>
      </c>
      <c r="AP145">
        <v>186</v>
      </c>
      <c r="AQ145">
        <v>166</v>
      </c>
      <c r="AR145">
        <v>146</v>
      </c>
      <c r="AS145">
        <v>186</v>
      </c>
      <c r="AT145">
        <v>166</v>
      </c>
      <c r="AU145">
        <v>146</v>
      </c>
      <c r="AV145">
        <v>186</v>
      </c>
      <c r="AW145">
        <v>166</v>
      </c>
      <c r="AX145">
        <v>146</v>
      </c>
      <c r="AY145">
        <v>186</v>
      </c>
      <c r="AZ145">
        <v>166</v>
      </c>
      <c r="BA145">
        <v>146</v>
      </c>
      <c r="BB145">
        <v>186</v>
      </c>
      <c r="BC145">
        <v>166</v>
      </c>
      <c r="BD145">
        <v>146</v>
      </c>
      <c r="BE145">
        <v>186</v>
      </c>
      <c r="BF145">
        <v>166</v>
      </c>
      <c r="BG145">
        <v>146</v>
      </c>
      <c r="BH145">
        <v>186</v>
      </c>
      <c r="BI145">
        <v>166</v>
      </c>
      <c r="BJ145">
        <v>146</v>
      </c>
      <c r="BK145">
        <v>186</v>
      </c>
      <c r="BL145">
        <v>166</v>
      </c>
      <c r="BM145">
        <v>146</v>
      </c>
      <c r="BN145">
        <v>186</v>
      </c>
      <c r="BO145">
        <v>166</v>
      </c>
      <c r="BP145">
        <v>146</v>
      </c>
      <c r="BQ145">
        <v>186</v>
      </c>
      <c r="BR145">
        <v>166</v>
      </c>
      <c r="BS145">
        <v>146</v>
      </c>
      <c r="BT145">
        <v>186</v>
      </c>
      <c r="BU145">
        <v>166</v>
      </c>
      <c r="BV145">
        <v>146</v>
      </c>
      <c r="BW145">
        <v>186</v>
      </c>
      <c r="BX145">
        <v>166</v>
      </c>
    </row>
    <row r="146" spans="1:76" x14ac:dyDescent="0.4">
      <c r="A146" t="s">
        <v>68</v>
      </c>
      <c r="B146">
        <v>31</v>
      </c>
      <c r="C146">
        <v>83</v>
      </c>
      <c r="D146">
        <v>47.333333333333329</v>
      </c>
      <c r="E146">
        <v>32</v>
      </c>
      <c r="F146">
        <v>81</v>
      </c>
      <c r="G146">
        <v>48.083333333333336</v>
      </c>
      <c r="H146">
        <v>32</v>
      </c>
      <c r="I146">
        <v>80</v>
      </c>
      <c r="J146">
        <v>48.833333333333329</v>
      </c>
      <c r="K146">
        <v>32</v>
      </c>
      <c r="L146">
        <v>79</v>
      </c>
      <c r="M146">
        <v>49.5</v>
      </c>
      <c r="N146">
        <v>32</v>
      </c>
      <c r="O146">
        <v>77</v>
      </c>
      <c r="P146">
        <v>50.083333333333336</v>
      </c>
      <c r="Q146">
        <v>32</v>
      </c>
      <c r="R146">
        <v>76</v>
      </c>
      <c r="S146">
        <v>50.75</v>
      </c>
      <c r="T146">
        <v>32</v>
      </c>
      <c r="U146">
        <v>75</v>
      </c>
      <c r="V146">
        <v>51.416666666666664</v>
      </c>
      <c r="W146">
        <v>32</v>
      </c>
      <c r="X146">
        <v>74</v>
      </c>
      <c r="Y146">
        <v>52.166666666666671</v>
      </c>
      <c r="Z146">
        <v>32</v>
      </c>
      <c r="AA146">
        <v>76</v>
      </c>
      <c r="AB146">
        <v>52.833333333333336</v>
      </c>
      <c r="AC146">
        <v>32</v>
      </c>
      <c r="AD146">
        <v>78</v>
      </c>
      <c r="AE146">
        <v>53.416666666666657</v>
      </c>
      <c r="AF146">
        <v>32</v>
      </c>
      <c r="AG146">
        <v>80</v>
      </c>
      <c r="AH146">
        <v>54.25</v>
      </c>
      <c r="AI146">
        <v>32</v>
      </c>
      <c r="AJ146">
        <v>82</v>
      </c>
      <c r="AK146">
        <v>54.833333333333343</v>
      </c>
      <c r="AL146">
        <v>32</v>
      </c>
      <c r="AM146">
        <v>84</v>
      </c>
      <c r="AN146">
        <v>54.75</v>
      </c>
      <c r="AO146">
        <v>32</v>
      </c>
      <c r="AP146">
        <v>86</v>
      </c>
      <c r="AQ146">
        <v>54.5</v>
      </c>
      <c r="AR146">
        <v>31</v>
      </c>
      <c r="AS146">
        <v>88</v>
      </c>
      <c r="AT146">
        <v>54.25</v>
      </c>
      <c r="AU146">
        <v>30</v>
      </c>
      <c r="AV146">
        <v>90</v>
      </c>
      <c r="AW146">
        <v>53.916666666666657</v>
      </c>
      <c r="AX146">
        <v>30</v>
      </c>
      <c r="AY146">
        <v>92</v>
      </c>
      <c r="AZ146">
        <v>53.666666666666664</v>
      </c>
      <c r="BA146">
        <v>29</v>
      </c>
      <c r="BB146">
        <v>93</v>
      </c>
      <c r="BC146">
        <v>53.250000000000007</v>
      </c>
      <c r="BD146">
        <v>29</v>
      </c>
      <c r="BE146">
        <v>84</v>
      </c>
      <c r="BF146">
        <v>51.416666666666664</v>
      </c>
      <c r="BG146">
        <v>28</v>
      </c>
      <c r="BH146">
        <v>75</v>
      </c>
      <c r="BI146">
        <v>49.250000000000007</v>
      </c>
      <c r="BJ146">
        <v>27</v>
      </c>
      <c r="BK146">
        <v>65</v>
      </c>
      <c r="BL146">
        <v>46.500000000000007</v>
      </c>
      <c r="BM146">
        <v>27</v>
      </c>
      <c r="BN146">
        <v>64</v>
      </c>
      <c r="BO146">
        <v>43.833333333333336</v>
      </c>
      <c r="BP146">
        <v>26</v>
      </c>
      <c r="BQ146">
        <v>64</v>
      </c>
      <c r="BR146">
        <v>41.000000000000007</v>
      </c>
      <c r="BS146">
        <v>25</v>
      </c>
      <c r="BT146">
        <v>64</v>
      </c>
      <c r="BU146">
        <v>38.333333333333336</v>
      </c>
      <c r="BV146">
        <v>24</v>
      </c>
      <c r="BW146">
        <v>64</v>
      </c>
      <c r="BX146">
        <v>38.333333333333336</v>
      </c>
    </row>
    <row r="147" spans="1:76" x14ac:dyDescent="0.4">
      <c r="A147" t="s">
        <v>69</v>
      </c>
      <c r="B147">
        <v>40</v>
      </c>
      <c r="C147">
        <v>69</v>
      </c>
      <c r="D147">
        <v>48.6</v>
      </c>
      <c r="E147">
        <v>40</v>
      </c>
      <c r="F147">
        <v>68</v>
      </c>
      <c r="G147">
        <v>48.4</v>
      </c>
      <c r="H147">
        <v>40</v>
      </c>
      <c r="I147">
        <v>66</v>
      </c>
      <c r="J147">
        <v>48</v>
      </c>
      <c r="K147">
        <v>40</v>
      </c>
      <c r="L147">
        <v>64</v>
      </c>
      <c r="M147">
        <v>47.6</v>
      </c>
      <c r="N147">
        <v>40</v>
      </c>
      <c r="O147">
        <v>63</v>
      </c>
      <c r="P147">
        <v>47.4</v>
      </c>
      <c r="Q147">
        <v>40</v>
      </c>
      <c r="R147">
        <v>61</v>
      </c>
      <c r="S147">
        <v>47</v>
      </c>
      <c r="T147">
        <v>40</v>
      </c>
      <c r="U147">
        <v>60</v>
      </c>
      <c r="V147">
        <v>46.8</v>
      </c>
      <c r="W147">
        <v>40</v>
      </c>
      <c r="X147">
        <v>58</v>
      </c>
      <c r="Y147">
        <v>46.4</v>
      </c>
      <c r="Z147">
        <v>40</v>
      </c>
      <c r="AA147">
        <v>56</v>
      </c>
      <c r="AB147">
        <v>46</v>
      </c>
      <c r="AC147">
        <v>40</v>
      </c>
      <c r="AD147">
        <v>55</v>
      </c>
      <c r="AE147">
        <v>45.8</v>
      </c>
      <c r="AF147">
        <v>40</v>
      </c>
      <c r="AG147">
        <v>53</v>
      </c>
      <c r="AH147">
        <v>45.4</v>
      </c>
      <c r="AI147">
        <v>40</v>
      </c>
      <c r="AJ147">
        <v>52</v>
      </c>
      <c r="AK147">
        <v>45.2</v>
      </c>
      <c r="AL147">
        <v>40</v>
      </c>
      <c r="AM147">
        <v>50</v>
      </c>
      <c r="AN147">
        <v>44.8</v>
      </c>
      <c r="AO147">
        <v>40</v>
      </c>
      <c r="AP147">
        <v>48</v>
      </c>
      <c r="AQ147">
        <v>44.4</v>
      </c>
      <c r="AR147">
        <v>40</v>
      </c>
      <c r="AS147">
        <v>48</v>
      </c>
      <c r="AT147">
        <v>44.2</v>
      </c>
      <c r="AU147">
        <v>40</v>
      </c>
      <c r="AV147">
        <v>48</v>
      </c>
      <c r="AW147">
        <v>43.8</v>
      </c>
      <c r="AX147">
        <v>40</v>
      </c>
      <c r="AY147">
        <v>48</v>
      </c>
      <c r="AZ147">
        <v>43.4</v>
      </c>
      <c r="BA147">
        <v>40</v>
      </c>
      <c r="BB147">
        <v>48</v>
      </c>
      <c r="BC147">
        <v>43.2</v>
      </c>
      <c r="BD147">
        <v>40</v>
      </c>
      <c r="BE147">
        <v>48</v>
      </c>
      <c r="BF147">
        <v>42.8</v>
      </c>
      <c r="BG147">
        <v>39</v>
      </c>
      <c r="BH147">
        <v>48</v>
      </c>
      <c r="BI147">
        <v>42.6</v>
      </c>
      <c r="BJ147">
        <v>37</v>
      </c>
      <c r="BK147">
        <v>48</v>
      </c>
      <c r="BL147">
        <v>42.2</v>
      </c>
      <c r="BM147">
        <v>35</v>
      </c>
      <c r="BN147">
        <v>48</v>
      </c>
      <c r="BO147">
        <v>41.8</v>
      </c>
      <c r="BP147">
        <v>34</v>
      </c>
      <c r="BQ147">
        <v>48</v>
      </c>
      <c r="BR147">
        <v>41.6</v>
      </c>
      <c r="BS147">
        <v>32</v>
      </c>
      <c r="BT147">
        <v>48</v>
      </c>
      <c r="BU147">
        <v>41.2</v>
      </c>
      <c r="BV147">
        <v>30</v>
      </c>
      <c r="BW147">
        <v>48</v>
      </c>
      <c r="BX147">
        <v>40.799999999999997</v>
      </c>
    </row>
    <row r="148" spans="1:76" x14ac:dyDescent="0.4">
      <c r="A148" t="s">
        <v>70</v>
      </c>
      <c r="B148">
        <v>37</v>
      </c>
      <c r="C148">
        <v>59</v>
      </c>
      <c r="D148">
        <v>46.75</v>
      </c>
      <c r="E148">
        <v>37</v>
      </c>
      <c r="F148">
        <v>59</v>
      </c>
      <c r="G148">
        <v>47.25</v>
      </c>
      <c r="H148">
        <v>37</v>
      </c>
      <c r="I148">
        <v>59</v>
      </c>
      <c r="J148">
        <v>47.75</v>
      </c>
      <c r="K148">
        <v>37</v>
      </c>
      <c r="L148">
        <v>59</v>
      </c>
      <c r="M148">
        <v>48.25</v>
      </c>
      <c r="N148">
        <v>37</v>
      </c>
      <c r="O148">
        <v>59</v>
      </c>
      <c r="P148">
        <v>48.75</v>
      </c>
      <c r="Q148">
        <v>37</v>
      </c>
      <c r="R148">
        <v>59</v>
      </c>
      <c r="S148">
        <v>49</v>
      </c>
      <c r="T148">
        <v>37</v>
      </c>
      <c r="U148">
        <v>59</v>
      </c>
      <c r="V148">
        <v>49.5</v>
      </c>
      <c r="W148">
        <v>37</v>
      </c>
      <c r="X148">
        <v>59</v>
      </c>
      <c r="Y148">
        <v>50</v>
      </c>
      <c r="Z148">
        <v>37</v>
      </c>
      <c r="AA148">
        <v>61</v>
      </c>
      <c r="AB148">
        <v>50.5</v>
      </c>
      <c r="AC148">
        <v>37</v>
      </c>
      <c r="AD148">
        <v>63</v>
      </c>
      <c r="AE148">
        <v>51</v>
      </c>
      <c r="AF148">
        <v>37</v>
      </c>
      <c r="AG148">
        <v>64</v>
      </c>
      <c r="AH148">
        <v>51.25</v>
      </c>
      <c r="AI148">
        <v>37</v>
      </c>
      <c r="AJ148">
        <v>66</v>
      </c>
      <c r="AK148">
        <v>51.75</v>
      </c>
      <c r="AL148">
        <v>37</v>
      </c>
      <c r="AM148">
        <v>68</v>
      </c>
      <c r="AN148">
        <v>52.25</v>
      </c>
      <c r="AO148">
        <v>37</v>
      </c>
      <c r="AP148">
        <v>70</v>
      </c>
      <c r="AQ148">
        <v>52.75</v>
      </c>
      <c r="AR148">
        <v>37</v>
      </c>
      <c r="AS148">
        <v>72</v>
      </c>
      <c r="AT148">
        <v>53.25</v>
      </c>
      <c r="AU148">
        <v>37</v>
      </c>
      <c r="AV148">
        <v>74</v>
      </c>
      <c r="AW148">
        <v>53.75</v>
      </c>
      <c r="AX148">
        <v>37</v>
      </c>
      <c r="AY148">
        <v>75</v>
      </c>
      <c r="AZ148">
        <v>54</v>
      </c>
      <c r="BA148">
        <v>37</v>
      </c>
      <c r="BB148">
        <v>77</v>
      </c>
      <c r="BC148">
        <v>54.5</v>
      </c>
      <c r="BD148">
        <v>37</v>
      </c>
      <c r="BE148">
        <v>79</v>
      </c>
      <c r="BF148">
        <v>55</v>
      </c>
      <c r="BG148">
        <v>37</v>
      </c>
      <c r="BH148">
        <v>81</v>
      </c>
      <c r="BI148">
        <v>55.5</v>
      </c>
      <c r="BJ148">
        <v>37</v>
      </c>
      <c r="BK148">
        <v>83</v>
      </c>
      <c r="BL148">
        <v>56</v>
      </c>
      <c r="BM148">
        <v>37</v>
      </c>
      <c r="BN148">
        <v>84</v>
      </c>
      <c r="BO148">
        <v>56.25</v>
      </c>
      <c r="BP148">
        <v>37</v>
      </c>
      <c r="BQ148">
        <v>86</v>
      </c>
      <c r="BR148">
        <v>56.75</v>
      </c>
      <c r="BS148">
        <v>37</v>
      </c>
      <c r="BT148">
        <v>88</v>
      </c>
      <c r="BU148">
        <v>57.25</v>
      </c>
      <c r="BV148">
        <v>37</v>
      </c>
      <c r="BW148">
        <v>90</v>
      </c>
      <c r="BX148">
        <v>57.75</v>
      </c>
    </row>
    <row r="149" spans="1:76" x14ac:dyDescent="0.4">
      <c r="A149" t="s">
        <v>71</v>
      </c>
      <c r="B149">
        <v>57</v>
      </c>
      <c r="C149">
        <v>62</v>
      </c>
      <c r="D149">
        <v>60.25</v>
      </c>
      <c r="E149">
        <v>56</v>
      </c>
      <c r="F149">
        <v>60</v>
      </c>
      <c r="G149">
        <v>58.75</v>
      </c>
      <c r="H149">
        <v>55</v>
      </c>
      <c r="I149">
        <v>59</v>
      </c>
      <c r="J149">
        <v>57.5</v>
      </c>
      <c r="K149">
        <v>54</v>
      </c>
      <c r="L149">
        <v>58</v>
      </c>
      <c r="M149">
        <v>56</v>
      </c>
      <c r="N149">
        <v>53</v>
      </c>
      <c r="O149">
        <v>57</v>
      </c>
      <c r="P149">
        <v>54.5</v>
      </c>
      <c r="Q149">
        <v>51</v>
      </c>
      <c r="R149">
        <v>56</v>
      </c>
      <c r="S149">
        <v>53.25</v>
      </c>
      <c r="T149">
        <v>49</v>
      </c>
      <c r="U149">
        <v>55</v>
      </c>
      <c r="V149">
        <v>51.75</v>
      </c>
      <c r="W149">
        <v>47</v>
      </c>
      <c r="X149">
        <v>54</v>
      </c>
      <c r="Y149">
        <v>50.5</v>
      </c>
      <c r="Z149">
        <v>46</v>
      </c>
      <c r="AA149">
        <v>53</v>
      </c>
      <c r="AB149">
        <v>49.25</v>
      </c>
      <c r="AC149">
        <v>44</v>
      </c>
      <c r="AD149">
        <v>52</v>
      </c>
      <c r="AE149">
        <v>47.75</v>
      </c>
      <c r="AF149">
        <v>42</v>
      </c>
      <c r="AG149">
        <v>51</v>
      </c>
      <c r="AH149">
        <v>46.5</v>
      </c>
      <c r="AI149">
        <v>40</v>
      </c>
      <c r="AJ149">
        <v>50</v>
      </c>
      <c r="AK149">
        <v>45</v>
      </c>
      <c r="AL149">
        <v>38</v>
      </c>
      <c r="AM149">
        <v>49</v>
      </c>
      <c r="AN149">
        <v>43.5</v>
      </c>
      <c r="AO149">
        <v>36</v>
      </c>
      <c r="AP149">
        <v>48</v>
      </c>
      <c r="AQ149">
        <v>42.25</v>
      </c>
      <c r="AR149">
        <v>34</v>
      </c>
      <c r="AS149">
        <v>47</v>
      </c>
      <c r="AT149">
        <v>40.75</v>
      </c>
      <c r="AU149">
        <v>32</v>
      </c>
      <c r="AV149">
        <v>46</v>
      </c>
      <c r="AW149">
        <v>39.5</v>
      </c>
      <c r="AX149">
        <v>30</v>
      </c>
      <c r="AY149">
        <v>45</v>
      </c>
      <c r="AZ149">
        <v>38</v>
      </c>
      <c r="BA149">
        <v>28</v>
      </c>
      <c r="BB149">
        <v>44</v>
      </c>
      <c r="BC149">
        <v>36.5</v>
      </c>
      <c r="BD149">
        <v>27</v>
      </c>
      <c r="BE149">
        <v>43</v>
      </c>
      <c r="BF149">
        <v>35.5</v>
      </c>
      <c r="BG149">
        <v>25</v>
      </c>
      <c r="BH149">
        <v>42</v>
      </c>
      <c r="BI149">
        <v>34</v>
      </c>
      <c r="BJ149">
        <v>23</v>
      </c>
      <c r="BK149">
        <v>41</v>
      </c>
      <c r="BL149">
        <v>32.5</v>
      </c>
      <c r="BM149">
        <v>21</v>
      </c>
      <c r="BN149">
        <v>40</v>
      </c>
      <c r="BO149">
        <v>31.25</v>
      </c>
      <c r="BP149">
        <v>19</v>
      </c>
      <c r="BQ149">
        <v>67</v>
      </c>
      <c r="BR149">
        <v>41.5</v>
      </c>
      <c r="BS149">
        <v>44</v>
      </c>
      <c r="BT149">
        <v>93</v>
      </c>
      <c r="BU149">
        <v>64.25</v>
      </c>
      <c r="BV149">
        <v>69</v>
      </c>
      <c r="BW149">
        <v>120</v>
      </c>
      <c r="BX149">
        <v>87.25</v>
      </c>
    </row>
    <row r="150" spans="1:76" x14ac:dyDescent="0.4">
      <c r="A150" t="s">
        <v>72</v>
      </c>
      <c r="B150">
        <v>95</v>
      </c>
      <c r="C150">
        <v>123</v>
      </c>
      <c r="D150">
        <v>109</v>
      </c>
      <c r="E150">
        <v>95</v>
      </c>
      <c r="F150">
        <v>122</v>
      </c>
      <c r="G150">
        <v>107.83333333333333</v>
      </c>
      <c r="H150">
        <v>95</v>
      </c>
      <c r="I150">
        <v>121</v>
      </c>
      <c r="J150">
        <v>106.83333333333334</v>
      </c>
      <c r="K150">
        <v>95</v>
      </c>
      <c r="L150">
        <v>121</v>
      </c>
      <c r="M150">
        <v>106</v>
      </c>
      <c r="N150">
        <v>95</v>
      </c>
      <c r="O150">
        <v>120</v>
      </c>
      <c r="P150">
        <v>105</v>
      </c>
      <c r="Q150">
        <v>95</v>
      </c>
      <c r="R150">
        <v>119</v>
      </c>
      <c r="S150">
        <v>104</v>
      </c>
      <c r="T150">
        <v>95</v>
      </c>
      <c r="U150">
        <v>118</v>
      </c>
      <c r="V150">
        <v>103</v>
      </c>
      <c r="W150">
        <v>95</v>
      </c>
      <c r="X150">
        <v>118</v>
      </c>
      <c r="Y150">
        <v>102</v>
      </c>
      <c r="Z150">
        <v>94</v>
      </c>
      <c r="AA150">
        <v>117</v>
      </c>
      <c r="AB150">
        <v>101</v>
      </c>
      <c r="AC150">
        <v>91</v>
      </c>
      <c r="AD150">
        <v>116</v>
      </c>
      <c r="AE150">
        <v>100</v>
      </c>
      <c r="AF150">
        <v>89</v>
      </c>
      <c r="AG150">
        <v>115</v>
      </c>
      <c r="AH150">
        <v>99.166666666666671</v>
      </c>
      <c r="AI150">
        <v>86</v>
      </c>
      <c r="AJ150">
        <v>114</v>
      </c>
      <c r="AK150">
        <v>98.166666666666671</v>
      </c>
      <c r="AL150">
        <v>83</v>
      </c>
      <c r="AM150">
        <v>114</v>
      </c>
      <c r="AN150">
        <v>97.5</v>
      </c>
      <c r="AO150">
        <v>80</v>
      </c>
      <c r="AP150">
        <v>113</v>
      </c>
      <c r="AQ150">
        <v>96.333333333333329</v>
      </c>
      <c r="AR150">
        <v>77</v>
      </c>
      <c r="AS150">
        <v>112</v>
      </c>
      <c r="AT150">
        <v>95.333333333333329</v>
      </c>
      <c r="AU150">
        <v>74</v>
      </c>
      <c r="AV150">
        <v>111</v>
      </c>
      <c r="AW150">
        <v>94.333333333333343</v>
      </c>
      <c r="AX150">
        <v>71</v>
      </c>
      <c r="AY150">
        <v>111</v>
      </c>
      <c r="AZ150">
        <v>93.5</v>
      </c>
      <c r="BA150">
        <v>68</v>
      </c>
      <c r="BB150">
        <v>110</v>
      </c>
      <c r="BC150">
        <v>92.5</v>
      </c>
      <c r="BD150">
        <v>65</v>
      </c>
      <c r="BE150">
        <v>109</v>
      </c>
      <c r="BF150">
        <v>91.5</v>
      </c>
      <c r="BG150">
        <v>62</v>
      </c>
      <c r="BH150">
        <v>108</v>
      </c>
      <c r="BI150">
        <v>90.333333333333329</v>
      </c>
      <c r="BJ150">
        <v>82</v>
      </c>
      <c r="BK150">
        <v>318</v>
      </c>
      <c r="BL150">
        <v>144.16666666666666</v>
      </c>
      <c r="BM150">
        <v>80</v>
      </c>
      <c r="BN150">
        <v>148</v>
      </c>
      <c r="BO150">
        <v>101.83333333333334</v>
      </c>
      <c r="BP150">
        <v>78</v>
      </c>
      <c r="BQ150">
        <v>126</v>
      </c>
      <c r="BR150">
        <v>94.666666666666657</v>
      </c>
      <c r="BS150">
        <v>75</v>
      </c>
      <c r="BT150">
        <v>103</v>
      </c>
      <c r="BU150">
        <v>87.333333333333329</v>
      </c>
      <c r="BV150">
        <v>64</v>
      </c>
      <c r="BW150">
        <v>99</v>
      </c>
      <c r="BX150">
        <v>80.166666666666671</v>
      </c>
    </row>
    <row r="151" spans="1:76" x14ac:dyDescent="0.4">
      <c r="A151" t="s">
        <v>592</v>
      </c>
      <c r="B151">
        <v>132</v>
      </c>
      <c r="C151">
        <v>255</v>
      </c>
      <c r="D151">
        <v>171.44444444444446</v>
      </c>
      <c r="E151">
        <v>129</v>
      </c>
      <c r="F151">
        <v>234</v>
      </c>
      <c r="G151">
        <v>166.55555555555554</v>
      </c>
      <c r="H151">
        <v>127</v>
      </c>
      <c r="I151">
        <v>213</v>
      </c>
      <c r="J151">
        <v>161.77777777777774</v>
      </c>
      <c r="K151">
        <v>124</v>
      </c>
      <c r="L151">
        <v>214</v>
      </c>
      <c r="M151">
        <v>156.66666666666669</v>
      </c>
      <c r="N151">
        <v>121</v>
      </c>
      <c r="O151">
        <v>221</v>
      </c>
      <c r="P151">
        <v>151.88888888888889</v>
      </c>
      <c r="Q151">
        <v>119</v>
      </c>
      <c r="R151">
        <v>229</v>
      </c>
      <c r="S151">
        <v>147.22222222222223</v>
      </c>
      <c r="T151">
        <v>91</v>
      </c>
      <c r="U151">
        <v>145</v>
      </c>
      <c r="V151">
        <v>126.11111111111111</v>
      </c>
      <c r="W151">
        <v>90</v>
      </c>
      <c r="X151">
        <v>136</v>
      </c>
      <c r="Y151">
        <v>122.55555555555556</v>
      </c>
      <c r="Z151">
        <v>88</v>
      </c>
      <c r="AA151">
        <v>128</v>
      </c>
      <c r="AB151">
        <v>118.44444444444444</v>
      </c>
      <c r="AC151">
        <v>86</v>
      </c>
      <c r="AD151">
        <v>125</v>
      </c>
      <c r="AE151">
        <v>114.66666666666667</v>
      </c>
      <c r="AF151">
        <v>84</v>
      </c>
      <c r="AG151">
        <v>121</v>
      </c>
      <c r="AH151">
        <v>110.8888888888889</v>
      </c>
      <c r="AI151">
        <v>82</v>
      </c>
      <c r="AJ151">
        <v>118</v>
      </c>
      <c r="AK151">
        <v>107</v>
      </c>
      <c r="AL151">
        <v>80</v>
      </c>
      <c r="AM151">
        <v>114</v>
      </c>
      <c r="AN151">
        <v>103.11111111111111</v>
      </c>
      <c r="AO151">
        <v>79</v>
      </c>
      <c r="AP151">
        <v>110</v>
      </c>
      <c r="AQ151">
        <v>99.333333333333329</v>
      </c>
      <c r="AR151">
        <v>72</v>
      </c>
      <c r="AS151">
        <v>107</v>
      </c>
      <c r="AT151">
        <v>95.555555555555557</v>
      </c>
      <c r="AU151">
        <v>63</v>
      </c>
      <c r="AV151">
        <v>104</v>
      </c>
      <c r="AW151">
        <v>91.888888888888886</v>
      </c>
      <c r="AX151">
        <v>54</v>
      </c>
      <c r="AY151">
        <v>101</v>
      </c>
      <c r="AZ151">
        <v>88</v>
      </c>
      <c r="BA151">
        <v>60</v>
      </c>
      <c r="BB151">
        <v>109</v>
      </c>
      <c r="BC151">
        <v>89.111111111111114</v>
      </c>
      <c r="BD151">
        <v>65</v>
      </c>
      <c r="BE151">
        <v>127</v>
      </c>
      <c r="BF151">
        <v>90.333333333333329</v>
      </c>
      <c r="BG151">
        <v>68</v>
      </c>
      <c r="BH151">
        <v>145</v>
      </c>
      <c r="BI151">
        <v>91.666666666666671</v>
      </c>
      <c r="BJ151">
        <v>66</v>
      </c>
      <c r="BK151">
        <v>162</v>
      </c>
      <c r="BL151">
        <v>92.888888888888886</v>
      </c>
      <c r="BM151">
        <v>64</v>
      </c>
      <c r="BN151">
        <v>96</v>
      </c>
      <c r="BO151">
        <v>81.333333333333314</v>
      </c>
      <c r="BP151">
        <v>26</v>
      </c>
      <c r="BQ151">
        <v>86</v>
      </c>
      <c r="BR151">
        <v>69.777777777777771</v>
      </c>
      <c r="BS151">
        <v>48</v>
      </c>
      <c r="BT151">
        <v>92</v>
      </c>
      <c r="BU151">
        <v>68.444444444444443</v>
      </c>
      <c r="BV151">
        <v>32</v>
      </c>
      <c r="BW151">
        <v>97</v>
      </c>
      <c r="BX151">
        <v>66.888888888888886</v>
      </c>
    </row>
    <row r="152" spans="1:76" x14ac:dyDescent="0.4">
      <c r="A152" t="s">
        <v>73</v>
      </c>
      <c r="B152">
        <v>58</v>
      </c>
      <c r="C152">
        <v>78</v>
      </c>
      <c r="D152">
        <v>66</v>
      </c>
      <c r="E152">
        <v>60</v>
      </c>
      <c r="F152">
        <v>76</v>
      </c>
      <c r="G152">
        <v>65.5</v>
      </c>
      <c r="H152">
        <v>59</v>
      </c>
      <c r="I152">
        <v>75</v>
      </c>
      <c r="J152">
        <v>65</v>
      </c>
      <c r="K152">
        <v>58</v>
      </c>
      <c r="L152">
        <v>74</v>
      </c>
      <c r="M152">
        <v>64.5</v>
      </c>
      <c r="N152">
        <v>56</v>
      </c>
      <c r="O152">
        <v>73</v>
      </c>
      <c r="P152">
        <v>64</v>
      </c>
      <c r="Q152">
        <v>55</v>
      </c>
      <c r="R152">
        <v>71</v>
      </c>
      <c r="S152">
        <v>63.5</v>
      </c>
      <c r="T152">
        <v>54</v>
      </c>
      <c r="U152">
        <v>70</v>
      </c>
      <c r="V152">
        <v>63</v>
      </c>
      <c r="W152">
        <v>52</v>
      </c>
      <c r="X152">
        <v>72</v>
      </c>
      <c r="Y152">
        <v>62.5</v>
      </c>
      <c r="Z152">
        <v>51</v>
      </c>
      <c r="AA152">
        <v>75</v>
      </c>
      <c r="AB152">
        <v>62.25</v>
      </c>
      <c r="AC152">
        <v>50</v>
      </c>
      <c r="AD152">
        <v>77</v>
      </c>
      <c r="AE152">
        <v>61.75</v>
      </c>
      <c r="AF152">
        <v>48</v>
      </c>
      <c r="AG152">
        <v>74</v>
      </c>
      <c r="AH152">
        <v>60</v>
      </c>
      <c r="AI152">
        <v>47</v>
      </c>
      <c r="AJ152">
        <v>72</v>
      </c>
      <c r="AK152">
        <v>58.5</v>
      </c>
      <c r="AL152">
        <v>45</v>
      </c>
      <c r="AM152">
        <v>70</v>
      </c>
      <c r="AN152">
        <v>56.75</v>
      </c>
      <c r="AO152">
        <v>44</v>
      </c>
      <c r="AP152">
        <v>68</v>
      </c>
      <c r="AQ152">
        <v>55.5</v>
      </c>
      <c r="AR152">
        <v>43</v>
      </c>
      <c r="AS152">
        <v>65</v>
      </c>
      <c r="AT152">
        <v>53.75</v>
      </c>
      <c r="AU152">
        <v>41</v>
      </c>
      <c r="AV152">
        <v>63</v>
      </c>
      <c r="AW152">
        <v>52.25</v>
      </c>
      <c r="AX152">
        <v>40</v>
      </c>
      <c r="AY152">
        <v>61</v>
      </c>
      <c r="AZ152">
        <v>50.75</v>
      </c>
      <c r="BA152">
        <v>39</v>
      </c>
      <c r="BB152">
        <v>58</v>
      </c>
      <c r="BC152">
        <v>49</v>
      </c>
      <c r="BD152">
        <v>37</v>
      </c>
      <c r="BE152">
        <v>56</v>
      </c>
      <c r="BF152">
        <v>47.5</v>
      </c>
      <c r="BG152">
        <v>36</v>
      </c>
      <c r="BH152">
        <v>54</v>
      </c>
      <c r="BI152">
        <v>46.25</v>
      </c>
      <c r="BJ152">
        <v>35</v>
      </c>
      <c r="BK152">
        <v>52</v>
      </c>
      <c r="BL152">
        <v>44.25</v>
      </c>
      <c r="BM152">
        <v>33</v>
      </c>
      <c r="BN152">
        <v>51</v>
      </c>
      <c r="BO152">
        <v>42.75</v>
      </c>
      <c r="BP152">
        <v>32</v>
      </c>
      <c r="BQ152">
        <v>50</v>
      </c>
      <c r="BR152">
        <v>41.25</v>
      </c>
      <c r="BS152">
        <v>30</v>
      </c>
      <c r="BT152">
        <v>49</v>
      </c>
      <c r="BU152">
        <v>39.75</v>
      </c>
      <c r="BV152">
        <v>29</v>
      </c>
      <c r="BW152">
        <v>47</v>
      </c>
      <c r="BX152">
        <v>38</v>
      </c>
    </row>
    <row r="153" spans="1:76" x14ac:dyDescent="0.4">
      <c r="A153" t="s">
        <v>74</v>
      </c>
      <c r="B153">
        <v>78</v>
      </c>
      <c r="C153">
        <v>87</v>
      </c>
      <c r="D153">
        <v>82.5</v>
      </c>
      <c r="E153">
        <v>78</v>
      </c>
      <c r="F153">
        <v>86</v>
      </c>
      <c r="G153">
        <v>82</v>
      </c>
      <c r="H153">
        <v>77</v>
      </c>
      <c r="I153">
        <v>85</v>
      </c>
      <c r="J153">
        <v>81</v>
      </c>
      <c r="K153">
        <v>76</v>
      </c>
      <c r="L153">
        <v>84</v>
      </c>
      <c r="M153">
        <v>80</v>
      </c>
      <c r="N153">
        <v>75</v>
      </c>
      <c r="O153">
        <v>83</v>
      </c>
      <c r="P153">
        <v>79</v>
      </c>
      <c r="Q153">
        <v>75</v>
      </c>
      <c r="R153">
        <v>82</v>
      </c>
      <c r="S153">
        <v>78.5</v>
      </c>
      <c r="T153">
        <v>74</v>
      </c>
      <c r="U153">
        <v>81</v>
      </c>
      <c r="V153">
        <v>77.5</v>
      </c>
      <c r="W153">
        <v>73</v>
      </c>
      <c r="X153">
        <v>80</v>
      </c>
      <c r="Y153">
        <v>76.5</v>
      </c>
      <c r="Z153">
        <v>73</v>
      </c>
      <c r="AA153">
        <v>79</v>
      </c>
      <c r="AB153">
        <v>76</v>
      </c>
      <c r="AC153">
        <v>72</v>
      </c>
      <c r="AD153">
        <v>77</v>
      </c>
      <c r="AE153">
        <v>74.5</v>
      </c>
      <c r="AF153">
        <v>71</v>
      </c>
      <c r="AG153">
        <v>76</v>
      </c>
      <c r="AH153">
        <v>73.5</v>
      </c>
      <c r="AI153">
        <v>70</v>
      </c>
      <c r="AJ153">
        <v>75</v>
      </c>
      <c r="AK153">
        <v>72.5</v>
      </c>
      <c r="AL153">
        <v>70</v>
      </c>
      <c r="AM153">
        <v>74</v>
      </c>
      <c r="AN153">
        <v>72</v>
      </c>
      <c r="AO153">
        <v>69</v>
      </c>
      <c r="AP153">
        <v>73</v>
      </c>
      <c r="AQ153">
        <v>71</v>
      </c>
      <c r="AR153">
        <v>68</v>
      </c>
      <c r="AS153">
        <v>72</v>
      </c>
      <c r="AT153">
        <v>70</v>
      </c>
      <c r="AU153">
        <v>68</v>
      </c>
      <c r="AV153">
        <v>71</v>
      </c>
      <c r="AW153">
        <v>69.5</v>
      </c>
      <c r="AX153">
        <v>67</v>
      </c>
      <c r="AY153">
        <v>70</v>
      </c>
      <c r="AZ153">
        <v>68.5</v>
      </c>
      <c r="BA153">
        <v>66</v>
      </c>
      <c r="BB153">
        <v>69</v>
      </c>
      <c r="BC153">
        <v>67.5</v>
      </c>
      <c r="BD153">
        <v>65</v>
      </c>
      <c r="BE153">
        <v>68</v>
      </c>
      <c r="BF153">
        <v>66.5</v>
      </c>
      <c r="BG153">
        <v>65</v>
      </c>
      <c r="BH153">
        <v>67</v>
      </c>
      <c r="BI153">
        <v>66</v>
      </c>
      <c r="BJ153">
        <v>64</v>
      </c>
      <c r="BK153">
        <v>66</v>
      </c>
      <c r="BL153">
        <v>65</v>
      </c>
      <c r="BM153">
        <v>63</v>
      </c>
      <c r="BN153">
        <v>65</v>
      </c>
      <c r="BO153">
        <v>64</v>
      </c>
      <c r="BP153">
        <v>63</v>
      </c>
      <c r="BQ153">
        <v>64</v>
      </c>
      <c r="BR153">
        <v>63.5</v>
      </c>
      <c r="BS153">
        <v>62</v>
      </c>
      <c r="BT153">
        <v>62</v>
      </c>
      <c r="BU153">
        <v>62</v>
      </c>
      <c r="BV153">
        <v>61</v>
      </c>
      <c r="BW153">
        <v>61</v>
      </c>
      <c r="BX153">
        <v>61</v>
      </c>
    </row>
    <row r="154" spans="1:76" x14ac:dyDescent="0.4">
      <c r="A154" t="s">
        <v>75</v>
      </c>
      <c r="B154">
        <v>102</v>
      </c>
      <c r="C154">
        <v>133</v>
      </c>
      <c r="D154">
        <v>122</v>
      </c>
      <c r="E154">
        <v>105</v>
      </c>
      <c r="F154">
        <v>130</v>
      </c>
      <c r="G154">
        <v>121</v>
      </c>
      <c r="H154">
        <v>107</v>
      </c>
      <c r="I154">
        <v>127</v>
      </c>
      <c r="J154">
        <v>119.66666666666667</v>
      </c>
      <c r="K154">
        <v>110</v>
      </c>
      <c r="L154">
        <v>124</v>
      </c>
      <c r="M154">
        <v>118.66666666666667</v>
      </c>
      <c r="N154">
        <v>113</v>
      </c>
      <c r="O154">
        <v>121</v>
      </c>
      <c r="P154">
        <v>117.66666666666667</v>
      </c>
      <c r="Q154">
        <v>116</v>
      </c>
      <c r="R154">
        <v>118</v>
      </c>
      <c r="S154">
        <v>117</v>
      </c>
      <c r="T154">
        <v>114</v>
      </c>
      <c r="U154">
        <v>118</v>
      </c>
      <c r="V154">
        <v>115.33333333333333</v>
      </c>
      <c r="W154">
        <v>111</v>
      </c>
      <c r="X154">
        <v>121</v>
      </c>
      <c r="Y154">
        <v>114.33333333333333</v>
      </c>
      <c r="Z154">
        <v>108</v>
      </c>
      <c r="AA154">
        <v>124</v>
      </c>
      <c r="AB154">
        <v>113.33333333333333</v>
      </c>
      <c r="AC154">
        <v>105</v>
      </c>
      <c r="AD154">
        <v>127</v>
      </c>
      <c r="AE154">
        <v>112.33333333333333</v>
      </c>
      <c r="AF154">
        <v>102</v>
      </c>
      <c r="AG154">
        <v>129</v>
      </c>
      <c r="AH154">
        <v>111</v>
      </c>
      <c r="AI154">
        <v>98</v>
      </c>
      <c r="AJ154">
        <v>132</v>
      </c>
      <c r="AK154">
        <v>110</v>
      </c>
      <c r="AL154">
        <v>95</v>
      </c>
      <c r="AM154">
        <v>135</v>
      </c>
      <c r="AN154">
        <v>109</v>
      </c>
      <c r="AO154">
        <v>92</v>
      </c>
      <c r="AP154">
        <v>127</v>
      </c>
      <c r="AQ154">
        <v>104.33333333333333</v>
      </c>
      <c r="AR154">
        <v>89</v>
      </c>
      <c r="AS154">
        <v>118</v>
      </c>
      <c r="AT154">
        <v>99.333333333333329</v>
      </c>
      <c r="AU154">
        <v>86</v>
      </c>
      <c r="AV154">
        <v>110</v>
      </c>
      <c r="AW154">
        <v>94.666666666666671</v>
      </c>
      <c r="AX154">
        <v>83</v>
      </c>
      <c r="AY154">
        <v>102</v>
      </c>
      <c r="AZ154">
        <v>90</v>
      </c>
      <c r="BA154">
        <v>79</v>
      </c>
      <c r="BB154">
        <v>93</v>
      </c>
      <c r="BC154">
        <v>84.666666666666671</v>
      </c>
      <c r="BD154">
        <v>76</v>
      </c>
      <c r="BE154">
        <v>85</v>
      </c>
      <c r="BF154">
        <v>80.333333333333329</v>
      </c>
      <c r="BG154">
        <v>73</v>
      </c>
      <c r="BH154">
        <v>77</v>
      </c>
      <c r="BI154">
        <v>75.666666666666671</v>
      </c>
      <c r="BJ154">
        <v>69</v>
      </c>
      <c r="BK154">
        <v>74</v>
      </c>
      <c r="BL154">
        <v>71</v>
      </c>
      <c r="BM154">
        <v>60</v>
      </c>
      <c r="BN154">
        <v>71</v>
      </c>
      <c r="BO154">
        <v>66</v>
      </c>
      <c r="BP154">
        <v>52</v>
      </c>
      <c r="BQ154">
        <v>68</v>
      </c>
      <c r="BR154">
        <v>61.333333333333336</v>
      </c>
      <c r="BS154">
        <v>44</v>
      </c>
      <c r="BT154">
        <v>65</v>
      </c>
      <c r="BU154">
        <v>56.333333333333336</v>
      </c>
      <c r="BV154">
        <v>35</v>
      </c>
      <c r="BW154">
        <v>63</v>
      </c>
      <c r="BX154">
        <v>51.666666666666671</v>
      </c>
    </row>
    <row r="155" spans="1:76" x14ac:dyDescent="0.4">
      <c r="A155" t="s">
        <v>76</v>
      </c>
      <c r="B155">
        <v>110</v>
      </c>
      <c r="C155">
        <v>158</v>
      </c>
      <c r="D155">
        <v>138.90909090909091</v>
      </c>
      <c r="E155">
        <v>117</v>
      </c>
      <c r="F155">
        <v>154</v>
      </c>
      <c r="G155">
        <v>138</v>
      </c>
      <c r="H155">
        <v>122</v>
      </c>
      <c r="I155">
        <v>151</v>
      </c>
      <c r="J155">
        <v>137.09090909090909</v>
      </c>
      <c r="K155">
        <v>126</v>
      </c>
      <c r="L155">
        <v>147</v>
      </c>
      <c r="M155">
        <v>136.09090909090909</v>
      </c>
      <c r="N155">
        <v>127</v>
      </c>
      <c r="O155">
        <v>144</v>
      </c>
      <c r="P155">
        <v>135.27272727272728</v>
      </c>
      <c r="Q155">
        <v>125</v>
      </c>
      <c r="R155">
        <v>147</v>
      </c>
      <c r="S155">
        <v>134.45454545454547</v>
      </c>
      <c r="T155">
        <v>123</v>
      </c>
      <c r="U155">
        <v>152</v>
      </c>
      <c r="V155">
        <v>133.45454545454547</v>
      </c>
      <c r="W155">
        <v>121</v>
      </c>
      <c r="X155">
        <v>146</v>
      </c>
      <c r="Y155">
        <v>130.63636363636365</v>
      </c>
      <c r="Z155">
        <v>118</v>
      </c>
      <c r="AA155">
        <v>141</v>
      </c>
      <c r="AB155">
        <v>127.09090909090909</v>
      </c>
      <c r="AC155">
        <v>116</v>
      </c>
      <c r="AD155">
        <v>136</v>
      </c>
      <c r="AE155">
        <v>123.45454545454545</v>
      </c>
      <c r="AF155">
        <v>113</v>
      </c>
      <c r="AG155">
        <v>131</v>
      </c>
      <c r="AH155">
        <v>120.09090909090909</v>
      </c>
      <c r="AI155">
        <v>110</v>
      </c>
      <c r="AJ155">
        <v>126</v>
      </c>
      <c r="AK155">
        <v>116.36363636363636</v>
      </c>
      <c r="AL155">
        <v>106</v>
      </c>
      <c r="AM155">
        <v>121</v>
      </c>
      <c r="AN155">
        <v>112.90909090909092</v>
      </c>
      <c r="AO155">
        <v>102</v>
      </c>
      <c r="AP155">
        <v>116</v>
      </c>
      <c r="AQ155">
        <v>109.18181818181819</v>
      </c>
      <c r="AR155">
        <v>98</v>
      </c>
      <c r="AS155">
        <v>111</v>
      </c>
      <c r="AT155">
        <v>105.54545454545455</v>
      </c>
      <c r="AU155">
        <v>94</v>
      </c>
      <c r="AV155">
        <v>108</v>
      </c>
      <c r="AW155">
        <v>101.99999999999999</v>
      </c>
      <c r="AX155">
        <v>89</v>
      </c>
      <c r="AY155">
        <v>106</v>
      </c>
      <c r="AZ155">
        <v>98.36363636363636</v>
      </c>
      <c r="BA155">
        <v>85</v>
      </c>
      <c r="BB155">
        <v>104</v>
      </c>
      <c r="BC155">
        <v>94.636363636363626</v>
      </c>
      <c r="BD155">
        <v>81</v>
      </c>
      <c r="BE155">
        <v>102</v>
      </c>
      <c r="BF155">
        <v>91.090909090909093</v>
      </c>
      <c r="BG155">
        <v>77</v>
      </c>
      <c r="BH155">
        <v>101</v>
      </c>
      <c r="BI155">
        <v>87.545454545454547</v>
      </c>
      <c r="BJ155">
        <v>73</v>
      </c>
      <c r="BK155">
        <v>99</v>
      </c>
      <c r="BL155">
        <v>84</v>
      </c>
      <c r="BM155">
        <v>69</v>
      </c>
      <c r="BN155">
        <v>97</v>
      </c>
      <c r="BO155">
        <v>80.36363636363636</v>
      </c>
      <c r="BP155">
        <v>64</v>
      </c>
      <c r="BQ155">
        <v>95</v>
      </c>
      <c r="BR155">
        <v>76.727272727272734</v>
      </c>
      <c r="BS155">
        <v>60</v>
      </c>
      <c r="BT155">
        <v>94</v>
      </c>
      <c r="BU155">
        <v>73.090909090909093</v>
      </c>
      <c r="BV155">
        <v>56</v>
      </c>
      <c r="BW155">
        <v>92</v>
      </c>
      <c r="BX155">
        <v>69.545454545454547</v>
      </c>
    </row>
    <row r="156" spans="1:76" x14ac:dyDescent="0.4">
      <c r="A156" t="s">
        <v>77</v>
      </c>
      <c r="B156">
        <v>91</v>
      </c>
      <c r="C156">
        <v>102</v>
      </c>
      <c r="D156">
        <v>96.5</v>
      </c>
      <c r="E156">
        <v>89</v>
      </c>
      <c r="F156">
        <v>100</v>
      </c>
      <c r="G156">
        <v>94.5</v>
      </c>
      <c r="H156">
        <v>87</v>
      </c>
      <c r="I156">
        <v>97</v>
      </c>
      <c r="J156">
        <v>92</v>
      </c>
      <c r="K156">
        <v>85</v>
      </c>
      <c r="L156">
        <v>95</v>
      </c>
      <c r="M156">
        <v>90</v>
      </c>
      <c r="N156">
        <v>83</v>
      </c>
      <c r="O156">
        <v>92</v>
      </c>
      <c r="P156">
        <v>87.5</v>
      </c>
      <c r="Q156">
        <v>81</v>
      </c>
      <c r="R156">
        <v>90</v>
      </c>
      <c r="S156">
        <v>85.5</v>
      </c>
      <c r="T156">
        <v>79</v>
      </c>
      <c r="U156">
        <v>87</v>
      </c>
      <c r="V156">
        <v>83</v>
      </c>
      <c r="W156">
        <v>77</v>
      </c>
      <c r="X156">
        <v>85</v>
      </c>
      <c r="Y156">
        <v>81</v>
      </c>
      <c r="Z156">
        <v>75</v>
      </c>
      <c r="AA156">
        <v>82</v>
      </c>
      <c r="AB156">
        <v>78.5</v>
      </c>
      <c r="AC156">
        <v>73</v>
      </c>
      <c r="AD156">
        <v>80</v>
      </c>
      <c r="AE156">
        <v>76.5</v>
      </c>
      <c r="AF156">
        <v>70</v>
      </c>
      <c r="AG156">
        <v>77</v>
      </c>
      <c r="AH156">
        <v>73.5</v>
      </c>
      <c r="AI156">
        <v>68</v>
      </c>
      <c r="AJ156">
        <v>75</v>
      </c>
      <c r="AK156">
        <v>71.5</v>
      </c>
      <c r="AL156">
        <v>66</v>
      </c>
      <c r="AM156">
        <v>72</v>
      </c>
      <c r="AN156">
        <v>69</v>
      </c>
      <c r="AO156">
        <v>64</v>
      </c>
      <c r="AP156">
        <v>70</v>
      </c>
      <c r="AQ156">
        <v>67</v>
      </c>
      <c r="AR156">
        <v>62</v>
      </c>
      <c r="AS156">
        <v>67</v>
      </c>
      <c r="AT156">
        <v>64.5</v>
      </c>
      <c r="AU156">
        <v>65</v>
      </c>
      <c r="AV156">
        <v>68</v>
      </c>
      <c r="AW156">
        <v>66.5</v>
      </c>
      <c r="AX156">
        <v>72</v>
      </c>
      <c r="AY156">
        <v>73</v>
      </c>
      <c r="AZ156">
        <v>72.5</v>
      </c>
      <c r="BA156">
        <v>79</v>
      </c>
      <c r="BB156">
        <v>79</v>
      </c>
      <c r="BC156">
        <v>79</v>
      </c>
      <c r="BD156">
        <v>84</v>
      </c>
      <c r="BE156">
        <v>86</v>
      </c>
      <c r="BF156">
        <v>85</v>
      </c>
      <c r="BG156">
        <v>90</v>
      </c>
      <c r="BH156">
        <v>93</v>
      </c>
      <c r="BI156">
        <v>91.5</v>
      </c>
      <c r="BJ156">
        <v>95</v>
      </c>
      <c r="BK156">
        <v>100</v>
      </c>
      <c r="BL156">
        <v>97.5</v>
      </c>
      <c r="BM156">
        <v>101</v>
      </c>
      <c r="BN156">
        <v>107</v>
      </c>
      <c r="BO156">
        <v>104</v>
      </c>
      <c r="BP156">
        <v>107</v>
      </c>
      <c r="BQ156">
        <v>114</v>
      </c>
      <c r="BR156">
        <v>110.5</v>
      </c>
      <c r="BS156">
        <v>112</v>
      </c>
      <c r="BT156">
        <v>121</v>
      </c>
      <c r="BU156">
        <v>116.5</v>
      </c>
      <c r="BV156">
        <v>118</v>
      </c>
      <c r="BW156">
        <v>128</v>
      </c>
      <c r="BX156">
        <v>123</v>
      </c>
    </row>
    <row r="157" spans="1:76" x14ac:dyDescent="0.4">
      <c r="A157" t="s">
        <v>78</v>
      </c>
      <c r="B157">
        <v>104</v>
      </c>
      <c r="C157">
        <v>136</v>
      </c>
      <c r="D157">
        <v>122</v>
      </c>
      <c r="E157">
        <v>103</v>
      </c>
      <c r="F157">
        <v>133</v>
      </c>
      <c r="G157">
        <v>120</v>
      </c>
      <c r="H157">
        <v>101</v>
      </c>
      <c r="I157">
        <v>131</v>
      </c>
      <c r="J157">
        <v>118</v>
      </c>
      <c r="K157">
        <v>100</v>
      </c>
      <c r="L157">
        <v>128</v>
      </c>
      <c r="M157">
        <v>116</v>
      </c>
      <c r="N157">
        <v>98</v>
      </c>
      <c r="O157">
        <v>125</v>
      </c>
      <c r="P157">
        <v>113.66666666666667</v>
      </c>
      <c r="Q157">
        <v>97</v>
      </c>
      <c r="R157">
        <v>123</v>
      </c>
      <c r="S157">
        <v>112</v>
      </c>
      <c r="T157">
        <v>96</v>
      </c>
      <c r="U157">
        <v>120</v>
      </c>
      <c r="V157">
        <v>109.66666666666667</v>
      </c>
      <c r="W157">
        <v>94</v>
      </c>
      <c r="X157">
        <v>117</v>
      </c>
      <c r="Y157">
        <v>107.33333333333333</v>
      </c>
      <c r="Z157">
        <v>93</v>
      </c>
      <c r="AA157">
        <v>115</v>
      </c>
      <c r="AB157">
        <v>105.66666666666667</v>
      </c>
      <c r="AC157">
        <v>91</v>
      </c>
      <c r="AD157">
        <v>112</v>
      </c>
      <c r="AE157">
        <v>103.33333333333333</v>
      </c>
      <c r="AF157">
        <v>90</v>
      </c>
      <c r="AG157">
        <v>109</v>
      </c>
      <c r="AH157">
        <v>101.33333333333333</v>
      </c>
      <c r="AI157">
        <v>89</v>
      </c>
      <c r="AJ157">
        <v>107</v>
      </c>
      <c r="AK157">
        <v>99.666666666666671</v>
      </c>
      <c r="AL157">
        <v>87</v>
      </c>
      <c r="AM157">
        <v>104</v>
      </c>
      <c r="AN157">
        <v>97.333333333333329</v>
      </c>
      <c r="AO157">
        <v>86</v>
      </c>
      <c r="AP157">
        <v>101</v>
      </c>
      <c r="AQ157">
        <v>95</v>
      </c>
      <c r="AR157">
        <v>84</v>
      </c>
      <c r="AS157">
        <v>99</v>
      </c>
      <c r="AT157">
        <v>93</v>
      </c>
      <c r="AU157">
        <v>83</v>
      </c>
      <c r="AV157">
        <v>96</v>
      </c>
      <c r="AW157">
        <v>91</v>
      </c>
      <c r="AX157">
        <v>81</v>
      </c>
      <c r="AY157">
        <v>93</v>
      </c>
      <c r="AZ157">
        <v>88.666666666666671</v>
      </c>
      <c r="BA157">
        <v>80</v>
      </c>
      <c r="BB157">
        <v>91</v>
      </c>
      <c r="BC157">
        <v>87</v>
      </c>
      <c r="BD157">
        <v>79</v>
      </c>
      <c r="BE157">
        <v>88</v>
      </c>
      <c r="BF157">
        <v>85</v>
      </c>
      <c r="BG157">
        <v>77</v>
      </c>
      <c r="BH157">
        <v>86</v>
      </c>
      <c r="BI157">
        <v>82.666666666666671</v>
      </c>
      <c r="BJ157">
        <v>76</v>
      </c>
      <c r="BK157">
        <v>83</v>
      </c>
      <c r="BL157">
        <v>80.666666666666671</v>
      </c>
      <c r="BM157">
        <v>74</v>
      </c>
      <c r="BN157">
        <v>81</v>
      </c>
      <c r="BO157">
        <v>78.333333333333329</v>
      </c>
      <c r="BP157">
        <v>73</v>
      </c>
      <c r="BQ157">
        <v>79</v>
      </c>
      <c r="BR157">
        <v>76.333333333333329</v>
      </c>
      <c r="BS157">
        <v>72</v>
      </c>
      <c r="BT157">
        <v>77</v>
      </c>
      <c r="BU157">
        <v>74.666666666666671</v>
      </c>
      <c r="BV157">
        <v>70</v>
      </c>
      <c r="BW157">
        <v>75</v>
      </c>
      <c r="BX157">
        <v>72.333333333333329</v>
      </c>
    </row>
    <row r="158" spans="1:76" x14ac:dyDescent="0.4">
      <c r="A158" t="s">
        <v>79</v>
      </c>
      <c r="B158">
        <v>17</v>
      </c>
      <c r="C158">
        <v>124</v>
      </c>
      <c r="D158">
        <v>60.192307692307693</v>
      </c>
      <c r="E158">
        <v>25</v>
      </c>
      <c r="F158">
        <v>127</v>
      </c>
      <c r="G158">
        <v>62.88461538461538</v>
      </c>
      <c r="H158">
        <v>29</v>
      </c>
      <c r="I158">
        <v>130</v>
      </c>
      <c r="J158">
        <v>65.538461538461533</v>
      </c>
      <c r="K158">
        <v>32</v>
      </c>
      <c r="L158">
        <v>133</v>
      </c>
      <c r="M158">
        <v>68.307692307692307</v>
      </c>
      <c r="N158">
        <v>35</v>
      </c>
      <c r="O158">
        <v>136</v>
      </c>
      <c r="P158">
        <v>70.961538461538481</v>
      </c>
      <c r="Q158">
        <v>39</v>
      </c>
      <c r="R158">
        <v>139</v>
      </c>
      <c r="S158">
        <v>73.615384615384613</v>
      </c>
      <c r="T158">
        <v>41</v>
      </c>
      <c r="U158">
        <v>142</v>
      </c>
      <c r="V158">
        <v>76.192307692307679</v>
      </c>
      <c r="W158">
        <v>43</v>
      </c>
      <c r="X158">
        <v>145</v>
      </c>
      <c r="Y158">
        <v>78.461538461538467</v>
      </c>
      <c r="Z158">
        <v>45</v>
      </c>
      <c r="AA158">
        <v>149</v>
      </c>
      <c r="AB158">
        <v>80.923076923076906</v>
      </c>
      <c r="AC158">
        <v>47</v>
      </c>
      <c r="AD158">
        <v>152</v>
      </c>
      <c r="AE158">
        <v>83.192307692307693</v>
      </c>
      <c r="AF158">
        <v>49</v>
      </c>
      <c r="AG158">
        <v>155</v>
      </c>
      <c r="AH158">
        <v>85.34615384615384</v>
      </c>
      <c r="AI158">
        <v>51</v>
      </c>
      <c r="AJ158">
        <v>158</v>
      </c>
      <c r="AK158">
        <v>87.615384615384627</v>
      </c>
      <c r="AL158">
        <v>53</v>
      </c>
      <c r="AM158">
        <v>161</v>
      </c>
      <c r="AN158">
        <v>89.923076923076948</v>
      </c>
      <c r="AO158">
        <v>55</v>
      </c>
      <c r="AP158">
        <v>164</v>
      </c>
      <c r="AQ158">
        <v>93.961538461538467</v>
      </c>
      <c r="AR158">
        <v>55</v>
      </c>
      <c r="AS158">
        <v>167</v>
      </c>
      <c r="AT158">
        <v>98</v>
      </c>
      <c r="AU158">
        <v>55</v>
      </c>
      <c r="AV158">
        <v>208</v>
      </c>
      <c r="AW158">
        <v>101.65384615384613</v>
      </c>
      <c r="AX158">
        <v>55</v>
      </c>
      <c r="AY158">
        <v>190</v>
      </c>
      <c r="AZ158">
        <v>103.61538461538461</v>
      </c>
      <c r="BA158">
        <v>52</v>
      </c>
      <c r="BB158">
        <v>176</v>
      </c>
      <c r="BC158">
        <v>109.73076923076923</v>
      </c>
      <c r="BD158">
        <v>48</v>
      </c>
      <c r="BE158">
        <v>179</v>
      </c>
      <c r="BF158">
        <v>116.73076923076924</v>
      </c>
      <c r="BG158">
        <v>43</v>
      </c>
      <c r="BH158">
        <v>215</v>
      </c>
      <c r="BI158">
        <v>125</v>
      </c>
      <c r="BJ158">
        <v>39</v>
      </c>
      <c r="BK158">
        <v>256</v>
      </c>
      <c r="BL158">
        <v>132.49999999999997</v>
      </c>
      <c r="BM158">
        <v>45</v>
      </c>
      <c r="BN158">
        <v>297</v>
      </c>
      <c r="BO158">
        <v>140.99999999999997</v>
      </c>
      <c r="BP158">
        <v>38</v>
      </c>
      <c r="BQ158">
        <v>403</v>
      </c>
      <c r="BR158">
        <v>179.96153846153845</v>
      </c>
      <c r="BS158">
        <v>31</v>
      </c>
      <c r="BT158">
        <v>378</v>
      </c>
      <c r="BU158">
        <v>215.80769230769232</v>
      </c>
      <c r="BV158">
        <v>28</v>
      </c>
      <c r="BW158">
        <v>424</v>
      </c>
      <c r="BX158">
        <v>254.15384615384619</v>
      </c>
    </row>
    <row r="159" spans="1:76" x14ac:dyDescent="0.4">
      <c r="A159" t="s">
        <v>80</v>
      </c>
      <c r="B159">
        <v>33</v>
      </c>
      <c r="C159">
        <v>82</v>
      </c>
      <c r="D159">
        <v>48</v>
      </c>
      <c r="E159">
        <v>33</v>
      </c>
      <c r="F159">
        <v>79</v>
      </c>
      <c r="G159">
        <v>48</v>
      </c>
      <c r="H159">
        <v>33</v>
      </c>
      <c r="I159">
        <v>75</v>
      </c>
      <c r="J159">
        <v>47.75</v>
      </c>
      <c r="K159">
        <v>33</v>
      </c>
      <c r="L159">
        <v>72</v>
      </c>
      <c r="M159">
        <v>47.625</v>
      </c>
      <c r="N159">
        <v>33</v>
      </c>
      <c r="O159">
        <v>68</v>
      </c>
      <c r="P159">
        <v>47.5</v>
      </c>
      <c r="Q159">
        <v>33</v>
      </c>
      <c r="R159">
        <v>67</v>
      </c>
      <c r="S159">
        <v>47.250000000000007</v>
      </c>
      <c r="T159">
        <v>31</v>
      </c>
      <c r="U159">
        <v>72</v>
      </c>
      <c r="V159">
        <v>47</v>
      </c>
      <c r="W159">
        <v>30</v>
      </c>
      <c r="X159">
        <v>76</v>
      </c>
      <c r="Y159">
        <v>46.875</v>
      </c>
      <c r="Z159">
        <v>29</v>
      </c>
      <c r="AA159">
        <v>75</v>
      </c>
      <c r="AB159">
        <v>46</v>
      </c>
      <c r="AC159">
        <v>28</v>
      </c>
      <c r="AD159">
        <v>74</v>
      </c>
      <c r="AE159">
        <v>45.249999999999993</v>
      </c>
      <c r="AF159">
        <v>26</v>
      </c>
      <c r="AG159">
        <v>73</v>
      </c>
      <c r="AH159">
        <v>44.25</v>
      </c>
      <c r="AI159">
        <v>25</v>
      </c>
      <c r="AJ159">
        <v>72</v>
      </c>
      <c r="AK159">
        <v>43.499999999999993</v>
      </c>
      <c r="AL159">
        <v>24</v>
      </c>
      <c r="AM159">
        <v>70</v>
      </c>
      <c r="AN159">
        <v>42.5</v>
      </c>
      <c r="AO159">
        <v>23</v>
      </c>
      <c r="AP159">
        <v>69</v>
      </c>
      <c r="AQ159">
        <v>41.75</v>
      </c>
      <c r="AR159">
        <v>25</v>
      </c>
      <c r="AS159">
        <v>68</v>
      </c>
      <c r="AT159">
        <v>41.125</v>
      </c>
      <c r="AU159">
        <v>28</v>
      </c>
      <c r="AV159">
        <v>67</v>
      </c>
      <c r="AW159">
        <v>40.75</v>
      </c>
      <c r="AX159">
        <v>26</v>
      </c>
      <c r="AY159">
        <v>66</v>
      </c>
      <c r="AZ159">
        <v>40.5</v>
      </c>
      <c r="BA159">
        <v>22</v>
      </c>
      <c r="BB159">
        <v>64</v>
      </c>
      <c r="BC159">
        <v>39.875</v>
      </c>
      <c r="BD159">
        <v>19</v>
      </c>
      <c r="BE159">
        <v>63</v>
      </c>
      <c r="BF159">
        <v>39.625</v>
      </c>
      <c r="BG159">
        <v>27</v>
      </c>
      <c r="BH159">
        <v>62</v>
      </c>
      <c r="BI159">
        <v>40.625</v>
      </c>
      <c r="BJ159">
        <v>28</v>
      </c>
      <c r="BK159">
        <v>61</v>
      </c>
      <c r="BL159">
        <v>41.75</v>
      </c>
      <c r="BM159">
        <v>27</v>
      </c>
      <c r="BN159">
        <v>61</v>
      </c>
      <c r="BO159">
        <v>42.624999999999993</v>
      </c>
      <c r="BP159">
        <v>33</v>
      </c>
      <c r="BQ159">
        <v>61</v>
      </c>
      <c r="BR159">
        <v>45.125</v>
      </c>
      <c r="BS159">
        <v>33</v>
      </c>
      <c r="BT159">
        <v>61</v>
      </c>
      <c r="BU159">
        <v>47.875000000000007</v>
      </c>
      <c r="BV159">
        <v>33</v>
      </c>
      <c r="BW159">
        <v>66</v>
      </c>
      <c r="BX159">
        <v>50.499999999999993</v>
      </c>
    </row>
    <row r="160" spans="1:76" x14ac:dyDescent="0.4">
      <c r="A160" t="s">
        <v>81</v>
      </c>
      <c r="B160">
        <v>86</v>
      </c>
      <c r="C160">
        <v>146</v>
      </c>
      <c r="D160">
        <v>113.26666666666667</v>
      </c>
      <c r="E160">
        <v>86</v>
      </c>
      <c r="F160">
        <v>143</v>
      </c>
      <c r="G160">
        <v>112.39999999999999</v>
      </c>
      <c r="H160">
        <v>86</v>
      </c>
      <c r="I160">
        <v>140</v>
      </c>
      <c r="J160">
        <v>111.39999999999999</v>
      </c>
      <c r="K160">
        <v>87</v>
      </c>
      <c r="L160">
        <v>137</v>
      </c>
      <c r="M160">
        <v>110.60000000000001</v>
      </c>
      <c r="N160">
        <v>87</v>
      </c>
      <c r="O160">
        <v>134</v>
      </c>
      <c r="P160">
        <v>109.46666666666667</v>
      </c>
      <c r="Q160">
        <v>87</v>
      </c>
      <c r="R160">
        <v>131</v>
      </c>
      <c r="S160">
        <v>108.60000000000001</v>
      </c>
      <c r="T160">
        <v>88</v>
      </c>
      <c r="U160">
        <v>127</v>
      </c>
      <c r="V160">
        <v>107.6</v>
      </c>
      <c r="W160">
        <v>88</v>
      </c>
      <c r="X160">
        <v>129</v>
      </c>
      <c r="Y160">
        <v>106.66666666666667</v>
      </c>
      <c r="Z160">
        <v>88</v>
      </c>
      <c r="AA160">
        <v>131</v>
      </c>
      <c r="AB160">
        <v>105.60000000000001</v>
      </c>
      <c r="AC160">
        <v>88</v>
      </c>
      <c r="AD160">
        <v>134</v>
      </c>
      <c r="AE160">
        <v>104.80000000000001</v>
      </c>
      <c r="AF160">
        <v>87</v>
      </c>
      <c r="AG160">
        <v>122</v>
      </c>
      <c r="AH160">
        <v>102.80000000000001</v>
      </c>
      <c r="AI160">
        <v>85</v>
      </c>
      <c r="AJ160">
        <v>123</v>
      </c>
      <c r="AK160">
        <v>100.73333333333333</v>
      </c>
      <c r="AL160">
        <v>84</v>
      </c>
      <c r="AM160">
        <v>123</v>
      </c>
      <c r="AN160">
        <v>98.733333333333334</v>
      </c>
      <c r="AO160">
        <v>77</v>
      </c>
      <c r="AP160">
        <v>124</v>
      </c>
      <c r="AQ160">
        <v>96.666666666666657</v>
      </c>
      <c r="AR160">
        <v>63</v>
      </c>
      <c r="AS160">
        <v>125</v>
      </c>
      <c r="AT160">
        <v>94.533333333333346</v>
      </c>
      <c r="AU160">
        <v>74</v>
      </c>
      <c r="AV160">
        <v>125</v>
      </c>
      <c r="AW160">
        <v>94.199999999999989</v>
      </c>
      <c r="AX160">
        <v>78</v>
      </c>
      <c r="AY160">
        <v>126</v>
      </c>
      <c r="AZ160">
        <v>93.800000000000011</v>
      </c>
      <c r="BA160">
        <v>76</v>
      </c>
      <c r="BB160">
        <v>127</v>
      </c>
      <c r="BC160">
        <v>95.133333333333326</v>
      </c>
      <c r="BD160">
        <v>75</v>
      </c>
      <c r="BE160">
        <v>148</v>
      </c>
      <c r="BF160">
        <v>103.06666666666668</v>
      </c>
      <c r="BG160">
        <v>73</v>
      </c>
      <c r="BH160">
        <v>197</v>
      </c>
      <c r="BI160">
        <v>109.53333333333335</v>
      </c>
      <c r="BJ160">
        <v>70</v>
      </c>
      <c r="BK160">
        <v>297</v>
      </c>
      <c r="BL160">
        <v>123.00000000000001</v>
      </c>
      <c r="BM160">
        <v>67</v>
      </c>
      <c r="BN160">
        <v>130</v>
      </c>
      <c r="BO160">
        <v>85.2</v>
      </c>
      <c r="BP160">
        <v>64</v>
      </c>
      <c r="BQ160">
        <v>106</v>
      </c>
      <c r="BR160">
        <v>80.466666666666669</v>
      </c>
      <c r="BS160">
        <v>59</v>
      </c>
      <c r="BT160">
        <v>94</v>
      </c>
      <c r="BU160">
        <v>75.933333333333337</v>
      </c>
      <c r="BV160">
        <v>50</v>
      </c>
      <c r="BW160">
        <v>94</v>
      </c>
      <c r="BX160">
        <v>71.533333333333317</v>
      </c>
    </row>
    <row r="161" spans="1:76" x14ac:dyDescent="0.4">
      <c r="A161" t="s">
        <v>82</v>
      </c>
      <c r="B161">
        <v>86</v>
      </c>
      <c r="C161">
        <v>323</v>
      </c>
      <c r="D161">
        <v>143.12499999999997</v>
      </c>
      <c r="E161">
        <v>85</v>
      </c>
      <c r="F161">
        <v>360</v>
      </c>
      <c r="G161">
        <v>147.87499999999994</v>
      </c>
      <c r="H161">
        <v>83</v>
      </c>
      <c r="I161">
        <v>398</v>
      </c>
      <c r="J161">
        <v>152.5</v>
      </c>
      <c r="K161">
        <v>82</v>
      </c>
      <c r="L161">
        <v>142</v>
      </c>
      <c r="M161">
        <v>113.12500000000001</v>
      </c>
      <c r="N161">
        <v>81</v>
      </c>
      <c r="O161">
        <v>137</v>
      </c>
      <c r="P161">
        <v>109.6875</v>
      </c>
      <c r="Q161">
        <v>79</v>
      </c>
      <c r="R161">
        <v>132</v>
      </c>
      <c r="S161">
        <v>106.25000000000001</v>
      </c>
      <c r="T161">
        <v>78</v>
      </c>
      <c r="U161">
        <v>128</v>
      </c>
      <c r="V161">
        <v>102.8125</v>
      </c>
      <c r="W161">
        <v>77</v>
      </c>
      <c r="X161">
        <v>124</v>
      </c>
      <c r="Y161">
        <v>99.5</v>
      </c>
      <c r="Z161">
        <v>76</v>
      </c>
      <c r="AA161">
        <v>120</v>
      </c>
      <c r="AB161">
        <v>96.187500000000014</v>
      </c>
      <c r="AC161">
        <v>74</v>
      </c>
      <c r="AD161">
        <v>116</v>
      </c>
      <c r="AE161">
        <v>92.749999999999972</v>
      </c>
      <c r="AF161">
        <v>73</v>
      </c>
      <c r="AG161">
        <v>112</v>
      </c>
      <c r="AH161">
        <v>89.25</v>
      </c>
      <c r="AI161">
        <v>71</v>
      </c>
      <c r="AJ161">
        <v>108</v>
      </c>
      <c r="AK161">
        <v>86.000000000000014</v>
      </c>
      <c r="AL161">
        <v>68</v>
      </c>
      <c r="AM161">
        <v>103</v>
      </c>
      <c r="AN161">
        <v>82.812499999999986</v>
      </c>
      <c r="AO161">
        <v>64</v>
      </c>
      <c r="AP161">
        <v>99</v>
      </c>
      <c r="AQ161">
        <v>79.625000000000014</v>
      </c>
      <c r="AR161">
        <v>61</v>
      </c>
      <c r="AS161">
        <v>95</v>
      </c>
      <c r="AT161">
        <v>76.500000000000014</v>
      </c>
      <c r="AU161">
        <v>58</v>
      </c>
      <c r="AV161">
        <v>91</v>
      </c>
      <c r="AW161">
        <v>73.375000000000014</v>
      </c>
      <c r="AX161">
        <v>54</v>
      </c>
      <c r="AY161">
        <v>87</v>
      </c>
      <c r="AZ161">
        <v>70.3125</v>
      </c>
      <c r="BA161">
        <v>51</v>
      </c>
      <c r="BB161">
        <v>83</v>
      </c>
      <c r="BC161">
        <v>67.0625</v>
      </c>
      <c r="BD161">
        <v>48</v>
      </c>
      <c r="BE161">
        <v>80</v>
      </c>
      <c r="BF161">
        <v>63.874999999999993</v>
      </c>
      <c r="BG161">
        <v>44</v>
      </c>
      <c r="BH161">
        <v>77</v>
      </c>
      <c r="BI161">
        <v>60.6875</v>
      </c>
      <c r="BJ161">
        <v>41</v>
      </c>
      <c r="BK161">
        <v>75</v>
      </c>
      <c r="BL161">
        <v>57.562500000000007</v>
      </c>
      <c r="BM161">
        <v>38</v>
      </c>
      <c r="BN161">
        <v>72</v>
      </c>
      <c r="BO161">
        <v>54.562499999999993</v>
      </c>
      <c r="BP161">
        <v>35</v>
      </c>
      <c r="BQ161">
        <v>69</v>
      </c>
      <c r="BR161">
        <v>51.3125</v>
      </c>
      <c r="BS161">
        <v>31</v>
      </c>
      <c r="BT161">
        <v>66</v>
      </c>
      <c r="BU161">
        <v>48.0625</v>
      </c>
      <c r="BV161">
        <v>28</v>
      </c>
      <c r="BW161">
        <v>64</v>
      </c>
      <c r="BX161">
        <v>45.187499999999993</v>
      </c>
    </row>
    <row r="162" spans="1:76" x14ac:dyDescent="0.4">
      <c r="A162" t="s">
        <v>83</v>
      </c>
      <c r="B162">
        <v>8</v>
      </c>
      <c r="C162">
        <v>22</v>
      </c>
      <c r="D162">
        <v>15</v>
      </c>
      <c r="E162">
        <v>8</v>
      </c>
      <c r="F162">
        <v>48</v>
      </c>
      <c r="G162">
        <v>28</v>
      </c>
      <c r="H162">
        <v>8</v>
      </c>
      <c r="I162">
        <v>74</v>
      </c>
      <c r="J162">
        <v>41</v>
      </c>
      <c r="K162">
        <v>8</v>
      </c>
      <c r="L162">
        <v>73</v>
      </c>
      <c r="M162">
        <v>40.5</v>
      </c>
      <c r="N162">
        <v>8</v>
      </c>
      <c r="O162">
        <v>73</v>
      </c>
      <c r="P162">
        <v>40.5</v>
      </c>
      <c r="Q162">
        <v>8</v>
      </c>
      <c r="R162">
        <v>72</v>
      </c>
      <c r="S162">
        <v>40</v>
      </c>
      <c r="T162">
        <v>8</v>
      </c>
      <c r="U162">
        <v>71</v>
      </c>
      <c r="V162">
        <v>39.5</v>
      </c>
      <c r="W162">
        <v>8</v>
      </c>
      <c r="X162">
        <v>70</v>
      </c>
      <c r="Y162">
        <v>39</v>
      </c>
      <c r="Z162">
        <v>8</v>
      </c>
      <c r="AA162">
        <v>69</v>
      </c>
      <c r="AB162">
        <v>38.5</v>
      </c>
      <c r="AC162">
        <v>8</v>
      </c>
      <c r="AD162">
        <v>68</v>
      </c>
      <c r="AE162">
        <v>38</v>
      </c>
      <c r="AF162">
        <v>8</v>
      </c>
      <c r="AG162">
        <v>68</v>
      </c>
      <c r="AH162">
        <v>38</v>
      </c>
      <c r="AI162">
        <v>8</v>
      </c>
      <c r="AJ162">
        <v>67</v>
      </c>
      <c r="AK162">
        <v>37.5</v>
      </c>
      <c r="AL162">
        <v>8</v>
      </c>
      <c r="AM162">
        <v>66</v>
      </c>
      <c r="AN162">
        <v>37</v>
      </c>
      <c r="AO162">
        <v>8</v>
      </c>
      <c r="AP162">
        <v>65</v>
      </c>
      <c r="AQ162">
        <v>36.5</v>
      </c>
      <c r="AR162">
        <v>8</v>
      </c>
      <c r="AS162">
        <v>64</v>
      </c>
      <c r="AT162">
        <v>36</v>
      </c>
      <c r="AU162">
        <v>8</v>
      </c>
      <c r="AV162">
        <v>63</v>
      </c>
      <c r="AW162">
        <v>35.5</v>
      </c>
      <c r="AX162">
        <v>8</v>
      </c>
      <c r="AY162">
        <v>62</v>
      </c>
      <c r="AZ162">
        <v>35</v>
      </c>
      <c r="BA162">
        <v>8</v>
      </c>
      <c r="BB162">
        <v>62</v>
      </c>
      <c r="BC162">
        <v>35</v>
      </c>
      <c r="BD162">
        <v>8</v>
      </c>
      <c r="BE162">
        <v>61</v>
      </c>
      <c r="BF162">
        <v>34.5</v>
      </c>
      <c r="BG162">
        <v>8</v>
      </c>
      <c r="BH162">
        <v>60</v>
      </c>
      <c r="BI162">
        <v>34</v>
      </c>
      <c r="BJ162">
        <v>8</v>
      </c>
      <c r="BK162">
        <v>59</v>
      </c>
      <c r="BL162">
        <v>33.5</v>
      </c>
      <c r="BM162">
        <v>8</v>
      </c>
      <c r="BN162">
        <v>58</v>
      </c>
      <c r="BO162">
        <v>33</v>
      </c>
      <c r="BP162">
        <v>8</v>
      </c>
      <c r="BQ162">
        <v>57</v>
      </c>
      <c r="BR162">
        <v>32.5</v>
      </c>
      <c r="BS162">
        <v>8</v>
      </c>
      <c r="BT162">
        <v>57</v>
      </c>
      <c r="BU162">
        <v>32.5</v>
      </c>
      <c r="BV162">
        <v>8</v>
      </c>
      <c r="BW162">
        <v>56</v>
      </c>
      <c r="BX162">
        <v>32</v>
      </c>
    </row>
    <row r="163" spans="1:76" x14ac:dyDescent="0.4">
      <c r="A163" t="s">
        <v>84</v>
      </c>
      <c r="B163">
        <v>40</v>
      </c>
      <c r="C163">
        <v>93</v>
      </c>
      <c r="D163">
        <v>64.571428571428569</v>
      </c>
      <c r="E163">
        <v>53</v>
      </c>
      <c r="F163">
        <v>91</v>
      </c>
      <c r="G163">
        <v>66.142857142857139</v>
      </c>
      <c r="H163">
        <v>59</v>
      </c>
      <c r="I163">
        <v>88</v>
      </c>
      <c r="J163">
        <v>67.428571428571431</v>
      </c>
      <c r="K163">
        <v>59</v>
      </c>
      <c r="L163">
        <v>86</v>
      </c>
      <c r="M163">
        <v>69</v>
      </c>
      <c r="N163">
        <v>59</v>
      </c>
      <c r="O163">
        <v>83</v>
      </c>
      <c r="P163">
        <v>68.428571428571431</v>
      </c>
      <c r="Q163">
        <v>59</v>
      </c>
      <c r="R163">
        <v>80</v>
      </c>
      <c r="S163">
        <v>67.714285714285722</v>
      </c>
      <c r="T163">
        <v>59</v>
      </c>
      <c r="U163">
        <v>78</v>
      </c>
      <c r="V163">
        <v>67.142857142857139</v>
      </c>
      <c r="W163">
        <v>59</v>
      </c>
      <c r="X163">
        <v>75</v>
      </c>
      <c r="Y163">
        <v>66.571428571428569</v>
      </c>
      <c r="Z163">
        <v>59</v>
      </c>
      <c r="AA163">
        <v>73</v>
      </c>
      <c r="AB163">
        <v>66</v>
      </c>
      <c r="AC163">
        <v>58</v>
      </c>
      <c r="AD163">
        <v>73</v>
      </c>
      <c r="AE163">
        <v>65.285714285714292</v>
      </c>
      <c r="AF163">
        <v>57</v>
      </c>
      <c r="AG163">
        <v>74</v>
      </c>
      <c r="AH163">
        <v>64.571428571428569</v>
      </c>
      <c r="AI163">
        <v>56</v>
      </c>
      <c r="AJ163">
        <v>75</v>
      </c>
      <c r="AK163">
        <v>64.142857142857139</v>
      </c>
      <c r="AL163">
        <v>55</v>
      </c>
      <c r="AM163">
        <v>76</v>
      </c>
      <c r="AN163">
        <v>63.571428571428577</v>
      </c>
      <c r="AO163">
        <v>54</v>
      </c>
      <c r="AP163">
        <v>76</v>
      </c>
      <c r="AQ163">
        <v>62.857142857142861</v>
      </c>
      <c r="AR163">
        <v>53</v>
      </c>
      <c r="AS163">
        <v>77</v>
      </c>
      <c r="AT163">
        <v>62.285714285714285</v>
      </c>
      <c r="AU163">
        <v>52</v>
      </c>
      <c r="AV163">
        <v>78</v>
      </c>
      <c r="AW163">
        <v>61.714285714285715</v>
      </c>
      <c r="AX163">
        <v>51</v>
      </c>
      <c r="AY163">
        <v>79</v>
      </c>
      <c r="AZ163">
        <v>61.714285714285715</v>
      </c>
      <c r="BA163">
        <v>50</v>
      </c>
      <c r="BB163">
        <v>79</v>
      </c>
      <c r="BC163">
        <v>61.714285714285708</v>
      </c>
      <c r="BD163">
        <v>49</v>
      </c>
      <c r="BE163">
        <v>80</v>
      </c>
      <c r="BF163">
        <v>61.714285714285715</v>
      </c>
      <c r="BG163">
        <v>48</v>
      </c>
      <c r="BH163">
        <v>81</v>
      </c>
      <c r="BI163">
        <v>61.714285714285708</v>
      </c>
      <c r="BJ163">
        <v>47</v>
      </c>
      <c r="BK163">
        <v>82</v>
      </c>
      <c r="BL163">
        <v>61.857142857142854</v>
      </c>
      <c r="BM163">
        <v>46</v>
      </c>
      <c r="BN163">
        <v>71</v>
      </c>
      <c r="BO163">
        <v>60.142857142857139</v>
      </c>
      <c r="BP163">
        <v>45</v>
      </c>
      <c r="BQ163">
        <v>67</v>
      </c>
      <c r="BR163">
        <v>58.428571428571423</v>
      </c>
      <c r="BS163">
        <v>44</v>
      </c>
      <c r="BT163">
        <v>68</v>
      </c>
      <c r="BU163">
        <v>56.857142857142854</v>
      </c>
      <c r="BV163">
        <v>39</v>
      </c>
      <c r="BW163">
        <v>70</v>
      </c>
      <c r="BX163">
        <v>55.285714285714285</v>
      </c>
    </row>
    <row r="164" spans="1:76" x14ac:dyDescent="0.4">
      <c r="A164" t="s">
        <v>85</v>
      </c>
      <c r="B164">
        <v>12</v>
      </c>
      <c r="C164">
        <v>82</v>
      </c>
      <c r="D164">
        <v>48.388888888888886</v>
      </c>
      <c r="E164">
        <v>16</v>
      </c>
      <c r="F164">
        <v>86</v>
      </c>
      <c r="G164">
        <v>51.333333333333336</v>
      </c>
      <c r="H164">
        <v>20</v>
      </c>
      <c r="I164">
        <v>90</v>
      </c>
      <c r="J164">
        <v>54.444444444444443</v>
      </c>
      <c r="K164">
        <v>21</v>
      </c>
      <c r="L164">
        <v>95</v>
      </c>
      <c r="M164">
        <v>57.666666666666657</v>
      </c>
      <c r="N164">
        <v>21</v>
      </c>
      <c r="O164">
        <v>99</v>
      </c>
      <c r="P164">
        <v>59.666666666666664</v>
      </c>
      <c r="Q164">
        <v>22</v>
      </c>
      <c r="R164">
        <v>104</v>
      </c>
      <c r="S164">
        <v>61.166666666666671</v>
      </c>
      <c r="T164">
        <v>22</v>
      </c>
      <c r="U164">
        <v>108</v>
      </c>
      <c r="V164">
        <v>62.555555555555564</v>
      </c>
      <c r="W164">
        <v>22</v>
      </c>
      <c r="X164">
        <v>112</v>
      </c>
      <c r="Y164">
        <v>64.166666666666657</v>
      </c>
      <c r="Z164">
        <v>23</v>
      </c>
      <c r="AA164">
        <v>117</v>
      </c>
      <c r="AB164">
        <v>65.666666666666686</v>
      </c>
      <c r="AC164">
        <v>23</v>
      </c>
      <c r="AD164">
        <v>121</v>
      </c>
      <c r="AE164">
        <v>66.999999999999986</v>
      </c>
      <c r="AF164">
        <v>23</v>
      </c>
      <c r="AG164">
        <v>126</v>
      </c>
      <c r="AH164">
        <v>68.555555555555557</v>
      </c>
      <c r="AI164">
        <v>24</v>
      </c>
      <c r="AJ164">
        <v>130</v>
      </c>
      <c r="AK164">
        <v>70.055555555555557</v>
      </c>
      <c r="AL164">
        <v>24</v>
      </c>
      <c r="AM164">
        <v>134</v>
      </c>
      <c r="AN164">
        <v>71.166666666666657</v>
      </c>
      <c r="AO164">
        <v>25</v>
      </c>
      <c r="AP164">
        <v>139</v>
      </c>
      <c r="AQ164">
        <v>72.333333333333343</v>
      </c>
      <c r="AR164">
        <v>25</v>
      </c>
      <c r="AS164">
        <v>143</v>
      </c>
      <c r="AT164">
        <v>73.666666666666671</v>
      </c>
      <c r="AU164">
        <v>25</v>
      </c>
      <c r="AV164">
        <v>148</v>
      </c>
      <c r="AW164">
        <v>74.777777777777771</v>
      </c>
      <c r="AX164">
        <v>26</v>
      </c>
      <c r="AY164">
        <v>152</v>
      </c>
      <c r="AZ164">
        <v>75.944444444444443</v>
      </c>
      <c r="BA164">
        <v>26</v>
      </c>
      <c r="BB164">
        <v>156</v>
      </c>
      <c r="BC164">
        <v>77.1111111111111</v>
      </c>
      <c r="BD164">
        <v>26</v>
      </c>
      <c r="BE164">
        <v>161</v>
      </c>
      <c r="BF164">
        <v>78.444444444444443</v>
      </c>
      <c r="BG164">
        <v>27</v>
      </c>
      <c r="BH164">
        <v>165</v>
      </c>
      <c r="BI164">
        <v>77.944444444444443</v>
      </c>
      <c r="BJ164">
        <v>27</v>
      </c>
      <c r="BK164">
        <v>174</v>
      </c>
      <c r="BL164">
        <v>81.944444444444443</v>
      </c>
      <c r="BM164">
        <v>27</v>
      </c>
      <c r="BN164">
        <v>216</v>
      </c>
      <c r="BO164">
        <v>85.222222222222229</v>
      </c>
      <c r="BP164">
        <v>19</v>
      </c>
      <c r="BQ164">
        <v>79</v>
      </c>
      <c r="BR164">
        <v>50.777777777777786</v>
      </c>
      <c r="BS164">
        <v>28</v>
      </c>
      <c r="BT164">
        <v>78</v>
      </c>
      <c r="BU164">
        <v>45.388888888888886</v>
      </c>
      <c r="BV164">
        <v>0</v>
      </c>
      <c r="BW164">
        <v>79</v>
      </c>
      <c r="BX164">
        <v>40.388888888888893</v>
      </c>
    </row>
    <row r="165" spans="1:76" x14ac:dyDescent="0.4">
      <c r="A165" t="s">
        <v>86</v>
      </c>
      <c r="B165">
        <v>38</v>
      </c>
      <c r="C165">
        <v>169</v>
      </c>
      <c r="D165">
        <v>76.899999999999991</v>
      </c>
      <c r="E165">
        <v>38</v>
      </c>
      <c r="F165">
        <v>146</v>
      </c>
      <c r="G165">
        <v>69.8</v>
      </c>
      <c r="H165">
        <v>38</v>
      </c>
      <c r="I165">
        <v>142</v>
      </c>
      <c r="J165">
        <v>62.7</v>
      </c>
      <c r="K165">
        <v>38</v>
      </c>
      <c r="L165">
        <v>138</v>
      </c>
      <c r="M165">
        <v>61.5</v>
      </c>
      <c r="N165">
        <v>38</v>
      </c>
      <c r="O165">
        <v>134</v>
      </c>
      <c r="P165">
        <v>60.199999999999996</v>
      </c>
      <c r="Q165">
        <v>38</v>
      </c>
      <c r="R165">
        <v>130</v>
      </c>
      <c r="S165">
        <v>59.000000000000014</v>
      </c>
      <c r="T165">
        <v>38</v>
      </c>
      <c r="U165">
        <v>126</v>
      </c>
      <c r="V165">
        <v>57.9</v>
      </c>
      <c r="W165">
        <v>38</v>
      </c>
      <c r="X165">
        <v>74</v>
      </c>
      <c r="Y165">
        <v>48.5</v>
      </c>
      <c r="Z165">
        <v>38</v>
      </c>
      <c r="AA165">
        <v>71</v>
      </c>
      <c r="AB165">
        <v>47.9</v>
      </c>
      <c r="AC165">
        <v>38</v>
      </c>
      <c r="AD165">
        <v>69</v>
      </c>
      <c r="AE165">
        <v>47.3</v>
      </c>
      <c r="AF165">
        <v>38</v>
      </c>
      <c r="AG165">
        <v>66</v>
      </c>
      <c r="AH165">
        <v>46.400000000000006</v>
      </c>
      <c r="AI165">
        <v>38</v>
      </c>
      <c r="AJ165">
        <v>64</v>
      </c>
      <c r="AK165">
        <v>45.599999999999994</v>
      </c>
      <c r="AL165">
        <v>38</v>
      </c>
      <c r="AM165">
        <v>61</v>
      </c>
      <c r="AN165">
        <v>44.9</v>
      </c>
      <c r="AO165">
        <v>38</v>
      </c>
      <c r="AP165">
        <v>59</v>
      </c>
      <c r="AQ165">
        <v>44.2</v>
      </c>
      <c r="AR165">
        <v>37</v>
      </c>
      <c r="AS165">
        <v>57</v>
      </c>
      <c r="AT165">
        <v>43.4</v>
      </c>
      <c r="AU165">
        <v>36</v>
      </c>
      <c r="AV165">
        <v>54</v>
      </c>
      <c r="AW165">
        <v>42.800000000000004</v>
      </c>
      <c r="AX165">
        <v>35</v>
      </c>
      <c r="AY165">
        <v>52</v>
      </c>
      <c r="AZ165">
        <v>42</v>
      </c>
      <c r="BA165">
        <v>34</v>
      </c>
      <c r="BB165">
        <v>49</v>
      </c>
      <c r="BC165">
        <v>41.199999999999996</v>
      </c>
      <c r="BD165">
        <v>33</v>
      </c>
      <c r="BE165">
        <v>47</v>
      </c>
      <c r="BF165">
        <v>40.700000000000003</v>
      </c>
      <c r="BG165">
        <v>32</v>
      </c>
      <c r="BH165">
        <v>45</v>
      </c>
      <c r="BI165">
        <v>39.800000000000004</v>
      </c>
      <c r="BJ165">
        <v>31</v>
      </c>
      <c r="BK165">
        <v>46</v>
      </c>
      <c r="BL165">
        <v>39.200000000000003</v>
      </c>
      <c r="BM165">
        <v>30</v>
      </c>
      <c r="BN165">
        <v>46</v>
      </c>
      <c r="BO165">
        <v>38.400000000000006</v>
      </c>
      <c r="BP165">
        <v>29</v>
      </c>
      <c r="BQ165">
        <v>47</v>
      </c>
      <c r="BR165">
        <v>37.6</v>
      </c>
      <c r="BS165">
        <v>28</v>
      </c>
      <c r="BT165">
        <v>47</v>
      </c>
      <c r="BU165">
        <v>37</v>
      </c>
      <c r="BV165">
        <v>27</v>
      </c>
      <c r="BW165">
        <v>47</v>
      </c>
      <c r="BX165">
        <v>36.1</v>
      </c>
    </row>
    <row r="166" spans="1:76" x14ac:dyDescent="0.4">
      <c r="A166" t="s">
        <v>87</v>
      </c>
      <c r="B166">
        <v>91</v>
      </c>
      <c r="C166">
        <v>122</v>
      </c>
      <c r="D166">
        <v>111.22222222222223</v>
      </c>
      <c r="E166">
        <v>93</v>
      </c>
      <c r="F166">
        <v>120</v>
      </c>
      <c r="G166">
        <v>110.66666666666667</v>
      </c>
      <c r="H166">
        <v>94</v>
      </c>
      <c r="I166">
        <v>120</v>
      </c>
      <c r="J166">
        <v>109.66666666666667</v>
      </c>
      <c r="K166">
        <v>96</v>
      </c>
      <c r="L166">
        <v>120</v>
      </c>
      <c r="M166">
        <v>109.11111111111111</v>
      </c>
      <c r="N166">
        <v>98</v>
      </c>
      <c r="O166">
        <v>120</v>
      </c>
      <c r="P166">
        <v>108.44444444444446</v>
      </c>
      <c r="Q166">
        <v>99</v>
      </c>
      <c r="R166">
        <v>120</v>
      </c>
      <c r="S166">
        <v>107.66666666666667</v>
      </c>
      <c r="T166">
        <v>95</v>
      </c>
      <c r="U166">
        <v>120</v>
      </c>
      <c r="V166">
        <v>107</v>
      </c>
      <c r="W166">
        <v>91</v>
      </c>
      <c r="X166">
        <v>121</v>
      </c>
      <c r="Y166">
        <v>106.33333333333333</v>
      </c>
      <c r="Z166">
        <v>86</v>
      </c>
      <c r="AA166">
        <v>121</v>
      </c>
      <c r="AB166">
        <v>105.22222222222223</v>
      </c>
      <c r="AC166">
        <v>82</v>
      </c>
      <c r="AD166">
        <v>122</v>
      </c>
      <c r="AE166">
        <v>104.11111111111111</v>
      </c>
      <c r="AF166">
        <v>83</v>
      </c>
      <c r="AG166">
        <v>123</v>
      </c>
      <c r="AH166">
        <v>104</v>
      </c>
      <c r="AI166">
        <v>85</v>
      </c>
      <c r="AJ166">
        <v>124</v>
      </c>
      <c r="AK166">
        <v>104.33333333333333</v>
      </c>
      <c r="AL166">
        <v>86</v>
      </c>
      <c r="AM166">
        <v>125</v>
      </c>
      <c r="AN166">
        <v>104.44444444444444</v>
      </c>
      <c r="AO166">
        <v>88</v>
      </c>
      <c r="AP166">
        <v>125</v>
      </c>
      <c r="AQ166">
        <v>104.66666666666667</v>
      </c>
      <c r="AR166">
        <v>89</v>
      </c>
      <c r="AS166">
        <v>126</v>
      </c>
      <c r="AT166">
        <v>104.77777777777777</v>
      </c>
      <c r="AU166">
        <v>90</v>
      </c>
      <c r="AV166">
        <v>127</v>
      </c>
      <c r="AW166">
        <v>105</v>
      </c>
      <c r="AX166">
        <v>91</v>
      </c>
      <c r="AY166">
        <v>128</v>
      </c>
      <c r="AZ166">
        <v>105.33333333333333</v>
      </c>
      <c r="BA166">
        <v>91</v>
      </c>
      <c r="BB166">
        <v>129</v>
      </c>
      <c r="BC166">
        <v>105.44444444444443</v>
      </c>
      <c r="BD166">
        <v>91</v>
      </c>
      <c r="BE166">
        <v>130</v>
      </c>
      <c r="BF166">
        <v>105.55555555555556</v>
      </c>
      <c r="BG166">
        <v>91</v>
      </c>
      <c r="BH166">
        <v>130</v>
      </c>
      <c r="BI166">
        <v>106.66666666666667</v>
      </c>
      <c r="BJ166">
        <v>91</v>
      </c>
      <c r="BK166">
        <v>131</v>
      </c>
      <c r="BL166">
        <v>107.88888888888889</v>
      </c>
      <c r="BM166">
        <v>91</v>
      </c>
      <c r="BN166">
        <v>132</v>
      </c>
      <c r="BO166">
        <v>109.22222222222223</v>
      </c>
      <c r="BP166">
        <v>91</v>
      </c>
      <c r="BQ166">
        <v>133</v>
      </c>
      <c r="BR166">
        <v>110.11111111111111</v>
      </c>
      <c r="BS166">
        <v>91</v>
      </c>
      <c r="BT166">
        <v>134</v>
      </c>
      <c r="BU166">
        <v>111.33333333333331</v>
      </c>
      <c r="BV166">
        <v>90</v>
      </c>
      <c r="BW166">
        <v>138</v>
      </c>
      <c r="BX166">
        <v>112.55555555555556</v>
      </c>
    </row>
    <row r="167" spans="1:76" x14ac:dyDescent="0.4">
      <c r="A167" t="s">
        <v>88</v>
      </c>
      <c r="B167">
        <v>90</v>
      </c>
      <c r="C167">
        <v>96</v>
      </c>
      <c r="D167">
        <v>93</v>
      </c>
      <c r="E167">
        <v>89</v>
      </c>
      <c r="F167">
        <v>95</v>
      </c>
      <c r="G167">
        <v>92</v>
      </c>
      <c r="H167">
        <v>88</v>
      </c>
      <c r="I167">
        <v>93</v>
      </c>
      <c r="J167">
        <v>90.5</v>
      </c>
      <c r="K167">
        <v>86</v>
      </c>
      <c r="L167">
        <v>92</v>
      </c>
      <c r="M167">
        <v>89</v>
      </c>
      <c r="N167">
        <v>85</v>
      </c>
      <c r="O167">
        <v>91</v>
      </c>
      <c r="P167">
        <v>88</v>
      </c>
      <c r="Q167">
        <v>84</v>
      </c>
      <c r="R167">
        <v>90</v>
      </c>
      <c r="S167">
        <v>87</v>
      </c>
      <c r="T167">
        <v>83</v>
      </c>
      <c r="U167">
        <v>89</v>
      </c>
      <c r="V167">
        <v>86</v>
      </c>
      <c r="W167">
        <v>81</v>
      </c>
      <c r="X167">
        <v>87</v>
      </c>
      <c r="Y167">
        <v>84</v>
      </c>
      <c r="Z167">
        <v>80</v>
      </c>
      <c r="AA167">
        <v>86</v>
      </c>
      <c r="AB167">
        <v>83</v>
      </c>
      <c r="AC167">
        <v>79</v>
      </c>
      <c r="AD167">
        <v>85</v>
      </c>
      <c r="AE167">
        <v>82</v>
      </c>
      <c r="AF167">
        <v>78</v>
      </c>
      <c r="AG167">
        <v>84</v>
      </c>
      <c r="AH167">
        <v>81</v>
      </c>
      <c r="AI167">
        <v>76</v>
      </c>
      <c r="AJ167">
        <v>83</v>
      </c>
      <c r="AK167">
        <v>79.5</v>
      </c>
      <c r="AL167">
        <v>75</v>
      </c>
      <c r="AM167">
        <v>81</v>
      </c>
      <c r="AN167">
        <v>78</v>
      </c>
      <c r="AO167">
        <v>74</v>
      </c>
      <c r="AP167">
        <v>80</v>
      </c>
      <c r="AQ167">
        <v>77</v>
      </c>
      <c r="AR167">
        <v>72</v>
      </c>
      <c r="AS167">
        <v>79</v>
      </c>
      <c r="AT167">
        <v>75.5</v>
      </c>
      <c r="AU167">
        <v>71</v>
      </c>
      <c r="AV167">
        <v>78</v>
      </c>
      <c r="AW167">
        <v>74.5</v>
      </c>
      <c r="AX167">
        <v>70</v>
      </c>
      <c r="AY167">
        <v>76</v>
      </c>
      <c r="AZ167">
        <v>73</v>
      </c>
      <c r="BA167">
        <v>69</v>
      </c>
      <c r="BB167">
        <v>75</v>
      </c>
      <c r="BC167">
        <v>72</v>
      </c>
      <c r="BD167">
        <v>67</v>
      </c>
      <c r="BE167">
        <v>74</v>
      </c>
      <c r="BF167">
        <v>70.5</v>
      </c>
      <c r="BG167">
        <v>66</v>
      </c>
      <c r="BH167">
        <v>73</v>
      </c>
      <c r="BI167">
        <v>69.5</v>
      </c>
      <c r="BJ167">
        <v>65</v>
      </c>
      <c r="BK167">
        <v>72</v>
      </c>
      <c r="BL167">
        <v>68.5</v>
      </c>
      <c r="BM167">
        <v>64</v>
      </c>
      <c r="BN167">
        <v>70</v>
      </c>
      <c r="BO167">
        <v>67</v>
      </c>
      <c r="BP167">
        <v>62</v>
      </c>
      <c r="BQ167">
        <v>69</v>
      </c>
      <c r="BR167">
        <v>65.5</v>
      </c>
      <c r="BS167">
        <v>61</v>
      </c>
      <c r="BT167">
        <v>68</v>
      </c>
      <c r="BU167">
        <v>64.5</v>
      </c>
      <c r="BV167">
        <v>60</v>
      </c>
      <c r="BW167">
        <v>67</v>
      </c>
      <c r="BX167">
        <v>63.5</v>
      </c>
    </row>
    <row r="168" spans="1:76" x14ac:dyDescent="0.4">
      <c r="A168" t="s">
        <v>89</v>
      </c>
      <c r="B168">
        <v>100</v>
      </c>
      <c r="C168">
        <v>100</v>
      </c>
      <c r="D168">
        <v>100</v>
      </c>
      <c r="E168">
        <v>96</v>
      </c>
      <c r="F168">
        <v>96</v>
      </c>
      <c r="G168">
        <v>96</v>
      </c>
      <c r="H168">
        <v>91</v>
      </c>
      <c r="I168">
        <v>91</v>
      </c>
      <c r="J168">
        <v>91</v>
      </c>
      <c r="K168">
        <v>87</v>
      </c>
      <c r="L168">
        <v>87</v>
      </c>
      <c r="M168">
        <v>87</v>
      </c>
      <c r="N168">
        <v>82</v>
      </c>
      <c r="O168">
        <v>82</v>
      </c>
      <c r="P168">
        <v>82</v>
      </c>
      <c r="Q168">
        <v>78</v>
      </c>
      <c r="R168">
        <v>78</v>
      </c>
      <c r="S168">
        <v>78</v>
      </c>
      <c r="T168">
        <v>73</v>
      </c>
      <c r="U168">
        <v>73</v>
      </c>
      <c r="V168">
        <v>73</v>
      </c>
      <c r="W168">
        <v>68</v>
      </c>
      <c r="X168">
        <v>68</v>
      </c>
      <c r="Y168">
        <v>68</v>
      </c>
      <c r="Z168">
        <v>64</v>
      </c>
      <c r="AA168">
        <v>64</v>
      </c>
      <c r="AB168">
        <v>64</v>
      </c>
      <c r="AC168">
        <v>59</v>
      </c>
      <c r="AD168">
        <v>59</v>
      </c>
      <c r="AE168">
        <v>59</v>
      </c>
      <c r="AF168">
        <v>60</v>
      </c>
      <c r="AG168">
        <v>60</v>
      </c>
      <c r="AH168">
        <v>60</v>
      </c>
      <c r="AI168">
        <v>60</v>
      </c>
      <c r="AJ168">
        <v>60</v>
      </c>
      <c r="AK168">
        <v>60</v>
      </c>
      <c r="AL168">
        <v>60</v>
      </c>
      <c r="AM168">
        <v>60</v>
      </c>
      <c r="AN168">
        <v>60</v>
      </c>
      <c r="AO168">
        <v>60</v>
      </c>
      <c r="AP168">
        <v>60</v>
      </c>
      <c r="AQ168">
        <v>60</v>
      </c>
      <c r="AR168">
        <v>60</v>
      </c>
      <c r="AS168">
        <v>60</v>
      </c>
      <c r="AT168">
        <v>60</v>
      </c>
      <c r="AU168">
        <v>61</v>
      </c>
      <c r="AV168">
        <v>61</v>
      </c>
      <c r="AW168">
        <v>61</v>
      </c>
      <c r="AX168">
        <v>61</v>
      </c>
      <c r="AY168">
        <v>61</v>
      </c>
      <c r="AZ168">
        <v>61</v>
      </c>
      <c r="BA168">
        <v>61</v>
      </c>
      <c r="BB168">
        <v>61</v>
      </c>
      <c r="BC168">
        <v>61</v>
      </c>
      <c r="BD168">
        <v>61</v>
      </c>
      <c r="BE168">
        <v>61</v>
      </c>
      <c r="BF168">
        <v>61</v>
      </c>
      <c r="BG168">
        <v>61</v>
      </c>
      <c r="BH168">
        <v>61</v>
      </c>
      <c r="BI168">
        <v>61</v>
      </c>
      <c r="BJ168">
        <v>62</v>
      </c>
      <c r="BK168">
        <v>62</v>
      </c>
      <c r="BL168">
        <v>62</v>
      </c>
      <c r="BM168">
        <v>62</v>
      </c>
      <c r="BN168">
        <v>62</v>
      </c>
      <c r="BO168">
        <v>62</v>
      </c>
      <c r="BP168">
        <v>62</v>
      </c>
      <c r="BQ168">
        <v>62</v>
      </c>
      <c r="BR168">
        <v>62</v>
      </c>
      <c r="BS168">
        <v>62</v>
      </c>
      <c r="BT168">
        <v>62</v>
      </c>
      <c r="BU168">
        <v>62</v>
      </c>
      <c r="BV168">
        <v>62</v>
      </c>
      <c r="BW168">
        <v>62</v>
      </c>
      <c r="BX168">
        <v>62</v>
      </c>
    </row>
    <row r="169" spans="1:76" x14ac:dyDescent="0.4">
      <c r="A169" t="s">
        <v>90</v>
      </c>
      <c r="B169">
        <v>33</v>
      </c>
      <c r="C169">
        <v>136</v>
      </c>
      <c r="D169">
        <v>80.150000000000006</v>
      </c>
      <c r="E169">
        <v>33</v>
      </c>
      <c r="F169">
        <v>93</v>
      </c>
      <c r="G169">
        <v>69.749999999999986</v>
      </c>
      <c r="H169">
        <v>34</v>
      </c>
      <c r="I169">
        <v>89</v>
      </c>
      <c r="J169">
        <v>61.199999999999996</v>
      </c>
      <c r="K169">
        <v>34</v>
      </c>
      <c r="L169">
        <v>86</v>
      </c>
      <c r="M169">
        <v>57.499999999999993</v>
      </c>
      <c r="N169">
        <v>35</v>
      </c>
      <c r="O169">
        <v>82</v>
      </c>
      <c r="P169">
        <v>55.9</v>
      </c>
      <c r="Q169">
        <v>35</v>
      </c>
      <c r="R169">
        <v>79</v>
      </c>
      <c r="S169">
        <v>54.35</v>
      </c>
      <c r="T169">
        <v>36</v>
      </c>
      <c r="U169">
        <v>76</v>
      </c>
      <c r="V169">
        <v>53.250000000000007</v>
      </c>
      <c r="W169">
        <v>37</v>
      </c>
      <c r="X169">
        <v>73</v>
      </c>
      <c r="Y169">
        <v>52.649999999999991</v>
      </c>
      <c r="Z169">
        <v>38</v>
      </c>
      <c r="AA169">
        <v>70</v>
      </c>
      <c r="AB169">
        <v>52</v>
      </c>
      <c r="AC169">
        <v>38</v>
      </c>
      <c r="AD169">
        <v>66</v>
      </c>
      <c r="AE169">
        <v>51.3</v>
      </c>
      <c r="AF169">
        <v>38</v>
      </c>
      <c r="AG169">
        <v>63</v>
      </c>
      <c r="AH169">
        <v>50.55</v>
      </c>
      <c r="AI169">
        <v>38</v>
      </c>
      <c r="AJ169">
        <v>60</v>
      </c>
      <c r="AK169">
        <v>50</v>
      </c>
      <c r="AL169">
        <v>38</v>
      </c>
      <c r="AM169">
        <v>57</v>
      </c>
      <c r="AN169">
        <v>49.199999999999996</v>
      </c>
      <c r="AO169">
        <v>39</v>
      </c>
      <c r="AP169">
        <v>56</v>
      </c>
      <c r="AQ169">
        <v>48.550000000000004</v>
      </c>
      <c r="AR169">
        <v>39</v>
      </c>
      <c r="AS169">
        <v>54</v>
      </c>
      <c r="AT169">
        <v>47.699999999999996</v>
      </c>
      <c r="AU169">
        <v>39</v>
      </c>
      <c r="AV169">
        <v>53</v>
      </c>
      <c r="AW169">
        <v>47.20000000000001</v>
      </c>
      <c r="AX169">
        <v>39</v>
      </c>
      <c r="AY169">
        <v>53</v>
      </c>
      <c r="AZ169">
        <v>46.45</v>
      </c>
      <c r="BA169">
        <v>37</v>
      </c>
      <c r="BB169">
        <v>53</v>
      </c>
      <c r="BC169">
        <v>45.75</v>
      </c>
      <c r="BD169">
        <v>35</v>
      </c>
      <c r="BE169">
        <v>53</v>
      </c>
      <c r="BF169">
        <v>45.150000000000006</v>
      </c>
      <c r="BG169">
        <v>33</v>
      </c>
      <c r="BH169">
        <v>53</v>
      </c>
      <c r="BI169">
        <v>44.25</v>
      </c>
      <c r="BJ169">
        <v>31</v>
      </c>
      <c r="BK169">
        <v>54</v>
      </c>
      <c r="BL169">
        <v>43.2</v>
      </c>
      <c r="BM169">
        <v>28</v>
      </c>
      <c r="BN169">
        <v>56</v>
      </c>
      <c r="BO169">
        <v>42.3</v>
      </c>
      <c r="BP169">
        <v>25</v>
      </c>
      <c r="BQ169">
        <v>57</v>
      </c>
      <c r="BR169">
        <v>41.249999999999993</v>
      </c>
      <c r="BS169">
        <v>21</v>
      </c>
      <c r="BT169">
        <v>58</v>
      </c>
      <c r="BU169">
        <v>40.200000000000003</v>
      </c>
      <c r="BV169">
        <v>18</v>
      </c>
      <c r="BW169">
        <v>60</v>
      </c>
      <c r="BX169">
        <v>39.35</v>
      </c>
    </row>
    <row r="170" spans="1:76" x14ac:dyDescent="0.4">
      <c r="A170" t="s">
        <v>91</v>
      </c>
      <c r="B170">
        <v>58</v>
      </c>
      <c r="C170">
        <v>58</v>
      </c>
      <c r="D170">
        <v>58</v>
      </c>
      <c r="E170">
        <v>58</v>
      </c>
      <c r="F170">
        <v>58</v>
      </c>
      <c r="G170">
        <v>58</v>
      </c>
      <c r="H170">
        <v>58</v>
      </c>
      <c r="I170">
        <v>58</v>
      </c>
      <c r="J170">
        <v>58</v>
      </c>
      <c r="K170">
        <v>58</v>
      </c>
      <c r="L170">
        <v>58</v>
      </c>
      <c r="M170">
        <v>58</v>
      </c>
      <c r="N170">
        <v>58</v>
      </c>
      <c r="O170">
        <v>58</v>
      </c>
      <c r="P170">
        <v>58</v>
      </c>
      <c r="Q170">
        <v>58</v>
      </c>
      <c r="R170">
        <v>58</v>
      </c>
      <c r="S170">
        <v>58</v>
      </c>
      <c r="T170">
        <v>58</v>
      </c>
      <c r="U170">
        <v>58</v>
      </c>
      <c r="V170">
        <v>58</v>
      </c>
      <c r="W170">
        <v>58</v>
      </c>
      <c r="X170">
        <v>58</v>
      </c>
      <c r="Y170">
        <v>58</v>
      </c>
      <c r="Z170">
        <v>58</v>
      </c>
      <c r="AA170">
        <v>58</v>
      </c>
      <c r="AB170">
        <v>58</v>
      </c>
      <c r="AC170">
        <v>58</v>
      </c>
      <c r="AD170">
        <v>58</v>
      </c>
      <c r="AE170">
        <v>58</v>
      </c>
      <c r="AF170">
        <v>58</v>
      </c>
      <c r="AG170">
        <v>58</v>
      </c>
      <c r="AH170">
        <v>58</v>
      </c>
      <c r="AI170">
        <v>58</v>
      </c>
      <c r="AJ170">
        <v>58</v>
      </c>
      <c r="AK170">
        <v>58</v>
      </c>
      <c r="AL170">
        <v>58</v>
      </c>
      <c r="AM170">
        <v>58</v>
      </c>
      <c r="AN170">
        <v>58</v>
      </c>
      <c r="AO170">
        <v>58</v>
      </c>
      <c r="AP170">
        <v>58</v>
      </c>
      <c r="AQ170">
        <v>58</v>
      </c>
      <c r="AR170">
        <v>58</v>
      </c>
      <c r="AS170">
        <v>58</v>
      </c>
      <c r="AT170">
        <v>58</v>
      </c>
      <c r="AU170">
        <v>58</v>
      </c>
      <c r="AV170">
        <v>58</v>
      </c>
      <c r="AW170">
        <v>58</v>
      </c>
      <c r="AX170">
        <v>58</v>
      </c>
      <c r="AY170">
        <v>58</v>
      </c>
      <c r="AZ170">
        <v>58</v>
      </c>
      <c r="BA170">
        <v>58</v>
      </c>
      <c r="BB170">
        <v>58</v>
      </c>
      <c r="BC170">
        <v>58</v>
      </c>
      <c r="BD170">
        <v>58</v>
      </c>
      <c r="BE170">
        <v>58</v>
      </c>
      <c r="BF170">
        <v>58</v>
      </c>
      <c r="BG170">
        <v>58</v>
      </c>
      <c r="BH170">
        <v>58</v>
      </c>
      <c r="BI170">
        <v>58</v>
      </c>
      <c r="BJ170">
        <v>58</v>
      </c>
      <c r="BK170">
        <v>58</v>
      </c>
      <c r="BL170">
        <v>58</v>
      </c>
      <c r="BM170">
        <v>58</v>
      </c>
      <c r="BN170">
        <v>58</v>
      </c>
      <c r="BO170">
        <v>58</v>
      </c>
      <c r="BP170">
        <v>58</v>
      </c>
      <c r="BQ170">
        <v>58</v>
      </c>
      <c r="BR170">
        <v>58</v>
      </c>
      <c r="BS170">
        <v>58</v>
      </c>
      <c r="BT170">
        <v>58</v>
      </c>
      <c r="BU170">
        <v>58</v>
      </c>
      <c r="BV170">
        <v>58</v>
      </c>
      <c r="BW170">
        <v>58</v>
      </c>
      <c r="BX170">
        <v>58</v>
      </c>
    </row>
    <row r="171" spans="1:76" x14ac:dyDescent="0.4">
      <c r="A171" t="s">
        <v>92</v>
      </c>
      <c r="B171">
        <v>4</v>
      </c>
      <c r="C171">
        <v>30</v>
      </c>
      <c r="D171">
        <v>19.5</v>
      </c>
      <c r="E171">
        <v>20</v>
      </c>
      <c r="F171">
        <v>29</v>
      </c>
      <c r="G171">
        <v>23.75</v>
      </c>
      <c r="H171">
        <v>20</v>
      </c>
      <c r="I171">
        <v>40</v>
      </c>
      <c r="J171">
        <v>28.25</v>
      </c>
      <c r="K171">
        <v>20</v>
      </c>
      <c r="L171">
        <v>57</v>
      </c>
      <c r="M171">
        <v>32.25</v>
      </c>
      <c r="N171">
        <v>20</v>
      </c>
      <c r="O171">
        <v>33</v>
      </c>
      <c r="P171">
        <v>26.25</v>
      </c>
      <c r="Q171">
        <v>20</v>
      </c>
      <c r="R171">
        <v>33</v>
      </c>
      <c r="S171">
        <v>26.25</v>
      </c>
      <c r="T171">
        <v>20</v>
      </c>
      <c r="U171">
        <v>33</v>
      </c>
      <c r="V171">
        <v>26</v>
      </c>
      <c r="W171">
        <v>20</v>
      </c>
      <c r="X171">
        <v>33</v>
      </c>
      <c r="Y171">
        <v>26</v>
      </c>
      <c r="Z171">
        <v>20</v>
      </c>
      <c r="AA171">
        <v>33</v>
      </c>
      <c r="AB171">
        <v>25.75</v>
      </c>
      <c r="AC171">
        <v>20</v>
      </c>
      <c r="AD171">
        <v>33</v>
      </c>
      <c r="AE171">
        <v>25.75</v>
      </c>
      <c r="AF171">
        <v>20</v>
      </c>
      <c r="AG171">
        <v>33</v>
      </c>
      <c r="AH171">
        <v>25.5</v>
      </c>
      <c r="AI171">
        <v>20</v>
      </c>
      <c r="AJ171">
        <v>33</v>
      </c>
      <c r="AK171">
        <v>25.5</v>
      </c>
      <c r="AL171">
        <v>20</v>
      </c>
      <c r="AM171">
        <v>33</v>
      </c>
      <c r="AN171">
        <v>25.5</v>
      </c>
      <c r="AO171">
        <v>20</v>
      </c>
      <c r="AP171">
        <v>33</v>
      </c>
      <c r="AQ171">
        <v>25.25</v>
      </c>
      <c r="AR171">
        <v>20</v>
      </c>
      <c r="AS171">
        <v>33</v>
      </c>
      <c r="AT171">
        <v>25.25</v>
      </c>
      <c r="AU171">
        <v>20</v>
      </c>
      <c r="AV171">
        <v>34</v>
      </c>
      <c r="AW171">
        <v>25.25</v>
      </c>
      <c r="AX171">
        <v>20</v>
      </c>
      <c r="AY171">
        <v>34</v>
      </c>
      <c r="AZ171">
        <v>25.25</v>
      </c>
      <c r="BA171">
        <v>20</v>
      </c>
      <c r="BB171">
        <v>34</v>
      </c>
      <c r="BC171">
        <v>25.25</v>
      </c>
      <c r="BD171">
        <v>20</v>
      </c>
      <c r="BE171">
        <v>34</v>
      </c>
      <c r="BF171">
        <v>25</v>
      </c>
      <c r="BG171">
        <v>20</v>
      </c>
      <c r="BH171">
        <v>34</v>
      </c>
      <c r="BI171">
        <v>25</v>
      </c>
      <c r="BJ171">
        <v>20</v>
      </c>
      <c r="BK171">
        <v>34</v>
      </c>
      <c r="BL171">
        <v>24.75</v>
      </c>
      <c r="BM171">
        <v>20</v>
      </c>
      <c r="BN171">
        <v>34</v>
      </c>
      <c r="BO171">
        <v>24.75</v>
      </c>
      <c r="BP171">
        <v>20</v>
      </c>
      <c r="BQ171">
        <v>34</v>
      </c>
      <c r="BR171">
        <v>24.5</v>
      </c>
      <c r="BS171">
        <v>20</v>
      </c>
      <c r="BT171">
        <v>34</v>
      </c>
      <c r="BU171">
        <v>24.5</v>
      </c>
      <c r="BV171">
        <v>20</v>
      </c>
      <c r="BW171">
        <v>34</v>
      </c>
      <c r="BX171">
        <v>24.5</v>
      </c>
    </row>
    <row r="172" spans="1:76" x14ac:dyDescent="0.4">
      <c r="A172" t="s">
        <v>93</v>
      </c>
      <c r="B172">
        <v>33</v>
      </c>
      <c r="C172">
        <v>79</v>
      </c>
      <c r="D172">
        <v>48.5</v>
      </c>
      <c r="E172">
        <v>33</v>
      </c>
      <c r="F172">
        <v>74</v>
      </c>
      <c r="G172">
        <v>47</v>
      </c>
      <c r="H172">
        <v>33</v>
      </c>
      <c r="I172">
        <v>69</v>
      </c>
      <c r="J172">
        <v>45.5</v>
      </c>
      <c r="K172">
        <v>33</v>
      </c>
      <c r="L172">
        <v>64</v>
      </c>
      <c r="M172">
        <v>44</v>
      </c>
      <c r="N172">
        <v>33</v>
      </c>
      <c r="O172">
        <v>59</v>
      </c>
      <c r="P172">
        <v>42.5</v>
      </c>
      <c r="Q172">
        <v>33</v>
      </c>
      <c r="R172">
        <v>53</v>
      </c>
      <c r="S172">
        <v>40.75</v>
      </c>
      <c r="T172">
        <v>33</v>
      </c>
      <c r="U172">
        <v>48</v>
      </c>
      <c r="V172">
        <v>39.5</v>
      </c>
      <c r="W172">
        <v>33</v>
      </c>
      <c r="X172">
        <v>43</v>
      </c>
      <c r="Y172">
        <v>38</v>
      </c>
      <c r="Z172">
        <v>33</v>
      </c>
      <c r="AA172">
        <v>41</v>
      </c>
      <c r="AB172">
        <v>36.5</v>
      </c>
      <c r="AC172">
        <v>33</v>
      </c>
      <c r="AD172">
        <v>40</v>
      </c>
      <c r="AE172">
        <v>35</v>
      </c>
      <c r="AF172">
        <v>28</v>
      </c>
      <c r="AG172">
        <v>39</v>
      </c>
      <c r="AH172">
        <v>33.5</v>
      </c>
      <c r="AI172">
        <v>28</v>
      </c>
      <c r="AJ172">
        <v>38</v>
      </c>
      <c r="AK172">
        <v>33.25</v>
      </c>
      <c r="AL172">
        <v>27</v>
      </c>
      <c r="AM172">
        <v>38</v>
      </c>
      <c r="AN172">
        <v>33</v>
      </c>
      <c r="AO172">
        <v>27</v>
      </c>
      <c r="AP172">
        <v>37</v>
      </c>
      <c r="AQ172">
        <v>32.75</v>
      </c>
      <c r="AR172">
        <v>27</v>
      </c>
      <c r="AS172">
        <v>36</v>
      </c>
      <c r="AT172">
        <v>32.5</v>
      </c>
      <c r="AU172">
        <v>27</v>
      </c>
      <c r="AV172">
        <v>35</v>
      </c>
      <c r="AW172">
        <v>32.25</v>
      </c>
      <c r="AX172">
        <v>27</v>
      </c>
      <c r="AY172">
        <v>34</v>
      </c>
      <c r="AZ172">
        <v>32</v>
      </c>
      <c r="BA172">
        <v>26</v>
      </c>
      <c r="BB172">
        <v>34</v>
      </c>
      <c r="BC172">
        <v>31.5</v>
      </c>
      <c r="BD172">
        <v>26</v>
      </c>
      <c r="BE172">
        <v>34</v>
      </c>
      <c r="BF172">
        <v>31.5</v>
      </c>
      <c r="BG172">
        <v>26</v>
      </c>
      <c r="BH172">
        <v>34</v>
      </c>
      <c r="BI172">
        <v>31.25</v>
      </c>
      <c r="BJ172">
        <v>26</v>
      </c>
      <c r="BK172">
        <v>34</v>
      </c>
      <c r="BL172">
        <v>31</v>
      </c>
      <c r="BM172">
        <v>26</v>
      </c>
      <c r="BN172">
        <v>34</v>
      </c>
      <c r="BO172">
        <v>30.75</v>
      </c>
      <c r="BP172">
        <v>25</v>
      </c>
      <c r="BQ172">
        <v>34</v>
      </c>
      <c r="BR172">
        <v>30.25</v>
      </c>
      <c r="BS172">
        <v>25</v>
      </c>
      <c r="BT172">
        <v>34</v>
      </c>
      <c r="BU172">
        <v>30</v>
      </c>
      <c r="BV172">
        <v>25</v>
      </c>
      <c r="BW172">
        <v>34</v>
      </c>
      <c r="BX172">
        <v>30</v>
      </c>
    </row>
    <row r="173" spans="1:76" x14ac:dyDescent="0.4">
      <c r="A173" t="s">
        <v>94</v>
      </c>
      <c r="B173">
        <v>85</v>
      </c>
      <c r="C173">
        <v>85</v>
      </c>
      <c r="D173">
        <v>85</v>
      </c>
      <c r="E173">
        <v>85</v>
      </c>
      <c r="F173">
        <v>85</v>
      </c>
      <c r="G173">
        <v>85</v>
      </c>
      <c r="H173">
        <v>85</v>
      </c>
      <c r="I173">
        <v>85</v>
      </c>
      <c r="J173">
        <v>85</v>
      </c>
      <c r="K173">
        <v>85</v>
      </c>
      <c r="L173">
        <v>85</v>
      </c>
      <c r="M173">
        <v>85</v>
      </c>
      <c r="N173">
        <v>85</v>
      </c>
      <c r="O173">
        <v>85</v>
      </c>
      <c r="P173">
        <v>85</v>
      </c>
      <c r="Q173">
        <v>85</v>
      </c>
      <c r="R173">
        <v>85</v>
      </c>
      <c r="S173">
        <v>85</v>
      </c>
      <c r="T173">
        <v>85</v>
      </c>
      <c r="U173">
        <v>85</v>
      </c>
      <c r="V173">
        <v>85</v>
      </c>
      <c r="W173">
        <v>85</v>
      </c>
      <c r="X173">
        <v>85</v>
      </c>
      <c r="Y173">
        <v>85</v>
      </c>
      <c r="Z173">
        <v>85</v>
      </c>
      <c r="AA173">
        <v>85</v>
      </c>
      <c r="AB173">
        <v>85</v>
      </c>
      <c r="AC173">
        <v>85</v>
      </c>
      <c r="AD173">
        <v>85</v>
      </c>
      <c r="AE173">
        <v>85</v>
      </c>
      <c r="AF173">
        <v>85</v>
      </c>
      <c r="AG173">
        <v>85</v>
      </c>
      <c r="AH173">
        <v>85</v>
      </c>
      <c r="AI173">
        <v>85</v>
      </c>
      <c r="AJ173">
        <v>85</v>
      </c>
      <c r="AK173">
        <v>85</v>
      </c>
      <c r="AL173">
        <v>85</v>
      </c>
      <c r="AM173">
        <v>85</v>
      </c>
      <c r="AN173">
        <v>85</v>
      </c>
      <c r="AO173">
        <v>85</v>
      </c>
      <c r="AP173">
        <v>85</v>
      </c>
      <c r="AQ173">
        <v>85</v>
      </c>
      <c r="AR173">
        <v>85</v>
      </c>
      <c r="AS173">
        <v>85</v>
      </c>
      <c r="AT173">
        <v>85</v>
      </c>
      <c r="AU173">
        <v>85</v>
      </c>
      <c r="AV173">
        <v>85</v>
      </c>
      <c r="AW173">
        <v>85</v>
      </c>
      <c r="AX173">
        <v>85</v>
      </c>
      <c r="AY173">
        <v>85</v>
      </c>
      <c r="AZ173">
        <v>85</v>
      </c>
      <c r="BA173">
        <v>85</v>
      </c>
      <c r="BB173">
        <v>85</v>
      </c>
      <c r="BC173">
        <v>85</v>
      </c>
      <c r="BD173">
        <v>85</v>
      </c>
      <c r="BE173">
        <v>85</v>
      </c>
      <c r="BF173">
        <v>85</v>
      </c>
      <c r="BG173">
        <v>85</v>
      </c>
      <c r="BH173">
        <v>85</v>
      </c>
      <c r="BI173">
        <v>85</v>
      </c>
      <c r="BJ173">
        <v>85</v>
      </c>
      <c r="BK173">
        <v>85</v>
      </c>
      <c r="BL173">
        <v>85</v>
      </c>
      <c r="BM173">
        <v>85</v>
      </c>
      <c r="BN173">
        <v>85</v>
      </c>
      <c r="BO173">
        <v>85</v>
      </c>
      <c r="BP173">
        <v>85</v>
      </c>
      <c r="BQ173">
        <v>85</v>
      </c>
      <c r="BR173">
        <v>85</v>
      </c>
      <c r="BS173">
        <v>85</v>
      </c>
      <c r="BT173">
        <v>85</v>
      </c>
      <c r="BU173">
        <v>85</v>
      </c>
      <c r="BV173">
        <v>85</v>
      </c>
      <c r="BW173">
        <v>85</v>
      </c>
      <c r="BX173">
        <v>85</v>
      </c>
    </row>
    <row r="174" spans="1:76" x14ac:dyDescent="0.4">
      <c r="A174" t="s">
        <v>95</v>
      </c>
      <c r="B174">
        <v>41</v>
      </c>
      <c r="C174">
        <v>91</v>
      </c>
      <c r="D174">
        <v>54.375</v>
      </c>
      <c r="E174">
        <v>40</v>
      </c>
      <c r="F174">
        <v>86</v>
      </c>
      <c r="G174">
        <v>52.8125</v>
      </c>
      <c r="H174">
        <v>39</v>
      </c>
      <c r="I174">
        <v>80</v>
      </c>
      <c r="J174">
        <v>51.249999999999993</v>
      </c>
      <c r="K174">
        <v>38</v>
      </c>
      <c r="L174">
        <v>75</v>
      </c>
      <c r="M174">
        <v>49.687499999999993</v>
      </c>
      <c r="N174">
        <v>38</v>
      </c>
      <c r="O174">
        <v>70</v>
      </c>
      <c r="P174">
        <v>48.25</v>
      </c>
      <c r="Q174">
        <v>37</v>
      </c>
      <c r="R174">
        <v>64</v>
      </c>
      <c r="S174">
        <v>46.687499999999993</v>
      </c>
      <c r="T174">
        <v>36</v>
      </c>
      <c r="U174">
        <v>59</v>
      </c>
      <c r="V174">
        <v>45.125</v>
      </c>
      <c r="W174">
        <v>35</v>
      </c>
      <c r="X174">
        <v>53</v>
      </c>
      <c r="Y174">
        <v>43.562499999999993</v>
      </c>
      <c r="Z174">
        <v>33</v>
      </c>
      <c r="AA174">
        <v>49</v>
      </c>
      <c r="AB174">
        <v>41.9375</v>
      </c>
      <c r="AC174">
        <v>31</v>
      </c>
      <c r="AD174">
        <v>47</v>
      </c>
      <c r="AE174">
        <v>40.374999999999993</v>
      </c>
      <c r="AF174">
        <v>28</v>
      </c>
      <c r="AG174">
        <v>46</v>
      </c>
      <c r="AH174">
        <v>39.125</v>
      </c>
      <c r="AI174">
        <v>26</v>
      </c>
      <c r="AJ174">
        <v>45</v>
      </c>
      <c r="AK174">
        <v>37.9375</v>
      </c>
      <c r="AL174">
        <v>24</v>
      </c>
      <c r="AM174">
        <v>43</v>
      </c>
      <c r="AN174">
        <v>36.624999999999993</v>
      </c>
      <c r="AO174">
        <v>21</v>
      </c>
      <c r="AP174">
        <v>43</v>
      </c>
      <c r="AQ174">
        <v>35.8125</v>
      </c>
      <c r="AR174">
        <v>19</v>
      </c>
      <c r="AS174">
        <v>43</v>
      </c>
      <c r="AT174">
        <v>35.125</v>
      </c>
      <c r="AU174">
        <v>24</v>
      </c>
      <c r="AV174">
        <v>43</v>
      </c>
      <c r="AW174">
        <v>34.9375</v>
      </c>
      <c r="AX174">
        <v>26</v>
      </c>
      <c r="AY174">
        <v>43</v>
      </c>
      <c r="AZ174">
        <v>34.4375</v>
      </c>
      <c r="BA174">
        <v>24</v>
      </c>
      <c r="BB174">
        <v>43</v>
      </c>
      <c r="BC174">
        <v>34.25</v>
      </c>
      <c r="BD174">
        <v>23</v>
      </c>
      <c r="BE174">
        <v>44</v>
      </c>
      <c r="BF174">
        <v>33.8125</v>
      </c>
      <c r="BG174">
        <v>21</v>
      </c>
      <c r="BH174">
        <v>47</v>
      </c>
      <c r="BI174">
        <v>33.5</v>
      </c>
      <c r="BJ174">
        <v>20</v>
      </c>
      <c r="BK174">
        <v>49</v>
      </c>
      <c r="BL174">
        <v>34.124999999999993</v>
      </c>
      <c r="BM174">
        <v>18</v>
      </c>
      <c r="BN174">
        <v>60</v>
      </c>
      <c r="BO174">
        <v>37.375</v>
      </c>
      <c r="BP174">
        <v>30</v>
      </c>
      <c r="BQ174">
        <v>77</v>
      </c>
      <c r="BR174">
        <v>48.250000000000007</v>
      </c>
      <c r="BS174">
        <v>30</v>
      </c>
      <c r="BT174">
        <v>93</v>
      </c>
      <c r="BU174">
        <v>61.625000000000007</v>
      </c>
      <c r="BV174">
        <v>28</v>
      </c>
      <c r="BW174">
        <v>130</v>
      </c>
      <c r="BX174">
        <v>85.6875</v>
      </c>
    </row>
    <row r="175" spans="1:76" x14ac:dyDescent="0.4">
      <c r="A175" t="s">
        <v>96</v>
      </c>
      <c r="B175">
        <v>41</v>
      </c>
      <c r="C175">
        <v>68</v>
      </c>
      <c r="D175">
        <v>56.666666666666664</v>
      </c>
      <c r="E175">
        <v>43</v>
      </c>
      <c r="F175">
        <v>67</v>
      </c>
      <c r="G175">
        <v>56</v>
      </c>
      <c r="H175">
        <v>43</v>
      </c>
      <c r="I175">
        <v>65</v>
      </c>
      <c r="J175">
        <v>55.222222222222221</v>
      </c>
      <c r="K175">
        <v>43</v>
      </c>
      <c r="L175">
        <v>64</v>
      </c>
      <c r="M175">
        <v>54.666666666666664</v>
      </c>
      <c r="N175">
        <v>43</v>
      </c>
      <c r="O175">
        <v>62</v>
      </c>
      <c r="P175">
        <v>53.777777777777779</v>
      </c>
      <c r="Q175">
        <v>43</v>
      </c>
      <c r="R175">
        <v>61</v>
      </c>
      <c r="S175">
        <v>53.111111111111114</v>
      </c>
      <c r="T175">
        <v>43</v>
      </c>
      <c r="U175">
        <v>59</v>
      </c>
      <c r="V175">
        <v>51.555555555555564</v>
      </c>
      <c r="W175">
        <v>41</v>
      </c>
      <c r="X175">
        <v>58</v>
      </c>
      <c r="Y175">
        <v>50</v>
      </c>
      <c r="Z175">
        <v>40</v>
      </c>
      <c r="AA175">
        <v>56</v>
      </c>
      <c r="AB175">
        <v>48.777777777777779</v>
      </c>
      <c r="AC175">
        <v>38</v>
      </c>
      <c r="AD175">
        <v>55</v>
      </c>
      <c r="AE175">
        <v>47.222222222222229</v>
      </c>
      <c r="AF175">
        <v>37</v>
      </c>
      <c r="AG175">
        <v>53</v>
      </c>
      <c r="AH175">
        <v>45.777777777777779</v>
      </c>
      <c r="AI175">
        <v>35</v>
      </c>
      <c r="AJ175">
        <v>52</v>
      </c>
      <c r="AK175">
        <v>44.333333333333336</v>
      </c>
      <c r="AL175">
        <v>34</v>
      </c>
      <c r="AM175">
        <v>50</v>
      </c>
      <c r="AN175">
        <v>42.888888888888886</v>
      </c>
      <c r="AO175">
        <v>33</v>
      </c>
      <c r="AP175">
        <v>49</v>
      </c>
      <c r="AQ175">
        <v>41.666666666666671</v>
      </c>
      <c r="AR175">
        <v>31</v>
      </c>
      <c r="AS175">
        <v>47</v>
      </c>
      <c r="AT175">
        <v>40.111111111111107</v>
      </c>
      <c r="AU175">
        <v>30</v>
      </c>
      <c r="AV175">
        <v>46</v>
      </c>
      <c r="AW175">
        <v>38.666666666666664</v>
      </c>
      <c r="AX175">
        <v>28</v>
      </c>
      <c r="AY175">
        <v>44</v>
      </c>
      <c r="AZ175">
        <v>37.222222222222221</v>
      </c>
      <c r="BA175">
        <v>27</v>
      </c>
      <c r="BB175">
        <v>44</v>
      </c>
      <c r="BC175">
        <v>35.777777777777779</v>
      </c>
      <c r="BD175">
        <v>26</v>
      </c>
      <c r="BE175">
        <v>44</v>
      </c>
      <c r="BF175">
        <v>34.55555555555555</v>
      </c>
      <c r="BG175">
        <v>24</v>
      </c>
      <c r="BH175">
        <v>44</v>
      </c>
      <c r="BI175">
        <v>32.888888888888886</v>
      </c>
      <c r="BJ175">
        <v>23</v>
      </c>
      <c r="BK175">
        <v>44</v>
      </c>
      <c r="BL175">
        <v>31.666666666666668</v>
      </c>
      <c r="BM175">
        <v>21</v>
      </c>
      <c r="BN175">
        <v>44</v>
      </c>
      <c r="BO175">
        <v>30.000000000000004</v>
      </c>
      <c r="BP175">
        <v>19</v>
      </c>
      <c r="BQ175">
        <v>44</v>
      </c>
      <c r="BR175">
        <v>28.666666666666668</v>
      </c>
      <c r="BS175">
        <v>17</v>
      </c>
      <c r="BT175">
        <v>44</v>
      </c>
      <c r="BU175">
        <v>27.333333333333332</v>
      </c>
      <c r="BV175">
        <v>14</v>
      </c>
      <c r="BW175">
        <v>44</v>
      </c>
      <c r="BX175">
        <v>25.888888888888889</v>
      </c>
    </row>
    <row r="176" spans="1:76" x14ac:dyDescent="0.4">
      <c r="A176" t="s">
        <v>97</v>
      </c>
      <c r="B176">
        <v>49</v>
      </c>
      <c r="C176">
        <v>120</v>
      </c>
      <c r="D176">
        <v>66.999999999999986</v>
      </c>
      <c r="E176">
        <v>49</v>
      </c>
      <c r="F176">
        <v>113</v>
      </c>
      <c r="G176">
        <v>65.2</v>
      </c>
      <c r="H176">
        <v>48</v>
      </c>
      <c r="I176">
        <v>105</v>
      </c>
      <c r="J176">
        <v>63.399999999999984</v>
      </c>
      <c r="K176">
        <v>47</v>
      </c>
      <c r="L176">
        <v>98</v>
      </c>
      <c r="M176">
        <v>61.600000000000009</v>
      </c>
      <c r="N176">
        <v>46</v>
      </c>
      <c r="O176">
        <v>90</v>
      </c>
      <c r="P176">
        <v>59.733333333333334</v>
      </c>
      <c r="Q176">
        <v>45</v>
      </c>
      <c r="R176">
        <v>83</v>
      </c>
      <c r="S176">
        <v>58.066666666666663</v>
      </c>
      <c r="T176">
        <v>43</v>
      </c>
      <c r="U176">
        <v>76</v>
      </c>
      <c r="V176">
        <v>56.133333333333333</v>
      </c>
      <c r="W176">
        <v>42</v>
      </c>
      <c r="X176">
        <v>71</v>
      </c>
      <c r="Y176">
        <v>54.4</v>
      </c>
      <c r="Z176">
        <v>41</v>
      </c>
      <c r="AA176">
        <v>66</v>
      </c>
      <c r="AB176">
        <v>52.533333333333331</v>
      </c>
      <c r="AC176">
        <v>40</v>
      </c>
      <c r="AD176">
        <v>61</v>
      </c>
      <c r="AE176">
        <v>51.133333333333333</v>
      </c>
      <c r="AF176">
        <v>39</v>
      </c>
      <c r="AG176">
        <v>62</v>
      </c>
      <c r="AH176">
        <v>50</v>
      </c>
      <c r="AI176">
        <v>38</v>
      </c>
      <c r="AJ176">
        <v>63</v>
      </c>
      <c r="AK176">
        <v>48.6</v>
      </c>
      <c r="AL176">
        <v>37</v>
      </c>
      <c r="AM176">
        <v>64</v>
      </c>
      <c r="AN176">
        <v>47.399999999999991</v>
      </c>
      <c r="AO176">
        <v>35</v>
      </c>
      <c r="AP176">
        <v>65</v>
      </c>
      <c r="AQ176">
        <v>46.199999999999996</v>
      </c>
      <c r="AR176">
        <v>34</v>
      </c>
      <c r="AS176">
        <v>66</v>
      </c>
      <c r="AT176">
        <v>44.933333333333337</v>
      </c>
      <c r="AU176">
        <v>32</v>
      </c>
      <c r="AV176">
        <v>67</v>
      </c>
      <c r="AW176">
        <v>44.599999999999994</v>
      </c>
      <c r="AX176">
        <v>29</v>
      </c>
      <c r="AY176">
        <v>68</v>
      </c>
      <c r="AZ176">
        <v>44.066666666666663</v>
      </c>
      <c r="BA176">
        <v>27</v>
      </c>
      <c r="BB176">
        <v>69</v>
      </c>
      <c r="BC176">
        <v>43.666666666666664</v>
      </c>
      <c r="BD176">
        <v>24</v>
      </c>
      <c r="BE176">
        <v>70</v>
      </c>
      <c r="BF176">
        <v>43.2</v>
      </c>
      <c r="BG176">
        <v>22</v>
      </c>
      <c r="BH176">
        <v>71</v>
      </c>
      <c r="BI176">
        <v>43.800000000000004</v>
      </c>
      <c r="BJ176">
        <v>28</v>
      </c>
      <c r="BK176">
        <v>72</v>
      </c>
      <c r="BL176">
        <v>45.466666666666669</v>
      </c>
      <c r="BM176">
        <v>26</v>
      </c>
      <c r="BN176">
        <v>78</v>
      </c>
      <c r="BO176">
        <v>53.666666666666664</v>
      </c>
      <c r="BP176">
        <v>34</v>
      </c>
      <c r="BQ176">
        <v>98</v>
      </c>
      <c r="BR176">
        <v>64.066666666666677</v>
      </c>
      <c r="BS176">
        <v>31</v>
      </c>
      <c r="BT176">
        <v>130</v>
      </c>
      <c r="BU176">
        <v>80.333333333333329</v>
      </c>
      <c r="BV176">
        <v>29</v>
      </c>
      <c r="BW176">
        <v>180</v>
      </c>
      <c r="BX176">
        <v>103.06666666666666</v>
      </c>
    </row>
    <row r="177" spans="1:76" x14ac:dyDescent="0.4">
      <c r="A177" t="s">
        <v>98</v>
      </c>
      <c r="B177">
        <v>82</v>
      </c>
      <c r="C177">
        <v>117</v>
      </c>
      <c r="D177">
        <v>98.666666666666671</v>
      </c>
      <c r="E177">
        <v>80</v>
      </c>
      <c r="F177">
        <v>117</v>
      </c>
      <c r="G177">
        <v>97.666666666666671</v>
      </c>
      <c r="H177">
        <v>79</v>
      </c>
      <c r="I177">
        <v>116</v>
      </c>
      <c r="J177">
        <v>96.666666666666671</v>
      </c>
      <c r="K177">
        <v>78</v>
      </c>
      <c r="L177">
        <v>115</v>
      </c>
      <c r="M177">
        <v>95.666666666666671</v>
      </c>
      <c r="N177">
        <v>77</v>
      </c>
      <c r="O177">
        <v>114</v>
      </c>
      <c r="P177">
        <v>94.666666666666671</v>
      </c>
      <c r="Q177">
        <v>76</v>
      </c>
      <c r="R177">
        <v>113</v>
      </c>
      <c r="S177">
        <v>93.666666666666671</v>
      </c>
      <c r="T177">
        <v>74</v>
      </c>
      <c r="U177">
        <v>113</v>
      </c>
      <c r="V177">
        <v>92.666666666666671</v>
      </c>
      <c r="W177">
        <v>73</v>
      </c>
      <c r="X177">
        <v>112</v>
      </c>
      <c r="Y177">
        <v>91.666666666666671</v>
      </c>
      <c r="Z177">
        <v>72</v>
      </c>
      <c r="AA177">
        <v>111</v>
      </c>
      <c r="AB177">
        <v>90.666666666666671</v>
      </c>
      <c r="AC177">
        <v>71</v>
      </c>
      <c r="AD177">
        <v>110</v>
      </c>
      <c r="AE177">
        <v>89.666666666666671</v>
      </c>
      <c r="AF177">
        <v>70</v>
      </c>
      <c r="AG177">
        <v>109</v>
      </c>
      <c r="AH177">
        <v>88.666666666666671</v>
      </c>
      <c r="AI177">
        <v>68</v>
      </c>
      <c r="AJ177">
        <v>108</v>
      </c>
      <c r="AK177">
        <v>87.333333333333329</v>
      </c>
      <c r="AL177">
        <v>67</v>
      </c>
      <c r="AM177">
        <v>108</v>
      </c>
      <c r="AN177">
        <v>86.666666666666671</v>
      </c>
      <c r="AO177">
        <v>66</v>
      </c>
      <c r="AP177">
        <v>107</v>
      </c>
      <c r="AQ177">
        <v>85.666666666666671</v>
      </c>
      <c r="AR177">
        <v>65</v>
      </c>
      <c r="AS177">
        <v>106</v>
      </c>
      <c r="AT177">
        <v>84.666666666666671</v>
      </c>
      <c r="AU177">
        <v>64</v>
      </c>
      <c r="AV177">
        <v>105</v>
      </c>
      <c r="AW177">
        <v>83.666666666666671</v>
      </c>
      <c r="AX177">
        <v>62</v>
      </c>
      <c r="AY177">
        <v>104</v>
      </c>
      <c r="AZ177">
        <v>82.333333333333329</v>
      </c>
      <c r="BA177">
        <v>61</v>
      </c>
      <c r="BB177">
        <v>104</v>
      </c>
      <c r="BC177">
        <v>81.666666666666671</v>
      </c>
      <c r="BD177">
        <v>60</v>
      </c>
      <c r="BE177">
        <v>103</v>
      </c>
      <c r="BF177">
        <v>80.666666666666671</v>
      </c>
      <c r="BG177">
        <v>59</v>
      </c>
      <c r="BH177">
        <v>102</v>
      </c>
      <c r="BI177">
        <v>79.666666666666671</v>
      </c>
      <c r="BJ177">
        <v>58</v>
      </c>
      <c r="BK177">
        <v>101</v>
      </c>
      <c r="BL177">
        <v>78.666666666666671</v>
      </c>
      <c r="BM177">
        <v>56</v>
      </c>
      <c r="BN177">
        <v>100</v>
      </c>
      <c r="BO177">
        <v>77.333333333333329</v>
      </c>
      <c r="BP177">
        <v>55</v>
      </c>
      <c r="BQ177">
        <v>100</v>
      </c>
      <c r="BR177">
        <v>76.666666666666671</v>
      </c>
      <c r="BS177">
        <v>54</v>
      </c>
      <c r="BT177">
        <v>99</v>
      </c>
      <c r="BU177">
        <v>82.333333333333329</v>
      </c>
      <c r="BV177">
        <v>53</v>
      </c>
      <c r="BW177">
        <v>136</v>
      </c>
      <c r="BX177">
        <v>101</v>
      </c>
    </row>
    <row r="178" spans="1:76" x14ac:dyDescent="0.4">
      <c r="A178" t="s">
        <v>99</v>
      </c>
      <c r="B178">
        <v>100</v>
      </c>
      <c r="C178">
        <v>270</v>
      </c>
      <c r="D178">
        <v>155.66666666666669</v>
      </c>
      <c r="E178">
        <v>101</v>
      </c>
      <c r="F178">
        <v>199</v>
      </c>
      <c r="G178">
        <v>136.23809523809524</v>
      </c>
      <c r="H178">
        <v>100</v>
      </c>
      <c r="I178">
        <v>172</v>
      </c>
      <c r="J178">
        <v>124.52380952380953</v>
      </c>
      <c r="K178">
        <v>98</v>
      </c>
      <c r="L178">
        <v>151</v>
      </c>
      <c r="M178">
        <v>121.09523809523809</v>
      </c>
      <c r="N178">
        <v>97</v>
      </c>
      <c r="O178">
        <v>147</v>
      </c>
      <c r="P178">
        <v>116.80952380952381</v>
      </c>
      <c r="Q178">
        <v>88</v>
      </c>
      <c r="R178">
        <v>144</v>
      </c>
      <c r="S178">
        <v>113.47619047619048</v>
      </c>
      <c r="T178">
        <v>87</v>
      </c>
      <c r="U178">
        <v>141</v>
      </c>
      <c r="V178">
        <v>111.76190476190477</v>
      </c>
      <c r="W178">
        <v>85</v>
      </c>
      <c r="X178">
        <v>137</v>
      </c>
      <c r="Y178">
        <v>110.23809523809523</v>
      </c>
      <c r="Z178">
        <v>84</v>
      </c>
      <c r="AA178">
        <v>135</v>
      </c>
      <c r="AB178">
        <v>108.76190476190476</v>
      </c>
      <c r="AC178">
        <v>83</v>
      </c>
      <c r="AD178">
        <v>139</v>
      </c>
      <c r="AE178">
        <v>107.28571428571429</v>
      </c>
      <c r="AF178">
        <v>81</v>
      </c>
      <c r="AG178">
        <v>135</v>
      </c>
      <c r="AH178">
        <v>105.28571428571429</v>
      </c>
      <c r="AI178">
        <v>80</v>
      </c>
      <c r="AJ178">
        <v>131</v>
      </c>
      <c r="AK178">
        <v>103.33333333333331</v>
      </c>
      <c r="AL178">
        <v>78</v>
      </c>
      <c r="AM178">
        <v>127</v>
      </c>
      <c r="AN178">
        <v>101.47619047619048</v>
      </c>
      <c r="AO178">
        <v>77</v>
      </c>
      <c r="AP178">
        <v>123</v>
      </c>
      <c r="AQ178">
        <v>99.571428571428555</v>
      </c>
      <c r="AR178">
        <v>75</v>
      </c>
      <c r="AS178">
        <v>119</v>
      </c>
      <c r="AT178">
        <v>97.666666666666671</v>
      </c>
      <c r="AU178">
        <v>74</v>
      </c>
      <c r="AV178">
        <v>117</v>
      </c>
      <c r="AW178">
        <v>96.000000000000014</v>
      </c>
      <c r="AX178">
        <v>73</v>
      </c>
      <c r="AY178">
        <v>118</v>
      </c>
      <c r="AZ178">
        <v>94.333333333333329</v>
      </c>
      <c r="BA178">
        <v>71</v>
      </c>
      <c r="BB178">
        <v>119</v>
      </c>
      <c r="BC178">
        <v>92.761904761904759</v>
      </c>
      <c r="BD178">
        <v>68</v>
      </c>
      <c r="BE178">
        <v>121</v>
      </c>
      <c r="BF178">
        <v>91.095238095238088</v>
      </c>
      <c r="BG178">
        <v>66</v>
      </c>
      <c r="BH178">
        <v>123</v>
      </c>
      <c r="BI178">
        <v>89.428571428571431</v>
      </c>
      <c r="BJ178">
        <v>63</v>
      </c>
      <c r="BK178">
        <v>125</v>
      </c>
      <c r="BL178">
        <v>87.142857142857139</v>
      </c>
      <c r="BM178">
        <v>61</v>
      </c>
      <c r="BN178">
        <v>127</v>
      </c>
      <c r="BO178">
        <v>84.19047619047619</v>
      </c>
      <c r="BP178">
        <v>58</v>
      </c>
      <c r="BQ178">
        <v>129</v>
      </c>
      <c r="BR178">
        <v>80.333333333333343</v>
      </c>
      <c r="BS178">
        <v>55</v>
      </c>
      <c r="BT178">
        <v>131</v>
      </c>
      <c r="BU178">
        <v>76.619047619047592</v>
      </c>
      <c r="BV178">
        <v>40</v>
      </c>
      <c r="BW178">
        <v>132</v>
      </c>
      <c r="BX178">
        <v>72.904761904761912</v>
      </c>
    </row>
    <row r="179" spans="1:76" x14ac:dyDescent="0.4">
      <c r="A179" t="s">
        <v>100</v>
      </c>
      <c r="B179">
        <v>90</v>
      </c>
      <c r="C179">
        <v>119</v>
      </c>
      <c r="D179">
        <v>98.75</v>
      </c>
      <c r="E179">
        <v>87</v>
      </c>
      <c r="F179">
        <v>119</v>
      </c>
      <c r="G179">
        <v>96.75</v>
      </c>
      <c r="H179">
        <v>85</v>
      </c>
      <c r="I179">
        <v>119</v>
      </c>
      <c r="J179">
        <v>94.75</v>
      </c>
      <c r="K179">
        <v>82</v>
      </c>
      <c r="L179">
        <v>119</v>
      </c>
      <c r="M179">
        <v>92.5</v>
      </c>
      <c r="N179">
        <v>80</v>
      </c>
      <c r="O179">
        <v>119</v>
      </c>
      <c r="P179">
        <v>90.75</v>
      </c>
      <c r="Q179">
        <v>77</v>
      </c>
      <c r="R179">
        <v>119</v>
      </c>
      <c r="S179">
        <v>88.5</v>
      </c>
      <c r="T179">
        <v>74</v>
      </c>
      <c r="U179">
        <v>119</v>
      </c>
      <c r="V179">
        <v>86.5</v>
      </c>
      <c r="W179">
        <v>72</v>
      </c>
      <c r="X179">
        <v>119</v>
      </c>
      <c r="Y179">
        <v>84.75</v>
      </c>
      <c r="Z179">
        <v>69</v>
      </c>
      <c r="AA179">
        <v>119</v>
      </c>
      <c r="AB179">
        <v>82.5</v>
      </c>
      <c r="AC179">
        <v>66</v>
      </c>
      <c r="AD179">
        <v>119</v>
      </c>
      <c r="AE179">
        <v>80.5</v>
      </c>
      <c r="AF179">
        <v>64</v>
      </c>
      <c r="AG179">
        <v>119</v>
      </c>
      <c r="AH179">
        <v>78.5</v>
      </c>
      <c r="AI179">
        <v>61</v>
      </c>
      <c r="AJ179">
        <v>119</v>
      </c>
      <c r="AK179">
        <v>76.75</v>
      </c>
      <c r="AL179">
        <v>58</v>
      </c>
      <c r="AM179">
        <v>119</v>
      </c>
      <c r="AN179">
        <v>74.5</v>
      </c>
      <c r="AO179">
        <v>55</v>
      </c>
      <c r="AP179">
        <v>119</v>
      </c>
      <c r="AQ179">
        <v>72.5</v>
      </c>
      <c r="AR179">
        <v>52</v>
      </c>
      <c r="AS179">
        <v>119</v>
      </c>
      <c r="AT179">
        <v>70.25</v>
      </c>
      <c r="AU179">
        <v>50</v>
      </c>
      <c r="AV179">
        <v>119</v>
      </c>
      <c r="AW179">
        <v>68.75</v>
      </c>
      <c r="AX179">
        <v>47</v>
      </c>
      <c r="AY179">
        <v>119</v>
      </c>
      <c r="AZ179">
        <v>66.5</v>
      </c>
      <c r="BA179">
        <v>44</v>
      </c>
      <c r="BB179">
        <v>119</v>
      </c>
      <c r="BC179">
        <v>64.5</v>
      </c>
      <c r="BD179">
        <v>41</v>
      </c>
      <c r="BE179">
        <v>119</v>
      </c>
      <c r="BF179">
        <v>62.5</v>
      </c>
      <c r="BG179">
        <v>38</v>
      </c>
      <c r="BH179">
        <v>119</v>
      </c>
      <c r="BI179">
        <v>60.5</v>
      </c>
      <c r="BJ179">
        <v>36</v>
      </c>
      <c r="BK179">
        <v>119</v>
      </c>
      <c r="BL179">
        <v>58.5</v>
      </c>
      <c r="BM179">
        <v>33</v>
      </c>
      <c r="BN179">
        <v>119</v>
      </c>
      <c r="BO179">
        <v>56.5</v>
      </c>
      <c r="BP179">
        <v>30</v>
      </c>
      <c r="BQ179">
        <v>119</v>
      </c>
      <c r="BR179">
        <v>54.5</v>
      </c>
      <c r="BS179">
        <v>27</v>
      </c>
      <c r="BT179">
        <v>119</v>
      </c>
      <c r="BU179">
        <v>52.5</v>
      </c>
      <c r="BV179">
        <v>24</v>
      </c>
      <c r="BW179">
        <v>119</v>
      </c>
      <c r="BX179">
        <v>50.25</v>
      </c>
    </row>
    <row r="180" spans="1:76" x14ac:dyDescent="0.4">
      <c r="A180" t="s">
        <v>101</v>
      </c>
      <c r="B180">
        <v>67</v>
      </c>
      <c r="C180">
        <v>84</v>
      </c>
      <c r="D180">
        <v>75.666666666666671</v>
      </c>
      <c r="E180">
        <v>67</v>
      </c>
      <c r="F180">
        <v>83</v>
      </c>
      <c r="G180">
        <v>75.333333333333329</v>
      </c>
      <c r="H180">
        <v>67</v>
      </c>
      <c r="I180">
        <v>82</v>
      </c>
      <c r="J180">
        <v>75</v>
      </c>
      <c r="K180">
        <v>67</v>
      </c>
      <c r="L180">
        <v>81</v>
      </c>
      <c r="M180">
        <v>74.666666666666671</v>
      </c>
      <c r="N180">
        <v>67</v>
      </c>
      <c r="O180">
        <v>80</v>
      </c>
      <c r="P180">
        <v>74.333333333333329</v>
      </c>
      <c r="Q180">
        <v>67</v>
      </c>
      <c r="R180">
        <v>79</v>
      </c>
      <c r="S180">
        <v>74</v>
      </c>
      <c r="T180">
        <v>67</v>
      </c>
      <c r="U180">
        <v>78</v>
      </c>
      <c r="V180">
        <v>73.666666666666671</v>
      </c>
      <c r="W180">
        <v>67</v>
      </c>
      <c r="X180">
        <v>77</v>
      </c>
      <c r="Y180">
        <v>73.333333333333329</v>
      </c>
      <c r="Z180">
        <v>67</v>
      </c>
      <c r="AA180">
        <v>76</v>
      </c>
      <c r="AB180">
        <v>73</v>
      </c>
      <c r="AC180">
        <v>67</v>
      </c>
      <c r="AD180">
        <v>76</v>
      </c>
      <c r="AE180">
        <v>72.666666666666671</v>
      </c>
      <c r="AF180">
        <v>67</v>
      </c>
      <c r="AG180">
        <v>76</v>
      </c>
      <c r="AH180">
        <v>72.333333333333329</v>
      </c>
      <c r="AI180">
        <v>67</v>
      </c>
      <c r="AJ180">
        <v>76</v>
      </c>
      <c r="AK180">
        <v>72</v>
      </c>
      <c r="AL180">
        <v>67</v>
      </c>
      <c r="AM180">
        <v>76</v>
      </c>
      <c r="AN180">
        <v>71.666666666666671</v>
      </c>
      <c r="AO180">
        <v>67</v>
      </c>
      <c r="AP180">
        <v>76</v>
      </c>
      <c r="AQ180">
        <v>71.333333333333329</v>
      </c>
      <c r="AR180">
        <v>67</v>
      </c>
      <c r="AS180">
        <v>76</v>
      </c>
      <c r="AT180">
        <v>71</v>
      </c>
      <c r="AU180">
        <v>67</v>
      </c>
      <c r="AV180">
        <v>76</v>
      </c>
      <c r="AW180">
        <v>70.666666666666671</v>
      </c>
      <c r="AX180">
        <v>67</v>
      </c>
      <c r="AY180">
        <v>76</v>
      </c>
      <c r="AZ180">
        <v>70.333333333333329</v>
      </c>
      <c r="BA180">
        <v>66</v>
      </c>
      <c r="BB180">
        <v>76</v>
      </c>
      <c r="BC180">
        <v>69.666666666666671</v>
      </c>
      <c r="BD180">
        <v>65</v>
      </c>
      <c r="BE180">
        <v>76</v>
      </c>
      <c r="BF180">
        <v>69.333333333333329</v>
      </c>
      <c r="BG180">
        <v>64</v>
      </c>
      <c r="BH180">
        <v>76</v>
      </c>
      <c r="BI180">
        <v>69</v>
      </c>
      <c r="BJ180">
        <v>63</v>
      </c>
      <c r="BK180">
        <v>76</v>
      </c>
      <c r="BL180">
        <v>68.666666666666671</v>
      </c>
      <c r="BM180">
        <v>62</v>
      </c>
      <c r="BN180">
        <v>76</v>
      </c>
      <c r="BO180">
        <v>68.333333333333329</v>
      </c>
      <c r="BP180">
        <v>61</v>
      </c>
      <c r="BQ180">
        <v>76</v>
      </c>
      <c r="BR180">
        <v>68</v>
      </c>
      <c r="BS180">
        <v>60</v>
      </c>
      <c r="BT180">
        <v>76</v>
      </c>
      <c r="BU180">
        <v>67.666666666666671</v>
      </c>
      <c r="BV180">
        <v>59</v>
      </c>
      <c r="BW180">
        <v>76</v>
      </c>
      <c r="BX180">
        <v>67.333333333333329</v>
      </c>
    </row>
    <row r="181" spans="1:76" x14ac:dyDescent="0.4">
      <c r="A181" t="s">
        <v>102</v>
      </c>
      <c r="B181">
        <v>41</v>
      </c>
      <c r="C181">
        <v>82</v>
      </c>
      <c r="D181">
        <v>62.454545454545453</v>
      </c>
      <c r="E181">
        <v>40</v>
      </c>
      <c r="F181">
        <v>77</v>
      </c>
      <c r="G181">
        <v>59.545454545454554</v>
      </c>
      <c r="H181">
        <v>38</v>
      </c>
      <c r="I181">
        <v>73</v>
      </c>
      <c r="J181">
        <v>56.545454545454554</v>
      </c>
      <c r="K181">
        <v>37</v>
      </c>
      <c r="L181">
        <v>69</v>
      </c>
      <c r="M181">
        <v>53.63636363636364</v>
      </c>
      <c r="N181">
        <v>36</v>
      </c>
      <c r="O181">
        <v>66</v>
      </c>
      <c r="P181">
        <v>50.545454545454547</v>
      </c>
      <c r="Q181">
        <v>35</v>
      </c>
      <c r="R181">
        <v>63</v>
      </c>
      <c r="S181">
        <v>48.272727272727273</v>
      </c>
      <c r="T181">
        <v>33</v>
      </c>
      <c r="U181">
        <v>60</v>
      </c>
      <c r="V181">
        <v>45.81818181818182</v>
      </c>
      <c r="W181">
        <v>32</v>
      </c>
      <c r="X181">
        <v>57</v>
      </c>
      <c r="Y181">
        <v>43.81818181818182</v>
      </c>
      <c r="Z181">
        <v>31</v>
      </c>
      <c r="AA181">
        <v>55</v>
      </c>
      <c r="AB181">
        <v>41.636363636363633</v>
      </c>
      <c r="AC181">
        <v>30</v>
      </c>
      <c r="AD181">
        <v>54</v>
      </c>
      <c r="AE181">
        <v>39.36363636363636</v>
      </c>
      <c r="AF181">
        <v>28</v>
      </c>
      <c r="AG181">
        <v>53</v>
      </c>
      <c r="AH181">
        <v>36.909090909090907</v>
      </c>
      <c r="AI181">
        <v>26</v>
      </c>
      <c r="AJ181">
        <v>52</v>
      </c>
      <c r="AK181">
        <v>34.63636363636364</v>
      </c>
      <c r="AL181">
        <v>23</v>
      </c>
      <c r="AM181">
        <v>51</v>
      </c>
      <c r="AN181">
        <v>33.090909090909093</v>
      </c>
      <c r="AO181">
        <v>19</v>
      </c>
      <c r="AP181">
        <v>50</v>
      </c>
      <c r="AQ181">
        <v>31.18181818181818</v>
      </c>
      <c r="AR181">
        <v>16</v>
      </c>
      <c r="AS181">
        <v>49</v>
      </c>
      <c r="AT181">
        <v>29.363636363636363</v>
      </c>
      <c r="AU181">
        <v>12</v>
      </c>
      <c r="AV181">
        <v>48</v>
      </c>
      <c r="AW181">
        <v>27.454545454545453</v>
      </c>
      <c r="AX181">
        <v>9</v>
      </c>
      <c r="AY181">
        <v>47</v>
      </c>
      <c r="AZ181">
        <v>25.72727272727273</v>
      </c>
      <c r="BA181">
        <v>10</v>
      </c>
      <c r="BB181">
        <v>46</v>
      </c>
      <c r="BC181">
        <v>25.000000000000004</v>
      </c>
      <c r="BD181">
        <v>12</v>
      </c>
      <c r="BE181">
        <v>45</v>
      </c>
      <c r="BF181">
        <v>24.999999999999996</v>
      </c>
      <c r="BG181">
        <v>14</v>
      </c>
      <c r="BH181">
        <v>44</v>
      </c>
      <c r="BI181">
        <v>24.818181818181817</v>
      </c>
      <c r="BJ181">
        <v>15</v>
      </c>
      <c r="BK181">
        <v>43</v>
      </c>
      <c r="BL181">
        <v>26.727272727272727</v>
      </c>
      <c r="BM181">
        <v>14</v>
      </c>
      <c r="BN181">
        <v>42</v>
      </c>
      <c r="BO181">
        <v>27.727272727272727</v>
      </c>
      <c r="BP181">
        <v>13</v>
      </c>
      <c r="BQ181">
        <v>45</v>
      </c>
      <c r="BR181">
        <v>28.90909090909091</v>
      </c>
      <c r="BS181">
        <v>12</v>
      </c>
      <c r="BT181">
        <v>58</v>
      </c>
      <c r="BU181">
        <v>31.363636363636363</v>
      </c>
      <c r="BV181">
        <v>11</v>
      </c>
      <c r="BW181">
        <v>74</v>
      </c>
      <c r="BX181">
        <v>33.909090909090914</v>
      </c>
    </row>
    <row r="182" spans="1:76" x14ac:dyDescent="0.4">
      <c r="A182" t="s">
        <v>103</v>
      </c>
      <c r="B182">
        <v>75</v>
      </c>
      <c r="C182">
        <v>76</v>
      </c>
      <c r="D182">
        <v>75.666666666666671</v>
      </c>
      <c r="E182">
        <v>74</v>
      </c>
      <c r="F182">
        <v>76</v>
      </c>
      <c r="G182">
        <v>75.333333333333329</v>
      </c>
      <c r="H182">
        <v>73</v>
      </c>
      <c r="I182">
        <v>76</v>
      </c>
      <c r="J182">
        <v>74.666666666666671</v>
      </c>
      <c r="K182">
        <v>72</v>
      </c>
      <c r="L182">
        <v>76</v>
      </c>
      <c r="M182">
        <v>74</v>
      </c>
      <c r="N182">
        <v>71</v>
      </c>
      <c r="O182">
        <v>76</v>
      </c>
      <c r="P182">
        <v>73.333333333333329</v>
      </c>
      <c r="Q182">
        <v>70</v>
      </c>
      <c r="R182">
        <v>76</v>
      </c>
      <c r="S182">
        <v>72.666666666666671</v>
      </c>
      <c r="T182">
        <v>69</v>
      </c>
      <c r="U182">
        <v>76</v>
      </c>
      <c r="V182">
        <v>72</v>
      </c>
      <c r="W182">
        <v>68</v>
      </c>
      <c r="X182">
        <v>76</v>
      </c>
      <c r="Y182">
        <v>71.333333333333329</v>
      </c>
      <c r="Z182">
        <v>67</v>
      </c>
      <c r="AA182">
        <v>76</v>
      </c>
      <c r="AB182">
        <v>70.666666666666671</v>
      </c>
      <c r="AC182">
        <v>66</v>
      </c>
      <c r="AD182">
        <v>76</v>
      </c>
      <c r="AE182">
        <v>70</v>
      </c>
      <c r="AF182">
        <v>64</v>
      </c>
      <c r="AG182">
        <v>76</v>
      </c>
      <c r="AH182">
        <v>69</v>
      </c>
      <c r="AI182">
        <v>63</v>
      </c>
      <c r="AJ182">
        <v>76</v>
      </c>
      <c r="AK182">
        <v>68.333333333333329</v>
      </c>
      <c r="AL182">
        <v>62</v>
      </c>
      <c r="AM182">
        <v>76</v>
      </c>
      <c r="AN182">
        <v>67.666666666666671</v>
      </c>
      <c r="AO182">
        <v>61</v>
      </c>
      <c r="AP182">
        <v>76</v>
      </c>
      <c r="AQ182">
        <v>67</v>
      </c>
      <c r="AR182">
        <v>60</v>
      </c>
      <c r="AS182">
        <v>76</v>
      </c>
      <c r="AT182">
        <v>66.333333333333329</v>
      </c>
      <c r="AU182">
        <v>59</v>
      </c>
      <c r="AV182">
        <v>76</v>
      </c>
      <c r="AW182">
        <v>66</v>
      </c>
      <c r="AX182">
        <v>58</v>
      </c>
      <c r="AY182">
        <v>76</v>
      </c>
      <c r="AZ182">
        <v>65.333333333333329</v>
      </c>
      <c r="BA182">
        <v>57</v>
      </c>
      <c r="BB182">
        <v>76</v>
      </c>
      <c r="BC182">
        <v>64.666666666666671</v>
      </c>
      <c r="BD182">
        <v>56</v>
      </c>
      <c r="BE182">
        <v>76</v>
      </c>
      <c r="BF182">
        <v>64</v>
      </c>
      <c r="BG182">
        <v>55</v>
      </c>
      <c r="BH182">
        <v>76</v>
      </c>
      <c r="BI182">
        <v>65</v>
      </c>
      <c r="BJ182">
        <v>54</v>
      </c>
      <c r="BK182">
        <v>76</v>
      </c>
      <c r="BL182">
        <v>66</v>
      </c>
      <c r="BM182">
        <v>53</v>
      </c>
      <c r="BN182">
        <v>76</v>
      </c>
      <c r="BO182">
        <v>67</v>
      </c>
      <c r="BP182">
        <v>52</v>
      </c>
      <c r="BQ182">
        <v>76</v>
      </c>
      <c r="BR182">
        <v>68</v>
      </c>
      <c r="BS182">
        <v>51</v>
      </c>
      <c r="BT182">
        <v>80</v>
      </c>
      <c r="BU182">
        <v>69</v>
      </c>
      <c r="BV182">
        <v>50</v>
      </c>
      <c r="BW182">
        <v>84</v>
      </c>
      <c r="BX182">
        <v>70</v>
      </c>
    </row>
    <row r="183" spans="1:76" x14ac:dyDescent="0.4">
      <c r="A183" t="s">
        <v>104</v>
      </c>
      <c r="B183">
        <v>62</v>
      </c>
      <c r="C183">
        <v>62</v>
      </c>
      <c r="D183">
        <v>62</v>
      </c>
      <c r="E183">
        <v>62</v>
      </c>
      <c r="F183">
        <v>62</v>
      </c>
      <c r="G183">
        <v>62</v>
      </c>
      <c r="H183">
        <v>62</v>
      </c>
      <c r="I183">
        <v>62</v>
      </c>
      <c r="J183">
        <v>62</v>
      </c>
      <c r="K183">
        <v>62</v>
      </c>
      <c r="L183">
        <v>62</v>
      </c>
      <c r="M183">
        <v>62</v>
      </c>
      <c r="N183">
        <v>62</v>
      </c>
      <c r="O183">
        <v>62</v>
      </c>
      <c r="P183">
        <v>62</v>
      </c>
      <c r="Q183">
        <v>62</v>
      </c>
      <c r="R183">
        <v>62</v>
      </c>
      <c r="S183">
        <v>62</v>
      </c>
      <c r="T183">
        <v>62</v>
      </c>
      <c r="U183">
        <v>62</v>
      </c>
      <c r="V183">
        <v>62</v>
      </c>
      <c r="W183">
        <v>62</v>
      </c>
      <c r="X183">
        <v>62</v>
      </c>
      <c r="Y183">
        <v>62</v>
      </c>
      <c r="Z183">
        <v>62</v>
      </c>
      <c r="AA183">
        <v>62</v>
      </c>
      <c r="AB183">
        <v>62</v>
      </c>
      <c r="AC183">
        <v>62</v>
      </c>
      <c r="AD183">
        <v>62</v>
      </c>
      <c r="AE183">
        <v>62</v>
      </c>
      <c r="AF183">
        <v>62</v>
      </c>
      <c r="AG183">
        <v>62</v>
      </c>
      <c r="AH183">
        <v>62</v>
      </c>
      <c r="AI183">
        <v>62</v>
      </c>
      <c r="AJ183">
        <v>62</v>
      </c>
      <c r="AK183">
        <v>62</v>
      </c>
      <c r="AL183">
        <v>62</v>
      </c>
      <c r="AM183">
        <v>62</v>
      </c>
      <c r="AN183">
        <v>62</v>
      </c>
      <c r="AO183">
        <v>62</v>
      </c>
      <c r="AP183">
        <v>62</v>
      </c>
      <c r="AQ183">
        <v>62</v>
      </c>
      <c r="AR183">
        <v>62</v>
      </c>
      <c r="AS183">
        <v>62</v>
      </c>
      <c r="AT183">
        <v>62</v>
      </c>
      <c r="AU183">
        <v>62</v>
      </c>
      <c r="AV183">
        <v>62</v>
      </c>
      <c r="AW183">
        <v>62</v>
      </c>
      <c r="AX183">
        <v>62</v>
      </c>
      <c r="AY183">
        <v>62</v>
      </c>
      <c r="AZ183">
        <v>62</v>
      </c>
      <c r="BA183">
        <v>62</v>
      </c>
      <c r="BB183">
        <v>62</v>
      </c>
      <c r="BC183">
        <v>62</v>
      </c>
      <c r="BD183">
        <v>62</v>
      </c>
      <c r="BE183">
        <v>62</v>
      </c>
      <c r="BF183">
        <v>62</v>
      </c>
      <c r="BG183">
        <v>62</v>
      </c>
      <c r="BH183">
        <v>62</v>
      </c>
      <c r="BI183">
        <v>62</v>
      </c>
      <c r="BJ183">
        <v>62</v>
      </c>
      <c r="BK183">
        <v>62</v>
      </c>
      <c r="BL183">
        <v>62</v>
      </c>
      <c r="BM183">
        <v>62</v>
      </c>
      <c r="BN183">
        <v>62</v>
      </c>
      <c r="BO183">
        <v>62</v>
      </c>
      <c r="BP183">
        <v>62</v>
      </c>
      <c r="BQ183">
        <v>62</v>
      </c>
      <c r="BR183">
        <v>62</v>
      </c>
      <c r="BS183">
        <v>62</v>
      </c>
      <c r="BT183">
        <v>62</v>
      </c>
      <c r="BU183">
        <v>62</v>
      </c>
      <c r="BV183">
        <v>62</v>
      </c>
      <c r="BW183">
        <v>62</v>
      </c>
      <c r="BX183">
        <v>62</v>
      </c>
    </row>
    <row r="184" spans="1:76" x14ac:dyDescent="0.4">
      <c r="A184" t="s">
        <v>105</v>
      </c>
      <c r="B184">
        <v>76</v>
      </c>
      <c r="C184">
        <v>91</v>
      </c>
      <c r="D184">
        <v>81.555555555555557</v>
      </c>
      <c r="E184">
        <v>76</v>
      </c>
      <c r="F184">
        <v>91</v>
      </c>
      <c r="G184">
        <v>81.444444444444443</v>
      </c>
      <c r="H184">
        <v>76</v>
      </c>
      <c r="I184">
        <v>91</v>
      </c>
      <c r="J184">
        <v>81.444444444444443</v>
      </c>
      <c r="K184">
        <v>76</v>
      </c>
      <c r="L184">
        <v>91</v>
      </c>
      <c r="M184">
        <v>81.333333333333329</v>
      </c>
      <c r="N184">
        <v>76</v>
      </c>
      <c r="O184">
        <v>91</v>
      </c>
      <c r="P184">
        <v>81.333333333333329</v>
      </c>
      <c r="Q184">
        <v>76</v>
      </c>
      <c r="R184">
        <v>91</v>
      </c>
      <c r="S184">
        <v>81.222222222222229</v>
      </c>
      <c r="T184">
        <v>76</v>
      </c>
      <c r="U184">
        <v>91</v>
      </c>
      <c r="V184">
        <v>81.111111111111114</v>
      </c>
      <c r="W184">
        <v>76</v>
      </c>
      <c r="X184">
        <v>91</v>
      </c>
      <c r="Y184">
        <v>81.111111111111114</v>
      </c>
      <c r="Z184">
        <v>76</v>
      </c>
      <c r="AA184">
        <v>91</v>
      </c>
      <c r="AB184">
        <v>81</v>
      </c>
      <c r="AC184">
        <v>76</v>
      </c>
      <c r="AD184">
        <v>91</v>
      </c>
      <c r="AE184">
        <v>81</v>
      </c>
      <c r="AF184">
        <v>76</v>
      </c>
      <c r="AG184">
        <v>91</v>
      </c>
      <c r="AH184">
        <v>80.888888888888886</v>
      </c>
      <c r="AI184">
        <v>76</v>
      </c>
      <c r="AJ184">
        <v>91</v>
      </c>
      <c r="AK184">
        <v>80.888888888888886</v>
      </c>
      <c r="AL184">
        <v>76</v>
      </c>
      <c r="AM184">
        <v>91</v>
      </c>
      <c r="AN184">
        <v>80.777777777777771</v>
      </c>
      <c r="AO184">
        <v>76</v>
      </c>
      <c r="AP184">
        <v>91</v>
      </c>
      <c r="AQ184">
        <v>80.666666666666671</v>
      </c>
      <c r="AR184">
        <v>76</v>
      </c>
      <c r="AS184">
        <v>91</v>
      </c>
      <c r="AT184">
        <v>80.666666666666671</v>
      </c>
      <c r="AU184">
        <v>76</v>
      </c>
      <c r="AV184">
        <v>91</v>
      </c>
      <c r="AW184">
        <v>80.555555555555557</v>
      </c>
      <c r="AX184">
        <v>76</v>
      </c>
      <c r="AY184">
        <v>91</v>
      </c>
      <c r="AZ184">
        <v>80.555555555555557</v>
      </c>
      <c r="BA184">
        <v>75</v>
      </c>
      <c r="BB184">
        <v>91</v>
      </c>
      <c r="BC184">
        <v>80.444444444444443</v>
      </c>
      <c r="BD184">
        <v>75</v>
      </c>
      <c r="BE184">
        <v>91</v>
      </c>
      <c r="BF184">
        <v>80.444444444444443</v>
      </c>
      <c r="BG184">
        <v>74</v>
      </c>
      <c r="BH184">
        <v>91</v>
      </c>
      <c r="BI184">
        <v>80.333333333333329</v>
      </c>
      <c r="BJ184">
        <v>73</v>
      </c>
      <c r="BK184">
        <v>91</v>
      </c>
      <c r="BL184">
        <v>80.222222222222229</v>
      </c>
      <c r="BM184">
        <v>73</v>
      </c>
      <c r="BN184">
        <v>91</v>
      </c>
      <c r="BO184">
        <v>80.222222222222229</v>
      </c>
      <c r="BP184">
        <v>72</v>
      </c>
      <c r="BQ184">
        <v>91</v>
      </c>
      <c r="BR184">
        <v>80.111111111111114</v>
      </c>
      <c r="BS184">
        <v>72</v>
      </c>
      <c r="BT184">
        <v>91</v>
      </c>
      <c r="BU184">
        <v>80.111111111111114</v>
      </c>
      <c r="BV184">
        <v>71</v>
      </c>
      <c r="BW184">
        <v>91</v>
      </c>
      <c r="BX184">
        <v>80</v>
      </c>
    </row>
    <row r="185" spans="1:76" x14ac:dyDescent="0.4">
      <c r="A185" t="s">
        <v>106</v>
      </c>
      <c r="B185">
        <v>115</v>
      </c>
      <c r="C185">
        <v>174</v>
      </c>
      <c r="D185">
        <v>134</v>
      </c>
      <c r="E185">
        <v>113</v>
      </c>
      <c r="F185">
        <v>168</v>
      </c>
      <c r="G185">
        <v>130.19999999999999</v>
      </c>
      <c r="H185">
        <v>110</v>
      </c>
      <c r="I185">
        <v>163</v>
      </c>
      <c r="J185">
        <v>126.6</v>
      </c>
      <c r="K185">
        <v>108</v>
      </c>
      <c r="L185">
        <v>158</v>
      </c>
      <c r="M185">
        <v>123</v>
      </c>
      <c r="N185">
        <v>105</v>
      </c>
      <c r="O185">
        <v>153</v>
      </c>
      <c r="P185">
        <v>119.4</v>
      </c>
      <c r="Q185">
        <v>101</v>
      </c>
      <c r="R185">
        <v>147</v>
      </c>
      <c r="S185">
        <v>115.3</v>
      </c>
      <c r="T185">
        <v>98</v>
      </c>
      <c r="U185">
        <v>142</v>
      </c>
      <c r="V185">
        <v>111.9</v>
      </c>
      <c r="W185">
        <v>94</v>
      </c>
      <c r="X185">
        <v>137</v>
      </c>
      <c r="Y185">
        <v>108.3</v>
      </c>
      <c r="Z185">
        <v>91</v>
      </c>
      <c r="AA185">
        <v>132</v>
      </c>
      <c r="AB185">
        <v>104.80000000000001</v>
      </c>
      <c r="AC185">
        <v>87</v>
      </c>
      <c r="AD185">
        <v>126</v>
      </c>
      <c r="AE185">
        <v>101.00000000000001</v>
      </c>
      <c r="AF185">
        <v>83</v>
      </c>
      <c r="AG185">
        <v>121</v>
      </c>
      <c r="AH185">
        <v>97.300000000000011</v>
      </c>
      <c r="AI185">
        <v>80</v>
      </c>
      <c r="AJ185">
        <v>116</v>
      </c>
      <c r="AK185">
        <v>93.7</v>
      </c>
      <c r="AL185">
        <v>77</v>
      </c>
      <c r="AM185">
        <v>111</v>
      </c>
      <c r="AN185">
        <v>90.1</v>
      </c>
      <c r="AO185">
        <v>74</v>
      </c>
      <c r="AP185">
        <v>105</v>
      </c>
      <c r="AQ185">
        <v>86.6</v>
      </c>
      <c r="AR185">
        <v>70</v>
      </c>
      <c r="AS185">
        <v>100</v>
      </c>
      <c r="AT185">
        <v>83.09999999999998</v>
      </c>
      <c r="AU185">
        <v>66</v>
      </c>
      <c r="AV185">
        <v>95</v>
      </c>
      <c r="AW185">
        <v>79.599999999999994</v>
      </c>
      <c r="AX185">
        <v>62</v>
      </c>
      <c r="AY185">
        <v>90</v>
      </c>
      <c r="AZ185">
        <v>76.199999999999989</v>
      </c>
      <c r="BA185">
        <v>63</v>
      </c>
      <c r="BB185">
        <v>102</v>
      </c>
      <c r="BC185">
        <v>77.59999999999998</v>
      </c>
      <c r="BD185">
        <v>63</v>
      </c>
      <c r="BE185">
        <v>130</v>
      </c>
      <c r="BF185">
        <v>79.399999999999991</v>
      </c>
      <c r="BG185">
        <v>61</v>
      </c>
      <c r="BH185">
        <v>117</v>
      </c>
      <c r="BI185">
        <v>76.8</v>
      </c>
      <c r="BJ185">
        <v>59</v>
      </c>
      <c r="BK185">
        <v>107</v>
      </c>
      <c r="BL185">
        <v>74.5</v>
      </c>
      <c r="BM185">
        <v>57</v>
      </c>
      <c r="BN185">
        <v>94</v>
      </c>
      <c r="BO185">
        <v>69.400000000000006</v>
      </c>
      <c r="BP185">
        <v>54</v>
      </c>
      <c r="BQ185">
        <v>80</v>
      </c>
      <c r="BR185">
        <v>64.5</v>
      </c>
      <c r="BS185">
        <v>52</v>
      </c>
      <c r="BT185">
        <v>66</v>
      </c>
      <c r="BU185">
        <v>59.5</v>
      </c>
      <c r="BV185">
        <v>48</v>
      </c>
      <c r="BW185">
        <v>65</v>
      </c>
      <c r="BX185">
        <v>54.6</v>
      </c>
    </row>
    <row r="186" spans="1:76" x14ac:dyDescent="0.4">
      <c r="A186" t="s">
        <v>107</v>
      </c>
      <c r="B186">
        <v>53</v>
      </c>
      <c r="C186">
        <v>54</v>
      </c>
      <c r="D186">
        <v>53.5</v>
      </c>
      <c r="E186">
        <v>55</v>
      </c>
      <c r="F186">
        <v>56</v>
      </c>
      <c r="G186">
        <v>55.5</v>
      </c>
      <c r="H186">
        <v>58</v>
      </c>
      <c r="I186">
        <v>58</v>
      </c>
      <c r="J186">
        <v>58</v>
      </c>
      <c r="K186">
        <v>60</v>
      </c>
      <c r="L186">
        <v>60</v>
      </c>
      <c r="M186">
        <v>60</v>
      </c>
      <c r="N186">
        <v>62</v>
      </c>
      <c r="O186">
        <v>62</v>
      </c>
      <c r="P186">
        <v>62</v>
      </c>
      <c r="Q186">
        <v>63</v>
      </c>
      <c r="R186">
        <v>64</v>
      </c>
      <c r="S186">
        <v>63.5</v>
      </c>
      <c r="T186">
        <v>65</v>
      </c>
      <c r="U186">
        <v>66</v>
      </c>
      <c r="V186">
        <v>65.5</v>
      </c>
      <c r="W186">
        <v>67</v>
      </c>
      <c r="X186">
        <v>69</v>
      </c>
      <c r="Y186">
        <v>68</v>
      </c>
      <c r="Z186">
        <v>69</v>
      </c>
      <c r="AA186">
        <v>71</v>
      </c>
      <c r="AB186">
        <v>70</v>
      </c>
      <c r="AC186">
        <v>71</v>
      </c>
      <c r="AD186">
        <v>73</v>
      </c>
      <c r="AE186">
        <v>72</v>
      </c>
      <c r="AF186">
        <v>73</v>
      </c>
      <c r="AG186">
        <v>75</v>
      </c>
      <c r="AH186">
        <v>74</v>
      </c>
      <c r="AI186">
        <v>74</v>
      </c>
      <c r="AJ186">
        <v>77</v>
      </c>
      <c r="AK186">
        <v>75.5</v>
      </c>
      <c r="AL186">
        <v>76</v>
      </c>
      <c r="AM186">
        <v>80</v>
      </c>
      <c r="AN186">
        <v>78</v>
      </c>
      <c r="AO186">
        <v>78</v>
      </c>
      <c r="AP186">
        <v>82</v>
      </c>
      <c r="AQ186">
        <v>80</v>
      </c>
      <c r="AR186">
        <v>80</v>
      </c>
      <c r="AS186">
        <v>84</v>
      </c>
      <c r="AT186">
        <v>82</v>
      </c>
      <c r="AU186">
        <v>82</v>
      </c>
      <c r="AV186">
        <v>86</v>
      </c>
      <c r="AW186">
        <v>84</v>
      </c>
      <c r="AX186">
        <v>83</v>
      </c>
      <c r="AY186">
        <v>88</v>
      </c>
      <c r="AZ186">
        <v>85.5</v>
      </c>
      <c r="BA186">
        <v>85</v>
      </c>
      <c r="BB186">
        <v>91</v>
      </c>
      <c r="BC186">
        <v>88</v>
      </c>
      <c r="BD186">
        <v>87</v>
      </c>
      <c r="BE186">
        <v>93</v>
      </c>
      <c r="BF186">
        <v>90</v>
      </c>
      <c r="BG186">
        <v>89</v>
      </c>
      <c r="BH186">
        <v>95</v>
      </c>
      <c r="BI186">
        <v>92</v>
      </c>
      <c r="BJ186">
        <v>91</v>
      </c>
      <c r="BK186">
        <v>97</v>
      </c>
      <c r="BL186">
        <v>94</v>
      </c>
      <c r="BM186">
        <v>93</v>
      </c>
      <c r="BN186">
        <v>99</v>
      </c>
      <c r="BO186">
        <v>96</v>
      </c>
      <c r="BP186">
        <v>94</v>
      </c>
      <c r="BQ186">
        <v>102</v>
      </c>
      <c r="BR186">
        <v>98</v>
      </c>
      <c r="BS186">
        <v>96</v>
      </c>
      <c r="BT186">
        <v>104</v>
      </c>
      <c r="BU186">
        <v>100</v>
      </c>
      <c r="BV186">
        <v>98</v>
      </c>
      <c r="BW186">
        <v>106</v>
      </c>
      <c r="BX186">
        <v>102</v>
      </c>
    </row>
    <row r="187" spans="1:76" x14ac:dyDescent="0.4">
      <c r="A187" t="s">
        <v>108</v>
      </c>
      <c r="B187">
        <v>81</v>
      </c>
      <c r="C187">
        <v>185</v>
      </c>
      <c r="D187">
        <v>133.96153846153845</v>
      </c>
      <c r="E187">
        <v>81</v>
      </c>
      <c r="F187">
        <v>185</v>
      </c>
      <c r="G187">
        <v>132.19230769230771</v>
      </c>
      <c r="H187">
        <v>82</v>
      </c>
      <c r="I187">
        <v>199</v>
      </c>
      <c r="J187">
        <v>130.46153846153845</v>
      </c>
      <c r="K187">
        <v>82</v>
      </c>
      <c r="L187">
        <v>214</v>
      </c>
      <c r="M187">
        <v>128.53846153846152</v>
      </c>
      <c r="N187">
        <v>83</v>
      </c>
      <c r="O187">
        <v>228</v>
      </c>
      <c r="P187">
        <v>126.92307692307693</v>
      </c>
      <c r="Q187">
        <v>83</v>
      </c>
      <c r="R187">
        <v>243</v>
      </c>
      <c r="S187">
        <v>125.23076923076923</v>
      </c>
      <c r="T187">
        <v>83</v>
      </c>
      <c r="U187">
        <v>257</v>
      </c>
      <c r="V187">
        <v>123.42307692307696</v>
      </c>
      <c r="W187">
        <v>71</v>
      </c>
      <c r="X187">
        <v>150</v>
      </c>
      <c r="Y187">
        <v>110.5</v>
      </c>
      <c r="Z187">
        <v>75</v>
      </c>
      <c r="AA187">
        <v>146</v>
      </c>
      <c r="AB187">
        <v>108.23076923076924</v>
      </c>
      <c r="AC187">
        <v>77</v>
      </c>
      <c r="AD187">
        <v>143</v>
      </c>
      <c r="AE187">
        <v>106.11538461538461</v>
      </c>
      <c r="AF187">
        <v>76</v>
      </c>
      <c r="AG187">
        <v>139</v>
      </c>
      <c r="AH187">
        <v>104.03846153846153</v>
      </c>
      <c r="AI187">
        <v>74</v>
      </c>
      <c r="AJ187">
        <v>136</v>
      </c>
      <c r="AK187">
        <v>101.80769230769231</v>
      </c>
      <c r="AL187">
        <v>72</v>
      </c>
      <c r="AM187">
        <v>132</v>
      </c>
      <c r="AN187">
        <v>99.730769230769255</v>
      </c>
      <c r="AO187">
        <v>70</v>
      </c>
      <c r="AP187">
        <v>129</v>
      </c>
      <c r="AQ187">
        <v>97.538461538461547</v>
      </c>
      <c r="AR187">
        <v>68</v>
      </c>
      <c r="AS187">
        <v>125</v>
      </c>
      <c r="AT187">
        <v>95.269230769230774</v>
      </c>
      <c r="AU187">
        <v>67</v>
      </c>
      <c r="AV187">
        <v>122</v>
      </c>
      <c r="AW187">
        <v>93.307692307692292</v>
      </c>
      <c r="AX187">
        <v>65</v>
      </c>
      <c r="AY187">
        <v>118</v>
      </c>
      <c r="AZ187">
        <v>91.15384615384616</v>
      </c>
      <c r="BA187">
        <v>63</v>
      </c>
      <c r="BB187">
        <v>115</v>
      </c>
      <c r="BC187">
        <v>88.999999999999986</v>
      </c>
      <c r="BD187">
        <v>61</v>
      </c>
      <c r="BE187">
        <v>111</v>
      </c>
      <c r="BF187">
        <v>86.961538461538467</v>
      </c>
      <c r="BG187">
        <v>60</v>
      </c>
      <c r="BH187">
        <v>119</v>
      </c>
      <c r="BI187">
        <v>84.84615384615384</v>
      </c>
      <c r="BJ187">
        <v>58</v>
      </c>
      <c r="BK187">
        <v>130</v>
      </c>
      <c r="BL187">
        <v>82.807692307692307</v>
      </c>
      <c r="BM187">
        <v>56</v>
      </c>
      <c r="BN187">
        <v>107</v>
      </c>
      <c r="BO187">
        <v>79.5</v>
      </c>
      <c r="BP187">
        <v>54</v>
      </c>
      <c r="BQ187">
        <v>97</v>
      </c>
      <c r="BR187">
        <v>75.230769230769255</v>
      </c>
      <c r="BS187">
        <v>49</v>
      </c>
      <c r="BT187">
        <v>94</v>
      </c>
      <c r="BU187">
        <v>71.115384615384599</v>
      </c>
      <c r="BV187">
        <v>28</v>
      </c>
      <c r="BW187">
        <v>90</v>
      </c>
      <c r="BX187">
        <v>66.92307692307692</v>
      </c>
    </row>
    <row r="188" spans="1:76" x14ac:dyDescent="0.4">
      <c r="A188" t="s">
        <v>109</v>
      </c>
      <c r="B188">
        <v>28</v>
      </c>
      <c r="C188">
        <v>39</v>
      </c>
      <c r="D188">
        <v>35.5</v>
      </c>
      <c r="E188">
        <v>29</v>
      </c>
      <c r="F188">
        <v>40</v>
      </c>
      <c r="G188">
        <v>36</v>
      </c>
      <c r="H188">
        <v>31</v>
      </c>
      <c r="I188">
        <v>41</v>
      </c>
      <c r="J188">
        <v>37</v>
      </c>
      <c r="K188">
        <v>32</v>
      </c>
      <c r="L188">
        <v>43</v>
      </c>
      <c r="M188">
        <v>38</v>
      </c>
      <c r="N188">
        <v>33</v>
      </c>
      <c r="O188">
        <v>44</v>
      </c>
      <c r="P188">
        <v>38.5</v>
      </c>
      <c r="Q188">
        <v>35</v>
      </c>
      <c r="R188">
        <v>45</v>
      </c>
      <c r="S188">
        <v>39.5</v>
      </c>
      <c r="T188">
        <v>35</v>
      </c>
      <c r="U188">
        <v>47</v>
      </c>
      <c r="V188">
        <v>40.25</v>
      </c>
      <c r="W188">
        <v>34</v>
      </c>
      <c r="X188">
        <v>48</v>
      </c>
      <c r="Y188">
        <v>41</v>
      </c>
      <c r="Z188">
        <v>33</v>
      </c>
      <c r="AA188">
        <v>49</v>
      </c>
      <c r="AB188">
        <v>41.5</v>
      </c>
      <c r="AC188">
        <v>33</v>
      </c>
      <c r="AD188">
        <v>51</v>
      </c>
      <c r="AE188">
        <v>42.75</v>
      </c>
      <c r="AF188">
        <v>32</v>
      </c>
      <c r="AG188">
        <v>52</v>
      </c>
      <c r="AH188">
        <v>43.5</v>
      </c>
      <c r="AI188">
        <v>31</v>
      </c>
      <c r="AJ188">
        <v>53</v>
      </c>
      <c r="AK188">
        <v>44</v>
      </c>
      <c r="AL188">
        <v>31</v>
      </c>
      <c r="AM188">
        <v>55</v>
      </c>
      <c r="AN188">
        <v>45</v>
      </c>
      <c r="AO188">
        <v>30</v>
      </c>
      <c r="AP188">
        <v>56</v>
      </c>
      <c r="AQ188">
        <v>45.75</v>
      </c>
      <c r="AR188">
        <v>29</v>
      </c>
      <c r="AS188">
        <v>57</v>
      </c>
      <c r="AT188">
        <v>46.25</v>
      </c>
      <c r="AU188">
        <v>49</v>
      </c>
      <c r="AV188">
        <v>82</v>
      </c>
      <c r="AW188">
        <v>60.25</v>
      </c>
      <c r="AX188">
        <v>50</v>
      </c>
      <c r="AY188">
        <v>107</v>
      </c>
      <c r="AZ188">
        <v>74.25</v>
      </c>
      <c r="BA188">
        <v>51</v>
      </c>
      <c r="BB188">
        <v>131</v>
      </c>
      <c r="BC188">
        <v>87.75</v>
      </c>
      <c r="BD188">
        <v>53</v>
      </c>
      <c r="BE188">
        <v>156</v>
      </c>
      <c r="BF188">
        <v>101.75</v>
      </c>
      <c r="BG188">
        <v>54</v>
      </c>
      <c r="BH188">
        <v>180</v>
      </c>
      <c r="BI188">
        <v>115.25</v>
      </c>
      <c r="BJ188">
        <v>59</v>
      </c>
      <c r="BK188">
        <v>65</v>
      </c>
      <c r="BL188">
        <v>62.5</v>
      </c>
      <c r="BM188">
        <v>60</v>
      </c>
      <c r="BN188">
        <v>76</v>
      </c>
      <c r="BO188">
        <v>68.25</v>
      </c>
      <c r="BP188">
        <v>62</v>
      </c>
      <c r="BQ188">
        <v>88</v>
      </c>
      <c r="BR188">
        <v>74.75</v>
      </c>
      <c r="BS188">
        <v>63</v>
      </c>
      <c r="BT188">
        <v>99</v>
      </c>
      <c r="BU188">
        <v>80.5</v>
      </c>
      <c r="BV188">
        <v>64</v>
      </c>
      <c r="BW188">
        <v>110</v>
      </c>
      <c r="BX188">
        <v>86.5</v>
      </c>
    </row>
    <row r="189" spans="1:76" x14ac:dyDescent="0.4">
      <c r="A189" t="s">
        <v>110</v>
      </c>
      <c r="B189">
        <v>16</v>
      </c>
      <c r="C189">
        <v>95</v>
      </c>
      <c r="D189">
        <v>61.031250000000007</v>
      </c>
      <c r="E189">
        <v>17</v>
      </c>
      <c r="F189">
        <v>95</v>
      </c>
      <c r="G189">
        <v>60.468750000000007</v>
      </c>
      <c r="H189">
        <v>18</v>
      </c>
      <c r="I189">
        <v>95</v>
      </c>
      <c r="J189">
        <v>59.875000000000007</v>
      </c>
      <c r="K189">
        <v>19</v>
      </c>
      <c r="L189">
        <v>95</v>
      </c>
      <c r="M189">
        <v>59.375</v>
      </c>
      <c r="N189">
        <v>20</v>
      </c>
      <c r="O189">
        <v>95</v>
      </c>
      <c r="P189">
        <v>58.843749999999993</v>
      </c>
      <c r="Q189">
        <v>21</v>
      </c>
      <c r="R189">
        <v>95</v>
      </c>
      <c r="S189">
        <v>58.375</v>
      </c>
      <c r="T189">
        <v>22</v>
      </c>
      <c r="U189">
        <v>95</v>
      </c>
      <c r="V189">
        <v>57.812499999999986</v>
      </c>
      <c r="W189">
        <v>23</v>
      </c>
      <c r="X189">
        <v>95</v>
      </c>
      <c r="Y189">
        <v>57.375</v>
      </c>
      <c r="Z189">
        <v>24</v>
      </c>
      <c r="AA189">
        <v>95</v>
      </c>
      <c r="AB189">
        <v>56.812500000000007</v>
      </c>
      <c r="AC189">
        <v>26</v>
      </c>
      <c r="AD189">
        <v>95</v>
      </c>
      <c r="AE189">
        <v>56.343750000000014</v>
      </c>
      <c r="AF189">
        <v>27</v>
      </c>
      <c r="AG189">
        <v>95</v>
      </c>
      <c r="AH189">
        <v>55.96875</v>
      </c>
      <c r="AI189">
        <v>28</v>
      </c>
      <c r="AJ189">
        <v>95</v>
      </c>
      <c r="AK189">
        <v>55.468749999999993</v>
      </c>
      <c r="AL189">
        <v>29</v>
      </c>
      <c r="AM189">
        <v>95</v>
      </c>
      <c r="AN189">
        <v>55.09375</v>
      </c>
      <c r="AO189">
        <v>30</v>
      </c>
      <c r="AP189">
        <v>95</v>
      </c>
      <c r="AQ189">
        <v>54.656250000000007</v>
      </c>
      <c r="AR189">
        <v>31</v>
      </c>
      <c r="AS189">
        <v>95</v>
      </c>
      <c r="AT189">
        <v>54.312500000000007</v>
      </c>
      <c r="AU189">
        <v>32</v>
      </c>
      <c r="AV189">
        <v>95</v>
      </c>
      <c r="AW189">
        <v>53.906249999999986</v>
      </c>
      <c r="AX189">
        <v>33</v>
      </c>
      <c r="AY189">
        <v>95</v>
      </c>
      <c r="AZ189">
        <v>53.4375</v>
      </c>
      <c r="BA189">
        <v>34</v>
      </c>
      <c r="BB189">
        <v>95</v>
      </c>
      <c r="BC189">
        <v>53.093749999999993</v>
      </c>
      <c r="BD189">
        <v>35</v>
      </c>
      <c r="BE189">
        <v>95</v>
      </c>
      <c r="BF189">
        <v>53.1875</v>
      </c>
      <c r="BG189">
        <v>36</v>
      </c>
      <c r="BH189">
        <v>95</v>
      </c>
      <c r="BI189">
        <v>53.749999999999986</v>
      </c>
      <c r="BJ189">
        <v>34</v>
      </c>
      <c r="BK189">
        <v>135</v>
      </c>
      <c r="BL189">
        <v>57.25</v>
      </c>
      <c r="BM189">
        <v>32</v>
      </c>
      <c r="BN189">
        <v>97</v>
      </c>
      <c r="BO189">
        <v>56.656250000000007</v>
      </c>
      <c r="BP189">
        <v>40</v>
      </c>
      <c r="BQ189">
        <v>109</v>
      </c>
      <c r="BR189">
        <v>56.531250000000014</v>
      </c>
      <c r="BS189">
        <v>43</v>
      </c>
      <c r="BT189">
        <v>122</v>
      </c>
      <c r="BU189">
        <v>63.812499999999979</v>
      </c>
      <c r="BV189">
        <v>42</v>
      </c>
      <c r="BW189">
        <v>183</v>
      </c>
      <c r="BX189">
        <v>78.3125</v>
      </c>
    </row>
    <row r="190" spans="1:76" x14ac:dyDescent="0.4">
      <c r="A190" t="s">
        <v>111</v>
      </c>
      <c r="B190">
        <v>62</v>
      </c>
      <c r="C190">
        <v>75</v>
      </c>
      <c r="D190">
        <v>69.75</v>
      </c>
      <c r="E190">
        <v>60</v>
      </c>
      <c r="F190">
        <v>72</v>
      </c>
      <c r="G190">
        <v>67.5</v>
      </c>
      <c r="H190">
        <v>58</v>
      </c>
      <c r="I190">
        <v>69</v>
      </c>
      <c r="J190">
        <v>65.25</v>
      </c>
      <c r="K190">
        <v>56</v>
      </c>
      <c r="L190">
        <v>67</v>
      </c>
      <c r="M190">
        <v>62.75</v>
      </c>
      <c r="N190">
        <v>54</v>
      </c>
      <c r="O190">
        <v>64</v>
      </c>
      <c r="P190">
        <v>60.5</v>
      </c>
      <c r="Q190">
        <v>52</v>
      </c>
      <c r="R190">
        <v>62</v>
      </c>
      <c r="S190">
        <v>58.5</v>
      </c>
      <c r="T190">
        <v>50</v>
      </c>
      <c r="U190">
        <v>59</v>
      </c>
      <c r="V190">
        <v>55.75</v>
      </c>
      <c r="W190">
        <v>48</v>
      </c>
      <c r="X190">
        <v>56</v>
      </c>
      <c r="Y190">
        <v>53.5</v>
      </c>
      <c r="Z190">
        <v>47</v>
      </c>
      <c r="AA190">
        <v>54</v>
      </c>
      <c r="AB190">
        <v>51.5</v>
      </c>
      <c r="AC190">
        <v>45</v>
      </c>
      <c r="AD190">
        <v>51</v>
      </c>
      <c r="AE190">
        <v>49</v>
      </c>
      <c r="AF190">
        <v>43</v>
      </c>
      <c r="AG190">
        <v>48</v>
      </c>
      <c r="AH190">
        <v>46.75</v>
      </c>
      <c r="AI190">
        <v>41</v>
      </c>
      <c r="AJ190">
        <v>46</v>
      </c>
      <c r="AK190">
        <v>44.5</v>
      </c>
      <c r="AL190">
        <v>39</v>
      </c>
      <c r="AM190">
        <v>44</v>
      </c>
      <c r="AN190">
        <v>42.25</v>
      </c>
      <c r="AO190">
        <v>37</v>
      </c>
      <c r="AP190">
        <v>41</v>
      </c>
      <c r="AQ190">
        <v>40</v>
      </c>
      <c r="AR190">
        <v>35</v>
      </c>
      <c r="AS190">
        <v>39</v>
      </c>
      <c r="AT190">
        <v>37.5</v>
      </c>
      <c r="AU190">
        <v>33</v>
      </c>
      <c r="AV190">
        <v>37</v>
      </c>
      <c r="AW190">
        <v>35.25</v>
      </c>
      <c r="AX190">
        <v>31</v>
      </c>
      <c r="AY190">
        <v>34</v>
      </c>
      <c r="AZ190">
        <v>32.75</v>
      </c>
      <c r="BA190">
        <v>29</v>
      </c>
      <c r="BB190">
        <v>32</v>
      </c>
      <c r="BC190">
        <v>30.5</v>
      </c>
      <c r="BD190">
        <v>27</v>
      </c>
      <c r="BE190">
        <v>30</v>
      </c>
      <c r="BF190">
        <v>28.25</v>
      </c>
      <c r="BG190">
        <v>25</v>
      </c>
      <c r="BH190">
        <v>27</v>
      </c>
      <c r="BI190">
        <v>25.75</v>
      </c>
      <c r="BJ190">
        <v>22</v>
      </c>
      <c r="BK190">
        <v>25</v>
      </c>
      <c r="BL190">
        <v>23.5</v>
      </c>
      <c r="BM190">
        <v>20</v>
      </c>
      <c r="BN190">
        <v>23</v>
      </c>
      <c r="BO190">
        <v>21.25</v>
      </c>
      <c r="BP190">
        <v>17</v>
      </c>
      <c r="BQ190">
        <v>21</v>
      </c>
      <c r="BR190">
        <v>19</v>
      </c>
      <c r="BS190">
        <v>14</v>
      </c>
      <c r="BT190">
        <v>18</v>
      </c>
      <c r="BU190">
        <v>16.5</v>
      </c>
      <c r="BV190">
        <v>12</v>
      </c>
      <c r="BW190">
        <v>16</v>
      </c>
      <c r="BX190">
        <v>14.25</v>
      </c>
    </row>
    <row r="191" spans="1:76" x14ac:dyDescent="0.4">
      <c r="A191" t="s">
        <v>112</v>
      </c>
      <c r="B191">
        <v>40</v>
      </c>
      <c r="C191">
        <v>59</v>
      </c>
      <c r="D191">
        <v>49.5</v>
      </c>
      <c r="E191">
        <v>41</v>
      </c>
      <c r="F191">
        <v>59</v>
      </c>
      <c r="G191">
        <v>50</v>
      </c>
      <c r="H191">
        <v>41</v>
      </c>
      <c r="I191">
        <v>59</v>
      </c>
      <c r="J191">
        <v>50</v>
      </c>
      <c r="K191">
        <v>42</v>
      </c>
      <c r="L191">
        <v>59</v>
      </c>
      <c r="M191">
        <v>50.5</v>
      </c>
      <c r="N191">
        <v>42</v>
      </c>
      <c r="O191">
        <v>59</v>
      </c>
      <c r="P191">
        <v>50.5</v>
      </c>
      <c r="Q191">
        <v>43</v>
      </c>
      <c r="R191">
        <v>60</v>
      </c>
      <c r="S191">
        <v>51.5</v>
      </c>
      <c r="T191">
        <v>44</v>
      </c>
      <c r="U191">
        <v>60</v>
      </c>
      <c r="V191">
        <v>52</v>
      </c>
      <c r="W191">
        <v>44</v>
      </c>
      <c r="X191">
        <v>60</v>
      </c>
      <c r="Y191">
        <v>52</v>
      </c>
      <c r="Z191">
        <v>45</v>
      </c>
      <c r="AA191">
        <v>60</v>
      </c>
      <c r="AB191">
        <v>52.5</v>
      </c>
      <c r="AC191">
        <v>45</v>
      </c>
      <c r="AD191">
        <v>60</v>
      </c>
      <c r="AE191">
        <v>52.5</v>
      </c>
      <c r="AF191">
        <v>46</v>
      </c>
      <c r="AG191">
        <v>60</v>
      </c>
      <c r="AH191">
        <v>53</v>
      </c>
      <c r="AI191">
        <v>46</v>
      </c>
      <c r="AJ191">
        <v>61</v>
      </c>
      <c r="AK191">
        <v>53.5</v>
      </c>
      <c r="AL191">
        <v>47</v>
      </c>
      <c r="AM191">
        <v>61</v>
      </c>
      <c r="AN191">
        <v>54</v>
      </c>
      <c r="AO191">
        <v>48</v>
      </c>
      <c r="AP191">
        <v>61</v>
      </c>
      <c r="AQ191">
        <v>54.5</v>
      </c>
      <c r="AR191">
        <v>48</v>
      </c>
      <c r="AS191">
        <v>61</v>
      </c>
      <c r="AT191">
        <v>54.5</v>
      </c>
      <c r="AU191">
        <v>49</v>
      </c>
      <c r="AV191">
        <v>61</v>
      </c>
      <c r="AW191">
        <v>55</v>
      </c>
      <c r="AX191">
        <v>49</v>
      </c>
      <c r="AY191">
        <v>62</v>
      </c>
      <c r="AZ191">
        <v>55.5</v>
      </c>
      <c r="BA191">
        <v>50</v>
      </c>
      <c r="BB191">
        <v>62</v>
      </c>
      <c r="BC191">
        <v>56</v>
      </c>
      <c r="BD191">
        <v>50</v>
      </c>
      <c r="BE191">
        <v>62</v>
      </c>
      <c r="BF191">
        <v>56</v>
      </c>
      <c r="BG191">
        <v>51</v>
      </c>
      <c r="BH191">
        <v>62</v>
      </c>
      <c r="BI191">
        <v>56.5</v>
      </c>
      <c r="BJ191">
        <v>62</v>
      </c>
      <c r="BK191">
        <v>64</v>
      </c>
      <c r="BL191">
        <v>63</v>
      </c>
      <c r="BM191">
        <v>62</v>
      </c>
      <c r="BN191">
        <v>77</v>
      </c>
      <c r="BO191">
        <v>69.5</v>
      </c>
      <c r="BP191">
        <v>90</v>
      </c>
      <c r="BQ191">
        <v>111</v>
      </c>
      <c r="BR191">
        <v>100.5</v>
      </c>
      <c r="BS191">
        <v>103</v>
      </c>
      <c r="BT191">
        <v>159</v>
      </c>
      <c r="BU191">
        <v>131</v>
      </c>
      <c r="BV191">
        <v>116</v>
      </c>
      <c r="BW191">
        <v>207</v>
      </c>
      <c r="BX191">
        <v>161.5</v>
      </c>
    </row>
    <row r="192" spans="1:76" x14ac:dyDescent="0.4">
      <c r="A192" t="s">
        <v>113</v>
      </c>
      <c r="B192">
        <v>68</v>
      </c>
      <c r="C192">
        <v>155</v>
      </c>
      <c r="D192">
        <v>95.2</v>
      </c>
      <c r="E192">
        <v>67</v>
      </c>
      <c r="F192">
        <v>126</v>
      </c>
      <c r="G192">
        <v>88.4</v>
      </c>
      <c r="H192">
        <v>66</v>
      </c>
      <c r="I192">
        <v>97</v>
      </c>
      <c r="J192">
        <v>81.400000000000006</v>
      </c>
      <c r="K192">
        <v>65</v>
      </c>
      <c r="L192">
        <v>87</v>
      </c>
      <c r="M192">
        <v>74.400000000000006</v>
      </c>
      <c r="N192">
        <v>64</v>
      </c>
      <c r="O192">
        <v>85</v>
      </c>
      <c r="P192">
        <v>73</v>
      </c>
      <c r="Q192">
        <v>63</v>
      </c>
      <c r="R192">
        <v>84</v>
      </c>
      <c r="S192">
        <v>72</v>
      </c>
      <c r="T192">
        <v>62</v>
      </c>
      <c r="U192">
        <v>82</v>
      </c>
      <c r="V192">
        <v>70.599999999999994</v>
      </c>
      <c r="W192">
        <v>61</v>
      </c>
      <c r="X192">
        <v>81</v>
      </c>
      <c r="Y192">
        <v>69.599999999999994</v>
      </c>
      <c r="Z192">
        <v>60</v>
      </c>
      <c r="AA192">
        <v>79</v>
      </c>
      <c r="AB192">
        <v>68.400000000000006</v>
      </c>
      <c r="AC192">
        <v>59</v>
      </c>
      <c r="AD192">
        <v>77</v>
      </c>
      <c r="AE192">
        <v>66.8</v>
      </c>
      <c r="AF192">
        <v>58</v>
      </c>
      <c r="AG192">
        <v>76</v>
      </c>
      <c r="AH192">
        <v>66</v>
      </c>
      <c r="AI192">
        <v>57</v>
      </c>
      <c r="AJ192">
        <v>74</v>
      </c>
      <c r="AK192">
        <v>64.599999999999994</v>
      </c>
      <c r="AL192">
        <v>56</v>
      </c>
      <c r="AM192">
        <v>72</v>
      </c>
      <c r="AN192">
        <v>63.2</v>
      </c>
      <c r="AO192">
        <v>55</v>
      </c>
      <c r="AP192">
        <v>71</v>
      </c>
      <c r="AQ192">
        <v>62.2</v>
      </c>
      <c r="AR192">
        <v>54</v>
      </c>
      <c r="AS192">
        <v>69</v>
      </c>
      <c r="AT192">
        <v>60.8</v>
      </c>
      <c r="AU192">
        <v>53</v>
      </c>
      <c r="AV192">
        <v>67</v>
      </c>
      <c r="AW192">
        <v>59.6</v>
      </c>
      <c r="AX192">
        <v>52</v>
      </c>
      <c r="AY192">
        <v>66</v>
      </c>
      <c r="AZ192">
        <v>58.6</v>
      </c>
      <c r="BA192">
        <v>51</v>
      </c>
      <c r="BB192">
        <v>64</v>
      </c>
      <c r="BC192">
        <v>57.2</v>
      </c>
      <c r="BD192">
        <v>50</v>
      </c>
      <c r="BE192">
        <v>62</v>
      </c>
      <c r="BF192">
        <v>56</v>
      </c>
      <c r="BG192">
        <v>49</v>
      </c>
      <c r="BH192">
        <v>61</v>
      </c>
      <c r="BI192">
        <v>54.8</v>
      </c>
      <c r="BJ192">
        <v>48</v>
      </c>
      <c r="BK192">
        <v>210</v>
      </c>
      <c r="BL192">
        <v>85.8</v>
      </c>
      <c r="BM192">
        <v>42</v>
      </c>
      <c r="BN192">
        <v>60</v>
      </c>
      <c r="BO192">
        <v>51.6</v>
      </c>
      <c r="BP192">
        <v>36</v>
      </c>
      <c r="BQ192">
        <v>60</v>
      </c>
      <c r="BR192">
        <v>49.4</v>
      </c>
      <c r="BS192">
        <v>30</v>
      </c>
      <c r="BT192">
        <v>59</v>
      </c>
      <c r="BU192">
        <v>47</v>
      </c>
      <c r="BV192">
        <v>24</v>
      </c>
      <c r="BW192">
        <v>59</v>
      </c>
      <c r="BX192">
        <v>45</v>
      </c>
    </row>
    <row r="193" spans="1:76" x14ac:dyDescent="0.4">
      <c r="A193" t="s">
        <v>114</v>
      </c>
      <c r="B193">
        <v>152</v>
      </c>
      <c r="C193">
        <v>347</v>
      </c>
      <c r="D193">
        <v>279.57142857142856</v>
      </c>
      <c r="E193">
        <v>148</v>
      </c>
      <c r="F193">
        <v>345</v>
      </c>
      <c r="G193">
        <v>269.57142857142856</v>
      </c>
      <c r="H193">
        <v>96</v>
      </c>
      <c r="I193">
        <v>212</v>
      </c>
      <c r="J193">
        <v>147.42857142857142</v>
      </c>
      <c r="K193">
        <v>94</v>
      </c>
      <c r="L193">
        <v>174</v>
      </c>
      <c r="M193">
        <v>135.14285714285717</v>
      </c>
      <c r="N193">
        <v>93</v>
      </c>
      <c r="O193">
        <v>148</v>
      </c>
      <c r="P193">
        <v>122.71428571428572</v>
      </c>
      <c r="Q193">
        <v>78</v>
      </c>
      <c r="R193">
        <v>151</v>
      </c>
      <c r="S193">
        <v>110.71428571428571</v>
      </c>
      <c r="T193">
        <v>78</v>
      </c>
      <c r="U193">
        <v>153</v>
      </c>
      <c r="V193">
        <v>109.42857142857143</v>
      </c>
      <c r="W193">
        <v>78</v>
      </c>
      <c r="X193">
        <v>155</v>
      </c>
      <c r="Y193">
        <v>108.14285714285715</v>
      </c>
      <c r="Z193">
        <v>79</v>
      </c>
      <c r="AA193">
        <v>157</v>
      </c>
      <c r="AB193">
        <v>107</v>
      </c>
      <c r="AC193">
        <v>79</v>
      </c>
      <c r="AD193">
        <v>159</v>
      </c>
      <c r="AE193">
        <v>105.71428571428571</v>
      </c>
      <c r="AF193">
        <v>79</v>
      </c>
      <c r="AG193">
        <v>161</v>
      </c>
      <c r="AH193">
        <v>104.57142857142857</v>
      </c>
      <c r="AI193">
        <v>79</v>
      </c>
      <c r="AJ193">
        <v>164</v>
      </c>
      <c r="AK193">
        <v>103.28571428571429</v>
      </c>
      <c r="AL193">
        <v>79</v>
      </c>
      <c r="AM193">
        <v>156</v>
      </c>
      <c r="AN193">
        <v>100.85714285714285</v>
      </c>
      <c r="AO193">
        <v>80</v>
      </c>
      <c r="AP193">
        <v>148</v>
      </c>
      <c r="AQ193">
        <v>98.142857142857153</v>
      </c>
      <c r="AR193">
        <v>79</v>
      </c>
      <c r="AS193">
        <v>140</v>
      </c>
      <c r="AT193">
        <v>95.285714285714292</v>
      </c>
      <c r="AU193">
        <v>78</v>
      </c>
      <c r="AV193">
        <v>132</v>
      </c>
      <c r="AW193">
        <v>92.714285714285708</v>
      </c>
      <c r="AX193">
        <v>76</v>
      </c>
      <c r="AY193">
        <v>125</v>
      </c>
      <c r="AZ193">
        <v>90.142857142857153</v>
      </c>
      <c r="BA193">
        <v>75</v>
      </c>
      <c r="BB193">
        <v>117</v>
      </c>
      <c r="BC193">
        <v>87.571428571428569</v>
      </c>
      <c r="BD193">
        <v>74</v>
      </c>
      <c r="BE193">
        <v>109</v>
      </c>
      <c r="BF193">
        <v>85</v>
      </c>
      <c r="BG193">
        <v>72</v>
      </c>
      <c r="BH193">
        <v>101</v>
      </c>
      <c r="BI193">
        <v>82.428571428571431</v>
      </c>
      <c r="BJ193">
        <v>71</v>
      </c>
      <c r="BK193">
        <v>93</v>
      </c>
      <c r="BL193">
        <v>79.571428571428569</v>
      </c>
      <c r="BM193">
        <v>69</v>
      </c>
      <c r="BN193">
        <v>90</v>
      </c>
      <c r="BO193">
        <v>77</v>
      </c>
      <c r="BP193">
        <v>67</v>
      </c>
      <c r="BQ193">
        <v>88</v>
      </c>
      <c r="BR193">
        <v>74.428571428571431</v>
      </c>
      <c r="BS193">
        <v>65</v>
      </c>
      <c r="BT193">
        <v>86</v>
      </c>
      <c r="BU193">
        <v>71.714285714285708</v>
      </c>
      <c r="BV193">
        <v>62</v>
      </c>
      <c r="BW193">
        <v>85</v>
      </c>
      <c r="BX193">
        <v>69.142857142857153</v>
      </c>
    </row>
    <row r="194" spans="1:76" x14ac:dyDescent="0.4">
      <c r="A194" t="s">
        <v>115</v>
      </c>
      <c r="B194">
        <v>66</v>
      </c>
      <c r="C194">
        <v>93</v>
      </c>
      <c r="D194">
        <v>79.333333333333329</v>
      </c>
      <c r="E194">
        <v>67</v>
      </c>
      <c r="F194">
        <v>92</v>
      </c>
      <c r="G194">
        <v>79.333333333333329</v>
      </c>
      <c r="H194">
        <v>69</v>
      </c>
      <c r="I194">
        <v>90</v>
      </c>
      <c r="J194">
        <v>79.333333333333329</v>
      </c>
      <c r="K194">
        <v>71</v>
      </c>
      <c r="L194">
        <v>89</v>
      </c>
      <c r="M194">
        <v>79.666666666666671</v>
      </c>
      <c r="N194">
        <v>72</v>
      </c>
      <c r="O194">
        <v>87</v>
      </c>
      <c r="P194">
        <v>79</v>
      </c>
      <c r="Q194">
        <v>74</v>
      </c>
      <c r="R194">
        <v>86</v>
      </c>
      <c r="S194">
        <v>79.333333333333329</v>
      </c>
      <c r="T194">
        <v>76</v>
      </c>
      <c r="U194">
        <v>84</v>
      </c>
      <c r="V194">
        <v>79.333333333333329</v>
      </c>
      <c r="W194">
        <v>77</v>
      </c>
      <c r="X194">
        <v>83</v>
      </c>
      <c r="Y194">
        <v>79</v>
      </c>
      <c r="Z194">
        <v>77</v>
      </c>
      <c r="AA194">
        <v>81</v>
      </c>
      <c r="AB194">
        <v>79</v>
      </c>
      <c r="AC194">
        <v>77</v>
      </c>
      <c r="AD194">
        <v>81</v>
      </c>
      <c r="AE194">
        <v>79</v>
      </c>
      <c r="AF194">
        <v>77</v>
      </c>
      <c r="AG194">
        <v>82</v>
      </c>
      <c r="AH194">
        <v>79</v>
      </c>
      <c r="AI194">
        <v>76</v>
      </c>
      <c r="AJ194">
        <v>84</v>
      </c>
      <c r="AK194">
        <v>78.666666666666671</v>
      </c>
      <c r="AL194">
        <v>75</v>
      </c>
      <c r="AM194">
        <v>86</v>
      </c>
      <c r="AN194">
        <v>79</v>
      </c>
      <c r="AO194">
        <v>73</v>
      </c>
      <c r="AP194">
        <v>88</v>
      </c>
      <c r="AQ194">
        <v>79</v>
      </c>
      <c r="AR194">
        <v>72</v>
      </c>
      <c r="AS194">
        <v>89</v>
      </c>
      <c r="AT194">
        <v>79</v>
      </c>
      <c r="AU194">
        <v>70</v>
      </c>
      <c r="AV194">
        <v>91</v>
      </c>
      <c r="AW194">
        <v>78.666666666666671</v>
      </c>
      <c r="AX194">
        <v>69</v>
      </c>
      <c r="AY194">
        <v>93</v>
      </c>
      <c r="AZ194">
        <v>79</v>
      </c>
      <c r="BA194">
        <v>67</v>
      </c>
      <c r="BB194">
        <v>94</v>
      </c>
      <c r="BC194">
        <v>78.666666666666671</v>
      </c>
      <c r="BD194">
        <v>65</v>
      </c>
      <c r="BE194">
        <v>96</v>
      </c>
      <c r="BF194">
        <v>82.333333333333329</v>
      </c>
      <c r="BG194">
        <v>64</v>
      </c>
      <c r="BH194">
        <v>98</v>
      </c>
      <c r="BI194">
        <v>86.666666666666671</v>
      </c>
      <c r="BJ194">
        <v>62</v>
      </c>
      <c r="BK194">
        <v>126</v>
      </c>
      <c r="BL194">
        <v>99</v>
      </c>
      <c r="BM194">
        <v>61</v>
      </c>
      <c r="BN194">
        <v>155</v>
      </c>
      <c r="BO194">
        <v>112.33333333333333</v>
      </c>
      <c r="BP194">
        <v>59</v>
      </c>
      <c r="BQ194">
        <v>183</v>
      </c>
      <c r="BR194">
        <v>124.66666666666667</v>
      </c>
      <c r="BS194">
        <v>58</v>
      </c>
      <c r="BT194">
        <v>212</v>
      </c>
      <c r="BU194">
        <v>138</v>
      </c>
      <c r="BV194">
        <v>56</v>
      </c>
      <c r="BW194">
        <v>241</v>
      </c>
      <c r="BX194">
        <v>151</v>
      </c>
    </row>
    <row r="195" spans="1:76" x14ac:dyDescent="0.4">
      <c r="A195" t="s">
        <v>576</v>
      </c>
      <c r="B195">
        <v>52</v>
      </c>
      <c r="C195">
        <v>52</v>
      </c>
      <c r="D195">
        <v>52</v>
      </c>
      <c r="E195">
        <v>52</v>
      </c>
      <c r="F195">
        <v>52</v>
      </c>
      <c r="G195">
        <v>52</v>
      </c>
      <c r="H195">
        <v>53</v>
      </c>
      <c r="I195">
        <v>53</v>
      </c>
      <c r="J195">
        <v>53</v>
      </c>
      <c r="K195">
        <v>53</v>
      </c>
      <c r="L195">
        <v>53</v>
      </c>
      <c r="M195">
        <v>53</v>
      </c>
      <c r="N195">
        <v>54</v>
      </c>
      <c r="O195">
        <v>54</v>
      </c>
      <c r="P195">
        <v>54</v>
      </c>
      <c r="Q195">
        <v>54</v>
      </c>
      <c r="R195">
        <v>54</v>
      </c>
      <c r="S195">
        <v>54</v>
      </c>
      <c r="T195">
        <v>54</v>
      </c>
      <c r="U195">
        <v>54</v>
      </c>
      <c r="V195">
        <v>54</v>
      </c>
      <c r="W195">
        <v>55</v>
      </c>
      <c r="X195">
        <v>55</v>
      </c>
      <c r="Y195">
        <v>55</v>
      </c>
      <c r="Z195">
        <v>55</v>
      </c>
      <c r="AA195">
        <v>55</v>
      </c>
      <c r="AB195">
        <v>55</v>
      </c>
      <c r="AC195">
        <v>56</v>
      </c>
      <c r="AD195">
        <v>56</v>
      </c>
      <c r="AE195">
        <v>56</v>
      </c>
      <c r="AF195">
        <v>56</v>
      </c>
      <c r="AG195">
        <v>56</v>
      </c>
      <c r="AH195">
        <v>56</v>
      </c>
      <c r="AI195">
        <v>57</v>
      </c>
      <c r="AJ195">
        <v>57</v>
      </c>
      <c r="AK195">
        <v>57</v>
      </c>
      <c r="AL195">
        <v>57</v>
      </c>
      <c r="AM195">
        <v>57</v>
      </c>
      <c r="AN195">
        <v>57</v>
      </c>
      <c r="AO195">
        <v>58</v>
      </c>
      <c r="AP195">
        <v>58</v>
      </c>
      <c r="AQ195">
        <v>58</v>
      </c>
      <c r="AR195">
        <v>58</v>
      </c>
      <c r="AS195">
        <v>58</v>
      </c>
      <c r="AT195">
        <v>58</v>
      </c>
      <c r="AU195">
        <v>58</v>
      </c>
      <c r="AV195">
        <v>58</v>
      </c>
      <c r="AW195">
        <v>58</v>
      </c>
      <c r="AX195">
        <v>54</v>
      </c>
      <c r="AY195">
        <v>54</v>
      </c>
      <c r="AZ195">
        <v>54</v>
      </c>
      <c r="BA195">
        <v>49</v>
      </c>
      <c r="BB195">
        <v>49</v>
      </c>
      <c r="BC195">
        <v>49</v>
      </c>
      <c r="BD195">
        <v>44</v>
      </c>
      <c r="BE195">
        <v>44</v>
      </c>
      <c r="BF195">
        <v>44</v>
      </c>
      <c r="BG195">
        <v>39</v>
      </c>
      <c r="BH195">
        <v>39</v>
      </c>
      <c r="BI195">
        <v>39</v>
      </c>
      <c r="BJ195">
        <v>34</v>
      </c>
      <c r="BK195">
        <v>34</v>
      </c>
      <c r="BL195">
        <v>34</v>
      </c>
      <c r="BM195">
        <v>29</v>
      </c>
      <c r="BN195">
        <v>29</v>
      </c>
      <c r="BO195">
        <v>29</v>
      </c>
      <c r="BP195">
        <v>24</v>
      </c>
      <c r="BQ195">
        <v>24</v>
      </c>
      <c r="BR195">
        <v>24</v>
      </c>
      <c r="BS195">
        <v>19</v>
      </c>
      <c r="BT195">
        <v>19</v>
      </c>
      <c r="BU195">
        <v>19</v>
      </c>
      <c r="BV195">
        <v>14</v>
      </c>
      <c r="BW195">
        <v>14</v>
      </c>
      <c r="BX195">
        <v>14</v>
      </c>
    </row>
    <row r="196" spans="1:76" x14ac:dyDescent="0.4">
      <c r="A196" t="s">
        <v>116</v>
      </c>
      <c r="B196">
        <v>46</v>
      </c>
      <c r="C196">
        <v>59</v>
      </c>
      <c r="D196">
        <v>52.5</v>
      </c>
      <c r="E196">
        <v>47</v>
      </c>
      <c r="F196">
        <v>58</v>
      </c>
      <c r="G196">
        <v>52.5</v>
      </c>
      <c r="H196">
        <v>49</v>
      </c>
      <c r="I196">
        <v>57</v>
      </c>
      <c r="J196">
        <v>53</v>
      </c>
      <c r="K196">
        <v>50</v>
      </c>
      <c r="L196">
        <v>56</v>
      </c>
      <c r="M196">
        <v>53</v>
      </c>
      <c r="N196">
        <v>52</v>
      </c>
      <c r="O196">
        <v>55</v>
      </c>
      <c r="P196">
        <v>53.5</v>
      </c>
      <c r="Q196">
        <v>54</v>
      </c>
      <c r="R196">
        <v>54</v>
      </c>
      <c r="S196">
        <v>54</v>
      </c>
      <c r="T196">
        <v>53</v>
      </c>
      <c r="U196">
        <v>55</v>
      </c>
      <c r="V196">
        <v>54</v>
      </c>
      <c r="W196">
        <v>52</v>
      </c>
      <c r="X196">
        <v>57</v>
      </c>
      <c r="Y196">
        <v>54.5</v>
      </c>
      <c r="Z196">
        <v>51</v>
      </c>
      <c r="AA196">
        <v>59</v>
      </c>
      <c r="AB196">
        <v>55</v>
      </c>
      <c r="AC196">
        <v>50</v>
      </c>
      <c r="AD196">
        <v>60</v>
      </c>
      <c r="AE196">
        <v>55</v>
      </c>
      <c r="AF196">
        <v>49</v>
      </c>
      <c r="AG196">
        <v>62</v>
      </c>
      <c r="AH196">
        <v>55.5</v>
      </c>
      <c r="AI196">
        <v>48</v>
      </c>
      <c r="AJ196">
        <v>64</v>
      </c>
      <c r="AK196">
        <v>56</v>
      </c>
      <c r="AL196">
        <v>47</v>
      </c>
      <c r="AM196">
        <v>65</v>
      </c>
      <c r="AN196">
        <v>56</v>
      </c>
      <c r="AO196">
        <v>46</v>
      </c>
      <c r="AP196">
        <v>67</v>
      </c>
      <c r="AQ196">
        <v>56.5</v>
      </c>
      <c r="AR196">
        <v>45</v>
      </c>
      <c r="AS196">
        <v>68</v>
      </c>
      <c r="AT196">
        <v>56.5</v>
      </c>
      <c r="AU196">
        <v>44</v>
      </c>
      <c r="AV196">
        <v>70</v>
      </c>
      <c r="AW196">
        <v>57</v>
      </c>
      <c r="AX196">
        <v>43</v>
      </c>
      <c r="AY196">
        <v>66</v>
      </c>
      <c r="AZ196">
        <v>54.5</v>
      </c>
      <c r="BA196">
        <v>42</v>
      </c>
      <c r="BB196">
        <v>61</v>
      </c>
      <c r="BC196">
        <v>51.5</v>
      </c>
      <c r="BD196">
        <v>41</v>
      </c>
      <c r="BE196">
        <v>57</v>
      </c>
      <c r="BF196">
        <v>49</v>
      </c>
      <c r="BG196">
        <v>40</v>
      </c>
      <c r="BH196">
        <v>52</v>
      </c>
      <c r="BI196">
        <v>46</v>
      </c>
      <c r="BJ196">
        <v>39</v>
      </c>
      <c r="BK196">
        <v>48</v>
      </c>
      <c r="BL196">
        <v>43.5</v>
      </c>
      <c r="BM196">
        <v>38</v>
      </c>
      <c r="BN196">
        <v>44</v>
      </c>
      <c r="BO196">
        <v>41</v>
      </c>
      <c r="BP196">
        <v>37</v>
      </c>
      <c r="BQ196">
        <v>39</v>
      </c>
      <c r="BR196">
        <v>38</v>
      </c>
      <c r="BS196">
        <v>35</v>
      </c>
      <c r="BT196">
        <v>36</v>
      </c>
      <c r="BU196">
        <v>35.5</v>
      </c>
      <c r="BV196">
        <v>30</v>
      </c>
      <c r="BW196">
        <v>35</v>
      </c>
      <c r="BX196">
        <v>32.5</v>
      </c>
    </row>
    <row r="197" spans="1:76" x14ac:dyDescent="0.4">
      <c r="A197" t="s">
        <v>117</v>
      </c>
      <c r="B197">
        <v>68</v>
      </c>
      <c r="C197">
        <v>82</v>
      </c>
      <c r="D197">
        <v>75</v>
      </c>
      <c r="E197">
        <v>66</v>
      </c>
      <c r="F197">
        <v>79</v>
      </c>
      <c r="G197">
        <v>72.5</v>
      </c>
      <c r="H197">
        <v>64</v>
      </c>
      <c r="I197">
        <v>77</v>
      </c>
      <c r="J197">
        <v>70.5</v>
      </c>
      <c r="K197">
        <v>62</v>
      </c>
      <c r="L197">
        <v>74</v>
      </c>
      <c r="M197">
        <v>68</v>
      </c>
      <c r="N197">
        <v>60</v>
      </c>
      <c r="O197">
        <v>71</v>
      </c>
      <c r="P197">
        <v>65.5</v>
      </c>
      <c r="Q197">
        <v>58</v>
      </c>
      <c r="R197">
        <v>69</v>
      </c>
      <c r="S197">
        <v>63.5</v>
      </c>
      <c r="T197">
        <v>56</v>
      </c>
      <c r="U197">
        <v>66</v>
      </c>
      <c r="V197">
        <v>61</v>
      </c>
      <c r="W197">
        <v>54</v>
      </c>
      <c r="X197">
        <v>64</v>
      </c>
      <c r="Y197">
        <v>59</v>
      </c>
      <c r="Z197">
        <v>52</v>
      </c>
      <c r="AA197">
        <v>61</v>
      </c>
      <c r="AB197">
        <v>56.5</v>
      </c>
      <c r="AC197">
        <v>50</v>
      </c>
      <c r="AD197">
        <v>58</v>
      </c>
      <c r="AE197">
        <v>54</v>
      </c>
      <c r="AF197">
        <v>48</v>
      </c>
      <c r="AG197">
        <v>56</v>
      </c>
      <c r="AH197">
        <v>52</v>
      </c>
      <c r="AI197">
        <v>46</v>
      </c>
      <c r="AJ197">
        <v>53</v>
      </c>
      <c r="AK197">
        <v>49.5</v>
      </c>
      <c r="AL197">
        <v>44</v>
      </c>
      <c r="AM197">
        <v>51</v>
      </c>
      <c r="AN197">
        <v>47.5</v>
      </c>
      <c r="AO197">
        <v>42</v>
      </c>
      <c r="AP197">
        <v>48</v>
      </c>
      <c r="AQ197">
        <v>45</v>
      </c>
      <c r="AR197">
        <v>40</v>
      </c>
      <c r="AS197">
        <v>45</v>
      </c>
      <c r="AT197">
        <v>42.5</v>
      </c>
      <c r="AU197">
        <v>38</v>
      </c>
      <c r="AV197">
        <v>43</v>
      </c>
      <c r="AW197">
        <v>40.5</v>
      </c>
      <c r="AX197">
        <v>36</v>
      </c>
      <c r="AY197">
        <v>40</v>
      </c>
      <c r="AZ197">
        <v>38</v>
      </c>
      <c r="BA197">
        <v>34</v>
      </c>
      <c r="BB197">
        <v>38</v>
      </c>
      <c r="BC197">
        <v>36</v>
      </c>
      <c r="BD197">
        <v>32</v>
      </c>
      <c r="BE197">
        <v>35</v>
      </c>
      <c r="BF197">
        <v>33.5</v>
      </c>
      <c r="BG197">
        <v>30</v>
      </c>
      <c r="BH197">
        <v>33</v>
      </c>
      <c r="BI197">
        <v>31.5</v>
      </c>
      <c r="BJ197">
        <v>28</v>
      </c>
      <c r="BK197">
        <v>30</v>
      </c>
      <c r="BL197">
        <v>29</v>
      </c>
      <c r="BM197">
        <v>26</v>
      </c>
      <c r="BN197">
        <v>27</v>
      </c>
      <c r="BO197">
        <v>26.5</v>
      </c>
      <c r="BP197">
        <v>24</v>
      </c>
      <c r="BQ197">
        <v>25</v>
      </c>
      <c r="BR197">
        <v>24.5</v>
      </c>
      <c r="BS197">
        <v>22</v>
      </c>
      <c r="BT197">
        <v>22</v>
      </c>
      <c r="BU197">
        <v>22</v>
      </c>
      <c r="BV197">
        <v>20</v>
      </c>
      <c r="BW197">
        <v>20</v>
      </c>
      <c r="BX197">
        <v>20</v>
      </c>
    </row>
    <row r="198" spans="1:76" x14ac:dyDescent="0.4">
      <c r="A198" t="s">
        <v>118</v>
      </c>
      <c r="B198">
        <v>122</v>
      </c>
      <c r="C198">
        <v>354</v>
      </c>
      <c r="D198">
        <v>222.9</v>
      </c>
      <c r="E198">
        <v>126</v>
      </c>
      <c r="F198">
        <v>327</v>
      </c>
      <c r="G198">
        <v>207.5</v>
      </c>
      <c r="H198">
        <v>130</v>
      </c>
      <c r="I198">
        <v>300</v>
      </c>
      <c r="J198">
        <v>192</v>
      </c>
      <c r="K198">
        <v>121</v>
      </c>
      <c r="L198">
        <v>224</v>
      </c>
      <c r="M198">
        <v>161.6</v>
      </c>
      <c r="N198">
        <v>117</v>
      </c>
      <c r="O198">
        <v>201</v>
      </c>
      <c r="P198">
        <v>154.9</v>
      </c>
      <c r="Q198">
        <v>114</v>
      </c>
      <c r="R198">
        <v>178</v>
      </c>
      <c r="S198">
        <v>148.30000000000001</v>
      </c>
      <c r="T198">
        <v>110</v>
      </c>
      <c r="U198">
        <v>165</v>
      </c>
      <c r="V198">
        <v>141.6</v>
      </c>
      <c r="W198">
        <v>107</v>
      </c>
      <c r="X198">
        <v>159</v>
      </c>
      <c r="Y198">
        <v>137.89999999999998</v>
      </c>
      <c r="Z198">
        <v>103</v>
      </c>
      <c r="AA198">
        <v>163</v>
      </c>
      <c r="AB198">
        <v>137.5</v>
      </c>
      <c r="AC198">
        <v>99</v>
      </c>
      <c r="AD198">
        <v>168</v>
      </c>
      <c r="AE198">
        <v>137.20000000000002</v>
      </c>
      <c r="AF198">
        <v>96</v>
      </c>
      <c r="AG198">
        <v>173</v>
      </c>
      <c r="AH198">
        <v>137</v>
      </c>
      <c r="AI198">
        <v>92</v>
      </c>
      <c r="AJ198">
        <v>188</v>
      </c>
      <c r="AK198">
        <v>134.80000000000001</v>
      </c>
      <c r="AL198">
        <v>89</v>
      </c>
      <c r="AM198">
        <v>176</v>
      </c>
      <c r="AN198">
        <v>128.19999999999999</v>
      </c>
      <c r="AO198">
        <v>85</v>
      </c>
      <c r="AP198">
        <v>176</v>
      </c>
      <c r="AQ198">
        <v>121.10000000000001</v>
      </c>
      <c r="AR198">
        <v>81</v>
      </c>
      <c r="AS198">
        <v>180</v>
      </c>
      <c r="AT198">
        <v>113.6</v>
      </c>
      <c r="AU198">
        <v>63</v>
      </c>
      <c r="AV198">
        <v>185</v>
      </c>
      <c r="AW198">
        <v>105.89999999999999</v>
      </c>
      <c r="AX198">
        <v>59</v>
      </c>
      <c r="AY198">
        <v>128</v>
      </c>
      <c r="AZ198">
        <v>86.7</v>
      </c>
      <c r="BA198">
        <v>58</v>
      </c>
      <c r="BB198">
        <v>116</v>
      </c>
      <c r="BC198">
        <v>80.300000000000011</v>
      </c>
      <c r="BD198">
        <v>55</v>
      </c>
      <c r="BE198">
        <v>104</v>
      </c>
      <c r="BF198">
        <v>73.7</v>
      </c>
      <c r="BG198">
        <v>52</v>
      </c>
      <c r="BH198">
        <v>92</v>
      </c>
      <c r="BI198">
        <v>67</v>
      </c>
      <c r="BJ198">
        <v>40</v>
      </c>
      <c r="BK198">
        <v>80</v>
      </c>
      <c r="BL198">
        <v>60.7</v>
      </c>
      <c r="BM198">
        <v>40</v>
      </c>
      <c r="BN198">
        <v>67</v>
      </c>
      <c r="BO198">
        <v>55.400000000000006</v>
      </c>
      <c r="BP198">
        <v>41</v>
      </c>
      <c r="BQ198">
        <v>64</v>
      </c>
      <c r="BR198">
        <v>50.599999999999994</v>
      </c>
      <c r="BS198">
        <v>35</v>
      </c>
      <c r="BT198">
        <v>60</v>
      </c>
      <c r="BU198">
        <v>45.499999999999993</v>
      </c>
      <c r="BV198">
        <v>24</v>
      </c>
      <c r="BW198">
        <v>56</v>
      </c>
      <c r="BX198">
        <v>40.400000000000006</v>
      </c>
    </row>
    <row r="199" spans="1:76" x14ac:dyDescent="0.4">
      <c r="A199" t="s">
        <v>119</v>
      </c>
      <c r="B199">
        <v>99</v>
      </c>
      <c r="C199">
        <v>170</v>
      </c>
      <c r="D199">
        <v>133.38095238095241</v>
      </c>
      <c r="E199">
        <v>105</v>
      </c>
      <c r="F199">
        <v>166</v>
      </c>
      <c r="G199">
        <v>131.95238095238096</v>
      </c>
      <c r="H199">
        <v>105</v>
      </c>
      <c r="I199">
        <v>164</v>
      </c>
      <c r="J199">
        <v>130.47619047619045</v>
      </c>
      <c r="K199">
        <v>102</v>
      </c>
      <c r="L199">
        <v>163</v>
      </c>
      <c r="M199">
        <v>129.04761904761904</v>
      </c>
      <c r="N199">
        <v>99</v>
      </c>
      <c r="O199">
        <v>162</v>
      </c>
      <c r="P199">
        <v>127.57142857142857</v>
      </c>
      <c r="Q199">
        <v>95</v>
      </c>
      <c r="R199">
        <v>161</v>
      </c>
      <c r="S199">
        <v>126.14285714285714</v>
      </c>
      <c r="T199">
        <v>92</v>
      </c>
      <c r="U199">
        <v>160</v>
      </c>
      <c r="V199">
        <v>124.61904761904761</v>
      </c>
      <c r="W199">
        <v>89</v>
      </c>
      <c r="X199">
        <v>159</v>
      </c>
      <c r="Y199">
        <v>123.14285714285714</v>
      </c>
      <c r="Z199">
        <v>86</v>
      </c>
      <c r="AA199">
        <v>158</v>
      </c>
      <c r="AB199">
        <v>121.80952380952382</v>
      </c>
      <c r="AC199">
        <v>83</v>
      </c>
      <c r="AD199">
        <v>157</v>
      </c>
      <c r="AE199">
        <v>120.42857142857142</v>
      </c>
      <c r="AF199">
        <v>80</v>
      </c>
      <c r="AG199">
        <v>161</v>
      </c>
      <c r="AH199">
        <v>118.80952380952381</v>
      </c>
      <c r="AI199">
        <v>77</v>
      </c>
      <c r="AJ199">
        <v>167</v>
      </c>
      <c r="AK199">
        <v>117.52380952380952</v>
      </c>
      <c r="AL199">
        <v>73</v>
      </c>
      <c r="AM199">
        <v>173</v>
      </c>
      <c r="AN199">
        <v>115.71428571428569</v>
      </c>
      <c r="AO199">
        <v>70</v>
      </c>
      <c r="AP199">
        <v>179</v>
      </c>
      <c r="AQ199">
        <v>114.23809523809524</v>
      </c>
      <c r="AR199">
        <v>67</v>
      </c>
      <c r="AS199">
        <v>186</v>
      </c>
      <c r="AT199">
        <v>112.57142857142857</v>
      </c>
      <c r="AU199">
        <v>64</v>
      </c>
      <c r="AV199">
        <v>192</v>
      </c>
      <c r="AW199">
        <v>111.0952380952381</v>
      </c>
      <c r="AX199">
        <v>41</v>
      </c>
      <c r="AY199">
        <v>170</v>
      </c>
      <c r="AZ199">
        <v>83.761904761904759</v>
      </c>
      <c r="BA199">
        <v>35</v>
      </c>
      <c r="BB199">
        <v>80</v>
      </c>
      <c r="BC199">
        <v>59.190476190476197</v>
      </c>
      <c r="BD199">
        <v>36</v>
      </c>
      <c r="BE199">
        <v>75</v>
      </c>
      <c r="BF199">
        <v>57.095238095238109</v>
      </c>
      <c r="BG199">
        <v>38</v>
      </c>
      <c r="BH199">
        <v>70</v>
      </c>
      <c r="BI199">
        <v>55.238095238095241</v>
      </c>
      <c r="BJ199">
        <v>38</v>
      </c>
      <c r="BK199">
        <v>65</v>
      </c>
      <c r="BL199">
        <v>53.285714285714292</v>
      </c>
      <c r="BM199">
        <v>38</v>
      </c>
      <c r="BN199">
        <v>61</v>
      </c>
      <c r="BO199">
        <v>51.428571428571438</v>
      </c>
      <c r="BP199">
        <v>37</v>
      </c>
      <c r="BQ199">
        <v>62</v>
      </c>
      <c r="BR199">
        <v>49.428571428571423</v>
      </c>
      <c r="BS199">
        <v>37</v>
      </c>
      <c r="BT199">
        <v>62</v>
      </c>
      <c r="BU199">
        <v>47.476190476190474</v>
      </c>
      <c r="BV199">
        <v>33</v>
      </c>
      <c r="BW199">
        <v>62</v>
      </c>
      <c r="BX199">
        <v>45.571428571428555</v>
      </c>
    </row>
    <row r="200" spans="1:76" x14ac:dyDescent="0.4">
      <c r="A200" t="s">
        <v>120</v>
      </c>
      <c r="B200">
        <v>80</v>
      </c>
      <c r="C200">
        <v>286</v>
      </c>
      <c r="D200">
        <v>150.69999999999999</v>
      </c>
      <c r="E200">
        <v>79</v>
      </c>
      <c r="F200">
        <v>273</v>
      </c>
      <c r="G200">
        <v>149.36666666666667</v>
      </c>
      <c r="H200">
        <v>77</v>
      </c>
      <c r="I200">
        <v>351</v>
      </c>
      <c r="J200">
        <v>150.06666666666663</v>
      </c>
      <c r="K200">
        <v>76</v>
      </c>
      <c r="L200">
        <v>186</v>
      </c>
      <c r="M200">
        <v>134.16666666666663</v>
      </c>
      <c r="N200">
        <v>74</v>
      </c>
      <c r="O200">
        <v>179</v>
      </c>
      <c r="P200">
        <v>130.23333333333335</v>
      </c>
      <c r="Q200">
        <v>73</v>
      </c>
      <c r="R200">
        <v>177</v>
      </c>
      <c r="S200">
        <v>126.26666666666665</v>
      </c>
      <c r="T200">
        <v>71</v>
      </c>
      <c r="U200">
        <v>175</v>
      </c>
      <c r="V200">
        <v>122.4</v>
      </c>
      <c r="W200">
        <v>69</v>
      </c>
      <c r="X200">
        <v>173</v>
      </c>
      <c r="Y200">
        <v>119.10000000000004</v>
      </c>
      <c r="Z200">
        <v>68</v>
      </c>
      <c r="AA200">
        <v>171</v>
      </c>
      <c r="AB200">
        <v>116</v>
      </c>
      <c r="AC200">
        <v>66</v>
      </c>
      <c r="AD200">
        <v>174</v>
      </c>
      <c r="AE200">
        <v>112.73333333333333</v>
      </c>
      <c r="AF200">
        <v>56</v>
      </c>
      <c r="AG200">
        <v>183</v>
      </c>
      <c r="AH200">
        <v>106.43333333333332</v>
      </c>
      <c r="AI200">
        <v>41</v>
      </c>
      <c r="AJ200">
        <v>147</v>
      </c>
      <c r="AK200">
        <v>69.600000000000009</v>
      </c>
      <c r="AL200">
        <v>41</v>
      </c>
      <c r="AM200">
        <v>151</v>
      </c>
      <c r="AN200">
        <v>67.099999999999994</v>
      </c>
      <c r="AO200">
        <v>41</v>
      </c>
      <c r="AP200">
        <v>127</v>
      </c>
      <c r="AQ200">
        <v>63.966666666666661</v>
      </c>
      <c r="AR200">
        <v>41</v>
      </c>
      <c r="AS200">
        <v>123</v>
      </c>
      <c r="AT200">
        <v>60.89999999999997</v>
      </c>
      <c r="AU200">
        <v>40</v>
      </c>
      <c r="AV200">
        <v>122</v>
      </c>
      <c r="AW200">
        <v>57.833333333333329</v>
      </c>
      <c r="AX200">
        <v>40</v>
      </c>
      <c r="AY200">
        <v>76</v>
      </c>
      <c r="AZ200">
        <v>53.233333333333334</v>
      </c>
      <c r="BA200">
        <v>29</v>
      </c>
      <c r="BB200">
        <v>70</v>
      </c>
      <c r="BC200">
        <v>48.766666666666652</v>
      </c>
      <c r="BD200">
        <v>33</v>
      </c>
      <c r="BE200">
        <v>65</v>
      </c>
      <c r="BF200">
        <v>47.000000000000014</v>
      </c>
      <c r="BG200">
        <v>36</v>
      </c>
      <c r="BH200">
        <v>59</v>
      </c>
      <c r="BI200">
        <v>45.1</v>
      </c>
      <c r="BJ200">
        <v>33</v>
      </c>
      <c r="BK200">
        <v>53</v>
      </c>
      <c r="BL200">
        <v>43.266666666666666</v>
      </c>
      <c r="BM200">
        <v>29</v>
      </c>
      <c r="BN200">
        <v>50</v>
      </c>
      <c r="BO200">
        <v>41.56666666666667</v>
      </c>
      <c r="BP200">
        <v>24</v>
      </c>
      <c r="BQ200">
        <v>51</v>
      </c>
      <c r="BR200">
        <v>39.733333333333327</v>
      </c>
      <c r="BS200">
        <v>20</v>
      </c>
      <c r="BT200">
        <v>56</v>
      </c>
      <c r="BU200">
        <v>37.833333333333343</v>
      </c>
      <c r="BV200">
        <v>16</v>
      </c>
      <c r="BW200">
        <v>60</v>
      </c>
      <c r="BX200">
        <v>36.033333333333331</v>
      </c>
    </row>
    <row r="201" spans="1:76" x14ac:dyDescent="0.4">
      <c r="A201" t="s">
        <v>121</v>
      </c>
      <c r="B201">
        <v>77</v>
      </c>
      <c r="C201">
        <v>93</v>
      </c>
      <c r="D201">
        <v>85</v>
      </c>
      <c r="E201">
        <v>77</v>
      </c>
      <c r="F201">
        <v>92</v>
      </c>
      <c r="G201">
        <v>84.5</v>
      </c>
      <c r="H201">
        <v>77</v>
      </c>
      <c r="I201">
        <v>91</v>
      </c>
      <c r="J201">
        <v>84</v>
      </c>
      <c r="K201">
        <v>77</v>
      </c>
      <c r="L201">
        <v>89</v>
      </c>
      <c r="M201">
        <v>83</v>
      </c>
      <c r="N201">
        <v>77</v>
      </c>
      <c r="O201">
        <v>88</v>
      </c>
      <c r="P201">
        <v>82.5</v>
      </c>
      <c r="Q201">
        <v>77</v>
      </c>
      <c r="R201">
        <v>87</v>
      </c>
      <c r="S201">
        <v>82</v>
      </c>
      <c r="T201">
        <v>77</v>
      </c>
      <c r="U201">
        <v>86</v>
      </c>
      <c r="V201">
        <v>81.5</v>
      </c>
      <c r="W201">
        <v>77</v>
      </c>
      <c r="X201">
        <v>85</v>
      </c>
      <c r="Y201">
        <v>81</v>
      </c>
      <c r="Z201">
        <v>77</v>
      </c>
      <c r="AA201">
        <v>83</v>
      </c>
      <c r="AB201">
        <v>80</v>
      </c>
      <c r="AC201">
        <v>77</v>
      </c>
      <c r="AD201">
        <v>82</v>
      </c>
      <c r="AE201">
        <v>79.5</v>
      </c>
      <c r="AF201">
        <v>77</v>
      </c>
      <c r="AG201">
        <v>81</v>
      </c>
      <c r="AH201">
        <v>79</v>
      </c>
      <c r="AI201">
        <v>77</v>
      </c>
      <c r="AJ201">
        <v>80</v>
      </c>
      <c r="AK201">
        <v>78.5</v>
      </c>
      <c r="AL201">
        <v>77</v>
      </c>
      <c r="AM201">
        <v>79</v>
      </c>
      <c r="AN201">
        <v>78</v>
      </c>
      <c r="AO201">
        <v>77</v>
      </c>
      <c r="AP201">
        <v>78</v>
      </c>
      <c r="AQ201">
        <v>77.5</v>
      </c>
      <c r="AR201">
        <v>76</v>
      </c>
      <c r="AS201">
        <v>77</v>
      </c>
      <c r="AT201">
        <v>76.5</v>
      </c>
      <c r="AU201">
        <v>75</v>
      </c>
      <c r="AV201">
        <v>77</v>
      </c>
      <c r="AW201">
        <v>76</v>
      </c>
      <c r="AX201">
        <v>74</v>
      </c>
      <c r="AY201">
        <v>77</v>
      </c>
      <c r="AZ201">
        <v>75.5</v>
      </c>
      <c r="BA201">
        <v>73</v>
      </c>
      <c r="BB201">
        <v>77</v>
      </c>
      <c r="BC201">
        <v>75</v>
      </c>
      <c r="BD201">
        <v>72</v>
      </c>
      <c r="BE201">
        <v>77</v>
      </c>
      <c r="BF201">
        <v>74.5</v>
      </c>
      <c r="BG201">
        <v>70</v>
      </c>
      <c r="BH201">
        <v>77</v>
      </c>
      <c r="BI201">
        <v>73.5</v>
      </c>
      <c r="BJ201">
        <v>69</v>
      </c>
      <c r="BK201">
        <v>77</v>
      </c>
      <c r="BL201">
        <v>73</v>
      </c>
      <c r="BM201">
        <v>68</v>
      </c>
      <c r="BN201">
        <v>77</v>
      </c>
      <c r="BO201">
        <v>72.5</v>
      </c>
      <c r="BP201">
        <v>67</v>
      </c>
      <c r="BQ201">
        <v>77</v>
      </c>
      <c r="BR201">
        <v>72</v>
      </c>
      <c r="BS201">
        <v>66</v>
      </c>
      <c r="BT201">
        <v>77</v>
      </c>
      <c r="BU201">
        <v>71.5</v>
      </c>
      <c r="BV201">
        <v>65</v>
      </c>
      <c r="BW201">
        <v>77</v>
      </c>
      <c r="BX201">
        <v>71</v>
      </c>
    </row>
    <row r="202" spans="1:76" x14ac:dyDescent="0.4">
      <c r="A202" t="s">
        <v>122</v>
      </c>
      <c r="B202">
        <v>16</v>
      </c>
      <c r="C202">
        <v>48</v>
      </c>
      <c r="D202">
        <v>31</v>
      </c>
      <c r="E202">
        <v>15</v>
      </c>
      <c r="F202">
        <v>42</v>
      </c>
      <c r="G202">
        <v>28.333333333333332</v>
      </c>
      <c r="H202">
        <v>14</v>
      </c>
      <c r="I202">
        <v>37</v>
      </c>
      <c r="J202">
        <v>26</v>
      </c>
      <c r="K202">
        <v>14</v>
      </c>
      <c r="L202">
        <v>32</v>
      </c>
      <c r="M202">
        <v>24</v>
      </c>
      <c r="N202">
        <v>13</v>
      </c>
      <c r="O202">
        <v>26</v>
      </c>
      <c r="P202">
        <v>21</v>
      </c>
      <c r="Q202">
        <v>13</v>
      </c>
      <c r="R202">
        <v>23</v>
      </c>
      <c r="S202">
        <v>19</v>
      </c>
      <c r="T202">
        <v>12</v>
      </c>
      <c r="U202">
        <v>22</v>
      </c>
      <c r="V202">
        <v>16.333333333333332</v>
      </c>
      <c r="W202">
        <v>10</v>
      </c>
      <c r="X202">
        <v>21</v>
      </c>
      <c r="Y202">
        <v>14.333333333333334</v>
      </c>
      <c r="Z202">
        <v>5</v>
      </c>
      <c r="AA202">
        <v>19</v>
      </c>
      <c r="AB202">
        <v>11.666666666666668</v>
      </c>
      <c r="AC202">
        <v>5</v>
      </c>
      <c r="AD202">
        <v>18</v>
      </c>
      <c r="AE202">
        <v>11.333333333333334</v>
      </c>
      <c r="AF202">
        <v>6</v>
      </c>
      <c r="AG202">
        <v>17</v>
      </c>
      <c r="AH202">
        <v>11</v>
      </c>
      <c r="AI202">
        <v>6</v>
      </c>
      <c r="AJ202">
        <v>16</v>
      </c>
      <c r="AK202">
        <v>10.666666666666668</v>
      </c>
      <c r="AL202">
        <v>7</v>
      </c>
      <c r="AM202">
        <v>14</v>
      </c>
      <c r="AN202">
        <v>10</v>
      </c>
      <c r="AO202">
        <v>7</v>
      </c>
      <c r="AP202">
        <v>13</v>
      </c>
      <c r="AQ202">
        <v>9.3333333333333339</v>
      </c>
      <c r="AR202">
        <v>8</v>
      </c>
      <c r="AS202">
        <v>12</v>
      </c>
      <c r="AT202">
        <v>9.3333333333333339</v>
      </c>
      <c r="AU202">
        <v>7</v>
      </c>
      <c r="AV202">
        <v>11</v>
      </c>
      <c r="AW202">
        <v>9</v>
      </c>
      <c r="AX202">
        <v>7</v>
      </c>
      <c r="AY202">
        <v>10</v>
      </c>
      <c r="AZ202">
        <v>8.6666666666666661</v>
      </c>
      <c r="BA202">
        <v>6</v>
      </c>
      <c r="BB202">
        <v>10</v>
      </c>
      <c r="BC202">
        <v>8</v>
      </c>
      <c r="BD202">
        <v>6</v>
      </c>
      <c r="BE202">
        <v>10</v>
      </c>
      <c r="BF202">
        <v>7.6666666666666661</v>
      </c>
      <c r="BG202">
        <v>5</v>
      </c>
      <c r="BH202">
        <v>11</v>
      </c>
      <c r="BI202">
        <v>7.333333333333333</v>
      </c>
      <c r="BJ202">
        <v>5</v>
      </c>
      <c r="BK202">
        <v>11</v>
      </c>
      <c r="BL202">
        <v>7</v>
      </c>
      <c r="BM202">
        <v>3</v>
      </c>
      <c r="BN202">
        <v>12</v>
      </c>
      <c r="BO202">
        <v>6.333333333333333</v>
      </c>
      <c r="BP202">
        <v>2</v>
      </c>
      <c r="BQ202">
        <v>12</v>
      </c>
      <c r="BR202">
        <v>5.6666666666666661</v>
      </c>
      <c r="BS202">
        <v>13</v>
      </c>
      <c r="BT202">
        <v>23</v>
      </c>
      <c r="BU202">
        <v>16.666666666666668</v>
      </c>
      <c r="BV202">
        <v>14</v>
      </c>
      <c r="BW202">
        <v>43</v>
      </c>
      <c r="BX202">
        <v>27.333333333333336</v>
      </c>
    </row>
    <row r="203" spans="1:76" x14ac:dyDescent="0.4">
      <c r="A203" t="s">
        <v>123</v>
      </c>
      <c r="B203">
        <v>11</v>
      </c>
      <c r="C203">
        <v>45</v>
      </c>
      <c r="D203">
        <v>22</v>
      </c>
      <c r="E203">
        <v>12</v>
      </c>
      <c r="F203">
        <v>44</v>
      </c>
      <c r="G203">
        <v>23</v>
      </c>
      <c r="H203">
        <v>14</v>
      </c>
      <c r="I203">
        <v>44</v>
      </c>
      <c r="J203">
        <v>24.25</v>
      </c>
      <c r="K203">
        <v>16</v>
      </c>
      <c r="L203">
        <v>44</v>
      </c>
      <c r="M203">
        <v>25.5</v>
      </c>
      <c r="N203">
        <v>17</v>
      </c>
      <c r="O203">
        <v>43</v>
      </c>
      <c r="P203">
        <v>26.25</v>
      </c>
      <c r="Q203">
        <v>19</v>
      </c>
      <c r="R203">
        <v>43</v>
      </c>
      <c r="S203">
        <v>27.75</v>
      </c>
      <c r="T203">
        <v>20</v>
      </c>
      <c r="U203">
        <v>42</v>
      </c>
      <c r="V203">
        <v>28.5</v>
      </c>
      <c r="W203">
        <v>22</v>
      </c>
      <c r="X203">
        <v>42</v>
      </c>
      <c r="Y203">
        <v>29.75</v>
      </c>
      <c r="Z203">
        <v>23</v>
      </c>
      <c r="AA203">
        <v>41</v>
      </c>
      <c r="AB203">
        <v>30.75</v>
      </c>
      <c r="AC203">
        <v>25</v>
      </c>
      <c r="AD203">
        <v>41</v>
      </c>
      <c r="AE203">
        <v>32</v>
      </c>
      <c r="AF203">
        <v>26</v>
      </c>
      <c r="AG203">
        <v>41</v>
      </c>
      <c r="AH203">
        <v>33</v>
      </c>
      <c r="AI203">
        <v>28</v>
      </c>
      <c r="AJ203">
        <v>40</v>
      </c>
      <c r="AK203">
        <v>34.25</v>
      </c>
      <c r="AL203">
        <v>29</v>
      </c>
      <c r="AM203">
        <v>40</v>
      </c>
      <c r="AN203">
        <v>35</v>
      </c>
      <c r="AO203">
        <v>31</v>
      </c>
      <c r="AP203">
        <v>39</v>
      </c>
      <c r="AQ203">
        <v>36.25</v>
      </c>
      <c r="AR203">
        <v>32</v>
      </c>
      <c r="AS203">
        <v>41</v>
      </c>
      <c r="AT203">
        <v>37.5</v>
      </c>
      <c r="AU203">
        <v>34</v>
      </c>
      <c r="AV203">
        <v>42</v>
      </c>
      <c r="AW203">
        <v>38.5</v>
      </c>
      <c r="AX203">
        <v>35</v>
      </c>
      <c r="AY203">
        <v>44</v>
      </c>
      <c r="AZ203">
        <v>39.5</v>
      </c>
      <c r="BA203">
        <v>37</v>
      </c>
      <c r="BB203">
        <v>46</v>
      </c>
      <c r="BC203">
        <v>41</v>
      </c>
      <c r="BD203">
        <v>37</v>
      </c>
      <c r="BE203">
        <v>47</v>
      </c>
      <c r="BF203">
        <v>41.75</v>
      </c>
      <c r="BG203">
        <v>37</v>
      </c>
      <c r="BH203">
        <v>49</v>
      </c>
      <c r="BI203">
        <v>43</v>
      </c>
      <c r="BJ203">
        <v>37</v>
      </c>
      <c r="BK203">
        <v>51</v>
      </c>
      <c r="BL203">
        <v>44.5</v>
      </c>
      <c r="BM203">
        <v>53</v>
      </c>
      <c r="BN203">
        <v>72</v>
      </c>
      <c r="BO203">
        <v>65.75</v>
      </c>
      <c r="BP203">
        <v>69</v>
      </c>
      <c r="BQ203">
        <v>94</v>
      </c>
      <c r="BR203">
        <v>87</v>
      </c>
      <c r="BS203">
        <v>85</v>
      </c>
      <c r="BT203">
        <v>117</v>
      </c>
      <c r="BU203">
        <v>108.5</v>
      </c>
      <c r="BV203">
        <v>101</v>
      </c>
      <c r="BW203">
        <v>142</v>
      </c>
      <c r="BX203">
        <v>129.75</v>
      </c>
    </row>
    <row r="204" spans="1:76" x14ac:dyDescent="0.4">
      <c r="A204" t="s">
        <v>124</v>
      </c>
      <c r="B204">
        <v>52</v>
      </c>
      <c r="C204">
        <v>83</v>
      </c>
      <c r="D204">
        <v>67.25</v>
      </c>
      <c r="E204">
        <v>51</v>
      </c>
      <c r="F204">
        <v>81</v>
      </c>
      <c r="G204">
        <v>64.5</v>
      </c>
      <c r="H204">
        <v>49</v>
      </c>
      <c r="I204">
        <v>78</v>
      </c>
      <c r="J204">
        <v>61</v>
      </c>
      <c r="K204">
        <v>47</v>
      </c>
      <c r="L204">
        <v>76</v>
      </c>
      <c r="M204">
        <v>57.75</v>
      </c>
      <c r="N204">
        <v>45</v>
      </c>
      <c r="O204">
        <v>73</v>
      </c>
      <c r="P204">
        <v>54.25</v>
      </c>
      <c r="Q204">
        <v>43</v>
      </c>
      <c r="R204">
        <v>71</v>
      </c>
      <c r="S204">
        <v>53</v>
      </c>
      <c r="T204">
        <v>42</v>
      </c>
      <c r="U204">
        <v>68</v>
      </c>
      <c r="V204">
        <v>51.5</v>
      </c>
      <c r="W204">
        <v>40</v>
      </c>
      <c r="X204">
        <v>66</v>
      </c>
      <c r="Y204">
        <v>50.25</v>
      </c>
      <c r="Z204">
        <v>38</v>
      </c>
      <c r="AA204">
        <v>63</v>
      </c>
      <c r="AB204">
        <v>48.5</v>
      </c>
      <c r="AC204">
        <v>36</v>
      </c>
      <c r="AD204">
        <v>61</v>
      </c>
      <c r="AE204">
        <v>47.25</v>
      </c>
      <c r="AF204">
        <v>34</v>
      </c>
      <c r="AG204">
        <v>58</v>
      </c>
      <c r="AH204">
        <v>45.5</v>
      </c>
      <c r="AI204">
        <v>32</v>
      </c>
      <c r="AJ204">
        <v>56</v>
      </c>
      <c r="AK204">
        <v>44.25</v>
      </c>
      <c r="AL204">
        <v>31</v>
      </c>
      <c r="AM204">
        <v>53</v>
      </c>
      <c r="AN204">
        <v>42.75</v>
      </c>
      <c r="AO204">
        <v>29</v>
      </c>
      <c r="AP204">
        <v>51</v>
      </c>
      <c r="AQ204">
        <v>41.25</v>
      </c>
      <c r="AR204">
        <v>27</v>
      </c>
      <c r="AS204">
        <v>48</v>
      </c>
      <c r="AT204">
        <v>39.75</v>
      </c>
      <c r="AU204">
        <v>25</v>
      </c>
      <c r="AV204">
        <v>46</v>
      </c>
      <c r="AW204">
        <v>38.25</v>
      </c>
      <c r="AX204">
        <v>23</v>
      </c>
      <c r="AY204">
        <v>45</v>
      </c>
      <c r="AZ204">
        <v>36.75</v>
      </c>
      <c r="BA204">
        <v>22</v>
      </c>
      <c r="BB204">
        <v>44</v>
      </c>
      <c r="BC204">
        <v>35.5</v>
      </c>
      <c r="BD204">
        <v>28</v>
      </c>
      <c r="BE204">
        <v>44</v>
      </c>
      <c r="BF204">
        <v>36</v>
      </c>
      <c r="BG204">
        <v>33</v>
      </c>
      <c r="BH204">
        <v>43</v>
      </c>
      <c r="BI204">
        <v>36.5</v>
      </c>
      <c r="BJ204">
        <v>32</v>
      </c>
      <c r="BK204">
        <v>43</v>
      </c>
      <c r="BL204">
        <v>37</v>
      </c>
      <c r="BM204">
        <v>31</v>
      </c>
      <c r="BN204">
        <v>46</v>
      </c>
      <c r="BO204">
        <v>37.5</v>
      </c>
      <c r="BP204">
        <v>28</v>
      </c>
      <c r="BQ204">
        <v>53</v>
      </c>
      <c r="BR204">
        <v>38</v>
      </c>
      <c r="BS204">
        <v>26</v>
      </c>
      <c r="BT204">
        <v>59</v>
      </c>
      <c r="BU204">
        <v>38.75</v>
      </c>
      <c r="BV204">
        <v>23</v>
      </c>
      <c r="BW204">
        <v>65</v>
      </c>
      <c r="BX204">
        <v>39</v>
      </c>
    </row>
    <row r="205" spans="1:76" x14ac:dyDescent="0.4">
      <c r="A205" t="s">
        <v>125</v>
      </c>
      <c r="B205">
        <v>60</v>
      </c>
      <c r="C205">
        <v>72</v>
      </c>
      <c r="D205">
        <v>65.333333333333329</v>
      </c>
      <c r="E205">
        <v>59</v>
      </c>
      <c r="F205">
        <v>71</v>
      </c>
      <c r="G205">
        <v>64.666666666666671</v>
      </c>
      <c r="H205">
        <v>59</v>
      </c>
      <c r="I205">
        <v>69</v>
      </c>
      <c r="J205">
        <v>64</v>
      </c>
      <c r="K205">
        <v>58</v>
      </c>
      <c r="L205">
        <v>67</v>
      </c>
      <c r="M205">
        <v>63</v>
      </c>
      <c r="N205">
        <v>57</v>
      </c>
      <c r="O205">
        <v>66</v>
      </c>
      <c r="P205">
        <v>62.333333333333336</v>
      </c>
      <c r="Q205">
        <v>56</v>
      </c>
      <c r="R205">
        <v>64</v>
      </c>
      <c r="S205">
        <v>61.333333333333336</v>
      </c>
      <c r="T205">
        <v>56</v>
      </c>
      <c r="U205">
        <v>64</v>
      </c>
      <c r="V205">
        <v>61</v>
      </c>
      <c r="W205">
        <v>55</v>
      </c>
      <c r="X205">
        <v>64</v>
      </c>
      <c r="Y205">
        <v>60</v>
      </c>
      <c r="Z205">
        <v>54</v>
      </c>
      <c r="AA205">
        <v>64</v>
      </c>
      <c r="AB205">
        <v>59.333333333333336</v>
      </c>
      <c r="AC205">
        <v>54</v>
      </c>
      <c r="AD205">
        <v>64</v>
      </c>
      <c r="AE205">
        <v>58.666666666666664</v>
      </c>
      <c r="AF205">
        <v>53</v>
      </c>
      <c r="AG205">
        <v>64</v>
      </c>
      <c r="AH205">
        <v>57.666666666666664</v>
      </c>
      <c r="AI205">
        <v>52</v>
      </c>
      <c r="AJ205">
        <v>64</v>
      </c>
      <c r="AK205">
        <v>57</v>
      </c>
      <c r="AL205">
        <v>52</v>
      </c>
      <c r="AM205">
        <v>64</v>
      </c>
      <c r="AN205">
        <v>56.333333333333336</v>
      </c>
      <c r="AO205">
        <v>51</v>
      </c>
      <c r="AP205">
        <v>64</v>
      </c>
      <c r="AQ205">
        <v>55.666666666666664</v>
      </c>
      <c r="AR205">
        <v>50</v>
      </c>
      <c r="AS205">
        <v>64</v>
      </c>
      <c r="AT205">
        <v>54.666666666666664</v>
      </c>
      <c r="AU205">
        <v>49</v>
      </c>
      <c r="AV205">
        <v>64</v>
      </c>
      <c r="AW205">
        <v>54</v>
      </c>
      <c r="AX205">
        <v>47</v>
      </c>
      <c r="AY205">
        <v>64</v>
      </c>
      <c r="AZ205">
        <v>53.333333333333336</v>
      </c>
      <c r="BA205">
        <v>45</v>
      </c>
      <c r="BB205">
        <v>64</v>
      </c>
      <c r="BC205">
        <v>52.333333333333336</v>
      </c>
      <c r="BD205">
        <v>44</v>
      </c>
      <c r="BE205">
        <v>64</v>
      </c>
      <c r="BF205">
        <v>51.666666666666664</v>
      </c>
      <c r="BG205">
        <v>42</v>
      </c>
      <c r="BH205">
        <v>64</v>
      </c>
      <c r="BI205">
        <v>51</v>
      </c>
      <c r="BJ205">
        <v>41</v>
      </c>
      <c r="BK205">
        <v>64</v>
      </c>
      <c r="BL205">
        <v>50.333333333333336</v>
      </c>
      <c r="BM205">
        <v>39</v>
      </c>
      <c r="BN205">
        <v>64</v>
      </c>
      <c r="BO205">
        <v>49.333333333333336</v>
      </c>
      <c r="BP205">
        <v>37</v>
      </c>
      <c r="BQ205">
        <v>64</v>
      </c>
      <c r="BR205">
        <v>48.333333333333336</v>
      </c>
      <c r="BS205">
        <v>36</v>
      </c>
      <c r="BT205">
        <v>64</v>
      </c>
      <c r="BU205">
        <v>48</v>
      </c>
      <c r="BV205">
        <v>34</v>
      </c>
      <c r="BW205">
        <v>64</v>
      </c>
      <c r="BX205">
        <v>47</v>
      </c>
    </row>
    <row r="206" spans="1:76" x14ac:dyDescent="0.4">
      <c r="A206" t="s">
        <v>126</v>
      </c>
      <c r="B206">
        <v>45</v>
      </c>
      <c r="C206">
        <v>45</v>
      </c>
      <c r="D206">
        <v>45</v>
      </c>
      <c r="E206">
        <v>45</v>
      </c>
      <c r="F206">
        <v>45</v>
      </c>
      <c r="G206">
        <v>45</v>
      </c>
      <c r="H206">
        <v>45</v>
      </c>
      <c r="I206">
        <v>45</v>
      </c>
      <c r="J206">
        <v>45</v>
      </c>
      <c r="K206">
        <v>45</v>
      </c>
      <c r="L206">
        <v>45</v>
      </c>
      <c r="M206">
        <v>45</v>
      </c>
      <c r="N206">
        <v>45</v>
      </c>
      <c r="O206">
        <v>45</v>
      </c>
      <c r="P206">
        <v>45</v>
      </c>
      <c r="Q206">
        <v>45</v>
      </c>
      <c r="R206">
        <v>45</v>
      </c>
      <c r="S206">
        <v>45</v>
      </c>
      <c r="T206">
        <v>45</v>
      </c>
      <c r="U206">
        <v>45</v>
      </c>
      <c r="V206">
        <v>45</v>
      </c>
      <c r="W206">
        <v>45</v>
      </c>
      <c r="X206">
        <v>45</v>
      </c>
      <c r="Y206">
        <v>45</v>
      </c>
      <c r="Z206">
        <v>45</v>
      </c>
      <c r="AA206">
        <v>45</v>
      </c>
      <c r="AB206">
        <v>45</v>
      </c>
      <c r="AC206">
        <v>45</v>
      </c>
      <c r="AD206">
        <v>45</v>
      </c>
      <c r="AE206">
        <v>45</v>
      </c>
      <c r="AF206">
        <v>45</v>
      </c>
      <c r="AG206">
        <v>45</v>
      </c>
      <c r="AH206">
        <v>45</v>
      </c>
      <c r="AI206">
        <v>45</v>
      </c>
      <c r="AJ206">
        <v>45</v>
      </c>
      <c r="AK206">
        <v>45</v>
      </c>
      <c r="AL206">
        <v>45</v>
      </c>
      <c r="AM206">
        <v>45</v>
      </c>
      <c r="AN206">
        <v>45</v>
      </c>
      <c r="AO206">
        <v>45</v>
      </c>
      <c r="AP206">
        <v>45</v>
      </c>
      <c r="AQ206">
        <v>45</v>
      </c>
      <c r="AR206">
        <v>45</v>
      </c>
      <c r="AS206">
        <v>45</v>
      </c>
      <c r="AT206">
        <v>45</v>
      </c>
      <c r="AU206">
        <v>45</v>
      </c>
      <c r="AV206">
        <v>45</v>
      </c>
      <c r="AW206">
        <v>45</v>
      </c>
      <c r="AX206">
        <v>45</v>
      </c>
      <c r="AY206">
        <v>45</v>
      </c>
      <c r="AZ206">
        <v>45</v>
      </c>
      <c r="BA206">
        <v>45</v>
      </c>
      <c r="BB206">
        <v>45</v>
      </c>
      <c r="BC206">
        <v>45</v>
      </c>
      <c r="BD206">
        <v>45</v>
      </c>
      <c r="BE206">
        <v>45</v>
      </c>
      <c r="BF206">
        <v>45</v>
      </c>
      <c r="BG206">
        <v>45</v>
      </c>
      <c r="BH206">
        <v>45</v>
      </c>
      <c r="BI206">
        <v>45</v>
      </c>
      <c r="BJ206">
        <v>45</v>
      </c>
      <c r="BK206">
        <v>45</v>
      </c>
      <c r="BL206">
        <v>45</v>
      </c>
      <c r="BM206">
        <v>45</v>
      </c>
      <c r="BN206">
        <v>45</v>
      </c>
      <c r="BO206">
        <v>45</v>
      </c>
      <c r="BP206">
        <v>45</v>
      </c>
      <c r="BQ206">
        <v>45</v>
      </c>
      <c r="BR206">
        <v>45</v>
      </c>
      <c r="BS206">
        <v>45</v>
      </c>
      <c r="BT206">
        <v>45</v>
      </c>
      <c r="BU206">
        <v>45</v>
      </c>
      <c r="BV206">
        <v>45</v>
      </c>
      <c r="BW206">
        <v>45</v>
      </c>
      <c r="BX206">
        <v>45</v>
      </c>
    </row>
    <row r="207" spans="1:76" x14ac:dyDescent="0.4">
      <c r="A207" t="s">
        <v>127</v>
      </c>
      <c r="B207">
        <v>47</v>
      </c>
      <c r="C207">
        <v>68</v>
      </c>
      <c r="D207">
        <v>55.333333333333336</v>
      </c>
      <c r="E207">
        <v>47</v>
      </c>
      <c r="F207">
        <v>67</v>
      </c>
      <c r="G207">
        <v>54</v>
      </c>
      <c r="H207">
        <v>46</v>
      </c>
      <c r="I207">
        <v>65</v>
      </c>
      <c r="J207">
        <v>52.666666666666664</v>
      </c>
      <c r="K207">
        <v>39</v>
      </c>
      <c r="L207">
        <v>64</v>
      </c>
      <c r="M207">
        <v>51.333333333333329</v>
      </c>
      <c r="N207">
        <v>32</v>
      </c>
      <c r="O207">
        <v>62</v>
      </c>
      <c r="P207">
        <v>49.833333333333329</v>
      </c>
      <c r="Q207">
        <v>26</v>
      </c>
      <c r="R207">
        <v>61</v>
      </c>
      <c r="S207">
        <v>48.666666666666671</v>
      </c>
      <c r="T207">
        <v>19</v>
      </c>
      <c r="U207">
        <v>60</v>
      </c>
      <c r="V207">
        <v>47.333333333333336</v>
      </c>
      <c r="W207">
        <v>29</v>
      </c>
      <c r="X207">
        <v>58</v>
      </c>
      <c r="Y207">
        <v>48.666666666666671</v>
      </c>
      <c r="Z207">
        <v>39</v>
      </c>
      <c r="AA207">
        <v>57</v>
      </c>
      <c r="AB207">
        <v>50.166666666666664</v>
      </c>
      <c r="AC207">
        <v>47</v>
      </c>
      <c r="AD207">
        <v>56</v>
      </c>
      <c r="AE207">
        <v>51.666666666666671</v>
      </c>
      <c r="AF207">
        <v>47</v>
      </c>
      <c r="AG207">
        <v>59</v>
      </c>
      <c r="AH207">
        <v>53</v>
      </c>
      <c r="AI207">
        <v>47</v>
      </c>
      <c r="AJ207">
        <v>56</v>
      </c>
      <c r="AK207">
        <v>52</v>
      </c>
      <c r="AL207">
        <v>47</v>
      </c>
      <c r="AM207">
        <v>56</v>
      </c>
      <c r="AN207">
        <v>51</v>
      </c>
      <c r="AO207">
        <v>44</v>
      </c>
      <c r="AP207">
        <v>56</v>
      </c>
      <c r="AQ207">
        <v>49.833333333333336</v>
      </c>
      <c r="AR207">
        <v>39</v>
      </c>
      <c r="AS207">
        <v>56</v>
      </c>
      <c r="AT207">
        <v>48.833333333333329</v>
      </c>
      <c r="AU207">
        <v>34</v>
      </c>
      <c r="AV207">
        <v>56</v>
      </c>
      <c r="AW207">
        <v>47.666666666666664</v>
      </c>
      <c r="AX207">
        <v>28</v>
      </c>
      <c r="AY207">
        <v>56</v>
      </c>
      <c r="AZ207">
        <v>46.5</v>
      </c>
      <c r="BA207">
        <v>23</v>
      </c>
      <c r="BB207">
        <v>56</v>
      </c>
      <c r="BC207">
        <v>45.5</v>
      </c>
      <c r="BD207">
        <v>29</v>
      </c>
      <c r="BE207">
        <v>56</v>
      </c>
      <c r="BF207">
        <v>46.166666666666671</v>
      </c>
      <c r="BG207">
        <v>35</v>
      </c>
      <c r="BH207">
        <v>56</v>
      </c>
      <c r="BI207">
        <v>47</v>
      </c>
      <c r="BJ207">
        <v>41</v>
      </c>
      <c r="BK207">
        <v>56</v>
      </c>
      <c r="BL207">
        <v>47.833333333333336</v>
      </c>
      <c r="BM207">
        <v>39</v>
      </c>
      <c r="BN207">
        <v>56</v>
      </c>
      <c r="BO207">
        <v>48.5</v>
      </c>
      <c r="BP207">
        <v>38</v>
      </c>
      <c r="BQ207">
        <v>56</v>
      </c>
      <c r="BR207">
        <v>49.333333333333336</v>
      </c>
      <c r="BS207">
        <v>37</v>
      </c>
      <c r="BT207">
        <v>59</v>
      </c>
      <c r="BU207">
        <v>50.166666666666664</v>
      </c>
      <c r="BV207">
        <v>35</v>
      </c>
      <c r="BW207">
        <v>65</v>
      </c>
      <c r="BX207">
        <v>50.833333333333336</v>
      </c>
    </row>
    <row r="208" spans="1:76" x14ac:dyDescent="0.4">
      <c r="A208" t="s">
        <v>128</v>
      </c>
      <c r="B208">
        <v>25</v>
      </c>
      <c r="C208">
        <v>84</v>
      </c>
      <c r="D208">
        <v>48.909090909090907</v>
      </c>
      <c r="E208">
        <v>29</v>
      </c>
      <c r="F208">
        <v>70</v>
      </c>
      <c r="G208">
        <v>48.090909090909086</v>
      </c>
      <c r="H208">
        <v>34</v>
      </c>
      <c r="I208">
        <v>58</v>
      </c>
      <c r="J208">
        <v>47.272727272727273</v>
      </c>
      <c r="K208">
        <v>35</v>
      </c>
      <c r="L208">
        <v>58</v>
      </c>
      <c r="M208">
        <v>46.454545454545453</v>
      </c>
      <c r="N208">
        <v>36</v>
      </c>
      <c r="O208">
        <v>57</v>
      </c>
      <c r="P208">
        <v>46.909090909090914</v>
      </c>
      <c r="Q208">
        <v>36</v>
      </c>
      <c r="R208">
        <v>57</v>
      </c>
      <c r="S208">
        <v>47.090909090909086</v>
      </c>
      <c r="T208">
        <v>37</v>
      </c>
      <c r="U208">
        <v>57</v>
      </c>
      <c r="V208">
        <v>47.545454545454547</v>
      </c>
      <c r="W208">
        <v>37</v>
      </c>
      <c r="X208">
        <v>58</v>
      </c>
      <c r="Y208">
        <v>48.090909090909093</v>
      </c>
      <c r="Z208">
        <v>37</v>
      </c>
      <c r="AA208">
        <v>57</v>
      </c>
      <c r="AB208">
        <v>48.000000000000007</v>
      </c>
      <c r="AC208">
        <v>37</v>
      </c>
      <c r="AD208">
        <v>57</v>
      </c>
      <c r="AE208">
        <v>48</v>
      </c>
      <c r="AF208">
        <v>37</v>
      </c>
      <c r="AG208">
        <v>56</v>
      </c>
      <c r="AH208">
        <v>47.81818181818182</v>
      </c>
      <c r="AI208">
        <v>37</v>
      </c>
      <c r="AJ208">
        <v>56</v>
      </c>
      <c r="AK208">
        <v>47.818181818181813</v>
      </c>
      <c r="AL208">
        <v>37</v>
      </c>
      <c r="AM208">
        <v>56</v>
      </c>
      <c r="AN208">
        <v>47.727272727272727</v>
      </c>
      <c r="AO208">
        <v>37</v>
      </c>
      <c r="AP208">
        <v>56</v>
      </c>
      <c r="AQ208">
        <v>47.727272727272727</v>
      </c>
      <c r="AR208">
        <v>37</v>
      </c>
      <c r="AS208">
        <v>56</v>
      </c>
      <c r="AT208">
        <v>47.727272727272727</v>
      </c>
      <c r="AU208">
        <v>37</v>
      </c>
      <c r="AV208">
        <v>57</v>
      </c>
      <c r="AW208">
        <v>47.636363636363633</v>
      </c>
      <c r="AX208">
        <v>37</v>
      </c>
      <c r="AY208">
        <v>57</v>
      </c>
      <c r="AZ208">
        <v>47.454545454545453</v>
      </c>
      <c r="BA208">
        <v>37</v>
      </c>
      <c r="BB208">
        <v>58</v>
      </c>
      <c r="BC208">
        <v>47.45454545454546</v>
      </c>
      <c r="BD208">
        <v>37</v>
      </c>
      <c r="BE208">
        <v>59</v>
      </c>
      <c r="BF208">
        <v>47.363636363636367</v>
      </c>
      <c r="BG208">
        <v>37</v>
      </c>
      <c r="BH208">
        <v>59</v>
      </c>
      <c r="BI208">
        <v>47.363636363636367</v>
      </c>
      <c r="BJ208">
        <v>36</v>
      </c>
      <c r="BK208">
        <v>60</v>
      </c>
      <c r="BL208">
        <v>47.36363636363636</v>
      </c>
      <c r="BM208">
        <v>35</v>
      </c>
      <c r="BN208">
        <v>61</v>
      </c>
      <c r="BO208">
        <v>47.272727272727273</v>
      </c>
      <c r="BP208">
        <v>34</v>
      </c>
      <c r="BQ208">
        <v>65</v>
      </c>
      <c r="BR208">
        <v>48.272727272727273</v>
      </c>
      <c r="BS208">
        <v>33</v>
      </c>
      <c r="BT208">
        <v>75</v>
      </c>
      <c r="BU208">
        <v>49</v>
      </c>
      <c r="BV208">
        <v>32</v>
      </c>
      <c r="BW208">
        <v>85</v>
      </c>
      <c r="BX208">
        <v>49.909090909090907</v>
      </c>
    </row>
    <row r="209" spans="1:76" x14ac:dyDescent="0.4">
      <c r="A209" t="s">
        <v>129</v>
      </c>
      <c r="B209">
        <v>45</v>
      </c>
      <c r="C209">
        <v>105</v>
      </c>
      <c r="D209">
        <v>73.299999999999983</v>
      </c>
      <c r="E209">
        <v>46</v>
      </c>
      <c r="F209">
        <v>104</v>
      </c>
      <c r="G209">
        <v>74.599999999999994</v>
      </c>
      <c r="H209">
        <v>48</v>
      </c>
      <c r="I209">
        <v>105</v>
      </c>
      <c r="J209">
        <v>75.950000000000017</v>
      </c>
      <c r="K209">
        <v>50</v>
      </c>
      <c r="L209">
        <v>109</v>
      </c>
      <c r="M209">
        <v>77.300000000000011</v>
      </c>
      <c r="N209">
        <v>52</v>
      </c>
      <c r="O209">
        <v>114</v>
      </c>
      <c r="P209">
        <v>78.75</v>
      </c>
      <c r="Q209">
        <v>54</v>
      </c>
      <c r="R209">
        <v>119</v>
      </c>
      <c r="S209">
        <v>80.15000000000002</v>
      </c>
      <c r="T209">
        <v>54</v>
      </c>
      <c r="U209">
        <v>124</v>
      </c>
      <c r="V209">
        <v>81.55</v>
      </c>
      <c r="W209">
        <v>54</v>
      </c>
      <c r="X209">
        <v>128</v>
      </c>
      <c r="Y209">
        <v>82.949999999999989</v>
      </c>
      <c r="Z209">
        <v>54</v>
      </c>
      <c r="AA209">
        <v>133</v>
      </c>
      <c r="AB209">
        <v>83.95</v>
      </c>
      <c r="AC209">
        <v>54</v>
      </c>
      <c r="AD209">
        <v>138</v>
      </c>
      <c r="AE209">
        <v>85.000000000000014</v>
      </c>
      <c r="AF209">
        <v>54</v>
      </c>
      <c r="AG209">
        <v>143</v>
      </c>
      <c r="AH209">
        <v>86.05</v>
      </c>
      <c r="AI209">
        <v>54</v>
      </c>
      <c r="AJ209">
        <v>169</v>
      </c>
      <c r="AK209">
        <v>88.200000000000017</v>
      </c>
      <c r="AL209">
        <v>54</v>
      </c>
      <c r="AM209">
        <v>195</v>
      </c>
      <c r="AN209">
        <v>90.15</v>
      </c>
      <c r="AO209">
        <v>54</v>
      </c>
      <c r="AP209">
        <v>220</v>
      </c>
      <c r="AQ209">
        <v>91.3</v>
      </c>
      <c r="AR209">
        <v>54</v>
      </c>
      <c r="AS209">
        <v>246</v>
      </c>
      <c r="AT209">
        <v>92.45</v>
      </c>
      <c r="AU209">
        <v>54</v>
      </c>
      <c r="AV209">
        <v>272</v>
      </c>
      <c r="AW209">
        <v>95.4</v>
      </c>
      <c r="AX209">
        <v>54</v>
      </c>
      <c r="AY209">
        <v>298</v>
      </c>
      <c r="AZ209">
        <v>100.14999999999999</v>
      </c>
      <c r="BA209">
        <v>54</v>
      </c>
      <c r="BB209">
        <v>324</v>
      </c>
      <c r="BC209">
        <v>108.25</v>
      </c>
      <c r="BD209">
        <v>54</v>
      </c>
      <c r="BE209">
        <v>350</v>
      </c>
      <c r="BF209">
        <v>117.3</v>
      </c>
      <c r="BG209">
        <v>54</v>
      </c>
      <c r="BH209">
        <v>376</v>
      </c>
      <c r="BI209">
        <v>127.65</v>
      </c>
      <c r="BJ209">
        <v>51</v>
      </c>
      <c r="BK209">
        <v>402</v>
      </c>
      <c r="BL209">
        <v>138.05000000000001</v>
      </c>
      <c r="BM209">
        <v>48</v>
      </c>
      <c r="BN209">
        <v>428</v>
      </c>
      <c r="BO209">
        <v>150.95000000000002</v>
      </c>
      <c r="BP209">
        <v>46</v>
      </c>
      <c r="BQ209">
        <v>454</v>
      </c>
      <c r="BR209">
        <v>164.05</v>
      </c>
      <c r="BS209">
        <v>28</v>
      </c>
      <c r="BT209">
        <v>85</v>
      </c>
      <c r="BU209">
        <v>60.449999999999996</v>
      </c>
      <c r="BV209">
        <v>40</v>
      </c>
      <c r="BW209">
        <v>84</v>
      </c>
      <c r="BX209">
        <v>60.2</v>
      </c>
    </row>
    <row r="210" spans="1:76" x14ac:dyDescent="0.4">
      <c r="A210" t="s">
        <v>155</v>
      </c>
      <c r="B210">
        <v>48</v>
      </c>
      <c r="C210">
        <v>61</v>
      </c>
      <c r="D210">
        <v>53.75</v>
      </c>
      <c r="E210">
        <v>48</v>
      </c>
      <c r="F210">
        <v>60</v>
      </c>
      <c r="G210">
        <v>53.25</v>
      </c>
      <c r="H210">
        <v>48</v>
      </c>
      <c r="I210">
        <v>58</v>
      </c>
      <c r="J210">
        <v>52.25</v>
      </c>
      <c r="K210">
        <v>47</v>
      </c>
      <c r="L210">
        <v>57</v>
      </c>
      <c r="M210">
        <v>51.75</v>
      </c>
      <c r="N210">
        <v>46</v>
      </c>
      <c r="O210">
        <v>56</v>
      </c>
      <c r="P210">
        <v>51.25</v>
      </c>
      <c r="Q210">
        <v>44</v>
      </c>
      <c r="R210">
        <v>55</v>
      </c>
      <c r="S210">
        <v>50.5</v>
      </c>
      <c r="T210">
        <v>43</v>
      </c>
      <c r="U210">
        <v>55</v>
      </c>
      <c r="V210">
        <v>49.75</v>
      </c>
      <c r="W210">
        <v>42</v>
      </c>
      <c r="X210">
        <v>55</v>
      </c>
      <c r="Y210">
        <v>49.25</v>
      </c>
      <c r="Z210">
        <v>40</v>
      </c>
      <c r="AA210">
        <v>55</v>
      </c>
      <c r="AB210">
        <v>48.5</v>
      </c>
      <c r="AC210">
        <v>39</v>
      </c>
      <c r="AD210">
        <v>55</v>
      </c>
      <c r="AE210">
        <v>48</v>
      </c>
      <c r="AF210">
        <v>37</v>
      </c>
      <c r="AG210">
        <v>55</v>
      </c>
      <c r="AH210">
        <v>47</v>
      </c>
      <c r="AI210">
        <v>36</v>
      </c>
      <c r="AJ210">
        <v>55</v>
      </c>
      <c r="AK210">
        <v>46.5</v>
      </c>
      <c r="AL210">
        <v>35</v>
      </c>
      <c r="AM210">
        <v>55</v>
      </c>
      <c r="AN210">
        <v>46</v>
      </c>
      <c r="AO210">
        <v>33</v>
      </c>
      <c r="AP210">
        <v>55</v>
      </c>
      <c r="AQ210">
        <v>45.25</v>
      </c>
      <c r="AR210">
        <v>32</v>
      </c>
      <c r="AS210">
        <v>55</v>
      </c>
      <c r="AT210">
        <v>44.5</v>
      </c>
      <c r="AU210">
        <v>31</v>
      </c>
      <c r="AV210">
        <v>55</v>
      </c>
      <c r="AW210">
        <v>44</v>
      </c>
      <c r="AX210">
        <v>29</v>
      </c>
      <c r="AY210">
        <v>55</v>
      </c>
      <c r="AZ210">
        <v>43.25</v>
      </c>
      <c r="BA210">
        <v>28</v>
      </c>
      <c r="BB210">
        <v>55</v>
      </c>
      <c r="BC210">
        <v>42.75</v>
      </c>
      <c r="BD210">
        <v>26</v>
      </c>
      <c r="BE210">
        <v>55</v>
      </c>
      <c r="BF210">
        <v>41.75</v>
      </c>
      <c r="BG210">
        <v>30</v>
      </c>
      <c r="BH210">
        <v>55</v>
      </c>
      <c r="BI210">
        <v>42.5</v>
      </c>
      <c r="BJ210">
        <v>33</v>
      </c>
      <c r="BK210">
        <v>55</v>
      </c>
      <c r="BL210">
        <v>43</v>
      </c>
      <c r="BM210">
        <v>35</v>
      </c>
      <c r="BN210">
        <v>55</v>
      </c>
      <c r="BO210">
        <v>43.75</v>
      </c>
      <c r="BP210">
        <v>33</v>
      </c>
      <c r="BQ210">
        <v>55</v>
      </c>
      <c r="BR210">
        <v>44</v>
      </c>
      <c r="BS210">
        <v>32</v>
      </c>
      <c r="BT210">
        <v>55</v>
      </c>
      <c r="BU210">
        <v>44.5</v>
      </c>
      <c r="BV210">
        <v>31</v>
      </c>
      <c r="BW210">
        <v>55</v>
      </c>
      <c r="BX210">
        <v>45.25</v>
      </c>
    </row>
    <row r="211" spans="1:76" x14ac:dyDescent="0.4">
      <c r="A211" t="s">
        <v>130</v>
      </c>
      <c r="B211">
        <v>13</v>
      </c>
      <c r="C211">
        <v>132</v>
      </c>
      <c r="D211">
        <v>57.631578947368425</v>
      </c>
      <c r="E211">
        <v>18</v>
      </c>
      <c r="F211">
        <v>132</v>
      </c>
      <c r="G211">
        <v>60.26315789473685</v>
      </c>
      <c r="H211">
        <v>23</v>
      </c>
      <c r="I211">
        <v>132</v>
      </c>
      <c r="J211">
        <v>62.736842105263158</v>
      </c>
      <c r="K211">
        <v>28</v>
      </c>
      <c r="L211">
        <v>132</v>
      </c>
      <c r="M211">
        <v>65.315789473684205</v>
      </c>
      <c r="N211">
        <v>33</v>
      </c>
      <c r="O211">
        <v>135</v>
      </c>
      <c r="P211">
        <v>67.89473684210526</v>
      </c>
      <c r="Q211">
        <v>38</v>
      </c>
      <c r="R211">
        <v>140</v>
      </c>
      <c r="S211">
        <v>70.473684210526315</v>
      </c>
      <c r="T211">
        <v>43</v>
      </c>
      <c r="U211">
        <v>144</v>
      </c>
      <c r="V211">
        <v>73.10526315789474</v>
      </c>
      <c r="W211">
        <v>47</v>
      </c>
      <c r="X211">
        <v>148</v>
      </c>
      <c r="Y211">
        <v>75.473684210526329</v>
      </c>
      <c r="Z211">
        <v>50</v>
      </c>
      <c r="AA211">
        <v>153</v>
      </c>
      <c r="AB211">
        <v>78.105263157894726</v>
      </c>
      <c r="AC211">
        <v>52</v>
      </c>
      <c r="AD211">
        <v>157</v>
      </c>
      <c r="AE211">
        <v>80.68421052631578</v>
      </c>
      <c r="AF211">
        <v>54</v>
      </c>
      <c r="AG211">
        <v>161</v>
      </c>
      <c r="AH211">
        <v>83.210526315789465</v>
      </c>
      <c r="AI211">
        <v>57</v>
      </c>
      <c r="AJ211">
        <v>165</v>
      </c>
      <c r="AK211">
        <v>85.736842105263165</v>
      </c>
      <c r="AL211">
        <v>60</v>
      </c>
      <c r="AM211">
        <v>170</v>
      </c>
      <c r="AN211">
        <v>91.10526315789474</v>
      </c>
      <c r="AO211">
        <v>60</v>
      </c>
      <c r="AP211">
        <v>174</v>
      </c>
      <c r="AQ211">
        <v>96.421052631578945</v>
      </c>
      <c r="AR211">
        <v>60</v>
      </c>
      <c r="AS211">
        <v>178</v>
      </c>
      <c r="AT211">
        <v>96.789473684210506</v>
      </c>
      <c r="AU211">
        <v>45</v>
      </c>
      <c r="AV211">
        <v>182</v>
      </c>
      <c r="AW211">
        <v>97.15789473684211</v>
      </c>
      <c r="AX211">
        <v>47</v>
      </c>
      <c r="AY211">
        <v>187</v>
      </c>
      <c r="AZ211">
        <v>99.78947368421052</v>
      </c>
      <c r="BA211">
        <v>49</v>
      </c>
      <c r="BB211">
        <v>202</v>
      </c>
      <c r="BC211">
        <v>102.21052631578948</v>
      </c>
      <c r="BD211">
        <v>50</v>
      </c>
      <c r="BE211">
        <v>195</v>
      </c>
      <c r="BF211">
        <v>101.36842105263158</v>
      </c>
      <c r="BG211">
        <v>52</v>
      </c>
      <c r="BH211">
        <v>138</v>
      </c>
      <c r="BI211">
        <v>89.73684210526315</v>
      </c>
      <c r="BJ211">
        <v>42</v>
      </c>
      <c r="BK211">
        <v>93</v>
      </c>
      <c r="BL211">
        <v>72.157894736842096</v>
      </c>
      <c r="BM211">
        <v>25</v>
      </c>
      <c r="BN211">
        <v>85</v>
      </c>
      <c r="BO211">
        <v>54.526315789473685</v>
      </c>
      <c r="BP211">
        <v>23</v>
      </c>
      <c r="BQ211">
        <v>87</v>
      </c>
      <c r="BR211">
        <v>50.000000000000007</v>
      </c>
      <c r="BS211">
        <v>32</v>
      </c>
      <c r="BT211">
        <v>88</v>
      </c>
      <c r="BU211">
        <v>61.15789473684211</v>
      </c>
      <c r="BV211">
        <v>19</v>
      </c>
      <c r="BW211">
        <v>119</v>
      </c>
      <c r="BX211">
        <v>77.421052631578945</v>
      </c>
    </row>
    <row r="212" spans="1:76" x14ac:dyDescent="0.4">
      <c r="A212" t="s">
        <v>131</v>
      </c>
      <c r="B212">
        <v>72</v>
      </c>
      <c r="C212">
        <v>102</v>
      </c>
      <c r="D212">
        <v>84.454545454545453</v>
      </c>
      <c r="E212">
        <v>71</v>
      </c>
      <c r="F212">
        <v>99</v>
      </c>
      <c r="G212">
        <v>82.27272727272728</v>
      </c>
      <c r="H212">
        <v>69</v>
      </c>
      <c r="I212">
        <v>96</v>
      </c>
      <c r="J212">
        <v>79.909090909090921</v>
      </c>
      <c r="K212">
        <v>66</v>
      </c>
      <c r="L212">
        <v>93</v>
      </c>
      <c r="M212">
        <v>77.636363636363626</v>
      </c>
      <c r="N212">
        <v>64</v>
      </c>
      <c r="O212">
        <v>90</v>
      </c>
      <c r="P212">
        <v>75.454545454545453</v>
      </c>
      <c r="Q212">
        <v>61</v>
      </c>
      <c r="R212">
        <v>88</v>
      </c>
      <c r="S212">
        <v>73.090909090909108</v>
      </c>
      <c r="T212">
        <v>56</v>
      </c>
      <c r="U212">
        <v>90</v>
      </c>
      <c r="V212">
        <v>70.72727272727272</v>
      </c>
      <c r="W212">
        <v>50</v>
      </c>
      <c r="X212">
        <v>80</v>
      </c>
      <c r="Y212">
        <v>65.818181818181813</v>
      </c>
      <c r="Z212">
        <v>34</v>
      </c>
      <c r="AA212">
        <v>77</v>
      </c>
      <c r="AB212">
        <v>60.818181818181813</v>
      </c>
      <c r="AC212">
        <v>34</v>
      </c>
      <c r="AD212">
        <v>74</v>
      </c>
      <c r="AE212">
        <v>58.454545454545453</v>
      </c>
      <c r="AF212">
        <v>34</v>
      </c>
      <c r="AG212">
        <v>71</v>
      </c>
      <c r="AH212">
        <v>56</v>
      </c>
      <c r="AI212">
        <v>34</v>
      </c>
      <c r="AJ212">
        <v>68</v>
      </c>
      <c r="AK212">
        <v>54.18181818181818</v>
      </c>
      <c r="AL212">
        <v>34</v>
      </c>
      <c r="AM212">
        <v>65</v>
      </c>
      <c r="AN212">
        <v>52.18181818181818</v>
      </c>
      <c r="AO212">
        <v>34</v>
      </c>
      <c r="AP212">
        <v>62</v>
      </c>
      <c r="AQ212">
        <v>50.54545454545454</v>
      </c>
      <c r="AR212">
        <v>35</v>
      </c>
      <c r="AS212">
        <v>59</v>
      </c>
      <c r="AT212">
        <v>48.636363636363633</v>
      </c>
      <c r="AU212">
        <v>35</v>
      </c>
      <c r="AV212">
        <v>56</v>
      </c>
      <c r="AW212">
        <v>46.636363636363633</v>
      </c>
      <c r="AX212">
        <v>34</v>
      </c>
      <c r="AY212">
        <v>55</v>
      </c>
      <c r="AZ212">
        <v>44.818181818181813</v>
      </c>
      <c r="BA212">
        <v>32</v>
      </c>
      <c r="BB212">
        <v>54</v>
      </c>
      <c r="BC212">
        <v>42.909090909090914</v>
      </c>
      <c r="BD212">
        <v>29</v>
      </c>
      <c r="BE212">
        <v>53</v>
      </c>
      <c r="BF212">
        <v>41.090909090909093</v>
      </c>
      <c r="BG212">
        <v>27</v>
      </c>
      <c r="BH212">
        <v>52</v>
      </c>
      <c r="BI212">
        <v>39.272727272727273</v>
      </c>
      <c r="BJ212">
        <v>24</v>
      </c>
      <c r="BK212">
        <v>51</v>
      </c>
      <c r="BL212">
        <v>37.181818181818173</v>
      </c>
      <c r="BM212">
        <v>22</v>
      </c>
      <c r="BN212">
        <v>50</v>
      </c>
      <c r="BO212">
        <v>35.545454545454547</v>
      </c>
      <c r="BP212">
        <v>20</v>
      </c>
      <c r="BQ212">
        <v>49</v>
      </c>
      <c r="BR212">
        <v>33.727272727272727</v>
      </c>
      <c r="BS212">
        <v>17</v>
      </c>
      <c r="BT212">
        <v>48</v>
      </c>
      <c r="BU212">
        <v>31.81818181818182</v>
      </c>
      <c r="BV212">
        <v>15</v>
      </c>
      <c r="BW212">
        <v>47</v>
      </c>
      <c r="BX212">
        <v>30.09090909090909</v>
      </c>
    </row>
    <row r="213" spans="1:76" x14ac:dyDescent="0.4">
      <c r="A213" t="s">
        <v>132</v>
      </c>
      <c r="B213">
        <v>36</v>
      </c>
      <c r="C213">
        <v>61</v>
      </c>
      <c r="D213">
        <v>50</v>
      </c>
      <c r="E213">
        <v>36</v>
      </c>
      <c r="F213">
        <v>60</v>
      </c>
      <c r="G213">
        <v>49.666666666666664</v>
      </c>
      <c r="H213">
        <v>36</v>
      </c>
      <c r="I213">
        <v>58</v>
      </c>
      <c r="J213">
        <v>49</v>
      </c>
      <c r="K213">
        <v>36</v>
      </c>
      <c r="L213">
        <v>57</v>
      </c>
      <c r="M213">
        <v>48.666666666666664</v>
      </c>
      <c r="N213">
        <v>36</v>
      </c>
      <c r="O213">
        <v>55</v>
      </c>
      <c r="P213">
        <v>48</v>
      </c>
      <c r="Q213">
        <v>36</v>
      </c>
      <c r="R213">
        <v>54</v>
      </c>
      <c r="S213">
        <v>47.666666666666664</v>
      </c>
      <c r="T213">
        <v>36</v>
      </c>
      <c r="U213">
        <v>53</v>
      </c>
      <c r="V213">
        <v>47</v>
      </c>
      <c r="W213">
        <v>36</v>
      </c>
      <c r="X213">
        <v>53</v>
      </c>
      <c r="Y213">
        <v>46.666666666666664</v>
      </c>
      <c r="Z213">
        <v>36</v>
      </c>
      <c r="AA213">
        <v>53</v>
      </c>
      <c r="AB213">
        <v>46</v>
      </c>
      <c r="AC213">
        <v>36</v>
      </c>
      <c r="AD213">
        <v>53</v>
      </c>
      <c r="AE213">
        <v>45.666666666666664</v>
      </c>
      <c r="AF213">
        <v>36</v>
      </c>
      <c r="AG213">
        <v>53</v>
      </c>
      <c r="AH213">
        <v>45</v>
      </c>
      <c r="AI213">
        <v>36</v>
      </c>
      <c r="AJ213">
        <v>53</v>
      </c>
      <c r="AK213">
        <v>44.666666666666664</v>
      </c>
      <c r="AL213">
        <v>36</v>
      </c>
      <c r="AM213">
        <v>53</v>
      </c>
      <c r="AN213">
        <v>44</v>
      </c>
      <c r="AO213">
        <v>36</v>
      </c>
      <c r="AP213">
        <v>53</v>
      </c>
      <c r="AQ213">
        <v>43.666666666666664</v>
      </c>
      <c r="AR213">
        <v>36</v>
      </c>
      <c r="AS213">
        <v>53</v>
      </c>
      <c r="AT213">
        <v>43.333333333333336</v>
      </c>
      <c r="AU213">
        <v>36</v>
      </c>
      <c r="AV213">
        <v>53</v>
      </c>
      <c r="AW213">
        <v>42.666666666666664</v>
      </c>
      <c r="AX213">
        <v>36</v>
      </c>
      <c r="AY213">
        <v>53</v>
      </c>
      <c r="AZ213">
        <v>42.333333333333336</v>
      </c>
      <c r="BA213">
        <v>36</v>
      </c>
      <c r="BB213">
        <v>53</v>
      </c>
      <c r="BC213">
        <v>41.666666666666664</v>
      </c>
      <c r="BD213">
        <v>35</v>
      </c>
      <c r="BE213">
        <v>53</v>
      </c>
      <c r="BF213">
        <v>41.333333333333336</v>
      </c>
      <c r="BG213">
        <v>33</v>
      </c>
      <c r="BH213">
        <v>53</v>
      </c>
      <c r="BI213">
        <v>40.666666666666664</v>
      </c>
      <c r="BJ213">
        <v>32</v>
      </c>
      <c r="BK213">
        <v>53</v>
      </c>
      <c r="BL213">
        <v>40.333333333333336</v>
      </c>
      <c r="BM213">
        <v>30</v>
      </c>
      <c r="BN213">
        <v>53</v>
      </c>
      <c r="BO213">
        <v>39.666666666666664</v>
      </c>
      <c r="BP213">
        <v>29</v>
      </c>
      <c r="BQ213">
        <v>53</v>
      </c>
      <c r="BR213">
        <v>39.333333333333336</v>
      </c>
      <c r="BS213">
        <v>27</v>
      </c>
      <c r="BT213">
        <v>53</v>
      </c>
      <c r="BU213">
        <v>38.666666666666664</v>
      </c>
      <c r="BV213">
        <v>26</v>
      </c>
      <c r="BW213">
        <v>53</v>
      </c>
      <c r="BX213">
        <v>38.333333333333336</v>
      </c>
    </row>
    <row r="214" spans="1:76" x14ac:dyDescent="0.4">
      <c r="A214" t="s">
        <v>133</v>
      </c>
      <c r="B214">
        <v>27</v>
      </c>
      <c r="C214">
        <v>186</v>
      </c>
      <c r="D214">
        <v>71.25</v>
      </c>
      <c r="E214">
        <v>27</v>
      </c>
      <c r="F214">
        <v>39</v>
      </c>
      <c r="G214">
        <v>34.5</v>
      </c>
      <c r="H214">
        <v>28</v>
      </c>
      <c r="I214">
        <v>39</v>
      </c>
      <c r="J214">
        <v>34.75</v>
      </c>
      <c r="K214">
        <v>29</v>
      </c>
      <c r="L214">
        <v>39</v>
      </c>
      <c r="M214">
        <v>35</v>
      </c>
      <c r="N214">
        <v>30</v>
      </c>
      <c r="O214">
        <v>39</v>
      </c>
      <c r="P214">
        <v>35.25</v>
      </c>
      <c r="Q214">
        <v>30</v>
      </c>
      <c r="R214">
        <v>39</v>
      </c>
      <c r="S214">
        <v>35.25</v>
      </c>
      <c r="T214">
        <v>31</v>
      </c>
      <c r="U214">
        <v>39</v>
      </c>
      <c r="V214">
        <v>35.5</v>
      </c>
      <c r="W214">
        <v>32</v>
      </c>
      <c r="X214">
        <v>39</v>
      </c>
      <c r="Y214">
        <v>35.75</v>
      </c>
      <c r="Z214">
        <v>33</v>
      </c>
      <c r="AA214">
        <v>39</v>
      </c>
      <c r="AB214">
        <v>36</v>
      </c>
      <c r="AC214">
        <v>33</v>
      </c>
      <c r="AD214">
        <v>39</v>
      </c>
      <c r="AE214">
        <v>36</v>
      </c>
      <c r="AF214">
        <v>34</v>
      </c>
      <c r="AG214">
        <v>39</v>
      </c>
      <c r="AH214">
        <v>36.25</v>
      </c>
      <c r="AI214">
        <v>34</v>
      </c>
      <c r="AJ214">
        <v>39</v>
      </c>
      <c r="AK214">
        <v>36.5</v>
      </c>
      <c r="AL214">
        <v>34</v>
      </c>
      <c r="AM214">
        <v>39</v>
      </c>
      <c r="AN214">
        <v>36.75</v>
      </c>
      <c r="AO214">
        <v>34</v>
      </c>
      <c r="AP214">
        <v>39</v>
      </c>
      <c r="AQ214">
        <v>36.75</v>
      </c>
      <c r="AR214">
        <v>34</v>
      </c>
      <c r="AS214">
        <v>39</v>
      </c>
      <c r="AT214">
        <v>37</v>
      </c>
      <c r="AU214">
        <v>34</v>
      </c>
      <c r="AV214">
        <v>39</v>
      </c>
      <c r="AW214">
        <v>37.25</v>
      </c>
      <c r="AX214">
        <v>34</v>
      </c>
      <c r="AY214">
        <v>39</v>
      </c>
      <c r="AZ214">
        <v>37.5</v>
      </c>
      <c r="BA214">
        <v>34</v>
      </c>
      <c r="BB214">
        <v>39</v>
      </c>
      <c r="BC214">
        <v>37.5</v>
      </c>
      <c r="BD214">
        <v>34</v>
      </c>
      <c r="BE214">
        <v>40</v>
      </c>
      <c r="BF214">
        <v>37.75</v>
      </c>
      <c r="BG214">
        <v>34</v>
      </c>
      <c r="BH214">
        <v>41</v>
      </c>
      <c r="BI214">
        <v>38</v>
      </c>
      <c r="BJ214">
        <v>34</v>
      </c>
      <c r="BK214">
        <v>42</v>
      </c>
      <c r="BL214">
        <v>38.25</v>
      </c>
      <c r="BM214">
        <v>34</v>
      </c>
      <c r="BN214">
        <v>42</v>
      </c>
      <c r="BO214">
        <v>38.25</v>
      </c>
      <c r="BP214">
        <v>34</v>
      </c>
      <c r="BQ214">
        <v>43</v>
      </c>
      <c r="BR214">
        <v>38.5</v>
      </c>
      <c r="BS214">
        <v>34</v>
      </c>
      <c r="BT214">
        <v>44</v>
      </c>
      <c r="BU214">
        <v>38.75</v>
      </c>
      <c r="BV214">
        <v>34</v>
      </c>
      <c r="BW214">
        <v>44</v>
      </c>
      <c r="BX214">
        <v>38.75</v>
      </c>
    </row>
    <row r="215" spans="1:76" x14ac:dyDescent="0.4">
      <c r="A215" t="s">
        <v>135</v>
      </c>
      <c r="B215">
        <v>48</v>
      </c>
      <c r="C215">
        <v>110</v>
      </c>
      <c r="D215">
        <v>75.5</v>
      </c>
      <c r="E215">
        <v>51</v>
      </c>
      <c r="F215">
        <v>110</v>
      </c>
      <c r="G215">
        <v>76.25</v>
      </c>
      <c r="H215">
        <v>51</v>
      </c>
      <c r="I215">
        <v>110</v>
      </c>
      <c r="J215">
        <v>76.875</v>
      </c>
      <c r="K215">
        <v>51</v>
      </c>
      <c r="L215">
        <v>110</v>
      </c>
      <c r="M215">
        <v>77.5</v>
      </c>
      <c r="N215">
        <v>51</v>
      </c>
      <c r="O215">
        <v>110</v>
      </c>
      <c r="P215">
        <v>78.25</v>
      </c>
      <c r="Q215">
        <v>51</v>
      </c>
      <c r="R215">
        <v>110</v>
      </c>
      <c r="S215">
        <v>78.75</v>
      </c>
      <c r="T215">
        <v>51</v>
      </c>
      <c r="U215">
        <v>110</v>
      </c>
      <c r="V215">
        <v>79.5</v>
      </c>
      <c r="W215">
        <v>51</v>
      </c>
      <c r="X215">
        <v>110</v>
      </c>
      <c r="Y215">
        <v>80.000000000000014</v>
      </c>
      <c r="Z215">
        <v>51</v>
      </c>
      <c r="AA215">
        <v>110</v>
      </c>
      <c r="AB215">
        <v>80.625</v>
      </c>
      <c r="AC215">
        <v>51</v>
      </c>
      <c r="AD215">
        <v>110</v>
      </c>
      <c r="AE215">
        <v>81.375</v>
      </c>
      <c r="AF215">
        <v>51</v>
      </c>
      <c r="AG215">
        <v>110</v>
      </c>
      <c r="AH215">
        <v>82</v>
      </c>
      <c r="AI215">
        <v>51</v>
      </c>
      <c r="AJ215">
        <v>110</v>
      </c>
      <c r="AK215">
        <v>82.625</v>
      </c>
      <c r="AL215">
        <v>51</v>
      </c>
      <c r="AM215">
        <v>110</v>
      </c>
      <c r="AN215">
        <v>83.25</v>
      </c>
      <c r="AO215">
        <v>51</v>
      </c>
      <c r="AP215">
        <v>110</v>
      </c>
      <c r="AQ215">
        <v>84</v>
      </c>
      <c r="AR215">
        <v>51</v>
      </c>
      <c r="AS215">
        <v>110</v>
      </c>
      <c r="AT215">
        <v>84.75</v>
      </c>
      <c r="AU215">
        <v>51</v>
      </c>
      <c r="AV215">
        <v>114</v>
      </c>
      <c r="AW215">
        <v>87.375</v>
      </c>
      <c r="AX215">
        <v>51</v>
      </c>
      <c r="AY215">
        <v>130</v>
      </c>
      <c r="AZ215">
        <v>90.125</v>
      </c>
      <c r="BA215">
        <v>51</v>
      </c>
      <c r="BB215">
        <v>147</v>
      </c>
      <c r="BC215">
        <v>93.125</v>
      </c>
      <c r="BD215">
        <v>51</v>
      </c>
      <c r="BE215">
        <v>163</v>
      </c>
      <c r="BF215">
        <v>95.75</v>
      </c>
      <c r="BG215">
        <v>51</v>
      </c>
      <c r="BH215">
        <v>179</v>
      </c>
      <c r="BI215">
        <v>98.5</v>
      </c>
      <c r="BJ215">
        <v>51</v>
      </c>
      <c r="BK215">
        <v>196</v>
      </c>
      <c r="BL215">
        <v>101.25</v>
      </c>
      <c r="BM215">
        <v>51</v>
      </c>
      <c r="BN215">
        <v>212</v>
      </c>
      <c r="BO215">
        <v>103</v>
      </c>
      <c r="BP215">
        <v>51</v>
      </c>
      <c r="BQ215">
        <v>229</v>
      </c>
      <c r="BR215">
        <v>101.49999999999999</v>
      </c>
      <c r="BS215">
        <v>32</v>
      </c>
      <c r="BT215">
        <v>110</v>
      </c>
      <c r="BU215">
        <v>67.375</v>
      </c>
      <c r="BV215">
        <v>31</v>
      </c>
      <c r="BW215">
        <v>110</v>
      </c>
      <c r="BX215">
        <v>59.124999999999993</v>
      </c>
    </row>
    <row r="216" spans="1:76" x14ac:dyDescent="0.4">
      <c r="A216" t="s">
        <v>136</v>
      </c>
      <c r="B216">
        <v>23</v>
      </c>
      <c r="C216">
        <v>85</v>
      </c>
      <c r="D216">
        <v>44.5625</v>
      </c>
      <c r="E216">
        <v>23</v>
      </c>
      <c r="F216">
        <v>78</v>
      </c>
      <c r="G216">
        <v>43.343749999999986</v>
      </c>
      <c r="H216">
        <v>24</v>
      </c>
      <c r="I216">
        <v>72</v>
      </c>
      <c r="J216">
        <v>42.0625</v>
      </c>
      <c r="K216">
        <v>25</v>
      </c>
      <c r="L216">
        <v>70</v>
      </c>
      <c r="M216">
        <v>40.8125</v>
      </c>
      <c r="N216">
        <v>25</v>
      </c>
      <c r="O216">
        <v>68</v>
      </c>
      <c r="P216">
        <v>39.906250000000007</v>
      </c>
      <c r="Q216">
        <v>25</v>
      </c>
      <c r="R216">
        <v>66</v>
      </c>
      <c r="S216">
        <v>39.093750000000007</v>
      </c>
      <c r="T216">
        <v>25</v>
      </c>
      <c r="U216">
        <v>64</v>
      </c>
      <c r="V216">
        <v>38.187500000000007</v>
      </c>
      <c r="W216">
        <v>25</v>
      </c>
      <c r="X216">
        <v>62</v>
      </c>
      <c r="Y216">
        <v>37.28125</v>
      </c>
      <c r="Z216">
        <v>22</v>
      </c>
      <c r="AA216">
        <v>60</v>
      </c>
      <c r="AB216">
        <v>36.343750000000007</v>
      </c>
      <c r="AC216">
        <v>18</v>
      </c>
      <c r="AD216">
        <v>58</v>
      </c>
      <c r="AE216">
        <v>35.781249999999993</v>
      </c>
      <c r="AF216">
        <v>14</v>
      </c>
      <c r="AG216">
        <v>56</v>
      </c>
      <c r="AH216">
        <v>35.093750000000007</v>
      </c>
      <c r="AI216">
        <v>17</v>
      </c>
      <c r="AJ216">
        <v>56</v>
      </c>
      <c r="AK216">
        <v>35.656250000000007</v>
      </c>
      <c r="AL216">
        <v>20</v>
      </c>
      <c r="AM216">
        <v>54</v>
      </c>
      <c r="AN216">
        <v>35.25</v>
      </c>
      <c r="AO216">
        <v>23</v>
      </c>
      <c r="AP216">
        <v>51</v>
      </c>
      <c r="AQ216">
        <v>34.84375</v>
      </c>
      <c r="AR216">
        <v>25</v>
      </c>
      <c r="AS216">
        <v>49</v>
      </c>
      <c r="AT216">
        <v>34.500000000000014</v>
      </c>
      <c r="AU216">
        <v>25</v>
      </c>
      <c r="AV216">
        <v>47</v>
      </c>
      <c r="AW216">
        <v>34.125</v>
      </c>
      <c r="AX216">
        <v>24</v>
      </c>
      <c r="AY216">
        <v>44</v>
      </c>
      <c r="AZ216">
        <v>33.6875</v>
      </c>
      <c r="BA216">
        <v>23</v>
      </c>
      <c r="BB216">
        <v>43</v>
      </c>
      <c r="BC216">
        <v>33.406250000000007</v>
      </c>
      <c r="BD216">
        <v>21</v>
      </c>
      <c r="BE216">
        <v>43</v>
      </c>
      <c r="BF216">
        <v>32.9375</v>
      </c>
      <c r="BG216">
        <v>19</v>
      </c>
      <c r="BH216">
        <v>43</v>
      </c>
      <c r="BI216">
        <v>32.593749999999993</v>
      </c>
      <c r="BJ216">
        <v>18</v>
      </c>
      <c r="BK216">
        <v>45</v>
      </c>
      <c r="BL216">
        <v>32.21875</v>
      </c>
      <c r="BM216">
        <v>16</v>
      </c>
      <c r="BN216">
        <v>43</v>
      </c>
      <c r="BO216">
        <v>31.406249999999993</v>
      </c>
      <c r="BP216">
        <v>14</v>
      </c>
      <c r="BQ216">
        <v>43</v>
      </c>
      <c r="BR216">
        <v>30.718749999999996</v>
      </c>
      <c r="BS216">
        <v>13</v>
      </c>
      <c r="BT216">
        <v>43</v>
      </c>
      <c r="BU216">
        <v>29.906249999999996</v>
      </c>
      <c r="BV216">
        <v>4</v>
      </c>
      <c r="BW216">
        <v>43</v>
      </c>
      <c r="BX216">
        <v>28.09375</v>
      </c>
    </row>
    <row r="217" spans="1:76" x14ac:dyDescent="0.4">
      <c r="A217" t="s">
        <v>137</v>
      </c>
      <c r="B217">
        <v>0</v>
      </c>
      <c r="C217">
        <v>255</v>
      </c>
      <c r="D217">
        <v>88.916666666666671</v>
      </c>
      <c r="E217">
        <v>2</v>
      </c>
      <c r="F217">
        <v>241</v>
      </c>
      <c r="G217">
        <v>87.041666666666657</v>
      </c>
      <c r="H217">
        <v>3</v>
      </c>
      <c r="I217">
        <v>226</v>
      </c>
      <c r="J217">
        <v>85.083333333333329</v>
      </c>
      <c r="K217">
        <v>5</v>
      </c>
      <c r="L217">
        <v>211</v>
      </c>
      <c r="M217">
        <v>83.333333333333343</v>
      </c>
      <c r="N217">
        <v>7</v>
      </c>
      <c r="O217">
        <v>196</v>
      </c>
      <c r="P217">
        <v>81.416666666666657</v>
      </c>
      <c r="Q217">
        <v>9</v>
      </c>
      <c r="R217">
        <v>181</v>
      </c>
      <c r="S217">
        <v>79.541666666666686</v>
      </c>
      <c r="T217">
        <v>10</v>
      </c>
      <c r="U217">
        <v>166</v>
      </c>
      <c r="V217">
        <v>77.624999999999986</v>
      </c>
      <c r="W217">
        <v>12</v>
      </c>
      <c r="X217">
        <v>151</v>
      </c>
      <c r="Y217">
        <v>75.749999999999986</v>
      </c>
      <c r="Z217">
        <v>14</v>
      </c>
      <c r="AA217">
        <v>143</v>
      </c>
      <c r="AB217">
        <v>73.75</v>
      </c>
      <c r="AC217">
        <v>16</v>
      </c>
      <c r="AD217">
        <v>141</v>
      </c>
      <c r="AE217">
        <v>71.875000000000028</v>
      </c>
      <c r="AF217">
        <v>15</v>
      </c>
      <c r="AG217">
        <v>140</v>
      </c>
      <c r="AH217">
        <v>69.958333333333314</v>
      </c>
      <c r="AI217">
        <v>13</v>
      </c>
      <c r="AJ217">
        <v>138</v>
      </c>
      <c r="AK217">
        <v>68.083333333333329</v>
      </c>
      <c r="AL217">
        <v>11</v>
      </c>
      <c r="AM217">
        <v>137</v>
      </c>
      <c r="AN217">
        <v>66.291666666666686</v>
      </c>
      <c r="AO217">
        <v>9</v>
      </c>
      <c r="AP217">
        <v>136</v>
      </c>
      <c r="AQ217">
        <v>64.375</v>
      </c>
      <c r="AR217">
        <v>6</v>
      </c>
      <c r="AS217">
        <v>134</v>
      </c>
      <c r="AT217">
        <v>64.708333333333329</v>
      </c>
      <c r="AU217">
        <v>4</v>
      </c>
      <c r="AV217">
        <v>133</v>
      </c>
      <c r="AW217">
        <v>64.875000000000014</v>
      </c>
      <c r="AX217">
        <v>2</v>
      </c>
      <c r="AY217">
        <v>184</v>
      </c>
      <c r="AZ217">
        <v>67.416666666666671</v>
      </c>
      <c r="BA217">
        <v>24</v>
      </c>
      <c r="BB217">
        <v>237</v>
      </c>
      <c r="BC217">
        <v>88.000000000000028</v>
      </c>
      <c r="BD217">
        <v>26</v>
      </c>
      <c r="BE217">
        <v>259</v>
      </c>
      <c r="BF217">
        <v>118.54166666666666</v>
      </c>
      <c r="BG217">
        <v>69</v>
      </c>
      <c r="BH217">
        <v>283</v>
      </c>
      <c r="BI217">
        <v>160.99999999999997</v>
      </c>
      <c r="BJ217">
        <v>88</v>
      </c>
      <c r="BK217">
        <v>355</v>
      </c>
      <c r="BL217">
        <v>205.875</v>
      </c>
      <c r="BM217">
        <v>88</v>
      </c>
      <c r="BN217">
        <v>402</v>
      </c>
      <c r="BO217">
        <v>243.41666666666666</v>
      </c>
      <c r="BP217">
        <v>88</v>
      </c>
      <c r="BQ217">
        <v>348</v>
      </c>
      <c r="BR217">
        <v>206.95833333333334</v>
      </c>
      <c r="BS217">
        <v>56</v>
      </c>
      <c r="BT217">
        <v>237</v>
      </c>
      <c r="BU217">
        <v>133.04166666666669</v>
      </c>
      <c r="BV217">
        <v>20</v>
      </c>
      <c r="BW217">
        <v>126</v>
      </c>
      <c r="BX217">
        <v>59.083333333333329</v>
      </c>
    </row>
    <row r="218" spans="1:76" x14ac:dyDescent="0.4">
      <c r="A218" t="s">
        <v>138</v>
      </c>
      <c r="B218">
        <v>86</v>
      </c>
      <c r="C218">
        <v>122</v>
      </c>
      <c r="D218">
        <v>104</v>
      </c>
      <c r="E218">
        <v>86</v>
      </c>
      <c r="F218">
        <v>120</v>
      </c>
      <c r="G218">
        <v>103</v>
      </c>
      <c r="H218">
        <v>86</v>
      </c>
      <c r="I218">
        <v>117</v>
      </c>
      <c r="J218">
        <v>101.5</v>
      </c>
      <c r="K218">
        <v>86</v>
      </c>
      <c r="L218">
        <v>115</v>
      </c>
      <c r="M218">
        <v>100.5</v>
      </c>
      <c r="N218">
        <v>86</v>
      </c>
      <c r="O218">
        <v>113</v>
      </c>
      <c r="P218">
        <v>99.5</v>
      </c>
      <c r="Q218">
        <v>86</v>
      </c>
      <c r="R218">
        <v>110</v>
      </c>
      <c r="S218">
        <v>98</v>
      </c>
      <c r="T218">
        <v>86</v>
      </c>
      <c r="U218">
        <v>108</v>
      </c>
      <c r="V218">
        <v>97</v>
      </c>
      <c r="W218">
        <v>86</v>
      </c>
      <c r="X218">
        <v>106</v>
      </c>
      <c r="Y218">
        <v>96</v>
      </c>
      <c r="Z218">
        <v>86</v>
      </c>
      <c r="AA218">
        <v>103</v>
      </c>
      <c r="AB218">
        <v>94.5</v>
      </c>
      <c r="AC218">
        <v>86</v>
      </c>
      <c r="AD218">
        <v>101</v>
      </c>
      <c r="AE218">
        <v>93.5</v>
      </c>
      <c r="AF218">
        <v>86</v>
      </c>
      <c r="AG218">
        <v>98</v>
      </c>
      <c r="AH218">
        <v>92</v>
      </c>
      <c r="AI218">
        <v>86</v>
      </c>
      <c r="AJ218">
        <v>96</v>
      </c>
      <c r="AK218">
        <v>91</v>
      </c>
      <c r="AL218">
        <v>86</v>
      </c>
      <c r="AM218">
        <v>94</v>
      </c>
      <c r="AN218">
        <v>90</v>
      </c>
      <c r="AO218">
        <v>86</v>
      </c>
      <c r="AP218">
        <v>91</v>
      </c>
      <c r="AQ218">
        <v>88.5</v>
      </c>
      <c r="AR218">
        <v>86</v>
      </c>
      <c r="AS218">
        <v>89</v>
      </c>
      <c r="AT218">
        <v>87.5</v>
      </c>
      <c r="AU218">
        <v>86</v>
      </c>
      <c r="AV218">
        <v>87</v>
      </c>
      <c r="AW218">
        <v>86.5</v>
      </c>
      <c r="AX218">
        <v>84</v>
      </c>
      <c r="AY218">
        <v>86</v>
      </c>
      <c r="AZ218">
        <v>85</v>
      </c>
      <c r="BA218">
        <v>82</v>
      </c>
      <c r="BB218">
        <v>86</v>
      </c>
      <c r="BC218">
        <v>84</v>
      </c>
      <c r="BD218">
        <v>79</v>
      </c>
      <c r="BE218">
        <v>86</v>
      </c>
      <c r="BF218">
        <v>82.5</v>
      </c>
      <c r="BG218">
        <v>77</v>
      </c>
      <c r="BH218">
        <v>86</v>
      </c>
      <c r="BI218">
        <v>81.5</v>
      </c>
      <c r="BJ218">
        <v>83</v>
      </c>
      <c r="BK218">
        <v>86</v>
      </c>
      <c r="BL218">
        <v>84.5</v>
      </c>
      <c r="BM218">
        <v>86</v>
      </c>
      <c r="BN218">
        <v>88</v>
      </c>
      <c r="BO218">
        <v>87</v>
      </c>
      <c r="BP218">
        <v>86</v>
      </c>
      <c r="BQ218">
        <v>94</v>
      </c>
      <c r="BR218">
        <v>90</v>
      </c>
      <c r="BS218">
        <v>86</v>
      </c>
      <c r="BT218">
        <v>100</v>
      </c>
      <c r="BU218">
        <v>93</v>
      </c>
      <c r="BV218">
        <v>86</v>
      </c>
      <c r="BW218">
        <v>106</v>
      </c>
      <c r="BX218">
        <v>96</v>
      </c>
    </row>
    <row r="219" spans="1:76" x14ac:dyDescent="0.4">
      <c r="A219" t="s">
        <v>139</v>
      </c>
      <c r="B219">
        <v>37</v>
      </c>
      <c r="C219">
        <v>86</v>
      </c>
      <c r="D219">
        <v>52.833333333333329</v>
      </c>
      <c r="E219">
        <v>38</v>
      </c>
      <c r="F219">
        <v>85</v>
      </c>
      <c r="G219">
        <v>52.5</v>
      </c>
      <c r="H219">
        <v>38</v>
      </c>
      <c r="I219">
        <v>83</v>
      </c>
      <c r="J219">
        <v>51.833333333333336</v>
      </c>
      <c r="K219">
        <v>38</v>
      </c>
      <c r="L219">
        <v>81</v>
      </c>
      <c r="M219">
        <v>51.333333333333336</v>
      </c>
      <c r="N219">
        <v>38</v>
      </c>
      <c r="O219">
        <v>80</v>
      </c>
      <c r="P219">
        <v>50.666666666666664</v>
      </c>
      <c r="Q219">
        <v>38</v>
      </c>
      <c r="R219">
        <v>78</v>
      </c>
      <c r="S219">
        <v>50</v>
      </c>
      <c r="T219">
        <v>38</v>
      </c>
      <c r="U219">
        <v>77</v>
      </c>
      <c r="V219">
        <v>49.5</v>
      </c>
      <c r="W219">
        <v>38</v>
      </c>
      <c r="X219">
        <v>75</v>
      </c>
      <c r="Y219">
        <v>49</v>
      </c>
      <c r="Z219">
        <v>38</v>
      </c>
      <c r="AA219">
        <v>73</v>
      </c>
      <c r="AB219">
        <v>48.5</v>
      </c>
      <c r="AC219">
        <v>38</v>
      </c>
      <c r="AD219">
        <v>72</v>
      </c>
      <c r="AE219">
        <v>48</v>
      </c>
      <c r="AF219">
        <v>38</v>
      </c>
      <c r="AG219">
        <v>70</v>
      </c>
      <c r="AH219">
        <v>47.333333333333329</v>
      </c>
      <c r="AI219">
        <v>38</v>
      </c>
      <c r="AJ219">
        <v>69</v>
      </c>
      <c r="AK219">
        <v>46.833333333333329</v>
      </c>
      <c r="AL219">
        <v>38</v>
      </c>
      <c r="AM219">
        <v>67</v>
      </c>
      <c r="AN219">
        <v>46.166666666666671</v>
      </c>
      <c r="AO219">
        <v>38</v>
      </c>
      <c r="AP219">
        <v>65</v>
      </c>
      <c r="AQ219">
        <v>45.5</v>
      </c>
      <c r="AR219">
        <v>36</v>
      </c>
      <c r="AS219">
        <v>64</v>
      </c>
      <c r="AT219">
        <v>45</v>
      </c>
      <c r="AU219">
        <v>35</v>
      </c>
      <c r="AV219">
        <v>62</v>
      </c>
      <c r="AW219">
        <v>44.666666666666664</v>
      </c>
      <c r="AX219">
        <v>37</v>
      </c>
      <c r="AY219">
        <v>60</v>
      </c>
      <c r="AZ219">
        <v>44.666666666666664</v>
      </c>
      <c r="BA219">
        <v>37</v>
      </c>
      <c r="BB219">
        <v>59</v>
      </c>
      <c r="BC219">
        <v>44.666666666666671</v>
      </c>
      <c r="BD219">
        <v>36</v>
      </c>
      <c r="BE219">
        <v>57</v>
      </c>
      <c r="BF219">
        <v>44.666666666666664</v>
      </c>
      <c r="BG219">
        <v>35</v>
      </c>
      <c r="BH219">
        <v>56</v>
      </c>
      <c r="BI219">
        <v>44.833333333333329</v>
      </c>
      <c r="BJ219">
        <v>35</v>
      </c>
      <c r="BK219">
        <v>54</v>
      </c>
      <c r="BL219">
        <v>45</v>
      </c>
      <c r="BM219">
        <v>34</v>
      </c>
      <c r="BN219">
        <v>55</v>
      </c>
      <c r="BO219">
        <v>45.166666666666664</v>
      </c>
      <c r="BP219">
        <v>33</v>
      </c>
      <c r="BQ219">
        <v>56</v>
      </c>
      <c r="BR219">
        <v>45.333333333333329</v>
      </c>
      <c r="BS219">
        <v>32</v>
      </c>
      <c r="BT219">
        <v>56</v>
      </c>
      <c r="BU219">
        <v>45.166666666666664</v>
      </c>
      <c r="BV219">
        <v>32</v>
      </c>
      <c r="BW219">
        <v>57</v>
      </c>
      <c r="BX219">
        <v>45.333333333333336</v>
      </c>
    </row>
    <row r="220" spans="1:76" x14ac:dyDescent="0.4">
      <c r="A220" t="s">
        <v>140</v>
      </c>
      <c r="B220">
        <v>30</v>
      </c>
      <c r="C220">
        <v>79</v>
      </c>
      <c r="D220">
        <v>55</v>
      </c>
      <c r="E220">
        <v>31</v>
      </c>
      <c r="F220">
        <v>79</v>
      </c>
      <c r="G220">
        <v>55.2</v>
      </c>
      <c r="H220">
        <v>32</v>
      </c>
      <c r="I220">
        <v>78</v>
      </c>
      <c r="J220">
        <v>55</v>
      </c>
      <c r="K220">
        <v>34</v>
      </c>
      <c r="L220">
        <v>77</v>
      </c>
      <c r="M220">
        <v>55.2</v>
      </c>
      <c r="N220">
        <v>35</v>
      </c>
      <c r="O220">
        <v>76</v>
      </c>
      <c r="P220">
        <v>55</v>
      </c>
      <c r="Q220">
        <v>37</v>
      </c>
      <c r="R220">
        <v>75</v>
      </c>
      <c r="S220">
        <v>55</v>
      </c>
      <c r="T220">
        <v>38</v>
      </c>
      <c r="U220">
        <v>74</v>
      </c>
      <c r="V220">
        <v>55</v>
      </c>
      <c r="W220">
        <v>40</v>
      </c>
      <c r="X220">
        <v>73</v>
      </c>
      <c r="Y220">
        <v>55</v>
      </c>
      <c r="Z220">
        <v>41</v>
      </c>
      <c r="AA220">
        <v>72</v>
      </c>
      <c r="AB220">
        <v>54.8</v>
      </c>
      <c r="AC220">
        <v>42</v>
      </c>
      <c r="AD220">
        <v>71</v>
      </c>
      <c r="AE220">
        <v>54.8</v>
      </c>
      <c r="AF220">
        <v>44</v>
      </c>
      <c r="AG220">
        <v>70</v>
      </c>
      <c r="AH220">
        <v>55</v>
      </c>
      <c r="AI220">
        <v>45</v>
      </c>
      <c r="AJ220">
        <v>69</v>
      </c>
      <c r="AK220">
        <v>55</v>
      </c>
      <c r="AL220">
        <v>47</v>
      </c>
      <c r="AM220">
        <v>68</v>
      </c>
      <c r="AN220">
        <v>55</v>
      </c>
      <c r="AO220">
        <v>48</v>
      </c>
      <c r="AP220">
        <v>67</v>
      </c>
      <c r="AQ220">
        <v>54.8</v>
      </c>
      <c r="AR220">
        <v>50</v>
      </c>
      <c r="AS220">
        <v>66</v>
      </c>
      <c r="AT220">
        <v>55</v>
      </c>
      <c r="AU220">
        <v>51</v>
      </c>
      <c r="AV220">
        <v>65</v>
      </c>
      <c r="AW220">
        <v>54.8</v>
      </c>
      <c r="AX220">
        <v>51</v>
      </c>
      <c r="AY220">
        <v>64</v>
      </c>
      <c r="AZ220">
        <v>54.8</v>
      </c>
      <c r="BA220">
        <v>50</v>
      </c>
      <c r="BB220">
        <v>63</v>
      </c>
      <c r="BC220">
        <v>54.8</v>
      </c>
      <c r="BD220">
        <v>49</v>
      </c>
      <c r="BE220">
        <v>62</v>
      </c>
      <c r="BF220">
        <v>54.6</v>
      </c>
      <c r="BG220">
        <v>49</v>
      </c>
      <c r="BH220">
        <v>61</v>
      </c>
      <c r="BI220">
        <v>56.6</v>
      </c>
      <c r="BJ220">
        <v>48</v>
      </c>
      <c r="BK220">
        <v>70</v>
      </c>
      <c r="BL220">
        <v>58.4</v>
      </c>
      <c r="BM220">
        <v>48</v>
      </c>
      <c r="BN220">
        <v>79</v>
      </c>
      <c r="BO220">
        <v>60.4</v>
      </c>
      <c r="BP220">
        <v>47</v>
      </c>
      <c r="BQ220">
        <v>89</v>
      </c>
      <c r="BR220">
        <v>62.2</v>
      </c>
      <c r="BS220">
        <v>46</v>
      </c>
      <c r="BT220">
        <v>98</v>
      </c>
      <c r="BU220">
        <v>63.8</v>
      </c>
      <c r="BV220">
        <v>46</v>
      </c>
      <c r="BW220">
        <v>107</v>
      </c>
      <c r="BX220">
        <v>73.8</v>
      </c>
    </row>
    <row r="221" spans="1:76" x14ac:dyDescent="0.4">
      <c r="A221" t="s">
        <v>141</v>
      </c>
      <c r="B221">
        <v>25</v>
      </c>
      <c r="C221">
        <v>114</v>
      </c>
      <c r="D221">
        <v>68.542372881355945</v>
      </c>
      <c r="E221">
        <v>30</v>
      </c>
      <c r="F221">
        <v>113</v>
      </c>
      <c r="G221">
        <v>69.372881355932208</v>
      </c>
      <c r="H221">
        <v>33</v>
      </c>
      <c r="I221">
        <v>126</v>
      </c>
      <c r="J221">
        <v>70</v>
      </c>
      <c r="K221">
        <v>33</v>
      </c>
      <c r="L221">
        <v>119</v>
      </c>
      <c r="M221">
        <v>69.949152542372872</v>
      </c>
      <c r="N221">
        <v>33</v>
      </c>
      <c r="O221">
        <v>112</v>
      </c>
      <c r="P221">
        <v>69.983050847457633</v>
      </c>
      <c r="Q221">
        <v>33</v>
      </c>
      <c r="R221">
        <v>122</v>
      </c>
      <c r="S221">
        <v>70.000000000000014</v>
      </c>
      <c r="T221">
        <v>33</v>
      </c>
      <c r="U221">
        <v>132</v>
      </c>
      <c r="V221">
        <v>70.016949152542367</v>
      </c>
      <c r="W221">
        <v>33</v>
      </c>
      <c r="X221">
        <v>142</v>
      </c>
      <c r="Y221">
        <v>70.13559322033899</v>
      </c>
      <c r="Z221">
        <v>30</v>
      </c>
      <c r="AA221">
        <v>120</v>
      </c>
      <c r="AB221">
        <v>66.491525423728802</v>
      </c>
      <c r="AC221">
        <v>32</v>
      </c>
      <c r="AD221">
        <v>124</v>
      </c>
      <c r="AE221">
        <v>66.355932203389855</v>
      </c>
      <c r="AF221">
        <v>32</v>
      </c>
      <c r="AG221">
        <v>129</v>
      </c>
      <c r="AH221">
        <v>66.983050847457633</v>
      </c>
      <c r="AI221">
        <v>32</v>
      </c>
      <c r="AJ221">
        <v>133</v>
      </c>
      <c r="AK221">
        <v>67.389830508474574</v>
      </c>
      <c r="AL221">
        <v>32</v>
      </c>
      <c r="AM221">
        <v>138</v>
      </c>
      <c r="AN221">
        <v>67.983050847457619</v>
      </c>
      <c r="AO221">
        <v>32</v>
      </c>
      <c r="AP221">
        <v>142</v>
      </c>
      <c r="AQ221">
        <v>68.542372881355959</v>
      </c>
      <c r="AR221">
        <v>32</v>
      </c>
      <c r="AS221">
        <v>147</v>
      </c>
      <c r="AT221">
        <v>69.13559322033899</v>
      </c>
      <c r="AU221">
        <v>32</v>
      </c>
      <c r="AV221">
        <v>151</v>
      </c>
      <c r="AW221">
        <v>69.847457627118644</v>
      </c>
      <c r="AX221">
        <v>31</v>
      </c>
      <c r="AY221">
        <v>156</v>
      </c>
      <c r="AZ221">
        <v>70.932203389830491</v>
      </c>
      <c r="BA221">
        <v>30</v>
      </c>
      <c r="BB221">
        <v>183</v>
      </c>
      <c r="BC221">
        <v>72.033898305084762</v>
      </c>
      <c r="BD221">
        <v>29</v>
      </c>
      <c r="BE221">
        <v>264</v>
      </c>
      <c r="BF221">
        <v>74.474576271186464</v>
      </c>
      <c r="BG221">
        <v>19</v>
      </c>
      <c r="BH221">
        <v>87</v>
      </c>
      <c r="BI221">
        <v>43.847457627118651</v>
      </c>
      <c r="BJ221">
        <v>27</v>
      </c>
      <c r="BK221">
        <v>71</v>
      </c>
      <c r="BL221">
        <v>41.796610169491515</v>
      </c>
      <c r="BM221">
        <v>30</v>
      </c>
      <c r="BN221">
        <v>61</v>
      </c>
      <c r="BO221">
        <v>39.915254237288146</v>
      </c>
      <c r="BP221">
        <v>30</v>
      </c>
      <c r="BQ221">
        <v>51</v>
      </c>
      <c r="BR221">
        <v>38</v>
      </c>
      <c r="BS221">
        <v>22</v>
      </c>
      <c r="BT221">
        <v>53</v>
      </c>
      <c r="BU221">
        <v>36.152542372881349</v>
      </c>
      <c r="BV221">
        <v>5</v>
      </c>
      <c r="BW221">
        <v>62</v>
      </c>
      <c r="BX221">
        <v>34.254237288135585</v>
      </c>
    </row>
    <row r="222" spans="1:76" x14ac:dyDescent="0.4">
      <c r="A222" t="s">
        <v>142</v>
      </c>
      <c r="B222">
        <v>4</v>
      </c>
      <c r="C222">
        <v>66</v>
      </c>
      <c r="D222">
        <v>28.6</v>
      </c>
      <c r="E222">
        <v>16</v>
      </c>
      <c r="F222">
        <v>65</v>
      </c>
      <c r="G222">
        <v>34.799999999999997</v>
      </c>
      <c r="H222">
        <v>28</v>
      </c>
      <c r="I222">
        <v>64</v>
      </c>
      <c r="J222">
        <v>41.2</v>
      </c>
      <c r="K222">
        <v>36</v>
      </c>
      <c r="L222">
        <v>62</v>
      </c>
      <c r="M222">
        <v>47</v>
      </c>
      <c r="N222">
        <v>40</v>
      </c>
      <c r="O222">
        <v>61</v>
      </c>
      <c r="P222">
        <v>50.8</v>
      </c>
      <c r="Q222">
        <v>41</v>
      </c>
      <c r="R222">
        <v>65</v>
      </c>
      <c r="S222">
        <v>54.6</v>
      </c>
      <c r="T222">
        <v>41</v>
      </c>
      <c r="U222">
        <v>77</v>
      </c>
      <c r="V222">
        <v>58.2</v>
      </c>
      <c r="W222">
        <v>40</v>
      </c>
      <c r="X222">
        <v>74</v>
      </c>
      <c r="Y222">
        <v>57.6</v>
      </c>
      <c r="Z222">
        <v>40</v>
      </c>
      <c r="AA222">
        <v>71</v>
      </c>
      <c r="AB222">
        <v>57</v>
      </c>
      <c r="AC222">
        <v>39</v>
      </c>
      <c r="AD222">
        <v>68</v>
      </c>
      <c r="AE222">
        <v>56.4</v>
      </c>
      <c r="AF222">
        <v>39</v>
      </c>
      <c r="AG222">
        <v>65</v>
      </c>
      <c r="AH222">
        <v>56</v>
      </c>
      <c r="AI222">
        <v>38</v>
      </c>
      <c r="AJ222">
        <v>63</v>
      </c>
      <c r="AK222">
        <v>54.2</v>
      </c>
      <c r="AL222">
        <v>38</v>
      </c>
      <c r="AM222">
        <v>60</v>
      </c>
      <c r="AN222">
        <v>52.2</v>
      </c>
      <c r="AO222">
        <v>37</v>
      </c>
      <c r="AP222">
        <v>57</v>
      </c>
      <c r="AQ222">
        <v>50.2</v>
      </c>
      <c r="AR222">
        <v>37</v>
      </c>
      <c r="AS222">
        <v>54</v>
      </c>
      <c r="AT222">
        <v>48.4</v>
      </c>
      <c r="AU222">
        <v>36</v>
      </c>
      <c r="AV222">
        <v>51</v>
      </c>
      <c r="AW222">
        <v>46.4</v>
      </c>
      <c r="AX222">
        <v>36</v>
      </c>
      <c r="AY222">
        <v>49</v>
      </c>
      <c r="AZ222">
        <v>44.8</v>
      </c>
      <c r="BA222">
        <v>35</v>
      </c>
      <c r="BB222">
        <v>46</v>
      </c>
      <c r="BC222">
        <v>42.6</v>
      </c>
      <c r="BD222">
        <v>35</v>
      </c>
      <c r="BE222">
        <v>44</v>
      </c>
      <c r="BF222">
        <v>40.799999999999997</v>
      </c>
      <c r="BG222">
        <v>34</v>
      </c>
      <c r="BH222">
        <v>43</v>
      </c>
      <c r="BI222">
        <v>38.799999999999997</v>
      </c>
      <c r="BJ222">
        <v>34</v>
      </c>
      <c r="BK222">
        <v>42</v>
      </c>
      <c r="BL222">
        <v>37</v>
      </c>
      <c r="BM222">
        <v>31</v>
      </c>
      <c r="BN222">
        <v>40</v>
      </c>
      <c r="BO222">
        <v>34.799999999999997</v>
      </c>
      <c r="BP222">
        <v>28</v>
      </c>
      <c r="BQ222">
        <v>39</v>
      </c>
      <c r="BR222">
        <v>33.200000000000003</v>
      </c>
      <c r="BS222">
        <v>25</v>
      </c>
      <c r="BT222">
        <v>38</v>
      </c>
      <c r="BU222">
        <v>31.2</v>
      </c>
      <c r="BV222">
        <v>22</v>
      </c>
      <c r="BW222">
        <v>37</v>
      </c>
      <c r="BX222">
        <v>29.4</v>
      </c>
    </row>
    <row r="223" spans="1:76" x14ac:dyDescent="0.4">
      <c r="A223" t="s">
        <v>143</v>
      </c>
      <c r="B223">
        <v>10</v>
      </c>
      <c r="C223">
        <v>104</v>
      </c>
      <c r="D223">
        <v>54.5</v>
      </c>
      <c r="E223">
        <v>15</v>
      </c>
      <c r="F223">
        <v>103</v>
      </c>
      <c r="G223">
        <v>54.833333333333343</v>
      </c>
      <c r="H223">
        <v>20</v>
      </c>
      <c r="I223">
        <v>101</v>
      </c>
      <c r="J223">
        <v>54.916666666666671</v>
      </c>
      <c r="K223">
        <v>25</v>
      </c>
      <c r="L223">
        <v>99</v>
      </c>
      <c r="M223">
        <v>55.041666666666679</v>
      </c>
      <c r="N223">
        <v>27</v>
      </c>
      <c r="O223">
        <v>97</v>
      </c>
      <c r="P223">
        <v>55.208333333333329</v>
      </c>
      <c r="Q223">
        <v>29</v>
      </c>
      <c r="R223">
        <v>96</v>
      </c>
      <c r="S223">
        <v>55.541666666666671</v>
      </c>
      <c r="T223">
        <v>31</v>
      </c>
      <c r="U223">
        <v>94</v>
      </c>
      <c r="V223">
        <v>55.541666666666657</v>
      </c>
      <c r="W223">
        <v>33</v>
      </c>
      <c r="X223">
        <v>92</v>
      </c>
      <c r="Y223">
        <v>55.791666666666664</v>
      </c>
      <c r="Z223">
        <v>35</v>
      </c>
      <c r="AA223">
        <v>91</v>
      </c>
      <c r="AB223">
        <v>56.041666666666671</v>
      </c>
      <c r="AC223">
        <v>33</v>
      </c>
      <c r="AD223">
        <v>94</v>
      </c>
      <c r="AE223">
        <v>56.291666666666664</v>
      </c>
      <c r="AF223">
        <v>31</v>
      </c>
      <c r="AG223">
        <v>97</v>
      </c>
      <c r="AH223">
        <v>56.416666666666664</v>
      </c>
      <c r="AI223">
        <v>28</v>
      </c>
      <c r="AJ223">
        <v>101</v>
      </c>
      <c r="AK223">
        <v>56.666666666666657</v>
      </c>
      <c r="AL223">
        <v>26</v>
      </c>
      <c r="AM223">
        <v>104</v>
      </c>
      <c r="AN223">
        <v>56.791666666666664</v>
      </c>
      <c r="AO223">
        <v>24</v>
      </c>
      <c r="AP223">
        <v>107</v>
      </c>
      <c r="AQ223">
        <v>57.000000000000007</v>
      </c>
      <c r="AR223">
        <v>22</v>
      </c>
      <c r="AS223">
        <v>110</v>
      </c>
      <c r="AT223">
        <v>59.125000000000007</v>
      </c>
      <c r="AU223">
        <v>20</v>
      </c>
      <c r="AV223">
        <v>114</v>
      </c>
      <c r="AW223">
        <v>62.125</v>
      </c>
      <c r="AX223">
        <v>32</v>
      </c>
      <c r="AY223">
        <v>134</v>
      </c>
      <c r="AZ223">
        <v>66.083333333333343</v>
      </c>
      <c r="BA223">
        <v>31</v>
      </c>
      <c r="BB223">
        <v>162</v>
      </c>
      <c r="BC223">
        <v>82.208333333333357</v>
      </c>
      <c r="BD223">
        <v>29</v>
      </c>
      <c r="BE223">
        <v>217</v>
      </c>
      <c r="BF223">
        <v>111.20833333333333</v>
      </c>
      <c r="BG223">
        <v>28</v>
      </c>
      <c r="BH223">
        <v>231</v>
      </c>
      <c r="BI223">
        <v>133.79166666666663</v>
      </c>
      <c r="BJ223">
        <v>98</v>
      </c>
      <c r="BK223">
        <v>401</v>
      </c>
      <c r="BL223">
        <v>223.20833333333334</v>
      </c>
      <c r="BM223">
        <v>57</v>
      </c>
      <c r="BN223">
        <v>394</v>
      </c>
      <c r="BO223">
        <v>206.08333333333334</v>
      </c>
      <c r="BP223">
        <v>94</v>
      </c>
      <c r="BQ223">
        <v>429</v>
      </c>
      <c r="BR223">
        <v>248.04166666666663</v>
      </c>
      <c r="BS223">
        <v>156</v>
      </c>
      <c r="BT223">
        <v>417</v>
      </c>
      <c r="BU223">
        <v>288.45833333333337</v>
      </c>
      <c r="BV223">
        <v>227</v>
      </c>
      <c r="BW223">
        <v>441</v>
      </c>
      <c r="BX223">
        <v>332.70833333333337</v>
      </c>
    </row>
    <row r="224" spans="1:76" x14ac:dyDescent="0.4">
      <c r="A224" t="s">
        <v>144</v>
      </c>
      <c r="B224">
        <v>47</v>
      </c>
      <c r="C224">
        <v>82</v>
      </c>
      <c r="D224">
        <v>61.2</v>
      </c>
      <c r="E224">
        <v>47</v>
      </c>
      <c r="F224">
        <v>79</v>
      </c>
      <c r="G224">
        <v>60.4</v>
      </c>
      <c r="H224">
        <v>48</v>
      </c>
      <c r="I224">
        <v>76</v>
      </c>
      <c r="J224">
        <v>60</v>
      </c>
      <c r="K224">
        <v>49</v>
      </c>
      <c r="L224">
        <v>72</v>
      </c>
      <c r="M224">
        <v>59.4</v>
      </c>
      <c r="N224">
        <v>50</v>
      </c>
      <c r="O224">
        <v>69</v>
      </c>
      <c r="P224">
        <v>59.2</v>
      </c>
      <c r="Q224">
        <v>51</v>
      </c>
      <c r="R224">
        <v>65</v>
      </c>
      <c r="S224">
        <v>58.4</v>
      </c>
      <c r="T224">
        <v>51</v>
      </c>
      <c r="U224">
        <v>63</v>
      </c>
      <c r="V224">
        <v>58</v>
      </c>
      <c r="W224">
        <v>52</v>
      </c>
      <c r="X224">
        <v>63</v>
      </c>
      <c r="Y224">
        <v>57.8</v>
      </c>
      <c r="Z224">
        <v>52</v>
      </c>
      <c r="AA224">
        <v>63</v>
      </c>
      <c r="AB224">
        <v>57</v>
      </c>
      <c r="AC224">
        <v>52</v>
      </c>
      <c r="AD224">
        <v>63</v>
      </c>
      <c r="AE224">
        <v>56.6</v>
      </c>
      <c r="AF224">
        <v>49</v>
      </c>
      <c r="AG224">
        <v>62</v>
      </c>
      <c r="AH224">
        <v>56</v>
      </c>
      <c r="AI224">
        <v>45</v>
      </c>
      <c r="AJ224">
        <v>62</v>
      </c>
      <c r="AK224">
        <v>55.6</v>
      </c>
      <c r="AL224">
        <v>42</v>
      </c>
      <c r="AM224">
        <v>62</v>
      </c>
      <c r="AN224">
        <v>55.2</v>
      </c>
      <c r="AO224">
        <v>44</v>
      </c>
      <c r="AP224">
        <v>62</v>
      </c>
      <c r="AQ224">
        <v>55.8</v>
      </c>
      <c r="AR224">
        <v>46</v>
      </c>
      <c r="AS224">
        <v>62</v>
      </c>
      <c r="AT224">
        <v>56.2</v>
      </c>
      <c r="AU224">
        <v>49</v>
      </c>
      <c r="AV224">
        <v>62</v>
      </c>
      <c r="AW224">
        <v>57</v>
      </c>
      <c r="AX224">
        <v>51</v>
      </c>
      <c r="AY224">
        <v>62</v>
      </c>
      <c r="AZ224">
        <v>57.6</v>
      </c>
      <c r="BA224">
        <v>53</v>
      </c>
      <c r="BB224">
        <v>62</v>
      </c>
      <c r="BC224">
        <v>58.2</v>
      </c>
      <c r="BD224">
        <v>55</v>
      </c>
      <c r="BE224">
        <v>62</v>
      </c>
      <c r="BF224">
        <v>59</v>
      </c>
      <c r="BG224">
        <v>55</v>
      </c>
      <c r="BH224">
        <v>63</v>
      </c>
      <c r="BI224">
        <v>59.6</v>
      </c>
      <c r="BJ224">
        <v>55</v>
      </c>
      <c r="BK224">
        <v>63</v>
      </c>
      <c r="BL224">
        <v>60</v>
      </c>
      <c r="BM224">
        <v>56</v>
      </c>
      <c r="BN224">
        <v>72</v>
      </c>
      <c r="BO224">
        <v>63.2</v>
      </c>
      <c r="BP224">
        <v>56</v>
      </c>
      <c r="BQ224">
        <v>83</v>
      </c>
      <c r="BR224">
        <v>66.2</v>
      </c>
      <c r="BS224">
        <v>62</v>
      </c>
      <c r="BT224">
        <v>97</v>
      </c>
      <c r="BU224">
        <v>77.400000000000006</v>
      </c>
      <c r="BV224">
        <v>62</v>
      </c>
      <c r="BW224">
        <v>138</v>
      </c>
      <c r="BX224">
        <v>88.6</v>
      </c>
    </row>
    <row r="225" spans="1:76" x14ac:dyDescent="0.4">
      <c r="A225" t="s">
        <v>145</v>
      </c>
      <c r="B225">
        <v>43</v>
      </c>
      <c r="C225">
        <v>172</v>
      </c>
      <c r="D225">
        <v>86.153846153846146</v>
      </c>
      <c r="E225">
        <v>41</v>
      </c>
      <c r="F225">
        <v>77</v>
      </c>
      <c r="G225">
        <v>55.230769230769234</v>
      </c>
      <c r="H225">
        <v>41</v>
      </c>
      <c r="I225">
        <v>73</v>
      </c>
      <c r="J225">
        <v>53.07692307692308</v>
      </c>
      <c r="K225">
        <v>41</v>
      </c>
      <c r="L225">
        <v>70</v>
      </c>
      <c r="M225">
        <v>50.999999999999993</v>
      </c>
      <c r="N225">
        <v>41</v>
      </c>
      <c r="O225">
        <v>66</v>
      </c>
      <c r="P225">
        <v>49.692307692307693</v>
      </c>
      <c r="Q225">
        <v>40</v>
      </c>
      <c r="R225">
        <v>62</v>
      </c>
      <c r="S225">
        <v>48.38461538461538</v>
      </c>
      <c r="T225">
        <v>40</v>
      </c>
      <c r="U225">
        <v>59</v>
      </c>
      <c r="V225">
        <v>47.230769230769241</v>
      </c>
      <c r="W225">
        <v>40</v>
      </c>
      <c r="X225">
        <v>55</v>
      </c>
      <c r="Y225">
        <v>45.923076923076927</v>
      </c>
      <c r="Z225">
        <v>40</v>
      </c>
      <c r="AA225">
        <v>51</v>
      </c>
      <c r="AB225">
        <v>44.769230769230774</v>
      </c>
      <c r="AC225">
        <v>39</v>
      </c>
      <c r="AD225">
        <v>48</v>
      </c>
      <c r="AE225">
        <v>43.615384615384613</v>
      </c>
      <c r="AF225">
        <v>38</v>
      </c>
      <c r="AG225">
        <v>46</v>
      </c>
      <c r="AH225">
        <v>42.38461538461538</v>
      </c>
      <c r="AI225">
        <v>38</v>
      </c>
      <c r="AJ225">
        <v>46</v>
      </c>
      <c r="AK225">
        <v>41.153846153846153</v>
      </c>
      <c r="AL225">
        <v>35</v>
      </c>
      <c r="AM225">
        <v>46</v>
      </c>
      <c r="AN225">
        <v>39.92307692307692</v>
      </c>
      <c r="AO225">
        <v>32</v>
      </c>
      <c r="AP225">
        <v>46</v>
      </c>
      <c r="AQ225">
        <v>38.692307692307693</v>
      </c>
      <c r="AR225">
        <v>33</v>
      </c>
      <c r="AS225">
        <v>46</v>
      </c>
      <c r="AT225">
        <v>38.230769230769234</v>
      </c>
      <c r="AU225">
        <v>33</v>
      </c>
      <c r="AV225">
        <v>46</v>
      </c>
      <c r="AW225">
        <v>37.769230769230766</v>
      </c>
      <c r="AX225">
        <v>32</v>
      </c>
      <c r="AY225">
        <v>46</v>
      </c>
      <c r="AZ225">
        <v>37.153846153846146</v>
      </c>
      <c r="BA225">
        <v>30</v>
      </c>
      <c r="BB225">
        <v>46</v>
      </c>
      <c r="BC225">
        <v>36.61538461538462</v>
      </c>
      <c r="BD225">
        <v>29</v>
      </c>
      <c r="BE225">
        <v>46</v>
      </c>
      <c r="BF225">
        <v>35.92307692307692</v>
      </c>
      <c r="BG225">
        <v>28</v>
      </c>
      <c r="BH225">
        <v>46</v>
      </c>
      <c r="BI225">
        <v>35.61538461538462</v>
      </c>
      <c r="BJ225">
        <v>26</v>
      </c>
      <c r="BK225">
        <v>46</v>
      </c>
      <c r="BL225">
        <v>35.076923076923073</v>
      </c>
      <c r="BM225">
        <v>25</v>
      </c>
      <c r="BN225">
        <v>46</v>
      </c>
      <c r="BO225">
        <v>34.384615384615387</v>
      </c>
      <c r="BP225">
        <v>23</v>
      </c>
      <c r="BQ225">
        <v>46</v>
      </c>
      <c r="BR225">
        <v>34</v>
      </c>
      <c r="BS225">
        <v>30</v>
      </c>
      <c r="BT225">
        <v>60</v>
      </c>
      <c r="BU225">
        <v>44.076923076923073</v>
      </c>
      <c r="BV225">
        <v>29</v>
      </c>
      <c r="BW225">
        <v>91</v>
      </c>
      <c r="BX225">
        <v>54.307692307692307</v>
      </c>
    </row>
    <row r="226" spans="1:76" x14ac:dyDescent="0.4">
      <c r="A226" t="s">
        <v>146</v>
      </c>
      <c r="B226">
        <v>40</v>
      </c>
      <c r="C226">
        <v>70</v>
      </c>
      <c r="D226">
        <v>56.666666666666664</v>
      </c>
      <c r="E226">
        <v>42</v>
      </c>
      <c r="F226">
        <v>65</v>
      </c>
      <c r="G226">
        <v>55.333333333333336</v>
      </c>
      <c r="H226">
        <v>45</v>
      </c>
      <c r="I226">
        <v>61</v>
      </c>
      <c r="J226">
        <v>54.222222222222221</v>
      </c>
      <c r="K226">
        <v>47</v>
      </c>
      <c r="L226">
        <v>57</v>
      </c>
      <c r="M226">
        <v>53</v>
      </c>
      <c r="N226">
        <v>48</v>
      </c>
      <c r="O226">
        <v>55</v>
      </c>
      <c r="P226">
        <v>51.666666666666671</v>
      </c>
      <c r="Q226">
        <v>46</v>
      </c>
      <c r="R226">
        <v>53</v>
      </c>
      <c r="S226">
        <v>50.111111111111114</v>
      </c>
      <c r="T226">
        <v>44</v>
      </c>
      <c r="U226">
        <v>53</v>
      </c>
      <c r="V226">
        <v>48.888888888888886</v>
      </c>
      <c r="W226">
        <v>40</v>
      </c>
      <c r="X226">
        <v>55</v>
      </c>
      <c r="Y226">
        <v>47.555555555555557</v>
      </c>
      <c r="Z226">
        <v>36</v>
      </c>
      <c r="AA226">
        <v>58</v>
      </c>
      <c r="AB226">
        <v>46.44444444444445</v>
      </c>
      <c r="AC226">
        <v>31</v>
      </c>
      <c r="AD226">
        <v>60</v>
      </c>
      <c r="AE226">
        <v>45</v>
      </c>
      <c r="AF226">
        <v>27</v>
      </c>
      <c r="AG226">
        <v>62</v>
      </c>
      <c r="AH226">
        <v>43.777777777777779</v>
      </c>
      <c r="AI226">
        <v>23</v>
      </c>
      <c r="AJ226">
        <v>64</v>
      </c>
      <c r="AK226">
        <v>42.555555555555557</v>
      </c>
      <c r="AL226">
        <v>23</v>
      </c>
      <c r="AM226">
        <v>62</v>
      </c>
      <c r="AN226">
        <v>41.222222222222221</v>
      </c>
      <c r="AO226">
        <v>23</v>
      </c>
      <c r="AP226">
        <v>60</v>
      </c>
      <c r="AQ226">
        <v>40.444444444444443</v>
      </c>
      <c r="AR226">
        <v>22</v>
      </c>
      <c r="AS226">
        <v>58</v>
      </c>
      <c r="AT226">
        <v>39.666666666666664</v>
      </c>
      <c r="AU226">
        <v>22</v>
      </c>
      <c r="AV226">
        <v>55</v>
      </c>
      <c r="AW226">
        <v>38.666666666666664</v>
      </c>
      <c r="AX226">
        <v>22</v>
      </c>
      <c r="AY226">
        <v>53</v>
      </c>
      <c r="AZ226">
        <v>37.888888888888886</v>
      </c>
      <c r="BA226">
        <v>22</v>
      </c>
      <c r="BB226">
        <v>51</v>
      </c>
      <c r="BC226">
        <v>37.111111111111114</v>
      </c>
      <c r="BD226">
        <v>22</v>
      </c>
      <c r="BE226">
        <v>49</v>
      </c>
      <c r="BF226">
        <v>36.444444444444443</v>
      </c>
      <c r="BG226">
        <v>22</v>
      </c>
      <c r="BH226">
        <v>47</v>
      </c>
      <c r="BI226">
        <v>35.666666666666664</v>
      </c>
      <c r="BJ226">
        <v>22</v>
      </c>
      <c r="BK226">
        <v>44</v>
      </c>
      <c r="BL226">
        <v>34.777777777777779</v>
      </c>
      <c r="BM226">
        <v>21</v>
      </c>
      <c r="BN226">
        <v>42</v>
      </c>
      <c r="BO226">
        <v>34.111111111111114</v>
      </c>
      <c r="BP226">
        <v>21</v>
      </c>
      <c r="BQ226">
        <v>40</v>
      </c>
      <c r="BR226">
        <v>33.333333333333336</v>
      </c>
      <c r="BS226">
        <v>21</v>
      </c>
      <c r="BT226">
        <v>38</v>
      </c>
      <c r="BU226">
        <v>32.555555555555557</v>
      </c>
      <c r="BV226">
        <v>21</v>
      </c>
      <c r="BW226">
        <v>39</v>
      </c>
      <c r="BX226">
        <v>31.666666666666664</v>
      </c>
    </row>
    <row r="227" spans="1:76" x14ac:dyDescent="0.4">
      <c r="A227" t="s">
        <v>147</v>
      </c>
      <c r="B227">
        <v>39</v>
      </c>
      <c r="C227">
        <v>184</v>
      </c>
      <c r="D227">
        <v>101.23255813953487</v>
      </c>
      <c r="E227">
        <v>35</v>
      </c>
      <c r="F227">
        <v>150</v>
      </c>
      <c r="G227">
        <v>96.395348837209298</v>
      </c>
      <c r="H227">
        <v>19</v>
      </c>
      <c r="I227">
        <v>150</v>
      </c>
      <c r="J227">
        <v>89.558139534883708</v>
      </c>
      <c r="K227">
        <v>4</v>
      </c>
      <c r="L227">
        <v>164</v>
      </c>
      <c r="M227">
        <v>82.697674418604649</v>
      </c>
      <c r="N227">
        <v>5</v>
      </c>
      <c r="O227">
        <v>124</v>
      </c>
      <c r="P227">
        <v>76.813953488372093</v>
      </c>
      <c r="Q227">
        <v>7</v>
      </c>
      <c r="R227">
        <v>119</v>
      </c>
      <c r="S227">
        <v>72.6279069767442</v>
      </c>
      <c r="T227">
        <v>8</v>
      </c>
      <c r="U227">
        <v>118</v>
      </c>
      <c r="V227">
        <v>69.976744186046517</v>
      </c>
      <c r="W227">
        <v>10</v>
      </c>
      <c r="X227">
        <v>117</v>
      </c>
      <c r="Y227">
        <v>67.627906976744171</v>
      </c>
      <c r="Z227">
        <v>12</v>
      </c>
      <c r="AA227">
        <v>122</v>
      </c>
      <c r="AB227">
        <v>65.302325581395365</v>
      </c>
      <c r="AC227">
        <v>13</v>
      </c>
      <c r="AD227">
        <v>118</v>
      </c>
      <c r="AE227">
        <v>63.069767441860463</v>
      </c>
      <c r="AF227">
        <v>15</v>
      </c>
      <c r="AG227">
        <v>115</v>
      </c>
      <c r="AH227">
        <v>60.883720930232549</v>
      </c>
      <c r="AI227">
        <v>17</v>
      </c>
      <c r="AJ227">
        <v>111</v>
      </c>
      <c r="AK227">
        <v>58.906976744186046</v>
      </c>
      <c r="AL227">
        <v>18</v>
      </c>
      <c r="AM227">
        <v>110</v>
      </c>
      <c r="AN227">
        <v>56.883720930232556</v>
      </c>
      <c r="AO227">
        <v>20</v>
      </c>
      <c r="AP227">
        <v>109</v>
      </c>
      <c r="AQ227">
        <v>55.395348837209312</v>
      </c>
      <c r="AR227">
        <v>22</v>
      </c>
      <c r="AS227">
        <v>107</v>
      </c>
      <c r="AT227">
        <v>54.093023255813954</v>
      </c>
      <c r="AU227">
        <v>23</v>
      </c>
      <c r="AV227">
        <v>106</v>
      </c>
      <c r="AW227">
        <v>52.790697674418595</v>
      </c>
      <c r="AX227">
        <v>25</v>
      </c>
      <c r="AY227">
        <v>105</v>
      </c>
      <c r="AZ227">
        <v>51.604651162790681</v>
      </c>
      <c r="BA227">
        <v>26</v>
      </c>
      <c r="BB227">
        <v>104</v>
      </c>
      <c r="BC227">
        <v>50.558139534883722</v>
      </c>
      <c r="BD227">
        <v>26</v>
      </c>
      <c r="BE227">
        <v>102</v>
      </c>
      <c r="BF227">
        <v>49.558139534883722</v>
      </c>
      <c r="BG227">
        <v>24</v>
      </c>
      <c r="BH227">
        <v>101</v>
      </c>
      <c r="BI227">
        <v>48.511627906976742</v>
      </c>
      <c r="BJ227">
        <v>21</v>
      </c>
      <c r="BK227">
        <v>100</v>
      </c>
      <c r="BL227">
        <v>47.465116279069761</v>
      </c>
      <c r="BM227">
        <v>18</v>
      </c>
      <c r="BN227">
        <v>98</v>
      </c>
      <c r="BO227">
        <v>46.674418604651166</v>
      </c>
      <c r="BP227">
        <v>19</v>
      </c>
      <c r="BQ227">
        <v>123</v>
      </c>
      <c r="BR227">
        <v>49.79069767441861</v>
      </c>
      <c r="BS227">
        <v>16</v>
      </c>
      <c r="BT227">
        <v>186</v>
      </c>
      <c r="BU227">
        <v>52.999999999999993</v>
      </c>
      <c r="BV227">
        <v>19</v>
      </c>
      <c r="BW227">
        <v>277</v>
      </c>
      <c r="BX227">
        <v>62.906976744186032</v>
      </c>
    </row>
    <row r="228" spans="1:76" x14ac:dyDescent="0.4">
      <c r="A228" t="s">
        <v>148</v>
      </c>
      <c r="B228">
        <v>36</v>
      </c>
      <c r="C228">
        <v>95</v>
      </c>
      <c r="D228">
        <v>60.333333333333329</v>
      </c>
      <c r="E228">
        <v>35</v>
      </c>
      <c r="F228">
        <v>92</v>
      </c>
      <c r="G228">
        <v>63.333333333333336</v>
      </c>
      <c r="H228">
        <v>35</v>
      </c>
      <c r="I228">
        <v>107</v>
      </c>
      <c r="J228">
        <v>66.5</v>
      </c>
      <c r="K228">
        <v>34</v>
      </c>
      <c r="L228">
        <v>87</v>
      </c>
      <c r="M228">
        <v>54.333333333333336</v>
      </c>
      <c r="N228">
        <v>33</v>
      </c>
      <c r="O228">
        <v>84</v>
      </c>
      <c r="P228">
        <v>53.166666666666664</v>
      </c>
      <c r="Q228">
        <v>32</v>
      </c>
      <c r="R228">
        <v>81</v>
      </c>
      <c r="S228">
        <v>51.833333333333336</v>
      </c>
      <c r="T228">
        <v>31</v>
      </c>
      <c r="U228">
        <v>78</v>
      </c>
      <c r="V228">
        <v>50.666666666666664</v>
      </c>
      <c r="W228">
        <v>30</v>
      </c>
      <c r="X228">
        <v>76</v>
      </c>
      <c r="Y228">
        <v>49.5</v>
      </c>
      <c r="Z228">
        <v>29</v>
      </c>
      <c r="AA228">
        <v>73</v>
      </c>
      <c r="AB228">
        <v>48.166666666666664</v>
      </c>
      <c r="AC228">
        <v>28</v>
      </c>
      <c r="AD228">
        <v>70</v>
      </c>
      <c r="AE228">
        <v>47</v>
      </c>
      <c r="AF228">
        <v>28</v>
      </c>
      <c r="AG228">
        <v>67</v>
      </c>
      <c r="AH228">
        <v>45.833333333333336</v>
      </c>
      <c r="AI228">
        <v>27</v>
      </c>
      <c r="AJ228">
        <v>64</v>
      </c>
      <c r="AK228">
        <v>44.5</v>
      </c>
      <c r="AL228">
        <v>26</v>
      </c>
      <c r="AM228">
        <v>61</v>
      </c>
      <c r="AN228">
        <v>43.333333333333336</v>
      </c>
      <c r="AO228">
        <v>25</v>
      </c>
      <c r="AP228">
        <v>59</v>
      </c>
      <c r="AQ228">
        <v>42.166666666666671</v>
      </c>
      <c r="AR228">
        <v>24</v>
      </c>
      <c r="AS228">
        <v>56</v>
      </c>
      <c r="AT228">
        <v>40.833333333333336</v>
      </c>
      <c r="AU228">
        <v>23</v>
      </c>
      <c r="AV228">
        <v>53</v>
      </c>
      <c r="AW228">
        <v>39.666666666666671</v>
      </c>
      <c r="AX228">
        <v>22</v>
      </c>
      <c r="AY228">
        <v>50</v>
      </c>
      <c r="AZ228">
        <v>38.333333333333336</v>
      </c>
      <c r="BA228">
        <v>21</v>
      </c>
      <c r="BB228">
        <v>47</v>
      </c>
      <c r="BC228">
        <v>37.166666666666671</v>
      </c>
      <c r="BD228">
        <v>21</v>
      </c>
      <c r="BE228">
        <v>45</v>
      </c>
      <c r="BF228">
        <v>36.166666666666664</v>
      </c>
      <c r="BG228">
        <v>20</v>
      </c>
      <c r="BH228">
        <v>45</v>
      </c>
      <c r="BI228">
        <v>34.833333333333329</v>
      </c>
      <c r="BJ228">
        <v>19</v>
      </c>
      <c r="BK228">
        <v>45</v>
      </c>
      <c r="BL228">
        <v>33.666666666666664</v>
      </c>
      <c r="BM228">
        <v>18</v>
      </c>
      <c r="BN228">
        <v>45</v>
      </c>
      <c r="BO228">
        <v>32.333333333333336</v>
      </c>
      <c r="BP228">
        <v>17</v>
      </c>
      <c r="BQ228">
        <v>45</v>
      </c>
      <c r="BR228">
        <v>31</v>
      </c>
      <c r="BS228">
        <v>16</v>
      </c>
      <c r="BT228">
        <v>45</v>
      </c>
      <c r="BU228">
        <v>29.833333333333336</v>
      </c>
      <c r="BV228">
        <v>15</v>
      </c>
      <c r="BW228">
        <v>45</v>
      </c>
      <c r="BX228">
        <v>28.666666666666664</v>
      </c>
    </row>
    <row r="229" spans="1:76" x14ac:dyDescent="0.4">
      <c r="A229" t="s">
        <v>149</v>
      </c>
      <c r="B229">
        <v>29</v>
      </c>
      <c r="C229">
        <v>97</v>
      </c>
      <c r="D229">
        <v>52.7</v>
      </c>
      <c r="E229">
        <v>31</v>
      </c>
      <c r="F229">
        <v>97</v>
      </c>
      <c r="G229">
        <v>53.4</v>
      </c>
      <c r="H229">
        <v>33</v>
      </c>
      <c r="I229">
        <v>97</v>
      </c>
      <c r="J229">
        <v>53.5</v>
      </c>
      <c r="K229">
        <v>35</v>
      </c>
      <c r="L229">
        <v>98</v>
      </c>
      <c r="M229">
        <v>54</v>
      </c>
      <c r="N229">
        <v>38</v>
      </c>
      <c r="O229">
        <v>98</v>
      </c>
      <c r="P229">
        <v>54.499999999999993</v>
      </c>
      <c r="Q229">
        <v>40</v>
      </c>
      <c r="R229">
        <v>98</v>
      </c>
      <c r="S229">
        <v>54.900000000000006</v>
      </c>
      <c r="T229">
        <v>40</v>
      </c>
      <c r="U229">
        <v>99</v>
      </c>
      <c r="V229">
        <v>55.1</v>
      </c>
      <c r="W229">
        <v>41</v>
      </c>
      <c r="X229">
        <v>99</v>
      </c>
      <c r="Y229">
        <v>55.7</v>
      </c>
      <c r="Z229">
        <v>42</v>
      </c>
      <c r="AA229">
        <v>99</v>
      </c>
      <c r="AB229">
        <v>56.199999999999996</v>
      </c>
      <c r="AC229">
        <v>41</v>
      </c>
      <c r="AD229">
        <v>100</v>
      </c>
      <c r="AE229">
        <v>56.500000000000007</v>
      </c>
      <c r="AF229">
        <v>41</v>
      </c>
      <c r="AG229">
        <v>100</v>
      </c>
      <c r="AH229">
        <v>56.7</v>
      </c>
      <c r="AI229">
        <v>41</v>
      </c>
      <c r="AJ229">
        <v>100</v>
      </c>
      <c r="AK229">
        <v>57.3</v>
      </c>
      <c r="AL229">
        <v>40</v>
      </c>
      <c r="AM229">
        <v>100</v>
      </c>
      <c r="AN229">
        <v>57.6</v>
      </c>
      <c r="AO229">
        <v>40</v>
      </c>
      <c r="AP229">
        <v>101</v>
      </c>
      <c r="AQ229">
        <v>58</v>
      </c>
      <c r="AR229">
        <v>40</v>
      </c>
      <c r="AS229">
        <v>101</v>
      </c>
      <c r="AT229">
        <v>58.6</v>
      </c>
      <c r="AU229">
        <v>39</v>
      </c>
      <c r="AV229">
        <v>101</v>
      </c>
      <c r="AW229">
        <v>58.800000000000004</v>
      </c>
      <c r="AX229">
        <v>39</v>
      </c>
      <c r="AY229">
        <v>102</v>
      </c>
      <c r="AZ229">
        <v>59.2</v>
      </c>
      <c r="BA229">
        <v>39</v>
      </c>
      <c r="BB229">
        <v>102</v>
      </c>
      <c r="BC229">
        <v>64.7</v>
      </c>
      <c r="BD229">
        <v>47</v>
      </c>
      <c r="BE229">
        <v>193</v>
      </c>
      <c r="BF229">
        <v>102.4</v>
      </c>
      <c r="BG229">
        <v>45</v>
      </c>
      <c r="BH229">
        <v>336</v>
      </c>
      <c r="BI229">
        <v>139.9</v>
      </c>
      <c r="BJ229">
        <v>44</v>
      </c>
      <c r="BK229">
        <v>333</v>
      </c>
      <c r="BL229">
        <v>194.3</v>
      </c>
      <c r="BM229">
        <v>42</v>
      </c>
      <c r="BN229">
        <v>405</v>
      </c>
      <c r="BO229">
        <v>235.8</v>
      </c>
      <c r="BP229">
        <v>64</v>
      </c>
      <c r="BQ229">
        <v>397</v>
      </c>
      <c r="BR229">
        <v>262.59999999999997</v>
      </c>
      <c r="BS229">
        <v>72</v>
      </c>
      <c r="BT229">
        <v>282</v>
      </c>
      <c r="BU229">
        <v>147.5</v>
      </c>
      <c r="BV229">
        <v>70</v>
      </c>
      <c r="BW229">
        <v>218</v>
      </c>
      <c r="BX229">
        <v>127.30000000000001</v>
      </c>
    </row>
    <row r="230" spans="1:76" x14ac:dyDescent="0.4">
      <c r="A230" t="s">
        <v>150</v>
      </c>
      <c r="B230">
        <v>105</v>
      </c>
      <c r="C230">
        <v>143</v>
      </c>
      <c r="D230">
        <v>129.33333333333334</v>
      </c>
      <c r="E230">
        <v>105</v>
      </c>
      <c r="F230">
        <v>140</v>
      </c>
      <c r="G230">
        <v>127.33333333333333</v>
      </c>
      <c r="H230">
        <v>106</v>
      </c>
      <c r="I230">
        <v>137</v>
      </c>
      <c r="J230">
        <v>125.66666666666667</v>
      </c>
      <c r="K230">
        <v>106</v>
      </c>
      <c r="L230">
        <v>133</v>
      </c>
      <c r="M230">
        <v>123.66666666666667</v>
      </c>
      <c r="N230">
        <v>106</v>
      </c>
      <c r="O230">
        <v>130</v>
      </c>
      <c r="P230">
        <v>121.66666666666667</v>
      </c>
      <c r="Q230">
        <v>107</v>
      </c>
      <c r="R230">
        <v>127</v>
      </c>
      <c r="S230">
        <v>120.33333333333333</v>
      </c>
      <c r="T230">
        <v>107</v>
      </c>
      <c r="U230">
        <v>124</v>
      </c>
      <c r="V230">
        <v>118.33333333333333</v>
      </c>
      <c r="W230">
        <v>107</v>
      </c>
      <c r="X230">
        <v>122</v>
      </c>
      <c r="Y230">
        <v>116.33333333333333</v>
      </c>
      <c r="Z230">
        <v>108</v>
      </c>
      <c r="AA230">
        <v>119</v>
      </c>
      <c r="AB230">
        <v>114.66666666666667</v>
      </c>
      <c r="AC230">
        <v>108</v>
      </c>
      <c r="AD230">
        <v>117</v>
      </c>
      <c r="AE230">
        <v>113</v>
      </c>
      <c r="AF230">
        <v>108</v>
      </c>
      <c r="AG230">
        <v>114</v>
      </c>
      <c r="AH230">
        <v>111</v>
      </c>
      <c r="AI230">
        <v>108</v>
      </c>
      <c r="AJ230">
        <v>112</v>
      </c>
      <c r="AK230">
        <v>109.66666666666667</v>
      </c>
      <c r="AL230">
        <v>104</v>
      </c>
      <c r="AM230">
        <v>109</v>
      </c>
      <c r="AN230">
        <v>107.33333333333333</v>
      </c>
      <c r="AO230">
        <v>101</v>
      </c>
      <c r="AP230">
        <v>109</v>
      </c>
      <c r="AQ230">
        <v>105.66666666666667</v>
      </c>
      <c r="AR230">
        <v>98</v>
      </c>
      <c r="AS230">
        <v>110</v>
      </c>
      <c r="AT230">
        <v>104</v>
      </c>
      <c r="AU230">
        <v>95</v>
      </c>
      <c r="AV230">
        <v>110</v>
      </c>
      <c r="AW230">
        <v>102.33333333333333</v>
      </c>
      <c r="AX230">
        <v>91</v>
      </c>
      <c r="AY230">
        <v>110</v>
      </c>
      <c r="AZ230">
        <v>100</v>
      </c>
      <c r="BA230">
        <v>88</v>
      </c>
      <c r="BB230">
        <v>111</v>
      </c>
      <c r="BC230">
        <v>98.666666666666671</v>
      </c>
      <c r="BD230">
        <v>85</v>
      </c>
      <c r="BE230">
        <v>111</v>
      </c>
      <c r="BF230">
        <v>96.666666666666671</v>
      </c>
      <c r="BG230">
        <v>82</v>
      </c>
      <c r="BH230">
        <v>105</v>
      </c>
      <c r="BI230">
        <v>93</v>
      </c>
      <c r="BJ230">
        <v>79</v>
      </c>
      <c r="BK230">
        <v>99</v>
      </c>
      <c r="BL230">
        <v>89</v>
      </c>
      <c r="BM230">
        <v>75</v>
      </c>
      <c r="BN230">
        <v>94</v>
      </c>
      <c r="BO230">
        <v>85</v>
      </c>
      <c r="BP230">
        <v>72</v>
      </c>
      <c r="BQ230">
        <v>88</v>
      </c>
      <c r="BR230">
        <v>81.333333333333329</v>
      </c>
      <c r="BS230">
        <v>69</v>
      </c>
      <c r="BT230">
        <v>82</v>
      </c>
      <c r="BU230">
        <v>77.333333333333329</v>
      </c>
      <c r="BV230">
        <v>66</v>
      </c>
      <c r="BW230">
        <v>79</v>
      </c>
      <c r="BX230">
        <v>73.666666666666671</v>
      </c>
    </row>
    <row r="231" spans="1:76" x14ac:dyDescent="0.4">
      <c r="A231" t="s">
        <v>151</v>
      </c>
      <c r="B231">
        <v>34</v>
      </c>
      <c r="C231">
        <v>59</v>
      </c>
      <c r="D231">
        <v>42.25</v>
      </c>
      <c r="E231">
        <v>34</v>
      </c>
      <c r="F231">
        <v>50</v>
      </c>
      <c r="G231">
        <v>40.999999999999993</v>
      </c>
      <c r="H231">
        <v>34</v>
      </c>
      <c r="I231">
        <v>49</v>
      </c>
      <c r="J231">
        <v>39.75</v>
      </c>
      <c r="K231">
        <v>32</v>
      </c>
      <c r="L231">
        <v>48</v>
      </c>
      <c r="M231">
        <v>38.375</v>
      </c>
      <c r="N231">
        <v>32</v>
      </c>
      <c r="O231">
        <v>48</v>
      </c>
      <c r="P231">
        <v>38.25</v>
      </c>
      <c r="Q231">
        <v>32</v>
      </c>
      <c r="R231">
        <v>47</v>
      </c>
      <c r="S231">
        <v>38</v>
      </c>
      <c r="T231">
        <v>32</v>
      </c>
      <c r="U231">
        <v>47</v>
      </c>
      <c r="V231">
        <v>38</v>
      </c>
      <c r="W231">
        <v>32</v>
      </c>
      <c r="X231">
        <v>46</v>
      </c>
      <c r="Y231">
        <v>37.75</v>
      </c>
      <c r="Z231">
        <v>32</v>
      </c>
      <c r="AA231">
        <v>46</v>
      </c>
      <c r="AB231">
        <v>37.625</v>
      </c>
      <c r="AC231">
        <v>32</v>
      </c>
      <c r="AD231">
        <v>45</v>
      </c>
      <c r="AE231">
        <v>37.5</v>
      </c>
      <c r="AF231">
        <v>32</v>
      </c>
      <c r="AG231">
        <v>44</v>
      </c>
      <c r="AH231">
        <v>37.249999999999993</v>
      </c>
      <c r="AI231">
        <v>32</v>
      </c>
      <c r="AJ231">
        <v>44</v>
      </c>
      <c r="AK231">
        <v>37.125000000000007</v>
      </c>
      <c r="AL231">
        <v>32</v>
      </c>
      <c r="AM231">
        <v>43</v>
      </c>
      <c r="AN231">
        <v>36.875</v>
      </c>
      <c r="AO231">
        <v>32</v>
      </c>
      <c r="AP231">
        <v>43</v>
      </c>
      <c r="AQ231">
        <v>36.875</v>
      </c>
      <c r="AR231">
        <v>32</v>
      </c>
      <c r="AS231">
        <v>42</v>
      </c>
      <c r="AT231">
        <v>36.625</v>
      </c>
      <c r="AU231">
        <v>32</v>
      </c>
      <c r="AV231">
        <v>42</v>
      </c>
      <c r="AW231">
        <v>36.374999999999993</v>
      </c>
      <c r="AX231">
        <v>32</v>
      </c>
      <c r="AY231">
        <v>42</v>
      </c>
      <c r="AZ231">
        <v>36.25</v>
      </c>
      <c r="BA231">
        <v>32</v>
      </c>
      <c r="BB231">
        <v>42</v>
      </c>
      <c r="BC231">
        <v>36.25</v>
      </c>
      <c r="BD231">
        <v>31</v>
      </c>
      <c r="BE231">
        <v>42</v>
      </c>
      <c r="BF231">
        <v>36.125</v>
      </c>
      <c r="BG231">
        <v>30</v>
      </c>
      <c r="BH231">
        <v>42</v>
      </c>
      <c r="BI231">
        <v>35.875</v>
      </c>
      <c r="BJ231">
        <v>30</v>
      </c>
      <c r="BK231">
        <v>42</v>
      </c>
      <c r="BL231">
        <v>35.875</v>
      </c>
      <c r="BM231">
        <v>29</v>
      </c>
      <c r="BN231">
        <v>42</v>
      </c>
      <c r="BO231">
        <v>35.625000000000007</v>
      </c>
      <c r="BP231">
        <v>28</v>
      </c>
      <c r="BQ231">
        <v>42</v>
      </c>
      <c r="BR231">
        <v>35.375</v>
      </c>
      <c r="BS231">
        <v>27</v>
      </c>
      <c r="BT231">
        <v>42</v>
      </c>
      <c r="BU231">
        <v>35.25</v>
      </c>
      <c r="BV231">
        <v>27</v>
      </c>
      <c r="BW231">
        <v>42</v>
      </c>
      <c r="BX231">
        <v>35.125</v>
      </c>
    </row>
    <row r="232" spans="1:76" x14ac:dyDescent="0.4">
      <c r="A232" t="s">
        <v>152</v>
      </c>
      <c r="B232">
        <v>102</v>
      </c>
      <c r="C232">
        <v>102</v>
      </c>
      <c r="D232">
        <v>102</v>
      </c>
      <c r="E232">
        <v>95</v>
      </c>
      <c r="F232">
        <v>95</v>
      </c>
      <c r="G232">
        <v>95</v>
      </c>
      <c r="H232">
        <v>87</v>
      </c>
      <c r="I232">
        <v>87</v>
      </c>
      <c r="J232">
        <v>87</v>
      </c>
      <c r="K232">
        <v>80</v>
      </c>
      <c r="L232">
        <v>80</v>
      </c>
      <c r="M232">
        <v>80</v>
      </c>
      <c r="N232">
        <v>72</v>
      </c>
      <c r="O232">
        <v>72</v>
      </c>
      <c r="P232">
        <v>72</v>
      </c>
      <c r="Q232">
        <v>72</v>
      </c>
      <c r="R232">
        <v>72</v>
      </c>
      <c r="S232">
        <v>72</v>
      </c>
      <c r="T232">
        <v>72</v>
      </c>
      <c r="U232">
        <v>72</v>
      </c>
      <c r="V232">
        <v>72</v>
      </c>
      <c r="W232">
        <v>71</v>
      </c>
      <c r="X232">
        <v>71</v>
      </c>
      <c r="Y232">
        <v>71</v>
      </c>
      <c r="Z232">
        <v>71</v>
      </c>
      <c r="AA232">
        <v>71</v>
      </c>
      <c r="AB232">
        <v>71</v>
      </c>
      <c r="AC232">
        <v>71</v>
      </c>
      <c r="AD232">
        <v>71</v>
      </c>
      <c r="AE232">
        <v>71</v>
      </c>
      <c r="AF232">
        <v>71</v>
      </c>
      <c r="AG232">
        <v>71</v>
      </c>
      <c r="AH232">
        <v>71</v>
      </c>
      <c r="AI232">
        <v>70</v>
      </c>
      <c r="AJ232">
        <v>70</v>
      </c>
      <c r="AK232">
        <v>70</v>
      </c>
      <c r="AL232">
        <v>70</v>
      </c>
      <c r="AM232">
        <v>70</v>
      </c>
      <c r="AN232">
        <v>70</v>
      </c>
      <c r="AO232">
        <v>70</v>
      </c>
      <c r="AP232">
        <v>70</v>
      </c>
      <c r="AQ232">
        <v>70</v>
      </c>
      <c r="AR232">
        <v>70</v>
      </c>
      <c r="AS232">
        <v>70</v>
      </c>
      <c r="AT232">
        <v>70</v>
      </c>
      <c r="AU232">
        <v>69</v>
      </c>
      <c r="AV232">
        <v>69</v>
      </c>
      <c r="AW232">
        <v>69</v>
      </c>
      <c r="AX232">
        <v>69</v>
      </c>
      <c r="AY232">
        <v>69</v>
      </c>
      <c r="AZ232">
        <v>69</v>
      </c>
      <c r="BA232">
        <v>69</v>
      </c>
      <c r="BB232">
        <v>69</v>
      </c>
      <c r="BC232">
        <v>69</v>
      </c>
      <c r="BD232">
        <v>69</v>
      </c>
      <c r="BE232">
        <v>69</v>
      </c>
      <c r="BF232">
        <v>69</v>
      </c>
      <c r="BG232">
        <v>68</v>
      </c>
      <c r="BH232">
        <v>68</v>
      </c>
      <c r="BI232">
        <v>68</v>
      </c>
      <c r="BJ232">
        <v>68</v>
      </c>
      <c r="BK232">
        <v>68</v>
      </c>
      <c r="BL232">
        <v>68</v>
      </c>
      <c r="BM232">
        <v>68</v>
      </c>
      <c r="BN232">
        <v>68</v>
      </c>
      <c r="BO232">
        <v>68</v>
      </c>
      <c r="BP232">
        <v>68</v>
      </c>
      <c r="BQ232">
        <v>68</v>
      </c>
      <c r="BR232">
        <v>68</v>
      </c>
      <c r="BS232">
        <v>67</v>
      </c>
      <c r="BT232">
        <v>67</v>
      </c>
      <c r="BU232">
        <v>67</v>
      </c>
      <c r="BV232">
        <v>67</v>
      </c>
      <c r="BW232">
        <v>67</v>
      </c>
      <c r="BX232">
        <v>67</v>
      </c>
    </row>
    <row r="233" spans="1:76" x14ac:dyDescent="0.4">
      <c r="A233" t="s">
        <v>153</v>
      </c>
      <c r="B233">
        <v>91</v>
      </c>
      <c r="C233">
        <v>106</v>
      </c>
      <c r="D233">
        <v>100</v>
      </c>
      <c r="E233">
        <v>88</v>
      </c>
      <c r="F233">
        <v>104</v>
      </c>
      <c r="G233">
        <v>97.666666666666671</v>
      </c>
      <c r="H233">
        <v>86</v>
      </c>
      <c r="I233">
        <v>102</v>
      </c>
      <c r="J233">
        <v>95.666666666666671</v>
      </c>
      <c r="K233">
        <v>84</v>
      </c>
      <c r="L233">
        <v>99</v>
      </c>
      <c r="M233">
        <v>93.666666666666671</v>
      </c>
      <c r="N233">
        <v>82</v>
      </c>
      <c r="O233">
        <v>97</v>
      </c>
      <c r="P233">
        <v>91.666666666666671</v>
      </c>
      <c r="Q233">
        <v>80</v>
      </c>
      <c r="R233">
        <v>95</v>
      </c>
      <c r="S233">
        <v>89.666666666666671</v>
      </c>
      <c r="T233">
        <v>77</v>
      </c>
      <c r="U233">
        <v>92</v>
      </c>
      <c r="V233">
        <v>87</v>
      </c>
      <c r="W233">
        <v>75</v>
      </c>
      <c r="X233">
        <v>91</v>
      </c>
      <c r="Y233">
        <v>85.333333333333329</v>
      </c>
      <c r="Z233">
        <v>73</v>
      </c>
      <c r="AA233">
        <v>89</v>
      </c>
      <c r="AB233">
        <v>83.333333333333329</v>
      </c>
      <c r="AC233">
        <v>71</v>
      </c>
      <c r="AD233">
        <v>87</v>
      </c>
      <c r="AE233">
        <v>81</v>
      </c>
      <c r="AF233">
        <v>68</v>
      </c>
      <c r="AG233">
        <v>85</v>
      </c>
      <c r="AH233">
        <v>78.666666666666671</v>
      </c>
      <c r="AI233">
        <v>66</v>
      </c>
      <c r="AJ233">
        <v>84</v>
      </c>
      <c r="AK233">
        <v>77</v>
      </c>
      <c r="AL233">
        <v>64</v>
      </c>
      <c r="AM233">
        <v>82</v>
      </c>
      <c r="AN233">
        <v>74.666666666666671</v>
      </c>
      <c r="AO233">
        <v>62</v>
      </c>
      <c r="AP233">
        <v>80</v>
      </c>
      <c r="AQ233">
        <v>72.666666666666671</v>
      </c>
      <c r="AR233">
        <v>60</v>
      </c>
      <c r="AS233">
        <v>78</v>
      </c>
      <c r="AT233">
        <v>70.666666666666671</v>
      </c>
      <c r="AU233">
        <v>57</v>
      </c>
      <c r="AV233">
        <v>77</v>
      </c>
      <c r="AW233">
        <v>68.333333333333329</v>
      </c>
      <c r="AX233">
        <v>55</v>
      </c>
      <c r="AY233">
        <v>75</v>
      </c>
      <c r="AZ233">
        <v>66.333333333333329</v>
      </c>
      <c r="BA233">
        <v>53</v>
      </c>
      <c r="BB233">
        <v>73</v>
      </c>
      <c r="BC233">
        <v>64</v>
      </c>
      <c r="BD233">
        <v>51</v>
      </c>
      <c r="BE233">
        <v>71</v>
      </c>
      <c r="BF233">
        <v>62</v>
      </c>
      <c r="BG233">
        <v>49</v>
      </c>
      <c r="BH233">
        <v>70</v>
      </c>
      <c r="BI233">
        <v>60.333333333333336</v>
      </c>
      <c r="BJ233">
        <v>46</v>
      </c>
      <c r="BK233">
        <v>68</v>
      </c>
      <c r="BL233">
        <v>57.666666666666664</v>
      </c>
      <c r="BM233">
        <v>44</v>
      </c>
      <c r="BN233">
        <v>66</v>
      </c>
      <c r="BO233">
        <v>55.666666666666664</v>
      </c>
      <c r="BP233">
        <v>42</v>
      </c>
      <c r="BQ233">
        <v>64</v>
      </c>
      <c r="BR233">
        <v>53.666666666666664</v>
      </c>
      <c r="BS233">
        <v>40</v>
      </c>
      <c r="BT233">
        <v>63</v>
      </c>
      <c r="BU233">
        <v>51.666666666666664</v>
      </c>
      <c r="BV233">
        <v>37</v>
      </c>
      <c r="BW233">
        <v>61</v>
      </c>
      <c r="BX233">
        <v>49.333333333333336</v>
      </c>
    </row>
    <row r="234" spans="1:76" x14ac:dyDescent="0.4">
      <c r="A234" t="s">
        <v>154</v>
      </c>
      <c r="B234">
        <v>32</v>
      </c>
      <c r="C234">
        <v>89</v>
      </c>
      <c r="D234">
        <v>53.6</v>
      </c>
      <c r="E234">
        <v>38</v>
      </c>
      <c r="F234">
        <v>89</v>
      </c>
      <c r="G234">
        <v>53.79999999999999</v>
      </c>
      <c r="H234">
        <v>41</v>
      </c>
      <c r="I234">
        <v>89</v>
      </c>
      <c r="J234">
        <v>53.866666666666674</v>
      </c>
      <c r="K234">
        <v>41</v>
      </c>
      <c r="L234">
        <v>89</v>
      </c>
      <c r="M234">
        <v>53.93333333333333</v>
      </c>
      <c r="N234">
        <v>41</v>
      </c>
      <c r="O234">
        <v>89</v>
      </c>
      <c r="P234">
        <v>54.066666666666663</v>
      </c>
      <c r="Q234">
        <v>41</v>
      </c>
      <c r="R234">
        <v>89</v>
      </c>
      <c r="S234">
        <v>54.066666666666663</v>
      </c>
      <c r="T234">
        <v>41</v>
      </c>
      <c r="U234">
        <v>89</v>
      </c>
      <c r="V234">
        <v>54.199999999999996</v>
      </c>
      <c r="W234">
        <v>41</v>
      </c>
      <c r="X234">
        <v>89</v>
      </c>
      <c r="Y234">
        <v>54.4</v>
      </c>
      <c r="Z234">
        <v>41</v>
      </c>
      <c r="AA234">
        <v>89</v>
      </c>
      <c r="AB234">
        <v>53.933333333333337</v>
      </c>
      <c r="AC234">
        <v>40</v>
      </c>
      <c r="AD234">
        <v>89</v>
      </c>
      <c r="AE234">
        <v>53.733333333333334</v>
      </c>
      <c r="AF234">
        <v>36</v>
      </c>
      <c r="AG234">
        <v>89</v>
      </c>
      <c r="AH234">
        <v>53.333333333333329</v>
      </c>
      <c r="AI234">
        <v>38</v>
      </c>
      <c r="AJ234">
        <v>89</v>
      </c>
      <c r="AK234">
        <v>53.333333333333329</v>
      </c>
      <c r="AL234">
        <v>40</v>
      </c>
      <c r="AM234">
        <v>89</v>
      </c>
      <c r="AN234">
        <v>53.333333333333343</v>
      </c>
      <c r="AO234">
        <v>41</v>
      </c>
      <c r="AP234">
        <v>89</v>
      </c>
      <c r="AQ234">
        <v>53.333333333333329</v>
      </c>
      <c r="AR234">
        <v>41</v>
      </c>
      <c r="AS234">
        <v>89</v>
      </c>
      <c r="AT234">
        <v>53.266666666666659</v>
      </c>
      <c r="AU234">
        <v>41</v>
      </c>
      <c r="AV234">
        <v>89</v>
      </c>
      <c r="AW234">
        <v>53.4</v>
      </c>
      <c r="AX234">
        <v>41</v>
      </c>
      <c r="AY234">
        <v>89</v>
      </c>
      <c r="AZ234">
        <v>53.466666666666661</v>
      </c>
      <c r="BA234">
        <v>41</v>
      </c>
      <c r="BB234">
        <v>89</v>
      </c>
      <c r="BC234">
        <v>53.93333333333333</v>
      </c>
      <c r="BD234">
        <v>41</v>
      </c>
      <c r="BE234">
        <v>89</v>
      </c>
      <c r="BF234">
        <v>54.333333333333336</v>
      </c>
      <c r="BG234">
        <v>41</v>
      </c>
      <c r="BH234">
        <v>89</v>
      </c>
      <c r="BI234">
        <v>54.733333333333327</v>
      </c>
      <c r="BJ234">
        <v>41</v>
      </c>
      <c r="BK234">
        <v>90</v>
      </c>
      <c r="BL234">
        <v>55.133333333333333</v>
      </c>
      <c r="BM234">
        <v>40</v>
      </c>
      <c r="BN234">
        <v>96</v>
      </c>
      <c r="BO234">
        <v>55.533333333333331</v>
      </c>
      <c r="BP234">
        <v>39</v>
      </c>
      <c r="BQ234">
        <v>89</v>
      </c>
      <c r="BR234">
        <v>54.399999999999991</v>
      </c>
      <c r="BS234">
        <v>39</v>
      </c>
      <c r="BT234">
        <v>89</v>
      </c>
      <c r="BU234">
        <v>53.266666666666666</v>
      </c>
      <c r="BV234">
        <v>38</v>
      </c>
      <c r="BW234">
        <v>89</v>
      </c>
      <c r="BX234">
        <v>51.933333333333337</v>
      </c>
    </row>
    <row r="235" spans="1:76" x14ac:dyDescent="0.4">
      <c r="A235" t="s">
        <v>156</v>
      </c>
      <c r="B235">
        <v>39</v>
      </c>
      <c r="C235">
        <v>81</v>
      </c>
      <c r="D235">
        <v>54.666666666666664</v>
      </c>
      <c r="E235">
        <v>39</v>
      </c>
      <c r="F235">
        <v>70</v>
      </c>
      <c r="G235">
        <v>52</v>
      </c>
      <c r="H235">
        <v>39</v>
      </c>
      <c r="I235">
        <v>59</v>
      </c>
      <c r="J235">
        <v>49.5</v>
      </c>
      <c r="K235">
        <v>39</v>
      </c>
      <c r="L235">
        <v>59</v>
      </c>
      <c r="M235">
        <v>47</v>
      </c>
      <c r="N235">
        <v>39</v>
      </c>
      <c r="O235">
        <v>58</v>
      </c>
      <c r="P235">
        <v>46.166666666666664</v>
      </c>
      <c r="Q235">
        <v>35</v>
      </c>
      <c r="R235">
        <v>57</v>
      </c>
      <c r="S235">
        <v>45.166666666666664</v>
      </c>
      <c r="T235">
        <v>36</v>
      </c>
      <c r="U235">
        <v>56</v>
      </c>
      <c r="V235">
        <v>45.333333333333336</v>
      </c>
      <c r="W235">
        <v>38</v>
      </c>
      <c r="X235">
        <v>55</v>
      </c>
      <c r="Y235">
        <v>45.5</v>
      </c>
      <c r="Z235">
        <v>39</v>
      </c>
      <c r="AA235">
        <v>55</v>
      </c>
      <c r="AB235">
        <v>45.833333333333336</v>
      </c>
      <c r="AC235">
        <v>39</v>
      </c>
      <c r="AD235">
        <v>54</v>
      </c>
      <c r="AE235">
        <v>45.833333333333336</v>
      </c>
      <c r="AF235">
        <v>39</v>
      </c>
      <c r="AG235">
        <v>54</v>
      </c>
      <c r="AH235">
        <v>46</v>
      </c>
      <c r="AI235">
        <v>39</v>
      </c>
      <c r="AJ235">
        <v>55</v>
      </c>
      <c r="AK235">
        <v>46.166666666666664</v>
      </c>
      <c r="AL235">
        <v>39</v>
      </c>
      <c r="AM235">
        <v>55</v>
      </c>
      <c r="AN235">
        <v>46.333333333333336</v>
      </c>
      <c r="AO235">
        <v>39</v>
      </c>
      <c r="AP235">
        <v>56</v>
      </c>
      <c r="AQ235">
        <v>46.5</v>
      </c>
      <c r="AR235">
        <v>39</v>
      </c>
      <c r="AS235">
        <v>57</v>
      </c>
      <c r="AT235">
        <v>46.5</v>
      </c>
      <c r="AU235">
        <v>39</v>
      </c>
      <c r="AV235">
        <v>58</v>
      </c>
      <c r="AW235">
        <v>46.833333333333329</v>
      </c>
      <c r="AX235">
        <v>39</v>
      </c>
      <c r="AY235">
        <v>59</v>
      </c>
      <c r="AZ235">
        <v>46.833333333333336</v>
      </c>
      <c r="BA235">
        <v>39</v>
      </c>
      <c r="BB235">
        <v>60</v>
      </c>
      <c r="BC235">
        <v>47.166666666666664</v>
      </c>
      <c r="BD235">
        <v>39</v>
      </c>
      <c r="BE235">
        <v>61</v>
      </c>
      <c r="BF235">
        <v>47.166666666666671</v>
      </c>
      <c r="BG235">
        <v>39</v>
      </c>
      <c r="BH235">
        <v>62</v>
      </c>
      <c r="BI235">
        <v>47.5</v>
      </c>
      <c r="BJ235">
        <v>39</v>
      </c>
      <c r="BK235">
        <v>62</v>
      </c>
      <c r="BL235">
        <v>47.333333333333329</v>
      </c>
      <c r="BM235">
        <v>39</v>
      </c>
      <c r="BN235">
        <v>63</v>
      </c>
      <c r="BO235">
        <v>47.666666666666671</v>
      </c>
      <c r="BP235">
        <v>39</v>
      </c>
      <c r="BQ235">
        <v>64</v>
      </c>
      <c r="BR235">
        <v>47.666666666666664</v>
      </c>
      <c r="BS235">
        <v>39</v>
      </c>
      <c r="BT235">
        <v>65</v>
      </c>
      <c r="BU235">
        <v>47.833333333333329</v>
      </c>
      <c r="BV235">
        <v>39</v>
      </c>
      <c r="BW235">
        <v>66</v>
      </c>
      <c r="BX235">
        <v>48.166666666666664</v>
      </c>
    </row>
    <row r="236" spans="1:76" x14ac:dyDescent="0.4">
      <c r="A236" t="s">
        <v>157</v>
      </c>
      <c r="B236">
        <v>22</v>
      </c>
      <c r="C236">
        <v>74</v>
      </c>
      <c r="D236">
        <v>55</v>
      </c>
      <c r="E236">
        <v>23</v>
      </c>
      <c r="F236">
        <v>72</v>
      </c>
      <c r="G236">
        <v>54</v>
      </c>
      <c r="H236">
        <v>24</v>
      </c>
      <c r="I236">
        <v>70</v>
      </c>
      <c r="J236">
        <v>53.333333333333336</v>
      </c>
      <c r="K236">
        <v>25</v>
      </c>
      <c r="L236">
        <v>69</v>
      </c>
      <c r="M236">
        <v>53</v>
      </c>
      <c r="N236">
        <v>26</v>
      </c>
      <c r="O236">
        <v>67</v>
      </c>
      <c r="P236">
        <v>52</v>
      </c>
      <c r="Q236">
        <v>27</v>
      </c>
      <c r="R236">
        <v>66</v>
      </c>
      <c r="S236">
        <v>51.666666666666664</v>
      </c>
      <c r="T236">
        <v>28</v>
      </c>
      <c r="U236">
        <v>64</v>
      </c>
      <c r="V236">
        <v>50.666666666666664</v>
      </c>
      <c r="W236">
        <v>29</v>
      </c>
      <c r="X236">
        <v>62</v>
      </c>
      <c r="Y236">
        <v>50</v>
      </c>
      <c r="Z236">
        <v>30</v>
      </c>
      <c r="AA236">
        <v>61</v>
      </c>
      <c r="AB236">
        <v>49.666666666666664</v>
      </c>
      <c r="AC236">
        <v>31</v>
      </c>
      <c r="AD236">
        <v>59</v>
      </c>
      <c r="AE236">
        <v>48.666666666666664</v>
      </c>
      <c r="AF236">
        <v>32</v>
      </c>
      <c r="AG236">
        <v>57</v>
      </c>
      <c r="AH236">
        <v>48</v>
      </c>
      <c r="AI236">
        <v>33</v>
      </c>
      <c r="AJ236">
        <v>56</v>
      </c>
      <c r="AK236">
        <v>47.333333333333336</v>
      </c>
      <c r="AL236">
        <v>34</v>
      </c>
      <c r="AM236">
        <v>54</v>
      </c>
      <c r="AN236">
        <v>46.666666666666664</v>
      </c>
      <c r="AO236">
        <v>35</v>
      </c>
      <c r="AP236">
        <v>53</v>
      </c>
      <c r="AQ236">
        <v>46.333333333333336</v>
      </c>
      <c r="AR236">
        <v>37</v>
      </c>
      <c r="AS236">
        <v>51</v>
      </c>
      <c r="AT236">
        <v>45.666666666666664</v>
      </c>
      <c r="AU236">
        <v>38</v>
      </c>
      <c r="AV236">
        <v>49</v>
      </c>
      <c r="AW236">
        <v>45</v>
      </c>
      <c r="AX236">
        <v>39</v>
      </c>
      <c r="AY236">
        <v>48</v>
      </c>
      <c r="AZ236">
        <v>44.333333333333336</v>
      </c>
      <c r="BA236">
        <v>40</v>
      </c>
      <c r="BB236">
        <v>46</v>
      </c>
      <c r="BC236">
        <v>43.666666666666664</v>
      </c>
      <c r="BD236">
        <v>41</v>
      </c>
      <c r="BE236">
        <v>53</v>
      </c>
      <c r="BF236">
        <v>46</v>
      </c>
      <c r="BG236">
        <v>42</v>
      </c>
      <c r="BH236">
        <v>60</v>
      </c>
      <c r="BI236">
        <v>48</v>
      </c>
      <c r="BJ236">
        <v>43</v>
      </c>
      <c r="BK236">
        <v>67</v>
      </c>
      <c r="BL236">
        <v>54.333333333333336</v>
      </c>
      <c r="BM236">
        <v>58</v>
      </c>
      <c r="BN236">
        <v>73</v>
      </c>
      <c r="BO236">
        <v>65</v>
      </c>
      <c r="BP236">
        <v>73</v>
      </c>
      <c r="BQ236">
        <v>80</v>
      </c>
      <c r="BR236">
        <v>76</v>
      </c>
      <c r="BS236">
        <v>86</v>
      </c>
      <c r="BT236">
        <v>88</v>
      </c>
      <c r="BU236">
        <v>87</v>
      </c>
      <c r="BV236">
        <v>94</v>
      </c>
      <c r="BW236">
        <v>103</v>
      </c>
      <c r="BX236">
        <v>97.666666666666671</v>
      </c>
    </row>
    <row r="237" spans="1:76" x14ac:dyDescent="0.4">
      <c r="A237" t="s">
        <v>158</v>
      </c>
      <c r="B237">
        <v>5</v>
      </c>
      <c r="C237">
        <v>39</v>
      </c>
      <c r="D237">
        <v>22</v>
      </c>
      <c r="E237">
        <v>8</v>
      </c>
      <c r="F237">
        <v>39</v>
      </c>
      <c r="G237">
        <v>22.714285714285712</v>
      </c>
      <c r="H237">
        <v>11</v>
      </c>
      <c r="I237">
        <v>38</v>
      </c>
      <c r="J237">
        <v>23.142857142857142</v>
      </c>
      <c r="K237">
        <v>13</v>
      </c>
      <c r="L237">
        <v>38</v>
      </c>
      <c r="M237">
        <v>23.714285714285715</v>
      </c>
      <c r="N237">
        <v>16</v>
      </c>
      <c r="O237">
        <v>38</v>
      </c>
      <c r="P237">
        <v>24.428571428571431</v>
      </c>
      <c r="Q237">
        <v>17</v>
      </c>
      <c r="R237">
        <v>38</v>
      </c>
      <c r="S237">
        <v>25</v>
      </c>
      <c r="T237">
        <v>17</v>
      </c>
      <c r="U237">
        <v>38</v>
      </c>
      <c r="V237">
        <v>25.571428571428569</v>
      </c>
      <c r="W237">
        <v>18</v>
      </c>
      <c r="X237">
        <v>38</v>
      </c>
      <c r="Y237">
        <v>26.428571428571431</v>
      </c>
      <c r="Z237">
        <v>18</v>
      </c>
      <c r="AA237">
        <v>38</v>
      </c>
      <c r="AB237">
        <v>26.571428571428569</v>
      </c>
      <c r="AC237">
        <v>19</v>
      </c>
      <c r="AD237">
        <v>38</v>
      </c>
      <c r="AE237">
        <v>27.571428571428569</v>
      </c>
      <c r="AF237">
        <v>19</v>
      </c>
      <c r="AG237">
        <v>38</v>
      </c>
      <c r="AH237">
        <v>28</v>
      </c>
      <c r="AI237">
        <v>20</v>
      </c>
      <c r="AJ237">
        <v>37</v>
      </c>
      <c r="AK237">
        <v>27.999999999999996</v>
      </c>
      <c r="AL237">
        <v>21</v>
      </c>
      <c r="AM237">
        <v>37</v>
      </c>
      <c r="AN237">
        <v>28</v>
      </c>
      <c r="AO237">
        <v>20</v>
      </c>
      <c r="AP237">
        <v>39</v>
      </c>
      <c r="AQ237">
        <v>27.857142857142858</v>
      </c>
      <c r="AR237">
        <v>20</v>
      </c>
      <c r="AS237">
        <v>40</v>
      </c>
      <c r="AT237">
        <v>28.714285714285715</v>
      </c>
      <c r="AU237">
        <v>20</v>
      </c>
      <c r="AV237">
        <v>42</v>
      </c>
      <c r="AW237">
        <v>29.428571428571427</v>
      </c>
      <c r="AX237">
        <v>19</v>
      </c>
      <c r="AY237">
        <v>43</v>
      </c>
      <c r="AZ237">
        <v>30.142857142857146</v>
      </c>
      <c r="BA237">
        <v>19</v>
      </c>
      <c r="BB237">
        <v>48</v>
      </c>
      <c r="BC237">
        <v>30.999999999999996</v>
      </c>
      <c r="BD237">
        <v>19</v>
      </c>
      <c r="BE237">
        <v>54</v>
      </c>
      <c r="BF237">
        <v>31.571428571428577</v>
      </c>
      <c r="BG237">
        <v>22</v>
      </c>
      <c r="BH237">
        <v>59</v>
      </c>
      <c r="BI237">
        <v>37.571428571428569</v>
      </c>
      <c r="BJ237">
        <v>36</v>
      </c>
      <c r="BK237">
        <v>65</v>
      </c>
      <c r="BL237">
        <v>47.714285714285715</v>
      </c>
      <c r="BM237">
        <v>36</v>
      </c>
      <c r="BN237">
        <v>70</v>
      </c>
      <c r="BO237">
        <v>57.428571428571423</v>
      </c>
      <c r="BP237">
        <v>36</v>
      </c>
      <c r="BQ237">
        <v>80</v>
      </c>
      <c r="BR237">
        <v>66.857142857142861</v>
      </c>
      <c r="BS237">
        <v>78</v>
      </c>
      <c r="BT237">
        <v>91</v>
      </c>
      <c r="BU237">
        <v>83</v>
      </c>
      <c r="BV237">
        <v>86</v>
      </c>
      <c r="BW237">
        <v>119</v>
      </c>
      <c r="BX237">
        <v>98.714285714285722</v>
      </c>
    </row>
    <row r="238" spans="1:76" x14ac:dyDescent="0.4">
      <c r="A238" t="s">
        <v>159</v>
      </c>
      <c r="B238">
        <v>25</v>
      </c>
      <c r="C238">
        <v>35</v>
      </c>
      <c r="D238">
        <v>28.75</v>
      </c>
      <c r="E238">
        <v>25</v>
      </c>
      <c r="F238">
        <v>35</v>
      </c>
      <c r="G238">
        <v>28.75</v>
      </c>
      <c r="H238">
        <v>25</v>
      </c>
      <c r="I238">
        <v>34</v>
      </c>
      <c r="J238">
        <v>28.5</v>
      </c>
      <c r="K238">
        <v>25</v>
      </c>
      <c r="L238">
        <v>33</v>
      </c>
      <c r="M238">
        <v>28.25</v>
      </c>
      <c r="N238">
        <v>25</v>
      </c>
      <c r="O238">
        <v>33</v>
      </c>
      <c r="P238">
        <v>28.25</v>
      </c>
      <c r="Q238">
        <v>25</v>
      </c>
      <c r="R238">
        <v>32</v>
      </c>
      <c r="S238">
        <v>28</v>
      </c>
      <c r="T238">
        <v>25</v>
      </c>
      <c r="U238">
        <v>31</v>
      </c>
      <c r="V238">
        <v>27.75</v>
      </c>
      <c r="W238">
        <v>25</v>
      </c>
      <c r="X238">
        <v>31</v>
      </c>
      <c r="Y238">
        <v>27.75</v>
      </c>
      <c r="Z238">
        <v>25</v>
      </c>
      <c r="AA238">
        <v>30</v>
      </c>
      <c r="AB238">
        <v>27.5</v>
      </c>
      <c r="AC238">
        <v>25</v>
      </c>
      <c r="AD238">
        <v>29</v>
      </c>
      <c r="AE238">
        <v>27.25</v>
      </c>
      <c r="AF238">
        <v>25</v>
      </c>
      <c r="AG238">
        <v>29</v>
      </c>
      <c r="AH238">
        <v>27.25</v>
      </c>
      <c r="AI238">
        <v>25</v>
      </c>
      <c r="AJ238">
        <v>29</v>
      </c>
      <c r="AK238">
        <v>27</v>
      </c>
      <c r="AL238">
        <v>25</v>
      </c>
      <c r="AM238">
        <v>29</v>
      </c>
      <c r="AN238">
        <v>26.75</v>
      </c>
      <c r="AO238">
        <v>25</v>
      </c>
      <c r="AP238">
        <v>29</v>
      </c>
      <c r="AQ238">
        <v>26.75</v>
      </c>
      <c r="AR238">
        <v>25</v>
      </c>
      <c r="AS238">
        <v>29</v>
      </c>
      <c r="AT238">
        <v>26.5</v>
      </c>
      <c r="AU238">
        <v>25</v>
      </c>
      <c r="AV238">
        <v>29</v>
      </c>
      <c r="AW238">
        <v>26.25</v>
      </c>
      <c r="AX238">
        <v>24</v>
      </c>
      <c r="AY238">
        <v>29</v>
      </c>
      <c r="AZ238">
        <v>26</v>
      </c>
      <c r="BA238">
        <v>24</v>
      </c>
      <c r="BB238">
        <v>29</v>
      </c>
      <c r="BC238">
        <v>26</v>
      </c>
      <c r="BD238">
        <v>23</v>
      </c>
      <c r="BE238">
        <v>29</v>
      </c>
      <c r="BF238">
        <v>25.75</v>
      </c>
      <c r="BG238">
        <v>22</v>
      </c>
      <c r="BH238">
        <v>29</v>
      </c>
      <c r="BI238">
        <v>25.5</v>
      </c>
      <c r="BJ238">
        <v>22</v>
      </c>
      <c r="BK238">
        <v>29</v>
      </c>
      <c r="BL238">
        <v>25.5</v>
      </c>
      <c r="BM238">
        <v>21</v>
      </c>
      <c r="BN238">
        <v>29</v>
      </c>
      <c r="BO238">
        <v>25.25</v>
      </c>
      <c r="BP238">
        <v>20</v>
      </c>
      <c r="BQ238">
        <v>29</v>
      </c>
      <c r="BR238">
        <v>25</v>
      </c>
      <c r="BS238">
        <v>20</v>
      </c>
      <c r="BT238">
        <v>29</v>
      </c>
      <c r="BU238">
        <v>25</v>
      </c>
      <c r="BV238">
        <v>19</v>
      </c>
      <c r="BW238">
        <v>29</v>
      </c>
      <c r="BX238">
        <v>24.75</v>
      </c>
    </row>
    <row r="239" spans="1:76" x14ac:dyDescent="0.4">
      <c r="A239" t="s">
        <v>160</v>
      </c>
      <c r="B239">
        <v>29</v>
      </c>
      <c r="C239">
        <v>29</v>
      </c>
      <c r="D239">
        <v>29</v>
      </c>
      <c r="E239">
        <v>29</v>
      </c>
      <c r="F239">
        <v>29</v>
      </c>
      <c r="G239">
        <v>29</v>
      </c>
      <c r="H239">
        <v>29</v>
      </c>
      <c r="I239">
        <v>29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29</v>
      </c>
      <c r="T239">
        <v>29</v>
      </c>
      <c r="U239">
        <v>29</v>
      </c>
      <c r="V239">
        <v>29</v>
      </c>
      <c r="W239">
        <v>28</v>
      </c>
      <c r="X239">
        <v>28</v>
      </c>
      <c r="Y239">
        <v>28</v>
      </c>
      <c r="Z239">
        <v>28</v>
      </c>
      <c r="AA239">
        <v>28</v>
      </c>
      <c r="AB239">
        <v>28</v>
      </c>
      <c r="AC239">
        <v>28</v>
      </c>
      <c r="AD239">
        <v>28</v>
      </c>
      <c r="AE239">
        <v>28</v>
      </c>
      <c r="AF239">
        <v>28</v>
      </c>
      <c r="AG239">
        <v>28</v>
      </c>
      <c r="AH239">
        <v>28</v>
      </c>
      <c r="AI239">
        <v>28</v>
      </c>
      <c r="AJ239">
        <v>28</v>
      </c>
      <c r="AK239">
        <v>28</v>
      </c>
      <c r="AL239">
        <v>28</v>
      </c>
      <c r="AM239">
        <v>28</v>
      </c>
      <c r="AN239">
        <v>28</v>
      </c>
      <c r="AO239">
        <v>28</v>
      </c>
      <c r="AP239">
        <v>28</v>
      </c>
      <c r="AQ239">
        <v>28</v>
      </c>
      <c r="AR239">
        <v>27</v>
      </c>
      <c r="AS239">
        <v>27</v>
      </c>
      <c r="AT239">
        <v>27</v>
      </c>
      <c r="AU239">
        <v>27</v>
      </c>
      <c r="AV239">
        <v>27</v>
      </c>
      <c r="AW239">
        <v>27</v>
      </c>
      <c r="AX239">
        <v>27</v>
      </c>
      <c r="AY239">
        <v>27</v>
      </c>
      <c r="AZ239">
        <v>27</v>
      </c>
      <c r="BA239">
        <v>27</v>
      </c>
      <c r="BB239">
        <v>27</v>
      </c>
      <c r="BC239">
        <v>27</v>
      </c>
      <c r="BD239">
        <v>27</v>
      </c>
      <c r="BE239">
        <v>27</v>
      </c>
      <c r="BF239">
        <v>27</v>
      </c>
      <c r="BG239">
        <v>36</v>
      </c>
      <c r="BH239">
        <v>36</v>
      </c>
      <c r="BI239">
        <v>36</v>
      </c>
      <c r="BJ239">
        <v>45</v>
      </c>
      <c r="BK239">
        <v>45</v>
      </c>
      <c r="BL239">
        <v>45</v>
      </c>
      <c r="BM239">
        <v>54</v>
      </c>
      <c r="BN239">
        <v>54</v>
      </c>
      <c r="BO239">
        <v>54</v>
      </c>
      <c r="BP239">
        <v>63</v>
      </c>
      <c r="BQ239">
        <v>63</v>
      </c>
      <c r="BR239">
        <v>63</v>
      </c>
      <c r="BS239">
        <v>71</v>
      </c>
      <c r="BT239">
        <v>71</v>
      </c>
      <c r="BU239">
        <v>71</v>
      </c>
      <c r="BV239">
        <v>80</v>
      </c>
      <c r="BW239">
        <v>80</v>
      </c>
      <c r="BX239">
        <v>80</v>
      </c>
    </row>
    <row r="240" spans="1:76" x14ac:dyDescent="0.4">
      <c r="A240" t="s">
        <v>161</v>
      </c>
      <c r="B240">
        <v>47</v>
      </c>
      <c r="C240">
        <v>75</v>
      </c>
      <c r="D240">
        <v>54.111111111111114</v>
      </c>
      <c r="E240">
        <v>46</v>
      </c>
      <c r="F240">
        <v>74</v>
      </c>
      <c r="G240">
        <v>53.444444444444443</v>
      </c>
      <c r="H240">
        <v>45</v>
      </c>
      <c r="I240">
        <v>72</v>
      </c>
      <c r="J240">
        <v>52.888888888888886</v>
      </c>
      <c r="K240">
        <v>44</v>
      </c>
      <c r="L240">
        <v>71</v>
      </c>
      <c r="M240">
        <v>52.222222222222214</v>
      </c>
      <c r="N240">
        <v>43</v>
      </c>
      <c r="O240">
        <v>69</v>
      </c>
      <c r="P240">
        <v>51.666666666666664</v>
      </c>
      <c r="Q240">
        <v>43</v>
      </c>
      <c r="R240">
        <v>68</v>
      </c>
      <c r="S240">
        <v>51.111111111111114</v>
      </c>
      <c r="T240">
        <v>42</v>
      </c>
      <c r="U240">
        <v>66</v>
      </c>
      <c r="V240">
        <v>50.444444444444443</v>
      </c>
      <c r="W240">
        <v>41</v>
      </c>
      <c r="X240">
        <v>65</v>
      </c>
      <c r="Y240">
        <v>50</v>
      </c>
      <c r="Z240">
        <v>40</v>
      </c>
      <c r="AA240">
        <v>63</v>
      </c>
      <c r="AB240">
        <v>49.333333333333336</v>
      </c>
      <c r="AC240">
        <v>39</v>
      </c>
      <c r="AD240">
        <v>62</v>
      </c>
      <c r="AE240">
        <v>48.777777777777779</v>
      </c>
      <c r="AF240">
        <v>38</v>
      </c>
      <c r="AG240">
        <v>60</v>
      </c>
      <c r="AH240">
        <v>48</v>
      </c>
      <c r="AI240">
        <v>37</v>
      </c>
      <c r="AJ240">
        <v>59</v>
      </c>
      <c r="AK240">
        <v>47.555555555555557</v>
      </c>
      <c r="AL240">
        <v>36</v>
      </c>
      <c r="AM240">
        <v>57</v>
      </c>
      <c r="AN240">
        <v>46.777777777777779</v>
      </c>
      <c r="AO240">
        <v>36</v>
      </c>
      <c r="AP240">
        <v>56</v>
      </c>
      <c r="AQ240">
        <v>46.333333333333336</v>
      </c>
      <c r="AR240">
        <v>35</v>
      </c>
      <c r="AS240">
        <v>54</v>
      </c>
      <c r="AT240">
        <v>45.666666666666671</v>
      </c>
      <c r="AU240">
        <v>34</v>
      </c>
      <c r="AV240">
        <v>53</v>
      </c>
      <c r="AW240">
        <v>45.111111111111114</v>
      </c>
      <c r="AX240">
        <v>33</v>
      </c>
      <c r="AY240">
        <v>51</v>
      </c>
      <c r="AZ240">
        <v>44.444444444444443</v>
      </c>
      <c r="BA240">
        <v>32</v>
      </c>
      <c r="BB240">
        <v>50</v>
      </c>
      <c r="BC240">
        <v>43.888888888888886</v>
      </c>
      <c r="BD240">
        <v>31</v>
      </c>
      <c r="BE240">
        <v>50</v>
      </c>
      <c r="BF240">
        <v>43.333333333333336</v>
      </c>
      <c r="BG240">
        <v>30</v>
      </c>
      <c r="BH240">
        <v>50</v>
      </c>
      <c r="BI240">
        <v>42.777777777777779</v>
      </c>
      <c r="BJ240">
        <v>29</v>
      </c>
      <c r="BK240">
        <v>50</v>
      </c>
      <c r="BL240">
        <v>42</v>
      </c>
      <c r="BM240">
        <v>29</v>
      </c>
      <c r="BN240">
        <v>50</v>
      </c>
      <c r="BO240">
        <v>41.555555555555564</v>
      </c>
      <c r="BP240">
        <v>28</v>
      </c>
      <c r="BQ240">
        <v>50</v>
      </c>
      <c r="BR240">
        <v>41</v>
      </c>
      <c r="BS240">
        <v>27</v>
      </c>
      <c r="BT240">
        <v>50</v>
      </c>
      <c r="BU240">
        <v>40.333333333333336</v>
      </c>
      <c r="BV240">
        <v>26</v>
      </c>
      <c r="BW240">
        <v>50</v>
      </c>
      <c r="BX240">
        <v>39.777777777777779</v>
      </c>
    </row>
    <row r="241" spans="1:76" x14ac:dyDescent="0.4">
      <c r="A241" t="s">
        <v>162</v>
      </c>
      <c r="B241">
        <v>27</v>
      </c>
      <c r="C241">
        <v>48</v>
      </c>
      <c r="D241">
        <v>41</v>
      </c>
      <c r="E241">
        <v>28</v>
      </c>
      <c r="F241">
        <v>48</v>
      </c>
      <c r="G241">
        <v>41.222222222222221</v>
      </c>
      <c r="H241">
        <v>28</v>
      </c>
      <c r="I241">
        <v>48</v>
      </c>
      <c r="J241">
        <v>41.333333333333336</v>
      </c>
      <c r="K241">
        <v>29</v>
      </c>
      <c r="L241">
        <v>48</v>
      </c>
      <c r="M241">
        <v>41.555555555555557</v>
      </c>
      <c r="N241">
        <v>30</v>
      </c>
      <c r="O241">
        <v>48</v>
      </c>
      <c r="P241">
        <v>41.777777777777779</v>
      </c>
      <c r="Q241">
        <v>30</v>
      </c>
      <c r="R241">
        <v>48</v>
      </c>
      <c r="S241">
        <v>41.888888888888886</v>
      </c>
      <c r="T241">
        <v>31</v>
      </c>
      <c r="U241">
        <v>48</v>
      </c>
      <c r="V241">
        <v>42.222222222222221</v>
      </c>
      <c r="W241">
        <v>32</v>
      </c>
      <c r="X241">
        <v>48</v>
      </c>
      <c r="Y241">
        <v>42.444444444444443</v>
      </c>
      <c r="Z241">
        <v>32</v>
      </c>
      <c r="AA241">
        <v>48</v>
      </c>
      <c r="AB241">
        <v>42.666666666666664</v>
      </c>
      <c r="AC241">
        <v>32</v>
      </c>
      <c r="AD241">
        <v>48</v>
      </c>
      <c r="AE241">
        <v>42.777777777777779</v>
      </c>
      <c r="AF241">
        <v>32</v>
      </c>
      <c r="AG241">
        <v>48</v>
      </c>
      <c r="AH241">
        <v>43</v>
      </c>
      <c r="AI241">
        <v>32</v>
      </c>
      <c r="AJ241">
        <v>49</v>
      </c>
      <c r="AK241">
        <v>43.222222222222221</v>
      </c>
      <c r="AL241">
        <v>32</v>
      </c>
      <c r="AM241">
        <v>50</v>
      </c>
      <c r="AN241">
        <v>43.444444444444443</v>
      </c>
      <c r="AO241">
        <v>32</v>
      </c>
      <c r="AP241">
        <v>51</v>
      </c>
      <c r="AQ241">
        <v>43.55555555555555</v>
      </c>
      <c r="AR241">
        <v>32</v>
      </c>
      <c r="AS241">
        <v>52</v>
      </c>
      <c r="AT241">
        <v>43.777777777777779</v>
      </c>
      <c r="AU241">
        <v>32</v>
      </c>
      <c r="AV241">
        <v>53</v>
      </c>
      <c r="AW241">
        <v>43.999999999999993</v>
      </c>
      <c r="AX241">
        <v>32</v>
      </c>
      <c r="AY241">
        <v>54</v>
      </c>
      <c r="AZ241">
        <v>44.111111111111107</v>
      </c>
      <c r="BA241">
        <v>32</v>
      </c>
      <c r="BB241">
        <v>55</v>
      </c>
      <c r="BC241">
        <v>44.333333333333329</v>
      </c>
      <c r="BD241">
        <v>32</v>
      </c>
      <c r="BE241">
        <v>56</v>
      </c>
      <c r="BF241">
        <v>44.55555555555555</v>
      </c>
      <c r="BG241">
        <v>32</v>
      </c>
      <c r="BH241">
        <v>57</v>
      </c>
      <c r="BI241">
        <v>44.777777777777779</v>
      </c>
      <c r="BJ241">
        <v>32</v>
      </c>
      <c r="BK241">
        <v>58</v>
      </c>
      <c r="BL241">
        <v>44.888888888888886</v>
      </c>
      <c r="BM241">
        <v>32</v>
      </c>
      <c r="BN241">
        <v>59</v>
      </c>
      <c r="BO241">
        <v>45.111111111111107</v>
      </c>
      <c r="BP241">
        <v>32</v>
      </c>
      <c r="BQ241">
        <v>48</v>
      </c>
      <c r="BR241">
        <v>43.777777777777779</v>
      </c>
      <c r="BS241">
        <v>32</v>
      </c>
      <c r="BT241">
        <v>48</v>
      </c>
      <c r="BU241">
        <v>42.333333333333336</v>
      </c>
      <c r="BV241">
        <v>21</v>
      </c>
      <c r="BW241">
        <v>48</v>
      </c>
      <c r="BX241">
        <v>41.111111111111114</v>
      </c>
    </row>
    <row r="242" spans="1:76" x14ac:dyDescent="0.4">
      <c r="A242" t="s">
        <v>163</v>
      </c>
      <c r="B242">
        <v>92</v>
      </c>
      <c r="C242">
        <v>118</v>
      </c>
      <c r="D242">
        <v>103.5</v>
      </c>
      <c r="E242">
        <v>90</v>
      </c>
      <c r="F242">
        <v>115</v>
      </c>
      <c r="G242">
        <v>100.5</v>
      </c>
      <c r="H242">
        <v>87</v>
      </c>
      <c r="I242">
        <v>113</v>
      </c>
      <c r="J242">
        <v>97.5</v>
      </c>
      <c r="K242">
        <v>85</v>
      </c>
      <c r="L242">
        <v>110</v>
      </c>
      <c r="M242">
        <v>94.333333333333329</v>
      </c>
      <c r="N242">
        <v>82</v>
      </c>
      <c r="O242">
        <v>108</v>
      </c>
      <c r="P242">
        <v>91.166666666666657</v>
      </c>
      <c r="Q242">
        <v>80</v>
      </c>
      <c r="R242">
        <v>106</v>
      </c>
      <c r="S242">
        <v>88.333333333333329</v>
      </c>
      <c r="T242">
        <v>77</v>
      </c>
      <c r="U242">
        <v>103</v>
      </c>
      <c r="V242">
        <v>85</v>
      </c>
      <c r="W242">
        <v>74</v>
      </c>
      <c r="X242">
        <v>101</v>
      </c>
      <c r="Y242">
        <v>82</v>
      </c>
      <c r="Z242">
        <v>72</v>
      </c>
      <c r="AA242">
        <v>99</v>
      </c>
      <c r="AB242">
        <v>79.166666666666671</v>
      </c>
      <c r="AC242">
        <v>69</v>
      </c>
      <c r="AD242">
        <v>96</v>
      </c>
      <c r="AE242">
        <v>75.833333333333329</v>
      </c>
      <c r="AF242">
        <v>67</v>
      </c>
      <c r="AG242">
        <v>94</v>
      </c>
      <c r="AH242">
        <v>72.833333333333329</v>
      </c>
      <c r="AI242">
        <v>64</v>
      </c>
      <c r="AJ242">
        <v>77</v>
      </c>
      <c r="AK242">
        <v>67.333333333333329</v>
      </c>
      <c r="AL242">
        <v>60</v>
      </c>
      <c r="AM242">
        <v>65</v>
      </c>
      <c r="AN242">
        <v>62</v>
      </c>
      <c r="AO242">
        <v>44</v>
      </c>
      <c r="AP242">
        <v>61</v>
      </c>
      <c r="AQ242">
        <v>56.333333333333336</v>
      </c>
      <c r="AR242">
        <v>27</v>
      </c>
      <c r="AS242">
        <v>58</v>
      </c>
      <c r="AT242">
        <v>50.833333333333329</v>
      </c>
      <c r="AU242">
        <v>28</v>
      </c>
      <c r="AV242">
        <v>54</v>
      </c>
      <c r="AW242">
        <v>48.5</v>
      </c>
      <c r="AX242">
        <v>29</v>
      </c>
      <c r="AY242">
        <v>51</v>
      </c>
      <c r="AZ242">
        <v>45.833333333333329</v>
      </c>
      <c r="BA242">
        <v>30</v>
      </c>
      <c r="BB242">
        <v>49</v>
      </c>
      <c r="BC242">
        <v>43.5</v>
      </c>
      <c r="BD242">
        <v>31</v>
      </c>
      <c r="BE242">
        <v>46</v>
      </c>
      <c r="BF242">
        <v>40.833333333333336</v>
      </c>
      <c r="BG242">
        <v>32</v>
      </c>
      <c r="BH242">
        <v>44</v>
      </c>
      <c r="BI242">
        <v>38.5</v>
      </c>
      <c r="BJ242">
        <v>32</v>
      </c>
      <c r="BK242">
        <v>41</v>
      </c>
      <c r="BL242">
        <v>35.666666666666664</v>
      </c>
      <c r="BM242">
        <v>29</v>
      </c>
      <c r="BN242">
        <v>38</v>
      </c>
      <c r="BO242">
        <v>33.333333333333336</v>
      </c>
      <c r="BP242">
        <v>25</v>
      </c>
      <c r="BQ242">
        <v>36</v>
      </c>
      <c r="BR242">
        <v>30.833333333333332</v>
      </c>
      <c r="BS242">
        <v>21</v>
      </c>
      <c r="BT242">
        <v>36</v>
      </c>
      <c r="BU242">
        <v>28.166666666666668</v>
      </c>
      <c r="BV242">
        <v>18</v>
      </c>
      <c r="BW242">
        <v>37</v>
      </c>
      <c r="BX242">
        <v>26</v>
      </c>
    </row>
    <row r="243" spans="1:76" x14ac:dyDescent="0.4">
      <c r="A243" t="s">
        <v>164</v>
      </c>
      <c r="B243">
        <v>65</v>
      </c>
      <c r="C243">
        <v>111</v>
      </c>
      <c r="D243">
        <v>84.272727272727266</v>
      </c>
      <c r="E243">
        <v>64</v>
      </c>
      <c r="F243">
        <v>106</v>
      </c>
      <c r="G243">
        <v>81.909090909090907</v>
      </c>
      <c r="H243">
        <v>63</v>
      </c>
      <c r="I243">
        <v>102</v>
      </c>
      <c r="J243">
        <v>79.272727272727266</v>
      </c>
      <c r="K243">
        <v>61</v>
      </c>
      <c r="L243">
        <v>97</v>
      </c>
      <c r="M243">
        <v>76.636363636363626</v>
      </c>
      <c r="N243">
        <v>60</v>
      </c>
      <c r="O243">
        <v>92</v>
      </c>
      <c r="P243">
        <v>74.181818181818187</v>
      </c>
      <c r="Q243">
        <v>59</v>
      </c>
      <c r="R243">
        <v>87</v>
      </c>
      <c r="S243">
        <v>71.727272727272734</v>
      </c>
      <c r="T243">
        <v>56</v>
      </c>
      <c r="U243">
        <v>82</v>
      </c>
      <c r="V243">
        <v>69</v>
      </c>
      <c r="W243">
        <v>54</v>
      </c>
      <c r="X243">
        <v>81</v>
      </c>
      <c r="Y243">
        <v>66.63636363636364</v>
      </c>
      <c r="Z243">
        <v>51</v>
      </c>
      <c r="AA243">
        <v>80</v>
      </c>
      <c r="AB243">
        <v>64.090909090909093</v>
      </c>
      <c r="AC243">
        <v>49</v>
      </c>
      <c r="AD243">
        <v>79</v>
      </c>
      <c r="AE243">
        <v>61.545454545454547</v>
      </c>
      <c r="AF243">
        <v>46</v>
      </c>
      <c r="AG243">
        <v>78</v>
      </c>
      <c r="AH243">
        <v>58.909090909090907</v>
      </c>
      <c r="AI243">
        <v>43</v>
      </c>
      <c r="AJ243">
        <v>78</v>
      </c>
      <c r="AK243">
        <v>56.363636363636367</v>
      </c>
      <c r="AL243">
        <v>41</v>
      </c>
      <c r="AM243">
        <v>77</v>
      </c>
      <c r="AN243">
        <v>53.909090909090907</v>
      </c>
      <c r="AO243">
        <v>38</v>
      </c>
      <c r="AP243">
        <v>76</v>
      </c>
      <c r="AQ243">
        <v>51.272727272727266</v>
      </c>
      <c r="AR243">
        <v>33</v>
      </c>
      <c r="AS243">
        <v>75</v>
      </c>
      <c r="AT243">
        <v>48.727272727272727</v>
      </c>
      <c r="AU243">
        <v>27</v>
      </c>
      <c r="AV243">
        <v>75</v>
      </c>
      <c r="AW243">
        <v>46.909090909090914</v>
      </c>
      <c r="AX243">
        <v>22</v>
      </c>
      <c r="AY243">
        <v>74</v>
      </c>
      <c r="AZ243">
        <v>45.18181818181818</v>
      </c>
      <c r="BA243">
        <v>28</v>
      </c>
      <c r="BB243">
        <v>73</v>
      </c>
      <c r="BC243">
        <v>46.36363636363636</v>
      </c>
      <c r="BD243">
        <v>31</v>
      </c>
      <c r="BE243">
        <v>73</v>
      </c>
      <c r="BF243">
        <v>48.454545454545453</v>
      </c>
      <c r="BG243">
        <v>32</v>
      </c>
      <c r="BH243">
        <v>79</v>
      </c>
      <c r="BI243">
        <v>50.545454545454547</v>
      </c>
      <c r="BJ243">
        <v>29</v>
      </c>
      <c r="BK243">
        <v>90</v>
      </c>
      <c r="BL243">
        <v>52.36363636363636</v>
      </c>
      <c r="BM243">
        <v>26</v>
      </c>
      <c r="BN243">
        <v>101</v>
      </c>
      <c r="BO243">
        <v>54.272727272727273</v>
      </c>
      <c r="BP243">
        <v>23</v>
      </c>
      <c r="BQ243">
        <v>171</v>
      </c>
      <c r="BR243">
        <v>88.545454545454547</v>
      </c>
      <c r="BS243">
        <v>20</v>
      </c>
      <c r="BT243">
        <v>252</v>
      </c>
      <c r="BU243">
        <v>122.45454545454545</v>
      </c>
      <c r="BV243">
        <v>16</v>
      </c>
      <c r="BW243">
        <v>333</v>
      </c>
      <c r="BX243">
        <v>183.45454545454547</v>
      </c>
    </row>
    <row r="244" spans="1:76" x14ac:dyDescent="0.4">
      <c r="A244" t="s">
        <v>165</v>
      </c>
      <c r="B244">
        <v>10</v>
      </c>
      <c r="C244">
        <v>76</v>
      </c>
      <c r="D244">
        <v>36.000000000000007</v>
      </c>
      <c r="E244">
        <v>11</v>
      </c>
      <c r="F244">
        <v>71</v>
      </c>
      <c r="G244">
        <v>36.000000000000007</v>
      </c>
      <c r="H244">
        <v>13</v>
      </c>
      <c r="I244">
        <v>66</v>
      </c>
      <c r="J244">
        <v>36.090909090909086</v>
      </c>
      <c r="K244">
        <v>14</v>
      </c>
      <c r="L244">
        <v>61</v>
      </c>
      <c r="M244">
        <v>36.090909090909086</v>
      </c>
      <c r="N244">
        <v>15</v>
      </c>
      <c r="O244">
        <v>57</v>
      </c>
      <c r="P244">
        <v>36.272727272727266</v>
      </c>
      <c r="Q244">
        <v>16</v>
      </c>
      <c r="R244">
        <v>52</v>
      </c>
      <c r="S244">
        <v>36.36363636363636</v>
      </c>
      <c r="T244">
        <v>17</v>
      </c>
      <c r="U244">
        <v>51</v>
      </c>
      <c r="V244">
        <v>36.363636363636367</v>
      </c>
      <c r="W244">
        <v>18</v>
      </c>
      <c r="X244">
        <v>51</v>
      </c>
      <c r="Y244">
        <v>36.363636363636367</v>
      </c>
      <c r="Z244">
        <v>19</v>
      </c>
      <c r="AA244">
        <v>51</v>
      </c>
      <c r="AB244">
        <v>36.45454545454546</v>
      </c>
      <c r="AC244">
        <v>19</v>
      </c>
      <c r="AD244">
        <v>51</v>
      </c>
      <c r="AE244">
        <v>36.909090909090907</v>
      </c>
      <c r="AF244">
        <v>19</v>
      </c>
      <c r="AG244">
        <v>51</v>
      </c>
      <c r="AH244">
        <v>37.545454545454547</v>
      </c>
      <c r="AI244">
        <v>19</v>
      </c>
      <c r="AJ244">
        <v>51</v>
      </c>
      <c r="AK244">
        <v>36.272727272727266</v>
      </c>
      <c r="AL244">
        <v>19</v>
      </c>
      <c r="AM244">
        <v>51</v>
      </c>
      <c r="AN244">
        <v>36.727272727272727</v>
      </c>
      <c r="AO244">
        <v>19</v>
      </c>
      <c r="AP244">
        <v>51</v>
      </c>
      <c r="AQ244">
        <v>37.18181818181818</v>
      </c>
      <c r="AR244">
        <v>19</v>
      </c>
      <c r="AS244">
        <v>51</v>
      </c>
      <c r="AT244">
        <v>37.72727272727272</v>
      </c>
      <c r="AU244">
        <v>19</v>
      </c>
      <c r="AV244">
        <v>51</v>
      </c>
      <c r="AW244">
        <v>38.090909090909093</v>
      </c>
      <c r="AX244">
        <v>19</v>
      </c>
      <c r="AY244">
        <v>51</v>
      </c>
      <c r="AZ244">
        <v>38.54545454545454</v>
      </c>
      <c r="BA244">
        <v>19</v>
      </c>
      <c r="BB244">
        <v>51</v>
      </c>
      <c r="BC244">
        <v>38.909090909090907</v>
      </c>
      <c r="BD244">
        <v>19</v>
      </c>
      <c r="BE244">
        <v>51</v>
      </c>
      <c r="BF244">
        <v>39.454545454545453</v>
      </c>
      <c r="BG244">
        <v>19</v>
      </c>
      <c r="BH244">
        <v>51</v>
      </c>
      <c r="BI244">
        <v>39.818181818181827</v>
      </c>
      <c r="BJ244">
        <v>19</v>
      </c>
      <c r="BK244">
        <v>52</v>
      </c>
      <c r="BL244">
        <v>40.36363636363636</v>
      </c>
      <c r="BM244">
        <v>19</v>
      </c>
      <c r="BN244">
        <v>52</v>
      </c>
      <c r="BO244">
        <v>40.727272727272727</v>
      </c>
      <c r="BP244">
        <v>19</v>
      </c>
      <c r="BQ244">
        <v>52</v>
      </c>
      <c r="BR244">
        <v>41.272727272727273</v>
      </c>
      <c r="BS244">
        <v>19</v>
      </c>
      <c r="BT244">
        <v>52</v>
      </c>
      <c r="BU244">
        <v>41.818181818181813</v>
      </c>
      <c r="BV244">
        <v>19</v>
      </c>
      <c r="BW244">
        <v>116</v>
      </c>
      <c r="BX244">
        <v>57.63636363636364</v>
      </c>
    </row>
    <row r="245" spans="1:76" x14ac:dyDescent="0.4">
      <c r="A245" t="s">
        <v>166</v>
      </c>
      <c r="B245">
        <v>23</v>
      </c>
      <c r="C245">
        <v>65</v>
      </c>
      <c r="D245">
        <v>42</v>
      </c>
      <c r="E245">
        <v>23</v>
      </c>
      <c r="F245">
        <v>62</v>
      </c>
      <c r="G245">
        <v>40.799999999999997</v>
      </c>
      <c r="H245">
        <v>23</v>
      </c>
      <c r="I245">
        <v>59</v>
      </c>
      <c r="J245">
        <v>39.4</v>
      </c>
      <c r="K245">
        <v>23</v>
      </c>
      <c r="L245">
        <v>57</v>
      </c>
      <c r="M245">
        <v>38.4</v>
      </c>
      <c r="N245">
        <v>23</v>
      </c>
      <c r="O245">
        <v>54</v>
      </c>
      <c r="P245">
        <v>37.200000000000003</v>
      </c>
      <c r="Q245">
        <v>23</v>
      </c>
      <c r="R245">
        <v>51</v>
      </c>
      <c r="S245">
        <v>36</v>
      </c>
      <c r="T245">
        <v>23</v>
      </c>
      <c r="U245">
        <v>48</v>
      </c>
      <c r="V245">
        <v>34.799999999999997</v>
      </c>
      <c r="W245">
        <v>23</v>
      </c>
      <c r="X245">
        <v>46</v>
      </c>
      <c r="Y245">
        <v>33.6</v>
      </c>
      <c r="Z245">
        <v>23</v>
      </c>
      <c r="AA245">
        <v>43</v>
      </c>
      <c r="AB245">
        <v>32.4</v>
      </c>
      <c r="AC245">
        <v>23</v>
      </c>
      <c r="AD245">
        <v>40</v>
      </c>
      <c r="AE245">
        <v>31.4</v>
      </c>
      <c r="AF245">
        <v>23</v>
      </c>
      <c r="AG245">
        <v>37</v>
      </c>
      <c r="AH245">
        <v>30</v>
      </c>
      <c r="AI245">
        <v>23</v>
      </c>
      <c r="AJ245">
        <v>36</v>
      </c>
      <c r="AK245">
        <v>29</v>
      </c>
      <c r="AL245">
        <v>23</v>
      </c>
      <c r="AM245">
        <v>34</v>
      </c>
      <c r="AN245">
        <v>27.8</v>
      </c>
      <c r="AO245">
        <v>22</v>
      </c>
      <c r="AP245">
        <v>32</v>
      </c>
      <c r="AQ245">
        <v>26.6</v>
      </c>
      <c r="AR245">
        <v>22</v>
      </c>
      <c r="AS245">
        <v>30</v>
      </c>
      <c r="AT245">
        <v>25.4</v>
      </c>
      <c r="AU245">
        <v>21</v>
      </c>
      <c r="AV245">
        <v>29</v>
      </c>
      <c r="AW245">
        <v>24.4</v>
      </c>
      <c r="AX245">
        <v>20</v>
      </c>
      <c r="AY245">
        <v>27</v>
      </c>
      <c r="AZ245">
        <v>23</v>
      </c>
      <c r="BA245">
        <v>18</v>
      </c>
      <c r="BB245">
        <v>25</v>
      </c>
      <c r="BC245">
        <v>21.8</v>
      </c>
      <c r="BD245">
        <v>19</v>
      </c>
      <c r="BE245">
        <v>29</v>
      </c>
      <c r="BF245">
        <v>23.8</v>
      </c>
      <c r="BG245">
        <v>18</v>
      </c>
      <c r="BH245">
        <v>34</v>
      </c>
      <c r="BI245">
        <v>25.8</v>
      </c>
      <c r="BJ245">
        <v>18</v>
      </c>
      <c r="BK245">
        <v>38</v>
      </c>
      <c r="BL245">
        <v>27.6</v>
      </c>
      <c r="BM245">
        <v>17</v>
      </c>
      <c r="BN245">
        <v>45</v>
      </c>
      <c r="BO245">
        <v>29.4</v>
      </c>
      <c r="BP245">
        <v>16</v>
      </c>
      <c r="BQ245">
        <v>52</v>
      </c>
      <c r="BR245">
        <v>31.4</v>
      </c>
      <c r="BS245">
        <v>16</v>
      </c>
      <c r="BT245">
        <v>58</v>
      </c>
      <c r="BU245">
        <v>33.200000000000003</v>
      </c>
      <c r="BV245">
        <v>18</v>
      </c>
      <c r="BW245">
        <v>77</v>
      </c>
      <c r="BX245">
        <v>47.4</v>
      </c>
    </row>
    <row r="246" spans="1:76" x14ac:dyDescent="0.4">
      <c r="A246" t="s">
        <v>167</v>
      </c>
      <c r="B246">
        <v>27</v>
      </c>
      <c r="C246">
        <v>129</v>
      </c>
      <c r="D246">
        <v>62.444444444444443</v>
      </c>
      <c r="E246">
        <v>30</v>
      </c>
      <c r="F246">
        <v>129</v>
      </c>
      <c r="G246">
        <v>63.444444444444443</v>
      </c>
      <c r="H246">
        <v>33</v>
      </c>
      <c r="I246">
        <v>128</v>
      </c>
      <c r="J246">
        <v>64.444444444444443</v>
      </c>
      <c r="K246">
        <v>36</v>
      </c>
      <c r="L246">
        <v>128</v>
      </c>
      <c r="M246">
        <v>65.555555555555557</v>
      </c>
      <c r="N246">
        <v>39</v>
      </c>
      <c r="O246">
        <v>127</v>
      </c>
      <c r="P246">
        <v>66.555555555555557</v>
      </c>
      <c r="Q246">
        <v>42</v>
      </c>
      <c r="R246">
        <v>127</v>
      </c>
      <c r="S246">
        <v>67.666666666666671</v>
      </c>
      <c r="T246">
        <v>45</v>
      </c>
      <c r="U246">
        <v>126</v>
      </c>
      <c r="V246">
        <v>68.666666666666671</v>
      </c>
      <c r="W246">
        <v>48</v>
      </c>
      <c r="X246">
        <v>126</v>
      </c>
      <c r="Y246">
        <v>69.666666666666671</v>
      </c>
      <c r="Z246">
        <v>51</v>
      </c>
      <c r="AA246">
        <v>125</v>
      </c>
      <c r="AB246">
        <v>70.666666666666671</v>
      </c>
      <c r="AC246">
        <v>54</v>
      </c>
      <c r="AD246">
        <v>125</v>
      </c>
      <c r="AE246">
        <v>72</v>
      </c>
      <c r="AF246">
        <v>55</v>
      </c>
      <c r="AG246">
        <v>124</v>
      </c>
      <c r="AH246">
        <v>72.888888888888886</v>
      </c>
      <c r="AI246">
        <v>53</v>
      </c>
      <c r="AJ246">
        <v>124</v>
      </c>
      <c r="AK246">
        <v>74</v>
      </c>
      <c r="AL246">
        <v>52</v>
      </c>
      <c r="AM246">
        <v>123</v>
      </c>
      <c r="AN246">
        <v>74.888888888888886</v>
      </c>
      <c r="AO246">
        <v>50</v>
      </c>
      <c r="AP246">
        <v>123</v>
      </c>
      <c r="AQ246">
        <v>76.111111111111114</v>
      </c>
      <c r="AR246">
        <v>49</v>
      </c>
      <c r="AS246">
        <v>122</v>
      </c>
      <c r="AT246">
        <v>76.333333333333329</v>
      </c>
      <c r="AU246">
        <v>37</v>
      </c>
      <c r="AV246">
        <v>84</v>
      </c>
      <c r="AW246">
        <v>67.222222222222229</v>
      </c>
      <c r="AX246">
        <v>46</v>
      </c>
      <c r="AY246">
        <v>114</v>
      </c>
      <c r="AZ246">
        <v>76.222222222222214</v>
      </c>
      <c r="BA246">
        <v>45</v>
      </c>
      <c r="BB246">
        <v>190</v>
      </c>
      <c r="BC246">
        <v>84.111111111111114</v>
      </c>
      <c r="BD246">
        <v>43</v>
      </c>
      <c r="BE246">
        <v>117</v>
      </c>
      <c r="BF246">
        <v>74.555555555555557</v>
      </c>
      <c r="BG246">
        <v>42</v>
      </c>
      <c r="BH246">
        <v>142</v>
      </c>
      <c r="BI246">
        <v>68.777777777777771</v>
      </c>
      <c r="BJ246">
        <v>38</v>
      </c>
      <c r="BK246">
        <v>120</v>
      </c>
      <c r="BL246">
        <v>61.777777777777779</v>
      </c>
      <c r="BM246">
        <v>32</v>
      </c>
      <c r="BN246">
        <v>98</v>
      </c>
      <c r="BO246">
        <v>55.111111111111114</v>
      </c>
      <c r="BP246">
        <v>27</v>
      </c>
      <c r="BQ246">
        <v>82</v>
      </c>
      <c r="BR246">
        <v>48.111111111111114</v>
      </c>
      <c r="BS246">
        <v>21</v>
      </c>
      <c r="BT246">
        <v>82</v>
      </c>
      <c r="BU246">
        <v>41.333333333333336</v>
      </c>
      <c r="BV246">
        <v>15</v>
      </c>
      <c r="BW246">
        <v>82</v>
      </c>
      <c r="BX246">
        <v>34.444444444444443</v>
      </c>
    </row>
    <row r="247" spans="1:76" x14ac:dyDescent="0.4">
      <c r="A247" t="s">
        <v>168</v>
      </c>
      <c r="B247">
        <v>79</v>
      </c>
      <c r="C247">
        <v>105</v>
      </c>
      <c r="D247">
        <v>92</v>
      </c>
      <c r="E247">
        <v>61</v>
      </c>
      <c r="F247">
        <v>104</v>
      </c>
      <c r="G247">
        <v>82.5</v>
      </c>
      <c r="H247">
        <v>43</v>
      </c>
      <c r="I247">
        <v>102</v>
      </c>
      <c r="J247">
        <v>72.5</v>
      </c>
      <c r="K247">
        <v>44</v>
      </c>
      <c r="L247">
        <v>100</v>
      </c>
      <c r="M247">
        <v>72</v>
      </c>
      <c r="N247">
        <v>46</v>
      </c>
      <c r="O247">
        <v>99</v>
      </c>
      <c r="P247">
        <v>72.5</v>
      </c>
      <c r="Q247">
        <v>47</v>
      </c>
      <c r="R247">
        <v>97</v>
      </c>
      <c r="S247">
        <v>72</v>
      </c>
      <c r="T247">
        <v>49</v>
      </c>
      <c r="U247">
        <v>95</v>
      </c>
      <c r="V247">
        <v>72</v>
      </c>
      <c r="W247">
        <v>50</v>
      </c>
      <c r="X247">
        <v>94</v>
      </c>
      <c r="Y247">
        <v>72</v>
      </c>
      <c r="Z247">
        <v>52</v>
      </c>
      <c r="AA247">
        <v>92</v>
      </c>
      <c r="AB247">
        <v>72</v>
      </c>
      <c r="AC247">
        <v>53</v>
      </c>
      <c r="AD247">
        <v>90</v>
      </c>
      <c r="AE247">
        <v>71.5</v>
      </c>
      <c r="AF247">
        <v>55</v>
      </c>
      <c r="AG247">
        <v>89</v>
      </c>
      <c r="AH247">
        <v>72</v>
      </c>
      <c r="AI247">
        <v>57</v>
      </c>
      <c r="AJ247">
        <v>87</v>
      </c>
      <c r="AK247">
        <v>72</v>
      </c>
      <c r="AL247">
        <v>58</v>
      </c>
      <c r="AM247">
        <v>86</v>
      </c>
      <c r="AN247">
        <v>72</v>
      </c>
      <c r="AO247">
        <v>60</v>
      </c>
      <c r="AP247">
        <v>84</v>
      </c>
      <c r="AQ247">
        <v>72</v>
      </c>
      <c r="AR247">
        <v>61</v>
      </c>
      <c r="AS247">
        <v>82</v>
      </c>
      <c r="AT247">
        <v>71.5</v>
      </c>
      <c r="AU247">
        <v>63</v>
      </c>
      <c r="AV247">
        <v>81</v>
      </c>
      <c r="AW247">
        <v>72</v>
      </c>
      <c r="AX247">
        <v>64</v>
      </c>
      <c r="AY247">
        <v>79</v>
      </c>
      <c r="AZ247">
        <v>71.5</v>
      </c>
      <c r="BA247">
        <v>66</v>
      </c>
      <c r="BB247">
        <v>77</v>
      </c>
      <c r="BC247">
        <v>71.5</v>
      </c>
      <c r="BD247">
        <v>67</v>
      </c>
      <c r="BE247">
        <v>76</v>
      </c>
      <c r="BF247">
        <v>71.5</v>
      </c>
      <c r="BG247">
        <v>69</v>
      </c>
      <c r="BH247">
        <v>74</v>
      </c>
      <c r="BI247">
        <v>71.5</v>
      </c>
      <c r="BJ247">
        <v>70</v>
      </c>
      <c r="BK247">
        <v>72</v>
      </c>
      <c r="BL247">
        <v>71</v>
      </c>
      <c r="BM247">
        <v>72</v>
      </c>
      <c r="BN247">
        <v>83</v>
      </c>
      <c r="BO247">
        <v>77.5</v>
      </c>
      <c r="BP247">
        <v>74</v>
      </c>
      <c r="BQ247">
        <v>94</v>
      </c>
      <c r="BR247">
        <v>84</v>
      </c>
      <c r="BS247">
        <v>75</v>
      </c>
      <c r="BT247">
        <v>106</v>
      </c>
      <c r="BU247">
        <v>90.5</v>
      </c>
      <c r="BV247">
        <v>77</v>
      </c>
      <c r="BW247">
        <v>117</v>
      </c>
      <c r="BX247">
        <v>97</v>
      </c>
    </row>
    <row r="248" spans="1:76" x14ac:dyDescent="0.4">
      <c r="A248" t="s">
        <v>169</v>
      </c>
      <c r="B248">
        <v>56</v>
      </c>
      <c r="C248">
        <v>101</v>
      </c>
      <c r="D248">
        <v>80.571428571428584</v>
      </c>
      <c r="E248">
        <v>56</v>
      </c>
      <c r="F248">
        <v>97</v>
      </c>
      <c r="G248">
        <v>78.428571428571431</v>
      </c>
      <c r="H248">
        <v>56</v>
      </c>
      <c r="I248">
        <v>94</v>
      </c>
      <c r="J248">
        <v>76.428571428571431</v>
      </c>
      <c r="K248">
        <v>56</v>
      </c>
      <c r="L248">
        <v>92</v>
      </c>
      <c r="M248">
        <v>74.142857142857153</v>
      </c>
      <c r="N248">
        <v>56</v>
      </c>
      <c r="O248">
        <v>90</v>
      </c>
      <c r="P248">
        <v>72</v>
      </c>
      <c r="Q248">
        <v>56</v>
      </c>
      <c r="R248">
        <v>89</v>
      </c>
      <c r="S248">
        <v>69.714285714285708</v>
      </c>
      <c r="T248">
        <v>56</v>
      </c>
      <c r="U248">
        <v>87</v>
      </c>
      <c r="V248">
        <v>67.428571428571431</v>
      </c>
      <c r="W248">
        <v>55</v>
      </c>
      <c r="X248">
        <v>86</v>
      </c>
      <c r="Y248">
        <v>65.571428571428569</v>
      </c>
      <c r="Z248">
        <v>53</v>
      </c>
      <c r="AA248">
        <v>84</v>
      </c>
      <c r="AB248">
        <v>63.428571428571431</v>
      </c>
      <c r="AC248">
        <v>51</v>
      </c>
      <c r="AD248">
        <v>82</v>
      </c>
      <c r="AE248">
        <v>61.142857142857139</v>
      </c>
      <c r="AF248">
        <v>49</v>
      </c>
      <c r="AG248">
        <v>63</v>
      </c>
      <c r="AH248">
        <v>55.999999999999993</v>
      </c>
      <c r="AI248">
        <v>36</v>
      </c>
      <c r="AJ248">
        <v>59</v>
      </c>
      <c r="AK248">
        <v>50.714285714285715</v>
      </c>
      <c r="AL248">
        <v>34</v>
      </c>
      <c r="AM248">
        <v>56</v>
      </c>
      <c r="AN248">
        <v>48.571428571428569</v>
      </c>
      <c r="AO248">
        <v>33</v>
      </c>
      <c r="AP248">
        <v>56</v>
      </c>
      <c r="AQ248">
        <v>46.285714285714285</v>
      </c>
      <c r="AR248">
        <v>31</v>
      </c>
      <c r="AS248">
        <v>56</v>
      </c>
      <c r="AT248">
        <v>44.142857142857146</v>
      </c>
      <c r="AU248">
        <v>29</v>
      </c>
      <c r="AV248">
        <v>56</v>
      </c>
      <c r="AW248">
        <v>41.857142857142854</v>
      </c>
      <c r="AX248">
        <v>27</v>
      </c>
      <c r="AY248">
        <v>56</v>
      </c>
      <c r="AZ248">
        <v>39.714285714285715</v>
      </c>
      <c r="BA248">
        <v>26</v>
      </c>
      <c r="BB248">
        <v>56</v>
      </c>
      <c r="BC248">
        <v>37.571428571428569</v>
      </c>
      <c r="BD248">
        <v>24</v>
      </c>
      <c r="BE248">
        <v>56</v>
      </c>
      <c r="BF248">
        <v>35.428571428571431</v>
      </c>
      <c r="BG248">
        <v>22</v>
      </c>
      <c r="BH248">
        <v>56</v>
      </c>
      <c r="BI248">
        <v>33.142857142857146</v>
      </c>
      <c r="BJ248">
        <v>20</v>
      </c>
      <c r="BK248">
        <v>56</v>
      </c>
      <c r="BL248">
        <v>30.857142857142854</v>
      </c>
      <c r="BM248">
        <v>19</v>
      </c>
      <c r="BN248">
        <v>56</v>
      </c>
      <c r="BO248">
        <v>30.571428571428573</v>
      </c>
      <c r="BP248">
        <v>17</v>
      </c>
      <c r="BQ248">
        <v>56</v>
      </c>
      <c r="BR248">
        <v>30.428571428571427</v>
      </c>
      <c r="BS248">
        <v>13</v>
      </c>
      <c r="BT248">
        <v>63</v>
      </c>
      <c r="BU248">
        <v>30.000000000000004</v>
      </c>
      <c r="BV248">
        <v>9</v>
      </c>
      <c r="BW248">
        <v>75</v>
      </c>
      <c r="BX248">
        <v>29.857142857142854</v>
      </c>
    </row>
    <row r="249" spans="1:76" x14ac:dyDescent="0.4">
      <c r="A249" t="s">
        <v>170</v>
      </c>
      <c r="B249">
        <v>37</v>
      </c>
      <c r="C249">
        <v>95</v>
      </c>
      <c r="D249">
        <v>63</v>
      </c>
      <c r="E249">
        <v>37</v>
      </c>
      <c r="F249">
        <v>92</v>
      </c>
      <c r="G249">
        <v>61.4</v>
      </c>
      <c r="H249">
        <v>36</v>
      </c>
      <c r="I249">
        <v>89</v>
      </c>
      <c r="J249">
        <v>60</v>
      </c>
      <c r="K249">
        <v>35</v>
      </c>
      <c r="L249">
        <v>86</v>
      </c>
      <c r="M249">
        <v>58.2</v>
      </c>
      <c r="N249">
        <v>34</v>
      </c>
      <c r="O249">
        <v>82</v>
      </c>
      <c r="P249">
        <v>56.4</v>
      </c>
      <c r="Q249">
        <v>34</v>
      </c>
      <c r="R249">
        <v>79</v>
      </c>
      <c r="S249">
        <v>54.8</v>
      </c>
      <c r="T249">
        <v>33</v>
      </c>
      <c r="U249">
        <v>76</v>
      </c>
      <c r="V249">
        <v>53.4</v>
      </c>
      <c r="W249">
        <v>32</v>
      </c>
      <c r="X249">
        <v>73</v>
      </c>
      <c r="Y249">
        <v>51.6</v>
      </c>
      <c r="Z249">
        <v>31</v>
      </c>
      <c r="AA249">
        <v>70</v>
      </c>
      <c r="AB249">
        <v>50</v>
      </c>
      <c r="AC249">
        <v>31</v>
      </c>
      <c r="AD249">
        <v>67</v>
      </c>
      <c r="AE249">
        <v>48.6</v>
      </c>
      <c r="AF249">
        <v>30</v>
      </c>
      <c r="AG249">
        <v>64</v>
      </c>
      <c r="AH249">
        <v>47</v>
      </c>
      <c r="AI249">
        <v>29</v>
      </c>
      <c r="AJ249">
        <v>60</v>
      </c>
      <c r="AK249">
        <v>45</v>
      </c>
      <c r="AL249">
        <v>28</v>
      </c>
      <c r="AM249">
        <v>57</v>
      </c>
      <c r="AN249">
        <v>43.6</v>
      </c>
      <c r="AO249">
        <v>28</v>
      </c>
      <c r="AP249">
        <v>54</v>
      </c>
      <c r="AQ249">
        <v>42</v>
      </c>
      <c r="AR249">
        <v>27</v>
      </c>
      <c r="AS249">
        <v>51</v>
      </c>
      <c r="AT249">
        <v>40.4</v>
      </c>
      <c r="AU249">
        <v>26</v>
      </c>
      <c r="AV249">
        <v>48</v>
      </c>
      <c r="AW249">
        <v>38.6</v>
      </c>
      <c r="AX249">
        <v>25</v>
      </c>
      <c r="AY249">
        <v>47</v>
      </c>
      <c r="AZ249">
        <v>37.200000000000003</v>
      </c>
      <c r="BA249">
        <v>25</v>
      </c>
      <c r="BB249">
        <v>45</v>
      </c>
      <c r="BC249">
        <v>35.4</v>
      </c>
      <c r="BD249">
        <v>24</v>
      </c>
      <c r="BE249">
        <v>43</v>
      </c>
      <c r="BF249">
        <v>34</v>
      </c>
      <c r="BG249">
        <v>23</v>
      </c>
      <c r="BH249">
        <v>43</v>
      </c>
      <c r="BI249">
        <v>34</v>
      </c>
      <c r="BJ249">
        <v>22</v>
      </c>
      <c r="BK249">
        <v>49</v>
      </c>
      <c r="BL249">
        <v>34.200000000000003</v>
      </c>
      <c r="BM249">
        <v>22</v>
      </c>
      <c r="BN249">
        <v>54</v>
      </c>
      <c r="BO249">
        <v>34.200000000000003</v>
      </c>
      <c r="BP249">
        <v>21</v>
      </c>
      <c r="BQ249">
        <v>59</v>
      </c>
      <c r="BR249">
        <v>34.4</v>
      </c>
      <c r="BS249">
        <v>20</v>
      </c>
      <c r="BT249">
        <v>64</v>
      </c>
      <c r="BU249">
        <v>34.200000000000003</v>
      </c>
      <c r="BV249">
        <v>19</v>
      </c>
      <c r="BW249">
        <v>69</v>
      </c>
      <c r="BX249">
        <v>34.200000000000003</v>
      </c>
    </row>
    <row r="250" spans="1:76" x14ac:dyDescent="0.4">
      <c r="A250" t="s">
        <v>171</v>
      </c>
      <c r="B250">
        <v>41</v>
      </c>
      <c r="C250">
        <v>75</v>
      </c>
      <c r="D250">
        <v>53.2</v>
      </c>
      <c r="E250">
        <v>41</v>
      </c>
      <c r="F250">
        <v>67</v>
      </c>
      <c r="G250">
        <v>51.6</v>
      </c>
      <c r="H250">
        <v>41</v>
      </c>
      <c r="I250">
        <v>58</v>
      </c>
      <c r="J250">
        <v>49.8</v>
      </c>
      <c r="K250">
        <v>41</v>
      </c>
      <c r="L250">
        <v>52</v>
      </c>
      <c r="M250">
        <v>48</v>
      </c>
      <c r="N250">
        <v>41</v>
      </c>
      <c r="O250">
        <v>52</v>
      </c>
      <c r="P250">
        <v>46.4</v>
      </c>
      <c r="Q250">
        <v>32</v>
      </c>
      <c r="R250">
        <v>52</v>
      </c>
      <c r="S250">
        <v>44.6</v>
      </c>
      <c r="T250">
        <v>33</v>
      </c>
      <c r="U250">
        <v>52</v>
      </c>
      <c r="V250">
        <v>44.8</v>
      </c>
      <c r="W250">
        <v>34</v>
      </c>
      <c r="X250">
        <v>52</v>
      </c>
      <c r="Y250">
        <v>45</v>
      </c>
      <c r="Z250">
        <v>35</v>
      </c>
      <c r="AA250">
        <v>52</v>
      </c>
      <c r="AB250">
        <v>45.2</v>
      </c>
      <c r="AC250">
        <v>36</v>
      </c>
      <c r="AD250">
        <v>52</v>
      </c>
      <c r="AE250">
        <v>45.4</v>
      </c>
      <c r="AF250">
        <v>37</v>
      </c>
      <c r="AG250">
        <v>52</v>
      </c>
      <c r="AH250">
        <v>45.6</v>
      </c>
      <c r="AI250">
        <v>39</v>
      </c>
      <c r="AJ250">
        <v>52</v>
      </c>
      <c r="AK250">
        <v>46</v>
      </c>
      <c r="AL250">
        <v>40</v>
      </c>
      <c r="AM250">
        <v>52</v>
      </c>
      <c r="AN250">
        <v>46.2</v>
      </c>
      <c r="AO250">
        <v>41</v>
      </c>
      <c r="AP250">
        <v>52</v>
      </c>
      <c r="AQ250">
        <v>46.4</v>
      </c>
      <c r="AR250">
        <v>41</v>
      </c>
      <c r="AS250">
        <v>52</v>
      </c>
      <c r="AT250">
        <v>46.6</v>
      </c>
      <c r="AU250">
        <v>41</v>
      </c>
      <c r="AV250">
        <v>52</v>
      </c>
      <c r="AW250">
        <v>46.8</v>
      </c>
      <c r="AX250">
        <v>41</v>
      </c>
      <c r="AY250">
        <v>52</v>
      </c>
      <c r="AZ250">
        <v>47</v>
      </c>
      <c r="BA250">
        <v>41</v>
      </c>
      <c r="BB250">
        <v>52</v>
      </c>
      <c r="BC250">
        <v>47.2</v>
      </c>
      <c r="BD250">
        <v>41</v>
      </c>
      <c r="BE250">
        <v>52</v>
      </c>
      <c r="BF250">
        <v>47.4</v>
      </c>
      <c r="BG250">
        <v>41</v>
      </c>
      <c r="BH250">
        <v>52</v>
      </c>
      <c r="BI250">
        <v>47.6</v>
      </c>
      <c r="BJ250">
        <v>41</v>
      </c>
      <c r="BK250">
        <v>52</v>
      </c>
      <c r="BL250">
        <v>47.8</v>
      </c>
      <c r="BM250">
        <v>41</v>
      </c>
      <c r="BN250">
        <v>52</v>
      </c>
      <c r="BO250">
        <v>48</v>
      </c>
      <c r="BP250">
        <v>41</v>
      </c>
      <c r="BQ250">
        <v>52</v>
      </c>
      <c r="BR250">
        <v>48.2</v>
      </c>
      <c r="BS250">
        <v>41</v>
      </c>
      <c r="BT250">
        <v>52</v>
      </c>
      <c r="BU250">
        <v>48.6</v>
      </c>
      <c r="BV250">
        <v>41</v>
      </c>
      <c r="BW250">
        <v>53</v>
      </c>
      <c r="BX250">
        <v>48.8</v>
      </c>
    </row>
    <row r="251" spans="1:76" x14ac:dyDescent="0.4">
      <c r="A251" t="s">
        <v>172</v>
      </c>
      <c r="B251">
        <v>57</v>
      </c>
      <c r="C251">
        <v>219</v>
      </c>
      <c r="D251">
        <v>147</v>
      </c>
      <c r="E251">
        <v>60</v>
      </c>
      <c r="F251">
        <v>213</v>
      </c>
      <c r="G251">
        <v>146.00000000000003</v>
      </c>
      <c r="H251">
        <v>64</v>
      </c>
      <c r="I251">
        <v>208</v>
      </c>
      <c r="J251">
        <v>145.18181818181819</v>
      </c>
      <c r="K251">
        <v>68</v>
      </c>
      <c r="L251">
        <v>203</v>
      </c>
      <c r="M251">
        <v>144.45454545454544</v>
      </c>
      <c r="N251">
        <v>72</v>
      </c>
      <c r="O251">
        <v>198</v>
      </c>
      <c r="P251">
        <v>143.54545454545456</v>
      </c>
      <c r="Q251">
        <v>76</v>
      </c>
      <c r="R251">
        <v>192</v>
      </c>
      <c r="S251">
        <v>142.63636363636363</v>
      </c>
      <c r="T251">
        <v>80</v>
      </c>
      <c r="U251">
        <v>187</v>
      </c>
      <c r="V251">
        <v>142</v>
      </c>
      <c r="W251">
        <v>84</v>
      </c>
      <c r="X251">
        <v>182</v>
      </c>
      <c r="Y251">
        <v>141.18181818181816</v>
      </c>
      <c r="Z251">
        <v>87</v>
      </c>
      <c r="AA251">
        <v>176</v>
      </c>
      <c r="AB251">
        <v>141.90909090909091</v>
      </c>
      <c r="AC251">
        <v>91</v>
      </c>
      <c r="AD251">
        <v>172</v>
      </c>
      <c r="AE251">
        <v>142.81818181818181</v>
      </c>
      <c r="AF251">
        <v>95</v>
      </c>
      <c r="AG251">
        <v>172</v>
      </c>
      <c r="AH251">
        <v>143.63636363636365</v>
      </c>
      <c r="AI251">
        <v>99</v>
      </c>
      <c r="AJ251">
        <v>172</v>
      </c>
      <c r="AK251">
        <v>144.63636363636363</v>
      </c>
      <c r="AL251">
        <v>103</v>
      </c>
      <c r="AM251">
        <v>172</v>
      </c>
      <c r="AN251">
        <v>144.00000000000003</v>
      </c>
      <c r="AO251">
        <v>107</v>
      </c>
      <c r="AP251">
        <v>172</v>
      </c>
      <c r="AQ251">
        <v>143.72727272727272</v>
      </c>
      <c r="AR251">
        <v>111</v>
      </c>
      <c r="AS251">
        <v>172</v>
      </c>
      <c r="AT251">
        <v>143.18181818181822</v>
      </c>
      <c r="AU251">
        <v>114</v>
      </c>
      <c r="AV251">
        <v>180</v>
      </c>
      <c r="AW251">
        <v>144.81818181818181</v>
      </c>
      <c r="AX251">
        <v>123</v>
      </c>
      <c r="AY251">
        <v>211</v>
      </c>
      <c r="AZ251">
        <v>148.72727272727272</v>
      </c>
      <c r="BA251">
        <v>122</v>
      </c>
      <c r="BB251">
        <v>241</v>
      </c>
      <c r="BC251">
        <v>152.54545454545453</v>
      </c>
      <c r="BD251">
        <v>121</v>
      </c>
      <c r="BE251">
        <v>271</v>
      </c>
      <c r="BF251">
        <v>156.45454545454544</v>
      </c>
      <c r="BG251">
        <v>118</v>
      </c>
      <c r="BH251">
        <v>243</v>
      </c>
      <c r="BI251">
        <v>150.72727272727272</v>
      </c>
      <c r="BJ251">
        <v>119</v>
      </c>
      <c r="BK251">
        <v>214</v>
      </c>
      <c r="BL251">
        <v>146.27272727272725</v>
      </c>
      <c r="BM251">
        <v>118</v>
      </c>
      <c r="BN251">
        <v>186</v>
      </c>
      <c r="BO251">
        <v>142</v>
      </c>
      <c r="BP251">
        <v>117</v>
      </c>
      <c r="BQ251">
        <v>172</v>
      </c>
      <c r="BR251">
        <v>137.63636363636363</v>
      </c>
      <c r="BS251">
        <v>99</v>
      </c>
      <c r="BT251">
        <v>172</v>
      </c>
      <c r="BU251">
        <v>133.36363636363637</v>
      </c>
      <c r="BV251">
        <v>80</v>
      </c>
      <c r="BW251">
        <v>172</v>
      </c>
      <c r="BX251">
        <v>129.09090909090907</v>
      </c>
    </row>
    <row r="252" spans="1:76" x14ac:dyDescent="0.4">
      <c r="A252" t="s">
        <v>173</v>
      </c>
      <c r="B252">
        <v>113</v>
      </c>
      <c r="C252">
        <v>216</v>
      </c>
      <c r="D252">
        <v>161.5</v>
      </c>
      <c r="E252">
        <v>111</v>
      </c>
      <c r="F252">
        <v>209</v>
      </c>
      <c r="G252">
        <v>163</v>
      </c>
      <c r="H252">
        <v>109</v>
      </c>
      <c r="I252">
        <v>248</v>
      </c>
      <c r="J252">
        <v>165</v>
      </c>
      <c r="K252">
        <v>103</v>
      </c>
      <c r="L252">
        <v>157</v>
      </c>
      <c r="M252">
        <v>120.5</v>
      </c>
      <c r="N252">
        <v>102</v>
      </c>
      <c r="O252">
        <v>138</v>
      </c>
      <c r="P252">
        <v>112.75</v>
      </c>
      <c r="Q252">
        <v>94</v>
      </c>
      <c r="R252">
        <v>118</v>
      </c>
      <c r="S252">
        <v>104.25</v>
      </c>
      <c r="T252">
        <v>84</v>
      </c>
      <c r="U252">
        <v>102</v>
      </c>
      <c r="V252">
        <v>96.25</v>
      </c>
      <c r="W252">
        <v>73</v>
      </c>
      <c r="X252">
        <v>100</v>
      </c>
      <c r="Y252">
        <v>87.75</v>
      </c>
      <c r="Z252">
        <v>63</v>
      </c>
      <c r="AA252">
        <v>99</v>
      </c>
      <c r="AB252">
        <v>85</v>
      </c>
      <c r="AC252">
        <v>66</v>
      </c>
      <c r="AD252">
        <v>97</v>
      </c>
      <c r="AE252">
        <v>85.25</v>
      </c>
      <c r="AF252">
        <v>69</v>
      </c>
      <c r="AG252">
        <v>96</v>
      </c>
      <c r="AH252">
        <v>85.75</v>
      </c>
      <c r="AI252">
        <v>72</v>
      </c>
      <c r="AJ252">
        <v>95</v>
      </c>
      <c r="AK252">
        <v>86</v>
      </c>
      <c r="AL252">
        <v>75</v>
      </c>
      <c r="AM252">
        <v>95</v>
      </c>
      <c r="AN252">
        <v>86.75</v>
      </c>
      <c r="AO252">
        <v>78</v>
      </c>
      <c r="AP252">
        <v>94</v>
      </c>
      <c r="AQ252">
        <v>87</v>
      </c>
      <c r="AR252">
        <v>81</v>
      </c>
      <c r="AS252">
        <v>93</v>
      </c>
      <c r="AT252">
        <v>87.25</v>
      </c>
      <c r="AU252">
        <v>84</v>
      </c>
      <c r="AV252">
        <v>92</v>
      </c>
      <c r="AW252">
        <v>87.5</v>
      </c>
      <c r="AX252">
        <v>85</v>
      </c>
      <c r="AY252">
        <v>91</v>
      </c>
      <c r="AZ252">
        <v>88.25</v>
      </c>
      <c r="BA252">
        <v>83</v>
      </c>
      <c r="BB252">
        <v>91</v>
      </c>
      <c r="BC252">
        <v>88.5</v>
      </c>
      <c r="BD252">
        <v>81</v>
      </c>
      <c r="BE252">
        <v>93</v>
      </c>
      <c r="BF252">
        <v>88.75</v>
      </c>
      <c r="BG252">
        <v>79</v>
      </c>
      <c r="BH252">
        <v>96</v>
      </c>
      <c r="BI252">
        <v>89</v>
      </c>
      <c r="BJ252">
        <v>78</v>
      </c>
      <c r="BK252">
        <v>99</v>
      </c>
      <c r="BL252">
        <v>89.5</v>
      </c>
      <c r="BM252">
        <v>76</v>
      </c>
      <c r="BN252">
        <v>102</v>
      </c>
      <c r="BO252">
        <v>89.75</v>
      </c>
      <c r="BP252">
        <v>74</v>
      </c>
      <c r="BQ252">
        <v>105</v>
      </c>
      <c r="BR252">
        <v>90.25</v>
      </c>
      <c r="BS252">
        <v>72</v>
      </c>
      <c r="BT252">
        <v>108</v>
      </c>
      <c r="BU252">
        <v>90.5</v>
      </c>
      <c r="BV252">
        <v>71</v>
      </c>
      <c r="BW252">
        <v>112</v>
      </c>
      <c r="BX252">
        <v>91.25</v>
      </c>
    </row>
    <row r="253" spans="1:76" x14ac:dyDescent="0.4">
      <c r="A253" t="s">
        <v>174</v>
      </c>
      <c r="B253">
        <v>143</v>
      </c>
      <c r="C253">
        <v>191</v>
      </c>
      <c r="D253">
        <v>169.6</v>
      </c>
      <c r="E253">
        <v>136</v>
      </c>
      <c r="F253">
        <v>200</v>
      </c>
      <c r="G253">
        <v>175.4</v>
      </c>
      <c r="H253">
        <v>130</v>
      </c>
      <c r="I253">
        <v>221</v>
      </c>
      <c r="J253">
        <v>181.8</v>
      </c>
      <c r="K253">
        <v>124</v>
      </c>
      <c r="L253">
        <v>218</v>
      </c>
      <c r="M253">
        <v>174.4</v>
      </c>
      <c r="N253">
        <v>118</v>
      </c>
      <c r="O253">
        <v>235</v>
      </c>
      <c r="P253">
        <v>167</v>
      </c>
      <c r="Q253">
        <v>81</v>
      </c>
      <c r="R253">
        <v>111</v>
      </c>
      <c r="S253">
        <v>96</v>
      </c>
      <c r="T253">
        <v>82</v>
      </c>
      <c r="U253">
        <v>105</v>
      </c>
      <c r="V253">
        <v>95</v>
      </c>
      <c r="W253">
        <v>83</v>
      </c>
      <c r="X253">
        <v>101</v>
      </c>
      <c r="Y253">
        <v>93.8</v>
      </c>
      <c r="Z253">
        <v>85</v>
      </c>
      <c r="AA253">
        <v>100</v>
      </c>
      <c r="AB253">
        <v>92.8</v>
      </c>
      <c r="AC253">
        <v>86</v>
      </c>
      <c r="AD253">
        <v>100</v>
      </c>
      <c r="AE253">
        <v>91.4</v>
      </c>
      <c r="AF253">
        <v>85</v>
      </c>
      <c r="AG253">
        <v>101</v>
      </c>
      <c r="AH253">
        <v>92</v>
      </c>
      <c r="AI253">
        <v>83</v>
      </c>
      <c r="AJ253">
        <v>102</v>
      </c>
      <c r="AK253">
        <v>92.4</v>
      </c>
      <c r="AL253">
        <v>82</v>
      </c>
      <c r="AM253">
        <v>103</v>
      </c>
      <c r="AN253">
        <v>92.8</v>
      </c>
      <c r="AO253">
        <v>81</v>
      </c>
      <c r="AP253">
        <v>104</v>
      </c>
      <c r="AQ253">
        <v>93.2</v>
      </c>
      <c r="AR253">
        <v>80</v>
      </c>
      <c r="AS253">
        <v>105</v>
      </c>
      <c r="AT253">
        <v>94</v>
      </c>
      <c r="AU253">
        <v>79</v>
      </c>
      <c r="AV253">
        <v>106</v>
      </c>
      <c r="AW253">
        <v>94.4</v>
      </c>
      <c r="AX253">
        <v>78</v>
      </c>
      <c r="AY253">
        <v>107</v>
      </c>
      <c r="AZ253">
        <v>95</v>
      </c>
      <c r="BA253">
        <v>77</v>
      </c>
      <c r="BB253">
        <v>108</v>
      </c>
      <c r="BC253">
        <v>95.4</v>
      </c>
      <c r="BD253">
        <v>76</v>
      </c>
      <c r="BE253">
        <v>109</v>
      </c>
      <c r="BF253">
        <v>96</v>
      </c>
      <c r="BG253">
        <v>75</v>
      </c>
      <c r="BH253">
        <v>109</v>
      </c>
      <c r="BI253">
        <v>96.2</v>
      </c>
      <c r="BJ253">
        <v>74</v>
      </c>
      <c r="BK253">
        <v>111</v>
      </c>
      <c r="BL253">
        <v>97</v>
      </c>
      <c r="BM253">
        <v>73</v>
      </c>
      <c r="BN253">
        <v>113</v>
      </c>
      <c r="BO253">
        <v>97.4</v>
      </c>
      <c r="BP253">
        <v>72</v>
      </c>
      <c r="BQ253">
        <v>116</v>
      </c>
      <c r="BR253">
        <v>98</v>
      </c>
      <c r="BS253">
        <v>70</v>
      </c>
      <c r="BT253">
        <v>118</v>
      </c>
      <c r="BU253">
        <v>98.2</v>
      </c>
      <c r="BV253">
        <v>69</v>
      </c>
      <c r="BW253">
        <v>120</v>
      </c>
      <c r="BX253">
        <v>98.6</v>
      </c>
    </row>
    <row r="254" spans="1:76" x14ac:dyDescent="0.4">
      <c r="A254" t="s">
        <v>175</v>
      </c>
      <c r="B254">
        <v>67</v>
      </c>
      <c r="C254">
        <v>78</v>
      </c>
      <c r="D254">
        <v>72.5</v>
      </c>
      <c r="E254">
        <v>66</v>
      </c>
      <c r="F254">
        <v>77</v>
      </c>
      <c r="G254">
        <v>71.5</v>
      </c>
      <c r="H254">
        <v>65</v>
      </c>
      <c r="I254">
        <v>75</v>
      </c>
      <c r="J254">
        <v>70</v>
      </c>
      <c r="K254">
        <v>64</v>
      </c>
      <c r="L254">
        <v>73</v>
      </c>
      <c r="M254">
        <v>68.5</v>
      </c>
      <c r="N254">
        <v>63</v>
      </c>
      <c r="O254">
        <v>71</v>
      </c>
      <c r="P254">
        <v>67</v>
      </c>
      <c r="Q254">
        <v>62</v>
      </c>
      <c r="R254">
        <v>70</v>
      </c>
      <c r="S254">
        <v>66</v>
      </c>
      <c r="T254">
        <v>61</v>
      </c>
      <c r="U254">
        <v>68</v>
      </c>
      <c r="V254">
        <v>64.5</v>
      </c>
      <c r="W254">
        <v>61</v>
      </c>
      <c r="X254">
        <v>66</v>
      </c>
      <c r="Y254">
        <v>63.5</v>
      </c>
      <c r="Z254">
        <v>60</v>
      </c>
      <c r="AA254">
        <v>64</v>
      </c>
      <c r="AB254">
        <v>62</v>
      </c>
      <c r="AC254">
        <v>59</v>
      </c>
      <c r="AD254">
        <v>63</v>
      </c>
      <c r="AE254">
        <v>61</v>
      </c>
      <c r="AF254">
        <v>58</v>
      </c>
      <c r="AG254">
        <v>61</v>
      </c>
      <c r="AH254">
        <v>59.5</v>
      </c>
      <c r="AI254">
        <v>57</v>
      </c>
      <c r="AJ254">
        <v>59</v>
      </c>
      <c r="AK254">
        <v>58</v>
      </c>
      <c r="AL254">
        <v>56</v>
      </c>
      <c r="AM254">
        <v>58</v>
      </c>
      <c r="AN254">
        <v>57</v>
      </c>
      <c r="AO254">
        <v>55</v>
      </c>
      <c r="AP254">
        <v>56</v>
      </c>
      <c r="AQ254">
        <v>55.5</v>
      </c>
      <c r="AR254">
        <v>54</v>
      </c>
      <c r="AS254">
        <v>54</v>
      </c>
      <c r="AT254">
        <v>54</v>
      </c>
      <c r="AU254">
        <v>52</v>
      </c>
      <c r="AV254">
        <v>53</v>
      </c>
      <c r="AW254">
        <v>52.5</v>
      </c>
      <c r="AX254">
        <v>51</v>
      </c>
      <c r="AY254">
        <v>52</v>
      </c>
      <c r="AZ254">
        <v>51.5</v>
      </c>
      <c r="BA254">
        <v>49</v>
      </c>
      <c r="BB254">
        <v>51</v>
      </c>
      <c r="BC254">
        <v>50</v>
      </c>
      <c r="BD254">
        <v>47</v>
      </c>
      <c r="BE254">
        <v>50</v>
      </c>
      <c r="BF254">
        <v>48.5</v>
      </c>
      <c r="BG254">
        <v>45</v>
      </c>
      <c r="BH254">
        <v>49</v>
      </c>
      <c r="BI254">
        <v>47</v>
      </c>
      <c r="BJ254">
        <v>44</v>
      </c>
      <c r="BK254">
        <v>48</v>
      </c>
      <c r="BL254">
        <v>46</v>
      </c>
      <c r="BM254">
        <v>42</v>
      </c>
      <c r="BN254">
        <v>47</v>
      </c>
      <c r="BO254">
        <v>44.5</v>
      </c>
      <c r="BP254">
        <v>40</v>
      </c>
      <c r="BQ254">
        <v>46</v>
      </c>
      <c r="BR254">
        <v>43</v>
      </c>
      <c r="BS254">
        <v>39</v>
      </c>
      <c r="BT254">
        <v>45</v>
      </c>
      <c r="BU254">
        <v>42</v>
      </c>
      <c r="BV254">
        <v>37</v>
      </c>
      <c r="BW254">
        <v>45</v>
      </c>
      <c r="BX254">
        <v>41</v>
      </c>
    </row>
    <row r="255" spans="1:76" x14ac:dyDescent="0.4">
      <c r="A255" t="s">
        <v>176</v>
      </c>
      <c r="B255">
        <v>50</v>
      </c>
      <c r="C255">
        <v>61</v>
      </c>
      <c r="D255">
        <v>57.4</v>
      </c>
      <c r="E255">
        <v>48</v>
      </c>
      <c r="F255">
        <v>61</v>
      </c>
      <c r="G255">
        <v>56.2</v>
      </c>
      <c r="H255">
        <v>47</v>
      </c>
      <c r="I255">
        <v>61</v>
      </c>
      <c r="J255">
        <v>55.6</v>
      </c>
      <c r="K255">
        <v>45</v>
      </c>
      <c r="L255">
        <v>61</v>
      </c>
      <c r="M255">
        <v>54.4</v>
      </c>
      <c r="N255">
        <v>43</v>
      </c>
      <c r="O255">
        <v>61</v>
      </c>
      <c r="P255">
        <v>53.2</v>
      </c>
      <c r="Q255">
        <v>42</v>
      </c>
      <c r="R255">
        <v>61</v>
      </c>
      <c r="S255">
        <v>52.4</v>
      </c>
      <c r="T255">
        <v>40</v>
      </c>
      <c r="U255">
        <v>61</v>
      </c>
      <c r="V255">
        <v>51.6</v>
      </c>
      <c r="W255">
        <v>38</v>
      </c>
      <c r="X255">
        <v>61</v>
      </c>
      <c r="Y255">
        <v>50.4</v>
      </c>
      <c r="Z255">
        <v>37</v>
      </c>
      <c r="AA255">
        <v>61</v>
      </c>
      <c r="AB255">
        <v>49.4</v>
      </c>
      <c r="AC255">
        <v>35</v>
      </c>
      <c r="AD255">
        <v>61</v>
      </c>
      <c r="AE255">
        <v>48.4</v>
      </c>
      <c r="AF255">
        <v>33</v>
      </c>
      <c r="AG255">
        <v>61</v>
      </c>
      <c r="AH255">
        <v>47.6</v>
      </c>
      <c r="AI255">
        <v>32</v>
      </c>
      <c r="AJ255">
        <v>61</v>
      </c>
      <c r="AK255">
        <v>46.6</v>
      </c>
      <c r="AL255">
        <v>30</v>
      </c>
      <c r="AM255">
        <v>61</v>
      </c>
      <c r="AN255">
        <v>45.6</v>
      </c>
      <c r="AO255">
        <v>28</v>
      </c>
      <c r="AP255">
        <v>61</v>
      </c>
      <c r="AQ255">
        <v>44.4</v>
      </c>
      <c r="AR255">
        <v>29</v>
      </c>
      <c r="AS255">
        <v>61</v>
      </c>
      <c r="AT255">
        <v>44</v>
      </c>
      <c r="AU255">
        <v>30</v>
      </c>
      <c r="AV255">
        <v>61</v>
      </c>
      <c r="AW255">
        <v>43.6</v>
      </c>
      <c r="AX255">
        <v>31</v>
      </c>
      <c r="AY255">
        <v>61</v>
      </c>
      <c r="AZ255">
        <v>43.2</v>
      </c>
      <c r="BA255">
        <v>32</v>
      </c>
      <c r="BB255">
        <v>61</v>
      </c>
      <c r="BC255">
        <v>42.8</v>
      </c>
      <c r="BD255">
        <v>33</v>
      </c>
      <c r="BE255">
        <v>61</v>
      </c>
      <c r="BF255">
        <v>42.2</v>
      </c>
      <c r="BG255">
        <v>34</v>
      </c>
      <c r="BH255">
        <v>61</v>
      </c>
      <c r="BI255">
        <v>41.8</v>
      </c>
      <c r="BJ255">
        <v>33</v>
      </c>
      <c r="BK255">
        <v>61</v>
      </c>
      <c r="BL255">
        <v>41.4</v>
      </c>
      <c r="BM255">
        <v>31</v>
      </c>
      <c r="BN255">
        <v>61</v>
      </c>
      <c r="BO255">
        <v>41</v>
      </c>
      <c r="BP255">
        <v>30</v>
      </c>
      <c r="BQ255">
        <v>61</v>
      </c>
      <c r="BR255">
        <v>40.6</v>
      </c>
      <c r="BS255">
        <v>29</v>
      </c>
      <c r="BT255">
        <v>61</v>
      </c>
      <c r="BU255">
        <v>40</v>
      </c>
      <c r="BV255">
        <v>27</v>
      </c>
      <c r="BW255">
        <v>61</v>
      </c>
      <c r="BX255">
        <v>39.4</v>
      </c>
    </row>
    <row r="256" spans="1:76" x14ac:dyDescent="0.4">
      <c r="A256" t="s">
        <v>177</v>
      </c>
      <c r="B256">
        <v>79</v>
      </c>
      <c r="C256">
        <v>115</v>
      </c>
      <c r="D256">
        <v>100.22222222222223</v>
      </c>
      <c r="E256">
        <v>77</v>
      </c>
      <c r="F256">
        <v>109</v>
      </c>
      <c r="G256">
        <v>97.222222222222229</v>
      </c>
      <c r="H256">
        <v>65</v>
      </c>
      <c r="I256">
        <v>109</v>
      </c>
      <c r="J256">
        <v>94.222222222222229</v>
      </c>
      <c r="K256">
        <v>64</v>
      </c>
      <c r="L256">
        <v>109</v>
      </c>
      <c r="M256">
        <v>93.8888888888889</v>
      </c>
      <c r="N256">
        <v>62</v>
      </c>
      <c r="O256">
        <v>109</v>
      </c>
      <c r="P256">
        <v>93.444444444444457</v>
      </c>
      <c r="Q256">
        <v>61</v>
      </c>
      <c r="R256">
        <v>109</v>
      </c>
      <c r="S256">
        <v>93.111111111111128</v>
      </c>
      <c r="T256">
        <v>59</v>
      </c>
      <c r="U256">
        <v>109</v>
      </c>
      <c r="V256">
        <v>92.666666666666686</v>
      </c>
      <c r="W256">
        <v>58</v>
      </c>
      <c r="X256">
        <v>109</v>
      </c>
      <c r="Y256">
        <v>92.333333333333343</v>
      </c>
      <c r="Z256">
        <v>56</v>
      </c>
      <c r="AA256">
        <v>109</v>
      </c>
      <c r="AB256">
        <v>91.8888888888889</v>
      </c>
      <c r="AC256">
        <v>55</v>
      </c>
      <c r="AD256">
        <v>109</v>
      </c>
      <c r="AE256">
        <v>91.555555555555571</v>
      </c>
      <c r="AF256">
        <v>54</v>
      </c>
      <c r="AG256">
        <v>109</v>
      </c>
      <c r="AH256">
        <v>91.222222222222229</v>
      </c>
      <c r="AI256">
        <v>52</v>
      </c>
      <c r="AJ256">
        <v>109</v>
      </c>
      <c r="AK256">
        <v>90.777777777777786</v>
      </c>
      <c r="AL256">
        <v>51</v>
      </c>
      <c r="AM256">
        <v>109</v>
      </c>
      <c r="AN256">
        <v>90.444444444444457</v>
      </c>
      <c r="AO256">
        <v>49</v>
      </c>
      <c r="AP256">
        <v>109</v>
      </c>
      <c r="AQ256">
        <v>90.000000000000014</v>
      </c>
      <c r="AR256">
        <v>48</v>
      </c>
      <c r="AS256">
        <v>109</v>
      </c>
      <c r="AT256">
        <v>89.666666666666686</v>
      </c>
      <c r="AU256">
        <v>46</v>
      </c>
      <c r="AV256">
        <v>109</v>
      </c>
      <c r="AW256">
        <v>89.222222222222229</v>
      </c>
      <c r="AX256">
        <v>45</v>
      </c>
      <c r="AY256">
        <v>109</v>
      </c>
      <c r="AZ256">
        <v>88.8888888888889</v>
      </c>
      <c r="BA256">
        <v>44</v>
      </c>
      <c r="BB256">
        <v>109</v>
      </c>
      <c r="BC256">
        <v>88.555555555555571</v>
      </c>
      <c r="BD256">
        <v>42</v>
      </c>
      <c r="BE256">
        <v>109</v>
      </c>
      <c r="BF256">
        <v>88.111111111111128</v>
      </c>
      <c r="BG256">
        <v>41</v>
      </c>
      <c r="BH256">
        <v>109</v>
      </c>
      <c r="BI256">
        <v>87.8888888888889</v>
      </c>
      <c r="BJ256">
        <v>39</v>
      </c>
      <c r="BK256">
        <v>109</v>
      </c>
      <c r="BL256">
        <v>87.444444444444457</v>
      </c>
      <c r="BM256">
        <v>38</v>
      </c>
      <c r="BN256">
        <v>109</v>
      </c>
      <c r="BO256">
        <v>87.111111111111128</v>
      </c>
      <c r="BP256">
        <v>36</v>
      </c>
      <c r="BQ256">
        <v>109</v>
      </c>
      <c r="BR256">
        <v>86.666666666666686</v>
      </c>
      <c r="BS256">
        <v>34</v>
      </c>
      <c r="BT256">
        <v>109</v>
      </c>
      <c r="BU256">
        <v>86.333333333333343</v>
      </c>
      <c r="BV256">
        <v>32</v>
      </c>
      <c r="BW256">
        <v>109</v>
      </c>
      <c r="BX256">
        <v>86.000000000000014</v>
      </c>
    </row>
    <row r="257" spans="1:76" x14ac:dyDescent="0.4">
      <c r="A257" t="s">
        <v>178</v>
      </c>
      <c r="B257">
        <v>41</v>
      </c>
      <c r="C257">
        <v>60</v>
      </c>
      <c r="D257">
        <v>50</v>
      </c>
      <c r="E257">
        <v>41</v>
      </c>
      <c r="F257">
        <v>58</v>
      </c>
      <c r="G257">
        <v>49.857142857142861</v>
      </c>
      <c r="H257">
        <v>41</v>
      </c>
      <c r="I257">
        <v>56</v>
      </c>
      <c r="J257">
        <v>49.571428571428569</v>
      </c>
      <c r="K257">
        <v>41</v>
      </c>
      <c r="L257">
        <v>55</v>
      </c>
      <c r="M257">
        <v>49.571428571428569</v>
      </c>
      <c r="N257">
        <v>41</v>
      </c>
      <c r="O257">
        <v>56</v>
      </c>
      <c r="P257">
        <v>49.285714285714292</v>
      </c>
      <c r="Q257">
        <v>41</v>
      </c>
      <c r="R257">
        <v>59</v>
      </c>
      <c r="S257">
        <v>49.428571428571431</v>
      </c>
      <c r="T257">
        <v>41</v>
      </c>
      <c r="U257">
        <v>61</v>
      </c>
      <c r="V257">
        <v>49.142857142857146</v>
      </c>
      <c r="W257">
        <v>41</v>
      </c>
      <c r="X257">
        <v>64</v>
      </c>
      <c r="Y257">
        <v>48.714285714285715</v>
      </c>
      <c r="Z257">
        <v>41</v>
      </c>
      <c r="AA257">
        <v>67</v>
      </c>
      <c r="AB257">
        <v>48.714285714285715</v>
      </c>
      <c r="AC257">
        <v>41</v>
      </c>
      <c r="AD257">
        <v>70</v>
      </c>
      <c r="AE257">
        <v>48.428571428571431</v>
      </c>
      <c r="AF257">
        <v>41</v>
      </c>
      <c r="AG257">
        <v>73</v>
      </c>
      <c r="AH257">
        <v>48.428571428571423</v>
      </c>
      <c r="AI257">
        <v>41</v>
      </c>
      <c r="AJ257">
        <v>64</v>
      </c>
      <c r="AK257">
        <v>46.571428571428569</v>
      </c>
      <c r="AL257">
        <v>40</v>
      </c>
      <c r="AM257">
        <v>55</v>
      </c>
      <c r="AN257">
        <v>44.571428571428577</v>
      </c>
      <c r="AO257">
        <v>39</v>
      </c>
      <c r="AP257">
        <v>46</v>
      </c>
      <c r="AQ257">
        <v>42.857142857142861</v>
      </c>
      <c r="AR257">
        <v>36</v>
      </c>
      <c r="AS257">
        <v>44</v>
      </c>
      <c r="AT257">
        <v>40.571428571428569</v>
      </c>
      <c r="AU257">
        <v>36</v>
      </c>
      <c r="AV257">
        <v>44</v>
      </c>
      <c r="AW257">
        <v>40.285714285714285</v>
      </c>
      <c r="AX257">
        <v>34</v>
      </c>
      <c r="AY257">
        <v>44</v>
      </c>
      <c r="AZ257">
        <v>39.857142857142854</v>
      </c>
      <c r="BA257">
        <v>32</v>
      </c>
      <c r="BB257">
        <v>44</v>
      </c>
      <c r="BC257">
        <v>39.285714285714285</v>
      </c>
      <c r="BD257">
        <v>31</v>
      </c>
      <c r="BE257">
        <v>49</v>
      </c>
      <c r="BF257">
        <v>41.714285714285715</v>
      </c>
      <c r="BG257">
        <v>39</v>
      </c>
      <c r="BH257">
        <v>59</v>
      </c>
      <c r="BI257">
        <v>47.428571428571431</v>
      </c>
      <c r="BJ257">
        <v>38</v>
      </c>
      <c r="BK257">
        <v>77</v>
      </c>
      <c r="BL257">
        <v>53.142857142857139</v>
      </c>
      <c r="BM257">
        <v>37</v>
      </c>
      <c r="BN257">
        <v>100</v>
      </c>
      <c r="BO257">
        <v>58.714285714285715</v>
      </c>
      <c r="BP257">
        <v>41</v>
      </c>
      <c r="BQ257">
        <v>124</v>
      </c>
      <c r="BR257">
        <v>77.142857142857153</v>
      </c>
      <c r="BS257">
        <v>41</v>
      </c>
      <c r="BT257">
        <v>146</v>
      </c>
      <c r="BU257">
        <v>83.285714285714278</v>
      </c>
      <c r="BV257">
        <v>41</v>
      </c>
      <c r="BW257">
        <v>341</v>
      </c>
      <c r="BX257">
        <v>124.42857142857144</v>
      </c>
    </row>
    <row r="258" spans="1:76" x14ac:dyDescent="0.4">
      <c r="A258" t="s">
        <v>179</v>
      </c>
      <c r="B258">
        <v>27</v>
      </c>
      <c r="C258">
        <v>127</v>
      </c>
      <c r="D258">
        <v>54.928571428571431</v>
      </c>
      <c r="E258">
        <v>28</v>
      </c>
      <c r="F258">
        <v>113</v>
      </c>
      <c r="G258">
        <v>52.857142857142861</v>
      </c>
      <c r="H258">
        <v>30</v>
      </c>
      <c r="I258">
        <v>100</v>
      </c>
      <c r="J258">
        <v>51.357142857142854</v>
      </c>
      <c r="K258">
        <v>31</v>
      </c>
      <c r="L258">
        <v>87</v>
      </c>
      <c r="M258">
        <v>49.571428571428562</v>
      </c>
      <c r="N258">
        <v>33</v>
      </c>
      <c r="O258">
        <v>73</v>
      </c>
      <c r="P258">
        <v>47.714285714285708</v>
      </c>
      <c r="Q258">
        <v>34</v>
      </c>
      <c r="R258">
        <v>60</v>
      </c>
      <c r="S258">
        <v>46.071428571428577</v>
      </c>
      <c r="T258">
        <v>34</v>
      </c>
      <c r="U258">
        <v>51</v>
      </c>
      <c r="V258">
        <v>44.142857142857146</v>
      </c>
      <c r="W258">
        <v>33</v>
      </c>
      <c r="X258">
        <v>50</v>
      </c>
      <c r="Y258">
        <v>42.5</v>
      </c>
      <c r="Z258">
        <v>26</v>
      </c>
      <c r="AA258">
        <v>49</v>
      </c>
      <c r="AB258">
        <v>41.999999999999993</v>
      </c>
      <c r="AC258">
        <v>29</v>
      </c>
      <c r="AD258">
        <v>49</v>
      </c>
      <c r="AE258">
        <v>42.071428571428569</v>
      </c>
      <c r="AF258">
        <v>29</v>
      </c>
      <c r="AG258">
        <v>49</v>
      </c>
      <c r="AH258">
        <v>42.357142857142861</v>
      </c>
      <c r="AI258">
        <v>28</v>
      </c>
      <c r="AJ258">
        <v>50</v>
      </c>
      <c r="AK258">
        <v>42.5</v>
      </c>
      <c r="AL258">
        <v>27</v>
      </c>
      <c r="AM258">
        <v>54</v>
      </c>
      <c r="AN258">
        <v>42.642857142857146</v>
      </c>
      <c r="AO258">
        <v>25</v>
      </c>
      <c r="AP258">
        <v>59</v>
      </c>
      <c r="AQ258">
        <v>42.928571428571431</v>
      </c>
      <c r="AR258">
        <v>24</v>
      </c>
      <c r="AS258">
        <v>63</v>
      </c>
      <c r="AT258">
        <v>42.928571428571438</v>
      </c>
      <c r="AU258">
        <v>23</v>
      </c>
      <c r="AV258">
        <v>67</v>
      </c>
      <c r="AW258">
        <v>43.071428571428569</v>
      </c>
      <c r="AX258">
        <v>36</v>
      </c>
      <c r="AY258">
        <v>71</v>
      </c>
      <c r="AZ258">
        <v>47.571428571428577</v>
      </c>
      <c r="BA258">
        <v>35</v>
      </c>
      <c r="BB258">
        <v>77</v>
      </c>
      <c r="BC258">
        <v>51.928571428571438</v>
      </c>
      <c r="BD258">
        <v>36</v>
      </c>
      <c r="BE258">
        <v>120</v>
      </c>
      <c r="BF258">
        <v>64.714285714285722</v>
      </c>
      <c r="BG258">
        <v>35</v>
      </c>
      <c r="BH258">
        <v>197</v>
      </c>
      <c r="BI258">
        <v>74.642857142857139</v>
      </c>
      <c r="BJ258">
        <v>21</v>
      </c>
      <c r="BK258">
        <v>242</v>
      </c>
      <c r="BL258">
        <v>78.928571428571445</v>
      </c>
      <c r="BM258">
        <v>30</v>
      </c>
      <c r="BN258">
        <v>160</v>
      </c>
      <c r="BO258">
        <v>73.785714285714278</v>
      </c>
      <c r="BP258">
        <v>32</v>
      </c>
      <c r="BQ258">
        <v>131</v>
      </c>
      <c r="BR258">
        <v>68.785714285714278</v>
      </c>
      <c r="BS258">
        <v>31</v>
      </c>
      <c r="BT258">
        <v>105</v>
      </c>
      <c r="BU258">
        <v>63.000000000000007</v>
      </c>
      <c r="BV258">
        <v>19</v>
      </c>
      <c r="BW258">
        <v>116</v>
      </c>
      <c r="BX258">
        <v>57.142857142857153</v>
      </c>
    </row>
    <row r="259" spans="1:76" x14ac:dyDescent="0.4">
      <c r="A259" t="s">
        <v>180</v>
      </c>
      <c r="B259">
        <v>23</v>
      </c>
      <c r="C259">
        <v>89</v>
      </c>
      <c r="D259">
        <v>46.820512820512803</v>
      </c>
      <c r="E259">
        <v>25</v>
      </c>
      <c r="F259">
        <v>86</v>
      </c>
      <c r="G259">
        <v>47.179487179487182</v>
      </c>
      <c r="H259">
        <v>27</v>
      </c>
      <c r="I259">
        <v>84</v>
      </c>
      <c r="J259">
        <v>47.53846153846154</v>
      </c>
      <c r="K259">
        <v>29</v>
      </c>
      <c r="L259">
        <v>82</v>
      </c>
      <c r="M259">
        <v>47.871794871794869</v>
      </c>
      <c r="N259">
        <v>31</v>
      </c>
      <c r="O259">
        <v>85</v>
      </c>
      <c r="P259">
        <v>48.256410256410241</v>
      </c>
      <c r="Q259">
        <v>33</v>
      </c>
      <c r="R259">
        <v>93</v>
      </c>
      <c r="S259">
        <v>48.564102564102569</v>
      </c>
      <c r="T259">
        <v>34</v>
      </c>
      <c r="U259">
        <v>101</v>
      </c>
      <c r="V259">
        <v>48.897435897435891</v>
      </c>
      <c r="W259">
        <v>33</v>
      </c>
      <c r="X259">
        <v>97</v>
      </c>
      <c r="Y259">
        <v>48.923076923076927</v>
      </c>
      <c r="Z259">
        <v>33</v>
      </c>
      <c r="AA259">
        <v>94</v>
      </c>
      <c r="AB259">
        <v>49.076923076923073</v>
      </c>
      <c r="AC259">
        <v>32</v>
      </c>
      <c r="AD259">
        <v>90</v>
      </c>
      <c r="AE259">
        <v>49.102564102564102</v>
      </c>
      <c r="AF259">
        <v>29</v>
      </c>
      <c r="AG259">
        <v>87</v>
      </c>
      <c r="AH259">
        <v>49.128205128205124</v>
      </c>
      <c r="AI259">
        <v>26</v>
      </c>
      <c r="AJ259">
        <v>84</v>
      </c>
      <c r="AK259">
        <v>49.282051282051299</v>
      </c>
      <c r="AL259">
        <v>23</v>
      </c>
      <c r="AM259">
        <v>80</v>
      </c>
      <c r="AN259">
        <v>49.307692307692299</v>
      </c>
      <c r="AO259">
        <v>27</v>
      </c>
      <c r="AP259">
        <v>77</v>
      </c>
      <c r="AQ259">
        <v>49.487179487179475</v>
      </c>
      <c r="AR259">
        <v>28</v>
      </c>
      <c r="AS259">
        <v>73</v>
      </c>
      <c r="AT259">
        <v>49.794871794871781</v>
      </c>
      <c r="AU259">
        <v>28</v>
      </c>
      <c r="AV259">
        <v>71</v>
      </c>
      <c r="AW259">
        <v>50.025641025641022</v>
      </c>
      <c r="AX259">
        <v>27</v>
      </c>
      <c r="AY259">
        <v>73</v>
      </c>
      <c r="AZ259">
        <v>50.307692307692307</v>
      </c>
      <c r="BA259">
        <v>26</v>
      </c>
      <c r="BB259">
        <v>75</v>
      </c>
      <c r="BC259">
        <v>50.769230769230766</v>
      </c>
      <c r="BD259">
        <v>25</v>
      </c>
      <c r="BE259">
        <v>78</v>
      </c>
      <c r="BF259">
        <v>51.410256410256423</v>
      </c>
      <c r="BG259">
        <v>25</v>
      </c>
      <c r="BH259">
        <v>80</v>
      </c>
      <c r="BI259">
        <v>52.307692307692307</v>
      </c>
      <c r="BJ259">
        <v>24</v>
      </c>
      <c r="BK259">
        <v>250</v>
      </c>
      <c r="BL259">
        <v>81.717948717948715</v>
      </c>
      <c r="BM259">
        <v>23</v>
      </c>
      <c r="BN259">
        <v>119</v>
      </c>
      <c r="BO259">
        <v>63.435897435897452</v>
      </c>
      <c r="BP259">
        <v>31</v>
      </c>
      <c r="BQ259">
        <v>117</v>
      </c>
      <c r="BR259">
        <v>67.717948717948701</v>
      </c>
      <c r="BS259">
        <v>29</v>
      </c>
      <c r="BT259">
        <v>138</v>
      </c>
      <c r="BU259">
        <v>79.974358974358978</v>
      </c>
      <c r="BV259">
        <v>27</v>
      </c>
      <c r="BW259">
        <v>303</v>
      </c>
      <c r="BX259">
        <v>111.58974358974359</v>
      </c>
    </row>
    <row r="260" spans="1:76" x14ac:dyDescent="0.4">
      <c r="A260" t="s">
        <v>181</v>
      </c>
      <c r="B260">
        <v>34</v>
      </c>
      <c r="C260">
        <v>72</v>
      </c>
      <c r="D260">
        <v>56.714285714285715</v>
      </c>
      <c r="E260">
        <v>34</v>
      </c>
      <c r="F260">
        <v>64</v>
      </c>
      <c r="G260">
        <v>53.857142857142854</v>
      </c>
      <c r="H260">
        <v>34</v>
      </c>
      <c r="I260">
        <v>62</v>
      </c>
      <c r="J260">
        <v>50.857142857142854</v>
      </c>
      <c r="K260">
        <v>34</v>
      </c>
      <c r="L260">
        <v>60</v>
      </c>
      <c r="M260">
        <v>48.142857142857146</v>
      </c>
      <c r="N260">
        <v>28</v>
      </c>
      <c r="O260">
        <v>58</v>
      </c>
      <c r="P260">
        <v>45.285714285714285</v>
      </c>
      <c r="Q260">
        <v>28</v>
      </c>
      <c r="R260">
        <v>55</v>
      </c>
      <c r="S260">
        <v>44.000000000000007</v>
      </c>
      <c r="T260">
        <v>28</v>
      </c>
      <c r="U260">
        <v>53</v>
      </c>
      <c r="V260">
        <v>42.571428571428569</v>
      </c>
      <c r="W260">
        <v>27</v>
      </c>
      <c r="X260">
        <v>52</v>
      </c>
      <c r="Y260">
        <v>41.142857142857146</v>
      </c>
      <c r="Z260">
        <v>27</v>
      </c>
      <c r="AA260">
        <v>50</v>
      </c>
      <c r="AB260">
        <v>39.857142857142854</v>
      </c>
      <c r="AC260">
        <v>27</v>
      </c>
      <c r="AD260">
        <v>49</v>
      </c>
      <c r="AE260">
        <v>38.714285714285715</v>
      </c>
      <c r="AF260">
        <v>27</v>
      </c>
      <c r="AG260">
        <v>47</v>
      </c>
      <c r="AH260">
        <v>37.142857142857139</v>
      </c>
      <c r="AI260">
        <v>26</v>
      </c>
      <c r="AJ260">
        <v>46</v>
      </c>
      <c r="AK260">
        <v>35.857142857142861</v>
      </c>
      <c r="AL260">
        <v>25</v>
      </c>
      <c r="AM260">
        <v>44</v>
      </c>
      <c r="AN260">
        <v>34.428571428571431</v>
      </c>
      <c r="AO260">
        <v>26</v>
      </c>
      <c r="AP260">
        <v>43</v>
      </c>
      <c r="AQ260">
        <v>34</v>
      </c>
      <c r="AR260">
        <v>26</v>
      </c>
      <c r="AS260">
        <v>41</v>
      </c>
      <c r="AT260">
        <v>33.142857142857146</v>
      </c>
      <c r="AU260">
        <v>25</v>
      </c>
      <c r="AV260">
        <v>40</v>
      </c>
      <c r="AW260">
        <v>32.428571428571423</v>
      </c>
      <c r="AX260">
        <v>25</v>
      </c>
      <c r="AY260">
        <v>38</v>
      </c>
      <c r="AZ260">
        <v>31.714285714285712</v>
      </c>
      <c r="BA260">
        <v>25</v>
      </c>
      <c r="BB260">
        <v>37</v>
      </c>
      <c r="BC260">
        <v>31.142857142857142</v>
      </c>
      <c r="BD260">
        <v>25</v>
      </c>
      <c r="BE260">
        <v>35</v>
      </c>
      <c r="BF260">
        <v>30.285714285714288</v>
      </c>
      <c r="BG260">
        <v>24</v>
      </c>
      <c r="BH260">
        <v>35</v>
      </c>
      <c r="BI260">
        <v>29.714285714285715</v>
      </c>
      <c r="BJ260">
        <v>23</v>
      </c>
      <c r="BK260">
        <v>36</v>
      </c>
      <c r="BL260">
        <v>29</v>
      </c>
      <c r="BM260">
        <v>23</v>
      </c>
      <c r="BN260">
        <v>38</v>
      </c>
      <c r="BO260">
        <v>30.857142857142858</v>
      </c>
      <c r="BP260">
        <v>24</v>
      </c>
      <c r="BQ260">
        <v>53</v>
      </c>
      <c r="BR260">
        <v>38.428571428571423</v>
      </c>
      <c r="BS260">
        <v>23</v>
      </c>
      <c r="BT260">
        <v>68</v>
      </c>
      <c r="BU260">
        <v>46.285714285714285</v>
      </c>
      <c r="BV260">
        <v>23</v>
      </c>
      <c r="BW260">
        <v>87</v>
      </c>
      <c r="BX260">
        <v>53.857142857142854</v>
      </c>
    </row>
    <row r="261" spans="1:76" x14ac:dyDescent="0.4">
      <c r="A261" t="s">
        <v>182</v>
      </c>
      <c r="B261">
        <v>115</v>
      </c>
      <c r="C261">
        <v>115</v>
      </c>
      <c r="D261">
        <v>115</v>
      </c>
      <c r="E261">
        <v>114</v>
      </c>
      <c r="F261">
        <v>114</v>
      </c>
      <c r="G261">
        <v>114</v>
      </c>
      <c r="H261">
        <v>113</v>
      </c>
      <c r="I261">
        <v>113</v>
      </c>
      <c r="J261">
        <v>113</v>
      </c>
      <c r="K261">
        <v>112</v>
      </c>
      <c r="L261">
        <v>112</v>
      </c>
      <c r="M261">
        <v>112</v>
      </c>
      <c r="N261">
        <v>111</v>
      </c>
      <c r="O261">
        <v>111</v>
      </c>
      <c r="P261">
        <v>111</v>
      </c>
      <c r="Q261">
        <v>110</v>
      </c>
      <c r="R261">
        <v>110</v>
      </c>
      <c r="S261">
        <v>110</v>
      </c>
      <c r="T261">
        <v>109</v>
      </c>
      <c r="U261">
        <v>109</v>
      </c>
      <c r="V261">
        <v>109</v>
      </c>
      <c r="W261">
        <v>108</v>
      </c>
      <c r="X261">
        <v>108</v>
      </c>
      <c r="Y261">
        <v>108</v>
      </c>
      <c r="Z261">
        <v>107</v>
      </c>
      <c r="AA261">
        <v>107</v>
      </c>
      <c r="AB261">
        <v>107</v>
      </c>
      <c r="AC261">
        <v>107</v>
      </c>
      <c r="AD261">
        <v>107</v>
      </c>
      <c r="AE261">
        <v>107</v>
      </c>
      <c r="AF261">
        <v>106</v>
      </c>
      <c r="AG261">
        <v>106</v>
      </c>
      <c r="AH261">
        <v>106</v>
      </c>
      <c r="AI261">
        <v>105</v>
      </c>
      <c r="AJ261">
        <v>105</v>
      </c>
      <c r="AK261">
        <v>105</v>
      </c>
      <c r="AL261">
        <v>104</v>
      </c>
      <c r="AM261">
        <v>104</v>
      </c>
      <c r="AN261">
        <v>104</v>
      </c>
      <c r="AO261">
        <v>103</v>
      </c>
      <c r="AP261">
        <v>103</v>
      </c>
      <c r="AQ261">
        <v>103</v>
      </c>
      <c r="AR261">
        <v>102</v>
      </c>
      <c r="AS261">
        <v>102</v>
      </c>
      <c r="AT261">
        <v>102</v>
      </c>
      <c r="AU261">
        <v>101</v>
      </c>
      <c r="AV261">
        <v>101</v>
      </c>
      <c r="AW261">
        <v>101</v>
      </c>
      <c r="AX261">
        <v>100</v>
      </c>
      <c r="AY261">
        <v>100</v>
      </c>
      <c r="AZ261">
        <v>100</v>
      </c>
      <c r="BA261">
        <v>99</v>
      </c>
      <c r="BB261">
        <v>99</v>
      </c>
      <c r="BC261">
        <v>99</v>
      </c>
      <c r="BD261">
        <v>98</v>
      </c>
      <c r="BE261">
        <v>98</v>
      </c>
      <c r="BF261">
        <v>98</v>
      </c>
      <c r="BG261">
        <v>97</v>
      </c>
      <c r="BH261">
        <v>97</v>
      </c>
      <c r="BI261">
        <v>97</v>
      </c>
      <c r="BJ261">
        <v>96</v>
      </c>
      <c r="BK261">
        <v>96</v>
      </c>
      <c r="BL261">
        <v>96</v>
      </c>
      <c r="BM261">
        <v>95</v>
      </c>
      <c r="BN261">
        <v>95</v>
      </c>
      <c r="BO261">
        <v>95</v>
      </c>
      <c r="BP261">
        <v>94</v>
      </c>
      <c r="BQ261">
        <v>94</v>
      </c>
      <c r="BR261">
        <v>94</v>
      </c>
      <c r="BS261">
        <v>93</v>
      </c>
      <c r="BT261">
        <v>93</v>
      </c>
      <c r="BU261">
        <v>93</v>
      </c>
      <c r="BV261">
        <v>92</v>
      </c>
      <c r="BW261">
        <v>92</v>
      </c>
      <c r="BX261">
        <v>92</v>
      </c>
    </row>
    <row r="262" spans="1:76" x14ac:dyDescent="0.4">
      <c r="A262" t="s">
        <v>183</v>
      </c>
      <c r="B262">
        <v>25</v>
      </c>
      <c r="C262">
        <v>81</v>
      </c>
      <c r="D262">
        <v>48.65517241379311</v>
      </c>
      <c r="E262">
        <v>26</v>
      </c>
      <c r="F262">
        <v>72</v>
      </c>
      <c r="G262">
        <v>48.068965517241381</v>
      </c>
      <c r="H262">
        <v>26</v>
      </c>
      <c r="I262">
        <v>64</v>
      </c>
      <c r="J262">
        <v>47.482758620689658</v>
      </c>
      <c r="K262">
        <v>27</v>
      </c>
      <c r="L262">
        <v>57</v>
      </c>
      <c r="M262">
        <v>46.931034482758626</v>
      </c>
      <c r="N262">
        <v>27</v>
      </c>
      <c r="O262">
        <v>56</v>
      </c>
      <c r="P262">
        <v>46.34482758620689</v>
      </c>
      <c r="Q262">
        <v>28</v>
      </c>
      <c r="R262">
        <v>56</v>
      </c>
      <c r="S262">
        <v>46.034482758620676</v>
      </c>
      <c r="T262">
        <v>29</v>
      </c>
      <c r="U262">
        <v>56</v>
      </c>
      <c r="V262">
        <v>45.793103448275858</v>
      </c>
      <c r="W262">
        <v>29</v>
      </c>
      <c r="X262">
        <v>56</v>
      </c>
      <c r="Y262">
        <v>45.482758620689651</v>
      </c>
      <c r="Z262">
        <v>30</v>
      </c>
      <c r="AA262">
        <v>56</v>
      </c>
      <c r="AB262">
        <v>45.275862068965523</v>
      </c>
      <c r="AC262">
        <v>30</v>
      </c>
      <c r="AD262">
        <v>56</v>
      </c>
      <c r="AE262">
        <v>44.965517241379303</v>
      </c>
      <c r="AF262">
        <v>31</v>
      </c>
      <c r="AG262">
        <v>56</v>
      </c>
      <c r="AH262">
        <v>44.689655172413794</v>
      </c>
      <c r="AI262">
        <v>32</v>
      </c>
      <c r="AJ262">
        <v>56</v>
      </c>
      <c r="AK262">
        <v>44.413793103448278</v>
      </c>
      <c r="AL262">
        <v>32</v>
      </c>
      <c r="AM262">
        <v>56</v>
      </c>
      <c r="AN262">
        <v>44.137931034482762</v>
      </c>
      <c r="AO262">
        <v>31</v>
      </c>
      <c r="AP262">
        <v>56</v>
      </c>
      <c r="AQ262">
        <v>43.896551724137922</v>
      </c>
      <c r="AR262">
        <v>29</v>
      </c>
      <c r="AS262">
        <v>56</v>
      </c>
      <c r="AT262">
        <v>43.620689655172413</v>
      </c>
      <c r="AU262">
        <v>27</v>
      </c>
      <c r="AV262">
        <v>56</v>
      </c>
      <c r="AW262">
        <v>43.275862068965523</v>
      </c>
      <c r="AX262">
        <v>29</v>
      </c>
      <c r="AY262">
        <v>56</v>
      </c>
      <c r="AZ262">
        <v>43.310344827586199</v>
      </c>
      <c r="BA262">
        <v>28</v>
      </c>
      <c r="BB262">
        <v>56</v>
      </c>
      <c r="BC262">
        <v>43.310344827586199</v>
      </c>
      <c r="BD262">
        <v>26</v>
      </c>
      <c r="BE262">
        <v>56</v>
      </c>
      <c r="BF262">
        <v>43.310344827586206</v>
      </c>
      <c r="BG262">
        <v>24</v>
      </c>
      <c r="BH262">
        <v>56</v>
      </c>
      <c r="BI262">
        <v>43.275862068965516</v>
      </c>
      <c r="BJ262">
        <v>22</v>
      </c>
      <c r="BK262">
        <v>57</v>
      </c>
      <c r="BL262">
        <v>43.206896551724121</v>
      </c>
      <c r="BM262">
        <v>21</v>
      </c>
      <c r="BN262">
        <v>63</v>
      </c>
      <c r="BO262">
        <v>43.275862068965516</v>
      </c>
      <c r="BP262">
        <v>19</v>
      </c>
      <c r="BQ262">
        <v>69</v>
      </c>
      <c r="BR262">
        <v>44.620689655172406</v>
      </c>
      <c r="BS262">
        <v>17</v>
      </c>
      <c r="BT262">
        <v>83</v>
      </c>
      <c r="BU262">
        <v>46.827586206896555</v>
      </c>
      <c r="BV262">
        <v>15</v>
      </c>
      <c r="BW262">
        <v>105</v>
      </c>
      <c r="BX262">
        <v>49.931034482758619</v>
      </c>
    </row>
    <row r="263" spans="1:76" x14ac:dyDescent="0.4">
      <c r="A263" t="s">
        <v>184</v>
      </c>
      <c r="B263">
        <v>35</v>
      </c>
      <c r="C263">
        <v>62</v>
      </c>
      <c r="D263">
        <v>45.944444444444436</v>
      </c>
      <c r="E263">
        <v>36</v>
      </c>
      <c r="F263">
        <v>60</v>
      </c>
      <c r="G263">
        <v>45.777777777777786</v>
      </c>
      <c r="H263">
        <v>38</v>
      </c>
      <c r="I263">
        <v>59</v>
      </c>
      <c r="J263">
        <v>45.666666666666671</v>
      </c>
      <c r="K263">
        <v>39</v>
      </c>
      <c r="L263">
        <v>57</v>
      </c>
      <c r="M263">
        <v>45.555555555555557</v>
      </c>
      <c r="N263">
        <v>39</v>
      </c>
      <c r="O263">
        <v>55</v>
      </c>
      <c r="P263">
        <v>45.388888888888886</v>
      </c>
      <c r="Q263">
        <v>39</v>
      </c>
      <c r="R263">
        <v>53</v>
      </c>
      <c r="S263">
        <v>45.222222222222221</v>
      </c>
      <c r="T263">
        <v>39</v>
      </c>
      <c r="U263">
        <v>51</v>
      </c>
      <c r="V263">
        <v>45.055555555555557</v>
      </c>
      <c r="W263">
        <v>39</v>
      </c>
      <c r="X263">
        <v>51</v>
      </c>
      <c r="Y263">
        <v>45</v>
      </c>
      <c r="Z263">
        <v>39</v>
      </c>
      <c r="AA263">
        <v>51</v>
      </c>
      <c r="AB263">
        <v>44.833333333333329</v>
      </c>
      <c r="AC263">
        <v>39</v>
      </c>
      <c r="AD263">
        <v>51</v>
      </c>
      <c r="AE263">
        <v>44.722222222222221</v>
      </c>
      <c r="AF263">
        <v>39</v>
      </c>
      <c r="AG263">
        <v>51</v>
      </c>
      <c r="AH263">
        <v>44.611111111111114</v>
      </c>
      <c r="AI263">
        <v>39</v>
      </c>
      <c r="AJ263">
        <v>51</v>
      </c>
      <c r="AK263">
        <v>44.444444444444443</v>
      </c>
      <c r="AL263">
        <v>39</v>
      </c>
      <c r="AM263">
        <v>51</v>
      </c>
      <c r="AN263">
        <v>44.222222222222214</v>
      </c>
      <c r="AO263">
        <v>38</v>
      </c>
      <c r="AP263">
        <v>51</v>
      </c>
      <c r="AQ263">
        <v>44.111111111111114</v>
      </c>
      <c r="AR263">
        <v>37</v>
      </c>
      <c r="AS263">
        <v>53</v>
      </c>
      <c r="AT263">
        <v>44</v>
      </c>
      <c r="AU263">
        <v>35</v>
      </c>
      <c r="AV263">
        <v>54</v>
      </c>
      <c r="AW263">
        <v>43.94444444444445</v>
      </c>
      <c r="AX263">
        <v>33</v>
      </c>
      <c r="AY263">
        <v>52</v>
      </c>
      <c r="AZ263">
        <v>43.500000000000007</v>
      </c>
      <c r="BA263">
        <v>31</v>
      </c>
      <c r="BB263">
        <v>53</v>
      </c>
      <c r="BC263">
        <v>43.111111111111114</v>
      </c>
      <c r="BD263">
        <v>29</v>
      </c>
      <c r="BE263">
        <v>54</v>
      </c>
      <c r="BF263">
        <v>42.777777777777771</v>
      </c>
      <c r="BG263">
        <v>27</v>
      </c>
      <c r="BH263">
        <v>55</v>
      </c>
      <c r="BI263">
        <v>42.388888888888886</v>
      </c>
      <c r="BJ263">
        <v>26</v>
      </c>
      <c r="BK263">
        <v>56</v>
      </c>
      <c r="BL263">
        <v>42.111111111111121</v>
      </c>
      <c r="BM263">
        <v>24</v>
      </c>
      <c r="BN263">
        <v>57</v>
      </c>
      <c r="BO263">
        <v>41.777777777777779</v>
      </c>
      <c r="BP263">
        <v>22</v>
      </c>
      <c r="BQ263">
        <v>58</v>
      </c>
      <c r="BR263">
        <v>41.44444444444445</v>
      </c>
      <c r="BS263">
        <v>20</v>
      </c>
      <c r="BT263">
        <v>59</v>
      </c>
      <c r="BU263">
        <v>41.055555555555564</v>
      </c>
      <c r="BV263">
        <v>18</v>
      </c>
      <c r="BW263">
        <v>60</v>
      </c>
      <c r="BX263">
        <v>40.777777777777779</v>
      </c>
    </row>
    <row r="264" spans="1:76" x14ac:dyDescent="0.4">
      <c r="A264" t="s">
        <v>185</v>
      </c>
      <c r="B264">
        <v>33</v>
      </c>
      <c r="C264">
        <v>149</v>
      </c>
      <c r="D264">
        <v>84.84</v>
      </c>
      <c r="E264">
        <v>39</v>
      </c>
      <c r="F264">
        <v>149</v>
      </c>
      <c r="G264">
        <v>88.600000000000009</v>
      </c>
      <c r="H264">
        <v>43</v>
      </c>
      <c r="I264">
        <v>149</v>
      </c>
      <c r="J264">
        <v>92.44</v>
      </c>
      <c r="K264">
        <v>48</v>
      </c>
      <c r="L264">
        <v>149</v>
      </c>
      <c r="M264">
        <v>96.32</v>
      </c>
      <c r="N264">
        <v>51</v>
      </c>
      <c r="O264">
        <v>151</v>
      </c>
      <c r="P264">
        <v>100.24000000000001</v>
      </c>
      <c r="Q264">
        <v>52</v>
      </c>
      <c r="R264">
        <v>156</v>
      </c>
      <c r="S264">
        <v>104</v>
      </c>
      <c r="T264">
        <v>54</v>
      </c>
      <c r="U264">
        <v>162</v>
      </c>
      <c r="V264">
        <v>107.88</v>
      </c>
      <c r="W264">
        <v>56</v>
      </c>
      <c r="X264">
        <v>168</v>
      </c>
      <c r="Y264">
        <v>111.72</v>
      </c>
      <c r="Z264">
        <v>57</v>
      </c>
      <c r="AA264">
        <v>174</v>
      </c>
      <c r="AB264">
        <v>115.52</v>
      </c>
      <c r="AC264">
        <v>58</v>
      </c>
      <c r="AD264">
        <v>192</v>
      </c>
      <c r="AE264">
        <v>119.32</v>
      </c>
      <c r="AF264">
        <v>58</v>
      </c>
      <c r="AG264">
        <v>210</v>
      </c>
      <c r="AH264">
        <v>123.36000000000003</v>
      </c>
      <c r="AI264">
        <v>59</v>
      </c>
      <c r="AJ264">
        <v>227</v>
      </c>
      <c r="AK264">
        <v>128.12000000000003</v>
      </c>
      <c r="AL264">
        <v>59</v>
      </c>
      <c r="AM264">
        <v>245</v>
      </c>
      <c r="AN264">
        <v>133.83999999999997</v>
      </c>
      <c r="AO264">
        <v>60</v>
      </c>
      <c r="AP264">
        <v>263</v>
      </c>
      <c r="AQ264">
        <v>139.63999999999999</v>
      </c>
      <c r="AR264">
        <v>60</v>
      </c>
      <c r="AS264">
        <v>280</v>
      </c>
      <c r="AT264">
        <v>145.51999999999995</v>
      </c>
      <c r="AU264">
        <v>60</v>
      </c>
      <c r="AV264">
        <v>298</v>
      </c>
      <c r="AW264">
        <v>153.43999999999997</v>
      </c>
      <c r="AX264">
        <v>61</v>
      </c>
      <c r="AY264">
        <v>328</v>
      </c>
      <c r="AZ264">
        <v>161.56</v>
      </c>
      <c r="BA264">
        <v>60</v>
      </c>
      <c r="BB264">
        <v>163</v>
      </c>
      <c r="BC264">
        <v>122.03999999999998</v>
      </c>
      <c r="BD264">
        <v>68</v>
      </c>
      <c r="BE264">
        <v>169</v>
      </c>
      <c r="BF264">
        <v>130.80000000000001</v>
      </c>
      <c r="BG264">
        <v>75</v>
      </c>
      <c r="BH264">
        <v>200</v>
      </c>
      <c r="BI264">
        <v>141.67999999999998</v>
      </c>
      <c r="BJ264">
        <v>78</v>
      </c>
      <c r="BK264">
        <v>229</v>
      </c>
      <c r="BL264">
        <v>145.43999999999997</v>
      </c>
      <c r="BM264">
        <v>80</v>
      </c>
      <c r="BN264">
        <v>286</v>
      </c>
      <c r="BO264">
        <v>142.00000000000003</v>
      </c>
      <c r="BP264">
        <v>54</v>
      </c>
      <c r="BQ264">
        <v>180</v>
      </c>
      <c r="BR264">
        <v>121.91999999999999</v>
      </c>
      <c r="BS264">
        <v>28</v>
      </c>
      <c r="BT264">
        <v>169</v>
      </c>
      <c r="BU264">
        <v>94.8</v>
      </c>
      <c r="BV264">
        <v>0</v>
      </c>
      <c r="BW264">
        <v>174</v>
      </c>
      <c r="BX264">
        <v>71.2</v>
      </c>
    </row>
    <row r="265" spans="1:76" x14ac:dyDescent="0.4">
      <c r="A265" t="s">
        <v>186</v>
      </c>
      <c r="B265">
        <v>41</v>
      </c>
      <c r="C265">
        <v>78</v>
      </c>
      <c r="D265">
        <v>62</v>
      </c>
      <c r="E265">
        <v>42</v>
      </c>
      <c r="F265">
        <v>78</v>
      </c>
      <c r="G265">
        <v>61.6</v>
      </c>
      <c r="H265">
        <v>43</v>
      </c>
      <c r="I265">
        <v>78</v>
      </c>
      <c r="J265">
        <v>61.4</v>
      </c>
      <c r="K265">
        <v>44</v>
      </c>
      <c r="L265">
        <v>78</v>
      </c>
      <c r="M265">
        <v>61</v>
      </c>
      <c r="N265">
        <v>44</v>
      </c>
      <c r="O265">
        <v>78</v>
      </c>
      <c r="P265">
        <v>60.6</v>
      </c>
      <c r="Q265">
        <v>45</v>
      </c>
      <c r="R265">
        <v>78</v>
      </c>
      <c r="S265">
        <v>60.2</v>
      </c>
      <c r="T265">
        <v>46</v>
      </c>
      <c r="U265">
        <v>78</v>
      </c>
      <c r="V265">
        <v>60</v>
      </c>
      <c r="W265">
        <v>47</v>
      </c>
      <c r="X265">
        <v>78</v>
      </c>
      <c r="Y265">
        <v>59.6</v>
      </c>
      <c r="Z265">
        <v>48</v>
      </c>
      <c r="AA265">
        <v>78</v>
      </c>
      <c r="AB265">
        <v>59.2</v>
      </c>
      <c r="AC265">
        <v>48</v>
      </c>
      <c r="AD265">
        <v>78</v>
      </c>
      <c r="AE265">
        <v>58.6</v>
      </c>
      <c r="AF265">
        <v>47</v>
      </c>
      <c r="AG265">
        <v>78</v>
      </c>
      <c r="AH265">
        <v>58.6</v>
      </c>
      <c r="AI265">
        <v>45</v>
      </c>
      <c r="AJ265">
        <v>78</v>
      </c>
      <c r="AK265">
        <v>58.2</v>
      </c>
      <c r="AL265">
        <v>43</v>
      </c>
      <c r="AM265">
        <v>78</v>
      </c>
      <c r="AN265">
        <v>57.8</v>
      </c>
      <c r="AO265">
        <v>41</v>
      </c>
      <c r="AP265">
        <v>78</v>
      </c>
      <c r="AQ265">
        <v>57.2</v>
      </c>
      <c r="AR265">
        <v>39</v>
      </c>
      <c r="AS265">
        <v>78</v>
      </c>
      <c r="AT265">
        <v>57</v>
      </c>
      <c r="AU265">
        <v>37</v>
      </c>
      <c r="AV265">
        <v>78</v>
      </c>
      <c r="AW265">
        <v>56.6</v>
      </c>
      <c r="AX265">
        <v>36</v>
      </c>
      <c r="AY265">
        <v>78</v>
      </c>
      <c r="AZ265">
        <v>56.4</v>
      </c>
      <c r="BA265">
        <v>34</v>
      </c>
      <c r="BB265">
        <v>78</v>
      </c>
      <c r="BC265">
        <v>55.8</v>
      </c>
      <c r="BD265">
        <v>32</v>
      </c>
      <c r="BE265">
        <v>78</v>
      </c>
      <c r="BF265">
        <v>55.6</v>
      </c>
      <c r="BG265">
        <v>30</v>
      </c>
      <c r="BH265">
        <v>78</v>
      </c>
      <c r="BI265">
        <v>55.2</v>
      </c>
      <c r="BJ265">
        <v>28</v>
      </c>
      <c r="BK265">
        <v>78</v>
      </c>
      <c r="BL265">
        <v>54.8</v>
      </c>
      <c r="BM265">
        <v>26</v>
      </c>
      <c r="BN265">
        <v>78</v>
      </c>
      <c r="BO265">
        <v>54.4</v>
      </c>
      <c r="BP265">
        <v>25</v>
      </c>
      <c r="BQ265">
        <v>78</v>
      </c>
      <c r="BR265">
        <v>54.2</v>
      </c>
      <c r="BS265">
        <v>23</v>
      </c>
      <c r="BT265">
        <v>78</v>
      </c>
      <c r="BU265">
        <v>53.8</v>
      </c>
      <c r="BV265">
        <v>21</v>
      </c>
      <c r="BW265">
        <v>78</v>
      </c>
      <c r="BX265">
        <v>53.4</v>
      </c>
    </row>
    <row r="266" spans="1:76" x14ac:dyDescent="0.4">
      <c r="A266" t="s">
        <v>187</v>
      </c>
      <c r="B266">
        <v>55</v>
      </c>
      <c r="C266">
        <v>78</v>
      </c>
      <c r="D266">
        <v>66.5</v>
      </c>
      <c r="E266">
        <v>55</v>
      </c>
      <c r="F266">
        <v>68</v>
      </c>
      <c r="G266">
        <v>61.5</v>
      </c>
      <c r="H266">
        <v>55</v>
      </c>
      <c r="I266">
        <v>57</v>
      </c>
      <c r="J266">
        <v>56</v>
      </c>
      <c r="K266">
        <v>46</v>
      </c>
      <c r="L266">
        <v>55</v>
      </c>
      <c r="M266">
        <v>50.5</v>
      </c>
      <c r="N266">
        <v>46</v>
      </c>
      <c r="O266">
        <v>55</v>
      </c>
      <c r="P266">
        <v>50.5</v>
      </c>
      <c r="Q266">
        <v>46</v>
      </c>
      <c r="R266">
        <v>55</v>
      </c>
      <c r="S266">
        <v>50.5</v>
      </c>
      <c r="T266">
        <v>46</v>
      </c>
      <c r="U266">
        <v>55</v>
      </c>
      <c r="V266">
        <v>50.5</v>
      </c>
      <c r="W266">
        <v>47</v>
      </c>
      <c r="X266">
        <v>55</v>
      </c>
      <c r="Y266">
        <v>51</v>
      </c>
      <c r="Z266">
        <v>47</v>
      </c>
      <c r="AA266">
        <v>55</v>
      </c>
      <c r="AB266">
        <v>51</v>
      </c>
      <c r="AC266">
        <v>47</v>
      </c>
      <c r="AD266">
        <v>55</v>
      </c>
      <c r="AE266">
        <v>51</v>
      </c>
      <c r="AF266">
        <v>47</v>
      </c>
      <c r="AG266">
        <v>55</v>
      </c>
      <c r="AH266">
        <v>51</v>
      </c>
      <c r="AI266">
        <v>47</v>
      </c>
      <c r="AJ266">
        <v>55</v>
      </c>
      <c r="AK266">
        <v>51</v>
      </c>
      <c r="AL266">
        <v>48</v>
      </c>
      <c r="AM266">
        <v>55</v>
      </c>
      <c r="AN266">
        <v>51.5</v>
      </c>
      <c r="AO266">
        <v>48</v>
      </c>
      <c r="AP266">
        <v>55</v>
      </c>
      <c r="AQ266">
        <v>51.5</v>
      </c>
      <c r="AR266">
        <v>48</v>
      </c>
      <c r="AS266">
        <v>55</v>
      </c>
      <c r="AT266">
        <v>51.5</v>
      </c>
      <c r="AU266">
        <v>48</v>
      </c>
      <c r="AV266">
        <v>55</v>
      </c>
      <c r="AW266">
        <v>51.5</v>
      </c>
      <c r="AX266">
        <v>48</v>
      </c>
      <c r="AY266">
        <v>55</v>
      </c>
      <c r="AZ266">
        <v>51.5</v>
      </c>
      <c r="BA266">
        <v>48</v>
      </c>
      <c r="BB266">
        <v>55</v>
      </c>
      <c r="BC266">
        <v>51.5</v>
      </c>
      <c r="BD266">
        <v>49</v>
      </c>
      <c r="BE266">
        <v>55</v>
      </c>
      <c r="BF266">
        <v>52</v>
      </c>
      <c r="BG266">
        <v>49</v>
      </c>
      <c r="BH266">
        <v>55</v>
      </c>
      <c r="BI266">
        <v>52</v>
      </c>
      <c r="BJ266">
        <v>49</v>
      </c>
      <c r="BK266">
        <v>55</v>
      </c>
      <c r="BL266">
        <v>52</v>
      </c>
      <c r="BM266">
        <v>49</v>
      </c>
      <c r="BN266">
        <v>55</v>
      </c>
      <c r="BO266">
        <v>52</v>
      </c>
      <c r="BP266">
        <v>49</v>
      </c>
      <c r="BQ266">
        <v>55</v>
      </c>
      <c r="BR266">
        <v>52</v>
      </c>
      <c r="BS266">
        <v>50</v>
      </c>
      <c r="BT266">
        <v>55</v>
      </c>
      <c r="BU266">
        <v>52.5</v>
      </c>
      <c r="BV266">
        <v>50</v>
      </c>
      <c r="BW266">
        <v>55</v>
      </c>
      <c r="BX266">
        <v>52.5</v>
      </c>
    </row>
    <row r="267" spans="1:76" x14ac:dyDescent="0.4">
      <c r="A267" t="s">
        <v>188</v>
      </c>
      <c r="B267">
        <v>69</v>
      </c>
      <c r="C267">
        <v>141</v>
      </c>
      <c r="D267">
        <v>100.42857142857142</v>
      </c>
      <c r="E267">
        <v>69</v>
      </c>
      <c r="F267">
        <v>140</v>
      </c>
      <c r="G267">
        <v>99</v>
      </c>
      <c r="H267">
        <v>69</v>
      </c>
      <c r="I267">
        <v>138</v>
      </c>
      <c r="J267">
        <v>97.571428571428569</v>
      </c>
      <c r="K267">
        <v>69</v>
      </c>
      <c r="L267">
        <v>137</v>
      </c>
      <c r="M267">
        <v>96.428571428571431</v>
      </c>
      <c r="N267">
        <v>69</v>
      </c>
      <c r="O267">
        <v>135</v>
      </c>
      <c r="P267">
        <v>95.000000000000014</v>
      </c>
      <c r="Q267">
        <v>69</v>
      </c>
      <c r="R267">
        <v>134</v>
      </c>
      <c r="S267">
        <v>93.714285714285722</v>
      </c>
      <c r="T267">
        <v>69</v>
      </c>
      <c r="U267">
        <v>132</v>
      </c>
      <c r="V267">
        <v>92.285714285714292</v>
      </c>
      <c r="W267">
        <v>69</v>
      </c>
      <c r="X267">
        <v>131</v>
      </c>
      <c r="Y267">
        <v>91.857142857142847</v>
      </c>
      <c r="Z267">
        <v>69</v>
      </c>
      <c r="AA267">
        <v>130</v>
      </c>
      <c r="AB267">
        <v>91.428571428571431</v>
      </c>
      <c r="AC267">
        <v>69</v>
      </c>
      <c r="AD267">
        <v>128</v>
      </c>
      <c r="AE267">
        <v>90.714285714285722</v>
      </c>
      <c r="AF267">
        <v>69</v>
      </c>
      <c r="AG267">
        <v>127</v>
      </c>
      <c r="AH267">
        <v>90.857142857142861</v>
      </c>
      <c r="AI267">
        <v>69</v>
      </c>
      <c r="AJ267">
        <v>125</v>
      </c>
      <c r="AK267">
        <v>90.999999999999986</v>
      </c>
      <c r="AL267">
        <v>69</v>
      </c>
      <c r="AM267">
        <v>124</v>
      </c>
      <c r="AN267">
        <v>90.999999999999986</v>
      </c>
      <c r="AO267">
        <v>69</v>
      </c>
      <c r="AP267">
        <v>122</v>
      </c>
      <c r="AQ267">
        <v>90.999999999999986</v>
      </c>
      <c r="AR267">
        <v>69</v>
      </c>
      <c r="AS267">
        <v>121</v>
      </c>
      <c r="AT267">
        <v>90.999999999999986</v>
      </c>
      <c r="AU267">
        <v>69</v>
      </c>
      <c r="AV267">
        <v>120</v>
      </c>
      <c r="AW267">
        <v>91.142857142857139</v>
      </c>
      <c r="AX267">
        <v>69</v>
      </c>
      <c r="AY267">
        <v>118</v>
      </c>
      <c r="AZ267">
        <v>91.142857142857139</v>
      </c>
      <c r="BA267">
        <v>69</v>
      </c>
      <c r="BB267">
        <v>117</v>
      </c>
      <c r="BC267">
        <v>91.285714285714292</v>
      </c>
      <c r="BD267">
        <v>69</v>
      </c>
      <c r="BE267">
        <v>115</v>
      </c>
      <c r="BF267">
        <v>91.285714285714292</v>
      </c>
      <c r="BG267">
        <v>69</v>
      </c>
      <c r="BH267">
        <v>114</v>
      </c>
      <c r="BI267">
        <v>91.285714285714292</v>
      </c>
      <c r="BJ267">
        <v>69</v>
      </c>
      <c r="BK267">
        <v>112</v>
      </c>
      <c r="BL267">
        <v>91.285714285714292</v>
      </c>
      <c r="BM267">
        <v>69</v>
      </c>
      <c r="BN267">
        <v>111</v>
      </c>
      <c r="BO267">
        <v>91.428571428571431</v>
      </c>
      <c r="BP267">
        <v>69</v>
      </c>
      <c r="BQ267">
        <v>110</v>
      </c>
      <c r="BR267">
        <v>91.428571428571431</v>
      </c>
      <c r="BS267">
        <v>69</v>
      </c>
      <c r="BT267">
        <v>110</v>
      </c>
      <c r="BU267">
        <v>91.571428571428584</v>
      </c>
      <c r="BV267">
        <v>69</v>
      </c>
      <c r="BW267">
        <v>110</v>
      </c>
      <c r="BX267">
        <v>91.571428571428584</v>
      </c>
    </row>
    <row r="268" spans="1:76" x14ac:dyDescent="0.4">
      <c r="A268" t="s">
        <v>189</v>
      </c>
      <c r="B268">
        <v>118</v>
      </c>
      <c r="C268">
        <v>136</v>
      </c>
      <c r="D268">
        <v>126.75</v>
      </c>
      <c r="E268">
        <v>118</v>
      </c>
      <c r="F268">
        <v>135</v>
      </c>
      <c r="G268">
        <v>125.75</v>
      </c>
      <c r="H268">
        <v>118</v>
      </c>
      <c r="I268">
        <v>134</v>
      </c>
      <c r="J268">
        <v>124.75</v>
      </c>
      <c r="K268">
        <v>118</v>
      </c>
      <c r="L268">
        <v>133</v>
      </c>
      <c r="M268">
        <v>123.5</v>
      </c>
      <c r="N268">
        <v>118</v>
      </c>
      <c r="O268">
        <v>132</v>
      </c>
      <c r="P268">
        <v>122.5</v>
      </c>
      <c r="Q268">
        <v>117</v>
      </c>
      <c r="R268">
        <v>131</v>
      </c>
      <c r="S268">
        <v>121.25</v>
      </c>
      <c r="T268">
        <v>114</v>
      </c>
      <c r="U268">
        <v>130</v>
      </c>
      <c r="V268">
        <v>120.25</v>
      </c>
      <c r="W268">
        <v>111</v>
      </c>
      <c r="X268">
        <v>129</v>
      </c>
      <c r="Y268">
        <v>119.25</v>
      </c>
      <c r="Z268">
        <v>107</v>
      </c>
      <c r="AA268">
        <v>129</v>
      </c>
      <c r="AB268">
        <v>118.25</v>
      </c>
      <c r="AC268">
        <v>104</v>
      </c>
      <c r="AD268">
        <v>128</v>
      </c>
      <c r="AE268">
        <v>117.25</v>
      </c>
      <c r="AF268">
        <v>101</v>
      </c>
      <c r="AG268">
        <v>127</v>
      </c>
      <c r="AH268">
        <v>116.25</v>
      </c>
      <c r="AI268">
        <v>97</v>
      </c>
      <c r="AJ268">
        <v>126</v>
      </c>
      <c r="AK268">
        <v>115</v>
      </c>
      <c r="AL268">
        <v>94</v>
      </c>
      <c r="AM268">
        <v>125</v>
      </c>
      <c r="AN268">
        <v>114</v>
      </c>
      <c r="AO268">
        <v>95</v>
      </c>
      <c r="AP268">
        <v>124</v>
      </c>
      <c r="AQ268">
        <v>114</v>
      </c>
      <c r="AR268">
        <v>96</v>
      </c>
      <c r="AS268">
        <v>123</v>
      </c>
      <c r="AT268">
        <v>114</v>
      </c>
      <c r="AU268">
        <v>98</v>
      </c>
      <c r="AV268">
        <v>122</v>
      </c>
      <c r="AW268">
        <v>114.25</v>
      </c>
      <c r="AX268">
        <v>99</v>
      </c>
      <c r="AY268">
        <v>121</v>
      </c>
      <c r="AZ268">
        <v>114.25</v>
      </c>
      <c r="BA268">
        <v>101</v>
      </c>
      <c r="BB268">
        <v>120</v>
      </c>
      <c r="BC268">
        <v>114.5</v>
      </c>
      <c r="BD268">
        <v>102</v>
      </c>
      <c r="BE268">
        <v>119</v>
      </c>
      <c r="BF268">
        <v>114.5</v>
      </c>
      <c r="BG268">
        <v>103</v>
      </c>
      <c r="BH268">
        <v>119</v>
      </c>
      <c r="BI268">
        <v>114.5</v>
      </c>
      <c r="BJ268">
        <v>105</v>
      </c>
      <c r="BK268">
        <v>119</v>
      </c>
      <c r="BL268">
        <v>114.75</v>
      </c>
      <c r="BM268">
        <v>106</v>
      </c>
      <c r="BN268">
        <v>119</v>
      </c>
      <c r="BO268">
        <v>114.75</v>
      </c>
      <c r="BP268">
        <v>107</v>
      </c>
      <c r="BQ268">
        <v>119</v>
      </c>
      <c r="BR268">
        <v>115</v>
      </c>
      <c r="BS268">
        <v>109</v>
      </c>
      <c r="BT268">
        <v>119</v>
      </c>
      <c r="BU268">
        <v>115.25</v>
      </c>
      <c r="BV268">
        <v>110</v>
      </c>
      <c r="BW268">
        <v>119</v>
      </c>
      <c r="BX268">
        <v>115.25</v>
      </c>
    </row>
    <row r="269" spans="1:76" x14ac:dyDescent="0.4">
      <c r="A269" t="s">
        <v>190</v>
      </c>
      <c r="B269">
        <v>140</v>
      </c>
      <c r="C269">
        <v>169</v>
      </c>
      <c r="D269">
        <v>151</v>
      </c>
      <c r="E269">
        <v>140</v>
      </c>
      <c r="F269">
        <v>167</v>
      </c>
      <c r="G269">
        <v>150</v>
      </c>
      <c r="H269">
        <v>140</v>
      </c>
      <c r="I269">
        <v>165</v>
      </c>
      <c r="J269">
        <v>149.19999999999999</v>
      </c>
      <c r="K269">
        <v>140</v>
      </c>
      <c r="L269">
        <v>163</v>
      </c>
      <c r="M269">
        <v>148.19999999999999</v>
      </c>
      <c r="N269">
        <v>140</v>
      </c>
      <c r="O269">
        <v>161</v>
      </c>
      <c r="P269">
        <v>147.6</v>
      </c>
      <c r="Q269">
        <v>140</v>
      </c>
      <c r="R269">
        <v>159</v>
      </c>
      <c r="S269">
        <v>146.6</v>
      </c>
      <c r="T269">
        <v>139</v>
      </c>
      <c r="U269">
        <v>157</v>
      </c>
      <c r="V269">
        <v>145.80000000000001</v>
      </c>
      <c r="W269">
        <v>138</v>
      </c>
      <c r="X269">
        <v>154</v>
      </c>
      <c r="Y269">
        <v>144.6</v>
      </c>
      <c r="Z269">
        <v>137</v>
      </c>
      <c r="AA269">
        <v>152</v>
      </c>
      <c r="AB269">
        <v>143.80000000000001</v>
      </c>
      <c r="AC269">
        <v>136</v>
      </c>
      <c r="AD269">
        <v>150</v>
      </c>
      <c r="AE269">
        <v>142.80000000000001</v>
      </c>
      <c r="AF269">
        <v>136</v>
      </c>
      <c r="AG269">
        <v>148</v>
      </c>
      <c r="AH269">
        <v>142.19999999999999</v>
      </c>
      <c r="AI269">
        <v>135</v>
      </c>
      <c r="AJ269">
        <v>146</v>
      </c>
      <c r="AK269">
        <v>141.19999999999999</v>
      </c>
      <c r="AL269">
        <v>134</v>
      </c>
      <c r="AM269">
        <v>144</v>
      </c>
      <c r="AN269">
        <v>140.4</v>
      </c>
      <c r="AO269">
        <v>133</v>
      </c>
      <c r="AP269">
        <v>142</v>
      </c>
      <c r="AQ269">
        <v>139.4</v>
      </c>
      <c r="AR269">
        <v>132</v>
      </c>
      <c r="AS269">
        <v>141</v>
      </c>
      <c r="AT269">
        <v>138.6</v>
      </c>
      <c r="AU269">
        <v>131</v>
      </c>
      <c r="AV269">
        <v>141</v>
      </c>
      <c r="AW269">
        <v>137.6</v>
      </c>
      <c r="AX269">
        <v>131</v>
      </c>
      <c r="AY269">
        <v>141</v>
      </c>
      <c r="AZ269">
        <v>137</v>
      </c>
      <c r="BA269">
        <v>130</v>
      </c>
      <c r="BB269">
        <v>141</v>
      </c>
      <c r="BC269">
        <v>136</v>
      </c>
      <c r="BD269">
        <v>129</v>
      </c>
      <c r="BE269">
        <v>141</v>
      </c>
      <c r="BF269">
        <v>135</v>
      </c>
      <c r="BG269">
        <v>129</v>
      </c>
      <c r="BH269">
        <v>144</v>
      </c>
      <c r="BI269">
        <v>137.19999999999999</v>
      </c>
      <c r="BJ269">
        <v>127</v>
      </c>
      <c r="BK269">
        <v>159</v>
      </c>
      <c r="BL269">
        <v>139.4</v>
      </c>
      <c r="BM269">
        <v>125</v>
      </c>
      <c r="BN269">
        <v>174</v>
      </c>
      <c r="BO269">
        <v>141.80000000000001</v>
      </c>
      <c r="BP269">
        <v>123</v>
      </c>
      <c r="BQ269">
        <v>189</v>
      </c>
      <c r="BR269">
        <v>144</v>
      </c>
      <c r="BS269">
        <v>121</v>
      </c>
      <c r="BT269">
        <v>204</v>
      </c>
      <c r="BU269">
        <v>146.4</v>
      </c>
      <c r="BV269">
        <v>119</v>
      </c>
      <c r="BW269">
        <v>218</v>
      </c>
      <c r="BX269">
        <v>148.4</v>
      </c>
    </row>
    <row r="270" spans="1:76" x14ac:dyDescent="0.4">
      <c r="A270" t="s">
        <v>191</v>
      </c>
      <c r="B270">
        <v>40</v>
      </c>
      <c r="C270">
        <v>75</v>
      </c>
      <c r="D270">
        <v>60.599999999999994</v>
      </c>
      <c r="E270">
        <v>40</v>
      </c>
      <c r="F270">
        <v>73</v>
      </c>
      <c r="G270">
        <v>59.699999999999996</v>
      </c>
      <c r="H270">
        <v>40</v>
      </c>
      <c r="I270">
        <v>72</v>
      </c>
      <c r="J270">
        <v>59.099999999999994</v>
      </c>
      <c r="K270">
        <v>40</v>
      </c>
      <c r="L270">
        <v>70</v>
      </c>
      <c r="M270">
        <v>58.400000000000006</v>
      </c>
      <c r="N270">
        <v>40</v>
      </c>
      <c r="O270">
        <v>69</v>
      </c>
      <c r="P270">
        <v>57.599999999999994</v>
      </c>
      <c r="Q270">
        <v>40</v>
      </c>
      <c r="R270">
        <v>67</v>
      </c>
      <c r="S270">
        <v>56.9</v>
      </c>
      <c r="T270">
        <v>40</v>
      </c>
      <c r="U270">
        <v>66</v>
      </c>
      <c r="V270">
        <v>56.2</v>
      </c>
      <c r="W270">
        <v>40</v>
      </c>
      <c r="X270">
        <v>65</v>
      </c>
      <c r="Y270">
        <v>55.6</v>
      </c>
      <c r="Z270">
        <v>40</v>
      </c>
      <c r="AA270">
        <v>64</v>
      </c>
      <c r="AB270">
        <v>54.9</v>
      </c>
      <c r="AC270">
        <v>40</v>
      </c>
      <c r="AD270">
        <v>63</v>
      </c>
      <c r="AE270">
        <v>54.2</v>
      </c>
      <c r="AF270">
        <v>40</v>
      </c>
      <c r="AG270">
        <v>64</v>
      </c>
      <c r="AH270">
        <v>53.3</v>
      </c>
      <c r="AI270">
        <v>40</v>
      </c>
      <c r="AJ270">
        <v>65</v>
      </c>
      <c r="AK270">
        <v>52.6</v>
      </c>
      <c r="AL270">
        <v>40</v>
      </c>
      <c r="AM270">
        <v>66</v>
      </c>
      <c r="AN270">
        <v>51.9</v>
      </c>
      <c r="AO270">
        <v>40</v>
      </c>
      <c r="AP270">
        <v>67</v>
      </c>
      <c r="AQ270">
        <v>51.199999999999996</v>
      </c>
      <c r="AR270">
        <v>40</v>
      </c>
      <c r="AS270">
        <v>63</v>
      </c>
      <c r="AT270">
        <v>50.1</v>
      </c>
      <c r="AU270">
        <v>40</v>
      </c>
      <c r="AV270">
        <v>60</v>
      </c>
      <c r="AW270">
        <v>48.999999999999993</v>
      </c>
      <c r="AX270">
        <v>38</v>
      </c>
      <c r="AY270">
        <v>57</v>
      </c>
      <c r="AZ270">
        <v>47.70000000000001</v>
      </c>
      <c r="BA270">
        <v>36</v>
      </c>
      <c r="BB270">
        <v>56</v>
      </c>
      <c r="BC270">
        <v>46.6</v>
      </c>
      <c r="BD270">
        <v>34</v>
      </c>
      <c r="BE270">
        <v>55</v>
      </c>
      <c r="BF270">
        <v>45.5</v>
      </c>
      <c r="BG270">
        <v>32</v>
      </c>
      <c r="BH270">
        <v>54</v>
      </c>
      <c r="BI270">
        <v>44.199999999999996</v>
      </c>
      <c r="BJ270">
        <v>30</v>
      </c>
      <c r="BK270">
        <v>54</v>
      </c>
      <c r="BL270">
        <v>43.600000000000009</v>
      </c>
      <c r="BM270">
        <v>28</v>
      </c>
      <c r="BN270">
        <v>54</v>
      </c>
      <c r="BO270">
        <v>42.899999999999991</v>
      </c>
      <c r="BP270">
        <v>26</v>
      </c>
      <c r="BQ270">
        <v>54</v>
      </c>
      <c r="BR270">
        <v>42.199999999999996</v>
      </c>
      <c r="BS270">
        <v>23</v>
      </c>
      <c r="BT270">
        <v>56</v>
      </c>
      <c r="BU270">
        <v>41.300000000000004</v>
      </c>
      <c r="BV270">
        <v>21</v>
      </c>
      <c r="BW270">
        <v>59</v>
      </c>
      <c r="BX270">
        <v>40.599999999999994</v>
      </c>
    </row>
    <row r="271" spans="1:76" x14ac:dyDescent="0.4">
      <c r="A271" t="s">
        <v>192</v>
      </c>
      <c r="B271">
        <v>43</v>
      </c>
      <c r="C271">
        <v>58</v>
      </c>
      <c r="D271">
        <v>48.666666666666664</v>
      </c>
      <c r="E271">
        <v>43</v>
      </c>
      <c r="F271">
        <v>58</v>
      </c>
      <c r="G271">
        <v>48.666666666666664</v>
      </c>
      <c r="H271">
        <v>43</v>
      </c>
      <c r="I271">
        <v>58</v>
      </c>
      <c r="J271">
        <v>48.666666666666664</v>
      </c>
      <c r="K271">
        <v>43</v>
      </c>
      <c r="L271">
        <v>58</v>
      </c>
      <c r="M271">
        <v>48.666666666666664</v>
      </c>
      <c r="N271">
        <v>43</v>
      </c>
      <c r="O271">
        <v>58</v>
      </c>
      <c r="P271">
        <v>48.666666666666664</v>
      </c>
      <c r="Q271">
        <v>43</v>
      </c>
      <c r="R271">
        <v>58</v>
      </c>
      <c r="S271">
        <v>48.666666666666664</v>
      </c>
      <c r="T271">
        <v>43</v>
      </c>
      <c r="U271">
        <v>58</v>
      </c>
      <c r="V271">
        <v>48.666666666666664</v>
      </c>
      <c r="W271">
        <v>43</v>
      </c>
      <c r="X271">
        <v>58</v>
      </c>
      <c r="Y271">
        <v>48.666666666666664</v>
      </c>
      <c r="Z271">
        <v>43</v>
      </c>
      <c r="AA271">
        <v>58</v>
      </c>
      <c r="AB271">
        <v>48.666666666666664</v>
      </c>
      <c r="AC271">
        <v>43</v>
      </c>
      <c r="AD271">
        <v>58</v>
      </c>
      <c r="AE271">
        <v>48.666666666666664</v>
      </c>
      <c r="AF271">
        <v>43</v>
      </c>
      <c r="AG271">
        <v>58</v>
      </c>
      <c r="AH271">
        <v>48.666666666666664</v>
      </c>
      <c r="AI271">
        <v>43</v>
      </c>
      <c r="AJ271">
        <v>58</v>
      </c>
      <c r="AK271">
        <v>48.666666666666664</v>
      </c>
      <c r="AL271">
        <v>43</v>
      </c>
      <c r="AM271">
        <v>58</v>
      </c>
      <c r="AN271">
        <v>48.666666666666664</v>
      </c>
      <c r="AO271">
        <v>43</v>
      </c>
      <c r="AP271">
        <v>58</v>
      </c>
      <c r="AQ271">
        <v>48.666666666666664</v>
      </c>
      <c r="AR271">
        <v>43</v>
      </c>
      <c r="AS271">
        <v>58</v>
      </c>
      <c r="AT271">
        <v>48.666666666666664</v>
      </c>
      <c r="AU271">
        <v>43</v>
      </c>
      <c r="AV271">
        <v>58</v>
      </c>
      <c r="AW271">
        <v>48.666666666666664</v>
      </c>
      <c r="AX271">
        <v>43</v>
      </c>
      <c r="AY271">
        <v>58</v>
      </c>
      <c r="AZ271">
        <v>48.666666666666664</v>
      </c>
      <c r="BA271">
        <v>43</v>
      </c>
      <c r="BB271">
        <v>58</v>
      </c>
      <c r="BC271">
        <v>48.666666666666664</v>
      </c>
      <c r="BD271">
        <v>43</v>
      </c>
      <c r="BE271">
        <v>58</v>
      </c>
      <c r="BF271">
        <v>48.666666666666664</v>
      </c>
      <c r="BG271">
        <v>43</v>
      </c>
      <c r="BH271">
        <v>58</v>
      </c>
      <c r="BI271">
        <v>48.666666666666664</v>
      </c>
      <c r="BJ271">
        <v>43</v>
      </c>
      <c r="BK271">
        <v>58</v>
      </c>
      <c r="BL271">
        <v>48.666666666666664</v>
      </c>
      <c r="BM271">
        <v>43</v>
      </c>
      <c r="BN271">
        <v>58</v>
      </c>
      <c r="BO271">
        <v>48.666666666666664</v>
      </c>
      <c r="BP271">
        <v>43</v>
      </c>
      <c r="BQ271">
        <v>58</v>
      </c>
      <c r="BR271">
        <v>48.666666666666664</v>
      </c>
      <c r="BS271">
        <v>43</v>
      </c>
      <c r="BT271">
        <v>58</v>
      </c>
      <c r="BU271">
        <v>48.666666666666664</v>
      </c>
      <c r="BV271">
        <v>43</v>
      </c>
      <c r="BW271">
        <v>58</v>
      </c>
      <c r="BX271">
        <v>48.666666666666664</v>
      </c>
    </row>
    <row r="272" spans="1:76" x14ac:dyDescent="0.4">
      <c r="A272" t="s">
        <v>193</v>
      </c>
      <c r="B272">
        <v>48</v>
      </c>
      <c r="C272">
        <v>60</v>
      </c>
      <c r="D272">
        <v>55</v>
      </c>
      <c r="E272">
        <v>50</v>
      </c>
      <c r="F272">
        <v>59</v>
      </c>
      <c r="G272">
        <v>55.25</v>
      </c>
      <c r="H272">
        <v>52</v>
      </c>
      <c r="I272">
        <v>58</v>
      </c>
      <c r="J272">
        <v>55.5</v>
      </c>
      <c r="K272">
        <v>53</v>
      </c>
      <c r="L272">
        <v>58</v>
      </c>
      <c r="M272">
        <v>55.75</v>
      </c>
      <c r="N272">
        <v>55</v>
      </c>
      <c r="O272">
        <v>57</v>
      </c>
      <c r="P272">
        <v>56</v>
      </c>
      <c r="Q272">
        <v>56</v>
      </c>
      <c r="R272">
        <v>57</v>
      </c>
      <c r="S272">
        <v>56.25</v>
      </c>
      <c r="T272">
        <v>55</v>
      </c>
      <c r="U272">
        <v>58</v>
      </c>
      <c r="V272">
        <v>56.25</v>
      </c>
      <c r="W272">
        <v>54</v>
      </c>
      <c r="X272">
        <v>60</v>
      </c>
      <c r="Y272">
        <v>56.5</v>
      </c>
      <c r="Z272">
        <v>54</v>
      </c>
      <c r="AA272">
        <v>61</v>
      </c>
      <c r="AB272">
        <v>56.75</v>
      </c>
      <c r="AC272">
        <v>53</v>
      </c>
      <c r="AD272">
        <v>63</v>
      </c>
      <c r="AE272">
        <v>57</v>
      </c>
      <c r="AF272">
        <v>52</v>
      </c>
      <c r="AG272">
        <v>65</v>
      </c>
      <c r="AH272">
        <v>57.25</v>
      </c>
      <c r="AI272">
        <v>51</v>
      </c>
      <c r="AJ272">
        <v>66</v>
      </c>
      <c r="AK272">
        <v>57.25</v>
      </c>
      <c r="AL272">
        <v>51</v>
      </c>
      <c r="AM272">
        <v>66</v>
      </c>
      <c r="AN272">
        <v>57.25</v>
      </c>
      <c r="AO272">
        <v>50</v>
      </c>
      <c r="AP272">
        <v>65</v>
      </c>
      <c r="AQ272">
        <v>56.75</v>
      </c>
      <c r="AR272">
        <v>49</v>
      </c>
      <c r="AS272">
        <v>64</v>
      </c>
      <c r="AT272">
        <v>56.25</v>
      </c>
      <c r="AU272">
        <v>48</v>
      </c>
      <c r="AV272">
        <v>63</v>
      </c>
      <c r="AW272">
        <v>55.75</v>
      </c>
      <c r="AX272">
        <v>47</v>
      </c>
      <c r="AY272">
        <v>62</v>
      </c>
      <c r="AZ272">
        <v>55.25</v>
      </c>
      <c r="BA272">
        <v>47</v>
      </c>
      <c r="BB272">
        <v>62</v>
      </c>
      <c r="BC272">
        <v>55.25</v>
      </c>
      <c r="BD272">
        <v>46</v>
      </c>
      <c r="BE272">
        <v>61</v>
      </c>
      <c r="BF272">
        <v>54.75</v>
      </c>
      <c r="BG272">
        <v>45</v>
      </c>
      <c r="BH272">
        <v>60</v>
      </c>
      <c r="BI272">
        <v>54.25</v>
      </c>
      <c r="BJ272">
        <v>44</v>
      </c>
      <c r="BK272">
        <v>59</v>
      </c>
      <c r="BL272">
        <v>53.75</v>
      </c>
      <c r="BM272">
        <v>44</v>
      </c>
      <c r="BN272">
        <v>58</v>
      </c>
      <c r="BO272">
        <v>53.5</v>
      </c>
      <c r="BP272">
        <v>54</v>
      </c>
      <c r="BQ272">
        <v>58</v>
      </c>
      <c r="BR272">
        <v>56</v>
      </c>
      <c r="BS272">
        <v>56</v>
      </c>
      <c r="BT272">
        <v>63</v>
      </c>
      <c r="BU272">
        <v>58</v>
      </c>
      <c r="BV272">
        <v>56</v>
      </c>
      <c r="BW272">
        <v>73</v>
      </c>
      <c r="BX272">
        <v>60.25</v>
      </c>
    </row>
    <row r="273" spans="1:76" x14ac:dyDescent="0.4">
      <c r="A273" t="s">
        <v>194</v>
      </c>
      <c r="B273">
        <v>93</v>
      </c>
      <c r="C273">
        <v>113</v>
      </c>
      <c r="D273">
        <v>102.5</v>
      </c>
      <c r="E273">
        <v>93</v>
      </c>
      <c r="F273">
        <v>112</v>
      </c>
      <c r="G273">
        <v>101.75</v>
      </c>
      <c r="H273">
        <v>93</v>
      </c>
      <c r="I273">
        <v>111</v>
      </c>
      <c r="J273">
        <v>101</v>
      </c>
      <c r="K273">
        <v>93</v>
      </c>
      <c r="L273">
        <v>110</v>
      </c>
      <c r="M273">
        <v>100.25</v>
      </c>
      <c r="N273">
        <v>92</v>
      </c>
      <c r="O273">
        <v>108</v>
      </c>
      <c r="P273">
        <v>99.25</v>
      </c>
      <c r="Q273">
        <v>90</v>
      </c>
      <c r="R273">
        <v>107</v>
      </c>
      <c r="S273">
        <v>98.25</v>
      </c>
      <c r="T273">
        <v>89</v>
      </c>
      <c r="U273">
        <v>106</v>
      </c>
      <c r="V273">
        <v>97.5</v>
      </c>
      <c r="W273">
        <v>88</v>
      </c>
      <c r="X273">
        <v>105</v>
      </c>
      <c r="Y273">
        <v>96.75</v>
      </c>
      <c r="Z273">
        <v>87</v>
      </c>
      <c r="AA273">
        <v>104</v>
      </c>
      <c r="AB273">
        <v>96</v>
      </c>
      <c r="AC273">
        <v>86</v>
      </c>
      <c r="AD273">
        <v>103</v>
      </c>
      <c r="AE273">
        <v>95.25</v>
      </c>
      <c r="AF273">
        <v>85</v>
      </c>
      <c r="AG273">
        <v>101</v>
      </c>
      <c r="AH273">
        <v>94.25</v>
      </c>
      <c r="AI273">
        <v>84</v>
      </c>
      <c r="AJ273">
        <v>100</v>
      </c>
      <c r="AK273">
        <v>93.5</v>
      </c>
      <c r="AL273">
        <v>83</v>
      </c>
      <c r="AM273">
        <v>99</v>
      </c>
      <c r="AN273">
        <v>92.75</v>
      </c>
      <c r="AO273">
        <v>82</v>
      </c>
      <c r="AP273">
        <v>98</v>
      </c>
      <c r="AQ273">
        <v>92</v>
      </c>
      <c r="AR273">
        <v>81</v>
      </c>
      <c r="AS273">
        <v>97</v>
      </c>
      <c r="AT273">
        <v>91.25</v>
      </c>
      <c r="AU273">
        <v>80</v>
      </c>
      <c r="AV273">
        <v>96</v>
      </c>
      <c r="AW273">
        <v>90.5</v>
      </c>
      <c r="AX273">
        <v>79</v>
      </c>
      <c r="AY273">
        <v>95</v>
      </c>
      <c r="AZ273">
        <v>89.75</v>
      </c>
      <c r="BA273">
        <v>78</v>
      </c>
      <c r="BB273">
        <v>93</v>
      </c>
      <c r="BC273">
        <v>88.75</v>
      </c>
      <c r="BD273">
        <v>77</v>
      </c>
      <c r="BE273">
        <v>93</v>
      </c>
      <c r="BF273">
        <v>88</v>
      </c>
      <c r="BG273">
        <v>76</v>
      </c>
      <c r="BH273">
        <v>93</v>
      </c>
      <c r="BI273">
        <v>87.25</v>
      </c>
      <c r="BJ273">
        <v>75</v>
      </c>
      <c r="BK273">
        <v>93</v>
      </c>
      <c r="BL273">
        <v>86.5</v>
      </c>
      <c r="BM273">
        <v>74</v>
      </c>
      <c r="BN273">
        <v>93</v>
      </c>
      <c r="BO273">
        <v>85.75</v>
      </c>
      <c r="BP273">
        <v>73</v>
      </c>
      <c r="BQ273">
        <v>93</v>
      </c>
      <c r="BR273">
        <v>85</v>
      </c>
      <c r="BS273">
        <v>72</v>
      </c>
      <c r="BT273">
        <v>93</v>
      </c>
      <c r="BU273">
        <v>84.25</v>
      </c>
      <c r="BV273">
        <v>71</v>
      </c>
      <c r="BW273">
        <v>93</v>
      </c>
      <c r="BX273">
        <v>83.25</v>
      </c>
    </row>
    <row r="274" spans="1:76" x14ac:dyDescent="0.4">
      <c r="A274" t="s">
        <v>195</v>
      </c>
      <c r="B274">
        <v>48</v>
      </c>
      <c r="C274">
        <v>65</v>
      </c>
      <c r="D274">
        <v>56.5</v>
      </c>
      <c r="E274">
        <v>65</v>
      </c>
      <c r="F274">
        <v>81</v>
      </c>
      <c r="G274">
        <v>73</v>
      </c>
      <c r="H274">
        <v>64</v>
      </c>
      <c r="I274">
        <v>79</v>
      </c>
      <c r="J274">
        <v>71.5</v>
      </c>
      <c r="K274">
        <v>63</v>
      </c>
      <c r="L274">
        <v>78</v>
      </c>
      <c r="M274">
        <v>70.5</v>
      </c>
      <c r="N274">
        <v>62</v>
      </c>
      <c r="O274">
        <v>76</v>
      </c>
      <c r="P274">
        <v>69</v>
      </c>
      <c r="Q274">
        <v>62</v>
      </c>
      <c r="R274">
        <v>74</v>
      </c>
      <c r="S274">
        <v>68</v>
      </c>
      <c r="T274">
        <v>61</v>
      </c>
      <c r="U274">
        <v>73</v>
      </c>
      <c r="V274">
        <v>67</v>
      </c>
      <c r="W274">
        <v>60</v>
      </c>
      <c r="X274">
        <v>71</v>
      </c>
      <c r="Y274">
        <v>65.5</v>
      </c>
      <c r="Z274">
        <v>60</v>
      </c>
      <c r="AA274">
        <v>69</v>
      </c>
      <c r="AB274">
        <v>64.5</v>
      </c>
      <c r="AC274">
        <v>59</v>
      </c>
      <c r="AD274">
        <v>68</v>
      </c>
      <c r="AE274">
        <v>63.5</v>
      </c>
      <c r="AF274">
        <v>58</v>
      </c>
      <c r="AG274">
        <v>66</v>
      </c>
      <c r="AH274">
        <v>62</v>
      </c>
      <c r="AI274">
        <v>57</v>
      </c>
      <c r="AJ274">
        <v>64</v>
      </c>
      <c r="AK274">
        <v>60.5</v>
      </c>
      <c r="AL274">
        <v>57</v>
      </c>
      <c r="AM274">
        <v>63</v>
      </c>
      <c r="AN274">
        <v>60</v>
      </c>
      <c r="AO274">
        <v>56</v>
      </c>
      <c r="AP274">
        <v>61</v>
      </c>
      <c r="AQ274">
        <v>58.5</v>
      </c>
      <c r="AR274">
        <v>55</v>
      </c>
      <c r="AS274">
        <v>59</v>
      </c>
      <c r="AT274">
        <v>57</v>
      </c>
      <c r="AU274">
        <v>54</v>
      </c>
      <c r="AV274">
        <v>58</v>
      </c>
      <c r="AW274">
        <v>56</v>
      </c>
      <c r="AX274">
        <v>54</v>
      </c>
      <c r="AY274">
        <v>56</v>
      </c>
      <c r="AZ274">
        <v>55</v>
      </c>
      <c r="BA274">
        <v>53</v>
      </c>
      <c r="BB274">
        <v>54</v>
      </c>
      <c r="BC274">
        <v>53.5</v>
      </c>
      <c r="BD274">
        <v>52</v>
      </c>
      <c r="BE274">
        <v>53</v>
      </c>
      <c r="BF274">
        <v>52.5</v>
      </c>
      <c r="BG274">
        <v>51</v>
      </c>
      <c r="BH274">
        <v>52</v>
      </c>
      <c r="BI274">
        <v>51.5</v>
      </c>
      <c r="BJ274">
        <v>49</v>
      </c>
      <c r="BK274">
        <v>51</v>
      </c>
      <c r="BL274">
        <v>50</v>
      </c>
      <c r="BM274">
        <v>48</v>
      </c>
      <c r="BN274">
        <v>50</v>
      </c>
      <c r="BO274">
        <v>49</v>
      </c>
      <c r="BP274">
        <v>46</v>
      </c>
      <c r="BQ274">
        <v>49</v>
      </c>
      <c r="BR274">
        <v>47.5</v>
      </c>
      <c r="BS274">
        <v>44</v>
      </c>
      <c r="BT274">
        <v>49</v>
      </c>
      <c r="BU274">
        <v>46.5</v>
      </c>
      <c r="BV274">
        <v>43</v>
      </c>
      <c r="BW274">
        <v>48</v>
      </c>
      <c r="BX274">
        <v>45.5</v>
      </c>
    </row>
    <row r="275" spans="1:76" x14ac:dyDescent="0.4">
      <c r="A275" t="s">
        <v>196</v>
      </c>
      <c r="B275">
        <v>36</v>
      </c>
      <c r="C275">
        <v>69</v>
      </c>
      <c r="D275">
        <v>52.5</v>
      </c>
      <c r="E275">
        <v>36</v>
      </c>
      <c r="F275">
        <v>64</v>
      </c>
      <c r="G275">
        <v>50</v>
      </c>
      <c r="H275">
        <v>36</v>
      </c>
      <c r="I275">
        <v>59</v>
      </c>
      <c r="J275">
        <v>47.5</v>
      </c>
      <c r="K275">
        <v>36</v>
      </c>
      <c r="L275">
        <v>54</v>
      </c>
      <c r="M275">
        <v>45</v>
      </c>
      <c r="N275">
        <v>36</v>
      </c>
      <c r="O275">
        <v>49</v>
      </c>
      <c r="P275">
        <v>42.5</v>
      </c>
      <c r="Q275">
        <v>36</v>
      </c>
      <c r="R275">
        <v>44</v>
      </c>
      <c r="S275">
        <v>40</v>
      </c>
      <c r="T275">
        <v>36</v>
      </c>
      <c r="U275">
        <v>40</v>
      </c>
      <c r="V275">
        <v>38</v>
      </c>
      <c r="W275">
        <v>35</v>
      </c>
      <c r="X275">
        <v>36</v>
      </c>
      <c r="Y275">
        <v>35.5</v>
      </c>
      <c r="Z275">
        <v>35</v>
      </c>
      <c r="AA275">
        <v>36</v>
      </c>
      <c r="AB275">
        <v>35.5</v>
      </c>
      <c r="AC275">
        <v>35</v>
      </c>
      <c r="AD275">
        <v>36</v>
      </c>
      <c r="AE275">
        <v>35.5</v>
      </c>
      <c r="AF275">
        <v>36</v>
      </c>
      <c r="AG275">
        <v>36</v>
      </c>
      <c r="AH275">
        <v>36</v>
      </c>
      <c r="AI275">
        <v>36</v>
      </c>
      <c r="AJ275">
        <v>36</v>
      </c>
      <c r="AK275">
        <v>36</v>
      </c>
      <c r="AL275">
        <v>36</v>
      </c>
      <c r="AM275">
        <v>36</v>
      </c>
      <c r="AN275">
        <v>36</v>
      </c>
      <c r="AO275">
        <v>36</v>
      </c>
      <c r="AP275">
        <v>36</v>
      </c>
      <c r="AQ275">
        <v>36</v>
      </c>
      <c r="AR275">
        <v>36</v>
      </c>
      <c r="AS275">
        <v>37</v>
      </c>
      <c r="AT275">
        <v>36.5</v>
      </c>
      <c r="AU275">
        <v>36</v>
      </c>
      <c r="AV275">
        <v>37</v>
      </c>
      <c r="AW275">
        <v>36.5</v>
      </c>
      <c r="AX275">
        <v>36</v>
      </c>
      <c r="AY275">
        <v>37</v>
      </c>
      <c r="AZ275">
        <v>36.5</v>
      </c>
      <c r="BA275">
        <v>36</v>
      </c>
      <c r="BB275">
        <v>37</v>
      </c>
      <c r="BC275">
        <v>36.5</v>
      </c>
      <c r="BD275">
        <v>36</v>
      </c>
      <c r="BE275">
        <v>38</v>
      </c>
      <c r="BF275">
        <v>37</v>
      </c>
      <c r="BG275">
        <v>36</v>
      </c>
      <c r="BH275">
        <v>38</v>
      </c>
      <c r="BI275">
        <v>37</v>
      </c>
      <c r="BJ275">
        <v>36</v>
      </c>
      <c r="BK275">
        <v>38</v>
      </c>
      <c r="BL275">
        <v>37</v>
      </c>
      <c r="BM275">
        <v>36</v>
      </c>
      <c r="BN275">
        <v>39</v>
      </c>
      <c r="BO275">
        <v>37.5</v>
      </c>
      <c r="BP275">
        <v>36</v>
      </c>
      <c r="BQ275">
        <v>39</v>
      </c>
      <c r="BR275">
        <v>37.5</v>
      </c>
      <c r="BS275">
        <v>36</v>
      </c>
      <c r="BT275">
        <v>39</v>
      </c>
      <c r="BU275">
        <v>37.5</v>
      </c>
      <c r="BV275">
        <v>36</v>
      </c>
      <c r="BW275">
        <v>39</v>
      </c>
      <c r="BX275">
        <v>37.5</v>
      </c>
    </row>
    <row r="276" spans="1:76" x14ac:dyDescent="0.4">
      <c r="A276" t="s">
        <v>197</v>
      </c>
      <c r="B276">
        <v>25</v>
      </c>
      <c r="C276">
        <v>67</v>
      </c>
      <c r="D276">
        <v>39.882352941176471</v>
      </c>
      <c r="E276">
        <v>28</v>
      </c>
      <c r="F276">
        <v>65</v>
      </c>
      <c r="G276">
        <v>40.235294117647058</v>
      </c>
      <c r="H276">
        <v>30</v>
      </c>
      <c r="I276">
        <v>63</v>
      </c>
      <c r="J276">
        <v>40.647058823529406</v>
      </c>
      <c r="K276">
        <v>31</v>
      </c>
      <c r="L276">
        <v>62</v>
      </c>
      <c r="M276">
        <v>41.058823529411761</v>
      </c>
      <c r="N276">
        <v>31</v>
      </c>
      <c r="O276">
        <v>60</v>
      </c>
      <c r="P276">
        <v>41.529411764705891</v>
      </c>
      <c r="Q276">
        <v>31</v>
      </c>
      <c r="R276">
        <v>58</v>
      </c>
      <c r="S276">
        <v>41.999999999999993</v>
      </c>
      <c r="T276">
        <v>30</v>
      </c>
      <c r="U276">
        <v>56</v>
      </c>
      <c r="V276">
        <v>42.235294117647051</v>
      </c>
      <c r="W276">
        <v>28</v>
      </c>
      <c r="X276">
        <v>55</v>
      </c>
      <c r="Y276">
        <v>42.705882352941167</v>
      </c>
      <c r="Z276">
        <v>26</v>
      </c>
      <c r="AA276">
        <v>56</v>
      </c>
      <c r="AB276">
        <v>43.117647058823536</v>
      </c>
      <c r="AC276">
        <v>24</v>
      </c>
      <c r="AD276">
        <v>57</v>
      </c>
      <c r="AE276">
        <v>43.529411764705891</v>
      </c>
      <c r="AF276">
        <v>22</v>
      </c>
      <c r="AG276">
        <v>58</v>
      </c>
      <c r="AH276">
        <v>43.882352941176471</v>
      </c>
      <c r="AI276">
        <v>20</v>
      </c>
      <c r="AJ276">
        <v>59</v>
      </c>
      <c r="AK276">
        <v>44.411764705882362</v>
      </c>
      <c r="AL276">
        <v>25</v>
      </c>
      <c r="AM276">
        <v>60</v>
      </c>
      <c r="AN276">
        <v>44.999999999999993</v>
      </c>
      <c r="AO276">
        <v>29</v>
      </c>
      <c r="AP276">
        <v>61</v>
      </c>
      <c r="AQ276">
        <v>45.823529411764696</v>
      </c>
      <c r="AR276">
        <v>33</v>
      </c>
      <c r="AS276">
        <v>63</v>
      </c>
      <c r="AT276">
        <v>46.705882352941174</v>
      </c>
      <c r="AU276">
        <v>36</v>
      </c>
      <c r="AV276">
        <v>66</v>
      </c>
      <c r="AW276">
        <v>47.411764705882355</v>
      </c>
      <c r="AX276">
        <v>35</v>
      </c>
      <c r="AY276">
        <v>69</v>
      </c>
      <c r="AZ276">
        <v>48.35294117647058</v>
      </c>
      <c r="BA276">
        <v>35</v>
      </c>
      <c r="BB276">
        <v>71</v>
      </c>
      <c r="BC276">
        <v>49.352941176470587</v>
      </c>
      <c r="BD276">
        <v>34</v>
      </c>
      <c r="BE276">
        <v>74</v>
      </c>
      <c r="BF276">
        <v>50.470588235294109</v>
      </c>
      <c r="BG276">
        <v>33</v>
      </c>
      <c r="BH276">
        <v>77</v>
      </c>
      <c r="BI276">
        <v>51.35294117647058</v>
      </c>
      <c r="BJ276">
        <v>38</v>
      </c>
      <c r="BK276">
        <v>97</v>
      </c>
      <c r="BL276">
        <v>65.999999999999986</v>
      </c>
      <c r="BM276">
        <v>53</v>
      </c>
      <c r="BN276">
        <v>160</v>
      </c>
      <c r="BO276">
        <v>85.352941176470594</v>
      </c>
      <c r="BP276">
        <v>55</v>
      </c>
      <c r="BQ276">
        <v>223</v>
      </c>
      <c r="BR276">
        <v>110.82352941176471</v>
      </c>
      <c r="BS276">
        <v>57</v>
      </c>
      <c r="BT276">
        <v>428</v>
      </c>
      <c r="BU276">
        <v>163.23529411764707</v>
      </c>
      <c r="BV276">
        <v>59</v>
      </c>
      <c r="BW276">
        <v>452</v>
      </c>
      <c r="BX276">
        <v>234.8235294117647</v>
      </c>
    </row>
    <row r="277" spans="1:76" x14ac:dyDescent="0.4">
      <c r="A277" t="s">
        <v>198</v>
      </c>
      <c r="B277">
        <v>27</v>
      </c>
      <c r="C277">
        <v>122</v>
      </c>
      <c r="D277">
        <v>55.727272727272727</v>
      </c>
      <c r="E277">
        <v>29</v>
      </c>
      <c r="F277">
        <v>118</v>
      </c>
      <c r="G277">
        <v>55.181818181818187</v>
      </c>
      <c r="H277">
        <v>28</v>
      </c>
      <c r="I277">
        <v>113</v>
      </c>
      <c r="J277">
        <v>54.18181818181818</v>
      </c>
      <c r="K277">
        <v>27</v>
      </c>
      <c r="L277">
        <v>109</v>
      </c>
      <c r="M277">
        <v>53.45454545454546</v>
      </c>
      <c r="N277">
        <v>27</v>
      </c>
      <c r="O277">
        <v>104</v>
      </c>
      <c r="P277">
        <v>52.45454545454546</v>
      </c>
      <c r="Q277">
        <v>26</v>
      </c>
      <c r="R277">
        <v>100</v>
      </c>
      <c r="S277">
        <v>51.81818181818182</v>
      </c>
      <c r="T277">
        <v>25</v>
      </c>
      <c r="U277">
        <v>95</v>
      </c>
      <c r="V277">
        <v>50.727272727272727</v>
      </c>
      <c r="W277">
        <v>25</v>
      </c>
      <c r="X277">
        <v>90</v>
      </c>
      <c r="Y277">
        <v>49.909090909090907</v>
      </c>
      <c r="Z277">
        <v>24</v>
      </c>
      <c r="AA277">
        <v>86</v>
      </c>
      <c r="AB277">
        <v>48.999999999999993</v>
      </c>
      <c r="AC277">
        <v>23</v>
      </c>
      <c r="AD277">
        <v>81</v>
      </c>
      <c r="AE277">
        <v>48.18181818181818</v>
      </c>
      <c r="AF277">
        <v>22</v>
      </c>
      <c r="AG277">
        <v>77</v>
      </c>
      <c r="AH277">
        <v>47.363636363636367</v>
      </c>
      <c r="AI277">
        <v>22</v>
      </c>
      <c r="AJ277">
        <v>72</v>
      </c>
      <c r="AK277">
        <v>46.45454545454546</v>
      </c>
      <c r="AL277">
        <v>21</v>
      </c>
      <c r="AM277">
        <v>68</v>
      </c>
      <c r="AN277">
        <v>45.545454545454547</v>
      </c>
      <c r="AO277">
        <v>20</v>
      </c>
      <c r="AP277">
        <v>63</v>
      </c>
      <c r="AQ277">
        <v>44.63636363636364</v>
      </c>
      <c r="AR277">
        <v>20</v>
      </c>
      <c r="AS277">
        <v>59</v>
      </c>
      <c r="AT277">
        <v>43.909090909090914</v>
      </c>
      <c r="AU277">
        <v>26</v>
      </c>
      <c r="AV277">
        <v>57</v>
      </c>
      <c r="AW277">
        <v>44.272727272727266</v>
      </c>
      <c r="AX277">
        <v>25</v>
      </c>
      <c r="AY277">
        <v>79</v>
      </c>
      <c r="AZ277">
        <v>47.45454545454546</v>
      </c>
      <c r="BA277">
        <v>45</v>
      </c>
      <c r="BB277">
        <v>105</v>
      </c>
      <c r="BC277">
        <v>64.272727272727266</v>
      </c>
      <c r="BD277">
        <v>45</v>
      </c>
      <c r="BE277">
        <v>150</v>
      </c>
      <c r="BF277">
        <v>84.272727272727266</v>
      </c>
      <c r="BG277">
        <v>45</v>
      </c>
      <c r="BH277">
        <v>207</v>
      </c>
      <c r="BI277">
        <v>104.45454545454545</v>
      </c>
      <c r="BJ277">
        <v>45</v>
      </c>
      <c r="BK277">
        <v>264</v>
      </c>
      <c r="BL277">
        <v>142.72727272727272</v>
      </c>
      <c r="BM277">
        <v>38</v>
      </c>
      <c r="BN277">
        <v>179</v>
      </c>
      <c r="BO277">
        <v>59.727272727272727</v>
      </c>
      <c r="BP277">
        <v>34</v>
      </c>
      <c r="BQ277">
        <v>123</v>
      </c>
      <c r="BR277">
        <v>52.090909090909093</v>
      </c>
      <c r="BS277">
        <v>26</v>
      </c>
      <c r="BT277">
        <v>66</v>
      </c>
      <c r="BU277">
        <v>44.454545454545453</v>
      </c>
      <c r="BV277">
        <v>10</v>
      </c>
      <c r="BW277">
        <v>59</v>
      </c>
      <c r="BX277">
        <v>37.090909090909093</v>
      </c>
    </row>
    <row r="278" spans="1:76" x14ac:dyDescent="0.4">
      <c r="A278" t="s">
        <v>199</v>
      </c>
      <c r="B278">
        <v>18</v>
      </c>
      <c r="C278">
        <v>45</v>
      </c>
      <c r="D278">
        <v>31</v>
      </c>
      <c r="E278">
        <v>24</v>
      </c>
      <c r="F278">
        <v>45</v>
      </c>
      <c r="G278">
        <v>35</v>
      </c>
      <c r="H278">
        <v>29</v>
      </c>
      <c r="I278">
        <v>45</v>
      </c>
      <c r="J278">
        <v>38.666666666666664</v>
      </c>
      <c r="K278">
        <v>35</v>
      </c>
      <c r="L278">
        <v>47</v>
      </c>
      <c r="M278">
        <v>42.333333333333336</v>
      </c>
      <c r="N278">
        <v>41</v>
      </c>
      <c r="O278">
        <v>53</v>
      </c>
      <c r="P278">
        <v>46.333333333333336</v>
      </c>
      <c r="Q278">
        <v>45</v>
      </c>
      <c r="R278">
        <v>59</v>
      </c>
      <c r="S278">
        <v>50</v>
      </c>
      <c r="T278">
        <v>45</v>
      </c>
      <c r="U278">
        <v>64</v>
      </c>
      <c r="V278">
        <v>53.666666666666664</v>
      </c>
      <c r="W278">
        <v>45</v>
      </c>
      <c r="X278">
        <v>70</v>
      </c>
      <c r="Y278">
        <v>57.666666666666664</v>
      </c>
      <c r="Z278">
        <v>45</v>
      </c>
      <c r="AA278">
        <v>57</v>
      </c>
      <c r="AB278">
        <v>49.333333333333336</v>
      </c>
      <c r="AC278">
        <v>45</v>
      </c>
      <c r="AD278">
        <v>56</v>
      </c>
      <c r="AE278">
        <v>49</v>
      </c>
      <c r="AF278">
        <v>45</v>
      </c>
      <c r="AG278">
        <v>55</v>
      </c>
      <c r="AH278">
        <v>48.666666666666664</v>
      </c>
      <c r="AI278">
        <v>45</v>
      </c>
      <c r="AJ278">
        <v>54</v>
      </c>
      <c r="AK278">
        <v>48.333333333333336</v>
      </c>
      <c r="AL278">
        <v>45</v>
      </c>
      <c r="AM278">
        <v>53</v>
      </c>
      <c r="AN278">
        <v>48</v>
      </c>
      <c r="AO278">
        <v>45</v>
      </c>
      <c r="AP278">
        <v>52</v>
      </c>
      <c r="AQ278">
        <v>47.666666666666664</v>
      </c>
      <c r="AR278">
        <v>45</v>
      </c>
      <c r="AS278">
        <v>51</v>
      </c>
      <c r="AT278">
        <v>47.333333333333336</v>
      </c>
      <c r="AU278">
        <v>45</v>
      </c>
      <c r="AV278">
        <v>51</v>
      </c>
      <c r="AW278">
        <v>47.333333333333336</v>
      </c>
      <c r="AX278">
        <v>45</v>
      </c>
      <c r="AY278">
        <v>50</v>
      </c>
      <c r="AZ278">
        <v>47</v>
      </c>
      <c r="BA278">
        <v>45</v>
      </c>
      <c r="BB278">
        <v>49</v>
      </c>
      <c r="BC278">
        <v>46.333333333333336</v>
      </c>
      <c r="BD278">
        <v>45</v>
      </c>
      <c r="BE278">
        <v>48</v>
      </c>
      <c r="BF278">
        <v>46</v>
      </c>
      <c r="BG278">
        <v>45</v>
      </c>
      <c r="BH278">
        <v>47</v>
      </c>
      <c r="BI278">
        <v>45.666666666666664</v>
      </c>
      <c r="BJ278">
        <v>45</v>
      </c>
      <c r="BK278">
        <v>46</v>
      </c>
      <c r="BL278">
        <v>45.333333333333336</v>
      </c>
      <c r="BM278">
        <v>45</v>
      </c>
      <c r="BN278">
        <v>45</v>
      </c>
      <c r="BO278">
        <v>45</v>
      </c>
      <c r="BP278">
        <v>44</v>
      </c>
      <c r="BQ278">
        <v>45</v>
      </c>
      <c r="BR278">
        <v>44.666666666666664</v>
      </c>
      <c r="BS278">
        <v>44</v>
      </c>
      <c r="BT278">
        <v>45</v>
      </c>
      <c r="BU278">
        <v>44.666666666666664</v>
      </c>
      <c r="BV278">
        <v>43</v>
      </c>
      <c r="BW278">
        <v>45</v>
      </c>
      <c r="BX278">
        <v>44.333333333333336</v>
      </c>
    </row>
    <row r="279" spans="1:76" x14ac:dyDescent="0.4">
      <c r="A279" t="s">
        <v>200</v>
      </c>
      <c r="B279">
        <v>18</v>
      </c>
      <c r="C279">
        <v>228</v>
      </c>
      <c r="D279">
        <v>107.28571428571428</v>
      </c>
      <c r="E279">
        <v>22</v>
      </c>
      <c r="F279">
        <v>192</v>
      </c>
      <c r="G279">
        <v>94.714285714285708</v>
      </c>
      <c r="H279">
        <v>27</v>
      </c>
      <c r="I279">
        <v>156</v>
      </c>
      <c r="J279">
        <v>82.428571428571431</v>
      </c>
      <c r="K279">
        <v>32</v>
      </c>
      <c r="L279">
        <v>120</v>
      </c>
      <c r="M279">
        <v>70</v>
      </c>
      <c r="N279">
        <v>36</v>
      </c>
      <c r="O279">
        <v>85</v>
      </c>
      <c r="P279">
        <v>58</v>
      </c>
      <c r="Q279">
        <v>40</v>
      </c>
      <c r="R279">
        <v>65</v>
      </c>
      <c r="S279">
        <v>48.428571428571431</v>
      </c>
      <c r="T279">
        <v>22</v>
      </c>
      <c r="U279">
        <v>84</v>
      </c>
      <c r="V279">
        <v>48.857142857142861</v>
      </c>
      <c r="W279">
        <v>22</v>
      </c>
      <c r="X279">
        <v>75</v>
      </c>
      <c r="Y279">
        <v>47.428571428571431</v>
      </c>
      <c r="Z279">
        <v>23</v>
      </c>
      <c r="AA279">
        <v>67</v>
      </c>
      <c r="AB279">
        <v>45</v>
      </c>
      <c r="AC279">
        <v>23</v>
      </c>
      <c r="AD279">
        <v>58</v>
      </c>
      <c r="AE279">
        <v>42.571428571428569</v>
      </c>
      <c r="AF279">
        <v>23</v>
      </c>
      <c r="AG279">
        <v>52</v>
      </c>
      <c r="AH279">
        <v>40.285714285714285</v>
      </c>
      <c r="AI279">
        <v>23</v>
      </c>
      <c r="AJ279">
        <v>50</v>
      </c>
      <c r="AK279">
        <v>38.428571428571431</v>
      </c>
      <c r="AL279">
        <v>23</v>
      </c>
      <c r="AM279">
        <v>47</v>
      </c>
      <c r="AN279">
        <v>37.714285714285715</v>
      </c>
      <c r="AO279">
        <v>23</v>
      </c>
      <c r="AP279">
        <v>45</v>
      </c>
      <c r="AQ279">
        <v>37.285714285714285</v>
      </c>
      <c r="AR279">
        <v>23</v>
      </c>
      <c r="AS279">
        <v>43</v>
      </c>
      <c r="AT279">
        <v>36.571428571428577</v>
      </c>
      <c r="AU279">
        <v>24</v>
      </c>
      <c r="AV279">
        <v>42</v>
      </c>
      <c r="AW279">
        <v>36.142857142857146</v>
      </c>
      <c r="AX279">
        <v>24</v>
      </c>
      <c r="AY279">
        <v>43</v>
      </c>
      <c r="AZ279">
        <v>35.571428571428577</v>
      </c>
      <c r="BA279">
        <v>24</v>
      </c>
      <c r="BB279">
        <v>43</v>
      </c>
      <c r="BC279">
        <v>35</v>
      </c>
      <c r="BD279">
        <v>24</v>
      </c>
      <c r="BE279">
        <v>44</v>
      </c>
      <c r="BF279">
        <v>34.571428571428569</v>
      </c>
      <c r="BG279">
        <v>24</v>
      </c>
      <c r="BH279">
        <v>44</v>
      </c>
      <c r="BI279">
        <v>33.857142857142854</v>
      </c>
      <c r="BJ279">
        <v>24</v>
      </c>
      <c r="BK279">
        <v>44</v>
      </c>
      <c r="BL279">
        <v>33.142857142857146</v>
      </c>
      <c r="BM279">
        <v>23</v>
      </c>
      <c r="BN279">
        <v>45</v>
      </c>
      <c r="BO279">
        <v>32.714285714285715</v>
      </c>
      <c r="BP279">
        <v>21</v>
      </c>
      <c r="BQ279">
        <v>46</v>
      </c>
      <c r="BR279">
        <v>32.142857142857146</v>
      </c>
      <c r="BS279">
        <v>20</v>
      </c>
      <c r="BT279">
        <v>48</v>
      </c>
      <c r="BU279">
        <v>31.571428571428573</v>
      </c>
      <c r="BV279">
        <v>17</v>
      </c>
      <c r="BW279">
        <v>49</v>
      </c>
      <c r="BX279">
        <v>30.857142857142854</v>
      </c>
    </row>
    <row r="280" spans="1:76" x14ac:dyDescent="0.4">
      <c r="A280" t="s">
        <v>201</v>
      </c>
      <c r="B280">
        <v>38</v>
      </c>
      <c r="C280">
        <v>58</v>
      </c>
      <c r="D280">
        <v>48</v>
      </c>
      <c r="E280">
        <v>39</v>
      </c>
      <c r="F280">
        <v>58</v>
      </c>
      <c r="G280">
        <v>48.5</v>
      </c>
      <c r="H280">
        <v>40</v>
      </c>
      <c r="I280">
        <v>58</v>
      </c>
      <c r="J280">
        <v>49</v>
      </c>
      <c r="K280">
        <v>41</v>
      </c>
      <c r="L280">
        <v>58</v>
      </c>
      <c r="M280">
        <v>49.5</v>
      </c>
      <c r="N280">
        <v>42</v>
      </c>
      <c r="O280">
        <v>58</v>
      </c>
      <c r="P280">
        <v>50</v>
      </c>
      <c r="Q280">
        <v>43</v>
      </c>
      <c r="R280">
        <v>58</v>
      </c>
      <c r="S280">
        <v>50.5</v>
      </c>
      <c r="T280">
        <v>43</v>
      </c>
      <c r="U280">
        <v>58</v>
      </c>
      <c r="V280">
        <v>50.5</v>
      </c>
      <c r="W280">
        <v>44</v>
      </c>
      <c r="X280">
        <v>58</v>
      </c>
      <c r="Y280">
        <v>51</v>
      </c>
      <c r="Z280">
        <v>45</v>
      </c>
      <c r="AA280">
        <v>58</v>
      </c>
      <c r="AB280">
        <v>51.5</v>
      </c>
      <c r="AC280">
        <v>46</v>
      </c>
      <c r="AD280">
        <v>58</v>
      </c>
      <c r="AE280">
        <v>52</v>
      </c>
      <c r="AF280">
        <v>47</v>
      </c>
      <c r="AG280">
        <v>58</v>
      </c>
      <c r="AH280">
        <v>52.5</v>
      </c>
      <c r="AI280">
        <v>48</v>
      </c>
      <c r="AJ280">
        <v>58</v>
      </c>
      <c r="AK280">
        <v>53</v>
      </c>
      <c r="AL280">
        <v>48</v>
      </c>
      <c r="AM280">
        <v>58</v>
      </c>
      <c r="AN280">
        <v>53</v>
      </c>
      <c r="AO280">
        <v>49</v>
      </c>
      <c r="AP280">
        <v>58</v>
      </c>
      <c r="AQ280">
        <v>53.5</v>
      </c>
      <c r="AR280">
        <v>50</v>
      </c>
      <c r="AS280">
        <v>58</v>
      </c>
      <c r="AT280">
        <v>54</v>
      </c>
      <c r="AU280">
        <v>51</v>
      </c>
      <c r="AV280">
        <v>58</v>
      </c>
      <c r="AW280">
        <v>54.5</v>
      </c>
      <c r="AX280">
        <v>52</v>
      </c>
      <c r="AY280">
        <v>58</v>
      </c>
      <c r="AZ280">
        <v>55</v>
      </c>
      <c r="BA280">
        <v>53</v>
      </c>
      <c r="BB280">
        <v>58</v>
      </c>
      <c r="BC280">
        <v>55.5</v>
      </c>
      <c r="BD280">
        <v>53</v>
      </c>
      <c r="BE280">
        <v>58</v>
      </c>
      <c r="BF280">
        <v>55.5</v>
      </c>
      <c r="BG280">
        <v>54</v>
      </c>
      <c r="BH280">
        <v>58</v>
      </c>
      <c r="BI280">
        <v>56</v>
      </c>
      <c r="BJ280">
        <v>55</v>
      </c>
      <c r="BK280">
        <v>58</v>
      </c>
      <c r="BL280">
        <v>56.5</v>
      </c>
      <c r="BM280">
        <v>56</v>
      </c>
      <c r="BN280">
        <v>58</v>
      </c>
      <c r="BO280">
        <v>57</v>
      </c>
      <c r="BP280">
        <v>57</v>
      </c>
      <c r="BQ280">
        <v>58</v>
      </c>
      <c r="BR280">
        <v>57.5</v>
      </c>
      <c r="BS280">
        <v>58</v>
      </c>
      <c r="BT280">
        <v>58</v>
      </c>
      <c r="BU280">
        <v>58</v>
      </c>
      <c r="BV280">
        <v>58</v>
      </c>
      <c r="BW280">
        <v>58</v>
      </c>
      <c r="BX280">
        <v>58</v>
      </c>
    </row>
    <row r="281" spans="1:76" x14ac:dyDescent="0.4">
      <c r="A281" t="s">
        <v>202</v>
      </c>
      <c r="B281">
        <v>33</v>
      </c>
      <c r="C281">
        <v>56</v>
      </c>
      <c r="D281">
        <v>41.166666666666671</v>
      </c>
      <c r="E281">
        <v>32</v>
      </c>
      <c r="F281">
        <v>53</v>
      </c>
      <c r="G281">
        <v>40.166666666666671</v>
      </c>
      <c r="H281">
        <v>32</v>
      </c>
      <c r="I281">
        <v>51</v>
      </c>
      <c r="J281">
        <v>39.333333333333336</v>
      </c>
      <c r="K281">
        <v>32</v>
      </c>
      <c r="L281">
        <v>49</v>
      </c>
      <c r="M281">
        <v>38.5</v>
      </c>
      <c r="N281">
        <v>31</v>
      </c>
      <c r="O281">
        <v>46</v>
      </c>
      <c r="P281">
        <v>37.666666666666664</v>
      </c>
      <c r="Q281">
        <v>31</v>
      </c>
      <c r="R281">
        <v>44</v>
      </c>
      <c r="S281">
        <v>36.833333333333329</v>
      </c>
      <c r="T281">
        <v>30</v>
      </c>
      <c r="U281">
        <v>41</v>
      </c>
      <c r="V281">
        <v>35.833333333333329</v>
      </c>
      <c r="W281">
        <v>30</v>
      </c>
      <c r="X281">
        <v>39</v>
      </c>
      <c r="Y281">
        <v>35.166666666666664</v>
      </c>
      <c r="Z281">
        <v>29</v>
      </c>
      <c r="AA281">
        <v>37</v>
      </c>
      <c r="AB281">
        <v>34</v>
      </c>
      <c r="AC281">
        <v>29</v>
      </c>
      <c r="AD281">
        <v>36</v>
      </c>
      <c r="AE281">
        <v>33.333333333333336</v>
      </c>
      <c r="AF281">
        <v>29</v>
      </c>
      <c r="AG281">
        <v>36</v>
      </c>
      <c r="AH281">
        <v>32.5</v>
      </c>
      <c r="AI281">
        <v>28</v>
      </c>
      <c r="AJ281">
        <v>35</v>
      </c>
      <c r="AK281">
        <v>31.833333333333332</v>
      </c>
      <c r="AL281">
        <v>28</v>
      </c>
      <c r="AM281">
        <v>34</v>
      </c>
      <c r="AN281">
        <v>31.166666666666664</v>
      </c>
      <c r="AO281">
        <v>27</v>
      </c>
      <c r="AP281">
        <v>34</v>
      </c>
      <c r="AQ281">
        <v>30.833333333333332</v>
      </c>
      <c r="AR281">
        <v>27</v>
      </c>
      <c r="AS281">
        <v>33</v>
      </c>
      <c r="AT281">
        <v>30.333333333333336</v>
      </c>
      <c r="AU281">
        <v>26</v>
      </c>
      <c r="AV281">
        <v>33</v>
      </c>
      <c r="AW281">
        <v>29.5</v>
      </c>
      <c r="AX281">
        <v>26</v>
      </c>
      <c r="AY281">
        <v>33</v>
      </c>
      <c r="AZ281">
        <v>29</v>
      </c>
      <c r="BA281">
        <v>26</v>
      </c>
      <c r="BB281">
        <v>33</v>
      </c>
      <c r="BC281">
        <v>28.5</v>
      </c>
      <c r="BD281">
        <v>25</v>
      </c>
      <c r="BE281">
        <v>33</v>
      </c>
      <c r="BF281">
        <v>27.833333333333332</v>
      </c>
      <c r="BG281">
        <v>24</v>
      </c>
      <c r="BH281">
        <v>33</v>
      </c>
      <c r="BI281">
        <v>27.333333333333336</v>
      </c>
      <c r="BJ281">
        <v>23</v>
      </c>
      <c r="BK281">
        <v>33</v>
      </c>
      <c r="BL281">
        <v>26.5</v>
      </c>
      <c r="BM281">
        <v>23</v>
      </c>
      <c r="BN281">
        <v>33</v>
      </c>
      <c r="BO281">
        <v>26.166666666666668</v>
      </c>
      <c r="BP281">
        <v>22</v>
      </c>
      <c r="BQ281">
        <v>33</v>
      </c>
      <c r="BR281">
        <v>25.666666666666664</v>
      </c>
      <c r="BS281">
        <v>21</v>
      </c>
      <c r="BT281">
        <v>33</v>
      </c>
      <c r="BU281">
        <v>25</v>
      </c>
      <c r="BV281">
        <v>20</v>
      </c>
      <c r="BW281">
        <v>33</v>
      </c>
      <c r="BX281">
        <v>24.5</v>
      </c>
    </row>
    <row r="282" spans="1:76" x14ac:dyDescent="0.4">
      <c r="A282" t="s">
        <v>203</v>
      </c>
      <c r="B282">
        <v>53</v>
      </c>
      <c r="C282">
        <v>72</v>
      </c>
      <c r="D282">
        <v>61.666666666666671</v>
      </c>
      <c r="E282">
        <v>52</v>
      </c>
      <c r="F282">
        <v>70</v>
      </c>
      <c r="G282">
        <v>60.5</v>
      </c>
      <c r="H282">
        <v>51</v>
      </c>
      <c r="I282">
        <v>68</v>
      </c>
      <c r="J282">
        <v>59.166666666666671</v>
      </c>
      <c r="K282">
        <v>50</v>
      </c>
      <c r="L282">
        <v>65</v>
      </c>
      <c r="M282">
        <v>57.5</v>
      </c>
      <c r="N282">
        <v>50</v>
      </c>
      <c r="O282">
        <v>64</v>
      </c>
      <c r="P282">
        <v>56.333333333333336</v>
      </c>
      <c r="Q282">
        <v>49</v>
      </c>
      <c r="R282">
        <v>63</v>
      </c>
      <c r="S282">
        <v>55</v>
      </c>
      <c r="T282">
        <v>48</v>
      </c>
      <c r="U282">
        <v>62</v>
      </c>
      <c r="V282">
        <v>53.833333333333336</v>
      </c>
      <c r="W282">
        <v>47</v>
      </c>
      <c r="X282">
        <v>60</v>
      </c>
      <c r="Y282">
        <v>52.333333333333329</v>
      </c>
      <c r="Z282">
        <v>46</v>
      </c>
      <c r="AA282">
        <v>59</v>
      </c>
      <c r="AB282">
        <v>51.166666666666671</v>
      </c>
      <c r="AC282">
        <v>45</v>
      </c>
      <c r="AD282">
        <v>58</v>
      </c>
      <c r="AE282">
        <v>49.833333333333336</v>
      </c>
      <c r="AF282">
        <v>44</v>
      </c>
      <c r="AG282">
        <v>57</v>
      </c>
      <c r="AH282">
        <v>48.5</v>
      </c>
      <c r="AI282">
        <v>44</v>
      </c>
      <c r="AJ282">
        <v>55</v>
      </c>
      <c r="AK282">
        <v>47.333333333333336</v>
      </c>
      <c r="AL282">
        <v>42</v>
      </c>
      <c r="AM282">
        <v>54</v>
      </c>
      <c r="AN282">
        <v>45.833333333333329</v>
      </c>
      <c r="AO282">
        <v>41</v>
      </c>
      <c r="AP282">
        <v>53</v>
      </c>
      <c r="AQ282">
        <v>44.666666666666671</v>
      </c>
      <c r="AR282">
        <v>39</v>
      </c>
      <c r="AS282">
        <v>52</v>
      </c>
      <c r="AT282">
        <v>43.333333333333329</v>
      </c>
      <c r="AU282">
        <v>37</v>
      </c>
      <c r="AV282">
        <v>50</v>
      </c>
      <c r="AW282">
        <v>41.666666666666664</v>
      </c>
      <c r="AX282">
        <v>36</v>
      </c>
      <c r="AY282">
        <v>49</v>
      </c>
      <c r="AZ282">
        <v>40.5</v>
      </c>
      <c r="BA282">
        <v>34</v>
      </c>
      <c r="BB282">
        <v>48</v>
      </c>
      <c r="BC282">
        <v>39.166666666666664</v>
      </c>
      <c r="BD282">
        <v>33</v>
      </c>
      <c r="BE282">
        <v>47</v>
      </c>
      <c r="BF282">
        <v>38.166666666666664</v>
      </c>
      <c r="BG282">
        <v>31</v>
      </c>
      <c r="BH282">
        <v>45</v>
      </c>
      <c r="BI282">
        <v>36.666666666666664</v>
      </c>
      <c r="BJ282">
        <v>29</v>
      </c>
      <c r="BK282">
        <v>44</v>
      </c>
      <c r="BL282">
        <v>35.333333333333329</v>
      </c>
      <c r="BM282">
        <v>28</v>
      </c>
      <c r="BN282">
        <v>43</v>
      </c>
      <c r="BO282">
        <v>34</v>
      </c>
      <c r="BP282">
        <v>25</v>
      </c>
      <c r="BQ282">
        <v>42</v>
      </c>
      <c r="BR282">
        <v>32.666666666666664</v>
      </c>
      <c r="BS282">
        <v>23</v>
      </c>
      <c r="BT282">
        <v>40</v>
      </c>
      <c r="BU282">
        <v>31.333333333333332</v>
      </c>
      <c r="BV282">
        <v>21</v>
      </c>
      <c r="BW282">
        <v>39</v>
      </c>
      <c r="BX282">
        <v>30.166666666666668</v>
      </c>
    </row>
    <row r="283" spans="1:76" x14ac:dyDescent="0.4">
      <c r="A283" t="s">
        <v>204</v>
      </c>
      <c r="B283">
        <v>78</v>
      </c>
      <c r="C283">
        <v>118</v>
      </c>
      <c r="D283">
        <v>92.666666666666671</v>
      </c>
      <c r="E283">
        <v>78</v>
      </c>
      <c r="F283">
        <v>117</v>
      </c>
      <c r="G283">
        <v>92.333333333333329</v>
      </c>
      <c r="H283">
        <v>78</v>
      </c>
      <c r="I283">
        <v>116</v>
      </c>
      <c r="J283">
        <v>92</v>
      </c>
      <c r="K283">
        <v>78</v>
      </c>
      <c r="L283">
        <v>115</v>
      </c>
      <c r="M283">
        <v>91.666666666666671</v>
      </c>
      <c r="N283">
        <v>78</v>
      </c>
      <c r="O283">
        <v>114</v>
      </c>
      <c r="P283">
        <v>91.333333333333329</v>
      </c>
      <c r="Q283">
        <v>78</v>
      </c>
      <c r="R283">
        <v>113</v>
      </c>
      <c r="S283">
        <v>91</v>
      </c>
      <c r="T283">
        <v>78</v>
      </c>
      <c r="U283">
        <v>112</v>
      </c>
      <c r="V283">
        <v>90.666666666666671</v>
      </c>
      <c r="W283">
        <v>78</v>
      </c>
      <c r="X283">
        <v>111</v>
      </c>
      <c r="Y283">
        <v>90.333333333333329</v>
      </c>
      <c r="Z283">
        <v>78</v>
      </c>
      <c r="AA283">
        <v>110</v>
      </c>
      <c r="AB283">
        <v>90</v>
      </c>
      <c r="AC283">
        <v>78</v>
      </c>
      <c r="AD283">
        <v>110</v>
      </c>
      <c r="AE283">
        <v>90</v>
      </c>
      <c r="AF283">
        <v>78</v>
      </c>
      <c r="AG283">
        <v>109</v>
      </c>
      <c r="AH283">
        <v>89.666666666666671</v>
      </c>
      <c r="AI283">
        <v>78</v>
      </c>
      <c r="AJ283">
        <v>108</v>
      </c>
      <c r="AK283">
        <v>89.333333333333329</v>
      </c>
      <c r="AL283">
        <v>78</v>
      </c>
      <c r="AM283">
        <v>107</v>
      </c>
      <c r="AN283">
        <v>89</v>
      </c>
      <c r="AO283">
        <v>78</v>
      </c>
      <c r="AP283">
        <v>106</v>
      </c>
      <c r="AQ283">
        <v>88.666666666666671</v>
      </c>
      <c r="AR283">
        <v>78</v>
      </c>
      <c r="AS283">
        <v>105</v>
      </c>
      <c r="AT283">
        <v>88.333333333333329</v>
      </c>
      <c r="AU283">
        <v>78</v>
      </c>
      <c r="AV283">
        <v>104</v>
      </c>
      <c r="AW283">
        <v>88</v>
      </c>
      <c r="AX283">
        <v>78</v>
      </c>
      <c r="AY283">
        <v>103</v>
      </c>
      <c r="AZ283">
        <v>87.666666666666671</v>
      </c>
      <c r="BA283">
        <v>78</v>
      </c>
      <c r="BB283">
        <v>102</v>
      </c>
      <c r="BC283">
        <v>87.333333333333329</v>
      </c>
      <c r="BD283">
        <v>78</v>
      </c>
      <c r="BE283">
        <v>101</v>
      </c>
      <c r="BF283">
        <v>87</v>
      </c>
      <c r="BG283">
        <v>78</v>
      </c>
      <c r="BH283">
        <v>100</v>
      </c>
      <c r="BI283">
        <v>86.666666666666671</v>
      </c>
      <c r="BJ283">
        <v>78</v>
      </c>
      <c r="BK283">
        <v>99</v>
      </c>
      <c r="BL283">
        <v>86.333333333333329</v>
      </c>
      <c r="BM283">
        <v>78</v>
      </c>
      <c r="BN283">
        <v>98</v>
      </c>
      <c r="BO283">
        <v>86</v>
      </c>
      <c r="BP283">
        <v>78</v>
      </c>
      <c r="BQ283">
        <v>97</v>
      </c>
      <c r="BR283">
        <v>85.666666666666671</v>
      </c>
      <c r="BS283">
        <v>78</v>
      </c>
      <c r="BT283">
        <v>96</v>
      </c>
      <c r="BU283">
        <v>85.333333333333329</v>
      </c>
      <c r="BV283">
        <v>78</v>
      </c>
      <c r="BW283">
        <v>95</v>
      </c>
      <c r="BX283">
        <v>85</v>
      </c>
    </row>
    <row r="284" spans="1:76" x14ac:dyDescent="0.4">
      <c r="A284" t="s">
        <v>205</v>
      </c>
      <c r="B284">
        <v>50</v>
      </c>
      <c r="C284">
        <v>61</v>
      </c>
      <c r="D284">
        <v>56</v>
      </c>
      <c r="E284">
        <v>50</v>
      </c>
      <c r="F284">
        <v>60</v>
      </c>
      <c r="G284">
        <v>55.6</v>
      </c>
      <c r="H284">
        <v>50</v>
      </c>
      <c r="I284">
        <v>60</v>
      </c>
      <c r="J284">
        <v>55.2</v>
      </c>
      <c r="K284">
        <v>50</v>
      </c>
      <c r="L284">
        <v>59</v>
      </c>
      <c r="M284">
        <v>54.6</v>
      </c>
      <c r="N284">
        <v>49</v>
      </c>
      <c r="O284">
        <v>58</v>
      </c>
      <c r="P284">
        <v>54.2</v>
      </c>
      <c r="Q284">
        <v>48</v>
      </c>
      <c r="R284">
        <v>57</v>
      </c>
      <c r="S284">
        <v>53.6</v>
      </c>
      <c r="T284">
        <v>47</v>
      </c>
      <c r="U284">
        <v>57</v>
      </c>
      <c r="V284">
        <v>53.2</v>
      </c>
      <c r="W284">
        <v>46</v>
      </c>
      <c r="X284">
        <v>57</v>
      </c>
      <c r="Y284">
        <v>52.8</v>
      </c>
      <c r="Z284">
        <v>45</v>
      </c>
      <c r="AA284">
        <v>57</v>
      </c>
      <c r="AB284">
        <v>52.2</v>
      </c>
      <c r="AC284">
        <v>44</v>
      </c>
      <c r="AD284">
        <v>57</v>
      </c>
      <c r="AE284">
        <v>51.8</v>
      </c>
      <c r="AF284">
        <v>43</v>
      </c>
      <c r="AG284">
        <v>57</v>
      </c>
      <c r="AH284">
        <v>51.2</v>
      </c>
      <c r="AI284">
        <v>42</v>
      </c>
      <c r="AJ284">
        <v>57</v>
      </c>
      <c r="AK284">
        <v>50.8</v>
      </c>
      <c r="AL284">
        <v>41</v>
      </c>
      <c r="AM284">
        <v>57</v>
      </c>
      <c r="AN284">
        <v>50.4</v>
      </c>
      <c r="AO284">
        <v>40</v>
      </c>
      <c r="AP284">
        <v>57</v>
      </c>
      <c r="AQ284">
        <v>49.8</v>
      </c>
      <c r="AR284">
        <v>39</v>
      </c>
      <c r="AS284">
        <v>57</v>
      </c>
      <c r="AT284">
        <v>49.4</v>
      </c>
      <c r="AU284">
        <v>38</v>
      </c>
      <c r="AV284">
        <v>57</v>
      </c>
      <c r="AW284">
        <v>48.8</v>
      </c>
      <c r="AX284">
        <v>37</v>
      </c>
      <c r="AY284">
        <v>57</v>
      </c>
      <c r="AZ284">
        <v>48.4</v>
      </c>
      <c r="BA284">
        <v>36</v>
      </c>
      <c r="BB284">
        <v>57</v>
      </c>
      <c r="BC284">
        <v>48</v>
      </c>
      <c r="BD284">
        <v>35</v>
      </c>
      <c r="BE284">
        <v>57</v>
      </c>
      <c r="BF284">
        <v>47.4</v>
      </c>
      <c r="BG284">
        <v>34</v>
      </c>
      <c r="BH284">
        <v>57</v>
      </c>
      <c r="BI284">
        <v>47</v>
      </c>
      <c r="BJ284">
        <v>33</v>
      </c>
      <c r="BK284">
        <v>57</v>
      </c>
      <c r="BL284">
        <v>46.4</v>
      </c>
      <c r="BM284">
        <v>32</v>
      </c>
      <c r="BN284">
        <v>57</v>
      </c>
      <c r="BO284">
        <v>46</v>
      </c>
      <c r="BP284">
        <v>31</v>
      </c>
      <c r="BQ284">
        <v>57</v>
      </c>
      <c r="BR284">
        <v>45.6</v>
      </c>
      <c r="BS284">
        <v>30</v>
      </c>
      <c r="BT284">
        <v>57</v>
      </c>
      <c r="BU284">
        <v>45.2</v>
      </c>
      <c r="BV284">
        <v>29</v>
      </c>
      <c r="BW284">
        <v>57</v>
      </c>
      <c r="BX284">
        <v>44.6</v>
      </c>
    </row>
    <row r="285" spans="1:76" x14ac:dyDescent="0.4">
      <c r="A285" t="s">
        <v>206</v>
      </c>
      <c r="B285">
        <v>47</v>
      </c>
      <c r="C285">
        <v>67</v>
      </c>
      <c r="D285">
        <v>57.8</v>
      </c>
      <c r="E285">
        <v>47</v>
      </c>
      <c r="F285">
        <v>62</v>
      </c>
      <c r="G285">
        <v>56.4</v>
      </c>
      <c r="H285">
        <v>47</v>
      </c>
      <c r="I285">
        <v>60</v>
      </c>
      <c r="J285">
        <v>55.4</v>
      </c>
      <c r="K285">
        <v>47</v>
      </c>
      <c r="L285">
        <v>60</v>
      </c>
      <c r="M285">
        <v>54.2</v>
      </c>
      <c r="N285">
        <v>47</v>
      </c>
      <c r="O285">
        <v>60</v>
      </c>
      <c r="P285">
        <v>53</v>
      </c>
      <c r="Q285">
        <v>46</v>
      </c>
      <c r="R285">
        <v>60</v>
      </c>
      <c r="S285">
        <v>51.8</v>
      </c>
      <c r="T285">
        <v>41</v>
      </c>
      <c r="U285">
        <v>60</v>
      </c>
      <c r="V285">
        <v>50.4</v>
      </c>
      <c r="W285">
        <v>47</v>
      </c>
      <c r="X285">
        <v>60</v>
      </c>
      <c r="Y285">
        <v>53</v>
      </c>
      <c r="Z285">
        <v>47</v>
      </c>
      <c r="AA285">
        <v>74</v>
      </c>
      <c r="AB285">
        <v>58.4</v>
      </c>
      <c r="AC285">
        <v>46</v>
      </c>
      <c r="AD285">
        <v>87</v>
      </c>
      <c r="AE285">
        <v>60.4</v>
      </c>
      <c r="AF285">
        <v>45</v>
      </c>
      <c r="AG285">
        <v>100</v>
      </c>
      <c r="AH285">
        <v>62.4</v>
      </c>
      <c r="AI285">
        <v>44</v>
      </c>
      <c r="AJ285">
        <v>114</v>
      </c>
      <c r="AK285">
        <v>64.599999999999994</v>
      </c>
      <c r="AL285">
        <v>43</v>
      </c>
      <c r="AM285">
        <v>90</v>
      </c>
      <c r="AN285">
        <v>59.2</v>
      </c>
      <c r="AO285">
        <v>43</v>
      </c>
      <c r="AP285">
        <v>67</v>
      </c>
      <c r="AQ285">
        <v>54.2</v>
      </c>
      <c r="AR285">
        <v>42</v>
      </c>
      <c r="AS285">
        <v>65</v>
      </c>
      <c r="AT285">
        <v>53.2</v>
      </c>
      <c r="AU285">
        <v>41</v>
      </c>
      <c r="AV285">
        <v>64</v>
      </c>
      <c r="AW285">
        <v>52.2</v>
      </c>
      <c r="AX285">
        <v>40</v>
      </c>
      <c r="AY285">
        <v>63</v>
      </c>
      <c r="AZ285">
        <v>51.2</v>
      </c>
      <c r="BA285">
        <v>39</v>
      </c>
      <c r="BB285">
        <v>62</v>
      </c>
      <c r="BC285">
        <v>50.2</v>
      </c>
      <c r="BD285">
        <v>38</v>
      </c>
      <c r="BE285">
        <v>60</v>
      </c>
      <c r="BF285">
        <v>49</v>
      </c>
      <c r="BG285">
        <v>37</v>
      </c>
      <c r="BH285">
        <v>59</v>
      </c>
      <c r="BI285">
        <v>48</v>
      </c>
      <c r="BJ285">
        <v>36</v>
      </c>
      <c r="BK285">
        <v>58</v>
      </c>
      <c r="BL285">
        <v>47</v>
      </c>
      <c r="BM285">
        <v>35</v>
      </c>
      <c r="BN285">
        <v>57</v>
      </c>
      <c r="BO285">
        <v>46</v>
      </c>
      <c r="BP285">
        <v>34</v>
      </c>
      <c r="BQ285">
        <v>56</v>
      </c>
      <c r="BR285">
        <v>44.8</v>
      </c>
      <c r="BS285">
        <v>33</v>
      </c>
      <c r="BT285">
        <v>55</v>
      </c>
      <c r="BU285">
        <v>43.8</v>
      </c>
      <c r="BV285">
        <v>32</v>
      </c>
      <c r="BW285">
        <v>54</v>
      </c>
      <c r="BX285">
        <v>42.8</v>
      </c>
    </row>
    <row r="286" spans="1:76" x14ac:dyDescent="0.4">
      <c r="A286" t="s">
        <v>207</v>
      </c>
      <c r="B286">
        <v>43</v>
      </c>
      <c r="C286">
        <v>43</v>
      </c>
      <c r="D286">
        <v>43</v>
      </c>
      <c r="E286">
        <v>43</v>
      </c>
      <c r="F286">
        <v>43</v>
      </c>
      <c r="G286">
        <v>43</v>
      </c>
      <c r="H286">
        <v>43</v>
      </c>
      <c r="I286">
        <v>43</v>
      </c>
      <c r="J286">
        <v>43</v>
      </c>
      <c r="K286">
        <v>43</v>
      </c>
      <c r="L286">
        <v>43</v>
      </c>
      <c r="M286">
        <v>43</v>
      </c>
      <c r="N286">
        <v>43</v>
      </c>
      <c r="O286">
        <v>43</v>
      </c>
      <c r="P286">
        <v>43</v>
      </c>
      <c r="Q286">
        <v>43</v>
      </c>
      <c r="R286">
        <v>43</v>
      </c>
      <c r="S286">
        <v>43</v>
      </c>
      <c r="T286">
        <v>43</v>
      </c>
      <c r="U286">
        <v>43</v>
      </c>
      <c r="V286">
        <v>43</v>
      </c>
      <c r="W286">
        <v>43</v>
      </c>
      <c r="X286">
        <v>43</v>
      </c>
      <c r="Y286">
        <v>43</v>
      </c>
      <c r="Z286">
        <v>43</v>
      </c>
      <c r="AA286">
        <v>43</v>
      </c>
      <c r="AB286">
        <v>43</v>
      </c>
      <c r="AC286">
        <v>43</v>
      </c>
      <c r="AD286">
        <v>43</v>
      </c>
      <c r="AE286">
        <v>43</v>
      </c>
      <c r="AF286">
        <v>43</v>
      </c>
      <c r="AG286">
        <v>43</v>
      </c>
      <c r="AH286">
        <v>43</v>
      </c>
      <c r="AI286">
        <v>43</v>
      </c>
      <c r="AJ286">
        <v>43</v>
      </c>
      <c r="AK286">
        <v>43</v>
      </c>
      <c r="AL286">
        <v>43</v>
      </c>
      <c r="AM286">
        <v>43</v>
      </c>
      <c r="AN286">
        <v>43</v>
      </c>
      <c r="AO286">
        <v>43</v>
      </c>
      <c r="AP286">
        <v>43</v>
      </c>
      <c r="AQ286">
        <v>43</v>
      </c>
      <c r="AR286">
        <v>43</v>
      </c>
      <c r="AS286">
        <v>43</v>
      </c>
      <c r="AT286">
        <v>43</v>
      </c>
      <c r="AU286">
        <v>43</v>
      </c>
      <c r="AV286">
        <v>43</v>
      </c>
      <c r="AW286">
        <v>43</v>
      </c>
      <c r="AX286">
        <v>43</v>
      </c>
      <c r="AY286">
        <v>43</v>
      </c>
      <c r="AZ286">
        <v>43</v>
      </c>
      <c r="BA286">
        <v>43</v>
      </c>
      <c r="BB286">
        <v>43</v>
      </c>
      <c r="BC286">
        <v>43</v>
      </c>
      <c r="BD286">
        <v>43</v>
      </c>
      <c r="BE286">
        <v>43</v>
      </c>
      <c r="BF286">
        <v>43</v>
      </c>
      <c r="BG286">
        <v>43</v>
      </c>
      <c r="BH286">
        <v>43</v>
      </c>
      <c r="BI286">
        <v>43</v>
      </c>
      <c r="BJ286">
        <v>43</v>
      </c>
      <c r="BK286">
        <v>43</v>
      </c>
      <c r="BL286">
        <v>43</v>
      </c>
      <c r="BM286">
        <v>43</v>
      </c>
      <c r="BN286">
        <v>43</v>
      </c>
      <c r="BO286">
        <v>43</v>
      </c>
      <c r="BP286">
        <v>43</v>
      </c>
      <c r="BQ286">
        <v>43</v>
      </c>
      <c r="BR286">
        <v>43</v>
      </c>
      <c r="BS286">
        <v>43</v>
      </c>
      <c r="BT286">
        <v>43</v>
      </c>
      <c r="BU286">
        <v>43</v>
      </c>
      <c r="BV286">
        <v>43</v>
      </c>
      <c r="BW286">
        <v>43</v>
      </c>
      <c r="BX286">
        <v>43</v>
      </c>
    </row>
    <row r="287" spans="1:76" x14ac:dyDescent="0.4">
      <c r="A287" t="s">
        <v>208</v>
      </c>
      <c r="B287">
        <v>37</v>
      </c>
      <c r="C287">
        <v>37</v>
      </c>
      <c r="D287">
        <v>37</v>
      </c>
      <c r="E287">
        <v>37</v>
      </c>
      <c r="F287">
        <v>37</v>
      </c>
      <c r="G287">
        <v>37</v>
      </c>
      <c r="H287">
        <v>37</v>
      </c>
      <c r="I287">
        <v>37</v>
      </c>
      <c r="J287">
        <v>37</v>
      </c>
      <c r="K287">
        <v>37</v>
      </c>
      <c r="L287">
        <v>37</v>
      </c>
      <c r="M287">
        <v>37</v>
      </c>
      <c r="N287">
        <v>37</v>
      </c>
      <c r="O287">
        <v>37</v>
      </c>
      <c r="P287">
        <v>37</v>
      </c>
      <c r="Q287">
        <v>37</v>
      </c>
      <c r="R287">
        <v>37</v>
      </c>
      <c r="S287">
        <v>37</v>
      </c>
      <c r="T287">
        <v>37</v>
      </c>
      <c r="U287">
        <v>37</v>
      </c>
      <c r="V287">
        <v>37</v>
      </c>
      <c r="W287">
        <v>37</v>
      </c>
      <c r="X287">
        <v>37</v>
      </c>
      <c r="Y287">
        <v>37</v>
      </c>
      <c r="Z287">
        <v>37</v>
      </c>
      <c r="AA287">
        <v>37</v>
      </c>
      <c r="AB287">
        <v>37</v>
      </c>
      <c r="AC287">
        <v>37</v>
      </c>
      <c r="AD287">
        <v>37</v>
      </c>
      <c r="AE287">
        <v>37</v>
      </c>
      <c r="AF287">
        <v>37</v>
      </c>
      <c r="AG287">
        <v>37</v>
      </c>
      <c r="AH287">
        <v>37</v>
      </c>
      <c r="AI287">
        <v>37</v>
      </c>
      <c r="AJ287">
        <v>37</v>
      </c>
      <c r="AK287">
        <v>37</v>
      </c>
      <c r="AL287">
        <v>37</v>
      </c>
      <c r="AM287">
        <v>37</v>
      </c>
      <c r="AN287">
        <v>37</v>
      </c>
      <c r="AO287">
        <v>37</v>
      </c>
      <c r="AP287">
        <v>37</v>
      </c>
      <c r="AQ287">
        <v>37</v>
      </c>
      <c r="AR287">
        <v>37</v>
      </c>
      <c r="AS287">
        <v>37</v>
      </c>
      <c r="AT287">
        <v>37</v>
      </c>
      <c r="AU287">
        <v>37</v>
      </c>
      <c r="AV287">
        <v>37</v>
      </c>
      <c r="AW287">
        <v>37</v>
      </c>
      <c r="AX287">
        <v>37</v>
      </c>
      <c r="AY287">
        <v>37</v>
      </c>
      <c r="AZ287">
        <v>37</v>
      </c>
      <c r="BA287">
        <v>37</v>
      </c>
      <c r="BB287">
        <v>37</v>
      </c>
      <c r="BC287">
        <v>37</v>
      </c>
      <c r="BD287">
        <v>37</v>
      </c>
      <c r="BE287">
        <v>37</v>
      </c>
      <c r="BF287">
        <v>37</v>
      </c>
      <c r="BG287">
        <v>37</v>
      </c>
      <c r="BH287">
        <v>37</v>
      </c>
      <c r="BI287">
        <v>37</v>
      </c>
      <c r="BJ287">
        <v>37</v>
      </c>
      <c r="BK287">
        <v>37</v>
      </c>
      <c r="BL287">
        <v>37</v>
      </c>
      <c r="BM287">
        <v>37</v>
      </c>
      <c r="BN287">
        <v>37</v>
      </c>
      <c r="BO287">
        <v>37</v>
      </c>
      <c r="BP287">
        <v>37</v>
      </c>
      <c r="BQ287">
        <v>37</v>
      </c>
      <c r="BR287">
        <v>37</v>
      </c>
      <c r="BS287">
        <v>37</v>
      </c>
      <c r="BT287">
        <v>37</v>
      </c>
      <c r="BU287">
        <v>37</v>
      </c>
      <c r="BV287">
        <v>37</v>
      </c>
      <c r="BW287">
        <v>37</v>
      </c>
      <c r="BX287">
        <v>37</v>
      </c>
    </row>
    <row r="288" spans="1:76" x14ac:dyDescent="0.4">
      <c r="A288" t="s">
        <v>209</v>
      </c>
      <c r="B288">
        <v>48</v>
      </c>
      <c r="C288">
        <v>56</v>
      </c>
      <c r="D288">
        <v>50.666666666666664</v>
      </c>
      <c r="E288">
        <v>48</v>
      </c>
      <c r="F288">
        <v>56</v>
      </c>
      <c r="G288">
        <v>50.666666666666664</v>
      </c>
      <c r="H288">
        <v>48</v>
      </c>
      <c r="I288">
        <v>56</v>
      </c>
      <c r="J288">
        <v>50.666666666666664</v>
      </c>
      <c r="K288">
        <v>48</v>
      </c>
      <c r="L288">
        <v>56</v>
      </c>
      <c r="M288">
        <v>50.666666666666664</v>
      </c>
      <c r="N288">
        <v>48</v>
      </c>
      <c r="O288">
        <v>56</v>
      </c>
      <c r="P288">
        <v>50.666666666666664</v>
      </c>
      <c r="Q288">
        <v>48</v>
      </c>
      <c r="R288">
        <v>56</v>
      </c>
      <c r="S288">
        <v>50.666666666666664</v>
      </c>
      <c r="T288">
        <v>48</v>
      </c>
      <c r="U288">
        <v>56</v>
      </c>
      <c r="V288">
        <v>50.666666666666664</v>
      </c>
      <c r="W288">
        <v>48</v>
      </c>
      <c r="X288">
        <v>56</v>
      </c>
      <c r="Y288">
        <v>50.666666666666664</v>
      </c>
      <c r="Z288">
        <v>48</v>
      </c>
      <c r="AA288">
        <v>56</v>
      </c>
      <c r="AB288">
        <v>50.666666666666664</v>
      </c>
      <c r="AC288">
        <v>48</v>
      </c>
      <c r="AD288">
        <v>56</v>
      </c>
      <c r="AE288">
        <v>50.666666666666664</v>
      </c>
      <c r="AF288">
        <v>48</v>
      </c>
      <c r="AG288">
        <v>56</v>
      </c>
      <c r="AH288">
        <v>50.666666666666664</v>
      </c>
      <c r="AI288">
        <v>48</v>
      </c>
      <c r="AJ288">
        <v>56</v>
      </c>
      <c r="AK288">
        <v>50.666666666666664</v>
      </c>
      <c r="AL288">
        <v>48</v>
      </c>
      <c r="AM288">
        <v>56</v>
      </c>
      <c r="AN288">
        <v>50.666666666666664</v>
      </c>
      <c r="AO288">
        <v>48</v>
      </c>
      <c r="AP288">
        <v>56</v>
      </c>
      <c r="AQ288">
        <v>50.666666666666664</v>
      </c>
      <c r="AR288">
        <v>48</v>
      </c>
      <c r="AS288">
        <v>56</v>
      </c>
      <c r="AT288">
        <v>50.666666666666664</v>
      </c>
      <c r="AU288">
        <v>48</v>
      </c>
      <c r="AV288">
        <v>56</v>
      </c>
      <c r="AW288">
        <v>50.666666666666664</v>
      </c>
      <c r="AX288">
        <v>48</v>
      </c>
      <c r="AY288">
        <v>56</v>
      </c>
      <c r="AZ288">
        <v>50.666666666666664</v>
      </c>
      <c r="BA288">
        <v>48</v>
      </c>
      <c r="BB288">
        <v>56</v>
      </c>
      <c r="BC288">
        <v>50.666666666666664</v>
      </c>
      <c r="BD288">
        <v>48</v>
      </c>
      <c r="BE288">
        <v>56</v>
      </c>
      <c r="BF288">
        <v>50.666666666666664</v>
      </c>
      <c r="BG288">
        <v>48</v>
      </c>
      <c r="BH288">
        <v>56</v>
      </c>
      <c r="BI288">
        <v>50.666666666666664</v>
      </c>
      <c r="BJ288">
        <v>48</v>
      </c>
      <c r="BK288">
        <v>56</v>
      </c>
      <c r="BL288">
        <v>50.666666666666664</v>
      </c>
      <c r="BM288">
        <v>48</v>
      </c>
      <c r="BN288">
        <v>56</v>
      </c>
      <c r="BO288">
        <v>50.666666666666664</v>
      </c>
      <c r="BP288">
        <v>48</v>
      </c>
      <c r="BQ288">
        <v>56</v>
      </c>
      <c r="BR288">
        <v>50.666666666666664</v>
      </c>
      <c r="BS288">
        <v>48</v>
      </c>
      <c r="BT288">
        <v>56</v>
      </c>
      <c r="BU288">
        <v>50.666666666666664</v>
      </c>
      <c r="BV288">
        <v>48</v>
      </c>
      <c r="BW288">
        <v>56</v>
      </c>
      <c r="BX288">
        <v>50.666666666666664</v>
      </c>
    </row>
    <row r="289" spans="1:76" x14ac:dyDescent="0.4">
      <c r="A289" t="s">
        <v>210</v>
      </c>
      <c r="B289">
        <v>32</v>
      </c>
      <c r="C289">
        <v>67</v>
      </c>
      <c r="D289">
        <v>45.333333333333329</v>
      </c>
      <c r="E289">
        <v>37</v>
      </c>
      <c r="F289">
        <v>67</v>
      </c>
      <c r="G289">
        <v>48.333333333333329</v>
      </c>
      <c r="H289">
        <v>43</v>
      </c>
      <c r="I289">
        <v>67</v>
      </c>
      <c r="J289">
        <v>51.333333333333336</v>
      </c>
      <c r="K289">
        <v>48</v>
      </c>
      <c r="L289">
        <v>67</v>
      </c>
      <c r="M289">
        <v>54.333333333333336</v>
      </c>
      <c r="N289">
        <v>52</v>
      </c>
      <c r="O289">
        <v>67</v>
      </c>
      <c r="P289">
        <v>57.333333333333336</v>
      </c>
      <c r="Q289">
        <v>56</v>
      </c>
      <c r="R289">
        <v>67</v>
      </c>
      <c r="S289">
        <v>60.333333333333336</v>
      </c>
      <c r="T289">
        <v>60</v>
      </c>
      <c r="U289">
        <v>67</v>
      </c>
      <c r="V289">
        <v>63.333333333333336</v>
      </c>
      <c r="W289">
        <v>60</v>
      </c>
      <c r="X289">
        <v>67</v>
      </c>
      <c r="Y289">
        <v>63</v>
      </c>
      <c r="Z289">
        <v>59</v>
      </c>
      <c r="AA289">
        <v>67</v>
      </c>
      <c r="AB289">
        <v>62.666666666666664</v>
      </c>
      <c r="AC289">
        <v>59</v>
      </c>
      <c r="AD289">
        <v>67</v>
      </c>
      <c r="AE289">
        <v>62.333333333333336</v>
      </c>
      <c r="AF289">
        <v>58</v>
      </c>
      <c r="AG289">
        <v>67</v>
      </c>
      <c r="AH289">
        <v>61.666666666666664</v>
      </c>
      <c r="AI289">
        <v>58</v>
      </c>
      <c r="AJ289">
        <v>67</v>
      </c>
      <c r="AK289">
        <v>61.333333333333336</v>
      </c>
      <c r="AL289">
        <v>58</v>
      </c>
      <c r="AM289">
        <v>67</v>
      </c>
      <c r="AN289">
        <v>61</v>
      </c>
      <c r="AO289">
        <v>57</v>
      </c>
      <c r="AP289">
        <v>67</v>
      </c>
      <c r="AQ289">
        <v>60.333333333333336</v>
      </c>
      <c r="AR289">
        <v>57</v>
      </c>
      <c r="AS289">
        <v>67</v>
      </c>
      <c r="AT289">
        <v>60.333333333333336</v>
      </c>
      <c r="AU289">
        <v>56</v>
      </c>
      <c r="AV289">
        <v>67</v>
      </c>
      <c r="AW289">
        <v>60</v>
      </c>
      <c r="AX289">
        <v>55</v>
      </c>
      <c r="AY289">
        <v>67</v>
      </c>
      <c r="AZ289">
        <v>59.333333333333336</v>
      </c>
      <c r="BA289">
        <v>54</v>
      </c>
      <c r="BB289">
        <v>67</v>
      </c>
      <c r="BC289">
        <v>59</v>
      </c>
      <c r="BD289">
        <v>53</v>
      </c>
      <c r="BE289">
        <v>67</v>
      </c>
      <c r="BF289">
        <v>58.666666666666664</v>
      </c>
      <c r="BG289">
        <v>52</v>
      </c>
      <c r="BH289">
        <v>67</v>
      </c>
      <c r="BI289">
        <v>58</v>
      </c>
      <c r="BJ289">
        <v>51</v>
      </c>
      <c r="BK289">
        <v>67</v>
      </c>
      <c r="BL289">
        <v>57.666666666666664</v>
      </c>
      <c r="BM289">
        <v>51</v>
      </c>
      <c r="BN289">
        <v>67</v>
      </c>
      <c r="BO289">
        <v>57.333333333333336</v>
      </c>
      <c r="BP289">
        <v>50</v>
      </c>
      <c r="BQ289">
        <v>67</v>
      </c>
      <c r="BR289">
        <v>57</v>
      </c>
      <c r="BS289">
        <v>49</v>
      </c>
      <c r="BT289">
        <v>67</v>
      </c>
      <c r="BU289">
        <v>56.666666666666664</v>
      </c>
      <c r="BV289">
        <v>48</v>
      </c>
      <c r="BW289">
        <v>67</v>
      </c>
      <c r="BX289">
        <v>56</v>
      </c>
    </row>
    <row r="290" spans="1:76" x14ac:dyDescent="0.4">
      <c r="A290" t="s">
        <v>211</v>
      </c>
      <c r="B290">
        <v>34</v>
      </c>
      <c r="C290">
        <v>69</v>
      </c>
      <c r="D290">
        <v>51.5</v>
      </c>
      <c r="E290">
        <v>34</v>
      </c>
      <c r="F290">
        <v>69</v>
      </c>
      <c r="G290">
        <v>51.5</v>
      </c>
      <c r="H290">
        <v>34</v>
      </c>
      <c r="I290">
        <v>69</v>
      </c>
      <c r="J290">
        <v>51.5</v>
      </c>
      <c r="K290">
        <v>34</v>
      </c>
      <c r="L290">
        <v>69</v>
      </c>
      <c r="M290">
        <v>51.5</v>
      </c>
      <c r="N290">
        <v>34</v>
      </c>
      <c r="O290">
        <v>69</v>
      </c>
      <c r="P290">
        <v>51.5</v>
      </c>
      <c r="Q290">
        <v>34</v>
      </c>
      <c r="R290">
        <v>69</v>
      </c>
      <c r="S290">
        <v>51.5</v>
      </c>
      <c r="T290">
        <v>34</v>
      </c>
      <c r="U290">
        <v>69</v>
      </c>
      <c r="V290">
        <v>51.5</v>
      </c>
      <c r="W290">
        <v>34</v>
      </c>
      <c r="X290">
        <v>69</v>
      </c>
      <c r="Y290">
        <v>51.5</v>
      </c>
      <c r="Z290">
        <v>34</v>
      </c>
      <c r="AA290">
        <v>69</v>
      </c>
      <c r="AB290">
        <v>51.5</v>
      </c>
      <c r="AC290">
        <v>34</v>
      </c>
      <c r="AD290">
        <v>69</v>
      </c>
      <c r="AE290">
        <v>51.5</v>
      </c>
      <c r="AF290">
        <v>34</v>
      </c>
      <c r="AG290">
        <v>69</v>
      </c>
      <c r="AH290">
        <v>51.5</v>
      </c>
      <c r="AI290">
        <v>34</v>
      </c>
      <c r="AJ290">
        <v>69</v>
      </c>
      <c r="AK290">
        <v>51.5</v>
      </c>
      <c r="AL290">
        <v>34</v>
      </c>
      <c r="AM290">
        <v>69</v>
      </c>
      <c r="AN290">
        <v>51.5</v>
      </c>
      <c r="AO290">
        <v>34</v>
      </c>
      <c r="AP290">
        <v>69</v>
      </c>
      <c r="AQ290">
        <v>51.5</v>
      </c>
      <c r="AR290">
        <v>34</v>
      </c>
      <c r="AS290">
        <v>69</v>
      </c>
      <c r="AT290">
        <v>51.5</v>
      </c>
      <c r="AU290">
        <v>34</v>
      </c>
      <c r="AV290">
        <v>69</v>
      </c>
      <c r="AW290">
        <v>51.5</v>
      </c>
      <c r="AX290">
        <v>34</v>
      </c>
      <c r="AY290">
        <v>69</v>
      </c>
      <c r="AZ290">
        <v>51.5</v>
      </c>
      <c r="BA290">
        <v>34</v>
      </c>
      <c r="BB290">
        <v>69</v>
      </c>
      <c r="BC290">
        <v>51.5</v>
      </c>
      <c r="BD290">
        <v>34</v>
      </c>
      <c r="BE290">
        <v>69</v>
      </c>
      <c r="BF290">
        <v>51.5</v>
      </c>
      <c r="BG290">
        <v>34</v>
      </c>
      <c r="BH290">
        <v>69</v>
      </c>
      <c r="BI290">
        <v>51.5</v>
      </c>
      <c r="BJ290">
        <v>34</v>
      </c>
      <c r="BK290">
        <v>69</v>
      </c>
      <c r="BL290">
        <v>51.5</v>
      </c>
      <c r="BM290">
        <v>34</v>
      </c>
      <c r="BN290">
        <v>69</v>
      </c>
      <c r="BO290">
        <v>51.5</v>
      </c>
      <c r="BP290">
        <v>34</v>
      </c>
      <c r="BQ290">
        <v>69</v>
      </c>
      <c r="BR290">
        <v>51.5</v>
      </c>
      <c r="BS290">
        <v>34</v>
      </c>
      <c r="BT290">
        <v>69</v>
      </c>
      <c r="BU290">
        <v>51.5</v>
      </c>
      <c r="BV290">
        <v>34</v>
      </c>
      <c r="BW290">
        <v>69</v>
      </c>
      <c r="BX290">
        <v>51.5</v>
      </c>
    </row>
    <row r="291" spans="1:76" x14ac:dyDescent="0.4">
      <c r="A291" t="s">
        <v>212</v>
      </c>
      <c r="B291">
        <v>41</v>
      </c>
      <c r="C291">
        <v>60</v>
      </c>
      <c r="D291">
        <v>49.25</v>
      </c>
      <c r="E291">
        <v>41</v>
      </c>
      <c r="F291">
        <v>53</v>
      </c>
      <c r="G291">
        <v>47.5</v>
      </c>
      <c r="H291">
        <v>41</v>
      </c>
      <c r="I291">
        <v>51</v>
      </c>
      <c r="J291">
        <v>45.75</v>
      </c>
      <c r="K291">
        <v>40</v>
      </c>
      <c r="L291">
        <v>50</v>
      </c>
      <c r="M291">
        <v>43.75</v>
      </c>
      <c r="N291">
        <v>33</v>
      </c>
      <c r="O291">
        <v>50</v>
      </c>
      <c r="P291">
        <v>42</v>
      </c>
      <c r="Q291">
        <v>34</v>
      </c>
      <c r="R291">
        <v>49</v>
      </c>
      <c r="S291">
        <v>42</v>
      </c>
      <c r="T291">
        <v>34</v>
      </c>
      <c r="U291">
        <v>49</v>
      </c>
      <c r="V291">
        <v>42</v>
      </c>
      <c r="W291">
        <v>35</v>
      </c>
      <c r="X291">
        <v>48</v>
      </c>
      <c r="Y291">
        <v>42</v>
      </c>
      <c r="Z291">
        <v>35</v>
      </c>
      <c r="AA291">
        <v>47</v>
      </c>
      <c r="AB291">
        <v>41.75</v>
      </c>
      <c r="AC291">
        <v>36</v>
      </c>
      <c r="AD291">
        <v>47</v>
      </c>
      <c r="AE291">
        <v>42</v>
      </c>
      <c r="AF291">
        <v>36</v>
      </c>
      <c r="AG291">
        <v>46</v>
      </c>
      <c r="AH291">
        <v>41.75</v>
      </c>
      <c r="AI291">
        <v>37</v>
      </c>
      <c r="AJ291">
        <v>45</v>
      </c>
      <c r="AK291">
        <v>41.75</v>
      </c>
      <c r="AL291">
        <v>37</v>
      </c>
      <c r="AM291">
        <v>45</v>
      </c>
      <c r="AN291">
        <v>41.75</v>
      </c>
      <c r="AO291">
        <v>38</v>
      </c>
      <c r="AP291">
        <v>44</v>
      </c>
      <c r="AQ291">
        <v>41.75</v>
      </c>
      <c r="AR291">
        <v>38</v>
      </c>
      <c r="AS291">
        <v>44</v>
      </c>
      <c r="AT291">
        <v>41.75</v>
      </c>
      <c r="AU291">
        <v>38</v>
      </c>
      <c r="AV291">
        <v>44</v>
      </c>
      <c r="AW291">
        <v>41.5</v>
      </c>
      <c r="AX291">
        <v>39</v>
      </c>
      <c r="AY291">
        <v>44</v>
      </c>
      <c r="AZ291">
        <v>41.5</v>
      </c>
      <c r="BA291">
        <v>39</v>
      </c>
      <c r="BB291">
        <v>44</v>
      </c>
      <c r="BC291">
        <v>41.5</v>
      </c>
      <c r="BD291">
        <v>40</v>
      </c>
      <c r="BE291">
        <v>44</v>
      </c>
      <c r="BF291">
        <v>41.5</v>
      </c>
      <c r="BG291">
        <v>40</v>
      </c>
      <c r="BH291">
        <v>44</v>
      </c>
      <c r="BI291">
        <v>41.25</v>
      </c>
      <c r="BJ291">
        <v>40</v>
      </c>
      <c r="BK291">
        <v>44</v>
      </c>
      <c r="BL291">
        <v>41.5</v>
      </c>
      <c r="BM291">
        <v>39</v>
      </c>
      <c r="BN291">
        <v>44</v>
      </c>
      <c r="BO291">
        <v>41.25</v>
      </c>
      <c r="BP291">
        <v>39</v>
      </c>
      <c r="BQ291">
        <v>44</v>
      </c>
      <c r="BR291">
        <v>41.5</v>
      </c>
      <c r="BS291">
        <v>38</v>
      </c>
      <c r="BT291">
        <v>44</v>
      </c>
      <c r="BU291">
        <v>41.25</v>
      </c>
      <c r="BV291">
        <v>37</v>
      </c>
      <c r="BW291">
        <v>44</v>
      </c>
      <c r="BX291">
        <v>41.25</v>
      </c>
    </row>
    <row r="292" spans="1:76" x14ac:dyDescent="0.4">
      <c r="A292" t="s">
        <v>213</v>
      </c>
      <c r="B292">
        <v>45</v>
      </c>
      <c r="C292">
        <v>49</v>
      </c>
      <c r="D292">
        <v>47</v>
      </c>
      <c r="E292">
        <v>45</v>
      </c>
      <c r="F292">
        <v>49</v>
      </c>
      <c r="G292">
        <v>47</v>
      </c>
      <c r="H292">
        <v>45</v>
      </c>
      <c r="I292">
        <v>49</v>
      </c>
      <c r="J292">
        <v>47</v>
      </c>
      <c r="K292">
        <v>45</v>
      </c>
      <c r="L292">
        <v>49</v>
      </c>
      <c r="M292">
        <v>47</v>
      </c>
      <c r="N292">
        <v>45</v>
      </c>
      <c r="O292">
        <v>49</v>
      </c>
      <c r="P292">
        <v>47</v>
      </c>
      <c r="Q292">
        <v>45</v>
      </c>
      <c r="R292">
        <v>49</v>
      </c>
      <c r="S292">
        <v>47</v>
      </c>
      <c r="T292">
        <v>45</v>
      </c>
      <c r="U292">
        <v>49</v>
      </c>
      <c r="V292">
        <v>47</v>
      </c>
      <c r="W292">
        <v>45</v>
      </c>
      <c r="X292">
        <v>49</v>
      </c>
      <c r="Y292">
        <v>47</v>
      </c>
      <c r="Z292">
        <v>45</v>
      </c>
      <c r="AA292">
        <v>49</v>
      </c>
      <c r="AB292">
        <v>47</v>
      </c>
      <c r="AC292">
        <v>45</v>
      </c>
      <c r="AD292">
        <v>49</v>
      </c>
      <c r="AE292">
        <v>47</v>
      </c>
      <c r="AF292">
        <v>45</v>
      </c>
      <c r="AG292">
        <v>49</v>
      </c>
      <c r="AH292">
        <v>47</v>
      </c>
      <c r="AI292">
        <v>45</v>
      </c>
      <c r="AJ292">
        <v>49</v>
      </c>
      <c r="AK292">
        <v>47</v>
      </c>
      <c r="AL292">
        <v>45</v>
      </c>
      <c r="AM292">
        <v>49</v>
      </c>
      <c r="AN292">
        <v>47</v>
      </c>
      <c r="AO292">
        <v>45</v>
      </c>
      <c r="AP292">
        <v>49</v>
      </c>
      <c r="AQ292">
        <v>47</v>
      </c>
      <c r="AR292">
        <v>45</v>
      </c>
      <c r="AS292">
        <v>49</v>
      </c>
      <c r="AT292">
        <v>47</v>
      </c>
      <c r="AU292">
        <v>45</v>
      </c>
      <c r="AV292">
        <v>49</v>
      </c>
      <c r="AW292">
        <v>47</v>
      </c>
      <c r="AX292">
        <v>45</v>
      </c>
      <c r="AY292">
        <v>49</v>
      </c>
      <c r="AZ292">
        <v>47</v>
      </c>
      <c r="BA292">
        <v>45</v>
      </c>
      <c r="BB292">
        <v>49</v>
      </c>
      <c r="BC292">
        <v>47</v>
      </c>
      <c r="BD292">
        <v>45</v>
      </c>
      <c r="BE292">
        <v>49</v>
      </c>
      <c r="BF292">
        <v>47</v>
      </c>
      <c r="BG292">
        <v>45</v>
      </c>
      <c r="BH292">
        <v>49</v>
      </c>
      <c r="BI292">
        <v>47</v>
      </c>
      <c r="BJ292">
        <v>45</v>
      </c>
      <c r="BK292">
        <v>49</v>
      </c>
      <c r="BL292">
        <v>47</v>
      </c>
      <c r="BM292">
        <v>45</v>
      </c>
      <c r="BN292">
        <v>49</v>
      </c>
      <c r="BO292">
        <v>47</v>
      </c>
      <c r="BP292">
        <v>45</v>
      </c>
      <c r="BQ292">
        <v>49</v>
      </c>
      <c r="BR292">
        <v>47</v>
      </c>
      <c r="BS292">
        <v>45</v>
      </c>
      <c r="BT292">
        <v>49</v>
      </c>
      <c r="BU292">
        <v>47</v>
      </c>
      <c r="BV292">
        <v>45</v>
      </c>
      <c r="BW292">
        <v>49</v>
      </c>
      <c r="BX292">
        <v>47</v>
      </c>
    </row>
    <row r="293" spans="1:76" x14ac:dyDescent="0.4">
      <c r="A293" t="s">
        <v>214</v>
      </c>
      <c r="B293">
        <v>37</v>
      </c>
      <c r="C293">
        <v>69</v>
      </c>
      <c r="D293">
        <v>54.333333333333329</v>
      </c>
      <c r="E293">
        <v>37</v>
      </c>
      <c r="F293">
        <v>66</v>
      </c>
      <c r="G293">
        <v>53</v>
      </c>
      <c r="H293">
        <v>37</v>
      </c>
      <c r="I293">
        <v>64</v>
      </c>
      <c r="J293">
        <v>51.666666666666671</v>
      </c>
      <c r="K293">
        <v>37</v>
      </c>
      <c r="L293">
        <v>61</v>
      </c>
      <c r="M293">
        <v>50.166666666666664</v>
      </c>
      <c r="N293">
        <v>37</v>
      </c>
      <c r="O293">
        <v>59</v>
      </c>
      <c r="P293">
        <v>48.833333333333336</v>
      </c>
      <c r="Q293">
        <v>37</v>
      </c>
      <c r="R293">
        <v>56</v>
      </c>
      <c r="S293">
        <v>47.166666666666671</v>
      </c>
      <c r="T293">
        <v>37</v>
      </c>
      <c r="U293">
        <v>53</v>
      </c>
      <c r="V293">
        <v>45.5</v>
      </c>
      <c r="W293">
        <v>37</v>
      </c>
      <c r="X293">
        <v>51</v>
      </c>
      <c r="Y293">
        <v>44.5</v>
      </c>
      <c r="Z293">
        <v>37</v>
      </c>
      <c r="AA293">
        <v>48</v>
      </c>
      <c r="AB293">
        <v>43</v>
      </c>
      <c r="AC293">
        <v>37</v>
      </c>
      <c r="AD293">
        <v>46</v>
      </c>
      <c r="AE293">
        <v>41.666666666666671</v>
      </c>
      <c r="AF293">
        <v>37</v>
      </c>
      <c r="AG293">
        <v>44</v>
      </c>
      <c r="AH293">
        <v>40.166666666666664</v>
      </c>
      <c r="AI293">
        <v>36</v>
      </c>
      <c r="AJ293">
        <v>43</v>
      </c>
      <c r="AK293">
        <v>38.666666666666664</v>
      </c>
      <c r="AL293">
        <v>35</v>
      </c>
      <c r="AM293">
        <v>41</v>
      </c>
      <c r="AN293">
        <v>37.5</v>
      </c>
      <c r="AO293">
        <v>33</v>
      </c>
      <c r="AP293">
        <v>39</v>
      </c>
      <c r="AQ293">
        <v>35.833333333333336</v>
      </c>
      <c r="AR293">
        <v>32</v>
      </c>
      <c r="AS293">
        <v>37</v>
      </c>
      <c r="AT293">
        <v>34.5</v>
      </c>
      <c r="AU293">
        <v>30</v>
      </c>
      <c r="AV293">
        <v>37</v>
      </c>
      <c r="AW293">
        <v>33.166666666666664</v>
      </c>
      <c r="AX293">
        <v>27</v>
      </c>
      <c r="AY293">
        <v>37</v>
      </c>
      <c r="AZ293">
        <v>31.666666666666668</v>
      </c>
      <c r="BA293">
        <v>25</v>
      </c>
      <c r="BB293">
        <v>37</v>
      </c>
      <c r="BC293">
        <v>30.166666666666668</v>
      </c>
      <c r="BD293">
        <v>22</v>
      </c>
      <c r="BE293">
        <v>37</v>
      </c>
      <c r="BF293">
        <v>28.666666666666668</v>
      </c>
      <c r="BG293">
        <v>20</v>
      </c>
      <c r="BH293">
        <v>37</v>
      </c>
      <c r="BI293">
        <v>27.166666666666664</v>
      </c>
      <c r="BJ293">
        <v>17</v>
      </c>
      <c r="BK293">
        <v>37</v>
      </c>
      <c r="BL293">
        <v>26</v>
      </c>
      <c r="BM293">
        <v>14</v>
      </c>
      <c r="BN293">
        <v>37</v>
      </c>
      <c r="BO293">
        <v>24.333333333333336</v>
      </c>
      <c r="BP293">
        <v>12</v>
      </c>
      <c r="BQ293">
        <v>37</v>
      </c>
      <c r="BR293">
        <v>23</v>
      </c>
      <c r="BS293">
        <v>9</v>
      </c>
      <c r="BT293">
        <v>37</v>
      </c>
      <c r="BU293">
        <v>21.666666666666668</v>
      </c>
      <c r="BV293">
        <v>6</v>
      </c>
      <c r="BW293">
        <v>37</v>
      </c>
      <c r="BX293">
        <v>20.166666666666668</v>
      </c>
    </row>
    <row r="294" spans="1:76" x14ac:dyDescent="0.4">
      <c r="A294" t="s">
        <v>215</v>
      </c>
      <c r="B294">
        <v>38</v>
      </c>
      <c r="C294">
        <v>66</v>
      </c>
      <c r="D294">
        <v>55.5</v>
      </c>
      <c r="E294">
        <v>38</v>
      </c>
      <c r="F294">
        <v>63</v>
      </c>
      <c r="G294">
        <v>53.75</v>
      </c>
      <c r="H294">
        <v>37</v>
      </c>
      <c r="I294">
        <v>61</v>
      </c>
      <c r="J294">
        <v>52</v>
      </c>
      <c r="K294">
        <v>36</v>
      </c>
      <c r="L294">
        <v>59</v>
      </c>
      <c r="M294">
        <v>50.25</v>
      </c>
      <c r="N294">
        <v>35</v>
      </c>
      <c r="O294">
        <v>57</v>
      </c>
      <c r="P294">
        <v>48.75</v>
      </c>
      <c r="Q294">
        <v>35</v>
      </c>
      <c r="R294">
        <v>54</v>
      </c>
      <c r="S294">
        <v>47</v>
      </c>
      <c r="T294">
        <v>34</v>
      </c>
      <c r="U294">
        <v>52</v>
      </c>
      <c r="V294">
        <v>45</v>
      </c>
      <c r="W294">
        <v>33</v>
      </c>
      <c r="X294">
        <v>50</v>
      </c>
      <c r="Y294">
        <v>43.25</v>
      </c>
      <c r="Z294">
        <v>32</v>
      </c>
      <c r="AA294">
        <v>47</v>
      </c>
      <c r="AB294">
        <v>41.5</v>
      </c>
      <c r="AC294">
        <v>32</v>
      </c>
      <c r="AD294">
        <v>45</v>
      </c>
      <c r="AE294">
        <v>40</v>
      </c>
      <c r="AF294">
        <v>31</v>
      </c>
      <c r="AG294">
        <v>43</v>
      </c>
      <c r="AH294">
        <v>38.25</v>
      </c>
      <c r="AI294">
        <v>30</v>
      </c>
      <c r="AJ294">
        <v>41</v>
      </c>
      <c r="AK294">
        <v>36.5</v>
      </c>
      <c r="AL294">
        <v>29</v>
      </c>
      <c r="AM294">
        <v>38</v>
      </c>
      <c r="AN294">
        <v>34.5</v>
      </c>
      <c r="AO294">
        <v>29</v>
      </c>
      <c r="AP294">
        <v>37</v>
      </c>
      <c r="AQ294">
        <v>33</v>
      </c>
      <c r="AR294">
        <v>28</v>
      </c>
      <c r="AS294">
        <v>35</v>
      </c>
      <c r="AT294">
        <v>31.25</v>
      </c>
      <c r="AU294">
        <v>26</v>
      </c>
      <c r="AV294">
        <v>33</v>
      </c>
      <c r="AW294">
        <v>29.5</v>
      </c>
      <c r="AX294">
        <v>24</v>
      </c>
      <c r="AY294">
        <v>31</v>
      </c>
      <c r="AZ294">
        <v>27.5</v>
      </c>
      <c r="BA294">
        <v>22</v>
      </c>
      <c r="BB294">
        <v>30</v>
      </c>
      <c r="BC294">
        <v>26.25</v>
      </c>
      <c r="BD294">
        <v>20</v>
      </c>
      <c r="BE294">
        <v>28</v>
      </c>
      <c r="BF294">
        <v>24.5</v>
      </c>
      <c r="BG294">
        <v>17</v>
      </c>
      <c r="BH294">
        <v>26</v>
      </c>
      <c r="BI294">
        <v>22.25</v>
      </c>
      <c r="BJ294">
        <v>15</v>
      </c>
      <c r="BK294">
        <v>24</v>
      </c>
      <c r="BL294">
        <v>20.5</v>
      </c>
      <c r="BM294">
        <v>13</v>
      </c>
      <c r="BN294">
        <v>23</v>
      </c>
      <c r="BO294">
        <v>19</v>
      </c>
      <c r="BP294">
        <v>11</v>
      </c>
      <c r="BQ294">
        <v>22</v>
      </c>
      <c r="BR294">
        <v>17.5</v>
      </c>
      <c r="BS294">
        <v>9</v>
      </c>
      <c r="BT294">
        <v>21</v>
      </c>
      <c r="BU294">
        <v>15.5</v>
      </c>
      <c r="BV294">
        <v>7</v>
      </c>
      <c r="BW294">
        <v>20</v>
      </c>
      <c r="BX294">
        <v>13.75</v>
      </c>
    </row>
    <row r="295" spans="1:76" x14ac:dyDescent="0.4">
      <c r="A295" t="s">
        <v>216</v>
      </c>
      <c r="B295">
        <v>35</v>
      </c>
      <c r="C295">
        <v>99</v>
      </c>
      <c r="D295">
        <v>60.000000000000007</v>
      </c>
      <c r="E295">
        <v>35</v>
      </c>
      <c r="F295">
        <v>114</v>
      </c>
      <c r="G295">
        <v>66.714285714285708</v>
      </c>
      <c r="H295">
        <v>35</v>
      </c>
      <c r="I295">
        <v>84</v>
      </c>
      <c r="J295">
        <v>58</v>
      </c>
      <c r="K295">
        <v>35</v>
      </c>
      <c r="L295">
        <v>64</v>
      </c>
      <c r="M295">
        <v>49.142857142857146</v>
      </c>
      <c r="N295">
        <v>23</v>
      </c>
      <c r="O295">
        <v>56</v>
      </c>
      <c r="P295">
        <v>39.999999999999993</v>
      </c>
      <c r="Q295">
        <v>35</v>
      </c>
      <c r="R295">
        <v>54</v>
      </c>
      <c r="S295">
        <v>41.571428571428569</v>
      </c>
      <c r="T295">
        <v>33</v>
      </c>
      <c r="U295">
        <v>59</v>
      </c>
      <c r="V295">
        <v>43.142857142857146</v>
      </c>
      <c r="W295">
        <v>29</v>
      </c>
      <c r="X295">
        <v>55</v>
      </c>
      <c r="Y295">
        <v>41.571428571428569</v>
      </c>
      <c r="Z295">
        <v>30</v>
      </c>
      <c r="AA295">
        <v>51</v>
      </c>
      <c r="AB295">
        <v>40.714285714285715</v>
      </c>
      <c r="AC295">
        <v>31</v>
      </c>
      <c r="AD295">
        <v>47</v>
      </c>
      <c r="AE295">
        <v>39.999999999999993</v>
      </c>
      <c r="AF295">
        <v>33</v>
      </c>
      <c r="AG295">
        <v>46</v>
      </c>
      <c r="AH295">
        <v>39.285714285714285</v>
      </c>
      <c r="AI295">
        <v>34</v>
      </c>
      <c r="AJ295">
        <v>44</v>
      </c>
      <c r="AK295">
        <v>38.428571428571431</v>
      </c>
      <c r="AL295">
        <v>35</v>
      </c>
      <c r="AM295">
        <v>43</v>
      </c>
      <c r="AN295">
        <v>37.571428571428569</v>
      </c>
      <c r="AO295">
        <v>32</v>
      </c>
      <c r="AP295">
        <v>42</v>
      </c>
      <c r="AQ295">
        <v>36.714285714285715</v>
      </c>
      <c r="AR295">
        <v>33</v>
      </c>
      <c r="AS295">
        <v>41</v>
      </c>
      <c r="AT295">
        <v>36.571428571428569</v>
      </c>
      <c r="AU295">
        <v>34</v>
      </c>
      <c r="AV295">
        <v>40</v>
      </c>
      <c r="AW295">
        <v>36.428571428571423</v>
      </c>
      <c r="AX295">
        <v>32</v>
      </c>
      <c r="AY295">
        <v>39</v>
      </c>
      <c r="AZ295">
        <v>36.285714285714285</v>
      </c>
      <c r="BA295">
        <v>30</v>
      </c>
      <c r="BB295">
        <v>41</v>
      </c>
      <c r="BC295">
        <v>36.285714285714285</v>
      </c>
      <c r="BD295">
        <v>28</v>
      </c>
      <c r="BE295">
        <v>42</v>
      </c>
      <c r="BF295">
        <v>36.285714285714285</v>
      </c>
      <c r="BG295">
        <v>26</v>
      </c>
      <c r="BH295">
        <v>43</v>
      </c>
      <c r="BI295">
        <v>36</v>
      </c>
      <c r="BJ295">
        <v>24</v>
      </c>
      <c r="BK295">
        <v>44</v>
      </c>
      <c r="BL295">
        <v>35.857142857142854</v>
      </c>
      <c r="BM295">
        <v>22</v>
      </c>
      <c r="BN295">
        <v>45</v>
      </c>
      <c r="BO295">
        <v>35.714285714285715</v>
      </c>
      <c r="BP295">
        <v>20</v>
      </c>
      <c r="BQ295">
        <v>46</v>
      </c>
      <c r="BR295">
        <v>35.428571428571431</v>
      </c>
      <c r="BS295">
        <v>18</v>
      </c>
      <c r="BT295">
        <v>48</v>
      </c>
      <c r="BU295">
        <v>35.428571428571431</v>
      </c>
      <c r="BV295">
        <v>16</v>
      </c>
      <c r="BW295">
        <v>49</v>
      </c>
      <c r="BX295">
        <v>35.285714285714285</v>
      </c>
    </row>
    <row r="296" spans="1:76" x14ac:dyDescent="0.4">
      <c r="A296" t="s">
        <v>217</v>
      </c>
      <c r="B296">
        <v>45</v>
      </c>
      <c r="C296">
        <v>61</v>
      </c>
      <c r="D296">
        <v>50.666666666666664</v>
      </c>
      <c r="E296">
        <v>45</v>
      </c>
      <c r="F296">
        <v>60</v>
      </c>
      <c r="G296">
        <v>50.333333333333336</v>
      </c>
      <c r="H296">
        <v>45</v>
      </c>
      <c r="I296">
        <v>59</v>
      </c>
      <c r="J296">
        <v>50</v>
      </c>
      <c r="K296">
        <v>45</v>
      </c>
      <c r="L296">
        <v>58</v>
      </c>
      <c r="M296">
        <v>49.666666666666664</v>
      </c>
      <c r="N296">
        <v>45</v>
      </c>
      <c r="O296">
        <v>57</v>
      </c>
      <c r="P296">
        <v>49.333333333333336</v>
      </c>
      <c r="Q296">
        <v>45</v>
      </c>
      <c r="R296">
        <v>56</v>
      </c>
      <c r="S296">
        <v>49</v>
      </c>
      <c r="T296">
        <v>45</v>
      </c>
      <c r="U296">
        <v>55</v>
      </c>
      <c r="V296">
        <v>48.666666666666664</v>
      </c>
      <c r="W296">
        <v>45</v>
      </c>
      <c r="X296">
        <v>54</v>
      </c>
      <c r="Y296">
        <v>48.333333333333336</v>
      </c>
      <c r="Z296">
        <v>45</v>
      </c>
      <c r="AA296">
        <v>53</v>
      </c>
      <c r="AB296">
        <v>48</v>
      </c>
      <c r="AC296">
        <v>45</v>
      </c>
      <c r="AD296">
        <v>52</v>
      </c>
      <c r="AE296">
        <v>47.666666666666664</v>
      </c>
      <c r="AF296">
        <v>45</v>
      </c>
      <c r="AG296">
        <v>51</v>
      </c>
      <c r="AH296">
        <v>47.333333333333336</v>
      </c>
      <c r="AI296">
        <v>45</v>
      </c>
      <c r="AJ296">
        <v>49</v>
      </c>
      <c r="AK296">
        <v>46.666666666666664</v>
      </c>
      <c r="AL296">
        <v>45</v>
      </c>
      <c r="AM296">
        <v>48</v>
      </c>
      <c r="AN296">
        <v>46.333333333333336</v>
      </c>
      <c r="AO296">
        <v>45</v>
      </c>
      <c r="AP296">
        <v>47</v>
      </c>
      <c r="AQ296">
        <v>46</v>
      </c>
      <c r="AR296">
        <v>45</v>
      </c>
      <c r="AS296">
        <v>46</v>
      </c>
      <c r="AT296">
        <v>45.666666666666664</v>
      </c>
      <c r="AU296">
        <v>45</v>
      </c>
      <c r="AV296">
        <v>46</v>
      </c>
      <c r="AW296">
        <v>45.333333333333336</v>
      </c>
      <c r="AX296">
        <v>44</v>
      </c>
      <c r="AY296">
        <v>46</v>
      </c>
      <c r="AZ296">
        <v>45</v>
      </c>
      <c r="BA296">
        <v>43</v>
      </c>
      <c r="BB296">
        <v>46</v>
      </c>
      <c r="BC296">
        <v>44.666666666666664</v>
      </c>
      <c r="BD296">
        <v>42</v>
      </c>
      <c r="BE296">
        <v>46</v>
      </c>
      <c r="BF296">
        <v>44.333333333333336</v>
      </c>
      <c r="BG296">
        <v>41</v>
      </c>
      <c r="BH296">
        <v>46</v>
      </c>
      <c r="BI296">
        <v>44</v>
      </c>
      <c r="BJ296">
        <v>40</v>
      </c>
      <c r="BK296">
        <v>46</v>
      </c>
      <c r="BL296">
        <v>43.666666666666664</v>
      </c>
      <c r="BM296">
        <v>39</v>
      </c>
      <c r="BN296">
        <v>46</v>
      </c>
      <c r="BO296">
        <v>43.333333333333336</v>
      </c>
      <c r="BP296">
        <v>38</v>
      </c>
      <c r="BQ296">
        <v>46</v>
      </c>
      <c r="BR296">
        <v>43</v>
      </c>
      <c r="BS296">
        <v>37</v>
      </c>
      <c r="BT296">
        <v>46</v>
      </c>
      <c r="BU296">
        <v>42.666666666666664</v>
      </c>
      <c r="BV296">
        <v>36</v>
      </c>
      <c r="BW296">
        <v>46</v>
      </c>
      <c r="BX296">
        <v>42.333333333333336</v>
      </c>
    </row>
    <row r="297" spans="1:76" x14ac:dyDescent="0.4">
      <c r="A297" t="s">
        <v>218</v>
      </c>
      <c r="B297">
        <v>58</v>
      </c>
      <c r="C297">
        <v>64</v>
      </c>
      <c r="D297">
        <v>61.8</v>
      </c>
      <c r="E297">
        <v>58</v>
      </c>
      <c r="F297">
        <v>63</v>
      </c>
      <c r="G297">
        <v>60.6</v>
      </c>
      <c r="H297">
        <v>54</v>
      </c>
      <c r="I297">
        <v>62</v>
      </c>
      <c r="J297">
        <v>59.4</v>
      </c>
      <c r="K297">
        <v>51</v>
      </c>
      <c r="L297">
        <v>62</v>
      </c>
      <c r="M297">
        <v>58.4</v>
      </c>
      <c r="N297">
        <v>47</v>
      </c>
      <c r="O297">
        <v>62</v>
      </c>
      <c r="P297">
        <v>57</v>
      </c>
      <c r="Q297">
        <v>44</v>
      </c>
      <c r="R297">
        <v>62</v>
      </c>
      <c r="S297">
        <v>56</v>
      </c>
      <c r="T297">
        <v>40</v>
      </c>
      <c r="U297">
        <v>62</v>
      </c>
      <c r="V297">
        <v>54.8</v>
      </c>
      <c r="W297">
        <v>36</v>
      </c>
      <c r="X297">
        <v>62</v>
      </c>
      <c r="Y297">
        <v>53.6</v>
      </c>
      <c r="Z297">
        <v>38</v>
      </c>
      <c r="AA297">
        <v>62</v>
      </c>
      <c r="AB297">
        <v>53.6</v>
      </c>
      <c r="AC297">
        <v>40</v>
      </c>
      <c r="AD297">
        <v>62</v>
      </c>
      <c r="AE297">
        <v>53.6</v>
      </c>
      <c r="AF297">
        <v>41</v>
      </c>
      <c r="AG297">
        <v>62</v>
      </c>
      <c r="AH297">
        <v>53.4</v>
      </c>
      <c r="AI297">
        <v>43</v>
      </c>
      <c r="AJ297">
        <v>62</v>
      </c>
      <c r="AK297">
        <v>53.2</v>
      </c>
      <c r="AL297">
        <v>45</v>
      </c>
      <c r="AM297">
        <v>62</v>
      </c>
      <c r="AN297">
        <v>53.2</v>
      </c>
      <c r="AO297">
        <v>47</v>
      </c>
      <c r="AP297">
        <v>62</v>
      </c>
      <c r="AQ297">
        <v>53.2</v>
      </c>
      <c r="AR297">
        <v>48</v>
      </c>
      <c r="AS297">
        <v>62</v>
      </c>
      <c r="AT297">
        <v>53</v>
      </c>
      <c r="AU297">
        <v>47</v>
      </c>
      <c r="AV297">
        <v>62</v>
      </c>
      <c r="AW297">
        <v>53</v>
      </c>
      <c r="AX297">
        <v>46</v>
      </c>
      <c r="AY297">
        <v>62</v>
      </c>
      <c r="AZ297">
        <v>53</v>
      </c>
      <c r="BA297">
        <v>45</v>
      </c>
      <c r="BB297">
        <v>62</v>
      </c>
      <c r="BC297">
        <v>52.8</v>
      </c>
      <c r="BD297">
        <v>43</v>
      </c>
      <c r="BE297">
        <v>62</v>
      </c>
      <c r="BF297">
        <v>52.6</v>
      </c>
      <c r="BG297">
        <v>42</v>
      </c>
      <c r="BH297">
        <v>62</v>
      </c>
      <c r="BI297">
        <v>52.6</v>
      </c>
      <c r="BJ297">
        <v>41</v>
      </c>
      <c r="BK297">
        <v>62</v>
      </c>
      <c r="BL297">
        <v>52.6</v>
      </c>
      <c r="BM297">
        <v>40</v>
      </c>
      <c r="BN297">
        <v>62</v>
      </c>
      <c r="BO297">
        <v>52.4</v>
      </c>
      <c r="BP297">
        <v>39</v>
      </c>
      <c r="BQ297">
        <v>62</v>
      </c>
      <c r="BR297">
        <v>52.4</v>
      </c>
      <c r="BS297">
        <v>38</v>
      </c>
      <c r="BT297">
        <v>64</v>
      </c>
      <c r="BU297">
        <v>52.4</v>
      </c>
      <c r="BV297">
        <v>37</v>
      </c>
      <c r="BW297">
        <v>65</v>
      </c>
      <c r="BX297">
        <v>52.2</v>
      </c>
    </row>
    <row r="298" spans="1:76" x14ac:dyDescent="0.4">
      <c r="A298" t="s">
        <v>219</v>
      </c>
      <c r="B298">
        <v>34</v>
      </c>
      <c r="C298">
        <v>56</v>
      </c>
      <c r="D298">
        <v>46.8</v>
      </c>
      <c r="E298">
        <v>34</v>
      </c>
      <c r="F298">
        <v>56</v>
      </c>
      <c r="G298">
        <v>46.6</v>
      </c>
      <c r="H298">
        <v>34</v>
      </c>
      <c r="I298">
        <v>56</v>
      </c>
      <c r="J298">
        <v>46.4</v>
      </c>
      <c r="K298">
        <v>34</v>
      </c>
      <c r="L298">
        <v>56</v>
      </c>
      <c r="M298">
        <v>46.2</v>
      </c>
      <c r="N298">
        <v>34</v>
      </c>
      <c r="O298">
        <v>56</v>
      </c>
      <c r="P298">
        <v>46.2</v>
      </c>
      <c r="Q298">
        <v>34</v>
      </c>
      <c r="R298">
        <v>56</v>
      </c>
      <c r="S298">
        <v>46</v>
      </c>
      <c r="T298">
        <v>34</v>
      </c>
      <c r="U298">
        <v>56</v>
      </c>
      <c r="V298">
        <v>45.8</v>
      </c>
      <c r="W298">
        <v>34</v>
      </c>
      <c r="X298">
        <v>56</v>
      </c>
      <c r="Y298">
        <v>45.6</v>
      </c>
      <c r="Z298">
        <v>34</v>
      </c>
      <c r="AA298">
        <v>56</v>
      </c>
      <c r="AB298">
        <v>45.4</v>
      </c>
      <c r="AC298">
        <v>34</v>
      </c>
      <c r="AD298">
        <v>56</v>
      </c>
      <c r="AE298">
        <v>45.2</v>
      </c>
      <c r="AF298">
        <v>34</v>
      </c>
      <c r="AG298">
        <v>56</v>
      </c>
      <c r="AH298">
        <v>45</v>
      </c>
      <c r="AI298">
        <v>34</v>
      </c>
      <c r="AJ298">
        <v>56</v>
      </c>
      <c r="AK298">
        <v>44.8</v>
      </c>
      <c r="AL298">
        <v>34</v>
      </c>
      <c r="AM298">
        <v>56</v>
      </c>
      <c r="AN298">
        <v>44.6</v>
      </c>
      <c r="AO298">
        <v>34</v>
      </c>
      <c r="AP298">
        <v>56</v>
      </c>
      <c r="AQ298">
        <v>44.6</v>
      </c>
      <c r="AR298">
        <v>34</v>
      </c>
      <c r="AS298">
        <v>56</v>
      </c>
      <c r="AT298">
        <v>44.4</v>
      </c>
      <c r="AU298">
        <v>34</v>
      </c>
      <c r="AV298">
        <v>56</v>
      </c>
      <c r="AW298">
        <v>44.2</v>
      </c>
      <c r="AX298">
        <v>34</v>
      </c>
      <c r="AY298">
        <v>56</v>
      </c>
      <c r="AZ298">
        <v>44</v>
      </c>
      <c r="BA298">
        <v>34</v>
      </c>
      <c r="BB298">
        <v>56</v>
      </c>
      <c r="BC298">
        <v>43.8</v>
      </c>
      <c r="BD298">
        <v>34</v>
      </c>
      <c r="BE298">
        <v>56</v>
      </c>
      <c r="BF298">
        <v>43.6</v>
      </c>
      <c r="BG298">
        <v>34</v>
      </c>
      <c r="BH298">
        <v>56</v>
      </c>
      <c r="BI298">
        <v>43.4</v>
      </c>
      <c r="BJ298">
        <v>34</v>
      </c>
      <c r="BK298">
        <v>56</v>
      </c>
      <c r="BL298">
        <v>43.2</v>
      </c>
      <c r="BM298">
        <v>34</v>
      </c>
      <c r="BN298">
        <v>56</v>
      </c>
      <c r="BO298">
        <v>43.2</v>
      </c>
      <c r="BP298">
        <v>33</v>
      </c>
      <c r="BQ298">
        <v>56</v>
      </c>
      <c r="BR298">
        <v>43</v>
      </c>
      <c r="BS298">
        <v>32</v>
      </c>
      <c r="BT298">
        <v>56</v>
      </c>
      <c r="BU298">
        <v>42.8</v>
      </c>
      <c r="BV298">
        <v>31</v>
      </c>
      <c r="BW298">
        <v>56</v>
      </c>
      <c r="BX298">
        <v>42.6</v>
      </c>
    </row>
    <row r="299" spans="1:76" x14ac:dyDescent="0.4">
      <c r="A299" t="s">
        <v>220</v>
      </c>
      <c r="B299">
        <v>38</v>
      </c>
      <c r="C299">
        <v>74</v>
      </c>
      <c r="D299">
        <v>51.833333333333336</v>
      </c>
      <c r="E299">
        <v>38</v>
      </c>
      <c r="F299">
        <v>73</v>
      </c>
      <c r="G299">
        <v>51.333333333333336</v>
      </c>
      <c r="H299">
        <v>38</v>
      </c>
      <c r="I299">
        <v>71</v>
      </c>
      <c r="J299">
        <v>50.666666666666671</v>
      </c>
      <c r="K299">
        <v>38</v>
      </c>
      <c r="L299">
        <v>70</v>
      </c>
      <c r="M299">
        <v>50.333333333333329</v>
      </c>
      <c r="N299">
        <v>38</v>
      </c>
      <c r="O299">
        <v>69</v>
      </c>
      <c r="P299">
        <v>49.833333333333336</v>
      </c>
      <c r="Q299">
        <v>38</v>
      </c>
      <c r="R299">
        <v>68</v>
      </c>
      <c r="S299">
        <v>49.333333333333336</v>
      </c>
      <c r="T299">
        <v>38</v>
      </c>
      <c r="U299">
        <v>67</v>
      </c>
      <c r="V299">
        <v>48.833333333333336</v>
      </c>
      <c r="W299">
        <v>38</v>
      </c>
      <c r="X299">
        <v>66</v>
      </c>
      <c r="Y299">
        <v>48.5</v>
      </c>
      <c r="Z299">
        <v>38</v>
      </c>
      <c r="AA299">
        <v>65</v>
      </c>
      <c r="AB299">
        <v>48</v>
      </c>
      <c r="AC299">
        <v>38</v>
      </c>
      <c r="AD299">
        <v>64</v>
      </c>
      <c r="AE299">
        <v>47.5</v>
      </c>
      <c r="AF299">
        <v>38</v>
      </c>
      <c r="AG299">
        <v>63</v>
      </c>
      <c r="AH299">
        <v>47.166666666666664</v>
      </c>
      <c r="AI299">
        <v>38</v>
      </c>
      <c r="AJ299">
        <v>62</v>
      </c>
      <c r="AK299">
        <v>46.666666666666664</v>
      </c>
      <c r="AL299">
        <v>38</v>
      </c>
      <c r="AM299">
        <v>61</v>
      </c>
      <c r="AN299">
        <v>46.166666666666664</v>
      </c>
      <c r="AO299">
        <v>38</v>
      </c>
      <c r="AP299">
        <v>60</v>
      </c>
      <c r="AQ299">
        <v>45.666666666666671</v>
      </c>
      <c r="AR299">
        <v>38</v>
      </c>
      <c r="AS299">
        <v>58</v>
      </c>
      <c r="AT299">
        <v>45.166666666666671</v>
      </c>
      <c r="AU299">
        <v>36</v>
      </c>
      <c r="AV299">
        <v>57</v>
      </c>
      <c r="AW299">
        <v>44.666666666666664</v>
      </c>
      <c r="AX299">
        <v>34</v>
      </c>
      <c r="AY299">
        <v>56</v>
      </c>
      <c r="AZ299">
        <v>44.166666666666664</v>
      </c>
      <c r="BA299">
        <v>33</v>
      </c>
      <c r="BB299">
        <v>55</v>
      </c>
      <c r="BC299">
        <v>43.833333333333336</v>
      </c>
      <c r="BD299">
        <v>31</v>
      </c>
      <c r="BE299">
        <v>54</v>
      </c>
      <c r="BF299">
        <v>43.333333333333329</v>
      </c>
      <c r="BG299">
        <v>29</v>
      </c>
      <c r="BH299">
        <v>53</v>
      </c>
      <c r="BI299">
        <v>42.833333333333329</v>
      </c>
      <c r="BJ299">
        <v>27</v>
      </c>
      <c r="BK299">
        <v>52</v>
      </c>
      <c r="BL299">
        <v>42.333333333333336</v>
      </c>
      <c r="BM299">
        <v>26</v>
      </c>
      <c r="BN299">
        <v>51</v>
      </c>
      <c r="BO299">
        <v>42</v>
      </c>
      <c r="BP299">
        <v>35</v>
      </c>
      <c r="BQ299">
        <v>50</v>
      </c>
      <c r="BR299">
        <v>43.333333333333329</v>
      </c>
      <c r="BS299">
        <v>38</v>
      </c>
      <c r="BT299">
        <v>49</v>
      </c>
      <c r="BU299">
        <v>44.833333333333336</v>
      </c>
      <c r="BV299">
        <v>38</v>
      </c>
      <c r="BW299">
        <v>54</v>
      </c>
      <c r="BX299">
        <v>46.166666666666664</v>
      </c>
    </row>
    <row r="300" spans="1:76" x14ac:dyDescent="0.4">
      <c r="A300" t="s">
        <v>221</v>
      </c>
      <c r="B300">
        <v>32</v>
      </c>
      <c r="C300">
        <v>90</v>
      </c>
      <c r="D300">
        <v>44.357142857142861</v>
      </c>
      <c r="E300">
        <v>32</v>
      </c>
      <c r="F300">
        <v>82</v>
      </c>
      <c r="G300">
        <v>43.571428571428569</v>
      </c>
      <c r="H300">
        <v>32</v>
      </c>
      <c r="I300">
        <v>74</v>
      </c>
      <c r="J300">
        <v>42.785714285714285</v>
      </c>
      <c r="K300">
        <v>32</v>
      </c>
      <c r="L300">
        <v>66</v>
      </c>
      <c r="M300">
        <v>42</v>
      </c>
      <c r="N300">
        <v>32</v>
      </c>
      <c r="O300">
        <v>58</v>
      </c>
      <c r="P300">
        <v>41.214285714285722</v>
      </c>
      <c r="Q300">
        <v>32</v>
      </c>
      <c r="R300">
        <v>50</v>
      </c>
      <c r="S300">
        <v>40.428571428571431</v>
      </c>
      <c r="T300">
        <v>32</v>
      </c>
      <c r="U300">
        <v>46</v>
      </c>
      <c r="V300">
        <v>39.642857142857139</v>
      </c>
      <c r="W300">
        <v>32</v>
      </c>
      <c r="X300">
        <v>45</v>
      </c>
      <c r="Y300">
        <v>38.785714285714285</v>
      </c>
      <c r="Z300">
        <v>32</v>
      </c>
      <c r="AA300">
        <v>44</v>
      </c>
      <c r="AB300">
        <v>38.571428571428569</v>
      </c>
      <c r="AC300">
        <v>32</v>
      </c>
      <c r="AD300">
        <v>43</v>
      </c>
      <c r="AE300">
        <v>38.285714285714278</v>
      </c>
      <c r="AF300">
        <v>32</v>
      </c>
      <c r="AG300">
        <v>42</v>
      </c>
      <c r="AH300">
        <v>38.071428571428569</v>
      </c>
      <c r="AI300">
        <v>32</v>
      </c>
      <c r="AJ300">
        <v>41</v>
      </c>
      <c r="AK300">
        <v>37.857142857142854</v>
      </c>
      <c r="AL300">
        <v>32</v>
      </c>
      <c r="AM300">
        <v>40</v>
      </c>
      <c r="AN300">
        <v>37.642857142857139</v>
      </c>
      <c r="AO300">
        <v>32</v>
      </c>
      <c r="AP300">
        <v>40</v>
      </c>
      <c r="AQ300">
        <v>37.428571428571423</v>
      </c>
      <c r="AR300">
        <v>32</v>
      </c>
      <c r="AS300">
        <v>40</v>
      </c>
      <c r="AT300">
        <v>37.142857142857139</v>
      </c>
      <c r="AU300">
        <v>32</v>
      </c>
      <c r="AV300">
        <v>40</v>
      </c>
      <c r="AW300">
        <v>36.857142857142868</v>
      </c>
      <c r="AX300">
        <v>32</v>
      </c>
      <c r="AY300">
        <v>40</v>
      </c>
      <c r="AZ300">
        <v>36.642857142857146</v>
      </c>
      <c r="BA300">
        <v>32</v>
      </c>
      <c r="BB300">
        <v>40</v>
      </c>
      <c r="BC300">
        <v>36.428571428571431</v>
      </c>
      <c r="BD300">
        <v>31</v>
      </c>
      <c r="BE300">
        <v>40</v>
      </c>
      <c r="BF300">
        <v>36.214285714285708</v>
      </c>
      <c r="BG300">
        <v>29</v>
      </c>
      <c r="BH300">
        <v>40</v>
      </c>
      <c r="BI300">
        <v>35.928571428571416</v>
      </c>
      <c r="BJ300">
        <v>28</v>
      </c>
      <c r="BK300">
        <v>40</v>
      </c>
      <c r="BL300">
        <v>35.714285714285722</v>
      </c>
      <c r="BM300">
        <v>27</v>
      </c>
      <c r="BN300">
        <v>40</v>
      </c>
      <c r="BO300">
        <v>35.500000000000007</v>
      </c>
      <c r="BP300">
        <v>26</v>
      </c>
      <c r="BQ300">
        <v>40</v>
      </c>
      <c r="BR300">
        <v>35.285714285714285</v>
      </c>
      <c r="BS300">
        <v>24</v>
      </c>
      <c r="BT300">
        <v>40</v>
      </c>
      <c r="BU300">
        <v>35</v>
      </c>
      <c r="BV300">
        <v>23</v>
      </c>
      <c r="BW300">
        <v>40</v>
      </c>
      <c r="BX300">
        <v>34.714285714285715</v>
      </c>
    </row>
    <row r="301" spans="1:76" x14ac:dyDescent="0.4">
      <c r="A301" t="s">
        <v>222</v>
      </c>
      <c r="B301">
        <v>41</v>
      </c>
      <c r="C301">
        <v>119</v>
      </c>
      <c r="D301">
        <v>64.428571428571431</v>
      </c>
      <c r="E301">
        <v>41</v>
      </c>
      <c r="F301">
        <v>117</v>
      </c>
      <c r="G301">
        <v>64</v>
      </c>
      <c r="H301">
        <v>41</v>
      </c>
      <c r="I301">
        <v>114</v>
      </c>
      <c r="J301">
        <v>63.428571428571431</v>
      </c>
      <c r="K301">
        <v>41</v>
      </c>
      <c r="L301">
        <v>111</v>
      </c>
      <c r="M301">
        <v>62.857142857142861</v>
      </c>
      <c r="N301">
        <v>41</v>
      </c>
      <c r="O301">
        <v>108</v>
      </c>
      <c r="P301">
        <v>62.285714285714292</v>
      </c>
      <c r="Q301">
        <v>41</v>
      </c>
      <c r="R301">
        <v>106</v>
      </c>
      <c r="S301">
        <v>61.714285714285715</v>
      </c>
      <c r="T301">
        <v>41</v>
      </c>
      <c r="U301">
        <v>103</v>
      </c>
      <c r="V301">
        <v>61.142857142857146</v>
      </c>
      <c r="W301">
        <v>41</v>
      </c>
      <c r="X301">
        <v>100</v>
      </c>
      <c r="Y301">
        <v>60.571428571428569</v>
      </c>
      <c r="Z301">
        <v>41</v>
      </c>
      <c r="AA301">
        <v>97</v>
      </c>
      <c r="AB301">
        <v>60</v>
      </c>
      <c r="AC301">
        <v>41</v>
      </c>
      <c r="AD301">
        <v>95</v>
      </c>
      <c r="AE301">
        <v>59.571428571428577</v>
      </c>
      <c r="AF301">
        <v>41</v>
      </c>
      <c r="AG301">
        <v>92</v>
      </c>
      <c r="AH301">
        <v>59</v>
      </c>
      <c r="AI301">
        <v>41</v>
      </c>
      <c r="AJ301">
        <v>89</v>
      </c>
      <c r="AK301">
        <v>58.285714285714292</v>
      </c>
      <c r="AL301">
        <v>41</v>
      </c>
      <c r="AM301">
        <v>87</v>
      </c>
      <c r="AN301">
        <v>57.857142857142854</v>
      </c>
      <c r="AO301">
        <v>41</v>
      </c>
      <c r="AP301">
        <v>84</v>
      </c>
      <c r="AQ301">
        <v>57.285714285714285</v>
      </c>
      <c r="AR301">
        <v>41</v>
      </c>
      <c r="AS301">
        <v>81</v>
      </c>
      <c r="AT301">
        <v>56.714285714285715</v>
      </c>
      <c r="AU301">
        <v>41</v>
      </c>
      <c r="AV301">
        <v>78</v>
      </c>
      <c r="AW301">
        <v>56.142857142857146</v>
      </c>
      <c r="AX301">
        <v>41</v>
      </c>
      <c r="AY301">
        <v>76</v>
      </c>
      <c r="AZ301">
        <v>55.714285714285715</v>
      </c>
      <c r="BA301">
        <v>41</v>
      </c>
      <c r="BB301">
        <v>73</v>
      </c>
      <c r="BC301">
        <v>55.142857142857146</v>
      </c>
      <c r="BD301">
        <v>41</v>
      </c>
      <c r="BE301">
        <v>70</v>
      </c>
      <c r="BF301">
        <v>54.428571428571431</v>
      </c>
      <c r="BG301">
        <v>41</v>
      </c>
      <c r="BH301">
        <v>67</v>
      </c>
      <c r="BI301">
        <v>53.857142857142861</v>
      </c>
      <c r="BJ301">
        <v>41</v>
      </c>
      <c r="BK301">
        <v>65</v>
      </c>
      <c r="BL301">
        <v>53.428571428571431</v>
      </c>
      <c r="BM301">
        <v>41</v>
      </c>
      <c r="BN301">
        <v>62</v>
      </c>
      <c r="BO301">
        <v>52.857142857142861</v>
      </c>
      <c r="BP301">
        <v>41</v>
      </c>
      <c r="BQ301">
        <v>59</v>
      </c>
      <c r="BR301">
        <v>52.285714285714292</v>
      </c>
      <c r="BS301">
        <v>41</v>
      </c>
      <c r="BT301">
        <v>57</v>
      </c>
      <c r="BU301">
        <v>51.857142857142854</v>
      </c>
      <c r="BV301">
        <v>41</v>
      </c>
      <c r="BW301">
        <v>55</v>
      </c>
      <c r="BX301">
        <v>51.142857142857146</v>
      </c>
    </row>
    <row r="302" spans="1:76" x14ac:dyDescent="0.4">
      <c r="A302" t="s">
        <v>223</v>
      </c>
      <c r="B302">
        <v>40</v>
      </c>
      <c r="C302">
        <v>47</v>
      </c>
      <c r="D302">
        <v>43.5</v>
      </c>
      <c r="E302">
        <v>40</v>
      </c>
      <c r="F302">
        <v>46</v>
      </c>
      <c r="G302">
        <v>43</v>
      </c>
      <c r="H302">
        <v>40</v>
      </c>
      <c r="I302">
        <v>45</v>
      </c>
      <c r="J302">
        <v>42.5</v>
      </c>
      <c r="K302">
        <v>40</v>
      </c>
      <c r="L302">
        <v>44</v>
      </c>
      <c r="M302">
        <v>42</v>
      </c>
      <c r="N302">
        <v>40</v>
      </c>
      <c r="O302">
        <v>43</v>
      </c>
      <c r="P302">
        <v>41.5</v>
      </c>
      <c r="Q302">
        <v>40</v>
      </c>
      <c r="R302">
        <v>43</v>
      </c>
      <c r="S302">
        <v>41.5</v>
      </c>
      <c r="T302">
        <v>40</v>
      </c>
      <c r="U302">
        <v>42</v>
      </c>
      <c r="V302">
        <v>41</v>
      </c>
      <c r="W302">
        <v>40</v>
      </c>
      <c r="X302">
        <v>41</v>
      </c>
      <c r="Y302">
        <v>40.5</v>
      </c>
      <c r="Z302">
        <v>40</v>
      </c>
      <c r="AA302">
        <v>40</v>
      </c>
      <c r="AB302">
        <v>40</v>
      </c>
      <c r="AC302">
        <v>40</v>
      </c>
      <c r="AD302">
        <v>40</v>
      </c>
      <c r="AE302">
        <v>40</v>
      </c>
      <c r="AF302">
        <v>39</v>
      </c>
      <c r="AG302">
        <v>40</v>
      </c>
      <c r="AH302">
        <v>39.5</v>
      </c>
      <c r="AI302">
        <v>38</v>
      </c>
      <c r="AJ302">
        <v>40</v>
      </c>
      <c r="AK302">
        <v>39</v>
      </c>
      <c r="AL302">
        <v>37</v>
      </c>
      <c r="AM302">
        <v>40</v>
      </c>
      <c r="AN302">
        <v>38.5</v>
      </c>
      <c r="AO302">
        <v>36</v>
      </c>
      <c r="AP302">
        <v>40</v>
      </c>
      <c r="AQ302">
        <v>38</v>
      </c>
      <c r="AR302">
        <v>36</v>
      </c>
      <c r="AS302">
        <v>40</v>
      </c>
      <c r="AT302">
        <v>38</v>
      </c>
      <c r="AU302">
        <v>35</v>
      </c>
      <c r="AV302">
        <v>40</v>
      </c>
      <c r="AW302">
        <v>37.5</v>
      </c>
      <c r="AX302">
        <v>34</v>
      </c>
      <c r="AY302">
        <v>40</v>
      </c>
      <c r="AZ302">
        <v>37</v>
      </c>
      <c r="BA302">
        <v>33</v>
      </c>
      <c r="BB302">
        <v>40</v>
      </c>
      <c r="BC302">
        <v>36.5</v>
      </c>
      <c r="BD302">
        <v>33</v>
      </c>
      <c r="BE302">
        <v>40</v>
      </c>
      <c r="BF302">
        <v>36.5</v>
      </c>
      <c r="BG302">
        <v>32</v>
      </c>
      <c r="BH302">
        <v>40</v>
      </c>
      <c r="BI302">
        <v>36</v>
      </c>
      <c r="BJ302">
        <v>31</v>
      </c>
      <c r="BK302">
        <v>40</v>
      </c>
      <c r="BL302">
        <v>35.5</v>
      </c>
      <c r="BM302">
        <v>30</v>
      </c>
      <c r="BN302">
        <v>40</v>
      </c>
      <c r="BO302">
        <v>35</v>
      </c>
      <c r="BP302">
        <v>29</v>
      </c>
      <c r="BQ302">
        <v>40</v>
      </c>
      <c r="BR302">
        <v>34.5</v>
      </c>
      <c r="BS302">
        <v>29</v>
      </c>
      <c r="BT302">
        <v>40</v>
      </c>
      <c r="BU302">
        <v>34.5</v>
      </c>
      <c r="BV302">
        <v>28</v>
      </c>
      <c r="BW302">
        <v>40</v>
      </c>
      <c r="BX302">
        <v>34</v>
      </c>
    </row>
    <row r="303" spans="1:76" x14ac:dyDescent="0.4">
      <c r="A303" t="s">
        <v>224</v>
      </c>
      <c r="B303">
        <v>37</v>
      </c>
      <c r="C303">
        <v>48</v>
      </c>
      <c r="D303">
        <v>44</v>
      </c>
      <c r="E303">
        <v>37</v>
      </c>
      <c r="F303">
        <v>48</v>
      </c>
      <c r="G303">
        <v>43.666666666666664</v>
      </c>
      <c r="H303">
        <v>37</v>
      </c>
      <c r="I303">
        <v>47</v>
      </c>
      <c r="J303">
        <v>43.333333333333336</v>
      </c>
      <c r="K303">
        <v>37</v>
      </c>
      <c r="L303">
        <v>47</v>
      </c>
      <c r="M303">
        <v>43</v>
      </c>
      <c r="N303">
        <v>37</v>
      </c>
      <c r="O303">
        <v>46</v>
      </c>
      <c r="P303">
        <v>42.666666666666664</v>
      </c>
      <c r="Q303">
        <v>37</v>
      </c>
      <c r="R303">
        <v>45</v>
      </c>
      <c r="S303">
        <v>42</v>
      </c>
      <c r="T303">
        <v>37</v>
      </c>
      <c r="U303">
        <v>45</v>
      </c>
      <c r="V303">
        <v>42</v>
      </c>
      <c r="W303">
        <v>37</v>
      </c>
      <c r="X303">
        <v>44</v>
      </c>
      <c r="Y303">
        <v>41.333333333333336</v>
      </c>
      <c r="Z303">
        <v>37</v>
      </c>
      <c r="AA303">
        <v>44</v>
      </c>
      <c r="AB303">
        <v>41</v>
      </c>
      <c r="AC303">
        <v>37</v>
      </c>
      <c r="AD303">
        <v>43</v>
      </c>
      <c r="AE303">
        <v>40.666666666666664</v>
      </c>
      <c r="AF303">
        <v>37</v>
      </c>
      <c r="AG303">
        <v>42</v>
      </c>
      <c r="AH303">
        <v>40</v>
      </c>
      <c r="AI303">
        <v>37</v>
      </c>
      <c r="AJ303">
        <v>42</v>
      </c>
      <c r="AK303">
        <v>40</v>
      </c>
      <c r="AL303">
        <v>37</v>
      </c>
      <c r="AM303">
        <v>41</v>
      </c>
      <c r="AN303">
        <v>39.333333333333336</v>
      </c>
      <c r="AO303">
        <v>37</v>
      </c>
      <c r="AP303">
        <v>41</v>
      </c>
      <c r="AQ303">
        <v>39.333333333333336</v>
      </c>
      <c r="AR303">
        <v>37</v>
      </c>
      <c r="AS303">
        <v>40</v>
      </c>
      <c r="AT303">
        <v>38.666666666666664</v>
      </c>
      <c r="AU303">
        <v>37</v>
      </c>
      <c r="AV303">
        <v>39</v>
      </c>
      <c r="AW303">
        <v>38.333333333333336</v>
      </c>
      <c r="AX303">
        <v>37</v>
      </c>
      <c r="AY303">
        <v>39</v>
      </c>
      <c r="AZ303">
        <v>38</v>
      </c>
      <c r="BA303">
        <v>37</v>
      </c>
      <c r="BB303">
        <v>38</v>
      </c>
      <c r="BC303">
        <v>37.333333333333336</v>
      </c>
      <c r="BD303">
        <v>37</v>
      </c>
      <c r="BE303">
        <v>38</v>
      </c>
      <c r="BF303">
        <v>37.333333333333336</v>
      </c>
      <c r="BG303">
        <v>36</v>
      </c>
      <c r="BH303">
        <v>37</v>
      </c>
      <c r="BI303">
        <v>36.666666666666664</v>
      </c>
      <c r="BJ303">
        <v>36</v>
      </c>
      <c r="BK303">
        <v>37</v>
      </c>
      <c r="BL303">
        <v>36.333333333333336</v>
      </c>
      <c r="BM303">
        <v>35</v>
      </c>
      <c r="BN303">
        <v>37</v>
      </c>
      <c r="BO303">
        <v>36</v>
      </c>
      <c r="BP303">
        <v>35</v>
      </c>
      <c r="BQ303">
        <v>37</v>
      </c>
      <c r="BR303">
        <v>35.666666666666664</v>
      </c>
      <c r="BS303">
        <v>34</v>
      </c>
      <c r="BT303">
        <v>37</v>
      </c>
      <c r="BU303">
        <v>35</v>
      </c>
      <c r="BV303">
        <v>34</v>
      </c>
      <c r="BW303">
        <v>37</v>
      </c>
      <c r="BX303">
        <v>35</v>
      </c>
    </row>
    <row r="304" spans="1:76" x14ac:dyDescent="0.4">
      <c r="A304" t="s">
        <v>225</v>
      </c>
      <c r="B304">
        <v>41</v>
      </c>
      <c r="C304">
        <v>61</v>
      </c>
      <c r="D304">
        <v>53.25</v>
      </c>
      <c r="E304">
        <v>41</v>
      </c>
      <c r="F304">
        <v>59</v>
      </c>
      <c r="G304">
        <v>51.75</v>
      </c>
      <c r="H304">
        <v>41</v>
      </c>
      <c r="I304">
        <v>58</v>
      </c>
      <c r="J304">
        <v>51</v>
      </c>
      <c r="K304">
        <v>42</v>
      </c>
      <c r="L304">
        <v>57</v>
      </c>
      <c r="M304">
        <v>50.5</v>
      </c>
      <c r="N304">
        <v>42</v>
      </c>
      <c r="O304">
        <v>56</v>
      </c>
      <c r="P304">
        <v>49.5</v>
      </c>
      <c r="Q304">
        <v>42</v>
      </c>
      <c r="R304">
        <v>55</v>
      </c>
      <c r="S304">
        <v>48.75</v>
      </c>
      <c r="T304">
        <v>42</v>
      </c>
      <c r="U304">
        <v>54</v>
      </c>
      <c r="V304">
        <v>47.75</v>
      </c>
      <c r="W304">
        <v>42</v>
      </c>
      <c r="X304">
        <v>53</v>
      </c>
      <c r="Y304">
        <v>47</v>
      </c>
      <c r="Z304">
        <v>43</v>
      </c>
      <c r="AA304">
        <v>52</v>
      </c>
      <c r="AB304">
        <v>46.25</v>
      </c>
      <c r="AC304">
        <v>42</v>
      </c>
      <c r="AD304">
        <v>51</v>
      </c>
      <c r="AE304">
        <v>45.5</v>
      </c>
      <c r="AF304">
        <v>40</v>
      </c>
      <c r="AG304">
        <v>50</v>
      </c>
      <c r="AH304">
        <v>44.5</v>
      </c>
      <c r="AI304">
        <v>39</v>
      </c>
      <c r="AJ304">
        <v>49</v>
      </c>
      <c r="AK304">
        <v>43.5</v>
      </c>
      <c r="AL304">
        <v>37</v>
      </c>
      <c r="AM304">
        <v>48</v>
      </c>
      <c r="AN304">
        <v>42.5</v>
      </c>
      <c r="AO304">
        <v>36</v>
      </c>
      <c r="AP304">
        <v>47</v>
      </c>
      <c r="AQ304">
        <v>41.75</v>
      </c>
      <c r="AR304">
        <v>34</v>
      </c>
      <c r="AS304">
        <v>46</v>
      </c>
      <c r="AT304">
        <v>40.5</v>
      </c>
      <c r="AU304">
        <v>33</v>
      </c>
      <c r="AV304">
        <v>44</v>
      </c>
      <c r="AW304">
        <v>39</v>
      </c>
      <c r="AX304">
        <v>32</v>
      </c>
      <c r="AY304">
        <v>43</v>
      </c>
      <c r="AZ304">
        <v>37.75</v>
      </c>
      <c r="BA304">
        <v>30</v>
      </c>
      <c r="BB304">
        <v>42</v>
      </c>
      <c r="BC304">
        <v>36.25</v>
      </c>
      <c r="BD304">
        <v>29</v>
      </c>
      <c r="BE304">
        <v>41</v>
      </c>
      <c r="BF304">
        <v>35</v>
      </c>
      <c r="BG304">
        <v>27</v>
      </c>
      <c r="BH304">
        <v>40</v>
      </c>
      <c r="BI304">
        <v>33.5</v>
      </c>
      <c r="BJ304">
        <v>26</v>
      </c>
      <c r="BK304">
        <v>39</v>
      </c>
      <c r="BL304">
        <v>32.5</v>
      </c>
      <c r="BM304">
        <v>24</v>
      </c>
      <c r="BN304">
        <v>38</v>
      </c>
      <c r="BO304">
        <v>30.75</v>
      </c>
      <c r="BP304">
        <v>23</v>
      </c>
      <c r="BQ304">
        <v>37</v>
      </c>
      <c r="BR304">
        <v>29.5</v>
      </c>
      <c r="BS304">
        <v>21</v>
      </c>
      <c r="BT304">
        <v>36</v>
      </c>
      <c r="BU304">
        <v>28</v>
      </c>
      <c r="BV304">
        <v>20</v>
      </c>
      <c r="BW304">
        <v>35</v>
      </c>
      <c r="BX304">
        <v>26.75</v>
      </c>
    </row>
    <row r="305" spans="1:76" x14ac:dyDescent="0.4">
      <c r="A305" t="s">
        <v>226</v>
      </c>
      <c r="B305">
        <v>53</v>
      </c>
      <c r="C305">
        <v>63</v>
      </c>
      <c r="D305">
        <v>58</v>
      </c>
      <c r="E305">
        <v>52</v>
      </c>
      <c r="F305">
        <v>62</v>
      </c>
      <c r="G305">
        <v>57</v>
      </c>
      <c r="H305">
        <v>51</v>
      </c>
      <c r="I305">
        <v>61</v>
      </c>
      <c r="J305">
        <v>56</v>
      </c>
      <c r="K305">
        <v>50</v>
      </c>
      <c r="L305">
        <v>60</v>
      </c>
      <c r="M305">
        <v>55</v>
      </c>
      <c r="N305">
        <v>50</v>
      </c>
      <c r="O305">
        <v>60</v>
      </c>
      <c r="P305">
        <v>55</v>
      </c>
      <c r="Q305">
        <v>49</v>
      </c>
      <c r="R305">
        <v>59</v>
      </c>
      <c r="S305">
        <v>54</v>
      </c>
      <c r="T305">
        <v>48</v>
      </c>
      <c r="U305">
        <v>58</v>
      </c>
      <c r="V305">
        <v>53</v>
      </c>
      <c r="W305">
        <v>47</v>
      </c>
      <c r="X305">
        <v>57</v>
      </c>
      <c r="Y305">
        <v>52</v>
      </c>
      <c r="Z305">
        <v>46</v>
      </c>
      <c r="AA305">
        <v>56</v>
      </c>
      <c r="AB305">
        <v>51</v>
      </c>
      <c r="AC305">
        <v>46</v>
      </c>
      <c r="AD305">
        <v>55</v>
      </c>
      <c r="AE305">
        <v>50.5</v>
      </c>
      <c r="AF305">
        <v>45</v>
      </c>
      <c r="AG305">
        <v>54</v>
      </c>
      <c r="AH305">
        <v>49.5</v>
      </c>
      <c r="AI305">
        <v>44</v>
      </c>
      <c r="AJ305">
        <v>53</v>
      </c>
      <c r="AK305">
        <v>48.5</v>
      </c>
      <c r="AL305">
        <v>43</v>
      </c>
      <c r="AM305">
        <v>52</v>
      </c>
      <c r="AN305">
        <v>47.5</v>
      </c>
      <c r="AO305">
        <v>42</v>
      </c>
      <c r="AP305">
        <v>52</v>
      </c>
      <c r="AQ305">
        <v>47</v>
      </c>
      <c r="AR305">
        <v>41</v>
      </c>
      <c r="AS305">
        <v>51</v>
      </c>
      <c r="AT305">
        <v>46</v>
      </c>
      <c r="AU305">
        <v>41</v>
      </c>
      <c r="AV305">
        <v>50</v>
      </c>
      <c r="AW305">
        <v>45.5</v>
      </c>
      <c r="AX305">
        <v>40</v>
      </c>
      <c r="AY305">
        <v>49</v>
      </c>
      <c r="AZ305">
        <v>44.5</v>
      </c>
      <c r="BA305">
        <v>39</v>
      </c>
      <c r="BB305">
        <v>48</v>
      </c>
      <c r="BC305">
        <v>43.5</v>
      </c>
      <c r="BD305">
        <v>38</v>
      </c>
      <c r="BE305">
        <v>47</v>
      </c>
      <c r="BF305">
        <v>42.5</v>
      </c>
      <c r="BG305">
        <v>37</v>
      </c>
      <c r="BH305">
        <v>46</v>
      </c>
      <c r="BI305">
        <v>41.5</v>
      </c>
      <c r="BJ305">
        <v>36</v>
      </c>
      <c r="BK305">
        <v>45</v>
      </c>
      <c r="BL305">
        <v>40.5</v>
      </c>
      <c r="BM305">
        <v>36</v>
      </c>
      <c r="BN305">
        <v>44</v>
      </c>
      <c r="BO305">
        <v>40</v>
      </c>
      <c r="BP305">
        <v>35</v>
      </c>
      <c r="BQ305">
        <v>44</v>
      </c>
      <c r="BR305">
        <v>39.5</v>
      </c>
      <c r="BS305">
        <v>34</v>
      </c>
      <c r="BT305">
        <v>43</v>
      </c>
      <c r="BU305">
        <v>38.5</v>
      </c>
      <c r="BV305">
        <v>33</v>
      </c>
      <c r="BW305">
        <v>42</v>
      </c>
      <c r="BX305">
        <v>37.5</v>
      </c>
    </row>
    <row r="306" spans="1:76" x14ac:dyDescent="0.4">
      <c r="A306" t="s">
        <v>227</v>
      </c>
      <c r="B306">
        <v>19</v>
      </c>
      <c r="C306">
        <v>73</v>
      </c>
      <c r="D306">
        <v>45</v>
      </c>
      <c r="E306">
        <v>24</v>
      </c>
      <c r="F306">
        <v>53</v>
      </c>
      <c r="G306">
        <v>40</v>
      </c>
      <c r="H306">
        <v>29</v>
      </c>
      <c r="I306">
        <v>43</v>
      </c>
      <c r="J306">
        <v>35</v>
      </c>
      <c r="K306">
        <v>33</v>
      </c>
      <c r="L306">
        <v>43</v>
      </c>
      <c r="M306">
        <v>36.666666666666664</v>
      </c>
      <c r="N306">
        <v>33</v>
      </c>
      <c r="O306">
        <v>43</v>
      </c>
      <c r="P306">
        <v>38.333333333333336</v>
      </c>
      <c r="Q306">
        <v>33</v>
      </c>
      <c r="R306">
        <v>44</v>
      </c>
      <c r="S306">
        <v>40</v>
      </c>
      <c r="T306">
        <v>33</v>
      </c>
      <c r="U306">
        <v>49</v>
      </c>
      <c r="V306">
        <v>41.666666666666664</v>
      </c>
      <c r="W306">
        <v>33</v>
      </c>
      <c r="X306">
        <v>54</v>
      </c>
      <c r="Y306">
        <v>43.333333333333336</v>
      </c>
      <c r="Z306">
        <v>33</v>
      </c>
      <c r="AA306">
        <v>52</v>
      </c>
      <c r="AB306">
        <v>42.666666666666664</v>
      </c>
      <c r="AC306">
        <v>33</v>
      </c>
      <c r="AD306">
        <v>50</v>
      </c>
      <c r="AE306">
        <v>42</v>
      </c>
      <c r="AF306">
        <v>33</v>
      </c>
      <c r="AG306">
        <v>49</v>
      </c>
      <c r="AH306">
        <v>41.666666666666664</v>
      </c>
      <c r="AI306">
        <v>32</v>
      </c>
      <c r="AJ306">
        <v>47</v>
      </c>
      <c r="AK306">
        <v>40.666666666666664</v>
      </c>
      <c r="AL306">
        <v>32</v>
      </c>
      <c r="AM306">
        <v>45</v>
      </c>
      <c r="AN306">
        <v>40</v>
      </c>
      <c r="AO306">
        <v>32</v>
      </c>
      <c r="AP306">
        <v>43</v>
      </c>
      <c r="AQ306">
        <v>39.333333333333336</v>
      </c>
      <c r="AR306">
        <v>32</v>
      </c>
      <c r="AS306">
        <v>43</v>
      </c>
      <c r="AT306">
        <v>39</v>
      </c>
      <c r="AU306">
        <v>32</v>
      </c>
      <c r="AV306">
        <v>43</v>
      </c>
      <c r="AW306">
        <v>38.333333333333336</v>
      </c>
      <c r="AX306">
        <v>32</v>
      </c>
      <c r="AY306">
        <v>43</v>
      </c>
      <c r="AZ306">
        <v>37.666666666666664</v>
      </c>
      <c r="BA306">
        <v>32</v>
      </c>
      <c r="BB306">
        <v>43</v>
      </c>
      <c r="BC306">
        <v>37</v>
      </c>
      <c r="BD306">
        <v>32</v>
      </c>
      <c r="BE306">
        <v>43</v>
      </c>
      <c r="BF306">
        <v>36.333333333333336</v>
      </c>
      <c r="BG306">
        <v>32</v>
      </c>
      <c r="BH306">
        <v>43</v>
      </c>
      <c r="BI306">
        <v>36</v>
      </c>
      <c r="BJ306">
        <v>31</v>
      </c>
      <c r="BK306">
        <v>43</v>
      </c>
      <c r="BL306">
        <v>35</v>
      </c>
      <c r="BM306">
        <v>29</v>
      </c>
      <c r="BN306">
        <v>43</v>
      </c>
      <c r="BO306">
        <v>34.333333333333336</v>
      </c>
      <c r="BP306">
        <v>27</v>
      </c>
      <c r="BQ306">
        <v>43</v>
      </c>
      <c r="BR306">
        <v>33.666666666666664</v>
      </c>
      <c r="BS306">
        <v>26</v>
      </c>
      <c r="BT306">
        <v>43</v>
      </c>
      <c r="BU306">
        <v>33.333333333333336</v>
      </c>
      <c r="BV306">
        <v>24</v>
      </c>
      <c r="BW306">
        <v>43</v>
      </c>
      <c r="BX306">
        <v>32.666666666666664</v>
      </c>
    </row>
    <row r="307" spans="1:76" x14ac:dyDescent="0.4">
      <c r="A307" t="s">
        <v>228</v>
      </c>
      <c r="B307">
        <v>28</v>
      </c>
      <c r="C307">
        <v>66</v>
      </c>
      <c r="D307">
        <v>50.4</v>
      </c>
      <c r="E307">
        <v>32</v>
      </c>
      <c r="F307">
        <v>65</v>
      </c>
      <c r="G307">
        <v>51.2</v>
      </c>
      <c r="H307">
        <v>36</v>
      </c>
      <c r="I307">
        <v>64</v>
      </c>
      <c r="J307">
        <v>51.8</v>
      </c>
      <c r="K307">
        <v>40</v>
      </c>
      <c r="L307">
        <v>63</v>
      </c>
      <c r="M307">
        <v>52.6</v>
      </c>
      <c r="N307">
        <v>44</v>
      </c>
      <c r="O307">
        <v>62</v>
      </c>
      <c r="P307">
        <v>53.2</v>
      </c>
      <c r="Q307">
        <v>48</v>
      </c>
      <c r="R307">
        <v>61</v>
      </c>
      <c r="S307">
        <v>53.8</v>
      </c>
      <c r="T307">
        <v>49</v>
      </c>
      <c r="U307">
        <v>60</v>
      </c>
      <c r="V307">
        <v>54.6</v>
      </c>
      <c r="W307">
        <v>48</v>
      </c>
      <c r="X307">
        <v>62</v>
      </c>
      <c r="Y307">
        <v>55.4</v>
      </c>
      <c r="Z307">
        <v>47</v>
      </c>
      <c r="AA307">
        <v>64</v>
      </c>
      <c r="AB307">
        <v>55.8</v>
      </c>
      <c r="AC307">
        <v>46</v>
      </c>
      <c r="AD307">
        <v>66</v>
      </c>
      <c r="AE307">
        <v>56.4</v>
      </c>
      <c r="AF307">
        <v>45</v>
      </c>
      <c r="AG307">
        <v>68</v>
      </c>
      <c r="AH307">
        <v>57</v>
      </c>
      <c r="AI307">
        <v>44</v>
      </c>
      <c r="AJ307">
        <v>72</v>
      </c>
      <c r="AK307">
        <v>57.6</v>
      </c>
      <c r="AL307">
        <v>43</v>
      </c>
      <c r="AM307">
        <v>76</v>
      </c>
      <c r="AN307">
        <v>58.6</v>
      </c>
      <c r="AO307">
        <v>42</v>
      </c>
      <c r="AP307">
        <v>80</v>
      </c>
      <c r="AQ307">
        <v>59.2</v>
      </c>
      <c r="AR307">
        <v>40</v>
      </c>
      <c r="AS307">
        <v>84</v>
      </c>
      <c r="AT307">
        <v>59.6</v>
      </c>
      <c r="AU307">
        <v>39</v>
      </c>
      <c r="AV307">
        <v>88</v>
      </c>
      <c r="AW307">
        <v>61.4</v>
      </c>
      <c r="AX307">
        <v>38</v>
      </c>
      <c r="AY307">
        <v>103</v>
      </c>
      <c r="AZ307">
        <v>65.8</v>
      </c>
      <c r="BA307">
        <v>37</v>
      </c>
      <c r="BB307">
        <v>118</v>
      </c>
      <c r="BC307">
        <v>70</v>
      </c>
      <c r="BD307">
        <v>36</v>
      </c>
      <c r="BE307">
        <v>133</v>
      </c>
      <c r="BF307">
        <v>74</v>
      </c>
      <c r="BG307">
        <v>35</v>
      </c>
      <c r="BH307">
        <v>148</v>
      </c>
      <c r="BI307">
        <v>78.2</v>
      </c>
      <c r="BJ307">
        <v>34</v>
      </c>
      <c r="BK307">
        <v>163</v>
      </c>
      <c r="BL307">
        <v>82.2</v>
      </c>
      <c r="BM307">
        <v>33</v>
      </c>
      <c r="BN307">
        <v>178</v>
      </c>
      <c r="BO307">
        <v>86.4</v>
      </c>
      <c r="BP307">
        <v>32</v>
      </c>
      <c r="BQ307">
        <v>193</v>
      </c>
      <c r="BR307">
        <v>90.6</v>
      </c>
      <c r="BS307">
        <v>31</v>
      </c>
      <c r="BT307">
        <v>208</v>
      </c>
      <c r="BU307">
        <v>94.8</v>
      </c>
      <c r="BV307">
        <v>30</v>
      </c>
      <c r="BW307">
        <v>224</v>
      </c>
      <c r="BX307">
        <v>99</v>
      </c>
    </row>
    <row r="308" spans="1:76" x14ac:dyDescent="0.4">
      <c r="A308" t="s">
        <v>229</v>
      </c>
      <c r="B308">
        <v>46</v>
      </c>
      <c r="C308">
        <v>61</v>
      </c>
      <c r="D308">
        <v>54.666666666666664</v>
      </c>
      <c r="E308">
        <v>46</v>
      </c>
      <c r="F308">
        <v>60</v>
      </c>
      <c r="G308">
        <v>54</v>
      </c>
      <c r="H308">
        <v>46</v>
      </c>
      <c r="I308">
        <v>59</v>
      </c>
      <c r="J308">
        <v>53.333333333333336</v>
      </c>
      <c r="K308">
        <v>46</v>
      </c>
      <c r="L308">
        <v>58</v>
      </c>
      <c r="M308">
        <v>52.333333333333336</v>
      </c>
      <c r="N308">
        <v>46</v>
      </c>
      <c r="O308">
        <v>57</v>
      </c>
      <c r="P308">
        <v>51.666666666666664</v>
      </c>
      <c r="Q308">
        <v>46</v>
      </c>
      <c r="R308">
        <v>56</v>
      </c>
      <c r="S308">
        <v>51</v>
      </c>
      <c r="T308">
        <v>46</v>
      </c>
      <c r="U308">
        <v>55</v>
      </c>
      <c r="V308">
        <v>50.333333333333336</v>
      </c>
      <c r="W308">
        <v>46</v>
      </c>
      <c r="X308">
        <v>54</v>
      </c>
      <c r="Y308">
        <v>49.333333333333336</v>
      </c>
      <c r="Z308">
        <v>46</v>
      </c>
      <c r="AA308">
        <v>53</v>
      </c>
      <c r="AB308">
        <v>48.666666666666664</v>
      </c>
      <c r="AC308">
        <v>46</v>
      </c>
      <c r="AD308">
        <v>52</v>
      </c>
      <c r="AE308">
        <v>48</v>
      </c>
      <c r="AF308">
        <v>45</v>
      </c>
      <c r="AG308">
        <v>51</v>
      </c>
      <c r="AH308">
        <v>47.333333333333336</v>
      </c>
      <c r="AI308">
        <v>43</v>
      </c>
      <c r="AJ308">
        <v>50</v>
      </c>
      <c r="AK308">
        <v>46.333333333333336</v>
      </c>
      <c r="AL308">
        <v>42</v>
      </c>
      <c r="AM308">
        <v>49</v>
      </c>
      <c r="AN308">
        <v>45.666666666666664</v>
      </c>
      <c r="AO308">
        <v>41</v>
      </c>
      <c r="AP308">
        <v>48</v>
      </c>
      <c r="AQ308">
        <v>45</v>
      </c>
      <c r="AR308">
        <v>40</v>
      </c>
      <c r="AS308">
        <v>47</v>
      </c>
      <c r="AT308">
        <v>44.333333333333336</v>
      </c>
      <c r="AU308">
        <v>38</v>
      </c>
      <c r="AV308">
        <v>46</v>
      </c>
      <c r="AW308">
        <v>43.333333333333336</v>
      </c>
      <c r="AX308">
        <v>37</v>
      </c>
      <c r="AY308">
        <v>46</v>
      </c>
      <c r="AZ308">
        <v>43</v>
      </c>
      <c r="BA308">
        <v>36</v>
      </c>
      <c r="BB308">
        <v>46</v>
      </c>
      <c r="BC308">
        <v>42.333333333333336</v>
      </c>
      <c r="BD308">
        <v>35</v>
      </c>
      <c r="BE308">
        <v>46</v>
      </c>
      <c r="BF308">
        <v>41.666666666666664</v>
      </c>
      <c r="BG308">
        <v>33</v>
      </c>
      <c r="BH308">
        <v>46</v>
      </c>
      <c r="BI308">
        <v>40.666666666666664</v>
      </c>
      <c r="BJ308">
        <v>32</v>
      </c>
      <c r="BK308">
        <v>46</v>
      </c>
      <c r="BL308">
        <v>40</v>
      </c>
      <c r="BM308">
        <v>31</v>
      </c>
      <c r="BN308">
        <v>46</v>
      </c>
      <c r="BO308">
        <v>39.333333333333336</v>
      </c>
      <c r="BP308">
        <v>30</v>
      </c>
      <c r="BQ308">
        <v>46</v>
      </c>
      <c r="BR308">
        <v>38.666666666666664</v>
      </c>
      <c r="BS308">
        <v>28</v>
      </c>
      <c r="BT308">
        <v>46</v>
      </c>
      <c r="BU308">
        <v>37.666666666666664</v>
      </c>
      <c r="BV308">
        <v>27</v>
      </c>
      <c r="BW308">
        <v>46</v>
      </c>
      <c r="BX308">
        <v>37</v>
      </c>
    </row>
    <row r="309" spans="1:76" x14ac:dyDescent="0.4">
      <c r="A309" t="s">
        <v>230</v>
      </c>
      <c r="B309">
        <v>48</v>
      </c>
      <c r="C309">
        <v>461</v>
      </c>
      <c r="D309">
        <v>190.83050847457628</v>
      </c>
      <c r="E309">
        <v>47</v>
      </c>
      <c r="F309">
        <v>431</v>
      </c>
      <c r="G309">
        <v>188.44067796610173</v>
      </c>
      <c r="H309">
        <v>46</v>
      </c>
      <c r="I309">
        <v>412</v>
      </c>
      <c r="J309">
        <v>183.08474576271183</v>
      </c>
      <c r="K309">
        <v>44</v>
      </c>
      <c r="L309">
        <v>406</v>
      </c>
      <c r="M309">
        <v>179.13559322033902</v>
      </c>
      <c r="N309">
        <v>26</v>
      </c>
      <c r="O309">
        <v>401</v>
      </c>
      <c r="P309">
        <v>96.27118644067798</v>
      </c>
      <c r="Q309">
        <v>27</v>
      </c>
      <c r="R309">
        <v>309</v>
      </c>
      <c r="S309">
        <v>85.474576271186436</v>
      </c>
      <c r="T309">
        <v>27</v>
      </c>
      <c r="U309">
        <v>278</v>
      </c>
      <c r="V309">
        <v>78.220338983050851</v>
      </c>
      <c r="W309">
        <v>28</v>
      </c>
      <c r="X309">
        <v>248</v>
      </c>
      <c r="Y309">
        <v>73.474576271186422</v>
      </c>
      <c r="Z309">
        <v>28</v>
      </c>
      <c r="AA309">
        <v>217</v>
      </c>
      <c r="AB309">
        <v>68.677966101694921</v>
      </c>
      <c r="AC309">
        <v>29</v>
      </c>
      <c r="AD309">
        <v>187</v>
      </c>
      <c r="AE309">
        <v>65.016949152542338</v>
      </c>
      <c r="AF309">
        <v>30</v>
      </c>
      <c r="AG309">
        <v>169</v>
      </c>
      <c r="AH309">
        <v>61.423728813559329</v>
      </c>
      <c r="AI309">
        <v>30</v>
      </c>
      <c r="AJ309">
        <v>156</v>
      </c>
      <c r="AK309">
        <v>58.35593220338982</v>
      </c>
      <c r="AL309">
        <v>30</v>
      </c>
      <c r="AM309">
        <v>146</v>
      </c>
      <c r="AN309">
        <v>56.237288135593225</v>
      </c>
      <c r="AO309">
        <v>29</v>
      </c>
      <c r="AP309">
        <v>136</v>
      </c>
      <c r="AQ309">
        <v>54.271186440677958</v>
      </c>
      <c r="AR309">
        <v>29</v>
      </c>
      <c r="AS309">
        <v>126</v>
      </c>
      <c r="AT309">
        <v>52.271186440677972</v>
      </c>
      <c r="AU309">
        <v>28</v>
      </c>
      <c r="AV309">
        <v>116</v>
      </c>
      <c r="AW309">
        <v>50.186440677966104</v>
      </c>
      <c r="AX309">
        <v>26</v>
      </c>
      <c r="AY309">
        <v>106</v>
      </c>
      <c r="AZ309">
        <v>48.13559322033899</v>
      </c>
      <c r="BA309">
        <v>25</v>
      </c>
      <c r="BB309">
        <v>96</v>
      </c>
      <c r="BC309">
        <v>46.322033898305108</v>
      </c>
      <c r="BD309">
        <v>24</v>
      </c>
      <c r="BE309">
        <v>87</v>
      </c>
      <c r="BF309">
        <v>44.610169491525411</v>
      </c>
      <c r="BG309">
        <v>22</v>
      </c>
      <c r="BH309">
        <v>77</v>
      </c>
      <c r="BI309">
        <v>42.711864406779654</v>
      </c>
      <c r="BJ309">
        <v>21</v>
      </c>
      <c r="BK309">
        <v>67</v>
      </c>
      <c r="BL309">
        <v>40.966101694915238</v>
      </c>
      <c r="BM309">
        <v>19</v>
      </c>
      <c r="BN309">
        <v>57</v>
      </c>
      <c r="BO309">
        <v>39.237288135593218</v>
      </c>
      <c r="BP309">
        <v>18</v>
      </c>
      <c r="BQ309">
        <v>50</v>
      </c>
      <c r="BR309">
        <v>37.423728813559322</v>
      </c>
      <c r="BS309">
        <v>17</v>
      </c>
      <c r="BT309">
        <v>50</v>
      </c>
      <c r="BU309">
        <v>35.627118644067799</v>
      </c>
      <c r="BV309">
        <v>15</v>
      </c>
      <c r="BW309">
        <v>53</v>
      </c>
      <c r="BX309">
        <v>33.915254237288146</v>
      </c>
    </row>
    <row r="310" spans="1:76" x14ac:dyDescent="0.4">
      <c r="A310" t="s">
        <v>231</v>
      </c>
      <c r="B310">
        <v>37</v>
      </c>
      <c r="C310">
        <v>66</v>
      </c>
      <c r="D310">
        <v>55.666666666666664</v>
      </c>
      <c r="E310">
        <v>39</v>
      </c>
      <c r="F310">
        <v>65</v>
      </c>
      <c r="G310">
        <v>55.333333333333329</v>
      </c>
      <c r="H310">
        <v>41</v>
      </c>
      <c r="I310">
        <v>63</v>
      </c>
      <c r="J310">
        <v>54.833333333333329</v>
      </c>
      <c r="K310">
        <v>43</v>
      </c>
      <c r="L310">
        <v>62</v>
      </c>
      <c r="M310">
        <v>54.5</v>
      </c>
      <c r="N310">
        <v>44</v>
      </c>
      <c r="O310">
        <v>60</v>
      </c>
      <c r="P310">
        <v>54.166666666666664</v>
      </c>
      <c r="Q310">
        <v>46</v>
      </c>
      <c r="R310">
        <v>59</v>
      </c>
      <c r="S310">
        <v>53.666666666666671</v>
      </c>
      <c r="T310">
        <v>48</v>
      </c>
      <c r="U310">
        <v>58</v>
      </c>
      <c r="V310">
        <v>53.166666666666671</v>
      </c>
      <c r="W310">
        <v>50</v>
      </c>
      <c r="X310">
        <v>58</v>
      </c>
      <c r="Y310">
        <v>53</v>
      </c>
      <c r="Z310">
        <v>50</v>
      </c>
      <c r="AA310">
        <v>57</v>
      </c>
      <c r="AB310">
        <v>52.5</v>
      </c>
      <c r="AC310">
        <v>50</v>
      </c>
      <c r="AD310">
        <v>56</v>
      </c>
      <c r="AE310">
        <v>52.333333333333336</v>
      </c>
      <c r="AF310">
        <v>48</v>
      </c>
      <c r="AG310">
        <v>56</v>
      </c>
      <c r="AH310">
        <v>52</v>
      </c>
      <c r="AI310">
        <v>47</v>
      </c>
      <c r="AJ310">
        <v>54</v>
      </c>
      <c r="AK310">
        <v>50.666666666666664</v>
      </c>
      <c r="AL310">
        <v>46</v>
      </c>
      <c r="AM310">
        <v>53</v>
      </c>
      <c r="AN310">
        <v>49.666666666666671</v>
      </c>
      <c r="AO310">
        <v>45</v>
      </c>
      <c r="AP310">
        <v>52</v>
      </c>
      <c r="AQ310">
        <v>48.666666666666664</v>
      </c>
      <c r="AR310">
        <v>44</v>
      </c>
      <c r="AS310">
        <v>52</v>
      </c>
      <c r="AT310">
        <v>47.5</v>
      </c>
      <c r="AU310">
        <v>42</v>
      </c>
      <c r="AV310">
        <v>52</v>
      </c>
      <c r="AW310">
        <v>46.166666666666664</v>
      </c>
      <c r="AX310">
        <v>41</v>
      </c>
      <c r="AY310">
        <v>52</v>
      </c>
      <c r="AZ310">
        <v>45.166666666666664</v>
      </c>
      <c r="BA310">
        <v>39</v>
      </c>
      <c r="BB310">
        <v>53</v>
      </c>
      <c r="BC310">
        <v>44</v>
      </c>
      <c r="BD310">
        <v>37</v>
      </c>
      <c r="BE310">
        <v>48</v>
      </c>
      <c r="BF310">
        <v>42.333333333333329</v>
      </c>
      <c r="BG310">
        <v>35</v>
      </c>
      <c r="BH310">
        <v>47</v>
      </c>
      <c r="BI310">
        <v>40.166666666666664</v>
      </c>
      <c r="BJ310">
        <v>33</v>
      </c>
      <c r="BK310">
        <v>46</v>
      </c>
      <c r="BL310">
        <v>38.166666666666671</v>
      </c>
      <c r="BM310">
        <v>30</v>
      </c>
      <c r="BN310">
        <v>45</v>
      </c>
      <c r="BO310">
        <v>36</v>
      </c>
      <c r="BP310">
        <v>24</v>
      </c>
      <c r="BQ310">
        <v>44</v>
      </c>
      <c r="BR310">
        <v>34</v>
      </c>
      <c r="BS310">
        <v>18</v>
      </c>
      <c r="BT310">
        <v>43</v>
      </c>
      <c r="BU310">
        <v>31.999999999999996</v>
      </c>
      <c r="BV310">
        <v>13</v>
      </c>
      <c r="BW310">
        <v>42</v>
      </c>
      <c r="BX310">
        <v>29.833333333333336</v>
      </c>
    </row>
    <row r="311" spans="1:76" x14ac:dyDescent="0.4">
      <c r="A311" t="s">
        <v>232</v>
      </c>
      <c r="B311">
        <v>41</v>
      </c>
      <c r="C311">
        <v>50</v>
      </c>
      <c r="D311">
        <v>44.75</v>
      </c>
      <c r="E311">
        <v>43</v>
      </c>
      <c r="F311">
        <v>49</v>
      </c>
      <c r="G311">
        <v>45</v>
      </c>
      <c r="H311">
        <v>43</v>
      </c>
      <c r="I311">
        <v>48</v>
      </c>
      <c r="J311">
        <v>45</v>
      </c>
      <c r="K311">
        <v>42</v>
      </c>
      <c r="L311">
        <v>47</v>
      </c>
      <c r="M311">
        <v>45</v>
      </c>
      <c r="N311">
        <v>42</v>
      </c>
      <c r="O311">
        <v>49</v>
      </c>
      <c r="P311">
        <v>45.25</v>
      </c>
      <c r="Q311">
        <v>41</v>
      </c>
      <c r="R311">
        <v>51</v>
      </c>
      <c r="S311">
        <v>45.25</v>
      </c>
      <c r="T311">
        <v>40</v>
      </c>
      <c r="U311">
        <v>53</v>
      </c>
      <c r="V311">
        <v>45.25</v>
      </c>
      <c r="W311">
        <v>39</v>
      </c>
      <c r="X311">
        <v>55</v>
      </c>
      <c r="Y311">
        <v>45.25</v>
      </c>
      <c r="Z311">
        <v>39</v>
      </c>
      <c r="AA311">
        <v>57</v>
      </c>
      <c r="AB311">
        <v>45.5</v>
      </c>
      <c r="AC311">
        <v>38</v>
      </c>
      <c r="AD311">
        <v>59</v>
      </c>
      <c r="AE311">
        <v>45.5</v>
      </c>
      <c r="AF311">
        <v>37</v>
      </c>
      <c r="AG311">
        <v>61</v>
      </c>
      <c r="AH311">
        <v>45.5</v>
      </c>
      <c r="AI311">
        <v>37</v>
      </c>
      <c r="AJ311">
        <v>59</v>
      </c>
      <c r="AK311">
        <v>44.75</v>
      </c>
      <c r="AL311">
        <v>36</v>
      </c>
      <c r="AM311">
        <v>58</v>
      </c>
      <c r="AN311">
        <v>44</v>
      </c>
      <c r="AO311">
        <v>35</v>
      </c>
      <c r="AP311">
        <v>56</v>
      </c>
      <c r="AQ311">
        <v>43</v>
      </c>
      <c r="AR311">
        <v>35</v>
      </c>
      <c r="AS311">
        <v>55</v>
      </c>
      <c r="AT311">
        <v>42.5</v>
      </c>
      <c r="AU311">
        <v>34</v>
      </c>
      <c r="AV311">
        <v>53</v>
      </c>
      <c r="AW311">
        <v>41.5</v>
      </c>
      <c r="AX311">
        <v>33</v>
      </c>
      <c r="AY311">
        <v>52</v>
      </c>
      <c r="AZ311">
        <v>40.75</v>
      </c>
      <c r="BA311">
        <v>33</v>
      </c>
      <c r="BB311">
        <v>50</v>
      </c>
      <c r="BC311">
        <v>40</v>
      </c>
      <c r="BD311">
        <v>32</v>
      </c>
      <c r="BE311">
        <v>48</v>
      </c>
      <c r="BF311">
        <v>39</v>
      </c>
      <c r="BG311">
        <v>31</v>
      </c>
      <c r="BH311">
        <v>47</v>
      </c>
      <c r="BI311">
        <v>38.25</v>
      </c>
      <c r="BJ311">
        <v>30</v>
      </c>
      <c r="BK311">
        <v>45</v>
      </c>
      <c r="BL311">
        <v>37.5</v>
      </c>
      <c r="BM311">
        <v>29</v>
      </c>
      <c r="BN311">
        <v>44</v>
      </c>
      <c r="BO311">
        <v>36.75</v>
      </c>
      <c r="BP311">
        <v>28</v>
      </c>
      <c r="BQ311">
        <v>44</v>
      </c>
      <c r="BR311">
        <v>35.75</v>
      </c>
      <c r="BS311">
        <v>27</v>
      </c>
      <c r="BT311">
        <v>44</v>
      </c>
      <c r="BU311">
        <v>35</v>
      </c>
      <c r="BV311">
        <v>26</v>
      </c>
      <c r="BW311">
        <v>44</v>
      </c>
      <c r="BX311">
        <v>34.25</v>
      </c>
    </row>
    <row r="312" spans="1:76" x14ac:dyDescent="0.4">
      <c r="A312" t="s">
        <v>233</v>
      </c>
      <c r="B312">
        <v>22</v>
      </c>
      <c r="C312">
        <v>58</v>
      </c>
      <c r="D312">
        <v>41.666666666666671</v>
      </c>
      <c r="E312">
        <v>30</v>
      </c>
      <c r="F312">
        <v>57</v>
      </c>
      <c r="G312">
        <v>44</v>
      </c>
      <c r="H312">
        <v>37</v>
      </c>
      <c r="I312">
        <v>56</v>
      </c>
      <c r="J312">
        <v>46</v>
      </c>
      <c r="K312">
        <v>45</v>
      </c>
      <c r="L312">
        <v>55</v>
      </c>
      <c r="M312">
        <v>48.333333333333336</v>
      </c>
      <c r="N312">
        <v>45</v>
      </c>
      <c r="O312">
        <v>54</v>
      </c>
      <c r="P312">
        <v>50.333333333333336</v>
      </c>
      <c r="Q312">
        <v>45</v>
      </c>
      <c r="R312">
        <v>53</v>
      </c>
      <c r="S312">
        <v>49.666666666666664</v>
      </c>
      <c r="T312">
        <v>45</v>
      </c>
      <c r="U312">
        <v>52</v>
      </c>
      <c r="V312">
        <v>49.333333333333336</v>
      </c>
      <c r="W312">
        <v>45</v>
      </c>
      <c r="X312">
        <v>51</v>
      </c>
      <c r="Y312">
        <v>48.666666666666664</v>
      </c>
      <c r="Z312">
        <v>45</v>
      </c>
      <c r="AA312">
        <v>50</v>
      </c>
      <c r="AB312">
        <v>48</v>
      </c>
      <c r="AC312">
        <v>45</v>
      </c>
      <c r="AD312">
        <v>49</v>
      </c>
      <c r="AE312">
        <v>47.666666666666664</v>
      </c>
      <c r="AF312">
        <v>45</v>
      </c>
      <c r="AG312">
        <v>48</v>
      </c>
      <c r="AH312">
        <v>47</v>
      </c>
      <c r="AI312">
        <v>45</v>
      </c>
      <c r="AJ312">
        <v>47</v>
      </c>
      <c r="AK312">
        <v>46.333333333333336</v>
      </c>
      <c r="AL312">
        <v>45</v>
      </c>
      <c r="AM312">
        <v>47</v>
      </c>
      <c r="AN312">
        <v>46</v>
      </c>
      <c r="AO312">
        <v>45</v>
      </c>
      <c r="AP312">
        <v>46</v>
      </c>
      <c r="AQ312">
        <v>45.333333333333336</v>
      </c>
      <c r="AR312">
        <v>45</v>
      </c>
      <c r="AS312">
        <v>45</v>
      </c>
      <c r="AT312">
        <v>45</v>
      </c>
      <c r="AU312">
        <v>44</v>
      </c>
      <c r="AV312">
        <v>45</v>
      </c>
      <c r="AW312">
        <v>44.666666666666664</v>
      </c>
      <c r="AX312">
        <v>43</v>
      </c>
      <c r="AY312">
        <v>45</v>
      </c>
      <c r="AZ312">
        <v>44</v>
      </c>
      <c r="BA312">
        <v>42</v>
      </c>
      <c r="BB312">
        <v>45</v>
      </c>
      <c r="BC312">
        <v>43.333333333333336</v>
      </c>
      <c r="BD312">
        <v>41</v>
      </c>
      <c r="BE312">
        <v>45</v>
      </c>
      <c r="BF312">
        <v>43</v>
      </c>
      <c r="BG312">
        <v>40</v>
      </c>
      <c r="BH312">
        <v>45</v>
      </c>
      <c r="BI312">
        <v>42.333333333333336</v>
      </c>
      <c r="BJ312">
        <v>39</v>
      </c>
      <c r="BK312">
        <v>45</v>
      </c>
      <c r="BL312">
        <v>41.666666666666664</v>
      </c>
      <c r="BM312">
        <v>38</v>
      </c>
      <c r="BN312">
        <v>45</v>
      </c>
      <c r="BO312">
        <v>41.333333333333336</v>
      </c>
      <c r="BP312">
        <v>37</v>
      </c>
      <c r="BQ312">
        <v>45</v>
      </c>
      <c r="BR312">
        <v>40.666666666666664</v>
      </c>
      <c r="BS312">
        <v>36</v>
      </c>
      <c r="BT312">
        <v>45</v>
      </c>
      <c r="BU312">
        <v>40</v>
      </c>
      <c r="BV312">
        <v>35</v>
      </c>
      <c r="BW312">
        <v>45</v>
      </c>
      <c r="BX312">
        <v>39.666666666666664</v>
      </c>
    </row>
    <row r="313" spans="1:76" x14ac:dyDescent="0.4">
      <c r="A313" t="s">
        <v>234</v>
      </c>
      <c r="B313">
        <v>35</v>
      </c>
      <c r="C313">
        <v>61</v>
      </c>
      <c r="D313">
        <v>48</v>
      </c>
      <c r="E313">
        <v>36</v>
      </c>
      <c r="F313">
        <v>59</v>
      </c>
      <c r="G313">
        <v>47.5</v>
      </c>
      <c r="H313">
        <v>37</v>
      </c>
      <c r="I313">
        <v>58</v>
      </c>
      <c r="J313">
        <v>47.5</v>
      </c>
      <c r="K313">
        <v>38</v>
      </c>
      <c r="L313">
        <v>57</v>
      </c>
      <c r="M313">
        <v>47.5</v>
      </c>
      <c r="N313">
        <v>39</v>
      </c>
      <c r="O313">
        <v>56</v>
      </c>
      <c r="P313">
        <v>47.5</v>
      </c>
      <c r="Q313">
        <v>40</v>
      </c>
      <c r="R313">
        <v>55</v>
      </c>
      <c r="S313">
        <v>47.5</v>
      </c>
      <c r="T313">
        <v>41</v>
      </c>
      <c r="U313">
        <v>53</v>
      </c>
      <c r="V313">
        <v>47</v>
      </c>
      <c r="W313">
        <v>42</v>
      </c>
      <c r="X313">
        <v>52</v>
      </c>
      <c r="Y313">
        <v>47</v>
      </c>
      <c r="Z313">
        <v>43</v>
      </c>
      <c r="AA313">
        <v>51</v>
      </c>
      <c r="AB313">
        <v>47</v>
      </c>
      <c r="AC313">
        <v>44</v>
      </c>
      <c r="AD313">
        <v>50</v>
      </c>
      <c r="AE313">
        <v>47</v>
      </c>
      <c r="AF313">
        <v>45</v>
      </c>
      <c r="AG313">
        <v>49</v>
      </c>
      <c r="AH313">
        <v>47</v>
      </c>
      <c r="AI313">
        <v>46</v>
      </c>
      <c r="AJ313">
        <v>47</v>
      </c>
      <c r="AK313">
        <v>46.5</v>
      </c>
      <c r="AL313">
        <v>46</v>
      </c>
      <c r="AM313">
        <v>47</v>
      </c>
      <c r="AN313">
        <v>46.5</v>
      </c>
      <c r="AO313">
        <v>45</v>
      </c>
      <c r="AP313">
        <v>48</v>
      </c>
      <c r="AQ313">
        <v>46.5</v>
      </c>
      <c r="AR313">
        <v>44</v>
      </c>
      <c r="AS313">
        <v>49</v>
      </c>
      <c r="AT313">
        <v>46.5</v>
      </c>
      <c r="AU313">
        <v>43</v>
      </c>
      <c r="AV313">
        <v>50</v>
      </c>
      <c r="AW313">
        <v>46.5</v>
      </c>
      <c r="AX313">
        <v>42</v>
      </c>
      <c r="AY313">
        <v>51</v>
      </c>
      <c r="AZ313">
        <v>46.5</v>
      </c>
      <c r="BA313">
        <v>40</v>
      </c>
      <c r="BB313">
        <v>52</v>
      </c>
      <c r="BC313">
        <v>46</v>
      </c>
      <c r="BD313">
        <v>39</v>
      </c>
      <c r="BE313">
        <v>52</v>
      </c>
      <c r="BF313">
        <v>45.5</v>
      </c>
      <c r="BG313">
        <v>38</v>
      </c>
      <c r="BH313">
        <v>53</v>
      </c>
      <c r="BI313">
        <v>45.5</v>
      </c>
      <c r="BJ313">
        <v>37</v>
      </c>
      <c r="BK313">
        <v>54</v>
      </c>
      <c r="BL313">
        <v>45.5</v>
      </c>
      <c r="BM313">
        <v>36</v>
      </c>
      <c r="BN313">
        <v>55</v>
      </c>
      <c r="BO313">
        <v>45.5</v>
      </c>
      <c r="BP313">
        <v>34</v>
      </c>
      <c r="BQ313">
        <v>56</v>
      </c>
      <c r="BR313">
        <v>45</v>
      </c>
      <c r="BS313">
        <v>33</v>
      </c>
      <c r="BT313">
        <v>57</v>
      </c>
      <c r="BU313">
        <v>45</v>
      </c>
      <c r="BV313">
        <v>32</v>
      </c>
      <c r="BW313">
        <v>58</v>
      </c>
      <c r="BX313">
        <v>45</v>
      </c>
    </row>
    <row r="314" spans="1:76" x14ac:dyDescent="0.4">
      <c r="A314" t="s">
        <v>235</v>
      </c>
      <c r="B314">
        <v>71</v>
      </c>
      <c r="C314">
        <v>83</v>
      </c>
      <c r="D314">
        <v>77</v>
      </c>
      <c r="E314">
        <v>69</v>
      </c>
      <c r="F314">
        <v>80</v>
      </c>
      <c r="G314">
        <v>74.5</v>
      </c>
      <c r="H314">
        <v>68</v>
      </c>
      <c r="I314">
        <v>77</v>
      </c>
      <c r="J314">
        <v>72.5</v>
      </c>
      <c r="K314">
        <v>67</v>
      </c>
      <c r="L314">
        <v>75</v>
      </c>
      <c r="M314">
        <v>71</v>
      </c>
      <c r="N314">
        <v>65</v>
      </c>
      <c r="O314">
        <v>72</v>
      </c>
      <c r="P314">
        <v>68.5</v>
      </c>
      <c r="Q314">
        <v>64</v>
      </c>
      <c r="R314">
        <v>70</v>
      </c>
      <c r="S314">
        <v>67</v>
      </c>
      <c r="T314">
        <v>63</v>
      </c>
      <c r="U314">
        <v>67</v>
      </c>
      <c r="V314">
        <v>65</v>
      </c>
      <c r="W314">
        <v>61</v>
      </c>
      <c r="X314">
        <v>64</v>
      </c>
      <c r="Y314">
        <v>62.5</v>
      </c>
      <c r="Z314">
        <v>60</v>
      </c>
      <c r="AA314">
        <v>62</v>
      </c>
      <c r="AB314">
        <v>61</v>
      </c>
      <c r="AC314">
        <v>58</v>
      </c>
      <c r="AD314">
        <v>59</v>
      </c>
      <c r="AE314">
        <v>58.5</v>
      </c>
      <c r="AF314">
        <v>57</v>
      </c>
      <c r="AG314">
        <v>57</v>
      </c>
      <c r="AH314">
        <v>57</v>
      </c>
      <c r="AI314">
        <v>54</v>
      </c>
      <c r="AJ314">
        <v>56</v>
      </c>
      <c r="AK314">
        <v>55</v>
      </c>
      <c r="AL314">
        <v>51</v>
      </c>
      <c r="AM314">
        <v>54</v>
      </c>
      <c r="AN314">
        <v>52.5</v>
      </c>
      <c r="AO314">
        <v>49</v>
      </c>
      <c r="AP314">
        <v>53</v>
      </c>
      <c r="AQ314">
        <v>51</v>
      </c>
      <c r="AR314">
        <v>46</v>
      </c>
      <c r="AS314">
        <v>52</v>
      </c>
      <c r="AT314">
        <v>49</v>
      </c>
      <c r="AU314">
        <v>44</v>
      </c>
      <c r="AV314">
        <v>50</v>
      </c>
      <c r="AW314">
        <v>47</v>
      </c>
      <c r="AX314">
        <v>41</v>
      </c>
      <c r="AY314">
        <v>49</v>
      </c>
      <c r="AZ314">
        <v>45</v>
      </c>
      <c r="BA314">
        <v>38</v>
      </c>
      <c r="BB314">
        <v>48</v>
      </c>
      <c r="BC314">
        <v>43</v>
      </c>
      <c r="BD314">
        <v>36</v>
      </c>
      <c r="BE314">
        <v>46</v>
      </c>
      <c r="BF314">
        <v>41</v>
      </c>
      <c r="BG314">
        <v>33</v>
      </c>
      <c r="BH314">
        <v>45</v>
      </c>
      <c r="BI314">
        <v>39</v>
      </c>
      <c r="BJ314">
        <v>41</v>
      </c>
      <c r="BK314">
        <v>44</v>
      </c>
      <c r="BL314">
        <v>42.5</v>
      </c>
      <c r="BM314">
        <v>42</v>
      </c>
      <c r="BN314">
        <v>49</v>
      </c>
      <c r="BO314">
        <v>45.5</v>
      </c>
      <c r="BP314">
        <v>52</v>
      </c>
      <c r="BQ314">
        <v>57</v>
      </c>
      <c r="BR314">
        <v>54.5</v>
      </c>
      <c r="BS314">
        <v>62</v>
      </c>
      <c r="BT314">
        <v>65</v>
      </c>
      <c r="BU314">
        <v>63.5</v>
      </c>
      <c r="BV314">
        <v>72</v>
      </c>
      <c r="BW314">
        <v>73</v>
      </c>
      <c r="BX314">
        <v>72.5</v>
      </c>
    </row>
    <row r="315" spans="1:76" x14ac:dyDescent="0.4">
      <c r="A315" t="s">
        <v>236</v>
      </c>
      <c r="B315">
        <v>76</v>
      </c>
      <c r="C315">
        <v>76</v>
      </c>
      <c r="D315">
        <v>76</v>
      </c>
      <c r="E315">
        <v>74</v>
      </c>
      <c r="F315">
        <v>74</v>
      </c>
      <c r="G315">
        <v>74</v>
      </c>
      <c r="H315">
        <v>73</v>
      </c>
      <c r="I315">
        <v>73</v>
      </c>
      <c r="J315">
        <v>73</v>
      </c>
      <c r="K315">
        <v>72</v>
      </c>
      <c r="L315">
        <v>72</v>
      </c>
      <c r="M315">
        <v>72</v>
      </c>
      <c r="N315">
        <v>70</v>
      </c>
      <c r="O315">
        <v>70</v>
      </c>
      <c r="P315">
        <v>70</v>
      </c>
      <c r="Q315">
        <v>69</v>
      </c>
      <c r="R315">
        <v>69</v>
      </c>
      <c r="S315">
        <v>69</v>
      </c>
      <c r="T315">
        <v>68</v>
      </c>
      <c r="U315">
        <v>68</v>
      </c>
      <c r="V315">
        <v>68</v>
      </c>
      <c r="W315">
        <v>66</v>
      </c>
      <c r="X315">
        <v>66</v>
      </c>
      <c r="Y315">
        <v>66</v>
      </c>
      <c r="Z315">
        <v>65</v>
      </c>
      <c r="AA315">
        <v>65</v>
      </c>
      <c r="AB315">
        <v>65</v>
      </c>
      <c r="AC315">
        <v>64</v>
      </c>
      <c r="AD315">
        <v>64</v>
      </c>
      <c r="AE315">
        <v>64</v>
      </c>
      <c r="AF315">
        <v>62</v>
      </c>
      <c r="AG315">
        <v>62</v>
      </c>
      <c r="AH315">
        <v>62</v>
      </c>
      <c r="AI315">
        <v>61</v>
      </c>
      <c r="AJ315">
        <v>61</v>
      </c>
      <c r="AK315">
        <v>61</v>
      </c>
      <c r="AL315">
        <v>60</v>
      </c>
      <c r="AM315">
        <v>60</v>
      </c>
      <c r="AN315">
        <v>60</v>
      </c>
      <c r="AO315">
        <v>58</v>
      </c>
      <c r="AP315">
        <v>58</v>
      </c>
      <c r="AQ315">
        <v>58</v>
      </c>
      <c r="AR315">
        <v>57</v>
      </c>
      <c r="AS315">
        <v>57</v>
      </c>
      <c r="AT315">
        <v>57</v>
      </c>
      <c r="AU315">
        <v>56</v>
      </c>
      <c r="AV315">
        <v>56</v>
      </c>
      <c r="AW315">
        <v>56</v>
      </c>
      <c r="AX315">
        <v>54</v>
      </c>
      <c r="AY315">
        <v>54</v>
      </c>
      <c r="AZ315">
        <v>54</v>
      </c>
      <c r="BA315">
        <v>53</v>
      </c>
      <c r="BB315">
        <v>53</v>
      </c>
      <c r="BC315">
        <v>53</v>
      </c>
      <c r="BD315">
        <v>52</v>
      </c>
      <c r="BE315">
        <v>52</v>
      </c>
      <c r="BF315">
        <v>52</v>
      </c>
      <c r="BG315">
        <v>50</v>
      </c>
      <c r="BH315">
        <v>50</v>
      </c>
      <c r="BI315">
        <v>50</v>
      </c>
      <c r="BJ315">
        <v>49</v>
      </c>
      <c r="BK315">
        <v>49</v>
      </c>
      <c r="BL315">
        <v>49</v>
      </c>
      <c r="BM315">
        <v>48</v>
      </c>
      <c r="BN315">
        <v>48</v>
      </c>
      <c r="BO315">
        <v>48</v>
      </c>
      <c r="BP315">
        <v>46</v>
      </c>
      <c r="BQ315">
        <v>46</v>
      </c>
      <c r="BR315">
        <v>46</v>
      </c>
      <c r="BS315">
        <v>45</v>
      </c>
      <c r="BT315">
        <v>45</v>
      </c>
      <c r="BU315">
        <v>45</v>
      </c>
      <c r="BV315">
        <v>44</v>
      </c>
      <c r="BW315">
        <v>44</v>
      </c>
      <c r="BX315">
        <v>44</v>
      </c>
    </row>
    <row r="316" spans="1:76" x14ac:dyDescent="0.4">
      <c r="A316" t="s">
        <v>237</v>
      </c>
      <c r="B316">
        <v>62</v>
      </c>
      <c r="C316">
        <v>91</v>
      </c>
      <c r="D316">
        <v>76.666666666666657</v>
      </c>
      <c r="E316">
        <v>61</v>
      </c>
      <c r="F316">
        <v>89</v>
      </c>
      <c r="G316">
        <v>74.833333333333329</v>
      </c>
      <c r="H316">
        <v>59</v>
      </c>
      <c r="I316">
        <v>86</v>
      </c>
      <c r="J316">
        <v>73</v>
      </c>
      <c r="K316">
        <v>57</v>
      </c>
      <c r="L316">
        <v>84</v>
      </c>
      <c r="M316">
        <v>71.166666666666671</v>
      </c>
      <c r="N316">
        <v>56</v>
      </c>
      <c r="O316">
        <v>82</v>
      </c>
      <c r="P316">
        <v>69.333333333333329</v>
      </c>
      <c r="Q316">
        <v>54</v>
      </c>
      <c r="R316">
        <v>79</v>
      </c>
      <c r="S316">
        <v>67.166666666666657</v>
      </c>
      <c r="T316">
        <v>53</v>
      </c>
      <c r="U316">
        <v>77</v>
      </c>
      <c r="V316">
        <v>65.5</v>
      </c>
      <c r="W316">
        <v>51</v>
      </c>
      <c r="X316">
        <v>74</v>
      </c>
      <c r="Y316">
        <v>63.5</v>
      </c>
      <c r="Z316">
        <v>50</v>
      </c>
      <c r="AA316">
        <v>72</v>
      </c>
      <c r="AB316">
        <v>61.833333333333336</v>
      </c>
      <c r="AC316">
        <v>48</v>
      </c>
      <c r="AD316">
        <v>70</v>
      </c>
      <c r="AE316">
        <v>60</v>
      </c>
      <c r="AF316">
        <v>47</v>
      </c>
      <c r="AG316">
        <v>67</v>
      </c>
      <c r="AH316">
        <v>58.166666666666664</v>
      </c>
      <c r="AI316">
        <v>45</v>
      </c>
      <c r="AJ316">
        <v>65</v>
      </c>
      <c r="AK316">
        <v>56.166666666666664</v>
      </c>
      <c r="AL316">
        <v>44</v>
      </c>
      <c r="AM316">
        <v>62</v>
      </c>
      <c r="AN316">
        <v>54.333333333333329</v>
      </c>
      <c r="AO316">
        <v>42</v>
      </c>
      <c r="AP316">
        <v>60</v>
      </c>
      <c r="AQ316">
        <v>52.666666666666664</v>
      </c>
      <c r="AR316">
        <v>41</v>
      </c>
      <c r="AS316">
        <v>58</v>
      </c>
      <c r="AT316">
        <v>50.833333333333329</v>
      </c>
      <c r="AU316">
        <v>39</v>
      </c>
      <c r="AV316">
        <v>55</v>
      </c>
      <c r="AW316">
        <v>49</v>
      </c>
      <c r="AX316">
        <v>38</v>
      </c>
      <c r="AY316">
        <v>53</v>
      </c>
      <c r="AZ316">
        <v>47.333333333333336</v>
      </c>
      <c r="BA316">
        <v>36</v>
      </c>
      <c r="BB316">
        <v>50</v>
      </c>
      <c r="BC316">
        <v>45.166666666666664</v>
      </c>
      <c r="BD316">
        <v>35</v>
      </c>
      <c r="BE316">
        <v>48</v>
      </c>
      <c r="BF316">
        <v>43.5</v>
      </c>
      <c r="BG316">
        <v>33</v>
      </c>
      <c r="BH316">
        <v>46</v>
      </c>
      <c r="BI316">
        <v>41.666666666666664</v>
      </c>
      <c r="BJ316">
        <v>32</v>
      </c>
      <c r="BK316">
        <v>43</v>
      </c>
      <c r="BL316">
        <v>39.833333333333329</v>
      </c>
      <c r="BM316">
        <v>30</v>
      </c>
      <c r="BN316">
        <v>41</v>
      </c>
      <c r="BO316">
        <v>37.833333333333329</v>
      </c>
      <c r="BP316">
        <v>29</v>
      </c>
      <c r="BQ316">
        <v>39</v>
      </c>
      <c r="BR316">
        <v>36.166666666666671</v>
      </c>
      <c r="BS316">
        <v>27</v>
      </c>
      <c r="BT316">
        <v>38</v>
      </c>
      <c r="BU316">
        <v>34.333333333333329</v>
      </c>
      <c r="BV316">
        <v>26</v>
      </c>
      <c r="BW316">
        <v>36</v>
      </c>
      <c r="BX316">
        <v>32.5</v>
      </c>
    </row>
    <row r="317" spans="1:76" x14ac:dyDescent="0.4">
      <c r="A317" t="s">
        <v>238</v>
      </c>
      <c r="B317">
        <v>32</v>
      </c>
      <c r="C317">
        <v>32</v>
      </c>
      <c r="D317">
        <v>32</v>
      </c>
      <c r="E317">
        <v>34</v>
      </c>
      <c r="F317">
        <v>34</v>
      </c>
      <c r="G317">
        <v>34</v>
      </c>
      <c r="H317">
        <v>36</v>
      </c>
      <c r="I317">
        <v>36</v>
      </c>
      <c r="J317">
        <v>36</v>
      </c>
      <c r="K317">
        <v>38</v>
      </c>
      <c r="L317">
        <v>38</v>
      </c>
      <c r="M317">
        <v>38</v>
      </c>
      <c r="N317">
        <v>41</v>
      </c>
      <c r="O317">
        <v>41</v>
      </c>
      <c r="P317">
        <v>41</v>
      </c>
      <c r="Q317">
        <v>43</v>
      </c>
      <c r="R317">
        <v>43</v>
      </c>
      <c r="S317">
        <v>43</v>
      </c>
      <c r="T317">
        <v>45</v>
      </c>
      <c r="U317">
        <v>45</v>
      </c>
      <c r="V317">
        <v>45</v>
      </c>
      <c r="W317">
        <v>47</v>
      </c>
      <c r="X317">
        <v>47</v>
      </c>
      <c r="Y317">
        <v>47</v>
      </c>
      <c r="Z317">
        <v>49</v>
      </c>
      <c r="AA317">
        <v>49</v>
      </c>
      <c r="AB317">
        <v>49</v>
      </c>
      <c r="AC317">
        <v>51</v>
      </c>
      <c r="AD317">
        <v>51</v>
      </c>
      <c r="AE317">
        <v>51</v>
      </c>
      <c r="AF317">
        <v>54</v>
      </c>
      <c r="AG317">
        <v>54</v>
      </c>
      <c r="AH317">
        <v>54</v>
      </c>
      <c r="AI317">
        <v>56</v>
      </c>
      <c r="AJ317">
        <v>56</v>
      </c>
      <c r="AK317">
        <v>56</v>
      </c>
      <c r="AL317">
        <v>58</v>
      </c>
      <c r="AM317">
        <v>58</v>
      </c>
      <c r="AN317">
        <v>58</v>
      </c>
      <c r="AO317">
        <v>60</v>
      </c>
      <c r="AP317">
        <v>60</v>
      </c>
      <c r="AQ317">
        <v>60</v>
      </c>
      <c r="AR317">
        <v>62</v>
      </c>
      <c r="AS317">
        <v>62</v>
      </c>
      <c r="AT317">
        <v>62</v>
      </c>
      <c r="AU317">
        <v>64</v>
      </c>
      <c r="AV317">
        <v>64</v>
      </c>
      <c r="AW317">
        <v>64</v>
      </c>
      <c r="AX317">
        <v>67</v>
      </c>
      <c r="AY317">
        <v>67</v>
      </c>
      <c r="AZ317">
        <v>67</v>
      </c>
      <c r="BA317">
        <v>69</v>
      </c>
      <c r="BB317">
        <v>69</v>
      </c>
      <c r="BC317">
        <v>69</v>
      </c>
      <c r="BD317">
        <v>64</v>
      </c>
      <c r="BE317">
        <v>64</v>
      </c>
      <c r="BF317">
        <v>64</v>
      </c>
      <c r="BG317">
        <v>58</v>
      </c>
      <c r="BH317">
        <v>58</v>
      </c>
      <c r="BI317">
        <v>58</v>
      </c>
      <c r="BJ317">
        <v>53</v>
      </c>
      <c r="BK317">
        <v>53</v>
      </c>
      <c r="BL317">
        <v>53</v>
      </c>
      <c r="BM317">
        <v>48</v>
      </c>
      <c r="BN317">
        <v>48</v>
      </c>
      <c r="BO317">
        <v>48</v>
      </c>
      <c r="BP317">
        <v>43</v>
      </c>
      <c r="BQ317">
        <v>43</v>
      </c>
      <c r="BR317">
        <v>43</v>
      </c>
      <c r="BS317">
        <v>38</v>
      </c>
      <c r="BT317">
        <v>38</v>
      </c>
      <c r="BU317">
        <v>38</v>
      </c>
      <c r="BV317">
        <v>32</v>
      </c>
      <c r="BW317">
        <v>32</v>
      </c>
      <c r="BX317">
        <v>32</v>
      </c>
    </row>
    <row r="318" spans="1:76" x14ac:dyDescent="0.4">
      <c r="A318" t="s">
        <v>239</v>
      </c>
      <c r="B318">
        <v>48</v>
      </c>
      <c r="C318">
        <v>66</v>
      </c>
      <c r="D318">
        <v>56</v>
      </c>
      <c r="E318">
        <v>44</v>
      </c>
      <c r="F318">
        <v>65</v>
      </c>
      <c r="G318">
        <v>54.333333333333336</v>
      </c>
      <c r="H318">
        <v>41</v>
      </c>
      <c r="I318">
        <v>64</v>
      </c>
      <c r="J318">
        <v>52.666666666666664</v>
      </c>
      <c r="K318">
        <v>37</v>
      </c>
      <c r="L318">
        <v>63</v>
      </c>
      <c r="M318">
        <v>50.666666666666664</v>
      </c>
      <c r="N318">
        <v>34</v>
      </c>
      <c r="O318">
        <v>62</v>
      </c>
      <c r="P318">
        <v>49.333333333333336</v>
      </c>
      <c r="Q318">
        <v>30</v>
      </c>
      <c r="R318">
        <v>61</v>
      </c>
      <c r="S318">
        <v>47.333333333333336</v>
      </c>
      <c r="T318">
        <v>51</v>
      </c>
      <c r="U318">
        <v>75</v>
      </c>
      <c r="V318">
        <v>62</v>
      </c>
      <c r="W318">
        <v>31</v>
      </c>
      <c r="X318">
        <v>59</v>
      </c>
      <c r="Y318">
        <v>46.666666666666664</v>
      </c>
      <c r="Z318">
        <v>32</v>
      </c>
      <c r="AA318">
        <v>58</v>
      </c>
      <c r="AB318">
        <v>46.333333333333336</v>
      </c>
      <c r="AC318">
        <v>32</v>
      </c>
      <c r="AD318">
        <v>57</v>
      </c>
      <c r="AE318">
        <v>46</v>
      </c>
      <c r="AF318">
        <v>33</v>
      </c>
      <c r="AG318">
        <v>56</v>
      </c>
      <c r="AH318">
        <v>45.666666666666664</v>
      </c>
      <c r="AI318">
        <v>33</v>
      </c>
      <c r="AJ318">
        <v>55</v>
      </c>
      <c r="AK318">
        <v>45.333333333333336</v>
      </c>
      <c r="AL318">
        <v>34</v>
      </c>
      <c r="AM318">
        <v>55</v>
      </c>
      <c r="AN318">
        <v>45.333333333333336</v>
      </c>
      <c r="AO318">
        <v>34</v>
      </c>
      <c r="AP318">
        <v>54</v>
      </c>
      <c r="AQ318">
        <v>44.666666666666664</v>
      </c>
      <c r="AR318">
        <v>35</v>
      </c>
      <c r="AS318">
        <v>53</v>
      </c>
      <c r="AT318">
        <v>44.666666666666664</v>
      </c>
      <c r="AU318">
        <v>35</v>
      </c>
      <c r="AV318">
        <v>52</v>
      </c>
      <c r="AW318">
        <v>44</v>
      </c>
      <c r="AX318">
        <v>36</v>
      </c>
      <c r="AY318">
        <v>51</v>
      </c>
      <c r="AZ318">
        <v>43.666666666666664</v>
      </c>
      <c r="BA318">
        <v>36</v>
      </c>
      <c r="BB318">
        <v>50</v>
      </c>
      <c r="BC318">
        <v>43.333333333333336</v>
      </c>
      <c r="BD318">
        <v>37</v>
      </c>
      <c r="BE318">
        <v>49</v>
      </c>
      <c r="BF318">
        <v>43</v>
      </c>
      <c r="BG318">
        <v>37</v>
      </c>
      <c r="BH318">
        <v>48</v>
      </c>
      <c r="BI318">
        <v>42.666666666666664</v>
      </c>
      <c r="BJ318">
        <v>38</v>
      </c>
      <c r="BK318">
        <v>47</v>
      </c>
      <c r="BL318">
        <v>42.333333333333336</v>
      </c>
      <c r="BM318">
        <v>38</v>
      </c>
      <c r="BN318">
        <v>46</v>
      </c>
      <c r="BO318">
        <v>41.666666666666664</v>
      </c>
      <c r="BP318">
        <v>39</v>
      </c>
      <c r="BQ318">
        <v>45</v>
      </c>
      <c r="BR318">
        <v>41.666666666666664</v>
      </c>
      <c r="BS318">
        <v>39</v>
      </c>
      <c r="BT318">
        <v>44</v>
      </c>
      <c r="BU318">
        <v>41</v>
      </c>
      <c r="BV318">
        <v>40</v>
      </c>
      <c r="BW318">
        <v>43</v>
      </c>
      <c r="BX318">
        <v>41</v>
      </c>
    </row>
    <row r="319" spans="1:76" x14ac:dyDescent="0.4">
      <c r="A319" t="s">
        <v>240</v>
      </c>
      <c r="B319">
        <v>26</v>
      </c>
      <c r="C319">
        <v>66</v>
      </c>
      <c r="D319">
        <v>47</v>
      </c>
      <c r="E319">
        <v>27</v>
      </c>
      <c r="F319">
        <v>65</v>
      </c>
      <c r="G319">
        <v>47</v>
      </c>
      <c r="H319">
        <v>28</v>
      </c>
      <c r="I319">
        <v>64</v>
      </c>
      <c r="J319">
        <v>47</v>
      </c>
      <c r="K319">
        <v>29</v>
      </c>
      <c r="L319">
        <v>64</v>
      </c>
      <c r="M319">
        <v>47.333333333333336</v>
      </c>
      <c r="N319">
        <v>30</v>
      </c>
      <c r="O319">
        <v>63</v>
      </c>
      <c r="P319">
        <v>47.333333333333336</v>
      </c>
      <c r="Q319">
        <v>31</v>
      </c>
      <c r="R319">
        <v>62</v>
      </c>
      <c r="S319">
        <v>47.333333333333336</v>
      </c>
      <c r="T319">
        <v>32</v>
      </c>
      <c r="U319">
        <v>61</v>
      </c>
      <c r="V319">
        <v>47.333333333333336</v>
      </c>
      <c r="W319">
        <v>33</v>
      </c>
      <c r="X319">
        <v>60</v>
      </c>
      <c r="Y319">
        <v>47.333333333333336</v>
      </c>
      <c r="Z319">
        <v>34</v>
      </c>
      <c r="AA319">
        <v>60</v>
      </c>
      <c r="AB319">
        <v>47.666666666666664</v>
      </c>
      <c r="AC319">
        <v>34</v>
      </c>
      <c r="AD319">
        <v>59</v>
      </c>
      <c r="AE319">
        <v>47.333333333333336</v>
      </c>
      <c r="AF319">
        <v>35</v>
      </c>
      <c r="AG319">
        <v>58</v>
      </c>
      <c r="AH319">
        <v>47.333333333333336</v>
      </c>
      <c r="AI319">
        <v>36</v>
      </c>
      <c r="AJ319">
        <v>57</v>
      </c>
      <c r="AK319">
        <v>47.333333333333336</v>
      </c>
      <c r="AL319">
        <v>37</v>
      </c>
      <c r="AM319">
        <v>56</v>
      </c>
      <c r="AN319">
        <v>47.333333333333336</v>
      </c>
      <c r="AO319">
        <v>38</v>
      </c>
      <c r="AP319">
        <v>56</v>
      </c>
      <c r="AQ319">
        <v>47.666666666666664</v>
      </c>
      <c r="AR319">
        <v>39</v>
      </c>
      <c r="AS319">
        <v>55</v>
      </c>
      <c r="AT319">
        <v>47.666666666666664</v>
      </c>
      <c r="AU319">
        <v>40</v>
      </c>
      <c r="AV319">
        <v>54</v>
      </c>
      <c r="AW319">
        <v>47.666666666666664</v>
      </c>
      <c r="AX319">
        <v>41</v>
      </c>
      <c r="AY319">
        <v>53</v>
      </c>
      <c r="AZ319">
        <v>47.666666666666664</v>
      </c>
      <c r="BA319">
        <v>42</v>
      </c>
      <c r="BB319">
        <v>52</v>
      </c>
      <c r="BC319">
        <v>47.666666666666664</v>
      </c>
      <c r="BD319">
        <v>43</v>
      </c>
      <c r="BE319">
        <v>51</v>
      </c>
      <c r="BF319">
        <v>47.666666666666664</v>
      </c>
      <c r="BG319">
        <v>44</v>
      </c>
      <c r="BH319">
        <v>51</v>
      </c>
      <c r="BI319">
        <v>48</v>
      </c>
      <c r="BJ319">
        <v>45</v>
      </c>
      <c r="BK319">
        <v>50</v>
      </c>
      <c r="BL319">
        <v>48</v>
      </c>
      <c r="BM319">
        <v>46</v>
      </c>
      <c r="BN319">
        <v>49</v>
      </c>
      <c r="BO319">
        <v>48</v>
      </c>
      <c r="BP319">
        <v>47</v>
      </c>
      <c r="BQ319">
        <v>49</v>
      </c>
      <c r="BR319">
        <v>48</v>
      </c>
      <c r="BS319">
        <v>47</v>
      </c>
      <c r="BT319">
        <v>49</v>
      </c>
      <c r="BU319">
        <v>48</v>
      </c>
      <c r="BV319">
        <v>47</v>
      </c>
      <c r="BW319">
        <v>49</v>
      </c>
      <c r="BX319">
        <v>48.333333333333336</v>
      </c>
    </row>
    <row r="320" spans="1:76" x14ac:dyDescent="0.4">
      <c r="A320" t="s">
        <v>241</v>
      </c>
      <c r="B320">
        <v>81</v>
      </c>
      <c r="C320">
        <v>170</v>
      </c>
      <c r="D320">
        <v>112.83333333333333</v>
      </c>
      <c r="E320">
        <v>80</v>
      </c>
      <c r="F320">
        <v>130</v>
      </c>
      <c r="G320">
        <v>103.5</v>
      </c>
      <c r="H320">
        <v>78</v>
      </c>
      <c r="I320">
        <v>112</v>
      </c>
      <c r="J320">
        <v>94</v>
      </c>
      <c r="K320">
        <v>77</v>
      </c>
      <c r="L320">
        <v>109</v>
      </c>
      <c r="M320">
        <v>91</v>
      </c>
      <c r="N320">
        <v>76</v>
      </c>
      <c r="O320">
        <v>106</v>
      </c>
      <c r="P320">
        <v>88.166666666666671</v>
      </c>
      <c r="Q320">
        <v>75</v>
      </c>
      <c r="R320">
        <v>102</v>
      </c>
      <c r="S320">
        <v>85.166666666666671</v>
      </c>
      <c r="T320">
        <v>73</v>
      </c>
      <c r="U320">
        <v>99</v>
      </c>
      <c r="V320">
        <v>82</v>
      </c>
      <c r="W320">
        <v>70</v>
      </c>
      <c r="X320">
        <v>96</v>
      </c>
      <c r="Y320">
        <v>79.166666666666657</v>
      </c>
      <c r="Z320">
        <v>66</v>
      </c>
      <c r="AA320">
        <v>93</v>
      </c>
      <c r="AB320">
        <v>76.333333333333329</v>
      </c>
      <c r="AC320">
        <v>61</v>
      </c>
      <c r="AD320">
        <v>90</v>
      </c>
      <c r="AE320">
        <v>73.333333333333329</v>
      </c>
      <c r="AF320">
        <v>56</v>
      </c>
      <c r="AG320">
        <v>86</v>
      </c>
      <c r="AH320">
        <v>70.166666666666671</v>
      </c>
      <c r="AI320">
        <v>51</v>
      </c>
      <c r="AJ320">
        <v>83</v>
      </c>
      <c r="AK320">
        <v>67.166666666666671</v>
      </c>
      <c r="AL320">
        <v>46</v>
      </c>
      <c r="AM320">
        <v>80</v>
      </c>
      <c r="AN320">
        <v>64.166666666666657</v>
      </c>
      <c r="AO320">
        <v>42</v>
      </c>
      <c r="AP320">
        <v>77</v>
      </c>
      <c r="AQ320">
        <v>61.5</v>
      </c>
      <c r="AR320">
        <v>37</v>
      </c>
      <c r="AS320">
        <v>74</v>
      </c>
      <c r="AT320">
        <v>58.5</v>
      </c>
      <c r="AU320">
        <v>43</v>
      </c>
      <c r="AV320">
        <v>71</v>
      </c>
      <c r="AW320">
        <v>59</v>
      </c>
      <c r="AX320">
        <v>49</v>
      </c>
      <c r="AY320">
        <v>69</v>
      </c>
      <c r="AZ320">
        <v>59.5</v>
      </c>
      <c r="BA320">
        <v>55</v>
      </c>
      <c r="BB320">
        <v>68</v>
      </c>
      <c r="BC320">
        <v>60.333333333333329</v>
      </c>
      <c r="BD320">
        <v>58</v>
      </c>
      <c r="BE320">
        <v>66</v>
      </c>
      <c r="BF320">
        <v>61</v>
      </c>
      <c r="BG320">
        <v>56</v>
      </c>
      <c r="BH320">
        <v>68</v>
      </c>
      <c r="BI320">
        <v>61.666666666666664</v>
      </c>
      <c r="BJ320">
        <v>53</v>
      </c>
      <c r="BK320">
        <v>74</v>
      </c>
      <c r="BL320">
        <v>64</v>
      </c>
      <c r="BM320">
        <v>51</v>
      </c>
      <c r="BN320">
        <v>80</v>
      </c>
      <c r="BO320">
        <v>69.333333333333329</v>
      </c>
      <c r="BP320">
        <v>49</v>
      </c>
      <c r="BQ320">
        <v>87</v>
      </c>
      <c r="BR320">
        <v>74.666666666666657</v>
      </c>
      <c r="BS320">
        <v>47</v>
      </c>
      <c r="BT320">
        <v>98</v>
      </c>
      <c r="BU320">
        <v>80</v>
      </c>
      <c r="BV320">
        <v>45</v>
      </c>
      <c r="BW320">
        <v>112</v>
      </c>
      <c r="BX320">
        <v>85.166666666666671</v>
      </c>
    </row>
    <row r="321" spans="1:76" x14ac:dyDescent="0.4">
      <c r="A321" t="s">
        <v>242</v>
      </c>
      <c r="B321">
        <v>53</v>
      </c>
      <c r="C321">
        <v>94</v>
      </c>
      <c r="D321">
        <v>66.875</v>
      </c>
      <c r="E321">
        <v>53</v>
      </c>
      <c r="F321">
        <v>91</v>
      </c>
      <c r="G321">
        <v>65.4375</v>
      </c>
      <c r="H321">
        <v>52</v>
      </c>
      <c r="I321">
        <v>88</v>
      </c>
      <c r="J321">
        <v>64</v>
      </c>
      <c r="K321">
        <v>52</v>
      </c>
      <c r="L321">
        <v>85</v>
      </c>
      <c r="M321">
        <v>62.5</v>
      </c>
      <c r="N321">
        <v>51</v>
      </c>
      <c r="O321">
        <v>82</v>
      </c>
      <c r="P321">
        <v>60.999999999999993</v>
      </c>
      <c r="Q321">
        <v>50</v>
      </c>
      <c r="R321">
        <v>79</v>
      </c>
      <c r="S321">
        <v>59.6875</v>
      </c>
      <c r="T321">
        <v>49</v>
      </c>
      <c r="U321">
        <v>76</v>
      </c>
      <c r="V321">
        <v>58.187500000000007</v>
      </c>
      <c r="W321">
        <v>48</v>
      </c>
      <c r="X321">
        <v>73</v>
      </c>
      <c r="Y321">
        <v>56.625</v>
      </c>
      <c r="Z321">
        <v>47</v>
      </c>
      <c r="AA321">
        <v>71</v>
      </c>
      <c r="AB321">
        <v>55.25</v>
      </c>
      <c r="AC321">
        <v>44</v>
      </c>
      <c r="AD321">
        <v>68</v>
      </c>
      <c r="AE321">
        <v>53.937500000000007</v>
      </c>
      <c r="AF321">
        <v>41</v>
      </c>
      <c r="AG321">
        <v>65</v>
      </c>
      <c r="AH321">
        <v>52.5</v>
      </c>
      <c r="AI321">
        <v>37</v>
      </c>
      <c r="AJ321">
        <v>64</v>
      </c>
      <c r="AK321">
        <v>50.875</v>
      </c>
      <c r="AL321">
        <v>34</v>
      </c>
      <c r="AM321">
        <v>64</v>
      </c>
      <c r="AN321">
        <v>49.375000000000007</v>
      </c>
      <c r="AO321">
        <v>31</v>
      </c>
      <c r="AP321">
        <v>64</v>
      </c>
      <c r="AQ321">
        <v>48</v>
      </c>
      <c r="AR321">
        <v>28</v>
      </c>
      <c r="AS321">
        <v>64</v>
      </c>
      <c r="AT321">
        <v>46.5</v>
      </c>
      <c r="AU321">
        <v>25</v>
      </c>
      <c r="AV321">
        <v>64</v>
      </c>
      <c r="AW321">
        <v>45.125</v>
      </c>
      <c r="AX321">
        <v>22</v>
      </c>
      <c r="AY321">
        <v>64</v>
      </c>
      <c r="AZ321">
        <v>43.625</v>
      </c>
      <c r="BA321">
        <v>26</v>
      </c>
      <c r="BB321">
        <v>74</v>
      </c>
      <c r="BC321">
        <v>52.8125</v>
      </c>
      <c r="BD321">
        <v>24</v>
      </c>
      <c r="BE321">
        <v>100</v>
      </c>
      <c r="BF321">
        <v>61.875</v>
      </c>
      <c r="BG321">
        <v>28</v>
      </c>
      <c r="BH321">
        <v>105</v>
      </c>
      <c r="BI321">
        <v>64.687499999999986</v>
      </c>
      <c r="BJ321">
        <v>27</v>
      </c>
      <c r="BK321">
        <v>127</v>
      </c>
      <c r="BL321">
        <v>63.625</v>
      </c>
      <c r="BM321">
        <v>36</v>
      </c>
      <c r="BN321">
        <v>84</v>
      </c>
      <c r="BO321">
        <v>59.3125</v>
      </c>
      <c r="BP321">
        <v>40</v>
      </c>
      <c r="BQ321">
        <v>64</v>
      </c>
      <c r="BR321">
        <v>52.812500000000007</v>
      </c>
      <c r="BS321">
        <v>39</v>
      </c>
      <c r="BT321">
        <v>64</v>
      </c>
      <c r="BU321">
        <v>49.687500000000007</v>
      </c>
      <c r="BV321">
        <v>19</v>
      </c>
      <c r="BW321">
        <v>65</v>
      </c>
      <c r="BX321">
        <v>46.562499999999993</v>
      </c>
    </row>
    <row r="322" spans="1:76" x14ac:dyDescent="0.4">
      <c r="A322" t="s">
        <v>243</v>
      </c>
      <c r="B322">
        <v>40</v>
      </c>
      <c r="C322">
        <v>119</v>
      </c>
      <c r="D322">
        <v>78.500000000000014</v>
      </c>
      <c r="E322">
        <v>42</v>
      </c>
      <c r="F322">
        <v>118</v>
      </c>
      <c r="G322">
        <v>78.5</v>
      </c>
      <c r="H322">
        <v>44</v>
      </c>
      <c r="I322">
        <v>116</v>
      </c>
      <c r="J322">
        <v>78.25</v>
      </c>
      <c r="K322">
        <v>47</v>
      </c>
      <c r="L322">
        <v>115</v>
      </c>
      <c r="M322">
        <v>78.416666666666657</v>
      </c>
      <c r="N322">
        <v>49</v>
      </c>
      <c r="O322">
        <v>113</v>
      </c>
      <c r="P322">
        <v>78.166666666666657</v>
      </c>
      <c r="Q322">
        <v>51</v>
      </c>
      <c r="R322">
        <v>112</v>
      </c>
      <c r="S322">
        <v>78.083333333333343</v>
      </c>
      <c r="T322">
        <v>54</v>
      </c>
      <c r="U322">
        <v>110</v>
      </c>
      <c r="V322">
        <v>78</v>
      </c>
      <c r="W322">
        <v>56</v>
      </c>
      <c r="X322">
        <v>109</v>
      </c>
      <c r="Y322">
        <v>77.916666666666671</v>
      </c>
      <c r="Z322">
        <v>58</v>
      </c>
      <c r="AA322">
        <v>107</v>
      </c>
      <c r="AB322">
        <v>77.666666666666671</v>
      </c>
      <c r="AC322">
        <v>60</v>
      </c>
      <c r="AD322">
        <v>106</v>
      </c>
      <c r="AE322">
        <v>77.75</v>
      </c>
      <c r="AF322">
        <v>60</v>
      </c>
      <c r="AG322">
        <v>104</v>
      </c>
      <c r="AH322">
        <v>77.583333333333343</v>
      </c>
      <c r="AI322">
        <v>60</v>
      </c>
      <c r="AJ322">
        <v>103</v>
      </c>
      <c r="AK322">
        <v>77.416666666666671</v>
      </c>
      <c r="AL322">
        <v>60</v>
      </c>
      <c r="AM322">
        <v>101</v>
      </c>
      <c r="AN322">
        <v>77.333333333333329</v>
      </c>
      <c r="AO322">
        <v>60</v>
      </c>
      <c r="AP322">
        <v>100</v>
      </c>
      <c r="AQ322">
        <v>77.333333333333343</v>
      </c>
      <c r="AR322">
        <v>60</v>
      </c>
      <c r="AS322">
        <v>98</v>
      </c>
      <c r="AT322">
        <v>77.250000000000014</v>
      </c>
      <c r="AU322">
        <v>60</v>
      </c>
      <c r="AV322">
        <v>97</v>
      </c>
      <c r="AW322">
        <v>77.166666666666657</v>
      </c>
      <c r="AX322">
        <v>60</v>
      </c>
      <c r="AY322">
        <v>95</v>
      </c>
      <c r="AZ322">
        <v>77.083333333333329</v>
      </c>
      <c r="BA322">
        <v>60</v>
      </c>
      <c r="BB322">
        <v>94</v>
      </c>
      <c r="BC322">
        <v>77.083333333333343</v>
      </c>
      <c r="BD322">
        <v>60</v>
      </c>
      <c r="BE322">
        <v>92</v>
      </c>
      <c r="BF322">
        <v>76.833333333333329</v>
      </c>
      <c r="BG322">
        <v>60</v>
      </c>
      <c r="BH322">
        <v>91</v>
      </c>
      <c r="BI322">
        <v>76.750000000000014</v>
      </c>
      <c r="BJ322">
        <v>59</v>
      </c>
      <c r="BK322">
        <v>89</v>
      </c>
      <c r="BL322">
        <v>76.749999999999986</v>
      </c>
      <c r="BM322">
        <v>58</v>
      </c>
      <c r="BN322">
        <v>89</v>
      </c>
      <c r="BO322">
        <v>76.583333333333329</v>
      </c>
      <c r="BP322">
        <v>56</v>
      </c>
      <c r="BQ322">
        <v>91</v>
      </c>
      <c r="BR322">
        <v>76.416666666666657</v>
      </c>
      <c r="BS322">
        <v>55</v>
      </c>
      <c r="BT322">
        <v>94</v>
      </c>
      <c r="BU322">
        <v>76.416666666666671</v>
      </c>
      <c r="BV322">
        <v>54</v>
      </c>
      <c r="BW322">
        <v>96</v>
      </c>
      <c r="BX322">
        <v>76.333333333333329</v>
      </c>
    </row>
    <row r="323" spans="1:76" x14ac:dyDescent="0.4">
      <c r="A323" t="s">
        <v>244</v>
      </c>
      <c r="B323">
        <v>55</v>
      </c>
      <c r="C323">
        <v>121</v>
      </c>
      <c r="D323">
        <v>90.285714285714292</v>
      </c>
      <c r="E323">
        <v>57</v>
      </c>
      <c r="F323">
        <v>118</v>
      </c>
      <c r="G323">
        <v>89.285714285714278</v>
      </c>
      <c r="H323">
        <v>60</v>
      </c>
      <c r="I323">
        <v>114</v>
      </c>
      <c r="J323">
        <v>88.285714285714292</v>
      </c>
      <c r="K323">
        <v>62</v>
      </c>
      <c r="L323">
        <v>110</v>
      </c>
      <c r="M323">
        <v>87.142857142857139</v>
      </c>
      <c r="N323">
        <v>65</v>
      </c>
      <c r="O323">
        <v>106</v>
      </c>
      <c r="P323">
        <v>86.285714285714278</v>
      </c>
      <c r="Q323">
        <v>67</v>
      </c>
      <c r="R323">
        <v>104</v>
      </c>
      <c r="S323">
        <v>85.142857142857139</v>
      </c>
      <c r="T323">
        <v>70</v>
      </c>
      <c r="U323">
        <v>102</v>
      </c>
      <c r="V323">
        <v>84.142857142857139</v>
      </c>
      <c r="W323">
        <v>68</v>
      </c>
      <c r="X323">
        <v>101</v>
      </c>
      <c r="Y323">
        <v>83.285714285714278</v>
      </c>
      <c r="Z323">
        <v>66</v>
      </c>
      <c r="AA323">
        <v>99</v>
      </c>
      <c r="AB323">
        <v>82.285714285714292</v>
      </c>
      <c r="AC323">
        <v>64</v>
      </c>
      <c r="AD323">
        <v>97</v>
      </c>
      <c r="AE323">
        <v>81.285714285714278</v>
      </c>
      <c r="AF323">
        <v>62</v>
      </c>
      <c r="AG323">
        <v>95</v>
      </c>
      <c r="AH323">
        <v>80.285714285714278</v>
      </c>
      <c r="AI323">
        <v>60</v>
      </c>
      <c r="AJ323">
        <v>93</v>
      </c>
      <c r="AK323">
        <v>79.285714285714292</v>
      </c>
      <c r="AL323">
        <v>58</v>
      </c>
      <c r="AM323">
        <v>91</v>
      </c>
      <c r="AN323">
        <v>78.285714285714278</v>
      </c>
      <c r="AO323">
        <v>56</v>
      </c>
      <c r="AP323">
        <v>89</v>
      </c>
      <c r="AQ323">
        <v>78.142857142857153</v>
      </c>
      <c r="AR323">
        <v>54</v>
      </c>
      <c r="AS323">
        <v>92</v>
      </c>
      <c r="AT323">
        <v>78</v>
      </c>
      <c r="AU323">
        <v>52</v>
      </c>
      <c r="AV323">
        <v>98</v>
      </c>
      <c r="AW323">
        <v>77.857142857142847</v>
      </c>
      <c r="AX323">
        <v>50</v>
      </c>
      <c r="AY323">
        <v>104</v>
      </c>
      <c r="AZ323">
        <v>77.857142857142861</v>
      </c>
      <c r="BA323">
        <v>49</v>
      </c>
      <c r="BB323">
        <v>111</v>
      </c>
      <c r="BC323">
        <v>77.857142857142847</v>
      </c>
      <c r="BD323">
        <v>47</v>
      </c>
      <c r="BE323">
        <v>117</v>
      </c>
      <c r="BF323">
        <v>77.714285714285722</v>
      </c>
      <c r="BG323">
        <v>45</v>
      </c>
      <c r="BH323">
        <v>123</v>
      </c>
      <c r="BI323">
        <v>75.142857142857139</v>
      </c>
      <c r="BJ323">
        <v>43</v>
      </c>
      <c r="BK323">
        <v>101</v>
      </c>
      <c r="BL323">
        <v>65.571428571428584</v>
      </c>
      <c r="BM323">
        <v>41</v>
      </c>
      <c r="BN323">
        <v>80</v>
      </c>
      <c r="BO323">
        <v>56.428571428571431</v>
      </c>
      <c r="BP323">
        <v>38</v>
      </c>
      <c r="BQ323">
        <v>70</v>
      </c>
      <c r="BR323">
        <v>46.714285714285715</v>
      </c>
      <c r="BS323">
        <v>27</v>
      </c>
      <c r="BT323">
        <v>70</v>
      </c>
      <c r="BU323">
        <v>37.571428571428569</v>
      </c>
      <c r="BV323">
        <v>15</v>
      </c>
      <c r="BW323">
        <v>70</v>
      </c>
      <c r="BX323">
        <v>28.285714285714288</v>
      </c>
    </row>
    <row r="324" spans="1:76" x14ac:dyDescent="0.4">
      <c r="A324" t="s">
        <v>245</v>
      </c>
      <c r="B324">
        <v>76</v>
      </c>
      <c r="C324">
        <v>113</v>
      </c>
      <c r="D324">
        <v>90.666666666666671</v>
      </c>
      <c r="E324">
        <v>63</v>
      </c>
      <c r="F324">
        <v>108</v>
      </c>
      <c r="G324">
        <v>84.666666666666671</v>
      </c>
      <c r="H324">
        <v>51</v>
      </c>
      <c r="I324">
        <v>102</v>
      </c>
      <c r="J324">
        <v>78.666666666666671</v>
      </c>
      <c r="K324">
        <v>70</v>
      </c>
      <c r="L324">
        <v>97</v>
      </c>
      <c r="M324">
        <v>83.333333333333329</v>
      </c>
      <c r="N324">
        <v>83</v>
      </c>
      <c r="O324">
        <v>92</v>
      </c>
      <c r="P324">
        <v>87.666666666666671</v>
      </c>
      <c r="Q324">
        <v>83</v>
      </c>
      <c r="R324">
        <v>87</v>
      </c>
      <c r="S324">
        <v>85.666666666666671</v>
      </c>
      <c r="T324">
        <v>83</v>
      </c>
      <c r="U324">
        <v>86</v>
      </c>
      <c r="V324">
        <v>85</v>
      </c>
      <c r="W324">
        <v>83</v>
      </c>
      <c r="X324">
        <v>85</v>
      </c>
      <c r="Y324">
        <v>84.333333333333329</v>
      </c>
      <c r="Z324">
        <v>83</v>
      </c>
      <c r="AA324">
        <v>85</v>
      </c>
      <c r="AB324">
        <v>83.666666666666671</v>
      </c>
      <c r="AC324">
        <v>82</v>
      </c>
      <c r="AD324">
        <v>84</v>
      </c>
      <c r="AE324">
        <v>83</v>
      </c>
      <c r="AF324">
        <v>81</v>
      </c>
      <c r="AG324">
        <v>84</v>
      </c>
      <c r="AH324">
        <v>82.666666666666671</v>
      </c>
      <c r="AI324">
        <v>80</v>
      </c>
      <c r="AJ324">
        <v>83</v>
      </c>
      <c r="AK324">
        <v>82</v>
      </c>
      <c r="AL324">
        <v>78</v>
      </c>
      <c r="AM324">
        <v>83</v>
      </c>
      <c r="AN324">
        <v>81.333333333333329</v>
      </c>
      <c r="AO324">
        <v>77</v>
      </c>
      <c r="AP324">
        <v>83</v>
      </c>
      <c r="AQ324">
        <v>80.666666666666671</v>
      </c>
      <c r="AR324">
        <v>76</v>
      </c>
      <c r="AS324">
        <v>83</v>
      </c>
      <c r="AT324">
        <v>80.333333333333329</v>
      </c>
      <c r="AU324">
        <v>74</v>
      </c>
      <c r="AV324">
        <v>83</v>
      </c>
      <c r="AW324">
        <v>79.333333333333329</v>
      </c>
      <c r="AX324">
        <v>73</v>
      </c>
      <c r="AY324">
        <v>83</v>
      </c>
      <c r="AZ324">
        <v>79</v>
      </c>
      <c r="BA324">
        <v>72</v>
      </c>
      <c r="BB324">
        <v>83</v>
      </c>
      <c r="BC324">
        <v>78.333333333333329</v>
      </c>
      <c r="BD324">
        <v>71</v>
      </c>
      <c r="BE324">
        <v>83</v>
      </c>
      <c r="BF324">
        <v>77.666666666666671</v>
      </c>
      <c r="BG324">
        <v>69</v>
      </c>
      <c r="BH324">
        <v>83</v>
      </c>
      <c r="BI324">
        <v>77</v>
      </c>
      <c r="BJ324">
        <v>68</v>
      </c>
      <c r="BK324">
        <v>83</v>
      </c>
      <c r="BL324">
        <v>76.333333333333329</v>
      </c>
      <c r="BM324">
        <v>67</v>
      </c>
      <c r="BN324">
        <v>83</v>
      </c>
      <c r="BO324">
        <v>76</v>
      </c>
      <c r="BP324">
        <v>65</v>
      </c>
      <c r="BQ324">
        <v>83</v>
      </c>
      <c r="BR324">
        <v>75</v>
      </c>
      <c r="BS324">
        <v>64</v>
      </c>
      <c r="BT324">
        <v>83</v>
      </c>
      <c r="BU324">
        <v>74.666666666666671</v>
      </c>
      <c r="BV324">
        <v>63</v>
      </c>
      <c r="BW324">
        <v>83</v>
      </c>
      <c r="BX324">
        <v>74</v>
      </c>
    </row>
    <row r="325" spans="1:76" x14ac:dyDescent="0.4">
      <c r="A325" t="s">
        <v>246</v>
      </c>
      <c r="B325">
        <v>37</v>
      </c>
      <c r="C325">
        <v>146</v>
      </c>
      <c r="D325">
        <v>83.461538461538453</v>
      </c>
      <c r="E325">
        <v>39</v>
      </c>
      <c r="F325">
        <v>130</v>
      </c>
      <c r="G325">
        <v>82.384615384615373</v>
      </c>
      <c r="H325">
        <v>42</v>
      </c>
      <c r="I325">
        <v>127</v>
      </c>
      <c r="J325">
        <v>81.230769230769241</v>
      </c>
      <c r="K325">
        <v>45</v>
      </c>
      <c r="L325">
        <v>124</v>
      </c>
      <c r="M325">
        <v>80.076923076923066</v>
      </c>
      <c r="N325">
        <v>48</v>
      </c>
      <c r="O325">
        <v>122</v>
      </c>
      <c r="P325">
        <v>80.692307692307708</v>
      </c>
      <c r="Q325">
        <v>50</v>
      </c>
      <c r="R325">
        <v>119</v>
      </c>
      <c r="S325">
        <v>81.07692307692308</v>
      </c>
      <c r="T325">
        <v>53</v>
      </c>
      <c r="U325">
        <v>116</v>
      </c>
      <c r="V325">
        <v>81.615384615384613</v>
      </c>
      <c r="W325">
        <v>56</v>
      </c>
      <c r="X325">
        <v>114</v>
      </c>
      <c r="Y325">
        <v>82.230769230769241</v>
      </c>
      <c r="Z325">
        <v>59</v>
      </c>
      <c r="AA325">
        <v>111</v>
      </c>
      <c r="AB325">
        <v>82.461538461538453</v>
      </c>
      <c r="AC325">
        <v>62</v>
      </c>
      <c r="AD325">
        <v>108</v>
      </c>
      <c r="AE325">
        <v>82.538461538461547</v>
      </c>
      <c r="AF325">
        <v>64</v>
      </c>
      <c r="AG325">
        <v>105</v>
      </c>
      <c r="AH325">
        <v>82.538461538461519</v>
      </c>
      <c r="AI325">
        <v>67</v>
      </c>
      <c r="AJ325">
        <v>103</v>
      </c>
      <c r="AK325">
        <v>82.692307692307693</v>
      </c>
      <c r="AL325">
        <v>67</v>
      </c>
      <c r="AM325">
        <v>100</v>
      </c>
      <c r="AN325">
        <v>82.769230769230759</v>
      </c>
      <c r="AO325">
        <v>65</v>
      </c>
      <c r="AP325">
        <v>101</v>
      </c>
      <c r="AQ325">
        <v>82.84615384615384</v>
      </c>
      <c r="AR325">
        <v>64</v>
      </c>
      <c r="AS325">
        <v>102</v>
      </c>
      <c r="AT325">
        <v>82.923076923076934</v>
      </c>
      <c r="AU325">
        <v>63</v>
      </c>
      <c r="AV325">
        <v>103</v>
      </c>
      <c r="AW325">
        <v>83.15384615384616</v>
      </c>
      <c r="AX325">
        <v>62</v>
      </c>
      <c r="AY325">
        <v>104</v>
      </c>
      <c r="AZ325">
        <v>83.230769230769241</v>
      </c>
      <c r="BA325">
        <v>60</v>
      </c>
      <c r="BB325">
        <v>105</v>
      </c>
      <c r="BC325">
        <v>83.384615384615387</v>
      </c>
      <c r="BD325">
        <v>70</v>
      </c>
      <c r="BE325">
        <v>106</v>
      </c>
      <c r="BF325">
        <v>84.461538461538467</v>
      </c>
      <c r="BG325">
        <v>69</v>
      </c>
      <c r="BH325">
        <v>120</v>
      </c>
      <c r="BI325">
        <v>88.230769230769241</v>
      </c>
      <c r="BJ325">
        <v>68</v>
      </c>
      <c r="BK325">
        <v>143</v>
      </c>
      <c r="BL325">
        <v>92.153846153846146</v>
      </c>
      <c r="BM325">
        <v>67</v>
      </c>
      <c r="BN325">
        <v>165</v>
      </c>
      <c r="BO325">
        <v>95.92307692307692</v>
      </c>
      <c r="BP325">
        <v>66</v>
      </c>
      <c r="BQ325">
        <v>187</v>
      </c>
      <c r="BR325">
        <v>99.692307692307693</v>
      </c>
      <c r="BS325">
        <v>65</v>
      </c>
      <c r="BT325">
        <v>144</v>
      </c>
      <c r="BU325">
        <v>93.92307692307692</v>
      </c>
      <c r="BV325">
        <v>41</v>
      </c>
      <c r="BW325">
        <v>156</v>
      </c>
      <c r="BX325">
        <v>88.307692307692307</v>
      </c>
    </row>
    <row r="326" spans="1:76" x14ac:dyDescent="0.4">
      <c r="A326" t="s">
        <v>247</v>
      </c>
      <c r="B326">
        <v>34</v>
      </c>
      <c r="C326">
        <v>57</v>
      </c>
      <c r="D326">
        <v>42.333333333333336</v>
      </c>
      <c r="E326">
        <v>36</v>
      </c>
      <c r="F326">
        <v>62</v>
      </c>
      <c r="G326">
        <v>45</v>
      </c>
      <c r="H326">
        <v>38</v>
      </c>
      <c r="I326">
        <v>66</v>
      </c>
      <c r="J326">
        <v>47.666666666666664</v>
      </c>
      <c r="K326">
        <v>40</v>
      </c>
      <c r="L326">
        <v>70</v>
      </c>
      <c r="M326">
        <v>50</v>
      </c>
      <c r="N326">
        <v>41</v>
      </c>
      <c r="O326">
        <v>75</v>
      </c>
      <c r="P326">
        <v>52.666666666666664</v>
      </c>
      <c r="Q326">
        <v>42</v>
      </c>
      <c r="R326">
        <v>79</v>
      </c>
      <c r="S326">
        <v>55</v>
      </c>
      <c r="T326">
        <v>44</v>
      </c>
      <c r="U326">
        <v>83</v>
      </c>
      <c r="V326">
        <v>57.666666666666664</v>
      </c>
      <c r="W326">
        <v>45</v>
      </c>
      <c r="X326">
        <v>88</v>
      </c>
      <c r="Y326">
        <v>60.666666666666664</v>
      </c>
      <c r="Z326">
        <v>46</v>
      </c>
      <c r="AA326">
        <v>92</v>
      </c>
      <c r="AB326">
        <v>63</v>
      </c>
      <c r="AC326">
        <v>47</v>
      </c>
      <c r="AD326">
        <v>96</v>
      </c>
      <c r="AE326">
        <v>65.333333333333329</v>
      </c>
      <c r="AF326">
        <v>49</v>
      </c>
      <c r="AG326">
        <v>100</v>
      </c>
      <c r="AH326">
        <v>68</v>
      </c>
      <c r="AI326">
        <v>50</v>
      </c>
      <c r="AJ326">
        <v>105</v>
      </c>
      <c r="AK326">
        <v>70.666666666666671</v>
      </c>
      <c r="AL326">
        <v>51</v>
      </c>
      <c r="AM326">
        <v>109</v>
      </c>
      <c r="AN326">
        <v>73</v>
      </c>
      <c r="AO326">
        <v>52</v>
      </c>
      <c r="AP326">
        <v>113</v>
      </c>
      <c r="AQ326">
        <v>75.333333333333329</v>
      </c>
      <c r="AR326">
        <v>54</v>
      </c>
      <c r="AS326">
        <v>118</v>
      </c>
      <c r="AT326">
        <v>78.666666666666671</v>
      </c>
      <c r="AU326">
        <v>55</v>
      </c>
      <c r="AV326">
        <v>122</v>
      </c>
      <c r="AW326">
        <v>81</v>
      </c>
      <c r="AX326">
        <v>56</v>
      </c>
      <c r="AY326">
        <v>126</v>
      </c>
      <c r="AZ326">
        <v>83.333333333333329</v>
      </c>
      <c r="BA326">
        <v>57</v>
      </c>
      <c r="BB326">
        <v>130</v>
      </c>
      <c r="BC326">
        <v>85.666666666666671</v>
      </c>
      <c r="BD326">
        <v>59</v>
      </c>
      <c r="BE326">
        <v>151</v>
      </c>
      <c r="BF326">
        <v>94</v>
      </c>
      <c r="BG326">
        <v>60</v>
      </c>
      <c r="BH326">
        <v>172</v>
      </c>
      <c r="BI326">
        <v>102</v>
      </c>
      <c r="BJ326">
        <v>61</v>
      </c>
      <c r="BK326">
        <v>193</v>
      </c>
      <c r="BL326">
        <v>110</v>
      </c>
      <c r="BM326">
        <v>62</v>
      </c>
      <c r="BN326">
        <v>214</v>
      </c>
      <c r="BO326">
        <v>118.33333333333334</v>
      </c>
      <c r="BP326">
        <v>63</v>
      </c>
      <c r="BQ326">
        <v>234</v>
      </c>
      <c r="BR326">
        <v>126</v>
      </c>
      <c r="BS326">
        <v>65</v>
      </c>
      <c r="BT326">
        <v>255</v>
      </c>
      <c r="BU326">
        <v>134.33333333333334</v>
      </c>
      <c r="BV326">
        <v>66</v>
      </c>
      <c r="BW326">
        <v>276</v>
      </c>
      <c r="BX326">
        <v>142.33333333333334</v>
      </c>
    </row>
    <row r="327" spans="1:76" x14ac:dyDescent="0.4">
      <c r="A327" t="s">
        <v>248</v>
      </c>
      <c r="B327">
        <v>76</v>
      </c>
      <c r="C327">
        <v>138</v>
      </c>
      <c r="D327">
        <v>104.125</v>
      </c>
      <c r="E327">
        <v>74</v>
      </c>
      <c r="F327">
        <v>131</v>
      </c>
      <c r="G327">
        <v>100.375</v>
      </c>
      <c r="H327">
        <v>72</v>
      </c>
      <c r="I327">
        <v>124</v>
      </c>
      <c r="J327">
        <v>96.499999999999986</v>
      </c>
      <c r="K327">
        <v>70</v>
      </c>
      <c r="L327">
        <v>117</v>
      </c>
      <c r="M327">
        <v>93.25</v>
      </c>
      <c r="N327">
        <v>68</v>
      </c>
      <c r="O327">
        <v>110</v>
      </c>
      <c r="P327">
        <v>89.500000000000014</v>
      </c>
      <c r="Q327">
        <v>66</v>
      </c>
      <c r="R327">
        <v>103</v>
      </c>
      <c r="S327">
        <v>85.750000000000014</v>
      </c>
      <c r="T327">
        <v>64</v>
      </c>
      <c r="U327">
        <v>96</v>
      </c>
      <c r="V327">
        <v>82.25</v>
      </c>
      <c r="W327">
        <v>62</v>
      </c>
      <c r="X327">
        <v>89</v>
      </c>
      <c r="Y327">
        <v>78.625</v>
      </c>
      <c r="Z327">
        <v>59</v>
      </c>
      <c r="AA327">
        <v>85</v>
      </c>
      <c r="AB327">
        <v>74.625</v>
      </c>
      <c r="AC327">
        <v>57</v>
      </c>
      <c r="AD327">
        <v>82</v>
      </c>
      <c r="AE327">
        <v>71.125</v>
      </c>
      <c r="AF327">
        <v>55</v>
      </c>
      <c r="AG327">
        <v>78</v>
      </c>
      <c r="AH327">
        <v>67.375</v>
      </c>
      <c r="AI327">
        <v>53</v>
      </c>
      <c r="AJ327">
        <v>75</v>
      </c>
      <c r="AK327">
        <v>63.75</v>
      </c>
      <c r="AL327">
        <v>51</v>
      </c>
      <c r="AM327">
        <v>72</v>
      </c>
      <c r="AN327">
        <v>60.125</v>
      </c>
      <c r="AO327">
        <v>46</v>
      </c>
      <c r="AP327">
        <v>68</v>
      </c>
      <c r="AQ327">
        <v>56.5</v>
      </c>
      <c r="AR327">
        <v>46</v>
      </c>
      <c r="AS327">
        <v>65</v>
      </c>
      <c r="AT327">
        <v>54.5</v>
      </c>
      <c r="AU327">
        <v>45</v>
      </c>
      <c r="AV327">
        <v>62</v>
      </c>
      <c r="AW327">
        <v>52.124999999999993</v>
      </c>
      <c r="AX327">
        <v>43</v>
      </c>
      <c r="AY327">
        <v>58</v>
      </c>
      <c r="AZ327">
        <v>50</v>
      </c>
      <c r="BA327">
        <v>41</v>
      </c>
      <c r="BB327">
        <v>55</v>
      </c>
      <c r="BC327">
        <v>48</v>
      </c>
      <c r="BD327">
        <v>39</v>
      </c>
      <c r="BE327">
        <v>52</v>
      </c>
      <c r="BF327">
        <v>45.75</v>
      </c>
      <c r="BG327">
        <v>36</v>
      </c>
      <c r="BH327">
        <v>48</v>
      </c>
      <c r="BI327">
        <v>43.5</v>
      </c>
      <c r="BJ327">
        <v>33</v>
      </c>
      <c r="BK327">
        <v>47</v>
      </c>
      <c r="BL327">
        <v>41.375</v>
      </c>
      <c r="BM327">
        <v>31</v>
      </c>
      <c r="BN327">
        <v>46</v>
      </c>
      <c r="BO327">
        <v>39.25</v>
      </c>
      <c r="BP327">
        <v>28</v>
      </c>
      <c r="BQ327">
        <v>46</v>
      </c>
      <c r="BR327">
        <v>37.250000000000007</v>
      </c>
      <c r="BS327">
        <v>25</v>
      </c>
      <c r="BT327">
        <v>46</v>
      </c>
      <c r="BU327">
        <v>35</v>
      </c>
      <c r="BV327">
        <v>22</v>
      </c>
      <c r="BW327">
        <v>45</v>
      </c>
      <c r="BX327">
        <v>32.625</v>
      </c>
    </row>
    <row r="328" spans="1:76" x14ac:dyDescent="0.4">
      <c r="A328" t="s">
        <v>249</v>
      </c>
      <c r="B328">
        <v>80</v>
      </c>
      <c r="C328">
        <v>121</v>
      </c>
      <c r="D328">
        <v>100.5</v>
      </c>
      <c r="E328">
        <v>79</v>
      </c>
      <c r="F328">
        <v>106</v>
      </c>
      <c r="G328">
        <v>92.5</v>
      </c>
      <c r="H328">
        <v>78</v>
      </c>
      <c r="I328">
        <v>92</v>
      </c>
      <c r="J328">
        <v>85</v>
      </c>
      <c r="K328">
        <v>77</v>
      </c>
      <c r="L328">
        <v>78</v>
      </c>
      <c r="M328">
        <v>77.5</v>
      </c>
      <c r="N328">
        <v>64</v>
      </c>
      <c r="O328">
        <v>76</v>
      </c>
      <c r="P328">
        <v>70</v>
      </c>
      <c r="Q328">
        <v>64</v>
      </c>
      <c r="R328">
        <v>75</v>
      </c>
      <c r="S328">
        <v>69.5</v>
      </c>
      <c r="T328">
        <v>64</v>
      </c>
      <c r="U328">
        <v>75</v>
      </c>
      <c r="V328">
        <v>69.5</v>
      </c>
      <c r="W328">
        <v>65</v>
      </c>
      <c r="X328">
        <v>74</v>
      </c>
      <c r="Y328">
        <v>69.5</v>
      </c>
      <c r="Z328">
        <v>65</v>
      </c>
      <c r="AA328">
        <v>73</v>
      </c>
      <c r="AB328">
        <v>69</v>
      </c>
      <c r="AC328">
        <v>65</v>
      </c>
      <c r="AD328">
        <v>72</v>
      </c>
      <c r="AE328">
        <v>68.5</v>
      </c>
      <c r="AF328">
        <v>65</v>
      </c>
      <c r="AG328">
        <v>71</v>
      </c>
      <c r="AH328">
        <v>68</v>
      </c>
      <c r="AI328">
        <v>65</v>
      </c>
      <c r="AJ328">
        <v>70</v>
      </c>
      <c r="AK328">
        <v>67.5</v>
      </c>
      <c r="AL328">
        <v>65</v>
      </c>
      <c r="AM328">
        <v>69</v>
      </c>
      <c r="AN328">
        <v>67</v>
      </c>
      <c r="AO328">
        <v>66</v>
      </c>
      <c r="AP328">
        <v>69</v>
      </c>
      <c r="AQ328">
        <v>67.5</v>
      </c>
      <c r="AR328">
        <v>66</v>
      </c>
      <c r="AS328">
        <v>68</v>
      </c>
      <c r="AT328">
        <v>67</v>
      </c>
      <c r="AU328">
        <v>66</v>
      </c>
      <c r="AV328">
        <v>67</v>
      </c>
      <c r="AW328">
        <v>66.5</v>
      </c>
      <c r="AX328">
        <v>66</v>
      </c>
      <c r="AY328">
        <v>66</v>
      </c>
      <c r="AZ328">
        <v>66</v>
      </c>
      <c r="BA328">
        <v>65</v>
      </c>
      <c r="BB328">
        <v>66</v>
      </c>
      <c r="BC328">
        <v>65.5</v>
      </c>
      <c r="BD328">
        <v>64</v>
      </c>
      <c r="BE328">
        <v>66</v>
      </c>
      <c r="BF328">
        <v>65</v>
      </c>
      <c r="BG328">
        <v>63</v>
      </c>
      <c r="BH328">
        <v>66</v>
      </c>
      <c r="BI328">
        <v>64.5</v>
      </c>
      <c r="BJ328">
        <v>63</v>
      </c>
      <c r="BK328">
        <v>67</v>
      </c>
      <c r="BL328">
        <v>65</v>
      </c>
      <c r="BM328">
        <v>62</v>
      </c>
      <c r="BN328">
        <v>67</v>
      </c>
      <c r="BO328">
        <v>64.5</v>
      </c>
      <c r="BP328">
        <v>61</v>
      </c>
      <c r="BQ328">
        <v>67</v>
      </c>
      <c r="BR328">
        <v>64</v>
      </c>
      <c r="BS328">
        <v>60</v>
      </c>
      <c r="BT328">
        <v>67</v>
      </c>
      <c r="BU328">
        <v>63.5</v>
      </c>
      <c r="BV328">
        <v>59</v>
      </c>
      <c r="BW328">
        <v>67</v>
      </c>
      <c r="BX328">
        <v>63</v>
      </c>
    </row>
    <row r="329" spans="1:76" x14ac:dyDescent="0.4">
      <c r="A329" t="s">
        <v>250</v>
      </c>
      <c r="B329">
        <v>19</v>
      </c>
      <c r="C329">
        <v>154</v>
      </c>
      <c r="D329">
        <v>96.933333333333337</v>
      </c>
      <c r="E329">
        <v>28</v>
      </c>
      <c r="F329">
        <v>155</v>
      </c>
      <c r="G329">
        <v>98.999999999999986</v>
      </c>
      <c r="H329">
        <v>38</v>
      </c>
      <c r="I329">
        <v>156</v>
      </c>
      <c r="J329">
        <v>101.06666666666668</v>
      </c>
      <c r="K329">
        <v>42</v>
      </c>
      <c r="L329">
        <v>158</v>
      </c>
      <c r="M329">
        <v>103.4</v>
      </c>
      <c r="N329">
        <v>45</v>
      </c>
      <c r="O329">
        <v>159</v>
      </c>
      <c r="P329">
        <v>105.60000000000001</v>
      </c>
      <c r="Q329">
        <v>49</v>
      </c>
      <c r="R329">
        <v>162</v>
      </c>
      <c r="S329">
        <v>107.8</v>
      </c>
      <c r="T329">
        <v>53</v>
      </c>
      <c r="U329">
        <v>168</v>
      </c>
      <c r="V329">
        <v>110</v>
      </c>
      <c r="W329">
        <v>56</v>
      </c>
      <c r="X329">
        <v>174</v>
      </c>
      <c r="Y329">
        <v>112.13333333333334</v>
      </c>
      <c r="Z329">
        <v>60</v>
      </c>
      <c r="AA329">
        <v>179</v>
      </c>
      <c r="AB329">
        <v>114.39999999999999</v>
      </c>
      <c r="AC329">
        <v>64</v>
      </c>
      <c r="AD329">
        <v>185</v>
      </c>
      <c r="AE329">
        <v>116.66666666666666</v>
      </c>
      <c r="AF329">
        <v>67</v>
      </c>
      <c r="AG329">
        <v>191</v>
      </c>
      <c r="AH329">
        <v>118.86666666666667</v>
      </c>
      <c r="AI329">
        <v>71</v>
      </c>
      <c r="AJ329">
        <v>196</v>
      </c>
      <c r="AK329">
        <v>121.00000000000001</v>
      </c>
      <c r="AL329">
        <v>74</v>
      </c>
      <c r="AM329">
        <v>202</v>
      </c>
      <c r="AN329">
        <v>124.6</v>
      </c>
      <c r="AO329">
        <v>76</v>
      </c>
      <c r="AP329">
        <v>208</v>
      </c>
      <c r="AQ329">
        <v>128.06666666666666</v>
      </c>
      <c r="AR329">
        <v>76</v>
      </c>
      <c r="AS329">
        <v>213</v>
      </c>
      <c r="AT329">
        <v>131.6</v>
      </c>
      <c r="AU329">
        <v>72</v>
      </c>
      <c r="AV329">
        <v>231</v>
      </c>
      <c r="AW329">
        <v>135.26666666666668</v>
      </c>
      <c r="AX329">
        <v>57</v>
      </c>
      <c r="AY329">
        <v>128</v>
      </c>
      <c r="AZ329">
        <v>87.800000000000011</v>
      </c>
      <c r="BA329">
        <v>55</v>
      </c>
      <c r="BB329">
        <v>114</v>
      </c>
      <c r="BC329">
        <v>83.000000000000014</v>
      </c>
      <c r="BD329">
        <v>53</v>
      </c>
      <c r="BE329">
        <v>99</v>
      </c>
      <c r="BF329">
        <v>78.399999999999991</v>
      </c>
      <c r="BG329">
        <v>50</v>
      </c>
      <c r="BH329">
        <v>90</v>
      </c>
      <c r="BI329">
        <v>73.73333333333332</v>
      </c>
      <c r="BJ329">
        <v>48</v>
      </c>
      <c r="BK329">
        <v>90</v>
      </c>
      <c r="BL329">
        <v>69</v>
      </c>
      <c r="BM329">
        <v>46</v>
      </c>
      <c r="BN329">
        <v>90</v>
      </c>
      <c r="BO329">
        <v>64.26666666666668</v>
      </c>
      <c r="BP329">
        <v>41</v>
      </c>
      <c r="BQ329">
        <v>91</v>
      </c>
      <c r="BR329">
        <v>59.6</v>
      </c>
      <c r="BS329">
        <v>27</v>
      </c>
      <c r="BT329">
        <v>89</v>
      </c>
      <c r="BU329">
        <v>50.666666666666664</v>
      </c>
      <c r="BV329">
        <v>12</v>
      </c>
      <c r="BW329">
        <v>90</v>
      </c>
      <c r="BX329">
        <v>41.733333333333334</v>
      </c>
    </row>
    <row r="330" spans="1:76" x14ac:dyDescent="0.4">
      <c r="A330" t="s">
        <v>251</v>
      </c>
      <c r="B330">
        <v>37</v>
      </c>
      <c r="C330">
        <v>127</v>
      </c>
      <c r="D330">
        <v>86.375</v>
      </c>
      <c r="E330">
        <v>38</v>
      </c>
      <c r="F330">
        <v>128</v>
      </c>
      <c r="G330">
        <v>88.125</v>
      </c>
      <c r="H330">
        <v>39</v>
      </c>
      <c r="I330">
        <v>129</v>
      </c>
      <c r="J330">
        <v>89.875</v>
      </c>
      <c r="K330">
        <v>40</v>
      </c>
      <c r="L330">
        <v>130</v>
      </c>
      <c r="M330">
        <v>91.625000000000014</v>
      </c>
      <c r="N330">
        <v>41</v>
      </c>
      <c r="O330">
        <v>131</v>
      </c>
      <c r="P330">
        <v>93.5</v>
      </c>
      <c r="Q330">
        <v>42</v>
      </c>
      <c r="R330">
        <v>133</v>
      </c>
      <c r="S330">
        <v>95.5</v>
      </c>
      <c r="T330">
        <v>43</v>
      </c>
      <c r="U330">
        <v>134</v>
      </c>
      <c r="V330">
        <v>97.25</v>
      </c>
      <c r="W330">
        <v>44</v>
      </c>
      <c r="X330">
        <v>135</v>
      </c>
      <c r="Y330">
        <v>99.125</v>
      </c>
      <c r="Z330">
        <v>45</v>
      </c>
      <c r="AA330">
        <v>136</v>
      </c>
      <c r="AB330">
        <v>100.75</v>
      </c>
      <c r="AC330">
        <v>46</v>
      </c>
      <c r="AD330">
        <v>137</v>
      </c>
      <c r="AE330">
        <v>102.75</v>
      </c>
      <c r="AF330">
        <v>47</v>
      </c>
      <c r="AG330">
        <v>138</v>
      </c>
      <c r="AH330">
        <v>104.625</v>
      </c>
      <c r="AI330">
        <v>48</v>
      </c>
      <c r="AJ330">
        <v>139</v>
      </c>
      <c r="AK330">
        <v>106.375</v>
      </c>
      <c r="AL330">
        <v>49</v>
      </c>
      <c r="AM330">
        <v>140</v>
      </c>
      <c r="AN330">
        <v>104.375</v>
      </c>
      <c r="AO330">
        <v>49</v>
      </c>
      <c r="AP330">
        <v>141</v>
      </c>
      <c r="AQ330">
        <v>102.375</v>
      </c>
      <c r="AR330">
        <v>50</v>
      </c>
      <c r="AS330">
        <v>142</v>
      </c>
      <c r="AT330">
        <v>100.25</v>
      </c>
      <c r="AU330">
        <v>51</v>
      </c>
      <c r="AV330">
        <v>143</v>
      </c>
      <c r="AW330">
        <v>97</v>
      </c>
      <c r="AX330">
        <v>52</v>
      </c>
      <c r="AY330">
        <v>132</v>
      </c>
      <c r="AZ330">
        <v>92</v>
      </c>
      <c r="BA330">
        <v>53</v>
      </c>
      <c r="BB330">
        <v>120</v>
      </c>
      <c r="BC330">
        <v>85.5</v>
      </c>
      <c r="BD330">
        <v>54</v>
      </c>
      <c r="BE330">
        <v>108</v>
      </c>
      <c r="BF330">
        <v>78.875</v>
      </c>
      <c r="BG330">
        <v>55</v>
      </c>
      <c r="BH330">
        <v>96</v>
      </c>
      <c r="BI330">
        <v>72</v>
      </c>
      <c r="BJ330">
        <v>56</v>
      </c>
      <c r="BK330">
        <v>84</v>
      </c>
      <c r="BL330">
        <v>65.375</v>
      </c>
      <c r="BM330">
        <v>49</v>
      </c>
      <c r="BN330">
        <v>72</v>
      </c>
      <c r="BO330">
        <v>57.5</v>
      </c>
      <c r="BP330">
        <v>40</v>
      </c>
      <c r="BQ330">
        <v>62</v>
      </c>
      <c r="BR330">
        <v>50</v>
      </c>
      <c r="BS330">
        <v>31</v>
      </c>
      <c r="BT330">
        <v>53</v>
      </c>
      <c r="BU330">
        <v>42.25</v>
      </c>
      <c r="BV330">
        <v>22</v>
      </c>
      <c r="BW330">
        <v>47</v>
      </c>
      <c r="BX330">
        <v>34.625</v>
      </c>
    </row>
    <row r="331" spans="1:76" x14ac:dyDescent="0.4">
      <c r="A331" t="s">
        <v>252</v>
      </c>
      <c r="B331">
        <v>84</v>
      </c>
      <c r="C331">
        <v>152</v>
      </c>
      <c r="D331">
        <v>127.75</v>
      </c>
      <c r="E331">
        <v>84</v>
      </c>
      <c r="F331">
        <v>149</v>
      </c>
      <c r="G331">
        <v>125.5</v>
      </c>
      <c r="H331">
        <v>84</v>
      </c>
      <c r="I331">
        <v>147</v>
      </c>
      <c r="J331">
        <v>123.5</v>
      </c>
      <c r="K331">
        <v>84</v>
      </c>
      <c r="L331">
        <v>145</v>
      </c>
      <c r="M331">
        <v>121.75</v>
      </c>
      <c r="N331">
        <v>84</v>
      </c>
      <c r="O331">
        <v>142</v>
      </c>
      <c r="P331">
        <v>119.5</v>
      </c>
      <c r="Q331">
        <v>84</v>
      </c>
      <c r="R331">
        <v>140</v>
      </c>
      <c r="S331">
        <v>117.5</v>
      </c>
      <c r="T331">
        <v>84</v>
      </c>
      <c r="U331">
        <v>137</v>
      </c>
      <c r="V331">
        <v>115.5</v>
      </c>
      <c r="W331">
        <v>84</v>
      </c>
      <c r="X331">
        <v>135</v>
      </c>
      <c r="Y331">
        <v>113.5</v>
      </c>
      <c r="Z331">
        <v>84</v>
      </c>
      <c r="AA331">
        <v>133</v>
      </c>
      <c r="AB331">
        <v>111.5</v>
      </c>
      <c r="AC331">
        <v>84</v>
      </c>
      <c r="AD331">
        <v>130</v>
      </c>
      <c r="AE331">
        <v>109.25</v>
      </c>
      <c r="AF331">
        <v>84</v>
      </c>
      <c r="AG331">
        <v>128</v>
      </c>
      <c r="AH331">
        <v>107.5</v>
      </c>
      <c r="AI331">
        <v>84</v>
      </c>
      <c r="AJ331">
        <v>125</v>
      </c>
      <c r="AK331">
        <v>105.25</v>
      </c>
      <c r="AL331">
        <v>84</v>
      </c>
      <c r="AM331">
        <v>123</v>
      </c>
      <c r="AN331">
        <v>103.25</v>
      </c>
      <c r="AO331">
        <v>84</v>
      </c>
      <c r="AP331">
        <v>121</v>
      </c>
      <c r="AQ331">
        <v>101.5</v>
      </c>
      <c r="AR331">
        <v>84</v>
      </c>
      <c r="AS331">
        <v>118</v>
      </c>
      <c r="AT331">
        <v>99.25</v>
      </c>
      <c r="AU331">
        <v>84</v>
      </c>
      <c r="AV331">
        <v>116</v>
      </c>
      <c r="AW331">
        <v>97.25</v>
      </c>
      <c r="AX331">
        <v>84</v>
      </c>
      <c r="AY331">
        <v>113</v>
      </c>
      <c r="AZ331">
        <v>95.25</v>
      </c>
      <c r="BA331">
        <v>84</v>
      </c>
      <c r="BB331">
        <v>111</v>
      </c>
      <c r="BC331">
        <v>93.25</v>
      </c>
      <c r="BD331">
        <v>82</v>
      </c>
      <c r="BE331">
        <v>109</v>
      </c>
      <c r="BF331">
        <v>91.5</v>
      </c>
      <c r="BG331">
        <v>79</v>
      </c>
      <c r="BH331">
        <v>106</v>
      </c>
      <c r="BI331">
        <v>89</v>
      </c>
      <c r="BJ331">
        <v>77</v>
      </c>
      <c r="BK331">
        <v>104</v>
      </c>
      <c r="BL331">
        <v>87.25</v>
      </c>
      <c r="BM331">
        <v>75</v>
      </c>
      <c r="BN331">
        <v>86</v>
      </c>
      <c r="BO331">
        <v>81.25</v>
      </c>
      <c r="BP331">
        <v>68</v>
      </c>
      <c r="BQ331">
        <v>84</v>
      </c>
      <c r="BR331">
        <v>75.25</v>
      </c>
      <c r="BS331">
        <v>50</v>
      </c>
      <c r="BT331">
        <v>84</v>
      </c>
      <c r="BU331">
        <v>69.5</v>
      </c>
      <c r="BV331">
        <v>32</v>
      </c>
      <c r="BW331">
        <v>84</v>
      </c>
      <c r="BX331">
        <v>63.5</v>
      </c>
    </row>
    <row r="332" spans="1:76" x14ac:dyDescent="0.4">
      <c r="A332" t="s">
        <v>253</v>
      </c>
      <c r="B332">
        <v>86</v>
      </c>
      <c r="C332">
        <v>99</v>
      </c>
      <c r="D332">
        <v>92.666666666666671</v>
      </c>
      <c r="E332">
        <v>84</v>
      </c>
      <c r="F332">
        <v>97</v>
      </c>
      <c r="G332">
        <v>90.666666666666671</v>
      </c>
      <c r="H332">
        <v>82</v>
      </c>
      <c r="I332">
        <v>95</v>
      </c>
      <c r="J332">
        <v>88.666666666666671</v>
      </c>
      <c r="K332">
        <v>80</v>
      </c>
      <c r="L332">
        <v>92</v>
      </c>
      <c r="M332">
        <v>86.333333333333329</v>
      </c>
      <c r="N332">
        <v>78</v>
      </c>
      <c r="O332">
        <v>90</v>
      </c>
      <c r="P332">
        <v>84.333333333333329</v>
      </c>
      <c r="Q332">
        <v>76</v>
      </c>
      <c r="R332">
        <v>88</v>
      </c>
      <c r="S332">
        <v>82.333333333333329</v>
      </c>
      <c r="T332">
        <v>74</v>
      </c>
      <c r="U332">
        <v>86</v>
      </c>
      <c r="V332">
        <v>80.333333333333329</v>
      </c>
      <c r="W332">
        <v>72</v>
      </c>
      <c r="X332">
        <v>84</v>
      </c>
      <c r="Y332">
        <v>78.333333333333329</v>
      </c>
      <c r="Z332">
        <v>70</v>
      </c>
      <c r="AA332">
        <v>82</v>
      </c>
      <c r="AB332">
        <v>76</v>
      </c>
      <c r="AC332">
        <v>68</v>
      </c>
      <c r="AD332">
        <v>79</v>
      </c>
      <c r="AE332">
        <v>73.666666666666671</v>
      </c>
      <c r="AF332">
        <v>67</v>
      </c>
      <c r="AG332">
        <v>77</v>
      </c>
      <c r="AH332">
        <v>72</v>
      </c>
      <c r="AI332">
        <v>65</v>
      </c>
      <c r="AJ332">
        <v>75</v>
      </c>
      <c r="AK332">
        <v>70</v>
      </c>
      <c r="AL332">
        <v>63</v>
      </c>
      <c r="AM332">
        <v>73</v>
      </c>
      <c r="AN332">
        <v>68</v>
      </c>
      <c r="AO332">
        <v>61</v>
      </c>
      <c r="AP332">
        <v>71</v>
      </c>
      <c r="AQ332">
        <v>66</v>
      </c>
      <c r="AR332">
        <v>59</v>
      </c>
      <c r="AS332">
        <v>69</v>
      </c>
      <c r="AT332">
        <v>64</v>
      </c>
      <c r="AU332">
        <v>57</v>
      </c>
      <c r="AV332">
        <v>66</v>
      </c>
      <c r="AW332">
        <v>61.666666666666664</v>
      </c>
      <c r="AX332">
        <v>55</v>
      </c>
      <c r="AY332">
        <v>64</v>
      </c>
      <c r="AZ332">
        <v>59.666666666666664</v>
      </c>
      <c r="BA332">
        <v>53</v>
      </c>
      <c r="BB332">
        <v>62</v>
      </c>
      <c r="BC332">
        <v>57.666666666666664</v>
      </c>
      <c r="BD332">
        <v>51</v>
      </c>
      <c r="BE332">
        <v>60</v>
      </c>
      <c r="BF332">
        <v>55.666666666666664</v>
      </c>
      <c r="BG332">
        <v>49</v>
      </c>
      <c r="BH332">
        <v>58</v>
      </c>
      <c r="BI332">
        <v>53.333333333333336</v>
      </c>
      <c r="BJ332">
        <v>47</v>
      </c>
      <c r="BK332">
        <v>56</v>
      </c>
      <c r="BL332">
        <v>51.333333333333336</v>
      </c>
      <c r="BM332">
        <v>45</v>
      </c>
      <c r="BN332">
        <v>53</v>
      </c>
      <c r="BO332">
        <v>49</v>
      </c>
      <c r="BP332">
        <v>44</v>
      </c>
      <c r="BQ332">
        <v>51</v>
      </c>
      <c r="BR332">
        <v>47.333333333333336</v>
      </c>
      <c r="BS332">
        <v>42</v>
      </c>
      <c r="BT332">
        <v>49</v>
      </c>
      <c r="BU332">
        <v>45.333333333333336</v>
      </c>
      <c r="BV332">
        <v>40</v>
      </c>
      <c r="BW332">
        <v>47</v>
      </c>
      <c r="BX332">
        <v>43.333333333333336</v>
      </c>
    </row>
    <row r="333" spans="1:76" x14ac:dyDescent="0.4">
      <c r="A333" t="s">
        <v>254</v>
      </c>
      <c r="B333">
        <v>77</v>
      </c>
      <c r="C333">
        <v>77</v>
      </c>
      <c r="D333">
        <v>77</v>
      </c>
      <c r="E333">
        <v>74</v>
      </c>
      <c r="F333">
        <v>77</v>
      </c>
      <c r="G333">
        <v>75.5</v>
      </c>
      <c r="H333">
        <v>72</v>
      </c>
      <c r="I333">
        <v>77</v>
      </c>
      <c r="J333">
        <v>74.5</v>
      </c>
      <c r="K333">
        <v>69</v>
      </c>
      <c r="L333">
        <v>78</v>
      </c>
      <c r="M333">
        <v>73.5</v>
      </c>
      <c r="N333">
        <v>67</v>
      </c>
      <c r="O333">
        <v>78</v>
      </c>
      <c r="P333">
        <v>72.5</v>
      </c>
      <c r="Q333">
        <v>65</v>
      </c>
      <c r="R333">
        <v>79</v>
      </c>
      <c r="S333">
        <v>72</v>
      </c>
      <c r="T333">
        <v>62</v>
      </c>
      <c r="U333">
        <v>79</v>
      </c>
      <c r="V333">
        <v>70.5</v>
      </c>
      <c r="W333">
        <v>60</v>
      </c>
      <c r="X333">
        <v>79</v>
      </c>
      <c r="Y333">
        <v>69.5</v>
      </c>
      <c r="Z333">
        <v>57</v>
      </c>
      <c r="AA333">
        <v>80</v>
      </c>
      <c r="AB333">
        <v>68.5</v>
      </c>
      <c r="AC333">
        <v>55</v>
      </c>
      <c r="AD333">
        <v>80</v>
      </c>
      <c r="AE333">
        <v>67.5</v>
      </c>
      <c r="AF333">
        <v>52</v>
      </c>
      <c r="AG333">
        <v>81</v>
      </c>
      <c r="AH333">
        <v>66.5</v>
      </c>
      <c r="AI333">
        <v>52</v>
      </c>
      <c r="AJ333">
        <v>81</v>
      </c>
      <c r="AK333">
        <v>66.5</v>
      </c>
      <c r="AL333">
        <v>49</v>
      </c>
      <c r="AM333">
        <v>51</v>
      </c>
      <c r="AN333">
        <v>50</v>
      </c>
      <c r="AO333">
        <v>48</v>
      </c>
      <c r="AP333">
        <v>51</v>
      </c>
      <c r="AQ333">
        <v>49.5</v>
      </c>
      <c r="AR333">
        <v>46</v>
      </c>
      <c r="AS333">
        <v>51</v>
      </c>
      <c r="AT333">
        <v>48.5</v>
      </c>
      <c r="AU333">
        <v>45</v>
      </c>
      <c r="AV333">
        <v>50</v>
      </c>
      <c r="AW333">
        <v>47.5</v>
      </c>
      <c r="AX333">
        <v>44</v>
      </c>
      <c r="AY333">
        <v>50</v>
      </c>
      <c r="AZ333">
        <v>47</v>
      </c>
      <c r="BA333">
        <v>43</v>
      </c>
      <c r="BB333">
        <v>50</v>
      </c>
      <c r="BC333">
        <v>46.5</v>
      </c>
      <c r="BD333">
        <v>42</v>
      </c>
      <c r="BE333">
        <v>49</v>
      </c>
      <c r="BF333">
        <v>45.5</v>
      </c>
      <c r="BG333">
        <v>41</v>
      </c>
      <c r="BH333">
        <v>49</v>
      </c>
      <c r="BI333">
        <v>45</v>
      </c>
      <c r="BJ333">
        <v>40</v>
      </c>
      <c r="BK333">
        <v>48</v>
      </c>
      <c r="BL333">
        <v>44</v>
      </c>
      <c r="BM333">
        <v>39</v>
      </c>
      <c r="BN333">
        <v>48</v>
      </c>
      <c r="BO333">
        <v>43.5</v>
      </c>
      <c r="BP333">
        <v>38</v>
      </c>
      <c r="BQ333">
        <v>48</v>
      </c>
      <c r="BR333">
        <v>43</v>
      </c>
      <c r="BS333">
        <v>37</v>
      </c>
      <c r="BT333">
        <v>47</v>
      </c>
      <c r="BU333">
        <v>42</v>
      </c>
      <c r="BV333">
        <v>36</v>
      </c>
      <c r="BW333">
        <v>47</v>
      </c>
      <c r="BX333">
        <v>41.5</v>
      </c>
    </row>
    <row r="334" spans="1:76" x14ac:dyDescent="0.4">
      <c r="A334" t="s">
        <v>255</v>
      </c>
      <c r="B334">
        <v>44</v>
      </c>
      <c r="C334">
        <v>49</v>
      </c>
      <c r="D334">
        <v>47</v>
      </c>
      <c r="E334">
        <v>44</v>
      </c>
      <c r="F334">
        <v>49</v>
      </c>
      <c r="G334">
        <v>47</v>
      </c>
      <c r="H334">
        <v>44</v>
      </c>
      <c r="I334">
        <v>49</v>
      </c>
      <c r="J334">
        <v>47</v>
      </c>
      <c r="K334">
        <v>44</v>
      </c>
      <c r="L334">
        <v>49</v>
      </c>
      <c r="M334">
        <v>47</v>
      </c>
      <c r="N334">
        <v>44</v>
      </c>
      <c r="O334">
        <v>49</v>
      </c>
      <c r="P334">
        <v>47</v>
      </c>
      <c r="Q334">
        <v>44</v>
      </c>
      <c r="R334">
        <v>49</v>
      </c>
      <c r="S334">
        <v>47</v>
      </c>
      <c r="T334">
        <v>44</v>
      </c>
      <c r="U334">
        <v>49</v>
      </c>
      <c r="V334">
        <v>47</v>
      </c>
      <c r="W334">
        <v>44</v>
      </c>
      <c r="X334">
        <v>49</v>
      </c>
      <c r="Y334">
        <v>47</v>
      </c>
      <c r="Z334">
        <v>44</v>
      </c>
      <c r="AA334">
        <v>49</v>
      </c>
      <c r="AB334">
        <v>47</v>
      </c>
      <c r="AC334">
        <v>44</v>
      </c>
      <c r="AD334">
        <v>49</v>
      </c>
      <c r="AE334">
        <v>47</v>
      </c>
      <c r="AF334">
        <v>44</v>
      </c>
      <c r="AG334">
        <v>49</v>
      </c>
      <c r="AH334">
        <v>47</v>
      </c>
      <c r="AI334">
        <v>44</v>
      </c>
      <c r="AJ334">
        <v>49</v>
      </c>
      <c r="AK334">
        <v>47</v>
      </c>
      <c r="AL334">
        <v>44</v>
      </c>
      <c r="AM334">
        <v>49</v>
      </c>
      <c r="AN334">
        <v>47</v>
      </c>
      <c r="AO334">
        <v>44</v>
      </c>
      <c r="AP334">
        <v>49</v>
      </c>
      <c r="AQ334">
        <v>47</v>
      </c>
      <c r="AR334">
        <v>44</v>
      </c>
      <c r="AS334">
        <v>49</v>
      </c>
      <c r="AT334">
        <v>47</v>
      </c>
      <c r="AU334">
        <v>44</v>
      </c>
      <c r="AV334">
        <v>49</v>
      </c>
      <c r="AW334">
        <v>47</v>
      </c>
      <c r="AX334">
        <v>44</v>
      </c>
      <c r="AY334">
        <v>49</v>
      </c>
      <c r="AZ334">
        <v>47</v>
      </c>
      <c r="BA334">
        <v>44</v>
      </c>
      <c r="BB334">
        <v>49</v>
      </c>
      <c r="BC334">
        <v>47</v>
      </c>
      <c r="BD334">
        <v>44</v>
      </c>
      <c r="BE334">
        <v>49</v>
      </c>
      <c r="BF334">
        <v>47</v>
      </c>
      <c r="BG334">
        <v>44</v>
      </c>
      <c r="BH334">
        <v>49</v>
      </c>
      <c r="BI334">
        <v>47</v>
      </c>
      <c r="BJ334">
        <v>44</v>
      </c>
      <c r="BK334">
        <v>49</v>
      </c>
      <c r="BL334">
        <v>47</v>
      </c>
      <c r="BM334">
        <v>44</v>
      </c>
      <c r="BN334">
        <v>49</v>
      </c>
      <c r="BO334">
        <v>47</v>
      </c>
      <c r="BP334">
        <v>44</v>
      </c>
      <c r="BQ334">
        <v>49</v>
      </c>
      <c r="BR334">
        <v>47</v>
      </c>
      <c r="BS334">
        <v>44</v>
      </c>
      <c r="BT334">
        <v>49</v>
      </c>
      <c r="BU334">
        <v>47</v>
      </c>
      <c r="BV334">
        <v>44</v>
      </c>
      <c r="BW334">
        <v>49</v>
      </c>
      <c r="BX334">
        <v>47</v>
      </c>
    </row>
    <row r="335" spans="1:76" x14ac:dyDescent="0.4">
      <c r="A335" t="s">
        <v>256</v>
      </c>
      <c r="B335">
        <v>44</v>
      </c>
      <c r="C335">
        <v>57</v>
      </c>
      <c r="D335">
        <v>48.25</v>
      </c>
      <c r="E335">
        <v>44</v>
      </c>
      <c r="F335">
        <v>57</v>
      </c>
      <c r="G335">
        <v>48.25</v>
      </c>
      <c r="H335">
        <v>44</v>
      </c>
      <c r="I335">
        <v>57</v>
      </c>
      <c r="J335">
        <v>48.25</v>
      </c>
      <c r="K335">
        <v>44</v>
      </c>
      <c r="L335">
        <v>57</v>
      </c>
      <c r="M335">
        <v>48.25</v>
      </c>
      <c r="N335">
        <v>44</v>
      </c>
      <c r="O335">
        <v>57</v>
      </c>
      <c r="P335">
        <v>48.25</v>
      </c>
      <c r="Q335">
        <v>44</v>
      </c>
      <c r="R335">
        <v>57</v>
      </c>
      <c r="S335">
        <v>48.25</v>
      </c>
      <c r="T335">
        <v>44</v>
      </c>
      <c r="U335">
        <v>57</v>
      </c>
      <c r="V335">
        <v>48.25</v>
      </c>
      <c r="W335">
        <v>44</v>
      </c>
      <c r="X335">
        <v>57</v>
      </c>
      <c r="Y335">
        <v>48.25</v>
      </c>
      <c r="Z335">
        <v>44</v>
      </c>
      <c r="AA335">
        <v>57</v>
      </c>
      <c r="AB335">
        <v>48.25</v>
      </c>
      <c r="AC335">
        <v>44</v>
      </c>
      <c r="AD335">
        <v>57</v>
      </c>
      <c r="AE335">
        <v>48.25</v>
      </c>
      <c r="AF335">
        <v>44</v>
      </c>
      <c r="AG335">
        <v>57</v>
      </c>
      <c r="AH335">
        <v>48.25</v>
      </c>
      <c r="AI335">
        <v>44</v>
      </c>
      <c r="AJ335">
        <v>57</v>
      </c>
      <c r="AK335">
        <v>48.25</v>
      </c>
      <c r="AL335">
        <v>44</v>
      </c>
      <c r="AM335">
        <v>57</v>
      </c>
      <c r="AN335">
        <v>48.25</v>
      </c>
      <c r="AO335">
        <v>44</v>
      </c>
      <c r="AP335">
        <v>57</v>
      </c>
      <c r="AQ335">
        <v>48.25</v>
      </c>
      <c r="AR335">
        <v>44</v>
      </c>
      <c r="AS335">
        <v>57</v>
      </c>
      <c r="AT335">
        <v>48.25</v>
      </c>
      <c r="AU335">
        <v>44</v>
      </c>
      <c r="AV335">
        <v>57</v>
      </c>
      <c r="AW335">
        <v>48.25</v>
      </c>
      <c r="AX335">
        <v>44</v>
      </c>
      <c r="AY335">
        <v>57</v>
      </c>
      <c r="AZ335">
        <v>48.25</v>
      </c>
      <c r="BA335">
        <v>44</v>
      </c>
      <c r="BB335">
        <v>57</v>
      </c>
      <c r="BC335">
        <v>48.25</v>
      </c>
      <c r="BD335">
        <v>44</v>
      </c>
      <c r="BE335">
        <v>57</v>
      </c>
      <c r="BF335">
        <v>48.25</v>
      </c>
      <c r="BG335">
        <v>44</v>
      </c>
      <c r="BH335">
        <v>57</v>
      </c>
      <c r="BI335">
        <v>48.25</v>
      </c>
      <c r="BJ335">
        <v>44</v>
      </c>
      <c r="BK335">
        <v>57</v>
      </c>
      <c r="BL335">
        <v>48.25</v>
      </c>
      <c r="BM335">
        <v>44</v>
      </c>
      <c r="BN335">
        <v>57</v>
      </c>
      <c r="BO335">
        <v>48.25</v>
      </c>
      <c r="BP335">
        <v>44</v>
      </c>
      <c r="BQ335">
        <v>57</v>
      </c>
      <c r="BR335">
        <v>48.25</v>
      </c>
      <c r="BS335">
        <v>44</v>
      </c>
      <c r="BT335">
        <v>57</v>
      </c>
      <c r="BU335">
        <v>48.25</v>
      </c>
      <c r="BV335">
        <v>44</v>
      </c>
      <c r="BW335">
        <v>57</v>
      </c>
      <c r="BX335">
        <v>48.25</v>
      </c>
    </row>
    <row r="336" spans="1:76" x14ac:dyDescent="0.4">
      <c r="A336" t="s">
        <v>257</v>
      </c>
      <c r="B336">
        <v>43</v>
      </c>
      <c r="C336">
        <v>63</v>
      </c>
      <c r="D336">
        <v>54</v>
      </c>
      <c r="E336">
        <v>45</v>
      </c>
      <c r="F336">
        <v>62</v>
      </c>
      <c r="G336">
        <v>54.25</v>
      </c>
      <c r="H336">
        <v>47</v>
      </c>
      <c r="I336">
        <v>61</v>
      </c>
      <c r="J336">
        <v>54.25</v>
      </c>
      <c r="K336">
        <v>48</v>
      </c>
      <c r="L336">
        <v>61</v>
      </c>
      <c r="M336">
        <v>54.25</v>
      </c>
      <c r="N336">
        <v>48</v>
      </c>
      <c r="O336">
        <v>60</v>
      </c>
      <c r="P336">
        <v>54.25</v>
      </c>
      <c r="Q336">
        <v>48</v>
      </c>
      <c r="R336">
        <v>60</v>
      </c>
      <c r="S336">
        <v>54.5</v>
      </c>
      <c r="T336">
        <v>48</v>
      </c>
      <c r="U336">
        <v>59</v>
      </c>
      <c r="V336">
        <v>54.25</v>
      </c>
      <c r="W336">
        <v>48</v>
      </c>
      <c r="X336">
        <v>59</v>
      </c>
      <c r="Y336">
        <v>54.5</v>
      </c>
      <c r="Z336">
        <v>48</v>
      </c>
      <c r="AA336">
        <v>58</v>
      </c>
      <c r="AB336">
        <v>54.25</v>
      </c>
      <c r="AC336">
        <v>48</v>
      </c>
      <c r="AD336">
        <v>58</v>
      </c>
      <c r="AE336">
        <v>54.5</v>
      </c>
      <c r="AF336">
        <v>48</v>
      </c>
      <c r="AG336">
        <v>60</v>
      </c>
      <c r="AH336">
        <v>54.5</v>
      </c>
      <c r="AI336">
        <v>48</v>
      </c>
      <c r="AJ336">
        <v>61</v>
      </c>
      <c r="AK336">
        <v>54.5</v>
      </c>
      <c r="AL336">
        <v>48</v>
      </c>
      <c r="AM336">
        <v>63</v>
      </c>
      <c r="AN336">
        <v>54.75</v>
      </c>
      <c r="AO336">
        <v>48</v>
      </c>
      <c r="AP336">
        <v>65</v>
      </c>
      <c r="AQ336">
        <v>54.75</v>
      </c>
      <c r="AR336">
        <v>48</v>
      </c>
      <c r="AS336">
        <v>63</v>
      </c>
      <c r="AT336">
        <v>54</v>
      </c>
      <c r="AU336">
        <v>48</v>
      </c>
      <c r="AV336">
        <v>61</v>
      </c>
      <c r="AW336">
        <v>53</v>
      </c>
      <c r="AX336">
        <v>48</v>
      </c>
      <c r="AY336">
        <v>59</v>
      </c>
      <c r="AZ336">
        <v>52.25</v>
      </c>
      <c r="BA336">
        <v>47</v>
      </c>
      <c r="BB336">
        <v>56</v>
      </c>
      <c r="BC336">
        <v>51</v>
      </c>
      <c r="BD336">
        <v>46</v>
      </c>
      <c r="BE336">
        <v>54</v>
      </c>
      <c r="BF336">
        <v>50.25</v>
      </c>
      <c r="BG336">
        <v>45</v>
      </c>
      <c r="BH336">
        <v>52</v>
      </c>
      <c r="BI336">
        <v>49.25</v>
      </c>
      <c r="BJ336">
        <v>44</v>
      </c>
      <c r="BK336">
        <v>52</v>
      </c>
      <c r="BL336">
        <v>48.5</v>
      </c>
      <c r="BM336">
        <v>43</v>
      </c>
      <c r="BN336">
        <v>51</v>
      </c>
      <c r="BO336">
        <v>47.5</v>
      </c>
      <c r="BP336">
        <v>42</v>
      </c>
      <c r="BQ336">
        <v>51</v>
      </c>
      <c r="BR336">
        <v>46.75</v>
      </c>
      <c r="BS336">
        <v>41</v>
      </c>
      <c r="BT336">
        <v>50</v>
      </c>
      <c r="BU336">
        <v>45.75</v>
      </c>
      <c r="BV336">
        <v>40</v>
      </c>
      <c r="BW336">
        <v>50</v>
      </c>
      <c r="BX336">
        <v>45</v>
      </c>
    </row>
    <row r="337" spans="1:76" x14ac:dyDescent="0.4">
      <c r="A337" t="s">
        <v>258</v>
      </c>
      <c r="B337">
        <v>50</v>
      </c>
      <c r="C337">
        <v>80</v>
      </c>
      <c r="D337">
        <v>61.800000000000004</v>
      </c>
      <c r="E337">
        <v>51</v>
      </c>
      <c r="F337">
        <v>78</v>
      </c>
      <c r="G337">
        <v>61.650000000000006</v>
      </c>
      <c r="H337">
        <v>51</v>
      </c>
      <c r="I337">
        <v>75</v>
      </c>
      <c r="J337">
        <v>61.100000000000009</v>
      </c>
      <c r="K337">
        <v>50</v>
      </c>
      <c r="L337">
        <v>72</v>
      </c>
      <c r="M337">
        <v>60.55</v>
      </c>
      <c r="N337">
        <v>49</v>
      </c>
      <c r="O337">
        <v>75</v>
      </c>
      <c r="P337">
        <v>60.25</v>
      </c>
      <c r="Q337">
        <v>46</v>
      </c>
      <c r="R337">
        <v>81</v>
      </c>
      <c r="S337">
        <v>59.849999999999987</v>
      </c>
      <c r="T337">
        <v>42</v>
      </c>
      <c r="U337">
        <v>71</v>
      </c>
      <c r="V337">
        <v>58.45</v>
      </c>
      <c r="W337">
        <v>38</v>
      </c>
      <c r="X337">
        <v>71</v>
      </c>
      <c r="Y337">
        <v>57.1</v>
      </c>
      <c r="Z337">
        <v>40</v>
      </c>
      <c r="AA337">
        <v>71</v>
      </c>
      <c r="AB337">
        <v>56.199999999999996</v>
      </c>
      <c r="AC337">
        <v>36</v>
      </c>
      <c r="AD337">
        <v>71</v>
      </c>
      <c r="AE337">
        <v>55.05</v>
      </c>
      <c r="AF337">
        <v>37</v>
      </c>
      <c r="AG337">
        <v>71</v>
      </c>
      <c r="AH337">
        <v>54.600000000000009</v>
      </c>
      <c r="AI337">
        <v>39</v>
      </c>
      <c r="AJ337">
        <v>71</v>
      </c>
      <c r="AK337">
        <v>54.250000000000007</v>
      </c>
      <c r="AL337">
        <v>40</v>
      </c>
      <c r="AM337">
        <v>71</v>
      </c>
      <c r="AN337">
        <v>53.749999999999993</v>
      </c>
      <c r="AO337">
        <v>42</v>
      </c>
      <c r="AP337">
        <v>71</v>
      </c>
      <c r="AQ337">
        <v>53.4</v>
      </c>
      <c r="AR337">
        <v>42</v>
      </c>
      <c r="AS337">
        <v>71</v>
      </c>
      <c r="AT337">
        <v>52.900000000000006</v>
      </c>
      <c r="AU337">
        <v>42</v>
      </c>
      <c r="AV337">
        <v>71</v>
      </c>
      <c r="AW337">
        <v>53.000000000000007</v>
      </c>
      <c r="AX337">
        <v>41</v>
      </c>
      <c r="AY337">
        <v>71</v>
      </c>
      <c r="AZ337">
        <v>52.849999999999994</v>
      </c>
      <c r="BA337">
        <v>40</v>
      </c>
      <c r="BB337">
        <v>71</v>
      </c>
      <c r="BC337">
        <v>52.749999999999993</v>
      </c>
      <c r="BD337">
        <v>39</v>
      </c>
      <c r="BE337">
        <v>71</v>
      </c>
      <c r="BF337">
        <v>52.699999999999996</v>
      </c>
      <c r="BG337">
        <v>39</v>
      </c>
      <c r="BH337">
        <v>71</v>
      </c>
      <c r="BI337">
        <v>54.399999999999991</v>
      </c>
      <c r="BJ337">
        <v>40</v>
      </c>
      <c r="BK337">
        <v>81</v>
      </c>
      <c r="BL337">
        <v>57.949999999999996</v>
      </c>
      <c r="BM337">
        <v>39</v>
      </c>
      <c r="BN337">
        <v>100</v>
      </c>
      <c r="BO337">
        <v>61.5</v>
      </c>
      <c r="BP337">
        <v>38</v>
      </c>
      <c r="BQ337">
        <v>120</v>
      </c>
      <c r="BR337">
        <v>73.150000000000006</v>
      </c>
      <c r="BS337">
        <v>58</v>
      </c>
      <c r="BT337">
        <v>183</v>
      </c>
      <c r="BU337">
        <v>103.65</v>
      </c>
      <c r="BV337">
        <v>60</v>
      </c>
      <c r="BW337">
        <v>251</v>
      </c>
      <c r="BX337">
        <v>138.55000000000004</v>
      </c>
    </row>
    <row r="338" spans="1:76" x14ac:dyDescent="0.4">
      <c r="A338" t="s">
        <v>259</v>
      </c>
      <c r="B338">
        <v>31</v>
      </c>
      <c r="C338">
        <v>62</v>
      </c>
      <c r="D338">
        <v>45</v>
      </c>
      <c r="E338">
        <v>31</v>
      </c>
      <c r="F338">
        <v>60</v>
      </c>
      <c r="G338">
        <v>44.428571428571431</v>
      </c>
      <c r="H338">
        <v>31</v>
      </c>
      <c r="I338">
        <v>59</v>
      </c>
      <c r="J338">
        <v>44</v>
      </c>
      <c r="K338">
        <v>31</v>
      </c>
      <c r="L338">
        <v>57</v>
      </c>
      <c r="M338">
        <v>43.428571428571431</v>
      </c>
      <c r="N338">
        <v>31</v>
      </c>
      <c r="O338">
        <v>56</v>
      </c>
      <c r="P338">
        <v>42.857142857142861</v>
      </c>
      <c r="Q338">
        <v>31</v>
      </c>
      <c r="R338">
        <v>54</v>
      </c>
      <c r="S338">
        <v>42.142857142857139</v>
      </c>
      <c r="T338">
        <v>31</v>
      </c>
      <c r="U338">
        <v>53</v>
      </c>
      <c r="V338">
        <v>41.714285714285715</v>
      </c>
      <c r="W338">
        <v>31</v>
      </c>
      <c r="X338">
        <v>52</v>
      </c>
      <c r="Y338">
        <v>41</v>
      </c>
      <c r="Z338">
        <v>31</v>
      </c>
      <c r="AA338">
        <v>51</v>
      </c>
      <c r="AB338">
        <v>40.571428571428569</v>
      </c>
      <c r="AC338">
        <v>31</v>
      </c>
      <c r="AD338">
        <v>50</v>
      </c>
      <c r="AE338">
        <v>39.857142857142854</v>
      </c>
      <c r="AF338">
        <v>31</v>
      </c>
      <c r="AG338">
        <v>49</v>
      </c>
      <c r="AH338">
        <v>39.428571428571431</v>
      </c>
      <c r="AI338">
        <v>31</v>
      </c>
      <c r="AJ338">
        <v>49</v>
      </c>
      <c r="AK338">
        <v>38.857142857142861</v>
      </c>
      <c r="AL338">
        <v>31</v>
      </c>
      <c r="AM338">
        <v>48</v>
      </c>
      <c r="AN338">
        <v>38.285714285714285</v>
      </c>
      <c r="AO338">
        <v>31</v>
      </c>
      <c r="AP338">
        <v>47</v>
      </c>
      <c r="AQ338">
        <v>37.714285714285715</v>
      </c>
      <c r="AR338">
        <v>31</v>
      </c>
      <c r="AS338">
        <v>46</v>
      </c>
      <c r="AT338">
        <v>37.142857142857146</v>
      </c>
      <c r="AU338">
        <v>31</v>
      </c>
      <c r="AV338">
        <v>45</v>
      </c>
      <c r="AW338">
        <v>36.571428571428577</v>
      </c>
      <c r="AX338">
        <v>31</v>
      </c>
      <c r="AY338">
        <v>44</v>
      </c>
      <c r="AZ338">
        <v>36.000000000000007</v>
      </c>
      <c r="BA338">
        <v>31</v>
      </c>
      <c r="BB338">
        <v>43</v>
      </c>
      <c r="BC338">
        <v>35.428571428571431</v>
      </c>
      <c r="BD338">
        <v>30</v>
      </c>
      <c r="BE338">
        <v>42</v>
      </c>
      <c r="BF338">
        <v>34.857142857142861</v>
      </c>
      <c r="BG338">
        <v>29</v>
      </c>
      <c r="BH338">
        <v>42</v>
      </c>
      <c r="BI338">
        <v>34.285714285714285</v>
      </c>
      <c r="BJ338">
        <v>28</v>
      </c>
      <c r="BK338">
        <v>41</v>
      </c>
      <c r="BL338">
        <v>33.714285714285715</v>
      </c>
      <c r="BM338">
        <v>28</v>
      </c>
      <c r="BN338">
        <v>40</v>
      </c>
      <c r="BO338">
        <v>33.285714285714285</v>
      </c>
      <c r="BP338">
        <v>27</v>
      </c>
      <c r="BQ338">
        <v>39</v>
      </c>
      <c r="BR338">
        <v>32.714285714285708</v>
      </c>
      <c r="BS338">
        <v>26</v>
      </c>
      <c r="BT338">
        <v>38</v>
      </c>
      <c r="BU338">
        <v>32</v>
      </c>
      <c r="BV338">
        <v>25</v>
      </c>
      <c r="BW338">
        <v>38</v>
      </c>
      <c r="BX338">
        <v>31.428571428571431</v>
      </c>
    </row>
    <row r="339" spans="1:76" x14ac:dyDescent="0.4">
      <c r="A339" t="s">
        <v>260</v>
      </c>
      <c r="B339">
        <v>33</v>
      </c>
      <c r="C339">
        <v>66</v>
      </c>
      <c r="D339">
        <v>47.909090909090907</v>
      </c>
      <c r="E339">
        <v>33</v>
      </c>
      <c r="F339">
        <v>64</v>
      </c>
      <c r="G339">
        <v>47.363636363636367</v>
      </c>
      <c r="H339">
        <v>33</v>
      </c>
      <c r="I339">
        <v>63</v>
      </c>
      <c r="J339">
        <v>46.81818181818182</v>
      </c>
      <c r="K339">
        <v>33</v>
      </c>
      <c r="L339">
        <v>62</v>
      </c>
      <c r="M339">
        <v>46.272727272727266</v>
      </c>
      <c r="N339">
        <v>33</v>
      </c>
      <c r="O339">
        <v>60</v>
      </c>
      <c r="P339">
        <v>45.636363636363633</v>
      </c>
      <c r="Q339">
        <v>33</v>
      </c>
      <c r="R339">
        <v>59</v>
      </c>
      <c r="S339">
        <v>44.999999999999993</v>
      </c>
      <c r="T339">
        <v>33</v>
      </c>
      <c r="U339">
        <v>58</v>
      </c>
      <c r="V339">
        <v>44.63636363636364</v>
      </c>
      <c r="W339">
        <v>33</v>
      </c>
      <c r="X339">
        <v>56</v>
      </c>
      <c r="Y339">
        <v>44</v>
      </c>
      <c r="Z339">
        <v>33</v>
      </c>
      <c r="AA339">
        <v>55</v>
      </c>
      <c r="AB339">
        <v>43.454545454545453</v>
      </c>
      <c r="AC339">
        <v>33</v>
      </c>
      <c r="AD339">
        <v>53</v>
      </c>
      <c r="AE339">
        <v>42.818181818181813</v>
      </c>
      <c r="AF339">
        <v>33</v>
      </c>
      <c r="AG339">
        <v>52</v>
      </c>
      <c r="AH339">
        <v>42.18181818181818</v>
      </c>
      <c r="AI339">
        <v>33</v>
      </c>
      <c r="AJ339">
        <v>51</v>
      </c>
      <c r="AK339">
        <v>41.636363636363633</v>
      </c>
      <c r="AL339">
        <v>33</v>
      </c>
      <c r="AM339">
        <v>49</v>
      </c>
      <c r="AN339">
        <v>41.090909090909093</v>
      </c>
      <c r="AO339">
        <v>33</v>
      </c>
      <c r="AP339">
        <v>48</v>
      </c>
      <c r="AQ339">
        <v>40.636363636363633</v>
      </c>
      <c r="AR339">
        <v>33</v>
      </c>
      <c r="AS339">
        <v>46</v>
      </c>
      <c r="AT339">
        <v>39.81818181818182</v>
      </c>
      <c r="AU339">
        <v>33</v>
      </c>
      <c r="AV339">
        <v>45</v>
      </c>
      <c r="AW339">
        <v>39.27272727272728</v>
      </c>
      <c r="AX339">
        <v>32</v>
      </c>
      <c r="AY339">
        <v>44</v>
      </c>
      <c r="AZ339">
        <v>38.81818181818182</v>
      </c>
      <c r="BA339">
        <v>32</v>
      </c>
      <c r="BB339">
        <v>43</v>
      </c>
      <c r="BC339">
        <v>38.272727272727273</v>
      </c>
      <c r="BD339">
        <v>31</v>
      </c>
      <c r="BE339">
        <v>43</v>
      </c>
      <c r="BF339">
        <v>37.727272727272727</v>
      </c>
      <c r="BG339">
        <v>31</v>
      </c>
      <c r="BH339">
        <v>43</v>
      </c>
      <c r="BI339">
        <v>37</v>
      </c>
      <c r="BJ339">
        <v>30</v>
      </c>
      <c r="BK339">
        <v>43</v>
      </c>
      <c r="BL339">
        <v>36.545454545454547</v>
      </c>
      <c r="BM339">
        <v>30</v>
      </c>
      <c r="BN339">
        <v>43</v>
      </c>
      <c r="BO339">
        <v>36</v>
      </c>
      <c r="BP339">
        <v>29</v>
      </c>
      <c r="BQ339">
        <v>43</v>
      </c>
      <c r="BR339">
        <v>35.272727272727273</v>
      </c>
      <c r="BS339">
        <v>28</v>
      </c>
      <c r="BT339">
        <v>43</v>
      </c>
      <c r="BU339">
        <v>34.636363636363633</v>
      </c>
      <c r="BV339">
        <v>28</v>
      </c>
      <c r="BW339">
        <v>43</v>
      </c>
      <c r="BX339">
        <v>34.272727272727273</v>
      </c>
    </row>
    <row r="340" spans="1:76" x14ac:dyDescent="0.4">
      <c r="A340" t="s">
        <v>261</v>
      </c>
      <c r="B340">
        <v>57</v>
      </c>
      <c r="C340">
        <v>87</v>
      </c>
      <c r="D340">
        <v>68</v>
      </c>
      <c r="E340">
        <v>57</v>
      </c>
      <c r="F340">
        <v>85</v>
      </c>
      <c r="G340">
        <v>67</v>
      </c>
      <c r="H340">
        <v>56</v>
      </c>
      <c r="I340">
        <v>83</v>
      </c>
      <c r="J340">
        <v>65.666666666666671</v>
      </c>
      <c r="K340">
        <v>55</v>
      </c>
      <c r="L340">
        <v>80</v>
      </c>
      <c r="M340">
        <v>64</v>
      </c>
      <c r="N340">
        <v>54</v>
      </c>
      <c r="O340">
        <v>78</v>
      </c>
      <c r="P340">
        <v>62.666666666666664</v>
      </c>
      <c r="Q340">
        <v>54</v>
      </c>
      <c r="R340">
        <v>76</v>
      </c>
      <c r="S340">
        <v>61.666666666666664</v>
      </c>
      <c r="T340">
        <v>53</v>
      </c>
      <c r="U340">
        <v>74</v>
      </c>
      <c r="V340">
        <v>60.666666666666664</v>
      </c>
      <c r="W340">
        <v>52</v>
      </c>
      <c r="X340">
        <v>71</v>
      </c>
      <c r="Y340">
        <v>59</v>
      </c>
      <c r="Z340">
        <v>51</v>
      </c>
      <c r="AA340">
        <v>69</v>
      </c>
      <c r="AB340">
        <v>57.666666666666664</v>
      </c>
      <c r="AC340">
        <v>51</v>
      </c>
      <c r="AD340">
        <v>67</v>
      </c>
      <c r="AE340">
        <v>56.666666666666664</v>
      </c>
      <c r="AF340">
        <v>50</v>
      </c>
      <c r="AG340">
        <v>65</v>
      </c>
      <c r="AH340">
        <v>55.333333333333336</v>
      </c>
      <c r="AI340">
        <v>49</v>
      </c>
      <c r="AJ340">
        <v>62</v>
      </c>
      <c r="AK340">
        <v>53.666666666666664</v>
      </c>
      <c r="AL340">
        <v>48</v>
      </c>
      <c r="AM340">
        <v>60</v>
      </c>
      <c r="AN340">
        <v>52.333333333333336</v>
      </c>
      <c r="AO340">
        <v>47</v>
      </c>
      <c r="AP340">
        <v>58</v>
      </c>
      <c r="AQ340">
        <v>51</v>
      </c>
      <c r="AR340">
        <v>47</v>
      </c>
      <c r="AS340">
        <v>56</v>
      </c>
      <c r="AT340">
        <v>50.333333333333336</v>
      </c>
      <c r="AU340">
        <v>46</v>
      </c>
      <c r="AV340">
        <v>53</v>
      </c>
      <c r="AW340">
        <v>48.666666666666664</v>
      </c>
      <c r="AX340">
        <v>45</v>
      </c>
      <c r="AY340">
        <v>51</v>
      </c>
      <c r="AZ340">
        <v>47.333333333333336</v>
      </c>
      <c r="BA340">
        <v>44</v>
      </c>
      <c r="BB340">
        <v>49</v>
      </c>
      <c r="BC340">
        <v>46</v>
      </c>
      <c r="BD340">
        <v>44</v>
      </c>
      <c r="BE340">
        <v>47</v>
      </c>
      <c r="BF340">
        <v>45</v>
      </c>
      <c r="BG340">
        <v>43</v>
      </c>
      <c r="BH340">
        <v>44</v>
      </c>
      <c r="BI340">
        <v>43.333333333333336</v>
      </c>
      <c r="BJ340">
        <v>42</v>
      </c>
      <c r="BK340">
        <v>42</v>
      </c>
      <c r="BL340">
        <v>42</v>
      </c>
      <c r="BM340">
        <v>40</v>
      </c>
      <c r="BN340">
        <v>41</v>
      </c>
      <c r="BO340">
        <v>40.666666666666664</v>
      </c>
      <c r="BP340">
        <v>38</v>
      </c>
      <c r="BQ340">
        <v>41</v>
      </c>
      <c r="BR340">
        <v>40</v>
      </c>
      <c r="BS340">
        <v>35</v>
      </c>
      <c r="BT340">
        <v>40</v>
      </c>
      <c r="BU340">
        <v>38.333333333333336</v>
      </c>
      <c r="BV340">
        <v>33</v>
      </c>
      <c r="BW340">
        <v>39</v>
      </c>
      <c r="BX340">
        <v>37</v>
      </c>
    </row>
    <row r="341" spans="1:76" x14ac:dyDescent="0.4">
      <c r="A341" t="s">
        <v>262</v>
      </c>
      <c r="B341">
        <v>43</v>
      </c>
      <c r="C341">
        <v>179</v>
      </c>
      <c r="D341">
        <v>87.037037037037038</v>
      </c>
      <c r="E341">
        <v>43</v>
      </c>
      <c r="F341">
        <v>174</v>
      </c>
      <c r="G341">
        <v>86.851851851851833</v>
      </c>
      <c r="H341">
        <v>42</v>
      </c>
      <c r="I341">
        <v>179</v>
      </c>
      <c r="J341">
        <v>86.666666666666686</v>
      </c>
      <c r="K341">
        <v>40</v>
      </c>
      <c r="L341">
        <v>185</v>
      </c>
      <c r="M341">
        <v>87.259259259259252</v>
      </c>
      <c r="N341">
        <v>39</v>
      </c>
      <c r="O341">
        <v>191</v>
      </c>
      <c r="P341">
        <v>87.777777777777757</v>
      </c>
      <c r="Q341">
        <v>38</v>
      </c>
      <c r="R341">
        <v>196</v>
      </c>
      <c r="S341">
        <v>88.148148148148124</v>
      </c>
      <c r="T341">
        <v>37</v>
      </c>
      <c r="U341">
        <v>202</v>
      </c>
      <c r="V341">
        <v>88.592592592592581</v>
      </c>
      <c r="W341">
        <v>36</v>
      </c>
      <c r="X341">
        <v>208</v>
      </c>
      <c r="Y341">
        <v>89.333333333333329</v>
      </c>
      <c r="Z341">
        <v>34</v>
      </c>
      <c r="AA341">
        <v>214</v>
      </c>
      <c r="AB341">
        <v>90.074074074074076</v>
      </c>
      <c r="AC341">
        <v>33</v>
      </c>
      <c r="AD341">
        <v>220</v>
      </c>
      <c r="AE341">
        <v>90.925925925925938</v>
      </c>
      <c r="AF341">
        <v>32</v>
      </c>
      <c r="AG341">
        <v>225</v>
      </c>
      <c r="AH341">
        <v>93.518518518518533</v>
      </c>
      <c r="AI341">
        <v>31</v>
      </c>
      <c r="AJ341">
        <v>232</v>
      </c>
      <c r="AK341">
        <v>93.148148148148167</v>
      </c>
      <c r="AL341">
        <v>30</v>
      </c>
      <c r="AM341">
        <v>246</v>
      </c>
      <c r="AN341">
        <v>96.18518518518519</v>
      </c>
      <c r="AO341">
        <v>28</v>
      </c>
      <c r="AP341">
        <v>260</v>
      </c>
      <c r="AQ341">
        <v>98.962962962962962</v>
      </c>
      <c r="AR341">
        <v>27</v>
      </c>
      <c r="AS341">
        <v>273</v>
      </c>
      <c r="AT341">
        <v>98.037037037037038</v>
      </c>
      <c r="AU341">
        <v>26</v>
      </c>
      <c r="AV341">
        <v>188</v>
      </c>
      <c r="AW341">
        <v>85.92592592592591</v>
      </c>
      <c r="AX341">
        <v>25</v>
      </c>
      <c r="AY341">
        <v>170</v>
      </c>
      <c r="AZ341">
        <v>82.888888888888872</v>
      </c>
      <c r="BA341">
        <v>24</v>
      </c>
      <c r="BB341">
        <v>170</v>
      </c>
      <c r="BC341">
        <v>79.703703703703695</v>
      </c>
      <c r="BD341">
        <v>23</v>
      </c>
      <c r="BE341">
        <v>151</v>
      </c>
      <c r="BF341">
        <v>75.814814814814838</v>
      </c>
      <c r="BG341">
        <v>21</v>
      </c>
      <c r="BH341">
        <v>131</v>
      </c>
      <c r="BI341">
        <v>71.444444444444443</v>
      </c>
      <c r="BJ341">
        <v>20</v>
      </c>
      <c r="BK341">
        <v>112</v>
      </c>
      <c r="BL341">
        <v>67</v>
      </c>
      <c r="BM341">
        <v>19</v>
      </c>
      <c r="BN341">
        <v>94</v>
      </c>
      <c r="BO341">
        <v>63.851851851851855</v>
      </c>
      <c r="BP341">
        <v>18</v>
      </c>
      <c r="BQ341">
        <v>92</v>
      </c>
      <c r="BR341">
        <v>60.629629629629626</v>
      </c>
      <c r="BS341">
        <v>17</v>
      </c>
      <c r="BT341">
        <v>92</v>
      </c>
      <c r="BU341">
        <v>57.481481481481467</v>
      </c>
      <c r="BV341">
        <v>15</v>
      </c>
      <c r="BW341">
        <v>92</v>
      </c>
      <c r="BX341">
        <v>54.296296296296312</v>
      </c>
    </row>
    <row r="342" spans="1:76" x14ac:dyDescent="0.4">
      <c r="A342" t="s">
        <v>263</v>
      </c>
      <c r="B342">
        <v>63</v>
      </c>
      <c r="C342">
        <v>63</v>
      </c>
      <c r="D342">
        <v>63</v>
      </c>
      <c r="E342">
        <v>63</v>
      </c>
      <c r="F342">
        <v>63</v>
      </c>
      <c r="G342">
        <v>63</v>
      </c>
      <c r="H342">
        <v>63</v>
      </c>
      <c r="I342">
        <v>63</v>
      </c>
      <c r="J342">
        <v>63</v>
      </c>
      <c r="K342">
        <v>63</v>
      </c>
      <c r="L342">
        <v>63</v>
      </c>
      <c r="M342">
        <v>63</v>
      </c>
      <c r="N342">
        <v>63</v>
      </c>
      <c r="O342">
        <v>63</v>
      </c>
      <c r="P342">
        <v>63</v>
      </c>
      <c r="Q342">
        <v>63</v>
      </c>
      <c r="R342">
        <v>63</v>
      </c>
      <c r="S342">
        <v>63</v>
      </c>
      <c r="T342">
        <v>63</v>
      </c>
      <c r="U342">
        <v>63</v>
      </c>
      <c r="V342">
        <v>63</v>
      </c>
      <c r="W342">
        <v>63</v>
      </c>
      <c r="X342">
        <v>63</v>
      </c>
      <c r="Y342">
        <v>63</v>
      </c>
      <c r="Z342">
        <v>63</v>
      </c>
      <c r="AA342">
        <v>63</v>
      </c>
      <c r="AB342">
        <v>63</v>
      </c>
      <c r="AC342">
        <v>63</v>
      </c>
      <c r="AD342">
        <v>63</v>
      </c>
      <c r="AE342">
        <v>63</v>
      </c>
      <c r="AF342">
        <v>63</v>
      </c>
      <c r="AG342">
        <v>63</v>
      </c>
      <c r="AH342">
        <v>63</v>
      </c>
      <c r="AI342">
        <v>63</v>
      </c>
      <c r="AJ342">
        <v>63</v>
      </c>
      <c r="AK342">
        <v>63</v>
      </c>
      <c r="AL342">
        <v>63</v>
      </c>
      <c r="AM342">
        <v>63</v>
      </c>
      <c r="AN342">
        <v>63</v>
      </c>
      <c r="AO342">
        <v>63</v>
      </c>
      <c r="AP342">
        <v>63</v>
      </c>
      <c r="AQ342">
        <v>63</v>
      </c>
      <c r="AR342">
        <v>63</v>
      </c>
      <c r="AS342">
        <v>63</v>
      </c>
      <c r="AT342">
        <v>63</v>
      </c>
      <c r="AU342">
        <v>63</v>
      </c>
      <c r="AV342">
        <v>63</v>
      </c>
      <c r="AW342">
        <v>63</v>
      </c>
      <c r="AX342">
        <v>63</v>
      </c>
      <c r="AY342">
        <v>63</v>
      </c>
      <c r="AZ342">
        <v>63</v>
      </c>
      <c r="BA342">
        <v>63</v>
      </c>
      <c r="BB342">
        <v>63</v>
      </c>
      <c r="BC342">
        <v>63</v>
      </c>
      <c r="BD342">
        <v>63</v>
      </c>
      <c r="BE342">
        <v>63</v>
      </c>
      <c r="BF342">
        <v>63</v>
      </c>
      <c r="BG342">
        <v>63</v>
      </c>
      <c r="BH342">
        <v>63</v>
      </c>
      <c r="BI342">
        <v>63</v>
      </c>
      <c r="BJ342">
        <v>63</v>
      </c>
      <c r="BK342">
        <v>63</v>
      </c>
      <c r="BL342">
        <v>63</v>
      </c>
      <c r="BM342">
        <v>63</v>
      </c>
      <c r="BN342">
        <v>63</v>
      </c>
      <c r="BO342">
        <v>63</v>
      </c>
      <c r="BP342">
        <v>63</v>
      </c>
      <c r="BQ342">
        <v>63</v>
      </c>
      <c r="BR342">
        <v>63</v>
      </c>
      <c r="BS342">
        <v>63</v>
      </c>
      <c r="BT342">
        <v>63</v>
      </c>
      <c r="BU342">
        <v>63</v>
      </c>
      <c r="BV342">
        <v>63</v>
      </c>
      <c r="BW342">
        <v>63</v>
      </c>
      <c r="BX342">
        <v>63</v>
      </c>
    </row>
    <row r="343" spans="1:76" x14ac:dyDescent="0.4">
      <c r="A343" t="s">
        <v>264</v>
      </c>
      <c r="B343">
        <v>114</v>
      </c>
      <c r="C343">
        <v>153</v>
      </c>
      <c r="D343">
        <v>133.4</v>
      </c>
      <c r="E343">
        <v>114</v>
      </c>
      <c r="F343">
        <v>152</v>
      </c>
      <c r="G343">
        <v>136</v>
      </c>
      <c r="H343">
        <v>113</v>
      </c>
      <c r="I343">
        <v>153</v>
      </c>
      <c r="J343">
        <v>138.19999999999999</v>
      </c>
      <c r="K343">
        <v>112</v>
      </c>
      <c r="L343">
        <v>161</v>
      </c>
      <c r="M343">
        <v>140.80000000000001</v>
      </c>
      <c r="N343">
        <v>112</v>
      </c>
      <c r="O343">
        <v>169</v>
      </c>
      <c r="P343">
        <v>143.4</v>
      </c>
      <c r="Q343">
        <v>111</v>
      </c>
      <c r="R343">
        <v>178</v>
      </c>
      <c r="S343">
        <v>145.80000000000001</v>
      </c>
      <c r="T343">
        <v>110</v>
      </c>
      <c r="U343">
        <v>186</v>
      </c>
      <c r="V343">
        <v>148.4</v>
      </c>
      <c r="W343">
        <v>110</v>
      </c>
      <c r="X343">
        <v>194</v>
      </c>
      <c r="Y343">
        <v>150.80000000000001</v>
      </c>
      <c r="Z343">
        <v>109</v>
      </c>
      <c r="AA343">
        <v>202</v>
      </c>
      <c r="AB343">
        <v>153.19999999999999</v>
      </c>
      <c r="AC343">
        <v>108</v>
      </c>
      <c r="AD343">
        <v>246</v>
      </c>
      <c r="AE343">
        <v>169.6</v>
      </c>
      <c r="AF343">
        <v>108</v>
      </c>
      <c r="AG343">
        <v>290</v>
      </c>
      <c r="AH343">
        <v>185.8</v>
      </c>
      <c r="AI343">
        <v>107</v>
      </c>
      <c r="AJ343">
        <v>334</v>
      </c>
      <c r="AK343">
        <v>202.2</v>
      </c>
      <c r="AL343">
        <v>107</v>
      </c>
      <c r="AM343">
        <v>379</v>
      </c>
      <c r="AN343">
        <v>218.8</v>
      </c>
      <c r="AO343">
        <v>106</v>
      </c>
      <c r="AP343">
        <v>384</v>
      </c>
      <c r="AQ343">
        <v>227.2</v>
      </c>
      <c r="AR343">
        <v>105</v>
      </c>
      <c r="AS343">
        <v>390</v>
      </c>
      <c r="AT343">
        <v>236</v>
      </c>
      <c r="AU343">
        <v>105</v>
      </c>
      <c r="AV343">
        <v>396</v>
      </c>
      <c r="AW343">
        <v>244.8</v>
      </c>
      <c r="AX343">
        <v>104</v>
      </c>
      <c r="AY343">
        <v>408</v>
      </c>
      <c r="AZ343">
        <v>253.4</v>
      </c>
      <c r="BA343">
        <v>103</v>
      </c>
      <c r="BB343">
        <v>440</v>
      </c>
      <c r="BC343">
        <v>262</v>
      </c>
      <c r="BD343">
        <v>93</v>
      </c>
      <c r="BE343">
        <v>149</v>
      </c>
      <c r="BF343">
        <v>111.6</v>
      </c>
      <c r="BG343">
        <v>102</v>
      </c>
      <c r="BH343">
        <v>149</v>
      </c>
      <c r="BI343">
        <v>116.8</v>
      </c>
      <c r="BJ343">
        <v>101</v>
      </c>
      <c r="BK343">
        <v>149</v>
      </c>
      <c r="BL343">
        <v>122</v>
      </c>
      <c r="BM343">
        <v>101</v>
      </c>
      <c r="BN343">
        <v>149</v>
      </c>
      <c r="BO343">
        <v>127.4</v>
      </c>
      <c r="BP343">
        <v>100</v>
      </c>
      <c r="BQ343">
        <v>166</v>
      </c>
      <c r="BR343">
        <v>132.80000000000001</v>
      </c>
      <c r="BS343">
        <v>99</v>
      </c>
      <c r="BT343">
        <v>184</v>
      </c>
      <c r="BU343">
        <v>138</v>
      </c>
      <c r="BV343">
        <v>131</v>
      </c>
      <c r="BW343">
        <v>202</v>
      </c>
      <c r="BX343">
        <v>157</v>
      </c>
    </row>
    <row r="344" spans="1:76" x14ac:dyDescent="0.4">
      <c r="A344" t="s">
        <v>265</v>
      </c>
      <c r="B344">
        <v>69</v>
      </c>
      <c r="C344">
        <v>151</v>
      </c>
      <c r="D344">
        <v>106.93333333333332</v>
      </c>
      <c r="E344">
        <v>69</v>
      </c>
      <c r="F344">
        <v>149</v>
      </c>
      <c r="G344">
        <v>106.46666666666665</v>
      </c>
      <c r="H344">
        <v>69</v>
      </c>
      <c r="I344">
        <v>148</v>
      </c>
      <c r="J344">
        <v>105.86666666666667</v>
      </c>
      <c r="K344">
        <v>69</v>
      </c>
      <c r="L344">
        <v>147</v>
      </c>
      <c r="M344">
        <v>105.39999999999999</v>
      </c>
      <c r="N344">
        <v>69</v>
      </c>
      <c r="O344">
        <v>146</v>
      </c>
      <c r="P344">
        <v>104.93333333333332</v>
      </c>
      <c r="Q344">
        <v>69</v>
      </c>
      <c r="R344">
        <v>145</v>
      </c>
      <c r="S344">
        <v>104.53333333333333</v>
      </c>
      <c r="T344">
        <v>69</v>
      </c>
      <c r="U344">
        <v>143</v>
      </c>
      <c r="V344">
        <v>104.46666666666668</v>
      </c>
      <c r="W344">
        <v>69</v>
      </c>
      <c r="X344">
        <v>142</v>
      </c>
      <c r="Y344">
        <v>104.6</v>
      </c>
      <c r="Z344">
        <v>69</v>
      </c>
      <c r="AA344">
        <v>141</v>
      </c>
      <c r="AB344">
        <v>104.60000000000001</v>
      </c>
      <c r="AC344">
        <v>69</v>
      </c>
      <c r="AD344">
        <v>140</v>
      </c>
      <c r="AE344">
        <v>104.66666666666666</v>
      </c>
      <c r="AF344">
        <v>69</v>
      </c>
      <c r="AG344">
        <v>138</v>
      </c>
      <c r="AH344">
        <v>104.60000000000001</v>
      </c>
      <c r="AI344">
        <v>69</v>
      </c>
      <c r="AJ344">
        <v>141</v>
      </c>
      <c r="AK344">
        <v>104.73333333333332</v>
      </c>
      <c r="AL344">
        <v>69</v>
      </c>
      <c r="AM344">
        <v>144</v>
      </c>
      <c r="AN344">
        <v>104.73333333333333</v>
      </c>
      <c r="AO344">
        <v>69</v>
      </c>
      <c r="AP344">
        <v>147</v>
      </c>
      <c r="AQ344">
        <v>104.80000000000001</v>
      </c>
      <c r="AR344">
        <v>69</v>
      </c>
      <c r="AS344">
        <v>150</v>
      </c>
      <c r="AT344">
        <v>104.80000000000001</v>
      </c>
      <c r="AU344">
        <v>69</v>
      </c>
      <c r="AV344">
        <v>153</v>
      </c>
      <c r="AW344">
        <v>104.73333333333332</v>
      </c>
      <c r="AX344">
        <v>69</v>
      </c>
      <c r="AY344">
        <v>156</v>
      </c>
      <c r="AZ344">
        <v>105.13333333333333</v>
      </c>
      <c r="BA344">
        <v>69</v>
      </c>
      <c r="BB344">
        <v>159</v>
      </c>
      <c r="BC344">
        <v>105.60000000000001</v>
      </c>
      <c r="BD344">
        <v>69</v>
      </c>
      <c r="BE344">
        <v>162</v>
      </c>
      <c r="BF344">
        <v>106.13333333333334</v>
      </c>
      <c r="BG344">
        <v>69</v>
      </c>
      <c r="BH344">
        <v>165</v>
      </c>
      <c r="BI344">
        <v>106.6</v>
      </c>
      <c r="BJ344">
        <v>69</v>
      </c>
      <c r="BK344">
        <v>168</v>
      </c>
      <c r="BL344">
        <v>107.86666666666666</v>
      </c>
      <c r="BM344">
        <v>69</v>
      </c>
      <c r="BN344">
        <v>171</v>
      </c>
      <c r="BO344">
        <v>109.26666666666667</v>
      </c>
      <c r="BP344">
        <v>69</v>
      </c>
      <c r="BQ344">
        <v>180</v>
      </c>
      <c r="BR344">
        <v>110.66666666666666</v>
      </c>
      <c r="BS344">
        <v>69</v>
      </c>
      <c r="BT344">
        <v>194</v>
      </c>
      <c r="BU344">
        <v>112.06666666666666</v>
      </c>
      <c r="BV344">
        <v>69</v>
      </c>
      <c r="BW344">
        <v>208</v>
      </c>
      <c r="BX344">
        <v>113.39999999999999</v>
      </c>
    </row>
    <row r="345" spans="1:76" x14ac:dyDescent="0.4">
      <c r="A345" t="s">
        <v>266</v>
      </c>
      <c r="B345">
        <v>10</v>
      </c>
      <c r="C345">
        <v>86</v>
      </c>
      <c r="D345">
        <v>50.5</v>
      </c>
      <c r="E345">
        <v>10</v>
      </c>
      <c r="F345">
        <v>83</v>
      </c>
      <c r="G345">
        <v>48.937499999999993</v>
      </c>
      <c r="H345">
        <v>11</v>
      </c>
      <c r="I345">
        <v>81</v>
      </c>
      <c r="J345">
        <v>47.437500000000007</v>
      </c>
      <c r="K345">
        <v>12</v>
      </c>
      <c r="L345">
        <v>78</v>
      </c>
      <c r="M345">
        <v>47.124999999999993</v>
      </c>
      <c r="N345">
        <v>13</v>
      </c>
      <c r="O345">
        <v>76</v>
      </c>
      <c r="P345">
        <v>46.6875</v>
      </c>
      <c r="Q345">
        <v>14</v>
      </c>
      <c r="R345">
        <v>74</v>
      </c>
      <c r="S345">
        <v>46.3125</v>
      </c>
      <c r="T345">
        <v>15</v>
      </c>
      <c r="U345">
        <v>71</v>
      </c>
      <c r="V345">
        <v>45.875</v>
      </c>
      <c r="W345">
        <v>16</v>
      </c>
      <c r="X345">
        <v>69</v>
      </c>
      <c r="Y345">
        <v>45.5</v>
      </c>
      <c r="Z345">
        <v>17</v>
      </c>
      <c r="AA345">
        <v>66</v>
      </c>
      <c r="AB345">
        <v>45.0625</v>
      </c>
      <c r="AC345">
        <v>18</v>
      </c>
      <c r="AD345">
        <v>64</v>
      </c>
      <c r="AE345">
        <v>44.687499999999993</v>
      </c>
      <c r="AF345">
        <v>19</v>
      </c>
      <c r="AG345">
        <v>62</v>
      </c>
      <c r="AH345">
        <v>44.187500000000007</v>
      </c>
      <c r="AI345">
        <v>20</v>
      </c>
      <c r="AJ345">
        <v>62</v>
      </c>
      <c r="AK345">
        <v>43.9375</v>
      </c>
      <c r="AL345">
        <v>21</v>
      </c>
      <c r="AM345">
        <v>62</v>
      </c>
      <c r="AN345">
        <v>43.5625</v>
      </c>
      <c r="AO345">
        <v>22</v>
      </c>
      <c r="AP345">
        <v>62</v>
      </c>
      <c r="AQ345">
        <v>43.125</v>
      </c>
      <c r="AR345">
        <v>23</v>
      </c>
      <c r="AS345">
        <v>62</v>
      </c>
      <c r="AT345">
        <v>42.375000000000007</v>
      </c>
      <c r="AU345">
        <v>24</v>
      </c>
      <c r="AV345">
        <v>62</v>
      </c>
      <c r="AW345">
        <v>41.874999999999993</v>
      </c>
      <c r="AX345">
        <v>24</v>
      </c>
      <c r="AY345">
        <v>62</v>
      </c>
      <c r="AZ345">
        <v>41.1875</v>
      </c>
      <c r="BA345">
        <v>25</v>
      </c>
      <c r="BB345">
        <v>62</v>
      </c>
      <c r="BC345">
        <v>40.6875</v>
      </c>
      <c r="BD345">
        <v>26</v>
      </c>
      <c r="BE345">
        <v>62</v>
      </c>
      <c r="BF345">
        <v>39.937500000000007</v>
      </c>
      <c r="BG345">
        <v>27</v>
      </c>
      <c r="BH345">
        <v>62</v>
      </c>
      <c r="BI345">
        <v>39.375</v>
      </c>
      <c r="BJ345">
        <v>27</v>
      </c>
      <c r="BK345">
        <v>62</v>
      </c>
      <c r="BL345">
        <v>38.75</v>
      </c>
      <c r="BM345">
        <v>26</v>
      </c>
      <c r="BN345">
        <v>62</v>
      </c>
      <c r="BO345">
        <v>38.250000000000007</v>
      </c>
      <c r="BP345">
        <v>24</v>
      </c>
      <c r="BQ345">
        <v>62</v>
      </c>
      <c r="BR345">
        <v>37.5625</v>
      </c>
      <c r="BS345">
        <v>23</v>
      </c>
      <c r="BT345">
        <v>62</v>
      </c>
      <c r="BU345">
        <v>37.000000000000007</v>
      </c>
      <c r="BV345">
        <v>22</v>
      </c>
      <c r="BW345">
        <v>62</v>
      </c>
      <c r="BX345">
        <v>36.4375</v>
      </c>
    </row>
    <row r="346" spans="1:76" x14ac:dyDescent="0.4">
      <c r="A346" t="s">
        <v>267</v>
      </c>
      <c r="B346">
        <v>40</v>
      </c>
      <c r="C346">
        <v>88</v>
      </c>
      <c r="D346">
        <v>61.538461538461533</v>
      </c>
      <c r="E346">
        <v>42</v>
      </c>
      <c r="F346">
        <v>76</v>
      </c>
      <c r="G346">
        <v>59.538461538461533</v>
      </c>
      <c r="H346">
        <v>43</v>
      </c>
      <c r="I346">
        <v>75</v>
      </c>
      <c r="J346">
        <v>59.46153846153846</v>
      </c>
      <c r="K346">
        <v>44</v>
      </c>
      <c r="L346">
        <v>74</v>
      </c>
      <c r="M346">
        <v>59.615384615384613</v>
      </c>
      <c r="N346">
        <v>45</v>
      </c>
      <c r="O346">
        <v>73</v>
      </c>
      <c r="P346">
        <v>59.61538461538462</v>
      </c>
      <c r="Q346">
        <v>45</v>
      </c>
      <c r="R346">
        <v>71</v>
      </c>
      <c r="S346">
        <v>59.61538461538462</v>
      </c>
      <c r="T346">
        <v>46</v>
      </c>
      <c r="U346">
        <v>70</v>
      </c>
      <c r="V346">
        <v>59.538461538461533</v>
      </c>
      <c r="W346">
        <v>47</v>
      </c>
      <c r="X346">
        <v>69</v>
      </c>
      <c r="Y346">
        <v>59.692307692307693</v>
      </c>
      <c r="Z346">
        <v>47</v>
      </c>
      <c r="AA346">
        <v>69</v>
      </c>
      <c r="AB346">
        <v>59.846153846153847</v>
      </c>
      <c r="AC346">
        <v>48</v>
      </c>
      <c r="AD346">
        <v>72</v>
      </c>
      <c r="AE346">
        <v>59.846153846153847</v>
      </c>
      <c r="AF346">
        <v>49</v>
      </c>
      <c r="AG346">
        <v>74</v>
      </c>
      <c r="AH346">
        <v>59.92307692307692</v>
      </c>
      <c r="AI346">
        <v>49</v>
      </c>
      <c r="AJ346">
        <v>72</v>
      </c>
      <c r="AK346">
        <v>59.538461538461533</v>
      </c>
      <c r="AL346">
        <v>50</v>
      </c>
      <c r="AM346">
        <v>69</v>
      </c>
      <c r="AN346">
        <v>59.076923076923073</v>
      </c>
      <c r="AO346">
        <v>50</v>
      </c>
      <c r="AP346">
        <v>67</v>
      </c>
      <c r="AQ346">
        <v>58.46153846153846</v>
      </c>
      <c r="AR346">
        <v>51</v>
      </c>
      <c r="AS346">
        <v>67</v>
      </c>
      <c r="AT346">
        <v>57.846153846153847</v>
      </c>
      <c r="AU346">
        <v>52</v>
      </c>
      <c r="AV346">
        <v>67</v>
      </c>
      <c r="AW346">
        <v>57.307692307692307</v>
      </c>
      <c r="AX346">
        <v>51</v>
      </c>
      <c r="AY346">
        <v>67</v>
      </c>
      <c r="AZ346">
        <v>56.692307692307686</v>
      </c>
      <c r="BA346">
        <v>50</v>
      </c>
      <c r="BB346">
        <v>67</v>
      </c>
      <c r="BC346">
        <v>56.384615384615387</v>
      </c>
      <c r="BD346">
        <v>49</v>
      </c>
      <c r="BE346">
        <v>67</v>
      </c>
      <c r="BF346">
        <v>55.769230769230766</v>
      </c>
      <c r="BG346">
        <v>48</v>
      </c>
      <c r="BH346">
        <v>67</v>
      </c>
      <c r="BI346">
        <v>55.153846153846146</v>
      </c>
      <c r="BJ346">
        <v>47</v>
      </c>
      <c r="BK346">
        <v>67</v>
      </c>
      <c r="BL346">
        <v>54.615384615384627</v>
      </c>
      <c r="BM346">
        <v>46</v>
      </c>
      <c r="BN346">
        <v>67</v>
      </c>
      <c r="BO346">
        <v>54</v>
      </c>
      <c r="BP346">
        <v>45</v>
      </c>
      <c r="BQ346">
        <v>67</v>
      </c>
      <c r="BR346">
        <v>53.61538461538462</v>
      </c>
      <c r="BS346">
        <v>42</v>
      </c>
      <c r="BT346">
        <v>67</v>
      </c>
      <c r="BU346">
        <v>53.076923076923073</v>
      </c>
      <c r="BV346">
        <v>40</v>
      </c>
      <c r="BW346">
        <v>67</v>
      </c>
      <c r="BX346">
        <v>52.384615384615387</v>
      </c>
    </row>
    <row r="347" spans="1:76" x14ac:dyDescent="0.4">
      <c r="A347" t="s">
        <v>268</v>
      </c>
      <c r="B347">
        <v>42</v>
      </c>
      <c r="C347">
        <v>104</v>
      </c>
      <c r="D347">
        <v>67.5</v>
      </c>
      <c r="E347">
        <v>46</v>
      </c>
      <c r="F347">
        <v>103</v>
      </c>
      <c r="G347">
        <v>71.583333333333329</v>
      </c>
      <c r="H347">
        <v>50</v>
      </c>
      <c r="I347">
        <v>102</v>
      </c>
      <c r="J347">
        <v>75.500000000000014</v>
      </c>
      <c r="K347">
        <v>54</v>
      </c>
      <c r="L347">
        <v>104</v>
      </c>
      <c r="M347">
        <v>79.416666666666657</v>
      </c>
      <c r="N347">
        <v>58</v>
      </c>
      <c r="O347">
        <v>107</v>
      </c>
      <c r="P347">
        <v>83.249999999999986</v>
      </c>
      <c r="Q347">
        <v>62</v>
      </c>
      <c r="R347">
        <v>112</v>
      </c>
      <c r="S347">
        <v>87.416666666666686</v>
      </c>
      <c r="T347">
        <v>63</v>
      </c>
      <c r="U347">
        <v>126</v>
      </c>
      <c r="V347">
        <v>91.25</v>
      </c>
      <c r="W347">
        <v>64</v>
      </c>
      <c r="X347">
        <v>125</v>
      </c>
      <c r="Y347">
        <v>94.000000000000014</v>
      </c>
      <c r="Z347">
        <v>65</v>
      </c>
      <c r="AA347">
        <v>124</v>
      </c>
      <c r="AB347">
        <v>96.5</v>
      </c>
      <c r="AC347">
        <v>66</v>
      </c>
      <c r="AD347">
        <v>128</v>
      </c>
      <c r="AE347">
        <v>99.416666666666671</v>
      </c>
      <c r="AF347">
        <v>67</v>
      </c>
      <c r="AG347">
        <v>134</v>
      </c>
      <c r="AH347">
        <v>101.91666666666667</v>
      </c>
      <c r="AI347">
        <v>68</v>
      </c>
      <c r="AJ347">
        <v>141</v>
      </c>
      <c r="AK347">
        <v>104.75</v>
      </c>
      <c r="AL347">
        <v>69</v>
      </c>
      <c r="AM347">
        <v>148</v>
      </c>
      <c r="AN347">
        <v>107.5</v>
      </c>
      <c r="AO347">
        <v>70</v>
      </c>
      <c r="AP347">
        <v>155</v>
      </c>
      <c r="AQ347">
        <v>109.83333333333334</v>
      </c>
      <c r="AR347">
        <v>71</v>
      </c>
      <c r="AS347">
        <v>161</v>
      </c>
      <c r="AT347">
        <v>111.83333333333333</v>
      </c>
      <c r="AU347">
        <v>72</v>
      </c>
      <c r="AV347">
        <v>168</v>
      </c>
      <c r="AW347">
        <v>113.25</v>
      </c>
      <c r="AX347">
        <v>73</v>
      </c>
      <c r="AY347">
        <v>175</v>
      </c>
      <c r="AZ347">
        <v>114.75000000000001</v>
      </c>
      <c r="BA347">
        <v>74</v>
      </c>
      <c r="BB347">
        <v>142</v>
      </c>
      <c r="BC347">
        <v>106.5</v>
      </c>
      <c r="BD347">
        <v>75</v>
      </c>
      <c r="BE347">
        <v>122</v>
      </c>
      <c r="BF347">
        <v>98.333333333333329</v>
      </c>
      <c r="BG347">
        <v>76</v>
      </c>
      <c r="BH347">
        <v>118</v>
      </c>
      <c r="BI347">
        <v>100.5</v>
      </c>
      <c r="BJ347">
        <v>77</v>
      </c>
      <c r="BK347">
        <v>120</v>
      </c>
      <c r="BL347">
        <v>102.41666666666667</v>
      </c>
      <c r="BM347">
        <v>78</v>
      </c>
      <c r="BN347">
        <v>124</v>
      </c>
      <c r="BO347">
        <v>104.41666666666666</v>
      </c>
      <c r="BP347">
        <v>79</v>
      </c>
      <c r="BQ347">
        <v>128</v>
      </c>
      <c r="BR347">
        <v>106.33333333333334</v>
      </c>
      <c r="BS347">
        <v>80</v>
      </c>
      <c r="BT347">
        <v>132</v>
      </c>
      <c r="BU347">
        <v>108.41666666666667</v>
      </c>
      <c r="BV347">
        <v>81</v>
      </c>
      <c r="BW347">
        <v>140</v>
      </c>
      <c r="BX347">
        <v>110.25</v>
      </c>
    </row>
    <row r="348" spans="1:76" x14ac:dyDescent="0.4">
      <c r="A348" t="s">
        <v>269</v>
      </c>
      <c r="B348">
        <v>51</v>
      </c>
      <c r="C348">
        <v>60</v>
      </c>
      <c r="D348">
        <v>55.5</v>
      </c>
      <c r="E348">
        <v>51</v>
      </c>
      <c r="F348">
        <v>60</v>
      </c>
      <c r="G348">
        <v>55.5</v>
      </c>
      <c r="H348">
        <v>52</v>
      </c>
      <c r="I348">
        <v>61</v>
      </c>
      <c r="J348">
        <v>56.5</v>
      </c>
      <c r="K348">
        <v>52</v>
      </c>
      <c r="L348">
        <v>61</v>
      </c>
      <c r="M348">
        <v>56.5</v>
      </c>
      <c r="N348">
        <v>52</v>
      </c>
      <c r="O348">
        <v>62</v>
      </c>
      <c r="P348">
        <v>57</v>
      </c>
      <c r="Q348">
        <v>52</v>
      </c>
      <c r="R348">
        <v>62</v>
      </c>
      <c r="S348">
        <v>57</v>
      </c>
      <c r="T348">
        <v>52</v>
      </c>
      <c r="U348">
        <v>63</v>
      </c>
      <c r="V348">
        <v>57.5</v>
      </c>
      <c r="W348">
        <v>52</v>
      </c>
      <c r="X348">
        <v>63</v>
      </c>
      <c r="Y348">
        <v>57.5</v>
      </c>
      <c r="Z348">
        <v>53</v>
      </c>
      <c r="AA348">
        <v>64</v>
      </c>
      <c r="AB348">
        <v>58.5</v>
      </c>
      <c r="AC348">
        <v>53</v>
      </c>
      <c r="AD348">
        <v>64</v>
      </c>
      <c r="AE348">
        <v>58.5</v>
      </c>
      <c r="AF348">
        <v>53</v>
      </c>
      <c r="AG348">
        <v>64</v>
      </c>
      <c r="AH348">
        <v>58.5</v>
      </c>
      <c r="AI348">
        <v>53</v>
      </c>
      <c r="AJ348">
        <v>65</v>
      </c>
      <c r="AK348">
        <v>59</v>
      </c>
      <c r="AL348">
        <v>53</v>
      </c>
      <c r="AM348">
        <v>65</v>
      </c>
      <c r="AN348">
        <v>59</v>
      </c>
      <c r="AO348">
        <v>53</v>
      </c>
      <c r="AP348">
        <v>66</v>
      </c>
      <c r="AQ348">
        <v>59.5</v>
      </c>
      <c r="AR348">
        <v>53</v>
      </c>
      <c r="AS348">
        <v>66</v>
      </c>
      <c r="AT348">
        <v>59.5</v>
      </c>
      <c r="AU348">
        <v>54</v>
      </c>
      <c r="AV348">
        <v>67</v>
      </c>
      <c r="AW348">
        <v>60.5</v>
      </c>
      <c r="AX348">
        <v>54</v>
      </c>
      <c r="AY348">
        <v>67</v>
      </c>
      <c r="AZ348">
        <v>60.5</v>
      </c>
      <c r="BA348">
        <v>54</v>
      </c>
      <c r="BB348">
        <v>68</v>
      </c>
      <c r="BC348">
        <v>61</v>
      </c>
      <c r="BD348">
        <v>54</v>
      </c>
      <c r="BE348">
        <v>68</v>
      </c>
      <c r="BF348">
        <v>61</v>
      </c>
      <c r="BG348">
        <v>54</v>
      </c>
      <c r="BH348">
        <v>69</v>
      </c>
      <c r="BI348">
        <v>61.5</v>
      </c>
      <c r="BJ348">
        <v>54</v>
      </c>
      <c r="BK348">
        <v>69</v>
      </c>
      <c r="BL348">
        <v>61.5</v>
      </c>
      <c r="BM348">
        <v>55</v>
      </c>
      <c r="BN348">
        <v>69</v>
      </c>
      <c r="BO348">
        <v>62</v>
      </c>
      <c r="BP348">
        <v>55</v>
      </c>
      <c r="BQ348">
        <v>60</v>
      </c>
      <c r="BR348">
        <v>57.5</v>
      </c>
      <c r="BS348">
        <v>51</v>
      </c>
      <c r="BT348">
        <v>55</v>
      </c>
      <c r="BU348">
        <v>53</v>
      </c>
      <c r="BV348">
        <v>42</v>
      </c>
      <c r="BW348">
        <v>89</v>
      </c>
      <c r="BX348">
        <v>65.5</v>
      </c>
    </row>
    <row r="349" spans="1:76" x14ac:dyDescent="0.4">
      <c r="A349" t="s">
        <v>270</v>
      </c>
      <c r="B349">
        <v>57</v>
      </c>
      <c r="C349">
        <v>57</v>
      </c>
      <c r="D349">
        <v>57</v>
      </c>
      <c r="E349">
        <v>57</v>
      </c>
      <c r="F349">
        <v>57</v>
      </c>
      <c r="G349">
        <v>57</v>
      </c>
      <c r="H349">
        <v>57</v>
      </c>
      <c r="I349">
        <v>57</v>
      </c>
      <c r="J349">
        <v>57</v>
      </c>
      <c r="K349">
        <v>57</v>
      </c>
      <c r="L349">
        <v>57</v>
      </c>
      <c r="M349">
        <v>57</v>
      </c>
      <c r="N349">
        <v>57</v>
      </c>
      <c r="O349">
        <v>57</v>
      </c>
      <c r="P349">
        <v>57</v>
      </c>
      <c r="Q349">
        <v>57</v>
      </c>
      <c r="R349">
        <v>57</v>
      </c>
      <c r="S349">
        <v>57</v>
      </c>
      <c r="T349">
        <v>57</v>
      </c>
      <c r="U349">
        <v>57</v>
      </c>
      <c r="V349">
        <v>57</v>
      </c>
      <c r="W349">
        <v>57</v>
      </c>
      <c r="X349">
        <v>57</v>
      </c>
      <c r="Y349">
        <v>57</v>
      </c>
      <c r="Z349">
        <v>57</v>
      </c>
      <c r="AA349">
        <v>57</v>
      </c>
      <c r="AB349">
        <v>57</v>
      </c>
      <c r="AC349">
        <v>57</v>
      </c>
      <c r="AD349">
        <v>57</v>
      </c>
      <c r="AE349">
        <v>57</v>
      </c>
      <c r="AF349">
        <v>57</v>
      </c>
      <c r="AG349">
        <v>57</v>
      </c>
      <c r="AH349">
        <v>57</v>
      </c>
      <c r="AI349">
        <v>57</v>
      </c>
      <c r="AJ349">
        <v>57</v>
      </c>
      <c r="AK349">
        <v>57</v>
      </c>
      <c r="AL349">
        <v>57</v>
      </c>
      <c r="AM349">
        <v>57</v>
      </c>
      <c r="AN349">
        <v>57</v>
      </c>
      <c r="AO349">
        <v>57</v>
      </c>
      <c r="AP349">
        <v>57</v>
      </c>
      <c r="AQ349">
        <v>57</v>
      </c>
      <c r="AR349">
        <v>57</v>
      </c>
      <c r="AS349">
        <v>57</v>
      </c>
      <c r="AT349">
        <v>57</v>
      </c>
      <c r="AU349">
        <v>57</v>
      </c>
      <c r="AV349">
        <v>57</v>
      </c>
      <c r="AW349">
        <v>57</v>
      </c>
      <c r="AX349">
        <v>57</v>
      </c>
      <c r="AY349">
        <v>57</v>
      </c>
      <c r="AZ349">
        <v>57</v>
      </c>
      <c r="BA349">
        <v>57</v>
      </c>
      <c r="BB349">
        <v>57</v>
      </c>
      <c r="BC349">
        <v>57</v>
      </c>
      <c r="BD349">
        <v>57</v>
      </c>
      <c r="BE349">
        <v>57</v>
      </c>
      <c r="BF349">
        <v>57</v>
      </c>
      <c r="BG349">
        <v>57</v>
      </c>
      <c r="BH349">
        <v>57</v>
      </c>
      <c r="BI349">
        <v>57</v>
      </c>
      <c r="BJ349">
        <v>57</v>
      </c>
      <c r="BK349">
        <v>57</v>
      </c>
      <c r="BL349">
        <v>57</v>
      </c>
      <c r="BM349">
        <v>57</v>
      </c>
      <c r="BN349">
        <v>57</v>
      </c>
      <c r="BO349">
        <v>57</v>
      </c>
      <c r="BP349">
        <v>57</v>
      </c>
      <c r="BQ349">
        <v>57</v>
      </c>
      <c r="BR349">
        <v>57</v>
      </c>
      <c r="BS349">
        <v>57</v>
      </c>
      <c r="BT349">
        <v>57</v>
      </c>
      <c r="BU349">
        <v>57</v>
      </c>
      <c r="BV349">
        <v>57</v>
      </c>
      <c r="BW349">
        <v>57</v>
      </c>
      <c r="BX349">
        <v>57</v>
      </c>
    </row>
    <row r="350" spans="1:76" x14ac:dyDescent="0.4">
      <c r="A350" t="s">
        <v>271</v>
      </c>
      <c r="B350">
        <v>113</v>
      </c>
      <c r="C350">
        <v>344</v>
      </c>
      <c r="D350">
        <v>193</v>
      </c>
      <c r="E350">
        <v>113</v>
      </c>
      <c r="F350">
        <v>259</v>
      </c>
      <c r="G350">
        <v>170.25</v>
      </c>
      <c r="H350">
        <v>113</v>
      </c>
      <c r="I350">
        <v>178</v>
      </c>
      <c r="J350">
        <v>147.5</v>
      </c>
      <c r="K350">
        <v>113</v>
      </c>
      <c r="L350">
        <v>174</v>
      </c>
      <c r="M350">
        <v>143.75</v>
      </c>
      <c r="N350">
        <v>114</v>
      </c>
      <c r="O350">
        <v>171</v>
      </c>
      <c r="P350">
        <v>140.5</v>
      </c>
      <c r="Q350">
        <v>114</v>
      </c>
      <c r="R350">
        <v>167</v>
      </c>
      <c r="S350">
        <v>137</v>
      </c>
      <c r="T350">
        <v>114</v>
      </c>
      <c r="U350">
        <v>163</v>
      </c>
      <c r="V350">
        <v>133</v>
      </c>
      <c r="W350">
        <v>114</v>
      </c>
      <c r="X350">
        <v>159</v>
      </c>
      <c r="Y350">
        <v>129.25</v>
      </c>
      <c r="Z350">
        <v>114</v>
      </c>
      <c r="AA350">
        <v>156</v>
      </c>
      <c r="AB350">
        <v>126</v>
      </c>
      <c r="AC350">
        <v>108</v>
      </c>
      <c r="AD350">
        <v>152</v>
      </c>
      <c r="AE350">
        <v>122</v>
      </c>
      <c r="AF350">
        <v>99</v>
      </c>
      <c r="AG350">
        <v>148</v>
      </c>
      <c r="AH350">
        <v>118.25</v>
      </c>
      <c r="AI350">
        <v>90</v>
      </c>
      <c r="AJ350">
        <v>144</v>
      </c>
      <c r="AK350">
        <v>115</v>
      </c>
      <c r="AL350">
        <v>80</v>
      </c>
      <c r="AM350">
        <v>141</v>
      </c>
      <c r="AN350">
        <v>105</v>
      </c>
      <c r="AO350">
        <v>65</v>
      </c>
      <c r="AP350">
        <v>137</v>
      </c>
      <c r="AQ350">
        <v>95</v>
      </c>
      <c r="AR350">
        <v>62</v>
      </c>
      <c r="AS350">
        <v>133</v>
      </c>
      <c r="AT350">
        <v>92.25</v>
      </c>
      <c r="AU350">
        <v>64</v>
      </c>
      <c r="AV350">
        <v>129</v>
      </c>
      <c r="AW350">
        <v>91.75</v>
      </c>
      <c r="AX350">
        <v>66</v>
      </c>
      <c r="AY350">
        <v>126</v>
      </c>
      <c r="AZ350">
        <v>91.5</v>
      </c>
      <c r="BA350">
        <v>69</v>
      </c>
      <c r="BB350">
        <v>122</v>
      </c>
      <c r="BC350">
        <v>91.5</v>
      </c>
      <c r="BD350">
        <v>71</v>
      </c>
      <c r="BE350">
        <v>118</v>
      </c>
      <c r="BF350">
        <v>91.25</v>
      </c>
      <c r="BG350">
        <v>73</v>
      </c>
      <c r="BH350">
        <v>114</v>
      </c>
      <c r="BI350">
        <v>91</v>
      </c>
      <c r="BJ350">
        <v>76</v>
      </c>
      <c r="BK350">
        <v>111</v>
      </c>
      <c r="BL350">
        <v>91</v>
      </c>
      <c r="BM350">
        <v>78</v>
      </c>
      <c r="BN350">
        <v>107</v>
      </c>
      <c r="BO350">
        <v>90.5</v>
      </c>
      <c r="BP350">
        <v>81</v>
      </c>
      <c r="BQ350">
        <v>103</v>
      </c>
      <c r="BR350">
        <v>90.75</v>
      </c>
      <c r="BS350">
        <v>83</v>
      </c>
      <c r="BT350">
        <v>99</v>
      </c>
      <c r="BU350">
        <v>90.25</v>
      </c>
      <c r="BV350">
        <v>85</v>
      </c>
      <c r="BW350">
        <v>96</v>
      </c>
      <c r="BX350">
        <v>90</v>
      </c>
    </row>
    <row r="351" spans="1:76" x14ac:dyDescent="0.4">
      <c r="A351" t="s">
        <v>272</v>
      </c>
      <c r="B351">
        <v>91</v>
      </c>
      <c r="C351">
        <v>96</v>
      </c>
      <c r="D351">
        <v>93.666666666666671</v>
      </c>
      <c r="E351">
        <v>90</v>
      </c>
      <c r="F351">
        <v>94</v>
      </c>
      <c r="G351">
        <v>92.666666666666671</v>
      </c>
      <c r="H351">
        <v>90</v>
      </c>
      <c r="I351">
        <v>93</v>
      </c>
      <c r="J351">
        <v>92</v>
      </c>
      <c r="K351">
        <v>89</v>
      </c>
      <c r="L351">
        <v>92</v>
      </c>
      <c r="M351">
        <v>91</v>
      </c>
      <c r="N351">
        <v>88</v>
      </c>
      <c r="O351">
        <v>91</v>
      </c>
      <c r="P351">
        <v>90</v>
      </c>
      <c r="Q351">
        <v>88</v>
      </c>
      <c r="R351">
        <v>90</v>
      </c>
      <c r="S351">
        <v>89.333333333333329</v>
      </c>
      <c r="T351">
        <v>87</v>
      </c>
      <c r="U351">
        <v>89</v>
      </c>
      <c r="V351">
        <v>88</v>
      </c>
      <c r="W351">
        <v>87</v>
      </c>
      <c r="X351">
        <v>88</v>
      </c>
      <c r="Y351">
        <v>87.333333333333329</v>
      </c>
      <c r="Z351">
        <v>86</v>
      </c>
      <c r="AA351">
        <v>87</v>
      </c>
      <c r="AB351">
        <v>86.333333333333329</v>
      </c>
      <c r="AC351">
        <v>85</v>
      </c>
      <c r="AD351">
        <v>86</v>
      </c>
      <c r="AE351">
        <v>85.333333333333329</v>
      </c>
      <c r="AF351">
        <v>83</v>
      </c>
      <c r="AG351">
        <v>85</v>
      </c>
      <c r="AH351">
        <v>84.333333333333329</v>
      </c>
      <c r="AI351">
        <v>82</v>
      </c>
      <c r="AJ351">
        <v>84</v>
      </c>
      <c r="AK351">
        <v>83.333333333333329</v>
      </c>
      <c r="AL351">
        <v>81</v>
      </c>
      <c r="AM351">
        <v>83</v>
      </c>
      <c r="AN351">
        <v>82.333333333333329</v>
      </c>
      <c r="AO351">
        <v>80</v>
      </c>
      <c r="AP351">
        <v>83</v>
      </c>
      <c r="AQ351">
        <v>81.666666666666671</v>
      </c>
      <c r="AR351">
        <v>79</v>
      </c>
      <c r="AS351">
        <v>82</v>
      </c>
      <c r="AT351">
        <v>80.666666666666671</v>
      </c>
      <c r="AU351">
        <v>77</v>
      </c>
      <c r="AV351">
        <v>81</v>
      </c>
      <c r="AW351">
        <v>79.333333333333329</v>
      </c>
      <c r="AX351">
        <v>76</v>
      </c>
      <c r="AY351">
        <v>81</v>
      </c>
      <c r="AZ351">
        <v>78.666666666666671</v>
      </c>
      <c r="BA351">
        <v>75</v>
      </c>
      <c r="BB351">
        <v>80</v>
      </c>
      <c r="BC351">
        <v>77.666666666666671</v>
      </c>
      <c r="BD351">
        <v>74</v>
      </c>
      <c r="BE351">
        <v>80</v>
      </c>
      <c r="BF351">
        <v>77</v>
      </c>
      <c r="BG351">
        <v>72</v>
      </c>
      <c r="BH351">
        <v>79</v>
      </c>
      <c r="BI351">
        <v>75.666666666666671</v>
      </c>
      <c r="BJ351">
        <v>71</v>
      </c>
      <c r="BK351">
        <v>78</v>
      </c>
      <c r="BL351">
        <v>74.666666666666671</v>
      </c>
      <c r="BM351">
        <v>70</v>
      </c>
      <c r="BN351">
        <v>78</v>
      </c>
      <c r="BO351">
        <v>74.333333333333329</v>
      </c>
      <c r="BP351">
        <v>69</v>
      </c>
      <c r="BQ351">
        <v>77</v>
      </c>
      <c r="BR351">
        <v>73.333333333333329</v>
      </c>
      <c r="BS351">
        <v>68</v>
      </c>
      <c r="BT351">
        <v>76</v>
      </c>
      <c r="BU351">
        <v>72.333333333333329</v>
      </c>
      <c r="BV351">
        <v>66</v>
      </c>
      <c r="BW351">
        <v>76</v>
      </c>
      <c r="BX351">
        <v>71.333333333333329</v>
      </c>
    </row>
    <row r="352" spans="1:76" x14ac:dyDescent="0.4">
      <c r="A352" t="s">
        <v>273</v>
      </c>
      <c r="B352">
        <v>78</v>
      </c>
      <c r="C352">
        <v>105</v>
      </c>
      <c r="D352">
        <v>90.2</v>
      </c>
      <c r="E352">
        <v>78</v>
      </c>
      <c r="F352">
        <v>100</v>
      </c>
      <c r="G352">
        <v>88</v>
      </c>
      <c r="H352">
        <v>78</v>
      </c>
      <c r="I352">
        <v>98</v>
      </c>
      <c r="J352">
        <v>85.8</v>
      </c>
      <c r="K352">
        <v>78</v>
      </c>
      <c r="L352">
        <v>97</v>
      </c>
      <c r="M352">
        <v>83.6</v>
      </c>
      <c r="N352">
        <v>73</v>
      </c>
      <c r="O352">
        <v>96</v>
      </c>
      <c r="P352">
        <v>81.599999999999994</v>
      </c>
      <c r="Q352">
        <v>72</v>
      </c>
      <c r="R352">
        <v>94</v>
      </c>
      <c r="S352">
        <v>80.599999999999994</v>
      </c>
      <c r="T352">
        <v>72</v>
      </c>
      <c r="U352">
        <v>93</v>
      </c>
      <c r="V352">
        <v>80</v>
      </c>
      <c r="W352">
        <v>71</v>
      </c>
      <c r="X352">
        <v>92</v>
      </c>
      <c r="Y352">
        <v>79.400000000000006</v>
      </c>
      <c r="Z352">
        <v>70</v>
      </c>
      <c r="AA352">
        <v>90</v>
      </c>
      <c r="AB352">
        <v>78.599999999999994</v>
      </c>
      <c r="AC352">
        <v>70</v>
      </c>
      <c r="AD352">
        <v>89</v>
      </c>
      <c r="AE352">
        <v>78.2</v>
      </c>
      <c r="AF352">
        <v>69</v>
      </c>
      <c r="AG352">
        <v>88</v>
      </c>
      <c r="AH352">
        <v>77.400000000000006</v>
      </c>
      <c r="AI352">
        <v>68</v>
      </c>
      <c r="AJ352">
        <v>86</v>
      </c>
      <c r="AK352">
        <v>76.400000000000006</v>
      </c>
      <c r="AL352">
        <v>68</v>
      </c>
      <c r="AM352">
        <v>85</v>
      </c>
      <c r="AN352">
        <v>76</v>
      </c>
      <c r="AO352">
        <v>67</v>
      </c>
      <c r="AP352">
        <v>84</v>
      </c>
      <c r="AQ352">
        <v>75.2</v>
      </c>
      <c r="AR352">
        <v>67</v>
      </c>
      <c r="AS352">
        <v>83</v>
      </c>
      <c r="AT352">
        <v>74.8</v>
      </c>
      <c r="AU352">
        <v>66</v>
      </c>
      <c r="AV352">
        <v>81</v>
      </c>
      <c r="AW352">
        <v>73.8</v>
      </c>
      <c r="AX352">
        <v>65</v>
      </c>
      <c r="AY352">
        <v>80</v>
      </c>
      <c r="AZ352">
        <v>73</v>
      </c>
      <c r="BA352">
        <v>65</v>
      </c>
      <c r="BB352">
        <v>79</v>
      </c>
      <c r="BC352">
        <v>72.599999999999994</v>
      </c>
      <c r="BD352">
        <v>64</v>
      </c>
      <c r="BE352">
        <v>78</v>
      </c>
      <c r="BF352">
        <v>71.599999999999994</v>
      </c>
      <c r="BG352">
        <v>63</v>
      </c>
      <c r="BH352">
        <v>78</v>
      </c>
      <c r="BI352">
        <v>71</v>
      </c>
      <c r="BJ352">
        <v>63</v>
      </c>
      <c r="BK352">
        <v>78</v>
      </c>
      <c r="BL352">
        <v>70.400000000000006</v>
      </c>
      <c r="BM352">
        <v>62</v>
      </c>
      <c r="BN352">
        <v>78</v>
      </c>
      <c r="BO352">
        <v>69.400000000000006</v>
      </c>
      <c r="BP352">
        <v>61</v>
      </c>
      <c r="BQ352">
        <v>78</v>
      </c>
      <c r="BR352">
        <v>69</v>
      </c>
      <c r="BS352">
        <v>61</v>
      </c>
      <c r="BT352">
        <v>78</v>
      </c>
      <c r="BU352">
        <v>68.400000000000006</v>
      </c>
      <c r="BV352">
        <v>60</v>
      </c>
      <c r="BW352">
        <v>78</v>
      </c>
      <c r="BX352">
        <v>67.8</v>
      </c>
    </row>
    <row r="353" spans="1:76" x14ac:dyDescent="0.4">
      <c r="A353" t="s">
        <v>274</v>
      </c>
      <c r="B353">
        <v>69</v>
      </c>
      <c r="C353">
        <v>69</v>
      </c>
      <c r="D353">
        <v>69</v>
      </c>
      <c r="E353">
        <v>69</v>
      </c>
      <c r="F353">
        <v>69</v>
      </c>
      <c r="G353">
        <v>69</v>
      </c>
      <c r="H353">
        <v>69</v>
      </c>
      <c r="I353">
        <v>69</v>
      </c>
      <c r="J353">
        <v>69</v>
      </c>
      <c r="K353">
        <v>69</v>
      </c>
      <c r="L353">
        <v>69</v>
      </c>
      <c r="M353">
        <v>69</v>
      </c>
      <c r="N353">
        <v>69</v>
      </c>
      <c r="O353">
        <v>69</v>
      </c>
      <c r="P353">
        <v>69</v>
      </c>
      <c r="Q353">
        <v>69</v>
      </c>
      <c r="R353">
        <v>69</v>
      </c>
      <c r="S353">
        <v>69</v>
      </c>
      <c r="T353">
        <v>69</v>
      </c>
      <c r="U353">
        <v>69</v>
      </c>
      <c r="V353">
        <v>69</v>
      </c>
      <c r="W353">
        <v>69</v>
      </c>
      <c r="X353">
        <v>69</v>
      </c>
      <c r="Y353">
        <v>69</v>
      </c>
      <c r="Z353">
        <v>69</v>
      </c>
      <c r="AA353">
        <v>69</v>
      </c>
      <c r="AB353">
        <v>69</v>
      </c>
      <c r="AC353">
        <v>69</v>
      </c>
      <c r="AD353">
        <v>69</v>
      </c>
      <c r="AE353">
        <v>69</v>
      </c>
      <c r="AF353">
        <v>69</v>
      </c>
      <c r="AG353">
        <v>69</v>
      </c>
      <c r="AH353">
        <v>69</v>
      </c>
      <c r="AI353">
        <v>69</v>
      </c>
      <c r="AJ353">
        <v>69</v>
      </c>
      <c r="AK353">
        <v>69</v>
      </c>
      <c r="AL353">
        <v>69</v>
      </c>
      <c r="AM353">
        <v>69</v>
      </c>
      <c r="AN353">
        <v>69</v>
      </c>
      <c r="AO353">
        <v>69</v>
      </c>
      <c r="AP353">
        <v>69</v>
      </c>
      <c r="AQ353">
        <v>69</v>
      </c>
      <c r="AR353">
        <v>69</v>
      </c>
      <c r="AS353">
        <v>69</v>
      </c>
      <c r="AT353">
        <v>69</v>
      </c>
      <c r="AU353">
        <v>69</v>
      </c>
      <c r="AV353">
        <v>69</v>
      </c>
      <c r="AW353">
        <v>69</v>
      </c>
      <c r="AX353">
        <v>69</v>
      </c>
      <c r="AY353">
        <v>69</v>
      </c>
      <c r="AZ353">
        <v>69</v>
      </c>
      <c r="BA353">
        <v>69</v>
      </c>
      <c r="BB353">
        <v>69</v>
      </c>
      <c r="BC353">
        <v>69</v>
      </c>
      <c r="BD353">
        <v>69</v>
      </c>
      <c r="BE353">
        <v>69</v>
      </c>
      <c r="BF353">
        <v>69</v>
      </c>
      <c r="BG353">
        <v>69</v>
      </c>
      <c r="BH353">
        <v>69</v>
      </c>
      <c r="BI353">
        <v>69</v>
      </c>
      <c r="BJ353">
        <v>69</v>
      </c>
      <c r="BK353">
        <v>69</v>
      </c>
      <c r="BL353">
        <v>69</v>
      </c>
      <c r="BM353">
        <v>69</v>
      </c>
      <c r="BN353">
        <v>69</v>
      </c>
      <c r="BO353">
        <v>69</v>
      </c>
      <c r="BP353">
        <v>69</v>
      </c>
      <c r="BQ353">
        <v>69</v>
      </c>
      <c r="BR353">
        <v>69</v>
      </c>
      <c r="BS353">
        <v>69</v>
      </c>
      <c r="BT353">
        <v>69</v>
      </c>
      <c r="BU353">
        <v>69</v>
      </c>
      <c r="BV353">
        <v>69</v>
      </c>
      <c r="BW353">
        <v>69</v>
      </c>
      <c r="BX353">
        <v>69</v>
      </c>
    </row>
    <row r="354" spans="1:76" x14ac:dyDescent="0.4">
      <c r="A354" t="s">
        <v>275</v>
      </c>
      <c r="B354">
        <v>60</v>
      </c>
      <c r="C354">
        <v>62</v>
      </c>
      <c r="D354">
        <v>61</v>
      </c>
      <c r="E354">
        <v>60</v>
      </c>
      <c r="F354">
        <v>62</v>
      </c>
      <c r="G354">
        <v>61</v>
      </c>
      <c r="H354">
        <v>60</v>
      </c>
      <c r="I354">
        <v>62</v>
      </c>
      <c r="J354">
        <v>61</v>
      </c>
      <c r="K354">
        <v>60</v>
      </c>
      <c r="L354">
        <v>62</v>
      </c>
      <c r="M354">
        <v>61</v>
      </c>
      <c r="N354">
        <v>60</v>
      </c>
      <c r="O354">
        <v>62</v>
      </c>
      <c r="P354">
        <v>61</v>
      </c>
      <c r="Q354">
        <v>60</v>
      </c>
      <c r="R354">
        <v>62</v>
      </c>
      <c r="S354">
        <v>61</v>
      </c>
      <c r="T354">
        <v>60</v>
      </c>
      <c r="U354">
        <v>62</v>
      </c>
      <c r="V354">
        <v>61</v>
      </c>
      <c r="W354">
        <v>60</v>
      </c>
      <c r="X354">
        <v>62</v>
      </c>
      <c r="Y354">
        <v>61</v>
      </c>
      <c r="Z354">
        <v>60</v>
      </c>
      <c r="AA354">
        <v>62</v>
      </c>
      <c r="AB354">
        <v>61</v>
      </c>
      <c r="AC354">
        <v>60</v>
      </c>
      <c r="AD354">
        <v>62</v>
      </c>
      <c r="AE354">
        <v>61</v>
      </c>
      <c r="AF354">
        <v>60</v>
      </c>
      <c r="AG354">
        <v>62</v>
      </c>
      <c r="AH354">
        <v>61</v>
      </c>
      <c r="AI354">
        <v>60</v>
      </c>
      <c r="AJ354">
        <v>62</v>
      </c>
      <c r="AK354">
        <v>61</v>
      </c>
      <c r="AL354">
        <v>60</v>
      </c>
      <c r="AM354">
        <v>62</v>
      </c>
      <c r="AN354">
        <v>61</v>
      </c>
      <c r="AO354">
        <v>60</v>
      </c>
      <c r="AP354">
        <v>62</v>
      </c>
      <c r="AQ354">
        <v>61</v>
      </c>
      <c r="AR354">
        <v>60</v>
      </c>
      <c r="AS354">
        <v>62</v>
      </c>
      <c r="AT354">
        <v>61</v>
      </c>
      <c r="AU354">
        <v>60</v>
      </c>
      <c r="AV354">
        <v>62</v>
      </c>
      <c r="AW354">
        <v>61</v>
      </c>
      <c r="AX354">
        <v>60</v>
      </c>
      <c r="AY354">
        <v>62</v>
      </c>
      <c r="AZ354">
        <v>61</v>
      </c>
      <c r="BA354">
        <v>60</v>
      </c>
      <c r="BB354">
        <v>62</v>
      </c>
      <c r="BC354">
        <v>61</v>
      </c>
      <c r="BD354">
        <v>60</v>
      </c>
      <c r="BE354">
        <v>62</v>
      </c>
      <c r="BF354">
        <v>61</v>
      </c>
      <c r="BG354">
        <v>60</v>
      </c>
      <c r="BH354">
        <v>62</v>
      </c>
      <c r="BI354">
        <v>61</v>
      </c>
      <c r="BJ354">
        <v>60</v>
      </c>
      <c r="BK354">
        <v>62</v>
      </c>
      <c r="BL354">
        <v>61</v>
      </c>
      <c r="BM354">
        <v>60</v>
      </c>
      <c r="BN354">
        <v>62</v>
      </c>
      <c r="BO354">
        <v>61</v>
      </c>
      <c r="BP354">
        <v>60</v>
      </c>
      <c r="BQ354">
        <v>62</v>
      </c>
      <c r="BR354">
        <v>61</v>
      </c>
      <c r="BS354">
        <v>60</v>
      </c>
      <c r="BT354">
        <v>62</v>
      </c>
      <c r="BU354">
        <v>61</v>
      </c>
      <c r="BV354">
        <v>60</v>
      </c>
      <c r="BW354">
        <v>62</v>
      </c>
      <c r="BX354">
        <v>61</v>
      </c>
    </row>
    <row r="355" spans="1:76" x14ac:dyDescent="0.4">
      <c r="A355" t="s">
        <v>276</v>
      </c>
      <c r="B355">
        <v>73</v>
      </c>
      <c r="C355">
        <v>125</v>
      </c>
      <c r="D355">
        <v>85.5</v>
      </c>
      <c r="E355">
        <v>71</v>
      </c>
      <c r="F355">
        <v>112</v>
      </c>
      <c r="G355">
        <v>82.5</v>
      </c>
      <c r="H355">
        <v>70</v>
      </c>
      <c r="I355">
        <v>98</v>
      </c>
      <c r="J355">
        <v>79.714285714285722</v>
      </c>
      <c r="K355">
        <v>69</v>
      </c>
      <c r="L355">
        <v>89</v>
      </c>
      <c r="M355">
        <v>76.928571428571445</v>
      </c>
      <c r="N355">
        <v>68</v>
      </c>
      <c r="O355">
        <v>81</v>
      </c>
      <c r="P355">
        <v>74.214285714285708</v>
      </c>
      <c r="Q355">
        <v>67</v>
      </c>
      <c r="R355">
        <v>80</v>
      </c>
      <c r="S355">
        <v>72.285714285714292</v>
      </c>
      <c r="T355">
        <v>66</v>
      </c>
      <c r="U355">
        <v>78</v>
      </c>
      <c r="V355">
        <v>71.071428571428569</v>
      </c>
      <c r="W355">
        <v>64</v>
      </c>
      <c r="X355">
        <v>77</v>
      </c>
      <c r="Y355">
        <v>69.785714285714278</v>
      </c>
      <c r="Z355">
        <v>63</v>
      </c>
      <c r="AA355">
        <v>76</v>
      </c>
      <c r="AB355">
        <v>68.642857142857139</v>
      </c>
      <c r="AC355">
        <v>61</v>
      </c>
      <c r="AD355">
        <v>76</v>
      </c>
      <c r="AE355">
        <v>67.642857142857139</v>
      </c>
      <c r="AF355">
        <v>59</v>
      </c>
      <c r="AG355">
        <v>75</v>
      </c>
      <c r="AH355">
        <v>66.214285714285708</v>
      </c>
      <c r="AI355">
        <v>58</v>
      </c>
      <c r="AJ355">
        <v>74</v>
      </c>
      <c r="AK355">
        <v>64.928571428571445</v>
      </c>
      <c r="AL355">
        <v>55</v>
      </c>
      <c r="AM355">
        <v>73</v>
      </c>
      <c r="AN355">
        <v>63.642857142857146</v>
      </c>
      <c r="AO355">
        <v>53</v>
      </c>
      <c r="AP355">
        <v>72</v>
      </c>
      <c r="AQ355">
        <v>62.428571428571431</v>
      </c>
      <c r="AR355">
        <v>51</v>
      </c>
      <c r="AS355">
        <v>71</v>
      </c>
      <c r="AT355">
        <v>61.285714285714285</v>
      </c>
      <c r="AU355">
        <v>48</v>
      </c>
      <c r="AV355">
        <v>71</v>
      </c>
      <c r="AW355">
        <v>59.928571428571423</v>
      </c>
      <c r="AX355">
        <v>46</v>
      </c>
      <c r="AY355">
        <v>70</v>
      </c>
      <c r="AZ355">
        <v>58.571428571428569</v>
      </c>
      <c r="BA355">
        <v>44</v>
      </c>
      <c r="BB355">
        <v>70</v>
      </c>
      <c r="BC355">
        <v>57.571428571428569</v>
      </c>
      <c r="BD355">
        <v>41</v>
      </c>
      <c r="BE355">
        <v>70</v>
      </c>
      <c r="BF355">
        <v>56.214285714285708</v>
      </c>
      <c r="BG355">
        <v>39</v>
      </c>
      <c r="BH355">
        <v>70</v>
      </c>
      <c r="BI355">
        <v>55.071428571428569</v>
      </c>
      <c r="BJ355">
        <v>37</v>
      </c>
      <c r="BK355">
        <v>70</v>
      </c>
      <c r="BL355">
        <v>53.714285714285722</v>
      </c>
      <c r="BM355">
        <v>34</v>
      </c>
      <c r="BN355">
        <v>69</v>
      </c>
      <c r="BO355">
        <v>52.499999999999993</v>
      </c>
      <c r="BP355">
        <v>32</v>
      </c>
      <c r="BQ355">
        <v>69</v>
      </c>
      <c r="BR355">
        <v>51.357142857142854</v>
      </c>
      <c r="BS355">
        <v>30</v>
      </c>
      <c r="BT355">
        <v>69</v>
      </c>
      <c r="BU355">
        <v>50.142857142857146</v>
      </c>
      <c r="BV355">
        <v>27</v>
      </c>
      <c r="BW355">
        <v>69</v>
      </c>
      <c r="BX355">
        <v>48.928571428571423</v>
      </c>
    </row>
    <row r="356" spans="1:76" x14ac:dyDescent="0.4">
      <c r="A356" t="s">
        <v>277</v>
      </c>
      <c r="B356">
        <v>66</v>
      </c>
      <c r="C356">
        <v>86</v>
      </c>
      <c r="D356">
        <v>77</v>
      </c>
      <c r="E356">
        <v>65</v>
      </c>
      <c r="F356">
        <v>84</v>
      </c>
      <c r="G356">
        <v>74.666666666666671</v>
      </c>
      <c r="H356">
        <v>65</v>
      </c>
      <c r="I356">
        <v>83</v>
      </c>
      <c r="J356">
        <v>73</v>
      </c>
      <c r="K356">
        <v>64</v>
      </c>
      <c r="L356">
        <v>81</v>
      </c>
      <c r="M356">
        <v>70.666666666666671</v>
      </c>
      <c r="N356">
        <v>63</v>
      </c>
      <c r="O356">
        <v>79</v>
      </c>
      <c r="P356">
        <v>68.666666666666671</v>
      </c>
      <c r="Q356">
        <v>60</v>
      </c>
      <c r="R356">
        <v>78</v>
      </c>
      <c r="S356">
        <v>66.666666666666671</v>
      </c>
      <c r="T356">
        <v>56</v>
      </c>
      <c r="U356">
        <v>76</v>
      </c>
      <c r="V356">
        <v>64.666666666666671</v>
      </c>
      <c r="W356">
        <v>56</v>
      </c>
      <c r="X356">
        <v>74</v>
      </c>
      <c r="Y356">
        <v>63.666666666666664</v>
      </c>
      <c r="Z356">
        <v>56</v>
      </c>
      <c r="AA356">
        <v>73</v>
      </c>
      <c r="AB356">
        <v>63</v>
      </c>
      <c r="AC356">
        <v>56</v>
      </c>
      <c r="AD356">
        <v>71</v>
      </c>
      <c r="AE356">
        <v>62</v>
      </c>
      <c r="AF356">
        <v>55</v>
      </c>
      <c r="AG356">
        <v>69</v>
      </c>
      <c r="AH356">
        <v>61</v>
      </c>
      <c r="AI356">
        <v>55</v>
      </c>
      <c r="AJ356">
        <v>68</v>
      </c>
      <c r="AK356">
        <v>60.333333333333336</v>
      </c>
      <c r="AL356">
        <v>55</v>
      </c>
      <c r="AM356">
        <v>66</v>
      </c>
      <c r="AN356">
        <v>59.333333333333336</v>
      </c>
      <c r="AO356">
        <v>55</v>
      </c>
      <c r="AP356">
        <v>64</v>
      </c>
      <c r="AQ356">
        <v>58.333333333333336</v>
      </c>
      <c r="AR356">
        <v>55</v>
      </c>
      <c r="AS356">
        <v>63</v>
      </c>
      <c r="AT356">
        <v>58</v>
      </c>
      <c r="AU356">
        <v>55</v>
      </c>
      <c r="AV356">
        <v>61</v>
      </c>
      <c r="AW356">
        <v>57</v>
      </c>
      <c r="AX356">
        <v>54</v>
      </c>
      <c r="AY356">
        <v>59</v>
      </c>
      <c r="AZ356">
        <v>55.666666666666664</v>
      </c>
      <c r="BA356">
        <v>53</v>
      </c>
      <c r="BB356">
        <v>58</v>
      </c>
      <c r="BC356">
        <v>55</v>
      </c>
      <c r="BD356">
        <v>53</v>
      </c>
      <c r="BE356">
        <v>56</v>
      </c>
      <c r="BF356">
        <v>54.333333333333336</v>
      </c>
      <c r="BG356">
        <v>52</v>
      </c>
      <c r="BH356">
        <v>54</v>
      </c>
      <c r="BI356">
        <v>53.333333333333336</v>
      </c>
      <c r="BJ356">
        <v>51</v>
      </c>
      <c r="BK356">
        <v>54</v>
      </c>
      <c r="BL356">
        <v>52.666666666666664</v>
      </c>
      <c r="BM356">
        <v>50</v>
      </c>
      <c r="BN356">
        <v>54</v>
      </c>
      <c r="BO356">
        <v>51.666666666666664</v>
      </c>
      <c r="BP356">
        <v>49</v>
      </c>
      <c r="BQ356">
        <v>54</v>
      </c>
      <c r="BR356">
        <v>51</v>
      </c>
      <c r="BS356">
        <v>49</v>
      </c>
      <c r="BT356">
        <v>64</v>
      </c>
      <c r="BU356">
        <v>55.333333333333336</v>
      </c>
      <c r="BV356">
        <v>48</v>
      </c>
      <c r="BW356">
        <v>79</v>
      </c>
      <c r="BX356">
        <v>60</v>
      </c>
    </row>
    <row r="357" spans="1:76" x14ac:dyDescent="0.4">
      <c r="A357" t="s">
        <v>278</v>
      </c>
      <c r="B357">
        <v>53</v>
      </c>
      <c r="C357">
        <v>134</v>
      </c>
      <c r="D357">
        <v>88</v>
      </c>
      <c r="E357">
        <v>53</v>
      </c>
      <c r="F357">
        <v>117</v>
      </c>
      <c r="G357">
        <v>82</v>
      </c>
      <c r="H357">
        <v>53</v>
      </c>
      <c r="I357">
        <v>99</v>
      </c>
      <c r="J357">
        <v>75.75</v>
      </c>
      <c r="K357">
        <v>53</v>
      </c>
      <c r="L357">
        <v>82</v>
      </c>
      <c r="M357">
        <v>69.75</v>
      </c>
      <c r="N357">
        <v>53</v>
      </c>
      <c r="O357">
        <v>73</v>
      </c>
      <c r="P357">
        <v>63.75</v>
      </c>
      <c r="Q357">
        <v>53</v>
      </c>
      <c r="R357">
        <v>66</v>
      </c>
      <c r="S357">
        <v>62.25</v>
      </c>
      <c r="T357">
        <v>53</v>
      </c>
      <c r="U357">
        <v>66</v>
      </c>
      <c r="V357">
        <v>60.5</v>
      </c>
      <c r="W357">
        <v>53</v>
      </c>
      <c r="X357">
        <v>66</v>
      </c>
      <c r="Y357">
        <v>60.75</v>
      </c>
      <c r="Z357">
        <v>53</v>
      </c>
      <c r="AA357">
        <v>67</v>
      </c>
      <c r="AB357">
        <v>61.25</v>
      </c>
      <c r="AC357">
        <v>53</v>
      </c>
      <c r="AD357">
        <v>67</v>
      </c>
      <c r="AE357">
        <v>61.5</v>
      </c>
      <c r="AF357">
        <v>53</v>
      </c>
      <c r="AG357">
        <v>67</v>
      </c>
      <c r="AH357">
        <v>61.75</v>
      </c>
      <c r="AI357">
        <v>53</v>
      </c>
      <c r="AJ357">
        <v>68</v>
      </c>
      <c r="AK357">
        <v>62.25</v>
      </c>
      <c r="AL357">
        <v>53</v>
      </c>
      <c r="AM357">
        <v>68</v>
      </c>
      <c r="AN357">
        <v>62.25</v>
      </c>
      <c r="AO357">
        <v>53</v>
      </c>
      <c r="AP357">
        <v>68</v>
      </c>
      <c r="AQ357">
        <v>62.5</v>
      </c>
      <c r="AR357">
        <v>53</v>
      </c>
      <c r="AS357">
        <v>69</v>
      </c>
      <c r="AT357">
        <v>63</v>
      </c>
      <c r="AU357">
        <v>53</v>
      </c>
      <c r="AV357">
        <v>69</v>
      </c>
      <c r="AW357">
        <v>63.25</v>
      </c>
      <c r="AX357">
        <v>53</v>
      </c>
      <c r="AY357">
        <v>69</v>
      </c>
      <c r="AZ357">
        <v>63.5</v>
      </c>
      <c r="BA357">
        <v>53</v>
      </c>
      <c r="BB357">
        <v>69</v>
      </c>
      <c r="BC357">
        <v>63.75</v>
      </c>
      <c r="BD357">
        <v>53</v>
      </c>
      <c r="BE357">
        <v>70</v>
      </c>
      <c r="BF357">
        <v>64.25</v>
      </c>
      <c r="BG357">
        <v>53</v>
      </c>
      <c r="BH357">
        <v>71</v>
      </c>
      <c r="BI357">
        <v>64.5</v>
      </c>
      <c r="BJ357">
        <v>53</v>
      </c>
      <c r="BK357">
        <v>72</v>
      </c>
      <c r="BL357">
        <v>64.75</v>
      </c>
      <c r="BM357">
        <v>53</v>
      </c>
      <c r="BN357">
        <v>73</v>
      </c>
      <c r="BO357">
        <v>65.25</v>
      </c>
      <c r="BP357">
        <v>53</v>
      </c>
      <c r="BQ357">
        <v>74</v>
      </c>
      <c r="BR357">
        <v>65.5</v>
      </c>
      <c r="BS357">
        <v>53</v>
      </c>
      <c r="BT357">
        <v>74</v>
      </c>
      <c r="BU357">
        <v>65.5</v>
      </c>
      <c r="BV357">
        <v>53</v>
      </c>
      <c r="BW357">
        <v>75</v>
      </c>
      <c r="BX357">
        <v>66</v>
      </c>
    </row>
    <row r="358" spans="1:76" x14ac:dyDescent="0.4">
      <c r="A358" t="s">
        <v>279</v>
      </c>
      <c r="B358">
        <v>51</v>
      </c>
      <c r="C358">
        <v>97</v>
      </c>
      <c r="D358">
        <v>68.25</v>
      </c>
      <c r="E358">
        <v>51</v>
      </c>
      <c r="F358">
        <v>95</v>
      </c>
      <c r="G358">
        <v>67.75</v>
      </c>
      <c r="H358">
        <v>51</v>
      </c>
      <c r="I358">
        <v>93</v>
      </c>
      <c r="J358">
        <v>67.25</v>
      </c>
      <c r="K358">
        <v>51</v>
      </c>
      <c r="L358">
        <v>91</v>
      </c>
      <c r="M358">
        <v>66.75</v>
      </c>
      <c r="N358">
        <v>51</v>
      </c>
      <c r="O358">
        <v>89</v>
      </c>
      <c r="P358">
        <v>66.25</v>
      </c>
      <c r="Q358">
        <v>51</v>
      </c>
      <c r="R358">
        <v>87</v>
      </c>
      <c r="S358">
        <v>65.75</v>
      </c>
      <c r="T358">
        <v>51</v>
      </c>
      <c r="U358">
        <v>85</v>
      </c>
      <c r="V358">
        <v>65.25</v>
      </c>
      <c r="W358">
        <v>51</v>
      </c>
      <c r="X358">
        <v>83</v>
      </c>
      <c r="Y358">
        <v>64.75</v>
      </c>
      <c r="Z358">
        <v>51</v>
      </c>
      <c r="AA358">
        <v>81</v>
      </c>
      <c r="AB358">
        <v>64.25</v>
      </c>
      <c r="AC358">
        <v>51</v>
      </c>
      <c r="AD358">
        <v>79</v>
      </c>
      <c r="AE358">
        <v>63.75</v>
      </c>
      <c r="AF358">
        <v>51</v>
      </c>
      <c r="AG358">
        <v>77</v>
      </c>
      <c r="AH358">
        <v>63.25</v>
      </c>
      <c r="AI358">
        <v>51</v>
      </c>
      <c r="AJ358">
        <v>75</v>
      </c>
      <c r="AK358">
        <v>62.75</v>
      </c>
      <c r="AL358">
        <v>51</v>
      </c>
      <c r="AM358">
        <v>74</v>
      </c>
      <c r="AN358">
        <v>62.5</v>
      </c>
      <c r="AO358">
        <v>51</v>
      </c>
      <c r="AP358">
        <v>72</v>
      </c>
      <c r="AQ358">
        <v>62</v>
      </c>
      <c r="AR358">
        <v>51</v>
      </c>
      <c r="AS358">
        <v>70</v>
      </c>
      <c r="AT358">
        <v>61.5</v>
      </c>
      <c r="AU358">
        <v>51</v>
      </c>
      <c r="AV358">
        <v>68</v>
      </c>
      <c r="AW358">
        <v>61</v>
      </c>
      <c r="AX358">
        <v>51</v>
      </c>
      <c r="AY358">
        <v>67</v>
      </c>
      <c r="AZ358">
        <v>60.5</v>
      </c>
      <c r="BA358">
        <v>51</v>
      </c>
      <c r="BB358">
        <v>67</v>
      </c>
      <c r="BC358">
        <v>60</v>
      </c>
      <c r="BD358">
        <v>51</v>
      </c>
      <c r="BE358">
        <v>67</v>
      </c>
      <c r="BF358">
        <v>59.5</v>
      </c>
      <c r="BG358">
        <v>51</v>
      </c>
      <c r="BH358">
        <v>67</v>
      </c>
      <c r="BI358">
        <v>59</v>
      </c>
      <c r="BJ358">
        <v>51</v>
      </c>
      <c r="BK358">
        <v>67</v>
      </c>
      <c r="BL358">
        <v>58.5</v>
      </c>
      <c r="BM358">
        <v>51</v>
      </c>
      <c r="BN358">
        <v>67</v>
      </c>
      <c r="BO358">
        <v>58</v>
      </c>
      <c r="BP358">
        <v>51</v>
      </c>
      <c r="BQ358">
        <v>67</v>
      </c>
      <c r="BR358">
        <v>57.5</v>
      </c>
      <c r="BS358">
        <v>51</v>
      </c>
      <c r="BT358">
        <v>67</v>
      </c>
      <c r="BU358">
        <v>57</v>
      </c>
      <c r="BV358">
        <v>50</v>
      </c>
      <c r="BW358">
        <v>67</v>
      </c>
      <c r="BX358">
        <v>56.5</v>
      </c>
    </row>
    <row r="359" spans="1:76" x14ac:dyDescent="0.4">
      <c r="A359" t="s">
        <v>280</v>
      </c>
      <c r="B359">
        <v>28</v>
      </c>
      <c r="C359">
        <v>91</v>
      </c>
      <c r="D359">
        <v>54</v>
      </c>
      <c r="E359">
        <v>36</v>
      </c>
      <c r="F359">
        <v>89</v>
      </c>
      <c r="G359">
        <v>55.833333333333336</v>
      </c>
      <c r="H359">
        <v>36</v>
      </c>
      <c r="I359">
        <v>88</v>
      </c>
      <c r="J359">
        <v>58</v>
      </c>
      <c r="K359">
        <v>36</v>
      </c>
      <c r="L359">
        <v>86</v>
      </c>
      <c r="M359">
        <v>59.833333333333329</v>
      </c>
      <c r="N359">
        <v>36</v>
      </c>
      <c r="O359">
        <v>85</v>
      </c>
      <c r="P359">
        <v>59.333333333333336</v>
      </c>
      <c r="Q359">
        <v>36</v>
      </c>
      <c r="R359">
        <v>83</v>
      </c>
      <c r="S359">
        <v>59</v>
      </c>
      <c r="T359">
        <v>36</v>
      </c>
      <c r="U359">
        <v>81</v>
      </c>
      <c r="V359">
        <v>57.5</v>
      </c>
      <c r="W359">
        <v>36</v>
      </c>
      <c r="X359">
        <v>80</v>
      </c>
      <c r="Y359">
        <v>56.333333333333336</v>
      </c>
      <c r="Z359">
        <v>36</v>
      </c>
      <c r="AA359">
        <v>78</v>
      </c>
      <c r="AB359">
        <v>54.666666666666664</v>
      </c>
      <c r="AC359">
        <v>36</v>
      </c>
      <c r="AD359">
        <v>76</v>
      </c>
      <c r="AE359">
        <v>53.333333333333336</v>
      </c>
      <c r="AF359">
        <v>36</v>
      </c>
      <c r="AG359">
        <v>75</v>
      </c>
      <c r="AH359">
        <v>51.833333333333336</v>
      </c>
      <c r="AI359">
        <v>36</v>
      </c>
      <c r="AJ359">
        <v>73</v>
      </c>
      <c r="AK359">
        <v>50.5</v>
      </c>
      <c r="AL359">
        <v>36</v>
      </c>
      <c r="AM359">
        <v>72</v>
      </c>
      <c r="AN359">
        <v>49.333333333333336</v>
      </c>
      <c r="AO359">
        <v>36</v>
      </c>
      <c r="AP359">
        <v>70</v>
      </c>
      <c r="AQ359">
        <v>47.833333333333329</v>
      </c>
      <c r="AR359">
        <v>36</v>
      </c>
      <c r="AS359">
        <v>68</v>
      </c>
      <c r="AT359">
        <v>46.5</v>
      </c>
      <c r="AU359">
        <v>36</v>
      </c>
      <c r="AV359">
        <v>67</v>
      </c>
      <c r="AW359">
        <v>45.166666666666671</v>
      </c>
      <c r="AX359">
        <v>36</v>
      </c>
      <c r="AY359">
        <v>65</v>
      </c>
      <c r="AZ359">
        <v>43.666666666666671</v>
      </c>
      <c r="BA359">
        <v>35</v>
      </c>
      <c r="BB359">
        <v>64</v>
      </c>
      <c r="BC359">
        <v>42.166666666666671</v>
      </c>
      <c r="BD359">
        <v>33</v>
      </c>
      <c r="BE359">
        <v>62</v>
      </c>
      <c r="BF359">
        <v>40.833333333333336</v>
      </c>
      <c r="BG359">
        <v>31</v>
      </c>
      <c r="BH359">
        <v>60</v>
      </c>
      <c r="BI359">
        <v>39.5</v>
      </c>
      <c r="BJ359">
        <v>29</v>
      </c>
      <c r="BK359">
        <v>59</v>
      </c>
      <c r="BL359">
        <v>38.166666666666664</v>
      </c>
      <c r="BM359">
        <v>27</v>
      </c>
      <c r="BN359">
        <v>57</v>
      </c>
      <c r="BO359">
        <v>36.666666666666664</v>
      </c>
      <c r="BP359">
        <v>25</v>
      </c>
      <c r="BQ359">
        <v>56</v>
      </c>
      <c r="BR359">
        <v>35.333333333333336</v>
      </c>
      <c r="BS359">
        <v>23</v>
      </c>
      <c r="BT359">
        <v>54</v>
      </c>
      <c r="BU359">
        <v>34</v>
      </c>
      <c r="BV359">
        <v>21</v>
      </c>
      <c r="BW359">
        <v>52</v>
      </c>
      <c r="BX359">
        <v>32.5</v>
      </c>
    </row>
    <row r="360" spans="1:76" x14ac:dyDescent="0.4">
      <c r="A360" t="s">
        <v>281</v>
      </c>
      <c r="B360">
        <v>2</v>
      </c>
      <c r="C360">
        <v>49</v>
      </c>
      <c r="D360">
        <v>31</v>
      </c>
      <c r="E360">
        <v>12</v>
      </c>
      <c r="F360">
        <v>48</v>
      </c>
      <c r="G360">
        <v>32.714285714285715</v>
      </c>
      <c r="H360">
        <v>17</v>
      </c>
      <c r="I360">
        <v>47</v>
      </c>
      <c r="J360">
        <v>34.571428571428569</v>
      </c>
      <c r="K360">
        <v>22</v>
      </c>
      <c r="L360">
        <v>45</v>
      </c>
      <c r="M360">
        <v>36.142857142857139</v>
      </c>
      <c r="N360">
        <v>27</v>
      </c>
      <c r="O360">
        <v>44</v>
      </c>
      <c r="P360">
        <v>37.857142857142861</v>
      </c>
      <c r="Q360">
        <v>32</v>
      </c>
      <c r="R360">
        <v>43</v>
      </c>
      <c r="S360">
        <v>38.142857142857146</v>
      </c>
      <c r="T360">
        <v>33</v>
      </c>
      <c r="U360">
        <v>42</v>
      </c>
      <c r="V360">
        <v>38.285714285714292</v>
      </c>
      <c r="W360">
        <v>33</v>
      </c>
      <c r="X360">
        <v>41</v>
      </c>
      <c r="Y360">
        <v>37.285714285714285</v>
      </c>
      <c r="Z360">
        <v>33</v>
      </c>
      <c r="AA360">
        <v>40</v>
      </c>
      <c r="AB360">
        <v>36.714285714285715</v>
      </c>
      <c r="AC360">
        <v>33</v>
      </c>
      <c r="AD360">
        <v>39</v>
      </c>
      <c r="AE360">
        <v>36</v>
      </c>
      <c r="AF360">
        <v>32</v>
      </c>
      <c r="AG360">
        <v>38</v>
      </c>
      <c r="AH360">
        <v>35.285714285714285</v>
      </c>
      <c r="AI360">
        <v>31</v>
      </c>
      <c r="AJ360">
        <v>38</v>
      </c>
      <c r="AK360">
        <v>34.571428571428569</v>
      </c>
      <c r="AL360">
        <v>30</v>
      </c>
      <c r="AM360">
        <v>37</v>
      </c>
      <c r="AN360">
        <v>34.000000000000007</v>
      </c>
      <c r="AO360">
        <v>29</v>
      </c>
      <c r="AP360">
        <v>36</v>
      </c>
      <c r="AQ360">
        <v>33.285714285714285</v>
      </c>
      <c r="AR360">
        <v>28</v>
      </c>
      <c r="AS360">
        <v>36</v>
      </c>
      <c r="AT360">
        <v>32.714285714285715</v>
      </c>
      <c r="AU360">
        <v>27</v>
      </c>
      <c r="AV360">
        <v>35</v>
      </c>
      <c r="AW360">
        <v>31.857142857142858</v>
      </c>
      <c r="AX360">
        <v>26</v>
      </c>
      <c r="AY360">
        <v>34</v>
      </c>
      <c r="AZ360">
        <v>31</v>
      </c>
      <c r="BA360">
        <v>25</v>
      </c>
      <c r="BB360">
        <v>34</v>
      </c>
      <c r="BC360">
        <v>30.428571428571427</v>
      </c>
      <c r="BD360">
        <v>24</v>
      </c>
      <c r="BE360">
        <v>34</v>
      </c>
      <c r="BF360">
        <v>29.714285714285715</v>
      </c>
      <c r="BG360">
        <v>23</v>
      </c>
      <c r="BH360">
        <v>34</v>
      </c>
      <c r="BI360">
        <v>28.857142857142858</v>
      </c>
      <c r="BJ360">
        <v>22</v>
      </c>
      <c r="BK360">
        <v>33</v>
      </c>
      <c r="BL360">
        <v>27.285714285714288</v>
      </c>
      <c r="BM360">
        <v>20</v>
      </c>
      <c r="BN360">
        <v>33</v>
      </c>
      <c r="BO360">
        <v>25.571428571428573</v>
      </c>
      <c r="BP360">
        <v>14</v>
      </c>
      <c r="BQ360">
        <v>33</v>
      </c>
      <c r="BR360">
        <v>24</v>
      </c>
      <c r="BS360">
        <v>7</v>
      </c>
      <c r="BT360">
        <v>33</v>
      </c>
      <c r="BU360">
        <v>22.285714285714285</v>
      </c>
      <c r="BV360">
        <v>0</v>
      </c>
      <c r="BW360">
        <v>33</v>
      </c>
      <c r="BX360">
        <v>20.571428571428569</v>
      </c>
    </row>
    <row r="361" spans="1:76" x14ac:dyDescent="0.4">
      <c r="A361" t="s">
        <v>282</v>
      </c>
      <c r="B361">
        <v>17</v>
      </c>
      <c r="C361">
        <v>60</v>
      </c>
      <c r="D361">
        <v>37</v>
      </c>
      <c r="E361">
        <v>17</v>
      </c>
      <c r="F361">
        <v>56</v>
      </c>
      <c r="G361">
        <v>35.619047619047628</v>
      </c>
      <c r="H361">
        <v>17</v>
      </c>
      <c r="I361">
        <v>54</v>
      </c>
      <c r="J361">
        <v>34.476190476190474</v>
      </c>
      <c r="K361">
        <v>17</v>
      </c>
      <c r="L361">
        <v>52</v>
      </c>
      <c r="M361">
        <v>34.857142857142861</v>
      </c>
      <c r="N361">
        <v>17</v>
      </c>
      <c r="O361">
        <v>51</v>
      </c>
      <c r="P361">
        <v>35.380952380952394</v>
      </c>
      <c r="Q361">
        <v>17</v>
      </c>
      <c r="R361">
        <v>64</v>
      </c>
      <c r="S361">
        <v>35.714285714285715</v>
      </c>
      <c r="T361">
        <v>17</v>
      </c>
      <c r="U361">
        <v>48</v>
      </c>
      <c r="V361">
        <v>34.476190476190474</v>
      </c>
      <c r="W361">
        <v>17</v>
      </c>
      <c r="X361">
        <v>47</v>
      </c>
      <c r="Y361">
        <v>33.285714285714292</v>
      </c>
      <c r="Z361">
        <v>17</v>
      </c>
      <c r="AA361">
        <v>46</v>
      </c>
      <c r="AB361">
        <v>32.952380952380956</v>
      </c>
      <c r="AC361">
        <v>17</v>
      </c>
      <c r="AD361">
        <v>45</v>
      </c>
      <c r="AE361">
        <v>32.857142857142854</v>
      </c>
      <c r="AF361">
        <v>17</v>
      </c>
      <c r="AG361">
        <v>44</v>
      </c>
      <c r="AH361">
        <v>32.619047619047613</v>
      </c>
      <c r="AI361">
        <v>17</v>
      </c>
      <c r="AJ361">
        <v>43</v>
      </c>
      <c r="AK361">
        <v>32.428571428571431</v>
      </c>
      <c r="AL361">
        <v>17</v>
      </c>
      <c r="AM361">
        <v>42</v>
      </c>
      <c r="AN361">
        <v>32.238095238095241</v>
      </c>
      <c r="AO361">
        <v>17</v>
      </c>
      <c r="AP361">
        <v>41</v>
      </c>
      <c r="AQ361">
        <v>32.047619047619044</v>
      </c>
      <c r="AR361">
        <v>17</v>
      </c>
      <c r="AS361">
        <v>40</v>
      </c>
      <c r="AT361">
        <v>31.809523809523803</v>
      </c>
      <c r="AU361">
        <v>17</v>
      </c>
      <c r="AV361">
        <v>40</v>
      </c>
      <c r="AW361">
        <v>31.809523809523807</v>
      </c>
      <c r="AX361">
        <v>17</v>
      </c>
      <c r="AY361">
        <v>40</v>
      </c>
      <c r="AZ361">
        <v>31.80952380952381</v>
      </c>
      <c r="BA361">
        <v>17</v>
      </c>
      <c r="BB361">
        <v>41</v>
      </c>
      <c r="BC361">
        <v>31.809523809523817</v>
      </c>
      <c r="BD361">
        <v>17</v>
      </c>
      <c r="BE361">
        <v>42</v>
      </c>
      <c r="BF361">
        <v>31.80952380952381</v>
      </c>
      <c r="BG361">
        <v>17</v>
      </c>
      <c r="BH361">
        <v>43</v>
      </c>
      <c r="BI361">
        <v>31.761904761904759</v>
      </c>
      <c r="BJ361">
        <v>17</v>
      </c>
      <c r="BK361">
        <v>44</v>
      </c>
      <c r="BL361">
        <v>31.904761904761905</v>
      </c>
      <c r="BM361">
        <v>17</v>
      </c>
      <c r="BN361">
        <v>45</v>
      </c>
      <c r="BO361">
        <v>32.38095238095238</v>
      </c>
      <c r="BP361">
        <v>17</v>
      </c>
      <c r="BQ361">
        <v>55</v>
      </c>
      <c r="BR361">
        <v>34</v>
      </c>
      <c r="BS361">
        <v>17</v>
      </c>
      <c r="BT361">
        <v>74</v>
      </c>
      <c r="BU361">
        <v>40.142857142857139</v>
      </c>
      <c r="BV361">
        <v>17</v>
      </c>
      <c r="BW361">
        <v>102</v>
      </c>
      <c r="BX361">
        <v>46.285714285714285</v>
      </c>
    </row>
    <row r="362" spans="1:76" x14ac:dyDescent="0.4">
      <c r="A362" t="s">
        <v>283</v>
      </c>
      <c r="B362">
        <v>48</v>
      </c>
      <c r="C362">
        <v>70</v>
      </c>
      <c r="D362">
        <v>58</v>
      </c>
      <c r="E362">
        <v>48</v>
      </c>
      <c r="F362">
        <v>68</v>
      </c>
      <c r="G362">
        <v>57</v>
      </c>
      <c r="H362">
        <v>47</v>
      </c>
      <c r="I362">
        <v>66</v>
      </c>
      <c r="J362">
        <v>55.666666666666664</v>
      </c>
      <c r="K362">
        <v>47</v>
      </c>
      <c r="L362">
        <v>64</v>
      </c>
      <c r="M362">
        <v>54.666666666666664</v>
      </c>
      <c r="N362">
        <v>46</v>
      </c>
      <c r="O362">
        <v>62</v>
      </c>
      <c r="P362">
        <v>53.333333333333336</v>
      </c>
      <c r="Q362">
        <v>46</v>
      </c>
      <c r="R362">
        <v>61</v>
      </c>
      <c r="S362">
        <v>53</v>
      </c>
      <c r="T362">
        <v>45</v>
      </c>
      <c r="U362">
        <v>59</v>
      </c>
      <c r="V362">
        <v>51.666666666666664</v>
      </c>
      <c r="W362">
        <v>45</v>
      </c>
      <c r="X362">
        <v>57</v>
      </c>
      <c r="Y362">
        <v>50.666666666666664</v>
      </c>
      <c r="Z362">
        <v>44</v>
      </c>
      <c r="AA362">
        <v>55</v>
      </c>
      <c r="AB362">
        <v>49.333333333333336</v>
      </c>
      <c r="AC362">
        <v>44</v>
      </c>
      <c r="AD362">
        <v>53</v>
      </c>
      <c r="AE362">
        <v>48.333333333333336</v>
      </c>
      <c r="AF362">
        <v>43</v>
      </c>
      <c r="AG362">
        <v>51</v>
      </c>
      <c r="AH362">
        <v>47</v>
      </c>
      <c r="AI362">
        <v>43</v>
      </c>
      <c r="AJ362">
        <v>50</v>
      </c>
      <c r="AK362">
        <v>46.333333333333336</v>
      </c>
      <c r="AL362">
        <v>42</v>
      </c>
      <c r="AM362">
        <v>48</v>
      </c>
      <c r="AN362">
        <v>45.333333333333336</v>
      </c>
      <c r="AO362">
        <v>42</v>
      </c>
      <c r="AP362">
        <v>46</v>
      </c>
      <c r="AQ362">
        <v>44.333333333333336</v>
      </c>
      <c r="AR362">
        <v>42</v>
      </c>
      <c r="AS362">
        <v>44</v>
      </c>
      <c r="AT362">
        <v>43.333333333333336</v>
      </c>
      <c r="AU362">
        <v>41</v>
      </c>
      <c r="AV362">
        <v>43</v>
      </c>
      <c r="AW362">
        <v>42</v>
      </c>
      <c r="AX362">
        <v>40</v>
      </c>
      <c r="AY362">
        <v>42</v>
      </c>
      <c r="AZ362">
        <v>41</v>
      </c>
      <c r="BA362">
        <v>39</v>
      </c>
      <c r="BB362">
        <v>41</v>
      </c>
      <c r="BC362">
        <v>40</v>
      </c>
      <c r="BD362">
        <v>37</v>
      </c>
      <c r="BE362">
        <v>40</v>
      </c>
      <c r="BF362">
        <v>39</v>
      </c>
      <c r="BG362">
        <v>35</v>
      </c>
      <c r="BH362">
        <v>39</v>
      </c>
      <c r="BI362">
        <v>37.666666666666664</v>
      </c>
      <c r="BJ362">
        <v>33</v>
      </c>
      <c r="BK362">
        <v>39</v>
      </c>
      <c r="BL362">
        <v>37</v>
      </c>
      <c r="BM362">
        <v>31</v>
      </c>
      <c r="BN362">
        <v>38</v>
      </c>
      <c r="BO362">
        <v>35.666666666666664</v>
      </c>
      <c r="BP362">
        <v>29</v>
      </c>
      <c r="BQ362">
        <v>38</v>
      </c>
      <c r="BR362">
        <v>34.666666666666664</v>
      </c>
      <c r="BS362">
        <v>28</v>
      </c>
      <c r="BT362">
        <v>37</v>
      </c>
      <c r="BU362">
        <v>33.666666666666664</v>
      </c>
      <c r="BV362">
        <v>26</v>
      </c>
      <c r="BW362">
        <v>37</v>
      </c>
      <c r="BX362">
        <v>32.666666666666664</v>
      </c>
    </row>
    <row r="363" spans="1:76" x14ac:dyDescent="0.4">
      <c r="A363" t="s">
        <v>284</v>
      </c>
      <c r="B363">
        <v>53</v>
      </c>
      <c r="C363">
        <v>64</v>
      </c>
      <c r="D363">
        <v>59.333333333333336</v>
      </c>
      <c r="E363">
        <v>52</v>
      </c>
      <c r="F363">
        <v>61</v>
      </c>
      <c r="G363">
        <v>57.333333333333336</v>
      </c>
      <c r="H363">
        <v>51</v>
      </c>
      <c r="I363">
        <v>58</v>
      </c>
      <c r="J363">
        <v>55.666666666666664</v>
      </c>
      <c r="K363">
        <v>50</v>
      </c>
      <c r="L363">
        <v>56</v>
      </c>
      <c r="M363">
        <v>53.666666666666664</v>
      </c>
      <c r="N363">
        <v>48</v>
      </c>
      <c r="O363">
        <v>55</v>
      </c>
      <c r="P363">
        <v>51.333333333333336</v>
      </c>
      <c r="Q363">
        <v>47</v>
      </c>
      <c r="R363">
        <v>54</v>
      </c>
      <c r="S363">
        <v>49.666666666666664</v>
      </c>
      <c r="T363">
        <v>45</v>
      </c>
      <c r="U363">
        <v>52</v>
      </c>
      <c r="V363">
        <v>47.666666666666664</v>
      </c>
      <c r="W363">
        <v>42</v>
      </c>
      <c r="X363">
        <v>51</v>
      </c>
      <c r="Y363">
        <v>46</v>
      </c>
      <c r="Z363">
        <v>39</v>
      </c>
      <c r="AA363">
        <v>49</v>
      </c>
      <c r="AB363">
        <v>43.666666666666664</v>
      </c>
      <c r="AC363">
        <v>36</v>
      </c>
      <c r="AD363">
        <v>48</v>
      </c>
      <c r="AE363">
        <v>42</v>
      </c>
      <c r="AF363">
        <v>33</v>
      </c>
      <c r="AG363">
        <v>47</v>
      </c>
      <c r="AH363">
        <v>40.333333333333336</v>
      </c>
      <c r="AI363">
        <v>30</v>
      </c>
      <c r="AJ363">
        <v>45</v>
      </c>
      <c r="AK363">
        <v>38.333333333333336</v>
      </c>
      <c r="AL363">
        <v>27</v>
      </c>
      <c r="AM363">
        <v>44</v>
      </c>
      <c r="AN363">
        <v>36.666666666666664</v>
      </c>
      <c r="AO363">
        <v>24</v>
      </c>
      <c r="AP363">
        <v>42</v>
      </c>
      <c r="AQ363">
        <v>34.333333333333336</v>
      </c>
      <c r="AR363">
        <v>21</v>
      </c>
      <c r="AS363">
        <v>41</v>
      </c>
      <c r="AT363">
        <v>32.666666666666664</v>
      </c>
      <c r="AU363">
        <v>23</v>
      </c>
      <c r="AV363">
        <v>40</v>
      </c>
      <c r="AW363">
        <v>32.666666666666664</v>
      </c>
      <c r="AX363">
        <v>25</v>
      </c>
      <c r="AY363">
        <v>38</v>
      </c>
      <c r="AZ363">
        <v>32.333333333333336</v>
      </c>
      <c r="BA363">
        <v>27</v>
      </c>
      <c r="BB363">
        <v>37</v>
      </c>
      <c r="BC363">
        <v>32.333333333333336</v>
      </c>
      <c r="BD363">
        <v>30</v>
      </c>
      <c r="BE363">
        <v>36</v>
      </c>
      <c r="BF363">
        <v>32.333333333333336</v>
      </c>
      <c r="BG363">
        <v>30</v>
      </c>
      <c r="BH363">
        <v>34</v>
      </c>
      <c r="BI363">
        <v>32</v>
      </c>
      <c r="BJ363">
        <v>29</v>
      </c>
      <c r="BK363">
        <v>34</v>
      </c>
      <c r="BL363">
        <v>32</v>
      </c>
      <c r="BM363">
        <v>28</v>
      </c>
      <c r="BN363">
        <v>36</v>
      </c>
      <c r="BO363">
        <v>31.666666666666668</v>
      </c>
      <c r="BP363">
        <v>26</v>
      </c>
      <c r="BQ363">
        <v>38</v>
      </c>
      <c r="BR363">
        <v>31.333333333333332</v>
      </c>
      <c r="BS363">
        <v>25</v>
      </c>
      <c r="BT363">
        <v>40</v>
      </c>
      <c r="BU363">
        <v>31.333333333333332</v>
      </c>
      <c r="BV363">
        <v>24</v>
      </c>
      <c r="BW363">
        <v>42</v>
      </c>
      <c r="BX363">
        <v>31</v>
      </c>
    </row>
    <row r="364" spans="1:76" x14ac:dyDescent="0.4">
      <c r="A364" t="s">
        <v>285</v>
      </c>
      <c r="B364">
        <v>33</v>
      </c>
      <c r="C364">
        <v>88</v>
      </c>
      <c r="D364">
        <v>60.5</v>
      </c>
      <c r="E364">
        <v>34</v>
      </c>
      <c r="F364">
        <v>87</v>
      </c>
      <c r="G364">
        <v>60.5</v>
      </c>
      <c r="H364">
        <v>36</v>
      </c>
      <c r="I364">
        <v>86</v>
      </c>
      <c r="J364">
        <v>61</v>
      </c>
      <c r="K364">
        <v>38</v>
      </c>
      <c r="L364">
        <v>86</v>
      </c>
      <c r="M364">
        <v>62</v>
      </c>
      <c r="N364">
        <v>40</v>
      </c>
      <c r="O364">
        <v>85</v>
      </c>
      <c r="P364">
        <v>62.5</v>
      </c>
      <c r="Q364">
        <v>41</v>
      </c>
      <c r="R364">
        <v>84</v>
      </c>
      <c r="S364">
        <v>62.5</v>
      </c>
      <c r="T364">
        <v>43</v>
      </c>
      <c r="U364">
        <v>83</v>
      </c>
      <c r="V364">
        <v>63</v>
      </c>
      <c r="W364">
        <v>45</v>
      </c>
      <c r="X364">
        <v>82</v>
      </c>
      <c r="Y364">
        <v>63.5</v>
      </c>
      <c r="Z364">
        <v>46</v>
      </c>
      <c r="AA364">
        <v>81</v>
      </c>
      <c r="AB364">
        <v>63.5</v>
      </c>
      <c r="AC364">
        <v>48</v>
      </c>
      <c r="AD364">
        <v>80</v>
      </c>
      <c r="AE364">
        <v>64</v>
      </c>
      <c r="AF364">
        <v>50</v>
      </c>
      <c r="AG364">
        <v>79</v>
      </c>
      <c r="AH364">
        <v>64.5</v>
      </c>
      <c r="AI364">
        <v>52</v>
      </c>
      <c r="AJ364">
        <v>78</v>
      </c>
      <c r="AK364">
        <v>65</v>
      </c>
      <c r="AL364">
        <v>53</v>
      </c>
      <c r="AM364">
        <v>77</v>
      </c>
      <c r="AN364">
        <v>65</v>
      </c>
      <c r="AO364">
        <v>55</v>
      </c>
      <c r="AP364">
        <v>76</v>
      </c>
      <c r="AQ364">
        <v>65.5</v>
      </c>
      <c r="AR364">
        <v>57</v>
      </c>
      <c r="AS364">
        <v>75</v>
      </c>
      <c r="AT364">
        <v>66</v>
      </c>
      <c r="AU364">
        <v>59</v>
      </c>
      <c r="AV364">
        <v>74</v>
      </c>
      <c r="AW364">
        <v>66.5</v>
      </c>
      <c r="AX364">
        <v>60</v>
      </c>
      <c r="AY364">
        <v>73</v>
      </c>
      <c r="AZ364">
        <v>66.5</v>
      </c>
      <c r="BA364">
        <v>62</v>
      </c>
      <c r="BB364">
        <v>72</v>
      </c>
      <c r="BC364">
        <v>67</v>
      </c>
      <c r="BD364">
        <v>64</v>
      </c>
      <c r="BE364">
        <v>71</v>
      </c>
      <c r="BF364">
        <v>67.5</v>
      </c>
      <c r="BG364">
        <v>66</v>
      </c>
      <c r="BH364">
        <v>78</v>
      </c>
      <c r="BI364">
        <v>72</v>
      </c>
      <c r="BJ364">
        <v>67</v>
      </c>
      <c r="BK364">
        <v>85</v>
      </c>
      <c r="BL364">
        <v>76</v>
      </c>
      <c r="BM364">
        <v>69</v>
      </c>
      <c r="BN364">
        <v>91</v>
      </c>
      <c r="BO364">
        <v>80</v>
      </c>
      <c r="BP364">
        <v>71</v>
      </c>
      <c r="BQ364">
        <v>98</v>
      </c>
      <c r="BR364">
        <v>84.5</v>
      </c>
      <c r="BS364">
        <v>73</v>
      </c>
      <c r="BT364">
        <v>105</v>
      </c>
      <c r="BU364">
        <v>89</v>
      </c>
      <c r="BV364">
        <v>74</v>
      </c>
      <c r="BW364">
        <v>111</v>
      </c>
      <c r="BX364">
        <v>92.5</v>
      </c>
    </row>
    <row r="365" spans="1:76" x14ac:dyDescent="0.4">
      <c r="A365" t="s">
        <v>286</v>
      </c>
      <c r="B365">
        <v>65</v>
      </c>
      <c r="C365">
        <v>91</v>
      </c>
      <c r="D365">
        <v>73.25</v>
      </c>
      <c r="E365">
        <v>64</v>
      </c>
      <c r="F365">
        <v>89</v>
      </c>
      <c r="G365">
        <v>71.75</v>
      </c>
      <c r="H365">
        <v>62</v>
      </c>
      <c r="I365">
        <v>86</v>
      </c>
      <c r="J365">
        <v>69.5</v>
      </c>
      <c r="K365">
        <v>61</v>
      </c>
      <c r="L365">
        <v>83</v>
      </c>
      <c r="M365">
        <v>67.5</v>
      </c>
      <c r="N365">
        <v>59</v>
      </c>
      <c r="O365">
        <v>80</v>
      </c>
      <c r="P365">
        <v>65.5</v>
      </c>
      <c r="Q365">
        <v>58</v>
      </c>
      <c r="R365">
        <v>77</v>
      </c>
      <c r="S365">
        <v>63.5</v>
      </c>
      <c r="T365">
        <v>56</v>
      </c>
      <c r="U365">
        <v>74</v>
      </c>
      <c r="V365">
        <v>61</v>
      </c>
      <c r="W365">
        <v>54</v>
      </c>
      <c r="X365">
        <v>71</v>
      </c>
      <c r="Y365">
        <v>58.75</v>
      </c>
      <c r="Z365">
        <v>52</v>
      </c>
      <c r="AA365">
        <v>68</v>
      </c>
      <c r="AB365">
        <v>57</v>
      </c>
      <c r="AC365">
        <v>50</v>
      </c>
      <c r="AD365">
        <v>66</v>
      </c>
      <c r="AE365">
        <v>55</v>
      </c>
      <c r="AF365">
        <v>48</v>
      </c>
      <c r="AG365">
        <v>63</v>
      </c>
      <c r="AH365">
        <v>53</v>
      </c>
      <c r="AI365">
        <v>46</v>
      </c>
      <c r="AJ365">
        <v>60</v>
      </c>
      <c r="AK365">
        <v>51</v>
      </c>
      <c r="AL365">
        <v>43</v>
      </c>
      <c r="AM365">
        <v>57</v>
      </c>
      <c r="AN365">
        <v>48.75</v>
      </c>
      <c r="AO365">
        <v>41</v>
      </c>
      <c r="AP365">
        <v>54</v>
      </c>
      <c r="AQ365">
        <v>46.5</v>
      </c>
      <c r="AR365">
        <v>39</v>
      </c>
      <c r="AS365">
        <v>51</v>
      </c>
      <c r="AT365">
        <v>44.5</v>
      </c>
      <c r="AU365">
        <v>42</v>
      </c>
      <c r="AV365">
        <v>48</v>
      </c>
      <c r="AW365">
        <v>43.75</v>
      </c>
      <c r="AX365">
        <v>41</v>
      </c>
      <c r="AY365">
        <v>46</v>
      </c>
      <c r="AZ365">
        <v>43.25</v>
      </c>
      <c r="BA365">
        <v>39</v>
      </c>
      <c r="BB365">
        <v>48</v>
      </c>
      <c r="BC365">
        <v>42.25</v>
      </c>
      <c r="BD365">
        <v>37</v>
      </c>
      <c r="BE365">
        <v>51</v>
      </c>
      <c r="BF365">
        <v>41.5</v>
      </c>
      <c r="BG365">
        <v>36</v>
      </c>
      <c r="BH365">
        <v>54</v>
      </c>
      <c r="BI365">
        <v>40.75</v>
      </c>
      <c r="BJ365">
        <v>34</v>
      </c>
      <c r="BK365">
        <v>57</v>
      </c>
      <c r="BL365">
        <v>39.75</v>
      </c>
      <c r="BM365">
        <v>32</v>
      </c>
      <c r="BN365">
        <v>60</v>
      </c>
      <c r="BO365">
        <v>48.75</v>
      </c>
      <c r="BP365">
        <v>31</v>
      </c>
      <c r="BQ365">
        <v>78</v>
      </c>
      <c r="BR365">
        <v>58</v>
      </c>
      <c r="BS365">
        <v>29</v>
      </c>
      <c r="BT365">
        <v>99</v>
      </c>
      <c r="BU365">
        <v>66.5</v>
      </c>
      <c r="BV365">
        <v>27</v>
      </c>
      <c r="BW365">
        <v>121</v>
      </c>
      <c r="BX365">
        <v>75.5</v>
      </c>
    </row>
    <row r="366" spans="1:76" x14ac:dyDescent="0.4">
      <c r="A366" t="s">
        <v>593</v>
      </c>
      <c r="B366">
        <v>53</v>
      </c>
      <c r="C366">
        <v>113</v>
      </c>
      <c r="D366">
        <v>78.5</v>
      </c>
      <c r="E366">
        <v>53</v>
      </c>
      <c r="F366">
        <v>106</v>
      </c>
      <c r="G366">
        <v>76.125</v>
      </c>
      <c r="H366">
        <v>53</v>
      </c>
      <c r="I366">
        <v>99</v>
      </c>
      <c r="J366">
        <v>73.625</v>
      </c>
      <c r="K366">
        <v>53</v>
      </c>
      <c r="L366">
        <v>92</v>
      </c>
      <c r="M366">
        <v>71.25</v>
      </c>
      <c r="N366">
        <v>53</v>
      </c>
      <c r="O366">
        <v>86</v>
      </c>
      <c r="P366">
        <v>68.875000000000014</v>
      </c>
      <c r="Q366">
        <v>53</v>
      </c>
      <c r="R366">
        <v>79</v>
      </c>
      <c r="S366">
        <v>66.5</v>
      </c>
      <c r="T366">
        <v>53</v>
      </c>
      <c r="U366">
        <v>74</v>
      </c>
      <c r="V366">
        <v>64</v>
      </c>
      <c r="W366">
        <v>52</v>
      </c>
      <c r="X366">
        <v>70</v>
      </c>
      <c r="Y366">
        <v>61.5</v>
      </c>
      <c r="Z366">
        <v>51</v>
      </c>
      <c r="AA366">
        <v>68</v>
      </c>
      <c r="AB366">
        <v>59.25</v>
      </c>
      <c r="AC366">
        <v>50</v>
      </c>
      <c r="AD366">
        <v>66</v>
      </c>
      <c r="AE366">
        <v>56.875</v>
      </c>
      <c r="AF366">
        <v>44</v>
      </c>
      <c r="AG366">
        <v>64</v>
      </c>
      <c r="AH366">
        <v>54.25</v>
      </c>
      <c r="AI366">
        <v>37</v>
      </c>
      <c r="AJ366">
        <v>62</v>
      </c>
      <c r="AK366">
        <v>51.874999999999993</v>
      </c>
      <c r="AL366">
        <v>40</v>
      </c>
      <c r="AM366">
        <v>60</v>
      </c>
      <c r="AN366">
        <v>50.625</v>
      </c>
      <c r="AO366">
        <v>43</v>
      </c>
      <c r="AP366">
        <v>58</v>
      </c>
      <c r="AQ366">
        <v>49.5</v>
      </c>
      <c r="AR366">
        <v>43</v>
      </c>
      <c r="AS366">
        <v>56</v>
      </c>
      <c r="AT366">
        <v>48.375</v>
      </c>
      <c r="AU366">
        <v>40</v>
      </c>
      <c r="AV366">
        <v>54</v>
      </c>
      <c r="AW366">
        <v>47.875</v>
      </c>
      <c r="AX366">
        <v>36</v>
      </c>
      <c r="AY366">
        <v>55</v>
      </c>
      <c r="AZ366">
        <v>47.375</v>
      </c>
      <c r="BA366">
        <v>36</v>
      </c>
      <c r="BB366">
        <v>60</v>
      </c>
      <c r="BC366">
        <v>48.25</v>
      </c>
      <c r="BD366">
        <v>34</v>
      </c>
      <c r="BE366">
        <v>66</v>
      </c>
      <c r="BF366">
        <v>49.125000000000007</v>
      </c>
      <c r="BG366">
        <v>32</v>
      </c>
      <c r="BH366">
        <v>71</v>
      </c>
      <c r="BI366">
        <v>49.874999999999993</v>
      </c>
      <c r="BJ366">
        <v>30</v>
      </c>
      <c r="BK366">
        <v>76</v>
      </c>
      <c r="BL366">
        <v>50.75</v>
      </c>
      <c r="BM366">
        <v>28</v>
      </c>
      <c r="BN366">
        <v>81</v>
      </c>
      <c r="BO366">
        <v>51.5</v>
      </c>
      <c r="BP366">
        <v>25</v>
      </c>
      <c r="BQ366">
        <v>86</v>
      </c>
      <c r="BR366">
        <v>52.25</v>
      </c>
      <c r="BS366">
        <v>23</v>
      </c>
      <c r="BT366">
        <v>91</v>
      </c>
      <c r="BU366">
        <v>53.125</v>
      </c>
      <c r="BV366">
        <v>21</v>
      </c>
      <c r="BW366">
        <v>96</v>
      </c>
      <c r="BX366">
        <v>53.875</v>
      </c>
    </row>
    <row r="367" spans="1:76" x14ac:dyDescent="0.4">
      <c r="A367" t="s">
        <v>287</v>
      </c>
      <c r="B367">
        <v>55</v>
      </c>
      <c r="C367">
        <v>297</v>
      </c>
      <c r="D367">
        <v>166.99999999999997</v>
      </c>
      <c r="E367">
        <v>55</v>
      </c>
      <c r="F367">
        <v>281</v>
      </c>
      <c r="G367">
        <v>159.81818181818178</v>
      </c>
      <c r="H367">
        <v>55</v>
      </c>
      <c r="I367">
        <v>265</v>
      </c>
      <c r="J367">
        <v>152.54545454545453</v>
      </c>
      <c r="K367">
        <v>55</v>
      </c>
      <c r="L367">
        <v>252</v>
      </c>
      <c r="M367">
        <v>145.45454545454547</v>
      </c>
      <c r="N367">
        <v>48</v>
      </c>
      <c r="O367">
        <v>250</v>
      </c>
      <c r="P367">
        <v>138.09090909090909</v>
      </c>
      <c r="Q367">
        <v>22</v>
      </c>
      <c r="R367">
        <v>247</v>
      </c>
      <c r="S367">
        <v>131.09090909090909</v>
      </c>
      <c r="T367">
        <v>23</v>
      </c>
      <c r="U367">
        <v>245</v>
      </c>
      <c r="V367">
        <v>126.27272727272729</v>
      </c>
      <c r="W367">
        <v>24</v>
      </c>
      <c r="X367">
        <v>243</v>
      </c>
      <c r="Y367">
        <v>121.63636363636364</v>
      </c>
      <c r="Z367">
        <v>25</v>
      </c>
      <c r="AA367">
        <v>240</v>
      </c>
      <c r="AB367">
        <v>117.00000000000001</v>
      </c>
      <c r="AC367">
        <v>26</v>
      </c>
      <c r="AD367">
        <v>238</v>
      </c>
      <c r="AE367">
        <v>112.36363636363639</v>
      </c>
      <c r="AF367">
        <v>27</v>
      </c>
      <c r="AG367">
        <v>235</v>
      </c>
      <c r="AH367">
        <v>107.54545454545456</v>
      </c>
      <c r="AI367">
        <v>28</v>
      </c>
      <c r="AJ367">
        <v>233</v>
      </c>
      <c r="AK367">
        <v>103</v>
      </c>
      <c r="AL367">
        <v>29</v>
      </c>
      <c r="AM367">
        <v>231</v>
      </c>
      <c r="AN367">
        <v>98.181818181818173</v>
      </c>
      <c r="AO367">
        <v>29</v>
      </c>
      <c r="AP367">
        <v>228</v>
      </c>
      <c r="AQ367">
        <v>93.545454545454547</v>
      </c>
      <c r="AR367">
        <v>25</v>
      </c>
      <c r="AS367">
        <v>226</v>
      </c>
      <c r="AT367">
        <v>88.818181818181813</v>
      </c>
      <c r="AU367">
        <v>21</v>
      </c>
      <c r="AV367">
        <v>216</v>
      </c>
      <c r="AW367">
        <v>80.36363636363636</v>
      </c>
      <c r="AX367">
        <v>16</v>
      </c>
      <c r="AY367">
        <v>140</v>
      </c>
      <c r="AZ367">
        <v>57.727272727272727</v>
      </c>
      <c r="BA367">
        <v>31</v>
      </c>
      <c r="BB367">
        <v>128</v>
      </c>
      <c r="BC367">
        <v>71.545454545454533</v>
      </c>
      <c r="BD367">
        <v>34</v>
      </c>
      <c r="BE367">
        <v>146</v>
      </c>
      <c r="BF367">
        <v>93.545454545454547</v>
      </c>
      <c r="BG367">
        <v>32</v>
      </c>
      <c r="BH367">
        <v>211</v>
      </c>
      <c r="BI367">
        <v>125.27272727272727</v>
      </c>
      <c r="BJ367">
        <v>55</v>
      </c>
      <c r="BK367">
        <v>275</v>
      </c>
      <c r="BL367">
        <v>159.18181818181822</v>
      </c>
      <c r="BM367">
        <v>55</v>
      </c>
      <c r="BN367">
        <v>340</v>
      </c>
      <c r="BO367">
        <v>193.27272727272728</v>
      </c>
      <c r="BP367">
        <v>55</v>
      </c>
      <c r="BQ367">
        <v>272</v>
      </c>
      <c r="BR367">
        <v>182.27272727272725</v>
      </c>
      <c r="BS367">
        <v>55</v>
      </c>
      <c r="BT367">
        <v>216</v>
      </c>
      <c r="BU367">
        <v>139.18181818181819</v>
      </c>
      <c r="BV367">
        <v>55</v>
      </c>
      <c r="BW367">
        <v>205</v>
      </c>
      <c r="BX367">
        <v>142.54545454545453</v>
      </c>
    </row>
    <row r="368" spans="1:76" x14ac:dyDescent="0.4">
      <c r="A368" t="s">
        <v>288</v>
      </c>
      <c r="B368">
        <v>35</v>
      </c>
      <c r="C368">
        <v>132</v>
      </c>
      <c r="D368">
        <v>69.428571428571431</v>
      </c>
      <c r="E368">
        <v>35</v>
      </c>
      <c r="F368">
        <v>119</v>
      </c>
      <c r="G368">
        <v>69.285714285714278</v>
      </c>
      <c r="H368">
        <v>29</v>
      </c>
      <c r="I368">
        <v>121</v>
      </c>
      <c r="J368">
        <v>64.095238095238074</v>
      </c>
      <c r="K368">
        <v>28</v>
      </c>
      <c r="L368">
        <v>123</v>
      </c>
      <c r="M368">
        <v>61.71428571428573</v>
      </c>
      <c r="N368">
        <v>28</v>
      </c>
      <c r="O368">
        <v>124</v>
      </c>
      <c r="P368">
        <v>59.38095238095238</v>
      </c>
      <c r="Q368">
        <v>23</v>
      </c>
      <c r="R368">
        <v>126</v>
      </c>
      <c r="S368">
        <v>56.904761904761891</v>
      </c>
      <c r="T368">
        <v>23</v>
      </c>
      <c r="U368">
        <v>127</v>
      </c>
      <c r="V368">
        <v>55.619047619047628</v>
      </c>
      <c r="W368">
        <v>18</v>
      </c>
      <c r="X368">
        <v>129</v>
      </c>
      <c r="Y368">
        <v>54.333333333333329</v>
      </c>
      <c r="Z368">
        <v>19</v>
      </c>
      <c r="AA368">
        <v>131</v>
      </c>
      <c r="AB368">
        <v>53.80952380952381</v>
      </c>
      <c r="AC368">
        <v>21</v>
      </c>
      <c r="AD368">
        <v>132</v>
      </c>
      <c r="AE368">
        <v>53.190476190476197</v>
      </c>
      <c r="AF368">
        <v>19</v>
      </c>
      <c r="AG368">
        <v>137</v>
      </c>
      <c r="AH368">
        <v>52.857142857142847</v>
      </c>
      <c r="AI368">
        <v>16</v>
      </c>
      <c r="AJ368">
        <v>141</v>
      </c>
      <c r="AK368">
        <v>52.80952380952381</v>
      </c>
      <c r="AL368">
        <v>21</v>
      </c>
      <c r="AM368">
        <v>146</v>
      </c>
      <c r="AN368">
        <v>53.428571428571409</v>
      </c>
      <c r="AO368">
        <v>25</v>
      </c>
      <c r="AP368">
        <v>151</v>
      </c>
      <c r="AQ368">
        <v>53.904761904761898</v>
      </c>
      <c r="AR368">
        <v>24</v>
      </c>
      <c r="AS368">
        <v>155</v>
      </c>
      <c r="AT368">
        <v>54.476190476190489</v>
      </c>
      <c r="AU368">
        <v>24</v>
      </c>
      <c r="AV368">
        <v>160</v>
      </c>
      <c r="AW368">
        <v>54.857142857142854</v>
      </c>
      <c r="AX368">
        <v>22</v>
      </c>
      <c r="AY368">
        <v>165</v>
      </c>
      <c r="AZ368">
        <v>55.523809523809526</v>
      </c>
      <c r="BA368">
        <v>23</v>
      </c>
      <c r="BB368">
        <v>169</v>
      </c>
      <c r="BC368">
        <v>56.666666666666664</v>
      </c>
      <c r="BD368">
        <v>23</v>
      </c>
      <c r="BE368">
        <v>174</v>
      </c>
      <c r="BF368">
        <v>57.952380952380956</v>
      </c>
      <c r="BG368">
        <v>22</v>
      </c>
      <c r="BH368">
        <v>179</v>
      </c>
      <c r="BI368">
        <v>60.333333333333336</v>
      </c>
      <c r="BJ368">
        <v>22</v>
      </c>
      <c r="BK368">
        <v>183</v>
      </c>
      <c r="BL368">
        <v>64.380952380952365</v>
      </c>
      <c r="BM368">
        <v>22</v>
      </c>
      <c r="BN368">
        <v>188</v>
      </c>
      <c r="BO368">
        <v>64.761904761904773</v>
      </c>
      <c r="BP368">
        <v>21</v>
      </c>
      <c r="BQ368">
        <v>221</v>
      </c>
      <c r="BR368">
        <v>82.047619047619037</v>
      </c>
      <c r="BS368">
        <v>21</v>
      </c>
      <c r="BT368">
        <v>408</v>
      </c>
      <c r="BU368">
        <v>137.38095238095238</v>
      </c>
      <c r="BV368">
        <v>20</v>
      </c>
      <c r="BW368">
        <v>381</v>
      </c>
      <c r="BX368">
        <v>186.0952380952381</v>
      </c>
    </row>
    <row r="369" spans="1:76" x14ac:dyDescent="0.4">
      <c r="A369" t="s">
        <v>289</v>
      </c>
      <c r="B369">
        <v>55</v>
      </c>
      <c r="C369">
        <v>61</v>
      </c>
      <c r="D369">
        <v>58.666666666666664</v>
      </c>
      <c r="E369">
        <v>58</v>
      </c>
      <c r="F369">
        <v>59</v>
      </c>
      <c r="G369">
        <v>58.333333333333336</v>
      </c>
      <c r="H369">
        <v>57</v>
      </c>
      <c r="I369">
        <v>60</v>
      </c>
      <c r="J369">
        <v>58</v>
      </c>
      <c r="K369">
        <v>55</v>
      </c>
      <c r="L369">
        <v>63</v>
      </c>
      <c r="M369">
        <v>57.666666666666664</v>
      </c>
      <c r="N369">
        <v>44</v>
      </c>
      <c r="O369">
        <v>54</v>
      </c>
      <c r="P369">
        <v>50.333333333333336</v>
      </c>
      <c r="Q369">
        <v>25</v>
      </c>
      <c r="R369">
        <v>52</v>
      </c>
      <c r="S369">
        <v>43</v>
      </c>
      <c r="T369">
        <v>26</v>
      </c>
      <c r="U369">
        <v>50</v>
      </c>
      <c r="V369">
        <v>42</v>
      </c>
      <c r="W369">
        <v>26</v>
      </c>
      <c r="X369">
        <v>48</v>
      </c>
      <c r="Y369">
        <v>40.666666666666664</v>
      </c>
      <c r="Z369">
        <v>27</v>
      </c>
      <c r="AA369">
        <v>47</v>
      </c>
      <c r="AB369">
        <v>40.333333333333336</v>
      </c>
      <c r="AC369">
        <v>27</v>
      </c>
      <c r="AD369">
        <v>45</v>
      </c>
      <c r="AE369">
        <v>39</v>
      </c>
      <c r="AF369">
        <v>28</v>
      </c>
      <c r="AG369">
        <v>43</v>
      </c>
      <c r="AH369">
        <v>38</v>
      </c>
      <c r="AI369">
        <v>28</v>
      </c>
      <c r="AJ369">
        <v>42</v>
      </c>
      <c r="AK369">
        <v>37</v>
      </c>
      <c r="AL369">
        <v>29</v>
      </c>
      <c r="AM369">
        <v>40</v>
      </c>
      <c r="AN369">
        <v>36</v>
      </c>
      <c r="AO369">
        <v>29</v>
      </c>
      <c r="AP369">
        <v>38</v>
      </c>
      <c r="AQ369">
        <v>35</v>
      </c>
      <c r="AR369">
        <v>30</v>
      </c>
      <c r="AS369">
        <v>37</v>
      </c>
      <c r="AT369">
        <v>34.333333333333336</v>
      </c>
      <c r="AU369">
        <v>30</v>
      </c>
      <c r="AV369">
        <v>35</v>
      </c>
      <c r="AW369">
        <v>33</v>
      </c>
      <c r="AX369">
        <v>31</v>
      </c>
      <c r="AY369">
        <v>34</v>
      </c>
      <c r="AZ369">
        <v>32.333333333333336</v>
      </c>
      <c r="BA369">
        <v>30</v>
      </c>
      <c r="BB369">
        <v>32</v>
      </c>
      <c r="BC369">
        <v>31</v>
      </c>
      <c r="BD369">
        <v>29</v>
      </c>
      <c r="BE369">
        <v>31</v>
      </c>
      <c r="BF369">
        <v>30</v>
      </c>
      <c r="BG369">
        <v>27</v>
      </c>
      <c r="BH369">
        <v>32</v>
      </c>
      <c r="BI369">
        <v>29.333333333333332</v>
      </c>
      <c r="BJ369">
        <v>25</v>
      </c>
      <c r="BK369">
        <v>32</v>
      </c>
      <c r="BL369">
        <v>28</v>
      </c>
      <c r="BM369">
        <v>23</v>
      </c>
      <c r="BN369">
        <v>33</v>
      </c>
      <c r="BO369">
        <v>27</v>
      </c>
      <c r="BP369">
        <v>22</v>
      </c>
      <c r="BQ369">
        <v>33</v>
      </c>
      <c r="BR369">
        <v>26.333333333333332</v>
      </c>
      <c r="BS369">
        <v>20</v>
      </c>
      <c r="BT369">
        <v>34</v>
      </c>
      <c r="BU369">
        <v>25.333333333333332</v>
      </c>
      <c r="BV369">
        <v>18</v>
      </c>
      <c r="BW369">
        <v>34</v>
      </c>
      <c r="BX369">
        <v>24</v>
      </c>
    </row>
    <row r="370" spans="1:76" x14ac:dyDescent="0.4">
      <c r="A370" t="s">
        <v>290</v>
      </c>
      <c r="B370">
        <v>41</v>
      </c>
      <c r="C370">
        <v>48</v>
      </c>
      <c r="D370">
        <v>44.666666666666664</v>
      </c>
      <c r="E370">
        <v>44</v>
      </c>
      <c r="F370">
        <v>48</v>
      </c>
      <c r="G370">
        <v>45.666666666666664</v>
      </c>
      <c r="H370">
        <v>45</v>
      </c>
      <c r="I370">
        <v>48</v>
      </c>
      <c r="J370">
        <v>46.666666666666664</v>
      </c>
      <c r="K370">
        <v>45</v>
      </c>
      <c r="L370">
        <v>51</v>
      </c>
      <c r="M370">
        <v>48</v>
      </c>
      <c r="N370">
        <v>45</v>
      </c>
      <c r="O370">
        <v>54</v>
      </c>
      <c r="P370">
        <v>49</v>
      </c>
      <c r="Q370">
        <v>45</v>
      </c>
      <c r="R370">
        <v>57</v>
      </c>
      <c r="S370">
        <v>50</v>
      </c>
      <c r="T370">
        <v>45</v>
      </c>
      <c r="U370">
        <v>60</v>
      </c>
      <c r="V370">
        <v>51</v>
      </c>
      <c r="W370">
        <v>45</v>
      </c>
      <c r="X370">
        <v>64</v>
      </c>
      <c r="Y370">
        <v>52.333333333333336</v>
      </c>
      <c r="Z370">
        <v>45</v>
      </c>
      <c r="AA370">
        <v>67</v>
      </c>
      <c r="AB370">
        <v>53.333333333333336</v>
      </c>
      <c r="AC370">
        <v>45</v>
      </c>
      <c r="AD370">
        <v>70</v>
      </c>
      <c r="AE370">
        <v>54.333333333333336</v>
      </c>
      <c r="AF370">
        <v>45</v>
      </c>
      <c r="AG370">
        <v>73</v>
      </c>
      <c r="AH370">
        <v>55.333333333333336</v>
      </c>
      <c r="AI370">
        <v>45</v>
      </c>
      <c r="AJ370">
        <v>77</v>
      </c>
      <c r="AK370">
        <v>56.666666666666664</v>
      </c>
      <c r="AL370">
        <v>45</v>
      </c>
      <c r="AM370">
        <v>80</v>
      </c>
      <c r="AN370">
        <v>57.666666666666664</v>
      </c>
      <c r="AO370">
        <v>45</v>
      </c>
      <c r="AP370">
        <v>83</v>
      </c>
      <c r="AQ370">
        <v>58.666666666666664</v>
      </c>
      <c r="AR370">
        <v>45</v>
      </c>
      <c r="AS370">
        <v>86</v>
      </c>
      <c r="AT370">
        <v>59.666666666666664</v>
      </c>
      <c r="AU370">
        <v>45</v>
      </c>
      <c r="AV370">
        <v>90</v>
      </c>
      <c r="AW370">
        <v>61</v>
      </c>
      <c r="AX370">
        <v>45</v>
      </c>
      <c r="AY370">
        <v>93</v>
      </c>
      <c r="AZ370">
        <v>62</v>
      </c>
      <c r="BA370">
        <v>45</v>
      </c>
      <c r="BB370">
        <v>96</v>
      </c>
      <c r="BC370">
        <v>63</v>
      </c>
      <c r="BD370">
        <v>45</v>
      </c>
      <c r="BE370">
        <v>100</v>
      </c>
      <c r="BF370">
        <v>64.333333333333329</v>
      </c>
      <c r="BG370">
        <v>45</v>
      </c>
      <c r="BH370">
        <v>103</v>
      </c>
      <c r="BI370">
        <v>65.333333333333329</v>
      </c>
      <c r="BJ370">
        <v>45</v>
      </c>
      <c r="BK370">
        <v>106</v>
      </c>
      <c r="BL370">
        <v>66.333333333333329</v>
      </c>
      <c r="BM370">
        <v>45</v>
      </c>
      <c r="BN370">
        <v>109</v>
      </c>
      <c r="BO370">
        <v>67.333333333333329</v>
      </c>
      <c r="BP370">
        <v>45</v>
      </c>
      <c r="BQ370">
        <v>113</v>
      </c>
      <c r="BR370">
        <v>68.666666666666671</v>
      </c>
      <c r="BS370">
        <v>45</v>
      </c>
      <c r="BT370">
        <v>116</v>
      </c>
      <c r="BU370">
        <v>69.666666666666671</v>
      </c>
      <c r="BV370">
        <v>45</v>
      </c>
      <c r="BW370">
        <v>119</v>
      </c>
      <c r="BX370">
        <v>70.666666666666671</v>
      </c>
    </row>
    <row r="371" spans="1:76" x14ac:dyDescent="0.4">
      <c r="A371" t="s">
        <v>291</v>
      </c>
      <c r="B371">
        <v>23</v>
      </c>
      <c r="C371">
        <v>58</v>
      </c>
      <c r="D371">
        <v>44.576923076923073</v>
      </c>
      <c r="E371">
        <v>25</v>
      </c>
      <c r="F371">
        <v>57</v>
      </c>
      <c r="G371">
        <v>44.730769230769226</v>
      </c>
      <c r="H371">
        <v>28</v>
      </c>
      <c r="I371">
        <v>61</v>
      </c>
      <c r="J371">
        <v>44.923076923076927</v>
      </c>
      <c r="K371">
        <v>31</v>
      </c>
      <c r="L371">
        <v>65</v>
      </c>
      <c r="M371">
        <v>45.115384615384613</v>
      </c>
      <c r="N371">
        <v>32</v>
      </c>
      <c r="O371">
        <v>69</v>
      </c>
      <c r="P371">
        <v>45.15384615384616</v>
      </c>
      <c r="Q371">
        <v>32</v>
      </c>
      <c r="R371">
        <v>73</v>
      </c>
      <c r="S371">
        <v>45.46153846153846</v>
      </c>
      <c r="T371">
        <v>32</v>
      </c>
      <c r="U371">
        <v>76</v>
      </c>
      <c r="V371">
        <v>45.461538461538453</v>
      </c>
      <c r="W371">
        <v>24</v>
      </c>
      <c r="X371">
        <v>54</v>
      </c>
      <c r="Y371">
        <v>43.576923076923073</v>
      </c>
      <c r="Z371">
        <v>24</v>
      </c>
      <c r="AA371">
        <v>53</v>
      </c>
      <c r="AB371">
        <v>43.384615384615387</v>
      </c>
      <c r="AC371">
        <v>25</v>
      </c>
      <c r="AD371">
        <v>52</v>
      </c>
      <c r="AE371">
        <v>43.346153846153854</v>
      </c>
      <c r="AF371">
        <v>26</v>
      </c>
      <c r="AG371">
        <v>52</v>
      </c>
      <c r="AH371">
        <v>43.269230769230766</v>
      </c>
      <c r="AI371">
        <v>27</v>
      </c>
      <c r="AJ371">
        <v>52</v>
      </c>
      <c r="AK371">
        <v>43.192307692307693</v>
      </c>
      <c r="AL371">
        <v>27</v>
      </c>
      <c r="AM371">
        <v>52</v>
      </c>
      <c r="AN371">
        <v>43.153846153846153</v>
      </c>
      <c r="AO371">
        <v>28</v>
      </c>
      <c r="AP371">
        <v>52</v>
      </c>
      <c r="AQ371">
        <v>43</v>
      </c>
      <c r="AR371">
        <v>27</v>
      </c>
      <c r="AS371">
        <v>52</v>
      </c>
      <c r="AT371">
        <v>43</v>
      </c>
      <c r="AU371">
        <v>25</v>
      </c>
      <c r="AV371">
        <v>53</v>
      </c>
      <c r="AW371">
        <v>42.884615384615387</v>
      </c>
      <c r="AX371">
        <v>24</v>
      </c>
      <c r="AY371">
        <v>55</v>
      </c>
      <c r="AZ371">
        <v>42.846153846153847</v>
      </c>
      <c r="BA371">
        <v>22</v>
      </c>
      <c r="BB371">
        <v>56</v>
      </c>
      <c r="BC371">
        <v>42.692307692307693</v>
      </c>
      <c r="BD371">
        <v>21</v>
      </c>
      <c r="BE371">
        <v>58</v>
      </c>
      <c r="BF371">
        <v>42.692307692307693</v>
      </c>
      <c r="BG371">
        <v>30</v>
      </c>
      <c r="BH371">
        <v>59</v>
      </c>
      <c r="BI371">
        <v>43.807692307692307</v>
      </c>
      <c r="BJ371">
        <v>31</v>
      </c>
      <c r="BK371">
        <v>77</v>
      </c>
      <c r="BL371">
        <v>46.192307692307686</v>
      </c>
      <c r="BM371">
        <v>32</v>
      </c>
      <c r="BN371">
        <v>105</v>
      </c>
      <c r="BO371">
        <v>49.230769230769226</v>
      </c>
      <c r="BP371">
        <v>32</v>
      </c>
      <c r="BQ371">
        <v>134</v>
      </c>
      <c r="BR371">
        <v>62.923076923076927</v>
      </c>
      <c r="BS371">
        <v>32</v>
      </c>
      <c r="BT371">
        <v>201</v>
      </c>
      <c r="BU371">
        <v>86.807692307692307</v>
      </c>
      <c r="BV371">
        <v>32</v>
      </c>
      <c r="BW371">
        <v>334</v>
      </c>
      <c r="BX371">
        <v>115.15384615384616</v>
      </c>
    </row>
    <row r="372" spans="1:76" x14ac:dyDescent="0.4">
      <c r="A372" t="s">
        <v>292</v>
      </c>
      <c r="B372">
        <v>47</v>
      </c>
      <c r="C372">
        <v>92</v>
      </c>
      <c r="D372">
        <v>69.5</v>
      </c>
      <c r="E372">
        <v>49</v>
      </c>
      <c r="F372">
        <v>91</v>
      </c>
      <c r="G372">
        <v>73</v>
      </c>
      <c r="H372">
        <v>50</v>
      </c>
      <c r="I372">
        <v>115</v>
      </c>
      <c r="J372">
        <v>76.5</v>
      </c>
      <c r="K372">
        <v>49</v>
      </c>
      <c r="L372">
        <v>112</v>
      </c>
      <c r="M372">
        <v>75.333333333333329</v>
      </c>
      <c r="N372">
        <v>48</v>
      </c>
      <c r="O372">
        <v>109</v>
      </c>
      <c r="P372">
        <v>74.333333333333343</v>
      </c>
      <c r="Q372">
        <v>46</v>
      </c>
      <c r="R372">
        <v>106</v>
      </c>
      <c r="S372">
        <v>73.333333333333329</v>
      </c>
      <c r="T372">
        <v>45</v>
      </c>
      <c r="U372">
        <v>103</v>
      </c>
      <c r="V372">
        <v>72.166666666666671</v>
      </c>
      <c r="W372">
        <v>44</v>
      </c>
      <c r="X372">
        <v>100</v>
      </c>
      <c r="Y372">
        <v>71.166666666666671</v>
      </c>
      <c r="Z372">
        <v>42</v>
      </c>
      <c r="AA372">
        <v>96</v>
      </c>
      <c r="AB372">
        <v>69.833333333333329</v>
      </c>
      <c r="AC372">
        <v>41</v>
      </c>
      <c r="AD372">
        <v>93</v>
      </c>
      <c r="AE372">
        <v>69.166666666666671</v>
      </c>
      <c r="AF372">
        <v>40</v>
      </c>
      <c r="AG372">
        <v>90</v>
      </c>
      <c r="AH372">
        <v>68</v>
      </c>
      <c r="AI372">
        <v>38</v>
      </c>
      <c r="AJ372">
        <v>87</v>
      </c>
      <c r="AK372">
        <v>66.833333333333329</v>
      </c>
      <c r="AL372">
        <v>37</v>
      </c>
      <c r="AM372">
        <v>84</v>
      </c>
      <c r="AN372">
        <v>65.833333333333343</v>
      </c>
      <c r="AO372">
        <v>40</v>
      </c>
      <c r="AP372">
        <v>81</v>
      </c>
      <c r="AQ372">
        <v>65.333333333333343</v>
      </c>
      <c r="AR372">
        <v>44</v>
      </c>
      <c r="AS372">
        <v>78</v>
      </c>
      <c r="AT372">
        <v>65.333333333333329</v>
      </c>
      <c r="AU372">
        <v>47</v>
      </c>
      <c r="AV372">
        <v>78</v>
      </c>
      <c r="AW372">
        <v>65</v>
      </c>
      <c r="AX372">
        <v>50</v>
      </c>
      <c r="AY372">
        <v>80</v>
      </c>
      <c r="AZ372">
        <v>64.5</v>
      </c>
      <c r="BA372">
        <v>52</v>
      </c>
      <c r="BB372">
        <v>82</v>
      </c>
      <c r="BC372">
        <v>64.5</v>
      </c>
      <c r="BD372">
        <v>57</v>
      </c>
      <c r="BE372">
        <v>84</v>
      </c>
      <c r="BF372">
        <v>65.833333333333329</v>
      </c>
      <c r="BG372">
        <v>61</v>
      </c>
      <c r="BH372">
        <v>88</v>
      </c>
      <c r="BI372">
        <v>71</v>
      </c>
      <c r="BJ372">
        <v>64</v>
      </c>
      <c r="BK372">
        <v>110</v>
      </c>
      <c r="BL372">
        <v>81</v>
      </c>
      <c r="BM372">
        <v>67</v>
      </c>
      <c r="BN372">
        <v>189</v>
      </c>
      <c r="BO372">
        <v>107.66666666666666</v>
      </c>
      <c r="BP372">
        <v>71</v>
      </c>
      <c r="BQ372">
        <v>289</v>
      </c>
      <c r="BR372">
        <v>144.66666666666669</v>
      </c>
      <c r="BS372">
        <v>74</v>
      </c>
      <c r="BT372">
        <v>390</v>
      </c>
      <c r="BU372">
        <v>181.66666666666669</v>
      </c>
      <c r="BV372">
        <v>77</v>
      </c>
      <c r="BW372">
        <v>491</v>
      </c>
      <c r="BX372">
        <v>218.5</v>
      </c>
    </row>
    <row r="373" spans="1:76" x14ac:dyDescent="0.4">
      <c r="A373" t="s">
        <v>293</v>
      </c>
      <c r="B373">
        <v>44</v>
      </c>
      <c r="C373">
        <v>72</v>
      </c>
      <c r="D373">
        <v>61.416666666666657</v>
      </c>
      <c r="E373">
        <v>43</v>
      </c>
      <c r="F373">
        <v>70</v>
      </c>
      <c r="G373">
        <v>60</v>
      </c>
      <c r="H373">
        <v>41</v>
      </c>
      <c r="I373">
        <v>68</v>
      </c>
      <c r="J373">
        <v>58.583333333333336</v>
      </c>
      <c r="K373">
        <v>40</v>
      </c>
      <c r="L373">
        <v>66</v>
      </c>
      <c r="M373">
        <v>57.249999999999993</v>
      </c>
      <c r="N373">
        <v>39</v>
      </c>
      <c r="O373">
        <v>64</v>
      </c>
      <c r="P373">
        <v>55.75</v>
      </c>
      <c r="Q373">
        <v>37</v>
      </c>
      <c r="R373">
        <v>62</v>
      </c>
      <c r="S373">
        <v>54.25</v>
      </c>
      <c r="T373">
        <v>36</v>
      </c>
      <c r="U373">
        <v>60</v>
      </c>
      <c r="V373">
        <v>52.916666666666664</v>
      </c>
      <c r="W373">
        <v>35</v>
      </c>
      <c r="X373">
        <v>59</v>
      </c>
      <c r="Y373">
        <v>51.583333333333336</v>
      </c>
      <c r="Z373">
        <v>34</v>
      </c>
      <c r="AA373">
        <v>58</v>
      </c>
      <c r="AB373">
        <v>50.166666666666664</v>
      </c>
      <c r="AC373">
        <v>32</v>
      </c>
      <c r="AD373">
        <v>57</v>
      </c>
      <c r="AE373">
        <v>48.749999999999993</v>
      </c>
      <c r="AF373">
        <v>31</v>
      </c>
      <c r="AG373">
        <v>55</v>
      </c>
      <c r="AH373">
        <v>47.25</v>
      </c>
      <c r="AI373">
        <v>30</v>
      </c>
      <c r="AJ373">
        <v>55</v>
      </c>
      <c r="AK373">
        <v>45.916666666666664</v>
      </c>
      <c r="AL373">
        <v>28</v>
      </c>
      <c r="AM373">
        <v>55</v>
      </c>
      <c r="AN373">
        <v>44.333333333333329</v>
      </c>
      <c r="AO373">
        <v>27</v>
      </c>
      <c r="AP373">
        <v>55</v>
      </c>
      <c r="AQ373">
        <v>43.000000000000007</v>
      </c>
      <c r="AR373">
        <v>26</v>
      </c>
      <c r="AS373">
        <v>55</v>
      </c>
      <c r="AT373">
        <v>41.750000000000007</v>
      </c>
      <c r="AU373">
        <v>23</v>
      </c>
      <c r="AV373">
        <v>55</v>
      </c>
      <c r="AW373">
        <v>40.166666666666664</v>
      </c>
      <c r="AX373">
        <v>19</v>
      </c>
      <c r="AY373">
        <v>55</v>
      </c>
      <c r="AZ373">
        <v>38.75</v>
      </c>
      <c r="BA373">
        <v>16</v>
      </c>
      <c r="BB373">
        <v>55</v>
      </c>
      <c r="BC373">
        <v>37.666666666666671</v>
      </c>
      <c r="BD373">
        <v>20</v>
      </c>
      <c r="BE373">
        <v>55</v>
      </c>
      <c r="BF373">
        <v>37.083333333333336</v>
      </c>
      <c r="BG373">
        <v>19</v>
      </c>
      <c r="BH373">
        <v>55</v>
      </c>
      <c r="BI373">
        <v>38.083333333333336</v>
      </c>
      <c r="BJ373">
        <v>18</v>
      </c>
      <c r="BK373">
        <v>55</v>
      </c>
      <c r="BL373">
        <v>38.916666666666664</v>
      </c>
      <c r="BM373">
        <v>16</v>
      </c>
      <c r="BN373">
        <v>74</v>
      </c>
      <c r="BO373">
        <v>44.416666666666664</v>
      </c>
      <c r="BP373">
        <v>36</v>
      </c>
      <c r="BQ373">
        <v>102</v>
      </c>
      <c r="BR373">
        <v>67.749999999999986</v>
      </c>
      <c r="BS373">
        <v>35</v>
      </c>
      <c r="BT373">
        <v>179</v>
      </c>
      <c r="BU373">
        <v>92.833333333333314</v>
      </c>
      <c r="BV373">
        <v>33</v>
      </c>
      <c r="BW373">
        <v>298</v>
      </c>
      <c r="BX373">
        <v>136.24999999999997</v>
      </c>
    </row>
    <row r="374" spans="1:76" x14ac:dyDescent="0.4">
      <c r="A374" t="s">
        <v>294</v>
      </c>
      <c r="B374">
        <v>54</v>
      </c>
      <c r="C374">
        <v>89</v>
      </c>
      <c r="D374">
        <v>73.181818181818173</v>
      </c>
      <c r="E374">
        <v>52</v>
      </c>
      <c r="F374">
        <v>86</v>
      </c>
      <c r="G374">
        <v>70.909090909090907</v>
      </c>
      <c r="H374">
        <v>50</v>
      </c>
      <c r="I374">
        <v>83</v>
      </c>
      <c r="J374">
        <v>68.545454545454547</v>
      </c>
      <c r="K374">
        <v>48</v>
      </c>
      <c r="L374">
        <v>80</v>
      </c>
      <c r="M374">
        <v>66.272727272727266</v>
      </c>
      <c r="N374">
        <v>47</v>
      </c>
      <c r="O374">
        <v>77</v>
      </c>
      <c r="P374">
        <v>63.909090909090914</v>
      </c>
      <c r="Q374">
        <v>42</v>
      </c>
      <c r="R374">
        <v>75</v>
      </c>
      <c r="S374">
        <v>61.545454545454547</v>
      </c>
      <c r="T374">
        <v>37</v>
      </c>
      <c r="U374">
        <v>73</v>
      </c>
      <c r="V374">
        <v>59.363636363636367</v>
      </c>
      <c r="W374">
        <v>32</v>
      </c>
      <c r="X374">
        <v>71</v>
      </c>
      <c r="Y374">
        <v>57</v>
      </c>
      <c r="Z374">
        <v>26</v>
      </c>
      <c r="AA374">
        <v>69</v>
      </c>
      <c r="AB374">
        <v>54.545454545454547</v>
      </c>
      <c r="AC374">
        <v>29</v>
      </c>
      <c r="AD374">
        <v>67</v>
      </c>
      <c r="AE374">
        <v>53.18181818181818</v>
      </c>
      <c r="AF374">
        <v>31</v>
      </c>
      <c r="AG374">
        <v>65</v>
      </c>
      <c r="AH374">
        <v>51.272727272727273</v>
      </c>
      <c r="AI374">
        <v>33</v>
      </c>
      <c r="AJ374">
        <v>64</v>
      </c>
      <c r="AK374">
        <v>49.818181818181827</v>
      </c>
      <c r="AL374">
        <v>33</v>
      </c>
      <c r="AM374">
        <v>64</v>
      </c>
      <c r="AN374">
        <v>48.18181818181818</v>
      </c>
      <c r="AO374">
        <v>31</v>
      </c>
      <c r="AP374">
        <v>63</v>
      </c>
      <c r="AQ374">
        <v>46.545454545454547</v>
      </c>
      <c r="AR374">
        <v>29</v>
      </c>
      <c r="AS374">
        <v>63</v>
      </c>
      <c r="AT374">
        <v>44.81818181818182</v>
      </c>
      <c r="AU374">
        <v>27</v>
      </c>
      <c r="AV374">
        <v>63</v>
      </c>
      <c r="AW374">
        <v>43.18181818181818</v>
      </c>
      <c r="AX374">
        <v>26</v>
      </c>
      <c r="AY374">
        <v>62</v>
      </c>
      <c r="AZ374">
        <v>42.454545454545453</v>
      </c>
      <c r="BA374">
        <v>24</v>
      </c>
      <c r="BB374">
        <v>62</v>
      </c>
      <c r="BC374">
        <v>41.545454545454547</v>
      </c>
      <c r="BD374">
        <v>33</v>
      </c>
      <c r="BE374">
        <v>62</v>
      </c>
      <c r="BF374">
        <v>41.909090909090914</v>
      </c>
      <c r="BG374">
        <v>31</v>
      </c>
      <c r="BH374">
        <v>61</v>
      </c>
      <c r="BI374">
        <v>46.272727272727273</v>
      </c>
      <c r="BJ374">
        <v>30</v>
      </c>
      <c r="BK374">
        <v>84</v>
      </c>
      <c r="BL374">
        <v>61.18181818181818</v>
      </c>
      <c r="BM374">
        <v>52</v>
      </c>
      <c r="BN374">
        <v>116</v>
      </c>
      <c r="BO374">
        <v>80.272727272727266</v>
      </c>
      <c r="BP374">
        <v>56</v>
      </c>
      <c r="BQ374">
        <v>156</v>
      </c>
      <c r="BR374">
        <v>99.181818181818201</v>
      </c>
      <c r="BS374">
        <v>58</v>
      </c>
      <c r="BT374">
        <v>229</v>
      </c>
      <c r="BU374">
        <v>137.63636363636363</v>
      </c>
      <c r="BV374">
        <v>60</v>
      </c>
      <c r="BW374">
        <v>342</v>
      </c>
      <c r="BX374">
        <v>188.09090909090909</v>
      </c>
    </row>
    <row r="375" spans="1:76" x14ac:dyDescent="0.4">
      <c r="A375" t="s">
        <v>295</v>
      </c>
      <c r="B375">
        <v>13</v>
      </c>
      <c r="C375">
        <v>155</v>
      </c>
      <c r="D375">
        <v>70.399999999999991</v>
      </c>
      <c r="E375">
        <v>21</v>
      </c>
      <c r="F375">
        <v>156</v>
      </c>
      <c r="G375">
        <v>75.400000000000006</v>
      </c>
      <c r="H375">
        <v>24</v>
      </c>
      <c r="I375">
        <v>169</v>
      </c>
      <c r="J375">
        <v>80.5</v>
      </c>
      <c r="K375">
        <v>27</v>
      </c>
      <c r="L375">
        <v>184</v>
      </c>
      <c r="M375">
        <v>85.5</v>
      </c>
      <c r="N375">
        <v>31</v>
      </c>
      <c r="O375">
        <v>199</v>
      </c>
      <c r="P375">
        <v>90.699999999999989</v>
      </c>
      <c r="Q375">
        <v>34</v>
      </c>
      <c r="R375">
        <v>214</v>
      </c>
      <c r="S375">
        <v>95.6</v>
      </c>
      <c r="T375">
        <v>38</v>
      </c>
      <c r="U375">
        <v>229</v>
      </c>
      <c r="V375">
        <v>100.69999999999999</v>
      </c>
      <c r="W375">
        <v>41</v>
      </c>
      <c r="X375">
        <v>243</v>
      </c>
      <c r="Y375">
        <v>105.5</v>
      </c>
      <c r="Z375">
        <v>45</v>
      </c>
      <c r="AA375">
        <v>258</v>
      </c>
      <c r="AB375">
        <v>110.8</v>
      </c>
      <c r="AC375">
        <v>48</v>
      </c>
      <c r="AD375">
        <v>273</v>
      </c>
      <c r="AE375">
        <v>115.8</v>
      </c>
      <c r="AF375">
        <v>52</v>
      </c>
      <c r="AG375">
        <v>288</v>
      </c>
      <c r="AH375">
        <v>120.89999999999999</v>
      </c>
      <c r="AI375">
        <v>55</v>
      </c>
      <c r="AJ375">
        <v>303</v>
      </c>
      <c r="AK375">
        <v>126</v>
      </c>
      <c r="AL375">
        <v>58</v>
      </c>
      <c r="AM375">
        <v>317</v>
      </c>
      <c r="AN375">
        <v>131</v>
      </c>
      <c r="AO375">
        <v>62</v>
      </c>
      <c r="AP375">
        <v>332</v>
      </c>
      <c r="AQ375">
        <v>136.10000000000002</v>
      </c>
      <c r="AR375">
        <v>65</v>
      </c>
      <c r="AS375">
        <v>347</v>
      </c>
      <c r="AT375">
        <v>141.1</v>
      </c>
      <c r="AU375">
        <v>69</v>
      </c>
      <c r="AV375">
        <v>362</v>
      </c>
      <c r="AW375">
        <v>146.19999999999996</v>
      </c>
      <c r="AX375">
        <v>72</v>
      </c>
      <c r="AY375">
        <v>377</v>
      </c>
      <c r="AZ375">
        <v>151.19999999999999</v>
      </c>
      <c r="BA375">
        <v>76</v>
      </c>
      <c r="BB375">
        <v>391</v>
      </c>
      <c r="BC375">
        <v>153.80000000000001</v>
      </c>
      <c r="BD375">
        <v>19</v>
      </c>
      <c r="BE375">
        <v>174</v>
      </c>
      <c r="BF375">
        <v>114.39999999999999</v>
      </c>
      <c r="BG375">
        <v>54</v>
      </c>
      <c r="BH375">
        <v>195</v>
      </c>
      <c r="BI375">
        <v>126.50000000000001</v>
      </c>
      <c r="BJ375">
        <v>86</v>
      </c>
      <c r="BK375">
        <v>286</v>
      </c>
      <c r="BL375">
        <v>156.79999999999998</v>
      </c>
      <c r="BM375">
        <v>90</v>
      </c>
      <c r="BN375">
        <v>376</v>
      </c>
      <c r="BO375">
        <v>211.70000000000002</v>
      </c>
      <c r="BP375">
        <v>93</v>
      </c>
      <c r="BQ375">
        <v>267</v>
      </c>
      <c r="BR375">
        <v>150.19999999999999</v>
      </c>
      <c r="BS375">
        <v>41</v>
      </c>
      <c r="BT375">
        <v>134</v>
      </c>
      <c r="BU375">
        <v>100.5</v>
      </c>
      <c r="BV375">
        <v>65</v>
      </c>
      <c r="BW375">
        <v>134</v>
      </c>
      <c r="BX375">
        <v>100.2</v>
      </c>
    </row>
    <row r="376" spans="1:76" x14ac:dyDescent="0.4">
      <c r="A376" t="s">
        <v>296</v>
      </c>
      <c r="B376">
        <v>9</v>
      </c>
      <c r="C376">
        <v>144</v>
      </c>
      <c r="D376">
        <v>61.777777777777786</v>
      </c>
      <c r="E376">
        <v>16</v>
      </c>
      <c r="F376">
        <v>147</v>
      </c>
      <c r="G376">
        <v>64.629629629629633</v>
      </c>
      <c r="H376">
        <v>23</v>
      </c>
      <c r="I376">
        <v>150</v>
      </c>
      <c r="J376">
        <v>67.703703703703695</v>
      </c>
      <c r="K376">
        <v>29</v>
      </c>
      <c r="L376">
        <v>153</v>
      </c>
      <c r="M376">
        <v>70.629629629629633</v>
      </c>
      <c r="N376">
        <v>36</v>
      </c>
      <c r="O376">
        <v>163</v>
      </c>
      <c r="P376">
        <v>73.666666666666671</v>
      </c>
      <c r="Q376">
        <v>42</v>
      </c>
      <c r="R376">
        <v>177</v>
      </c>
      <c r="S376">
        <v>76.629629629629633</v>
      </c>
      <c r="T376">
        <v>42</v>
      </c>
      <c r="U376">
        <v>190</v>
      </c>
      <c r="V376">
        <v>79.592592592592595</v>
      </c>
      <c r="W376">
        <v>42</v>
      </c>
      <c r="X376">
        <v>204</v>
      </c>
      <c r="Y376">
        <v>82.629629629629633</v>
      </c>
      <c r="Z376">
        <v>41</v>
      </c>
      <c r="AA376">
        <v>217</v>
      </c>
      <c r="AB376">
        <v>85.592592592592581</v>
      </c>
      <c r="AC376">
        <v>40</v>
      </c>
      <c r="AD376">
        <v>231</v>
      </c>
      <c r="AE376">
        <v>89.074074074074076</v>
      </c>
      <c r="AF376">
        <v>39</v>
      </c>
      <c r="AG376">
        <v>245</v>
      </c>
      <c r="AH376">
        <v>92.592592592592595</v>
      </c>
      <c r="AI376">
        <v>37</v>
      </c>
      <c r="AJ376">
        <v>258</v>
      </c>
      <c r="AK376">
        <v>96.074074074074076</v>
      </c>
      <c r="AL376">
        <v>35</v>
      </c>
      <c r="AM376">
        <v>272</v>
      </c>
      <c r="AN376">
        <v>99.555555555555557</v>
      </c>
      <c r="AO376">
        <v>33</v>
      </c>
      <c r="AP376">
        <v>285</v>
      </c>
      <c r="AQ376">
        <v>103.14814814814814</v>
      </c>
      <c r="AR376">
        <v>31</v>
      </c>
      <c r="AS376">
        <v>299</v>
      </c>
      <c r="AT376">
        <v>106.51851851851852</v>
      </c>
      <c r="AU376">
        <v>29</v>
      </c>
      <c r="AV376">
        <v>313</v>
      </c>
      <c r="AW376">
        <v>113.88888888888887</v>
      </c>
      <c r="AX376">
        <v>27</v>
      </c>
      <c r="AY376">
        <v>326</v>
      </c>
      <c r="AZ376">
        <v>121.25925925925927</v>
      </c>
      <c r="BA376">
        <v>25</v>
      </c>
      <c r="BB376">
        <v>344</v>
      </c>
      <c r="BC376">
        <v>132.81481481481481</v>
      </c>
      <c r="BD376">
        <v>34</v>
      </c>
      <c r="BE376">
        <v>398</v>
      </c>
      <c r="BF376">
        <v>145.55555555555557</v>
      </c>
      <c r="BG376">
        <v>57</v>
      </c>
      <c r="BH376">
        <v>168</v>
      </c>
      <c r="BI376">
        <v>110.62962962962963</v>
      </c>
      <c r="BJ376">
        <v>58</v>
      </c>
      <c r="BK376">
        <v>207</v>
      </c>
      <c r="BL376">
        <v>126.33333333333339</v>
      </c>
      <c r="BM376">
        <v>60</v>
      </c>
      <c r="BN376">
        <v>275</v>
      </c>
      <c r="BO376">
        <v>159.18518518518519</v>
      </c>
      <c r="BP376">
        <v>73</v>
      </c>
      <c r="BQ376">
        <v>376</v>
      </c>
      <c r="BR376">
        <v>213.85185185185185</v>
      </c>
      <c r="BS376">
        <v>61</v>
      </c>
      <c r="BT376">
        <v>368</v>
      </c>
      <c r="BU376">
        <v>242.25925925925924</v>
      </c>
      <c r="BV376">
        <v>49</v>
      </c>
      <c r="BW376">
        <v>389</v>
      </c>
      <c r="BX376">
        <v>273.66666666666663</v>
      </c>
    </row>
    <row r="377" spans="1:76" x14ac:dyDescent="0.4">
      <c r="A377" t="s">
        <v>297</v>
      </c>
      <c r="B377">
        <v>43</v>
      </c>
      <c r="C377">
        <v>158</v>
      </c>
      <c r="D377">
        <v>112.84000000000002</v>
      </c>
      <c r="E377">
        <v>45</v>
      </c>
      <c r="F377">
        <v>167</v>
      </c>
      <c r="G377">
        <v>117.92</v>
      </c>
      <c r="H377">
        <v>46</v>
      </c>
      <c r="I377">
        <v>180</v>
      </c>
      <c r="J377">
        <v>123</v>
      </c>
      <c r="K377">
        <v>48</v>
      </c>
      <c r="L377">
        <v>193</v>
      </c>
      <c r="M377">
        <v>128.15999999999997</v>
      </c>
      <c r="N377">
        <v>50</v>
      </c>
      <c r="O377">
        <v>206</v>
      </c>
      <c r="P377">
        <v>133.23999999999998</v>
      </c>
      <c r="Q377">
        <v>52</v>
      </c>
      <c r="R377">
        <v>219</v>
      </c>
      <c r="S377">
        <v>138.32</v>
      </c>
      <c r="T377">
        <v>54</v>
      </c>
      <c r="U377">
        <v>232</v>
      </c>
      <c r="V377">
        <v>143.44</v>
      </c>
      <c r="W377">
        <v>55</v>
      </c>
      <c r="X377">
        <v>245</v>
      </c>
      <c r="Y377">
        <v>148.24</v>
      </c>
      <c r="Z377">
        <v>57</v>
      </c>
      <c r="AA377">
        <v>258</v>
      </c>
      <c r="AB377">
        <v>153.79999999999998</v>
      </c>
      <c r="AC377">
        <v>59</v>
      </c>
      <c r="AD377">
        <v>272</v>
      </c>
      <c r="AE377">
        <v>159.32</v>
      </c>
      <c r="AF377">
        <v>61</v>
      </c>
      <c r="AG377">
        <v>287</v>
      </c>
      <c r="AH377">
        <v>164.92</v>
      </c>
      <c r="AI377">
        <v>62</v>
      </c>
      <c r="AJ377">
        <v>302</v>
      </c>
      <c r="AK377">
        <v>171.88000000000002</v>
      </c>
      <c r="AL377">
        <v>64</v>
      </c>
      <c r="AM377">
        <v>317</v>
      </c>
      <c r="AN377">
        <v>179.07999999999996</v>
      </c>
      <c r="AO377">
        <v>66</v>
      </c>
      <c r="AP377">
        <v>333</v>
      </c>
      <c r="AQ377">
        <v>186.12</v>
      </c>
      <c r="AR377">
        <v>68</v>
      </c>
      <c r="AS377">
        <v>349</v>
      </c>
      <c r="AT377">
        <v>194.52000000000004</v>
      </c>
      <c r="AU377">
        <v>69</v>
      </c>
      <c r="AV377">
        <v>393</v>
      </c>
      <c r="AW377">
        <v>202.95999999999998</v>
      </c>
      <c r="AX377">
        <v>71</v>
      </c>
      <c r="AY377">
        <v>378</v>
      </c>
      <c r="AZ377">
        <v>209.55999999999995</v>
      </c>
      <c r="BA377">
        <v>73</v>
      </c>
      <c r="BB377">
        <v>394</v>
      </c>
      <c r="BC377">
        <v>216.44</v>
      </c>
      <c r="BD377">
        <v>55</v>
      </c>
      <c r="BE377">
        <v>388</v>
      </c>
      <c r="BF377">
        <v>191.92000000000002</v>
      </c>
      <c r="BG377">
        <v>58</v>
      </c>
      <c r="BH377">
        <v>304</v>
      </c>
      <c r="BI377">
        <v>144.16000000000003</v>
      </c>
      <c r="BJ377">
        <v>76</v>
      </c>
      <c r="BK377">
        <v>314</v>
      </c>
      <c r="BL377">
        <v>160.47999999999999</v>
      </c>
      <c r="BM377">
        <v>73</v>
      </c>
      <c r="BN377">
        <v>324</v>
      </c>
      <c r="BO377">
        <v>181.72000000000003</v>
      </c>
      <c r="BP377">
        <v>70</v>
      </c>
      <c r="BQ377">
        <v>226</v>
      </c>
      <c r="BR377">
        <v>150.6</v>
      </c>
      <c r="BS377">
        <v>49</v>
      </c>
      <c r="BT377">
        <v>168</v>
      </c>
      <c r="BU377">
        <v>119.47999999999999</v>
      </c>
      <c r="BV377">
        <v>15</v>
      </c>
      <c r="BW377">
        <v>158</v>
      </c>
      <c r="BX377">
        <v>94.88000000000001</v>
      </c>
    </row>
    <row r="378" spans="1:76" x14ac:dyDescent="0.4">
      <c r="A378" t="s">
        <v>298</v>
      </c>
      <c r="B378">
        <v>41</v>
      </c>
      <c r="C378">
        <v>265</v>
      </c>
      <c r="D378">
        <v>106.74999999999997</v>
      </c>
      <c r="E378">
        <v>44</v>
      </c>
      <c r="F378">
        <v>247</v>
      </c>
      <c r="G378">
        <v>104.23333333333333</v>
      </c>
      <c r="H378">
        <v>44</v>
      </c>
      <c r="I378">
        <v>263</v>
      </c>
      <c r="J378">
        <v>101.81666666666666</v>
      </c>
      <c r="K378">
        <v>44</v>
      </c>
      <c r="L378">
        <v>143</v>
      </c>
      <c r="M378">
        <v>96.233333333333334</v>
      </c>
      <c r="N378">
        <v>42</v>
      </c>
      <c r="O378">
        <v>137</v>
      </c>
      <c r="P378">
        <v>94.566666666666706</v>
      </c>
      <c r="Q378">
        <v>41</v>
      </c>
      <c r="R378">
        <v>131</v>
      </c>
      <c r="S378">
        <v>92.61666666666666</v>
      </c>
      <c r="T378">
        <v>39</v>
      </c>
      <c r="U378">
        <v>127</v>
      </c>
      <c r="V378">
        <v>90.583333333333329</v>
      </c>
      <c r="W378">
        <v>37</v>
      </c>
      <c r="X378">
        <v>124</v>
      </c>
      <c r="Y378">
        <v>88.666666666666643</v>
      </c>
      <c r="Z378">
        <v>35</v>
      </c>
      <c r="AA378">
        <v>122</v>
      </c>
      <c r="AB378">
        <v>86.63333333333334</v>
      </c>
      <c r="AC378">
        <v>33</v>
      </c>
      <c r="AD378">
        <v>119</v>
      </c>
      <c r="AE378">
        <v>84.600000000000037</v>
      </c>
      <c r="AF378">
        <v>31</v>
      </c>
      <c r="AG378">
        <v>117</v>
      </c>
      <c r="AH378">
        <v>83.066666666666691</v>
      </c>
      <c r="AI378">
        <v>30</v>
      </c>
      <c r="AJ378">
        <v>114</v>
      </c>
      <c r="AK378">
        <v>81.499999999999986</v>
      </c>
      <c r="AL378">
        <v>28</v>
      </c>
      <c r="AM378">
        <v>112</v>
      </c>
      <c r="AN378">
        <v>80.166666666666657</v>
      </c>
      <c r="AO378">
        <v>26</v>
      </c>
      <c r="AP378">
        <v>109</v>
      </c>
      <c r="AQ378">
        <v>78.750000000000028</v>
      </c>
      <c r="AR378">
        <v>24</v>
      </c>
      <c r="AS378">
        <v>110</v>
      </c>
      <c r="AT378">
        <v>77.333333333333314</v>
      </c>
      <c r="AU378">
        <v>25</v>
      </c>
      <c r="AV378">
        <v>114</v>
      </c>
      <c r="AW378">
        <v>77.566666666666691</v>
      </c>
      <c r="AX378">
        <v>22</v>
      </c>
      <c r="AY378">
        <v>118</v>
      </c>
      <c r="AZ378">
        <v>78.183333333333394</v>
      </c>
      <c r="BA378">
        <v>20</v>
      </c>
      <c r="BB378">
        <v>159</v>
      </c>
      <c r="BC378">
        <v>85.233333333333334</v>
      </c>
      <c r="BD378">
        <v>40</v>
      </c>
      <c r="BE378">
        <v>228</v>
      </c>
      <c r="BF378">
        <v>93.2</v>
      </c>
      <c r="BG378">
        <v>36</v>
      </c>
      <c r="BH378">
        <v>296</v>
      </c>
      <c r="BI378">
        <v>105.09999999999998</v>
      </c>
      <c r="BJ378">
        <v>33</v>
      </c>
      <c r="BK378">
        <v>295</v>
      </c>
      <c r="BL378">
        <v>115.70000000000003</v>
      </c>
      <c r="BM378">
        <v>44</v>
      </c>
      <c r="BN378">
        <v>305</v>
      </c>
      <c r="BO378">
        <v>120.88333333333331</v>
      </c>
      <c r="BP378">
        <v>42</v>
      </c>
      <c r="BQ378">
        <v>222</v>
      </c>
      <c r="BR378">
        <v>105.69999999999999</v>
      </c>
      <c r="BS378">
        <v>16</v>
      </c>
      <c r="BT378">
        <v>147</v>
      </c>
      <c r="BU378">
        <v>79.600000000000023</v>
      </c>
      <c r="BV378">
        <v>26</v>
      </c>
      <c r="BW378">
        <v>152</v>
      </c>
      <c r="BX378">
        <v>63.166666666666664</v>
      </c>
    </row>
    <row r="379" spans="1:76" x14ac:dyDescent="0.4">
      <c r="A379" t="s">
        <v>299</v>
      </c>
      <c r="B379">
        <v>31</v>
      </c>
      <c r="C379">
        <v>173</v>
      </c>
      <c r="D379">
        <v>97.875</v>
      </c>
      <c r="E379">
        <v>34</v>
      </c>
      <c r="F379">
        <v>176</v>
      </c>
      <c r="G379">
        <v>99.718749999999986</v>
      </c>
      <c r="H379">
        <v>37</v>
      </c>
      <c r="I379">
        <v>180</v>
      </c>
      <c r="J379">
        <v>101.46875</v>
      </c>
      <c r="K379">
        <v>40</v>
      </c>
      <c r="L379">
        <v>184</v>
      </c>
      <c r="M379">
        <v>103.3125</v>
      </c>
      <c r="N379">
        <v>44</v>
      </c>
      <c r="O379">
        <v>188</v>
      </c>
      <c r="P379">
        <v>105.09375000000001</v>
      </c>
      <c r="Q379">
        <v>44</v>
      </c>
      <c r="R379">
        <v>191</v>
      </c>
      <c r="S379">
        <v>107.5</v>
      </c>
      <c r="T379">
        <v>43</v>
      </c>
      <c r="U379">
        <v>195</v>
      </c>
      <c r="V379">
        <v>110.03125</v>
      </c>
      <c r="W379">
        <v>43</v>
      </c>
      <c r="X379">
        <v>199</v>
      </c>
      <c r="Y379">
        <v>112.46874999999999</v>
      </c>
      <c r="Z379">
        <v>42</v>
      </c>
      <c r="AA379">
        <v>203</v>
      </c>
      <c r="AB379">
        <v>114.37500000000001</v>
      </c>
      <c r="AC379">
        <v>41</v>
      </c>
      <c r="AD379">
        <v>207</v>
      </c>
      <c r="AE379">
        <v>117.5</v>
      </c>
      <c r="AF379">
        <v>40</v>
      </c>
      <c r="AG379">
        <v>243</v>
      </c>
      <c r="AH379">
        <v>120.71874999999999</v>
      </c>
      <c r="AI379">
        <v>39</v>
      </c>
      <c r="AJ379">
        <v>288</v>
      </c>
      <c r="AK379">
        <v>125.53125</v>
      </c>
      <c r="AL379">
        <v>38</v>
      </c>
      <c r="AM379">
        <v>333</v>
      </c>
      <c r="AN379">
        <v>134.68750000000003</v>
      </c>
      <c r="AO379">
        <v>37</v>
      </c>
      <c r="AP379">
        <v>344</v>
      </c>
      <c r="AQ379">
        <v>143.50000000000003</v>
      </c>
      <c r="AR379">
        <v>35</v>
      </c>
      <c r="AS379">
        <v>393</v>
      </c>
      <c r="AT379">
        <v>155.53125000000003</v>
      </c>
      <c r="AU379">
        <v>34</v>
      </c>
      <c r="AV379">
        <v>400</v>
      </c>
      <c r="AW379">
        <v>167.81249999999997</v>
      </c>
      <c r="AX379">
        <v>33</v>
      </c>
      <c r="AY379">
        <v>406</v>
      </c>
      <c r="AZ379">
        <v>185.31250000000003</v>
      </c>
      <c r="BA379">
        <v>32</v>
      </c>
      <c r="BB379">
        <v>418</v>
      </c>
      <c r="BC379">
        <v>209.3125</v>
      </c>
      <c r="BD379">
        <v>31</v>
      </c>
      <c r="BE379">
        <v>456</v>
      </c>
      <c r="BF379">
        <v>232.96874999999997</v>
      </c>
      <c r="BG379">
        <v>30</v>
      </c>
      <c r="BH379">
        <v>392</v>
      </c>
      <c r="BI379">
        <v>111.53125</v>
      </c>
      <c r="BJ379">
        <v>7</v>
      </c>
      <c r="BK379">
        <v>158</v>
      </c>
      <c r="BL379">
        <v>63.875</v>
      </c>
      <c r="BM379">
        <v>13</v>
      </c>
      <c r="BN379">
        <v>121</v>
      </c>
      <c r="BO379">
        <v>54.874999999999993</v>
      </c>
      <c r="BP379">
        <v>19</v>
      </c>
      <c r="BQ379">
        <v>118</v>
      </c>
      <c r="BR379">
        <v>49.343749999999993</v>
      </c>
      <c r="BS379">
        <v>15</v>
      </c>
      <c r="BT379">
        <v>118</v>
      </c>
      <c r="BU379">
        <v>43.625</v>
      </c>
      <c r="BV379">
        <v>10</v>
      </c>
      <c r="BW379">
        <v>129</v>
      </c>
      <c r="BX379">
        <v>37.9375</v>
      </c>
    </row>
    <row r="380" spans="1:76" x14ac:dyDescent="0.4">
      <c r="A380" t="s">
        <v>300</v>
      </c>
      <c r="B380">
        <v>71</v>
      </c>
      <c r="C380">
        <v>193</v>
      </c>
      <c r="D380">
        <v>119.78723404255318</v>
      </c>
      <c r="E380">
        <v>72</v>
      </c>
      <c r="F380">
        <v>176</v>
      </c>
      <c r="G380">
        <v>115.82978723404254</v>
      </c>
      <c r="H380">
        <v>73</v>
      </c>
      <c r="I380">
        <v>158</v>
      </c>
      <c r="J380">
        <v>111.93617021276594</v>
      </c>
      <c r="K380">
        <v>75</v>
      </c>
      <c r="L380">
        <v>146</v>
      </c>
      <c r="M380">
        <v>107.97872340425531</v>
      </c>
      <c r="N380">
        <v>76</v>
      </c>
      <c r="O380">
        <v>140</v>
      </c>
      <c r="P380">
        <v>104.70212765957449</v>
      </c>
      <c r="Q380">
        <v>74</v>
      </c>
      <c r="R380">
        <v>134</v>
      </c>
      <c r="S380">
        <v>101.02127659574469</v>
      </c>
      <c r="T380">
        <v>75</v>
      </c>
      <c r="U380">
        <v>127</v>
      </c>
      <c r="V380">
        <v>97.893617021276597</v>
      </c>
      <c r="W380">
        <v>75</v>
      </c>
      <c r="X380">
        <v>127</v>
      </c>
      <c r="Y380">
        <v>95.255319148936181</v>
      </c>
      <c r="Z380">
        <v>61</v>
      </c>
      <c r="AA380">
        <v>115</v>
      </c>
      <c r="AB380">
        <v>91.106382978723417</v>
      </c>
      <c r="AC380">
        <v>63</v>
      </c>
      <c r="AD380">
        <v>109</v>
      </c>
      <c r="AE380">
        <v>88.425531914893597</v>
      </c>
      <c r="AF380">
        <v>64</v>
      </c>
      <c r="AG380">
        <v>102</v>
      </c>
      <c r="AH380">
        <v>85.787234042553152</v>
      </c>
      <c r="AI380">
        <v>66</v>
      </c>
      <c r="AJ380">
        <v>100</v>
      </c>
      <c r="AK380">
        <v>83.468085106382958</v>
      </c>
      <c r="AL380">
        <v>68</v>
      </c>
      <c r="AM380">
        <v>97</v>
      </c>
      <c r="AN380">
        <v>80.914893617021292</v>
      </c>
      <c r="AO380">
        <v>64</v>
      </c>
      <c r="AP380">
        <v>94</v>
      </c>
      <c r="AQ380">
        <v>78.468085106382986</v>
      </c>
      <c r="AR380">
        <v>60</v>
      </c>
      <c r="AS380">
        <v>93</v>
      </c>
      <c r="AT380">
        <v>76.191489361702125</v>
      </c>
      <c r="AU380">
        <v>59</v>
      </c>
      <c r="AV380">
        <v>93</v>
      </c>
      <c r="AW380">
        <v>74.723404255319139</v>
      </c>
      <c r="AX380">
        <v>55</v>
      </c>
      <c r="AY380">
        <v>95</v>
      </c>
      <c r="AZ380">
        <v>73.255319148936138</v>
      </c>
      <c r="BA380">
        <v>52</v>
      </c>
      <c r="BB380">
        <v>145</v>
      </c>
      <c r="BC380">
        <v>76.276595744680861</v>
      </c>
      <c r="BD380">
        <v>49</v>
      </c>
      <c r="BE380">
        <v>216</v>
      </c>
      <c r="BF380">
        <v>82.319148936170222</v>
      </c>
      <c r="BG380">
        <v>51</v>
      </c>
      <c r="BH380">
        <v>287</v>
      </c>
      <c r="BI380">
        <v>107.17021276595744</v>
      </c>
      <c r="BJ380">
        <v>58</v>
      </c>
      <c r="BK380">
        <v>413</v>
      </c>
      <c r="BL380">
        <v>186.91489361702122</v>
      </c>
      <c r="BM380">
        <v>96</v>
      </c>
      <c r="BN380">
        <v>489</v>
      </c>
      <c r="BO380">
        <v>281.08510638297878</v>
      </c>
      <c r="BP380">
        <v>97</v>
      </c>
      <c r="BQ380">
        <v>412</v>
      </c>
      <c r="BR380">
        <v>330.42553191489367</v>
      </c>
      <c r="BS380">
        <v>123</v>
      </c>
      <c r="BT380">
        <v>519</v>
      </c>
      <c r="BU380">
        <v>360.80851063829789</v>
      </c>
      <c r="BV380">
        <v>126</v>
      </c>
      <c r="BW380">
        <v>518</v>
      </c>
      <c r="BX380">
        <v>374.7659574468085</v>
      </c>
    </row>
    <row r="381" spans="1:76" x14ac:dyDescent="0.4">
      <c r="A381" t="s">
        <v>301</v>
      </c>
      <c r="B381">
        <v>24</v>
      </c>
      <c r="C381">
        <v>404</v>
      </c>
      <c r="D381">
        <v>86.675324675324646</v>
      </c>
      <c r="E381">
        <v>41</v>
      </c>
      <c r="F381">
        <v>375</v>
      </c>
      <c r="G381">
        <v>88.753246753246742</v>
      </c>
      <c r="H381">
        <v>50</v>
      </c>
      <c r="I381">
        <v>345</v>
      </c>
      <c r="J381">
        <v>90.83116883116881</v>
      </c>
      <c r="K381">
        <v>49</v>
      </c>
      <c r="L381">
        <v>315</v>
      </c>
      <c r="M381">
        <v>92.922077922077918</v>
      </c>
      <c r="N381">
        <v>48</v>
      </c>
      <c r="O381">
        <v>286</v>
      </c>
      <c r="P381">
        <v>94.948051948051955</v>
      </c>
      <c r="Q381">
        <v>48</v>
      </c>
      <c r="R381">
        <v>256</v>
      </c>
      <c r="S381">
        <v>97.051948051948045</v>
      </c>
      <c r="T381">
        <v>47</v>
      </c>
      <c r="U381">
        <v>239</v>
      </c>
      <c r="V381">
        <v>99.090909090909108</v>
      </c>
      <c r="W381">
        <v>46</v>
      </c>
      <c r="X381">
        <v>247</v>
      </c>
      <c r="Y381">
        <v>101.15584415584415</v>
      </c>
      <c r="Z381">
        <v>45</v>
      </c>
      <c r="AA381">
        <v>256</v>
      </c>
      <c r="AB381">
        <v>103.25974025974028</v>
      </c>
      <c r="AC381">
        <v>44</v>
      </c>
      <c r="AD381">
        <v>264</v>
      </c>
      <c r="AE381">
        <v>105.63636363636363</v>
      </c>
      <c r="AF381">
        <v>41</v>
      </c>
      <c r="AG381">
        <v>272</v>
      </c>
      <c r="AH381">
        <v>109.49350649350649</v>
      </c>
      <c r="AI381">
        <v>37</v>
      </c>
      <c r="AJ381">
        <v>280</v>
      </c>
      <c r="AK381">
        <v>114.38961038961037</v>
      </c>
      <c r="AL381">
        <v>38</v>
      </c>
      <c r="AM381">
        <v>289</v>
      </c>
      <c r="AN381">
        <v>120.31168831168831</v>
      </c>
      <c r="AO381">
        <v>39</v>
      </c>
      <c r="AP381">
        <v>297</v>
      </c>
      <c r="AQ381">
        <v>126.58441558441557</v>
      </c>
      <c r="AR381">
        <v>40</v>
      </c>
      <c r="AS381">
        <v>315</v>
      </c>
      <c r="AT381">
        <v>134.5194805194806</v>
      </c>
      <c r="AU381">
        <v>41</v>
      </c>
      <c r="AV381">
        <v>354</v>
      </c>
      <c r="AW381">
        <v>143.48051948051949</v>
      </c>
      <c r="AX381">
        <v>42</v>
      </c>
      <c r="AY381">
        <v>393</v>
      </c>
      <c r="AZ381">
        <v>150.29870129870122</v>
      </c>
      <c r="BA381">
        <v>43</v>
      </c>
      <c r="BB381">
        <v>378</v>
      </c>
      <c r="BC381">
        <v>153.90909090909088</v>
      </c>
      <c r="BD381">
        <v>33</v>
      </c>
      <c r="BE381">
        <v>357</v>
      </c>
      <c r="BF381">
        <v>117.28571428571425</v>
      </c>
      <c r="BG381">
        <v>39</v>
      </c>
      <c r="BH381">
        <v>339</v>
      </c>
      <c r="BI381">
        <v>126.38961038961041</v>
      </c>
      <c r="BJ381">
        <v>37</v>
      </c>
      <c r="BK381">
        <v>321</v>
      </c>
      <c r="BL381">
        <v>146.88311688311694</v>
      </c>
      <c r="BM381">
        <v>34</v>
      </c>
      <c r="BN381">
        <v>358</v>
      </c>
      <c r="BO381">
        <v>174.64935064935059</v>
      </c>
      <c r="BP381">
        <v>32</v>
      </c>
      <c r="BQ381">
        <v>396</v>
      </c>
      <c r="BR381">
        <v>185.46753246753249</v>
      </c>
      <c r="BS381">
        <v>27</v>
      </c>
      <c r="BT381">
        <v>292</v>
      </c>
      <c r="BU381">
        <v>160.22077922077926</v>
      </c>
      <c r="BV381">
        <v>21</v>
      </c>
      <c r="BW381">
        <v>287</v>
      </c>
      <c r="BX381">
        <v>154.42857142857142</v>
      </c>
    </row>
    <row r="382" spans="1:76" x14ac:dyDescent="0.4">
      <c r="A382" t="s">
        <v>302</v>
      </c>
      <c r="B382">
        <v>47</v>
      </c>
      <c r="C382">
        <v>118</v>
      </c>
      <c r="D382">
        <v>86.130434782608702</v>
      </c>
      <c r="E382">
        <v>47</v>
      </c>
      <c r="F382">
        <v>115</v>
      </c>
      <c r="G382">
        <v>85.782608695652186</v>
      </c>
      <c r="H382">
        <v>48</v>
      </c>
      <c r="I382">
        <v>112</v>
      </c>
      <c r="J382">
        <v>85.456521739130437</v>
      </c>
      <c r="K382">
        <v>49</v>
      </c>
      <c r="L382">
        <v>109</v>
      </c>
      <c r="M382">
        <v>84.543478260869534</v>
      </c>
      <c r="N382">
        <v>49</v>
      </c>
      <c r="O382">
        <v>106</v>
      </c>
      <c r="P382">
        <v>83.717391304347842</v>
      </c>
      <c r="Q382">
        <v>50</v>
      </c>
      <c r="R382">
        <v>103</v>
      </c>
      <c r="S382">
        <v>82.847826086956516</v>
      </c>
      <c r="T382">
        <v>50</v>
      </c>
      <c r="U382">
        <v>100</v>
      </c>
      <c r="V382">
        <v>81.913043478260875</v>
      </c>
      <c r="W382">
        <v>51</v>
      </c>
      <c r="X382">
        <v>99</v>
      </c>
      <c r="Y382">
        <v>81.282608695652186</v>
      </c>
      <c r="Z382">
        <v>52</v>
      </c>
      <c r="AA382">
        <v>97</v>
      </c>
      <c r="AB382">
        <v>80.521739130434796</v>
      </c>
      <c r="AC382">
        <v>52</v>
      </c>
      <c r="AD382">
        <v>95</v>
      </c>
      <c r="AE382">
        <v>79.804347826086953</v>
      </c>
      <c r="AF382">
        <v>49</v>
      </c>
      <c r="AG382">
        <v>94</v>
      </c>
      <c r="AH382">
        <v>79.108695652173893</v>
      </c>
      <c r="AI382">
        <v>45</v>
      </c>
      <c r="AJ382">
        <v>94</v>
      </c>
      <c r="AK382">
        <v>78.478260869565204</v>
      </c>
      <c r="AL382">
        <v>41</v>
      </c>
      <c r="AM382">
        <v>94</v>
      </c>
      <c r="AN382">
        <v>77.739130434782638</v>
      </c>
      <c r="AO382">
        <v>36</v>
      </c>
      <c r="AP382">
        <v>94</v>
      </c>
      <c r="AQ382">
        <v>77.173913043478265</v>
      </c>
      <c r="AR382">
        <v>32</v>
      </c>
      <c r="AS382">
        <v>94</v>
      </c>
      <c r="AT382">
        <v>76.673913043478265</v>
      </c>
      <c r="AU382">
        <v>42</v>
      </c>
      <c r="AV382">
        <v>94</v>
      </c>
      <c r="AW382">
        <v>76.978260869565219</v>
      </c>
      <c r="AX382">
        <v>51</v>
      </c>
      <c r="AY382">
        <v>94</v>
      </c>
      <c r="AZ382">
        <v>77.456521739130437</v>
      </c>
      <c r="BA382">
        <v>55</v>
      </c>
      <c r="BB382">
        <v>94</v>
      </c>
      <c r="BC382">
        <v>78.217391304347814</v>
      </c>
      <c r="BD382">
        <v>54</v>
      </c>
      <c r="BE382">
        <v>94</v>
      </c>
      <c r="BF382">
        <v>79.108695652173907</v>
      </c>
      <c r="BG382">
        <v>55</v>
      </c>
      <c r="BH382">
        <v>97</v>
      </c>
      <c r="BI382">
        <v>82.065217391304373</v>
      </c>
      <c r="BJ382">
        <v>54</v>
      </c>
      <c r="BK382">
        <v>103</v>
      </c>
      <c r="BL382">
        <v>85.413043478260875</v>
      </c>
      <c r="BM382">
        <v>60</v>
      </c>
      <c r="BN382">
        <v>114</v>
      </c>
      <c r="BO382">
        <v>91.934782608695656</v>
      </c>
      <c r="BP382">
        <v>61</v>
      </c>
      <c r="BQ382">
        <v>127</v>
      </c>
      <c r="BR382">
        <v>98.347826086956516</v>
      </c>
      <c r="BS382">
        <v>61</v>
      </c>
      <c r="BT382">
        <v>151</v>
      </c>
      <c r="BU382">
        <v>104.76086956521739</v>
      </c>
      <c r="BV382">
        <v>62</v>
      </c>
      <c r="BW382">
        <v>178</v>
      </c>
      <c r="BX382">
        <v>110.17391304347824</v>
      </c>
    </row>
    <row r="383" spans="1:76" x14ac:dyDescent="0.4">
      <c r="A383" t="s">
        <v>303</v>
      </c>
      <c r="B383">
        <v>81</v>
      </c>
      <c r="C383">
        <v>136</v>
      </c>
      <c r="D383">
        <v>106.46153846153845</v>
      </c>
      <c r="E383">
        <v>81</v>
      </c>
      <c r="F383">
        <v>134</v>
      </c>
      <c r="G383">
        <v>104.38461538461537</v>
      </c>
      <c r="H383">
        <v>79</v>
      </c>
      <c r="I383">
        <v>132</v>
      </c>
      <c r="J383">
        <v>102.46153846153845</v>
      </c>
      <c r="K383">
        <v>65</v>
      </c>
      <c r="L383">
        <v>130</v>
      </c>
      <c r="M383">
        <v>100.38461538461539</v>
      </c>
      <c r="N383">
        <v>67</v>
      </c>
      <c r="O383">
        <v>128</v>
      </c>
      <c r="P383">
        <v>99.384615384615387</v>
      </c>
      <c r="Q383">
        <v>68</v>
      </c>
      <c r="R383">
        <v>126</v>
      </c>
      <c r="S383">
        <v>98.615384615384613</v>
      </c>
      <c r="T383">
        <v>70</v>
      </c>
      <c r="U383">
        <v>124</v>
      </c>
      <c r="V383">
        <v>97.92307692307692</v>
      </c>
      <c r="W383">
        <v>72</v>
      </c>
      <c r="X383">
        <v>122</v>
      </c>
      <c r="Y383">
        <v>97.307692307692321</v>
      </c>
      <c r="Z383">
        <v>74</v>
      </c>
      <c r="AA383">
        <v>120</v>
      </c>
      <c r="AB383">
        <v>96.384615384615387</v>
      </c>
      <c r="AC383">
        <v>76</v>
      </c>
      <c r="AD383">
        <v>118</v>
      </c>
      <c r="AE383">
        <v>95.538461538461533</v>
      </c>
      <c r="AF383">
        <v>77</v>
      </c>
      <c r="AG383">
        <v>116</v>
      </c>
      <c r="AH383">
        <v>94.769230769230774</v>
      </c>
      <c r="AI383">
        <v>79</v>
      </c>
      <c r="AJ383">
        <v>114</v>
      </c>
      <c r="AK383">
        <v>93.92307692307692</v>
      </c>
      <c r="AL383">
        <v>81</v>
      </c>
      <c r="AM383">
        <v>112</v>
      </c>
      <c r="AN383">
        <v>93.15384615384616</v>
      </c>
      <c r="AO383">
        <v>78</v>
      </c>
      <c r="AP383">
        <v>110</v>
      </c>
      <c r="AQ383">
        <v>92.461538461538453</v>
      </c>
      <c r="AR383">
        <v>74</v>
      </c>
      <c r="AS383">
        <v>109</v>
      </c>
      <c r="AT383">
        <v>91.538461538461533</v>
      </c>
      <c r="AU383">
        <v>80</v>
      </c>
      <c r="AV383">
        <v>108</v>
      </c>
      <c r="AW383">
        <v>91.538461538461547</v>
      </c>
      <c r="AX383">
        <v>81</v>
      </c>
      <c r="AY383">
        <v>108</v>
      </c>
      <c r="AZ383">
        <v>91.384615384615373</v>
      </c>
      <c r="BA383">
        <v>81</v>
      </c>
      <c r="BB383">
        <v>136</v>
      </c>
      <c r="BC383">
        <v>95.307692307692321</v>
      </c>
      <c r="BD383">
        <v>81</v>
      </c>
      <c r="BE383">
        <v>165</v>
      </c>
      <c r="BF383">
        <v>103.61538461538461</v>
      </c>
      <c r="BG383">
        <v>81</v>
      </c>
      <c r="BH383">
        <v>193</v>
      </c>
      <c r="BI383">
        <v>113.23076923076924</v>
      </c>
      <c r="BJ383">
        <v>81</v>
      </c>
      <c r="BK383">
        <v>221</v>
      </c>
      <c r="BL383">
        <v>125.92307692307693</v>
      </c>
      <c r="BM383">
        <v>81</v>
      </c>
      <c r="BN383">
        <v>250</v>
      </c>
      <c r="BO383">
        <v>140.46153846153845</v>
      </c>
      <c r="BP383">
        <v>81</v>
      </c>
      <c r="BQ383">
        <v>278</v>
      </c>
      <c r="BR383">
        <v>154.92307692307693</v>
      </c>
      <c r="BS383">
        <v>81</v>
      </c>
      <c r="BT383">
        <v>306</v>
      </c>
      <c r="BU383">
        <v>169.15384615384619</v>
      </c>
      <c r="BV383">
        <v>81</v>
      </c>
      <c r="BW383">
        <v>386</v>
      </c>
      <c r="BX383">
        <v>192.07692307692309</v>
      </c>
    </row>
    <row r="384" spans="1:76" x14ac:dyDescent="0.4">
      <c r="A384" t="s">
        <v>304</v>
      </c>
      <c r="B384">
        <v>49</v>
      </c>
      <c r="C384">
        <v>157</v>
      </c>
      <c r="D384">
        <v>102.16666666666667</v>
      </c>
      <c r="E384">
        <v>61</v>
      </c>
      <c r="F384">
        <v>153</v>
      </c>
      <c r="G384">
        <v>108.38888888888887</v>
      </c>
      <c r="H384">
        <v>65</v>
      </c>
      <c r="I384">
        <v>156</v>
      </c>
      <c r="J384">
        <v>113</v>
      </c>
      <c r="K384">
        <v>68</v>
      </c>
      <c r="L384">
        <v>167</v>
      </c>
      <c r="M384">
        <v>117.13888888888889</v>
      </c>
      <c r="N384">
        <v>71</v>
      </c>
      <c r="O384">
        <v>177</v>
      </c>
      <c r="P384">
        <v>120.52777777777777</v>
      </c>
      <c r="Q384">
        <v>75</v>
      </c>
      <c r="R384">
        <v>188</v>
      </c>
      <c r="S384">
        <v>124.08333333333334</v>
      </c>
      <c r="T384">
        <v>78</v>
      </c>
      <c r="U384">
        <v>198</v>
      </c>
      <c r="V384">
        <v>127.44444444444443</v>
      </c>
      <c r="W384">
        <v>81</v>
      </c>
      <c r="X384">
        <v>211</v>
      </c>
      <c r="Y384">
        <v>130.88888888888889</v>
      </c>
      <c r="Z384">
        <v>83</v>
      </c>
      <c r="AA384">
        <v>225</v>
      </c>
      <c r="AB384">
        <v>134.4444444444444</v>
      </c>
      <c r="AC384">
        <v>85</v>
      </c>
      <c r="AD384">
        <v>238</v>
      </c>
      <c r="AE384">
        <v>137.80555555555554</v>
      </c>
      <c r="AF384">
        <v>88</v>
      </c>
      <c r="AG384">
        <v>252</v>
      </c>
      <c r="AH384">
        <v>141.36111111111117</v>
      </c>
      <c r="AI384">
        <v>90</v>
      </c>
      <c r="AJ384">
        <v>266</v>
      </c>
      <c r="AK384">
        <v>144.74999999999997</v>
      </c>
      <c r="AL384">
        <v>92</v>
      </c>
      <c r="AM384">
        <v>279</v>
      </c>
      <c r="AN384">
        <v>148.13888888888891</v>
      </c>
      <c r="AO384">
        <v>95</v>
      </c>
      <c r="AP384">
        <v>293</v>
      </c>
      <c r="AQ384">
        <v>151.5555555555556</v>
      </c>
      <c r="AR384">
        <v>97</v>
      </c>
      <c r="AS384">
        <v>306</v>
      </c>
      <c r="AT384">
        <v>155</v>
      </c>
      <c r="AU384">
        <v>99</v>
      </c>
      <c r="AV384">
        <v>320</v>
      </c>
      <c r="AW384">
        <v>159.19444444444446</v>
      </c>
      <c r="AX384">
        <v>101</v>
      </c>
      <c r="AY384">
        <v>335</v>
      </c>
      <c r="AZ384">
        <v>164.75</v>
      </c>
      <c r="BA384">
        <v>104</v>
      </c>
      <c r="BB384">
        <v>456</v>
      </c>
      <c r="BC384">
        <v>209.16666666666666</v>
      </c>
      <c r="BD384">
        <v>104</v>
      </c>
      <c r="BE384">
        <v>406</v>
      </c>
      <c r="BF384">
        <v>210.86111111111114</v>
      </c>
      <c r="BG384">
        <v>103</v>
      </c>
      <c r="BH384">
        <v>407</v>
      </c>
      <c r="BI384">
        <v>230</v>
      </c>
      <c r="BJ384">
        <v>102</v>
      </c>
      <c r="BK384">
        <v>414</v>
      </c>
      <c r="BL384">
        <v>256.55555555555549</v>
      </c>
      <c r="BM384">
        <v>65</v>
      </c>
      <c r="BN384">
        <v>420</v>
      </c>
      <c r="BO384">
        <v>226.2222222222222</v>
      </c>
      <c r="BP384">
        <v>65</v>
      </c>
      <c r="BQ384">
        <v>429</v>
      </c>
      <c r="BR384">
        <v>231.25</v>
      </c>
      <c r="BS384">
        <v>63</v>
      </c>
      <c r="BT384">
        <v>445</v>
      </c>
      <c r="BU384">
        <v>237.66666666666666</v>
      </c>
      <c r="BV384">
        <v>49</v>
      </c>
      <c r="BW384">
        <v>476</v>
      </c>
      <c r="BX384">
        <v>244.16666666666674</v>
      </c>
    </row>
    <row r="385" spans="1:76" x14ac:dyDescent="0.4">
      <c r="A385" t="s">
        <v>305</v>
      </c>
      <c r="B385">
        <v>71</v>
      </c>
      <c r="C385">
        <v>120</v>
      </c>
      <c r="D385">
        <v>98.5</v>
      </c>
      <c r="E385">
        <v>70</v>
      </c>
      <c r="F385">
        <v>117</v>
      </c>
      <c r="G385">
        <v>96.5</v>
      </c>
      <c r="H385">
        <v>69</v>
      </c>
      <c r="I385">
        <v>114</v>
      </c>
      <c r="J385">
        <v>94.25</v>
      </c>
      <c r="K385">
        <v>68</v>
      </c>
      <c r="L385">
        <v>110</v>
      </c>
      <c r="M385">
        <v>92</v>
      </c>
      <c r="N385">
        <v>67</v>
      </c>
      <c r="O385">
        <v>107</v>
      </c>
      <c r="P385">
        <v>89.75</v>
      </c>
      <c r="Q385">
        <v>66</v>
      </c>
      <c r="R385">
        <v>104</v>
      </c>
      <c r="S385">
        <v>87.75</v>
      </c>
      <c r="T385">
        <v>65</v>
      </c>
      <c r="U385">
        <v>100</v>
      </c>
      <c r="V385">
        <v>85.25</v>
      </c>
      <c r="W385">
        <v>64</v>
      </c>
      <c r="X385">
        <v>97</v>
      </c>
      <c r="Y385">
        <v>83.25</v>
      </c>
      <c r="Z385">
        <v>63</v>
      </c>
      <c r="AA385">
        <v>94</v>
      </c>
      <c r="AB385">
        <v>81.25</v>
      </c>
      <c r="AC385">
        <v>62</v>
      </c>
      <c r="AD385">
        <v>91</v>
      </c>
      <c r="AE385">
        <v>79</v>
      </c>
      <c r="AF385">
        <v>60</v>
      </c>
      <c r="AG385">
        <v>87</v>
      </c>
      <c r="AH385">
        <v>76.5</v>
      </c>
      <c r="AI385">
        <v>59</v>
      </c>
      <c r="AJ385">
        <v>84</v>
      </c>
      <c r="AK385">
        <v>74.25</v>
      </c>
      <c r="AL385">
        <v>58</v>
      </c>
      <c r="AM385">
        <v>84</v>
      </c>
      <c r="AN385">
        <v>72.25</v>
      </c>
      <c r="AO385">
        <v>57</v>
      </c>
      <c r="AP385">
        <v>83</v>
      </c>
      <c r="AQ385">
        <v>69.75</v>
      </c>
      <c r="AR385">
        <v>56</v>
      </c>
      <c r="AS385">
        <v>83</v>
      </c>
      <c r="AT385">
        <v>69</v>
      </c>
      <c r="AU385">
        <v>55</v>
      </c>
      <c r="AV385">
        <v>82</v>
      </c>
      <c r="AW385">
        <v>68</v>
      </c>
      <c r="AX385">
        <v>58</v>
      </c>
      <c r="AY385">
        <v>81</v>
      </c>
      <c r="AZ385">
        <v>67.75</v>
      </c>
      <c r="BA385">
        <v>61</v>
      </c>
      <c r="BB385">
        <v>81</v>
      </c>
      <c r="BC385">
        <v>69.75</v>
      </c>
      <c r="BD385">
        <v>64</v>
      </c>
      <c r="BE385">
        <v>80</v>
      </c>
      <c r="BF385">
        <v>71.25</v>
      </c>
      <c r="BG385">
        <v>67</v>
      </c>
      <c r="BH385">
        <v>80</v>
      </c>
      <c r="BI385">
        <v>73</v>
      </c>
      <c r="BJ385">
        <v>69</v>
      </c>
      <c r="BK385">
        <v>80</v>
      </c>
      <c r="BL385">
        <v>74.5</v>
      </c>
      <c r="BM385">
        <v>70</v>
      </c>
      <c r="BN385">
        <v>83</v>
      </c>
      <c r="BO385">
        <v>76.25</v>
      </c>
      <c r="BP385">
        <v>71</v>
      </c>
      <c r="BQ385">
        <v>87</v>
      </c>
      <c r="BR385">
        <v>78</v>
      </c>
      <c r="BS385">
        <v>72</v>
      </c>
      <c r="BT385">
        <v>90</v>
      </c>
      <c r="BU385">
        <v>79.5</v>
      </c>
      <c r="BV385">
        <v>72</v>
      </c>
      <c r="BW385">
        <v>93</v>
      </c>
      <c r="BX385">
        <v>81</v>
      </c>
    </row>
    <row r="386" spans="1:76" x14ac:dyDescent="0.4">
      <c r="A386" t="s">
        <v>306</v>
      </c>
      <c r="B386">
        <v>41</v>
      </c>
      <c r="C386">
        <v>124</v>
      </c>
      <c r="D386">
        <v>84.783783783783775</v>
      </c>
      <c r="E386">
        <v>41</v>
      </c>
      <c r="F386">
        <v>116</v>
      </c>
      <c r="G386">
        <v>80.594594594594597</v>
      </c>
      <c r="H386">
        <v>42</v>
      </c>
      <c r="I386">
        <v>110</v>
      </c>
      <c r="J386">
        <v>77.270270270270274</v>
      </c>
      <c r="K386">
        <v>43</v>
      </c>
      <c r="L386">
        <v>102</v>
      </c>
      <c r="M386">
        <v>73.000000000000014</v>
      </c>
      <c r="N386">
        <v>44</v>
      </c>
      <c r="O386">
        <v>100</v>
      </c>
      <c r="P386">
        <v>71.297297297297291</v>
      </c>
      <c r="Q386">
        <v>45</v>
      </c>
      <c r="R386">
        <v>98</v>
      </c>
      <c r="S386">
        <v>70.3783783783784</v>
      </c>
      <c r="T386">
        <v>45</v>
      </c>
      <c r="U386">
        <v>97</v>
      </c>
      <c r="V386">
        <v>69.513513513513516</v>
      </c>
      <c r="W386">
        <v>45</v>
      </c>
      <c r="X386">
        <v>96</v>
      </c>
      <c r="Y386">
        <v>68.621621621621614</v>
      </c>
      <c r="Z386">
        <v>43</v>
      </c>
      <c r="AA386">
        <v>95</v>
      </c>
      <c r="AB386">
        <v>68.000000000000014</v>
      </c>
      <c r="AC386">
        <v>45</v>
      </c>
      <c r="AD386">
        <v>93</v>
      </c>
      <c r="AE386">
        <v>67.3783783783784</v>
      </c>
      <c r="AF386">
        <v>45</v>
      </c>
      <c r="AG386">
        <v>92</v>
      </c>
      <c r="AH386">
        <v>66.783783783783804</v>
      </c>
      <c r="AI386">
        <v>45</v>
      </c>
      <c r="AJ386">
        <v>91</v>
      </c>
      <c r="AK386">
        <v>66.324324324324337</v>
      </c>
      <c r="AL386">
        <v>45</v>
      </c>
      <c r="AM386">
        <v>90</v>
      </c>
      <c r="AN386">
        <v>65.702702702702709</v>
      </c>
      <c r="AO386">
        <v>45</v>
      </c>
      <c r="AP386">
        <v>89</v>
      </c>
      <c r="AQ386">
        <v>65.270270270270274</v>
      </c>
      <c r="AR386">
        <v>45</v>
      </c>
      <c r="AS386">
        <v>88</v>
      </c>
      <c r="AT386">
        <v>64.675675675675677</v>
      </c>
      <c r="AU386">
        <v>44</v>
      </c>
      <c r="AV386">
        <v>87</v>
      </c>
      <c r="AW386">
        <v>64.13513513513513</v>
      </c>
      <c r="AX386">
        <v>42</v>
      </c>
      <c r="AY386">
        <v>86</v>
      </c>
      <c r="AZ386">
        <v>63.540540540540547</v>
      </c>
      <c r="BA386">
        <v>40</v>
      </c>
      <c r="BB386">
        <v>85</v>
      </c>
      <c r="BC386">
        <v>63.45945945945946</v>
      </c>
      <c r="BD386">
        <v>38</v>
      </c>
      <c r="BE386">
        <v>84</v>
      </c>
      <c r="BF386">
        <v>63.297297297297298</v>
      </c>
      <c r="BG386">
        <v>36</v>
      </c>
      <c r="BH386">
        <v>83</v>
      </c>
      <c r="BI386">
        <v>63.108108108108112</v>
      </c>
      <c r="BJ386">
        <v>45</v>
      </c>
      <c r="BK386">
        <v>99</v>
      </c>
      <c r="BL386">
        <v>65.72972972972974</v>
      </c>
      <c r="BM386">
        <v>45</v>
      </c>
      <c r="BN386">
        <v>102</v>
      </c>
      <c r="BO386">
        <v>66.621621621621628</v>
      </c>
      <c r="BP386">
        <v>45</v>
      </c>
      <c r="BQ386">
        <v>86</v>
      </c>
      <c r="BR386">
        <v>64.945945945945937</v>
      </c>
      <c r="BS386">
        <v>45</v>
      </c>
      <c r="BT386">
        <v>82</v>
      </c>
      <c r="BU386">
        <v>62.378378378378379</v>
      </c>
      <c r="BV386">
        <v>33</v>
      </c>
      <c r="BW386">
        <v>87</v>
      </c>
      <c r="BX386">
        <v>59.756756756756765</v>
      </c>
    </row>
    <row r="387" spans="1:76" x14ac:dyDescent="0.4">
      <c r="A387" t="s">
        <v>307</v>
      </c>
      <c r="B387">
        <v>23</v>
      </c>
      <c r="C387">
        <v>163</v>
      </c>
      <c r="D387">
        <v>70.008928571428598</v>
      </c>
      <c r="E387">
        <v>33</v>
      </c>
      <c r="F387">
        <v>160</v>
      </c>
      <c r="G387">
        <v>71.401785714285737</v>
      </c>
      <c r="H387">
        <v>38</v>
      </c>
      <c r="I387">
        <v>162</v>
      </c>
      <c r="J387">
        <v>72.160714285714263</v>
      </c>
      <c r="K387">
        <v>38</v>
      </c>
      <c r="L387">
        <v>175</v>
      </c>
      <c r="M387">
        <v>72.955357142857096</v>
      </c>
      <c r="N387">
        <v>38</v>
      </c>
      <c r="O387">
        <v>189</v>
      </c>
      <c r="P387">
        <v>73.75</v>
      </c>
      <c r="Q387">
        <v>38</v>
      </c>
      <c r="R387">
        <v>202</v>
      </c>
      <c r="S387">
        <v>74.696428571428612</v>
      </c>
      <c r="T387">
        <v>38</v>
      </c>
      <c r="U387">
        <v>216</v>
      </c>
      <c r="V387">
        <v>75.660714285714263</v>
      </c>
      <c r="W387">
        <v>38</v>
      </c>
      <c r="X387">
        <v>229</v>
      </c>
      <c r="Y387">
        <v>76.678571428571445</v>
      </c>
      <c r="Z387">
        <v>38</v>
      </c>
      <c r="AA387">
        <v>243</v>
      </c>
      <c r="AB387">
        <v>77.696428571428569</v>
      </c>
      <c r="AC387">
        <v>38</v>
      </c>
      <c r="AD387">
        <v>256</v>
      </c>
      <c r="AE387">
        <v>78.883928571428584</v>
      </c>
      <c r="AF387">
        <v>38</v>
      </c>
      <c r="AG387">
        <v>269</v>
      </c>
      <c r="AH387">
        <v>80.089285714285694</v>
      </c>
      <c r="AI387">
        <v>38</v>
      </c>
      <c r="AJ387">
        <v>283</v>
      </c>
      <c r="AK387">
        <v>81.535714285714292</v>
      </c>
      <c r="AL387">
        <v>38</v>
      </c>
      <c r="AM387">
        <v>296</v>
      </c>
      <c r="AN387">
        <v>83.026785714285708</v>
      </c>
      <c r="AO387">
        <v>37</v>
      </c>
      <c r="AP387">
        <v>310</v>
      </c>
      <c r="AQ387">
        <v>84.544642857142819</v>
      </c>
      <c r="AR387">
        <v>36</v>
      </c>
      <c r="AS387">
        <v>329</v>
      </c>
      <c r="AT387">
        <v>86.330357142857125</v>
      </c>
      <c r="AU387">
        <v>35</v>
      </c>
      <c r="AV387">
        <v>362</v>
      </c>
      <c r="AW387">
        <v>88.651785714285708</v>
      </c>
      <c r="AX387">
        <v>34</v>
      </c>
      <c r="AY387">
        <v>395</v>
      </c>
      <c r="AZ387">
        <v>91.276785714285694</v>
      </c>
      <c r="BA387">
        <v>33</v>
      </c>
      <c r="BB387">
        <v>428</v>
      </c>
      <c r="BC387">
        <v>95.642857142857096</v>
      </c>
      <c r="BD387">
        <v>32</v>
      </c>
      <c r="BE387">
        <v>424</v>
      </c>
      <c r="BF387">
        <v>99.607142857142833</v>
      </c>
      <c r="BG387">
        <v>35</v>
      </c>
      <c r="BH387">
        <v>420</v>
      </c>
      <c r="BI387">
        <v>103.48214285714285</v>
      </c>
      <c r="BJ387">
        <v>34</v>
      </c>
      <c r="BK387">
        <v>416</v>
      </c>
      <c r="BL387">
        <v>108.25000000000001</v>
      </c>
      <c r="BM387">
        <v>33</v>
      </c>
      <c r="BN387">
        <v>169</v>
      </c>
      <c r="BO387">
        <v>65.785714285714263</v>
      </c>
      <c r="BP387">
        <v>31</v>
      </c>
      <c r="BQ387">
        <v>198</v>
      </c>
      <c r="BR387">
        <v>66</v>
      </c>
      <c r="BS387">
        <v>28</v>
      </c>
      <c r="BT387">
        <v>147</v>
      </c>
      <c r="BU387">
        <v>64.392857142857139</v>
      </c>
      <c r="BV387">
        <v>15</v>
      </c>
      <c r="BW387">
        <v>196</v>
      </c>
      <c r="BX387">
        <v>60.330357142857139</v>
      </c>
    </row>
    <row r="388" spans="1:76" x14ac:dyDescent="0.4">
      <c r="A388" t="s">
        <v>308</v>
      </c>
      <c r="B388">
        <v>59</v>
      </c>
      <c r="C388">
        <v>180</v>
      </c>
      <c r="D388">
        <v>99.75</v>
      </c>
      <c r="E388">
        <v>59</v>
      </c>
      <c r="F388">
        <v>176</v>
      </c>
      <c r="G388">
        <v>98.3</v>
      </c>
      <c r="H388">
        <v>59</v>
      </c>
      <c r="I388">
        <v>173</v>
      </c>
      <c r="J388">
        <v>97.049999999999983</v>
      </c>
      <c r="K388">
        <v>59</v>
      </c>
      <c r="L388">
        <v>169</v>
      </c>
      <c r="M388">
        <v>95.75</v>
      </c>
      <c r="N388">
        <v>59</v>
      </c>
      <c r="O388">
        <v>165</v>
      </c>
      <c r="P388">
        <v>94.449999999999989</v>
      </c>
      <c r="Q388">
        <v>59</v>
      </c>
      <c r="R388">
        <v>161</v>
      </c>
      <c r="S388">
        <v>93</v>
      </c>
      <c r="T388">
        <v>59</v>
      </c>
      <c r="U388">
        <v>157</v>
      </c>
      <c r="V388">
        <v>91.7</v>
      </c>
      <c r="W388">
        <v>59</v>
      </c>
      <c r="X388">
        <v>154</v>
      </c>
      <c r="Y388">
        <v>90.35</v>
      </c>
      <c r="Z388">
        <v>59</v>
      </c>
      <c r="AA388">
        <v>150</v>
      </c>
      <c r="AB388">
        <v>89.15</v>
      </c>
      <c r="AC388">
        <v>59</v>
      </c>
      <c r="AD388">
        <v>146</v>
      </c>
      <c r="AE388">
        <v>87.65</v>
      </c>
      <c r="AF388">
        <v>59</v>
      </c>
      <c r="AG388">
        <v>142</v>
      </c>
      <c r="AH388">
        <v>86.350000000000009</v>
      </c>
      <c r="AI388">
        <v>59</v>
      </c>
      <c r="AJ388">
        <v>138</v>
      </c>
      <c r="AK388">
        <v>85.100000000000009</v>
      </c>
      <c r="AL388">
        <v>59</v>
      </c>
      <c r="AM388">
        <v>135</v>
      </c>
      <c r="AN388">
        <v>83.75</v>
      </c>
      <c r="AO388">
        <v>59</v>
      </c>
      <c r="AP388">
        <v>131</v>
      </c>
      <c r="AQ388">
        <v>82.45</v>
      </c>
      <c r="AR388">
        <v>59</v>
      </c>
      <c r="AS388">
        <v>127</v>
      </c>
      <c r="AT388">
        <v>81.100000000000009</v>
      </c>
      <c r="AU388">
        <v>59</v>
      </c>
      <c r="AV388">
        <v>123</v>
      </c>
      <c r="AW388">
        <v>80.050000000000011</v>
      </c>
      <c r="AX388">
        <v>59</v>
      </c>
      <c r="AY388">
        <v>120</v>
      </c>
      <c r="AZ388">
        <v>79.150000000000006</v>
      </c>
      <c r="BA388">
        <v>59</v>
      </c>
      <c r="BB388">
        <v>116</v>
      </c>
      <c r="BC388">
        <v>78.649999999999991</v>
      </c>
      <c r="BD388">
        <v>58</v>
      </c>
      <c r="BE388">
        <v>112</v>
      </c>
      <c r="BF388">
        <v>77.899999999999991</v>
      </c>
      <c r="BG388">
        <v>55</v>
      </c>
      <c r="BH388">
        <v>108</v>
      </c>
      <c r="BI388">
        <v>77.65000000000002</v>
      </c>
      <c r="BJ388">
        <v>59</v>
      </c>
      <c r="BK388">
        <v>104</v>
      </c>
      <c r="BL388">
        <v>79.8</v>
      </c>
      <c r="BM388">
        <v>59</v>
      </c>
      <c r="BN388">
        <v>116</v>
      </c>
      <c r="BO388">
        <v>82</v>
      </c>
      <c r="BP388">
        <v>59</v>
      </c>
      <c r="BQ388">
        <v>140</v>
      </c>
      <c r="BR388">
        <v>90.600000000000009</v>
      </c>
      <c r="BS388">
        <v>58</v>
      </c>
      <c r="BT388">
        <v>107</v>
      </c>
      <c r="BU388">
        <v>80.649999999999991</v>
      </c>
      <c r="BV388">
        <v>44</v>
      </c>
      <c r="BW388">
        <v>101</v>
      </c>
      <c r="BX388">
        <v>70.95</v>
      </c>
    </row>
    <row r="389" spans="1:76" x14ac:dyDescent="0.4">
      <c r="A389" t="s">
        <v>309</v>
      </c>
      <c r="B389">
        <v>12</v>
      </c>
      <c r="C389">
        <v>128</v>
      </c>
      <c r="D389">
        <v>85.862068965517224</v>
      </c>
      <c r="E389">
        <v>64</v>
      </c>
      <c r="F389">
        <v>125</v>
      </c>
      <c r="G389">
        <v>87.58620689655173</v>
      </c>
      <c r="H389">
        <v>65</v>
      </c>
      <c r="I389">
        <v>123</v>
      </c>
      <c r="J389">
        <v>86.65517241379311</v>
      </c>
      <c r="K389">
        <v>66</v>
      </c>
      <c r="L389">
        <v>122</v>
      </c>
      <c r="M389">
        <v>85.896551724137936</v>
      </c>
      <c r="N389">
        <v>66</v>
      </c>
      <c r="O389">
        <v>121</v>
      </c>
      <c r="P389">
        <v>85.137931034482762</v>
      </c>
      <c r="Q389">
        <v>66</v>
      </c>
      <c r="R389">
        <v>120</v>
      </c>
      <c r="S389">
        <v>85.620689655172399</v>
      </c>
      <c r="T389">
        <v>66</v>
      </c>
      <c r="U389">
        <v>119</v>
      </c>
      <c r="V389">
        <v>86.206896551724128</v>
      </c>
      <c r="W389">
        <v>66</v>
      </c>
      <c r="X389">
        <v>118</v>
      </c>
      <c r="Y389">
        <v>85.793103448275858</v>
      </c>
      <c r="Z389">
        <v>66</v>
      </c>
      <c r="AA389">
        <v>116</v>
      </c>
      <c r="AB389">
        <v>85.41379310344827</v>
      </c>
      <c r="AC389">
        <v>66</v>
      </c>
      <c r="AD389">
        <v>115</v>
      </c>
      <c r="AE389">
        <v>85.103448275862064</v>
      </c>
      <c r="AF389">
        <v>66</v>
      </c>
      <c r="AG389">
        <v>114</v>
      </c>
      <c r="AH389">
        <v>84.862068965517238</v>
      </c>
      <c r="AI389">
        <v>66</v>
      </c>
      <c r="AJ389">
        <v>113</v>
      </c>
      <c r="AK389">
        <v>84.517241379310377</v>
      </c>
      <c r="AL389">
        <v>66</v>
      </c>
      <c r="AM389">
        <v>112</v>
      </c>
      <c r="AN389">
        <v>84.034482758620683</v>
      </c>
      <c r="AO389">
        <v>66</v>
      </c>
      <c r="AP389">
        <v>110</v>
      </c>
      <c r="AQ389">
        <v>83.689655172413794</v>
      </c>
      <c r="AR389">
        <v>66</v>
      </c>
      <c r="AS389">
        <v>109</v>
      </c>
      <c r="AT389">
        <v>83.379310344827587</v>
      </c>
      <c r="AU389">
        <v>66</v>
      </c>
      <c r="AV389">
        <v>108</v>
      </c>
      <c r="AW389">
        <v>83</v>
      </c>
      <c r="AX389">
        <v>66</v>
      </c>
      <c r="AY389">
        <v>108</v>
      </c>
      <c r="AZ389">
        <v>82.827586206896569</v>
      </c>
      <c r="BA389">
        <v>65</v>
      </c>
      <c r="BB389">
        <v>109</v>
      </c>
      <c r="BC389">
        <v>83.137931034482747</v>
      </c>
      <c r="BD389">
        <v>64</v>
      </c>
      <c r="BE389">
        <v>141</v>
      </c>
      <c r="BF389">
        <v>84.758620689655174</v>
      </c>
      <c r="BG389">
        <v>62</v>
      </c>
      <c r="BH389">
        <v>180</v>
      </c>
      <c r="BI389">
        <v>86.448275862068968</v>
      </c>
      <c r="BJ389">
        <v>60</v>
      </c>
      <c r="BK389">
        <v>219</v>
      </c>
      <c r="BL389">
        <v>95.068965517241381</v>
      </c>
      <c r="BM389">
        <v>59</v>
      </c>
      <c r="BN389">
        <v>312</v>
      </c>
      <c r="BO389">
        <v>103.86206896551724</v>
      </c>
      <c r="BP389">
        <v>45</v>
      </c>
      <c r="BQ389">
        <v>100</v>
      </c>
      <c r="BR389">
        <v>75.206896551724128</v>
      </c>
      <c r="BS389">
        <v>51</v>
      </c>
      <c r="BT389">
        <v>100</v>
      </c>
      <c r="BU389">
        <v>75.689655172413794</v>
      </c>
      <c r="BV389">
        <v>54</v>
      </c>
      <c r="BW389">
        <v>104</v>
      </c>
      <c r="BX389">
        <v>76.172413793103445</v>
      </c>
    </row>
    <row r="390" spans="1:76" x14ac:dyDescent="0.4">
      <c r="A390" t="s">
        <v>310</v>
      </c>
      <c r="B390">
        <v>103</v>
      </c>
      <c r="C390">
        <v>135</v>
      </c>
      <c r="D390">
        <v>111.75</v>
      </c>
      <c r="E390">
        <v>103</v>
      </c>
      <c r="F390">
        <v>118</v>
      </c>
      <c r="G390">
        <v>106.75</v>
      </c>
      <c r="H390">
        <v>101</v>
      </c>
      <c r="I390">
        <v>103</v>
      </c>
      <c r="J390">
        <v>102</v>
      </c>
      <c r="K390">
        <v>86</v>
      </c>
      <c r="L390">
        <v>103</v>
      </c>
      <c r="M390">
        <v>97.25</v>
      </c>
      <c r="N390">
        <v>87</v>
      </c>
      <c r="O390">
        <v>103</v>
      </c>
      <c r="P390">
        <v>96.75</v>
      </c>
      <c r="Q390">
        <v>88</v>
      </c>
      <c r="R390">
        <v>103</v>
      </c>
      <c r="S390">
        <v>96.25</v>
      </c>
      <c r="T390">
        <v>89</v>
      </c>
      <c r="U390">
        <v>103</v>
      </c>
      <c r="V390">
        <v>95.75</v>
      </c>
      <c r="W390">
        <v>90</v>
      </c>
      <c r="X390">
        <v>103</v>
      </c>
      <c r="Y390">
        <v>95.25</v>
      </c>
      <c r="Z390">
        <v>91</v>
      </c>
      <c r="AA390">
        <v>103</v>
      </c>
      <c r="AB390">
        <v>94.75</v>
      </c>
      <c r="AC390">
        <v>91</v>
      </c>
      <c r="AD390">
        <v>103</v>
      </c>
      <c r="AE390">
        <v>94.25</v>
      </c>
      <c r="AF390">
        <v>89</v>
      </c>
      <c r="AG390">
        <v>103</v>
      </c>
      <c r="AH390">
        <v>93.75</v>
      </c>
      <c r="AI390">
        <v>88</v>
      </c>
      <c r="AJ390">
        <v>103</v>
      </c>
      <c r="AK390">
        <v>93.5</v>
      </c>
      <c r="AL390">
        <v>86</v>
      </c>
      <c r="AM390">
        <v>103</v>
      </c>
      <c r="AN390">
        <v>92.75</v>
      </c>
      <c r="AO390">
        <v>85</v>
      </c>
      <c r="AP390">
        <v>103</v>
      </c>
      <c r="AQ390">
        <v>92.5</v>
      </c>
      <c r="AR390">
        <v>83</v>
      </c>
      <c r="AS390">
        <v>103</v>
      </c>
      <c r="AT390">
        <v>91.75</v>
      </c>
      <c r="AU390">
        <v>82</v>
      </c>
      <c r="AV390">
        <v>103</v>
      </c>
      <c r="AW390">
        <v>91.5</v>
      </c>
      <c r="AX390">
        <v>80</v>
      </c>
      <c r="AY390">
        <v>103</v>
      </c>
      <c r="AZ390">
        <v>92</v>
      </c>
      <c r="BA390">
        <v>79</v>
      </c>
      <c r="BB390">
        <v>103</v>
      </c>
      <c r="BC390">
        <v>92.75</v>
      </c>
      <c r="BD390">
        <v>77</v>
      </c>
      <c r="BE390">
        <v>103</v>
      </c>
      <c r="BF390">
        <v>93</v>
      </c>
      <c r="BG390">
        <v>87</v>
      </c>
      <c r="BH390">
        <v>103</v>
      </c>
      <c r="BI390">
        <v>96.25</v>
      </c>
      <c r="BJ390">
        <v>95</v>
      </c>
      <c r="BK390">
        <v>104</v>
      </c>
      <c r="BL390">
        <v>99.5</v>
      </c>
      <c r="BM390">
        <v>97</v>
      </c>
      <c r="BN390">
        <v>106</v>
      </c>
      <c r="BO390">
        <v>102.75</v>
      </c>
      <c r="BP390">
        <v>100</v>
      </c>
      <c r="BQ390">
        <v>116</v>
      </c>
      <c r="BR390">
        <v>106.25</v>
      </c>
      <c r="BS390">
        <v>102</v>
      </c>
      <c r="BT390">
        <v>125</v>
      </c>
      <c r="BU390">
        <v>109.25</v>
      </c>
      <c r="BV390">
        <v>103</v>
      </c>
      <c r="BW390">
        <v>135</v>
      </c>
      <c r="BX390">
        <v>112.75</v>
      </c>
    </row>
    <row r="391" spans="1:76" x14ac:dyDescent="0.4">
      <c r="A391" t="s">
        <v>311</v>
      </c>
      <c r="B391">
        <v>0</v>
      </c>
      <c r="C391">
        <v>104</v>
      </c>
      <c r="D391">
        <v>55</v>
      </c>
      <c r="E391">
        <v>3</v>
      </c>
      <c r="F391">
        <v>101</v>
      </c>
      <c r="G391">
        <v>55.888888888888886</v>
      </c>
      <c r="H391">
        <v>20</v>
      </c>
      <c r="I391">
        <v>99</v>
      </c>
      <c r="J391">
        <v>58.777777777777779</v>
      </c>
      <c r="K391">
        <v>35</v>
      </c>
      <c r="L391">
        <v>97</v>
      </c>
      <c r="M391">
        <v>61.444444444444443</v>
      </c>
      <c r="N391">
        <v>42</v>
      </c>
      <c r="O391">
        <v>95</v>
      </c>
      <c r="P391">
        <v>64.444444444444443</v>
      </c>
      <c r="Q391">
        <v>47</v>
      </c>
      <c r="R391">
        <v>93</v>
      </c>
      <c r="S391">
        <v>66.888888888888886</v>
      </c>
      <c r="T391">
        <v>51</v>
      </c>
      <c r="U391">
        <v>91</v>
      </c>
      <c r="V391">
        <v>69.8888888888889</v>
      </c>
      <c r="W391">
        <v>49</v>
      </c>
      <c r="X391">
        <v>107</v>
      </c>
      <c r="Y391">
        <v>72.555555555555557</v>
      </c>
      <c r="Z391">
        <v>47</v>
      </c>
      <c r="AA391">
        <v>124</v>
      </c>
      <c r="AB391">
        <v>75.444444444444443</v>
      </c>
      <c r="AC391">
        <v>44</v>
      </c>
      <c r="AD391">
        <v>142</v>
      </c>
      <c r="AE391">
        <v>78.111111111111114</v>
      </c>
      <c r="AF391">
        <v>42</v>
      </c>
      <c r="AG391">
        <v>159</v>
      </c>
      <c r="AH391">
        <v>81</v>
      </c>
      <c r="AI391">
        <v>39</v>
      </c>
      <c r="AJ391">
        <v>176</v>
      </c>
      <c r="AK391">
        <v>83.666666666666686</v>
      </c>
      <c r="AL391">
        <v>37</v>
      </c>
      <c r="AM391">
        <v>194</v>
      </c>
      <c r="AN391">
        <v>86.444444444444443</v>
      </c>
      <c r="AO391">
        <v>34</v>
      </c>
      <c r="AP391">
        <v>211</v>
      </c>
      <c r="AQ391">
        <v>89.777777777777771</v>
      </c>
      <c r="AR391">
        <v>32</v>
      </c>
      <c r="AS391">
        <v>228</v>
      </c>
      <c r="AT391">
        <v>93</v>
      </c>
      <c r="AU391">
        <v>29</v>
      </c>
      <c r="AV391">
        <v>246</v>
      </c>
      <c r="AW391">
        <v>96.222222222222229</v>
      </c>
      <c r="AX391">
        <v>27</v>
      </c>
      <c r="AY391">
        <v>263</v>
      </c>
      <c r="AZ391">
        <v>102</v>
      </c>
      <c r="BA391">
        <v>24</v>
      </c>
      <c r="BB391">
        <v>129</v>
      </c>
      <c r="BC391">
        <v>86.333333333333329</v>
      </c>
      <c r="BD391">
        <v>22</v>
      </c>
      <c r="BE391">
        <v>136</v>
      </c>
      <c r="BF391">
        <v>94.222222222222229</v>
      </c>
      <c r="BG391">
        <v>36</v>
      </c>
      <c r="BH391">
        <v>143</v>
      </c>
      <c r="BI391">
        <v>105.33333333333333</v>
      </c>
      <c r="BJ391">
        <v>51</v>
      </c>
      <c r="BK391">
        <v>150</v>
      </c>
      <c r="BL391">
        <v>116.77777777777779</v>
      </c>
      <c r="BM391">
        <v>66</v>
      </c>
      <c r="BN391">
        <v>240</v>
      </c>
      <c r="BO391">
        <v>145.22222222222223</v>
      </c>
      <c r="BP391">
        <v>81</v>
      </c>
      <c r="BQ391">
        <v>356</v>
      </c>
      <c r="BR391">
        <v>173.66666666666666</v>
      </c>
      <c r="BS391">
        <v>96</v>
      </c>
      <c r="BT391">
        <v>376</v>
      </c>
      <c r="BU391">
        <v>191.77777777777777</v>
      </c>
      <c r="BV391">
        <v>110</v>
      </c>
      <c r="BW391">
        <v>397</v>
      </c>
      <c r="BX391">
        <v>221.44444444444446</v>
      </c>
    </row>
    <row r="392" spans="1:76" x14ac:dyDescent="0.4">
      <c r="A392" t="s">
        <v>312</v>
      </c>
      <c r="B392">
        <v>0</v>
      </c>
      <c r="C392">
        <v>230</v>
      </c>
      <c r="D392">
        <v>125.28000000000002</v>
      </c>
      <c r="E392">
        <v>0</v>
      </c>
      <c r="F392">
        <v>225</v>
      </c>
      <c r="G392">
        <v>128.24</v>
      </c>
      <c r="H392">
        <v>8</v>
      </c>
      <c r="I392">
        <v>222</v>
      </c>
      <c r="J392">
        <v>131.38000000000002</v>
      </c>
      <c r="K392">
        <v>16</v>
      </c>
      <c r="L392">
        <v>228</v>
      </c>
      <c r="M392">
        <v>134.54</v>
      </c>
      <c r="N392">
        <v>24</v>
      </c>
      <c r="O392">
        <v>233</v>
      </c>
      <c r="P392">
        <v>137.69999999999996</v>
      </c>
      <c r="Q392">
        <v>29</v>
      </c>
      <c r="R392">
        <v>238</v>
      </c>
      <c r="S392">
        <v>140.84</v>
      </c>
      <c r="T392">
        <v>32</v>
      </c>
      <c r="U392">
        <v>244</v>
      </c>
      <c r="V392">
        <v>143.99999999999997</v>
      </c>
      <c r="W392">
        <v>36</v>
      </c>
      <c r="X392">
        <v>249</v>
      </c>
      <c r="Y392">
        <v>147.16000000000003</v>
      </c>
      <c r="Z392">
        <v>38</v>
      </c>
      <c r="AA392">
        <v>256</v>
      </c>
      <c r="AB392">
        <v>150.32</v>
      </c>
      <c r="AC392">
        <v>38</v>
      </c>
      <c r="AD392">
        <v>264</v>
      </c>
      <c r="AE392">
        <v>153.39999999999995</v>
      </c>
      <c r="AF392">
        <v>37</v>
      </c>
      <c r="AG392">
        <v>272</v>
      </c>
      <c r="AH392">
        <v>156.62</v>
      </c>
      <c r="AI392">
        <v>33</v>
      </c>
      <c r="AJ392">
        <v>281</v>
      </c>
      <c r="AK392">
        <v>159.72000000000003</v>
      </c>
      <c r="AL392">
        <v>29</v>
      </c>
      <c r="AM392">
        <v>289</v>
      </c>
      <c r="AN392">
        <v>162.94000000000003</v>
      </c>
      <c r="AO392">
        <v>26</v>
      </c>
      <c r="AP392">
        <v>298</v>
      </c>
      <c r="AQ392">
        <v>166.04000000000002</v>
      </c>
      <c r="AR392">
        <v>22</v>
      </c>
      <c r="AS392">
        <v>306</v>
      </c>
      <c r="AT392">
        <v>169.16</v>
      </c>
      <c r="AU392">
        <v>0</v>
      </c>
      <c r="AV392">
        <v>284</v>
      </c>
      <c r="AW392">
        <v>133.83999999999997</v>
      </c>
      <c r="AX392">
        <v>38</v>
      </c>
      <c r="AY392">
        <v>268</v>
      </c>
      <c r="AZ392">
        <v>139.41999999999999</v>
      </c>
      <c r="BA392">
        <v>38</v>
      </c>
      <c r="BB392">
        <v>258</v>
      </c>
      <c r="BC392">
        <v>150.18</v>
      </c>
      <c r="BD392">
        <v>38</v>
      </c>
      <c r="BE392">
        <v>368</v>
      </c>
      <c r="BF392">
        <v>163.28000000000003</v>
      </c>
      <c r="BG392">
        <v>38</v>
      </c>
      <c r="BH392">
        <v>337</v>
      </c>
      <c r="BI392">
        <v>160.46</v>
      </c>
      <c r="BJ392">
        <v>38</v>
      </c>
      <c r="BK392">
        <v>305</v>
      </c>
      <c r="BL392">
        <v>156.79999999999998</v>
      </c>
      <c r="BM392">
        <v>38</v>
      </c>
      <c r="BN392">
        <v>324</v>
      </c>
      <c r="BO392">
        <v>155.73999999999992</v>
      </c>
      <c r="BP392">
        <v>38</v>
      </c>
      <c r="BQ392">
        <v>346</v>
      </c>
      <c r="BR392">
        <v>155.76000000000002</v>
      </c>
      <c r="BS392">
        <v>38</v>
      </c>
      <c r="BT392">
        <v>368</v>
      </c>
      <c r="BU392">
        <v>153.73999999999998</v>
      </c>
      <c r="BV392">
        <v>38</v>
      </c>
      <c r="BW392">
        <v>390</v>
      </c>
      <c r="BX392">
        <v>151.74000000000004</v>
      </c>
    </row>
    <row r="393" spans="1:76" x14ac:dyDescent="0.4">
      <c r="A393" t="s">
        <v>313</v>
      </c>
      <c r="B393">
        <v>0</v>
      </c>
      <c r="C393">
        <v>188</v>
      </c>
      <c r="D393">
        <v>47.617647058823536</v>
      </c>
      <c r="E393">
        <v>0</v>
      </c>
      <c r="F393">
        <v>189</v>
      </c>
      <c r="G393">
        <v>50.705882352941181</v>
      </c>
      <c r="H393">
        <v>3</v>
      </c>
      <c r="I393">
        <v>191</v>
      </c>
      <c r="J393">
        <v>53.794117647058812</v>
      </c>
      <c r="K393">
        <v>12</v>
      </c>
      <c r="L393">
        <v>192</v>
      </c>
      <c r="M393">
        <v>57.147058823529413</v>
      </c>
      <c r="N393">
        <v>21</v>
      </c>
      <c r="O393">
        <v>193</v>
      </c>
      <c r="P393">
        <v>60.441176470588232</v>
      </c>
      <c r="Q393">
        <v>14</v>
      </c>
      <c r="R393">
        <v>195</v>
      </c>
      <c r="S393">
        <v>63.647058823529406</v>
      </c>
      <c r="T393">
        <v>16</v>
      </c>
      <c r="U393">
        <v>196</v>
      </c>
      <c r="V393">
        <v>68.705882352941174</v>
      </c>
      <c r="W393">
        <v>13</v>
      </c>
      <c r="X393">
        <v>197</v>
      </c>
      <c r="Y393">
        <v>74.235294117647058</v>
      </c>
      <c r="Z393">
        <v>10</v>
      </c>
      <c r="AA393">
        <v>199</v>
      </c>
      <c r="AB393">
        <v>80.382352941176464</v>
      </c>
      <c r="AC393">
        <v>7</v>
      </c>
      <c r="AD393">
        <v>200</v>
      </c>
      <c r="AE393">
        <v>88.323529411764724</v>
      </c>
      <c r="AF393">
        <v>17</v>
      </c>
      <c r="AG393">
        <v>225</v>
      </c>
      <c r="AH393">
        <v>101</v>
      </c>
      <c r="AI393">
        <v>26</v>
      </c>
      <c r="AJ393">
        <v>249</v>
      </c>
      <c r="AK393">
        <v>115.79411764705883</v>
      </c>
      <c r="AL393">
        <v>25</v>
      </c>
      <c r="AM393">
        <v>274</v>
      </c>
      <c r="AN393">
        <v>130.70588235294119</v>
      </c>
      <c r="AO393">
        <v>26</v>
      </c>
      <c r="AP393">
        <v>298</v>
      </c>
      <c r="AQ393">
        <v>146.88235294117644</v>
      </c>
      <c r="AR393">
        <v>26</v>
      </c>
      <c r="AS393">
        <v>322</v>
      </c>
      <c r="AT393">
        <v>165.55882352941171</v>
      </c>
      <c r="AU393">
        <v>26</v>
      </c>
      <c r="AV393">
        <v>347</v>
      </c>
      <c r="AW393">
        <v>184</v>
      </c>
      <c r="AX393">
        <v>26</v>
      </c>
      <c r="AY393">
        <v>371</v>
      </c>
      <c r="AZ393">
        <v>221.64705882352942</v>
      </c>
      <c r="BA393">
        <v>26</v>
      </c>
      <c r="BB393">
        <v>350</v>
      </c>
      <c r="BC393">
        <v>231.29411764705884</v>
      </c>
      <c r="BD393">
        <v>26</v>
      </c>
      <c r="BE393">
        <v>338</v>
      </c>
      <c r="BF393">
        <v>237.67647058823528</v>
      </c>
      <c r="BG393">
        <v>26</v>
      </c>
      <c r="BH393">
        <v>358</v>
      </c>
      <c r="BI393">
        <v>239.35294117647058</v>
      </c>
      <c r="BJ393">
        <v>26</v>
      </c>
      <c r="BK393">
        <v>382</v>
      </c>
      <c r="BL393">
        <v>229.52941176470588</v>
      </c>
      <c r="BM393">
        <v>26</v>
      </c>
      <c r="BN393">
        <v>324</v>
      </c>
      <c r="BO393">
        <v>211.58823529411771</v>
      </c>
      <c r="BP393">
        <v>26</v>
      </c>
      <c r="BQ393">
        <v>320</v>
      </c>
      <c r="BR393">
        <v>182.14705882352936</v>
      </c>
      <c r="BS393">
        <v>13</v>
      </c>
      <c r="BT393">
        <v>255</v>
      </c>
      <c r="BU393">
        <v>149.20588235294119</v>
      </c>
      <c r="BV393">
        <v>0</v>
      </c>
      <c r="BW393">
        <v>212</v>
      </c>
      <c r="BX393">
        <v>116.85294117647059</v>
      </c>
    </row>
    <row r="394" spans="1:76" x14ac:dyDescent="0.4">
      <c r="A394" t="s">
        <v>314</v>
      </c>
      <c r="B394">
        <v>4</v>
      </c>
      <c r="C394">
        <v>57</v>
      </c>
      <c r="D394">
        <v>20.473684210526311</v>
      </c>
      <c r="E394">
        <v>5</v>
      </c>
      <c r="F394">
        <v>55</v>
      </c>
      <c r="G394">
        <v>23.263157894736842</v>
      </c>
      <c r="H394">
        <v>6</v>
      </c>
      <c r="I394">
        <v>72</v>
      </c>
      <c r="J394">
        <v>26.000000000000004</v>
      </c>
      <c r="K394">
        <v>7</v>
      </c>
      <c r="L394">
        <v>51</v>
      </c>
      <c r="M394">
        <v>22.368421052631579</v>
      </c>
      <c r="N394">
        <v>8</v>
      </c>
      <c r="O394">
        <v>49</v>
      </c>
      <c r="P394">
        <v>21.578947368421055</v>
      </c>
      <c r="Q394">
        <v>9</v>
      </c>
      <c r="R394">
        <v>47</v>
      </c>
      <c r="S394">
        <v>20.842105263157897</v>
      </c>
      <c r="T394">
        <v>10</v>
      </c>
      <c r="U394">
        <v>45</v>
      </c>
      <c r="V394">
        <v>20.105263157894736</v>
      </c>
      <c r="W394">
        <v>11</v>
      </c>
      <c r="X394">
        <v>43</v>
      </c>
      <c r="Y394">
        <v>20.10526315789474</v>
      </c>
      <c r="Z394">
        <v>12</v>
      </c>
      <c r="AA394">
        <v>41</v>
      </c>
      <c r="AB394">
        <v>19.94736842105263</v>
      </c>
      <c r="AC394">
        <v>12</v>
      </c>
      <c r="AD394">
        <v>39</v>
      </c>
      <c r="AE394">
        <v>19.999999999999993</v>
      </c>
      <c r="AF394">
        <v>12</v>
      </c>
      <c r="AG394">
        <v>37</v>
      </c>
      <c r="AH394">
        <v>19.84210526315789</v>
      </c>
      <c r="AI394">
        <v>12</v>
      </c>
      <c r="AJ394">
        <v>35</v>
      </c>
      <c r="AK394">
        <v>19.789473684210527</v>
      </c>
      <c r="AL394">
        <v>12</v>
      </c>
      <c r="AM394">
        <v>33</v>
      </c>
      <c r="AN394">
        <v>19.578947368421055</v>
      </c>
      <c r="AO394">
        <v>12</v>
      </c>
      <c r="AP394">
        <v>31</v>
      </c>
      <c r="AQ394">
        <v>19.368421052631579</v>
      </c>
      <c r="AR394">
        <v>12</v>
      </c>
      <c r="AS394">
        <v>29</v>
      </c>
      <c r="AT394">
        <v>19</v>
      </c>
      <c r="AU394">
        <v>12</v>
      </c>
      <c r="AV394">
        <v>27</v>
      </c>
      <c r="AW394">
        <v>18.736842105263158</v>
      </c>
      <c r="AX394">
        <v>12</v>
      </c>
      <c r="AY394">
        <v>25</v>
      </c>
      <c r="AZ394">
        <v>18.526315789473685</v>
      </c>
      <c r="BA394">
        <v>12</v>
      </c>
      <c r="BB394">
        <v>24</v>
      </c>
      <c r="BC394">
        <v>18.210526315789473</v>
      </c>
      <c r="BD394">
        <v>11</v>
      </c>
      <c r="BE394">
        <v>25</v>
      </c>
      <c r="BF394">
        <v>18</v>
      </c>
      <c r="BG394">
        <v>10</v>
      </c>
      <c r="BH394">
        <v>25</v>
      </c>
      <c r="BI394">
        <v>17.736842105263161</v>
      </c>
      <c r="BJ394">
        <v>10</v>
      </c>
      <c r="BK394">
        <v>26</v>
      </c>
      <c r="BL394">
        <v>17.578947368421055</v>
      </c>
      <c r="BM394">
        <v>9</v>
      </c>
      <c r="BN394">
        <v>60</v>
      </c>
      <c r="BO394">
        <v>19.947368421052627</v>
      </c>
      <c r="BP394">
        <v>8</v>
      </c>
      <c r="BQ394">
        <v>95</v>
      </c>
      <c r="BR394">
        <v>25</v>
      </c>
      <c r="BS394">
        <v>6</v>
      </c>
      <c r="BT394">
        <v>129</v>
      </c>
      <c r="BU394">
        <v>34.26315789473685</v>
      </c>
      <c r="BV394">
        <v>5</v>
      </c>
      <c r="BW394">
        <v>164</v>
      </c>
      <c r="BX394">
        <v>29.789473684210527</v>
      </c>
    </row>
    <row r="395" spans="1:76" x14ac:dyDescent="0.4">
      <c r="A395" t="s">
        <v>315</v>
      </c>
      <c r="B395">
        <v>10</v>
      </c>
      <c r="C395">
        <v>72</v>
      </c>
      <c r="D395">
        <v>37</v>
      </c>
      <c r="E395">
        <v>14</v>
      </c>
      <c r="F395">
        <v>71</v>
      </c>
      <c r="G395">
        <v>39</v>
      </c>
      <c r="H395">
        <v>18</v>
      </c>
      <c r="I395">
        <v>70</v>
      </c>
      <c r="J395">
        <v>41</v>
      </c>
      <c r="K395">
        <v>23</v>
      </c>
      <c r="L395">
        <v>69</v>
      </c>
      <c r="M395">
        <v>43</v>
      </c>
      <c r="N395">
        <v>27</v>
      </c>
      <c r="O395">
        <v>68</v>
      </c>
      <c r="P395">
        <v>45.000000000000007</v>
      </c>
      <c r="Q395">
        <v>31</v>
      </c>
      <c r="R395">
        <v>67</v>
      </c>
      <c r="S395">
        <v>46.874999999999993</v>
      </c>
      <c r="T395">
        <v>36</v>
      </c>
      <c r="U395">
        <v>66</v>
      </c>
      <c r="V395">
        <v>49.125</v>
      </c>
      <c r="W395">
        <v>40</v>
      </c>
      <c r="X395">
        <v>65</v>
      </c>
      <c r="Y395">
        <v>51.125000000000007</v>
      </c>
      <c r="Z395">
        <v>43</v>
      </c>
      <c r="AA395">
        <v>67</v>
      </c>
      <c r="AB395">
        <v>53.125</v>
      </c>
      <c r="AC395">
        <v>45</v>
      </c>
      <c r="AD395">
        <v>70</v>
      </c>
      <c r="AE395">
        <v>55.125</v>
      </c>
      <c r="AF395">
        <v>47</v>
      </c>
      <c r="AG395">
        <v>73</v>
      </c>
      <c r="AH395">
        <v>57.125</v>
      </c>
      <c r="AI395">
        <v>48</v>
      </c>
      <c r="AJ395">
        <v>77</v>
      </c>
      <c r="AK395">
        <v>59</v>
      </c>
      <c r="AL395">
        <v>46</v>
      </c>
      <c r="AM395">
        <v>80</v>
      </c>
      <c r="AN395">
        <v>61.125</v>
      </c>
      <c r="AO395">
        <v>44</v>
      </c>
      <c r="AP395">
        <v>83</v>
      </c>
      <c r="AQ395">
        <v>63.25</v>
      </c>
      <c r="AR395">
        <v>42</v>
      </c>
      <c r="AS395">
        <v>87</v>
      </c>
      <c r="AT395">
        <v>65.125</v>
      </c>
      <c r="AU395">
        <v>53</v>
      </c>
      <c r="AV395">
        <v>92</v>
      </c>
      <c r="AW395">
        <v>68.875</v>
      </c>
      <c r="AX395">
        <v>56</v>
      </c>
      <c r="AY395">
        <v>96</v>
      </c>
      <c r="AZ395">
        <v>72.375000000000014</v>
      </c>
      <c r="BA395">
        <v>55</v>
      </c>
      <c r="BB395">
        <v>101</v>
      </c>
      <c r="BC395">
        <v>76.25</v>
      </c>
      <c r="BD395">
        <v>54</v>
      </c>
      <c r="BE395">
        <v>105</v>
      </c>
      <c r="BF395">
        <v>79.875000000000014</v>
      </c>
      <c r="BG395">
        <v>54</v>
      </c>
      <c r="BH395">
        <v>133</v>
      </c>
      <c r="BI395">
        <v>98.125</v>
      </c>
      <c r="BJ395">
        <v>77</v>
      </c>
      <c r="BK395">
        <v>197</v>
      </c>
      <c r="BL395">
        <v>147.87499999999997</v>
      </c>
      <c r="BM395">
        <v>79</v>
      </c>
      <c r="BN395">
        <v>270</v>
      </c>
      <c r="BO395">
        <v>198.875</v>
      </c>
      <c r="BP395">
        <v>82</v>
      </c>
      <c r="BQ395">
        <v>328</v>
      </c>
      <c r="BR395">
        <v>173.62499999999997</v>
      </c>
      <c r="BS395">
        <v>84</v>
      </c>
      <c r="BT395">
        <v>181</v>
      </c>
      <c r="BU395">
        <v>114.25</v>
      </c>
      <c r="BV395">
        <v>34</v>
      </c>
      <c r="BW395">
        <v>91</v>
      </c>
      <c r="BX395">
        <v>55.375</v>
      </c>
    </row>
    <row r="396" spans="1:76" x14ac:dyDescent="0.4">
      <c r="A396" t="s">
        <v>316</v>
      </c>
      <c r="B396">
        <v>14</v>
      </c>
      <c r="C396">
        <v>51</v>
      </c>
      <c r="D396">
        <v>32.571428571428569</v>
      </c>
      <c r="E396">
        <v>15</v>
      </c>
      <c r="F396">
        <v>50</v>
      </c>
      <c r="G396">
        <v>32.571428571428569</v>
      </c>
      <c r="H396">
        <v>15</v>
      </c>
      <c r="I396">
        <v>49</v>
      </c>
      <c r="J396">
        <v>32.357142857142861</v>
      </c>
      <c r="K396">
        <v>16</v>
      </c>
      <c r="L396">
        <v>48</v>
      </c>
      <c r="M396">
        <v>32.214285714285708</v>
      </c>
      <c r="N396">
        <v>17</v>
      </c>
      <c r="O396">
        <v>47</v>
      </c>
      <c r="P396">
        <v>32.142857142857139</v>
      </c>
      <c r="Q396">
        <v>17</v>
      </c>
      <c r="R396">
        <v>46</v>
      </c>
      <c r="S396">
        <v>32.071428571428569</v>
      </c>
      <c r="T396">
        <v>18</v>
      </c>
      <c r="U396">
        <v>45</v>
      </c>
      <c r="V396">
        <v>31.857142857142854</v>
      </c>
      <c r="W396">
        <v>19</v>
      </c>
      <c r="X396">
        <v>44</v>
      </c>
      <c r="Y396">
        <v>31.714285714285712</v>
      </c>
      <c r="Z396">
        <v>19</v>
      </c>
      <c r="AA396">
        <v>43</v>
      </c>
      <c r="AB396">
        <v>31.500000000000004</v>
      </c>
      <c r="AC396">
        <v>20</v>
      </c>
      <c r="AD396">
        <v>42</v>
      </c>
      <c r="AE396">
        <v>31.5</v>
      </c>
      <c r="AF396">
        <v>21</v>
      </c>
      <c r="AG396">
        <v>41</v>
      </c>
      <c r="AH396">
        <v>31.214285714285712</v>
      </c>
      <c r="AI396">
        <v>21</v>
      </c>
      <c r="AJ396">
        <v>40</v>
      </c>
      <c r="AK396">
        <v>31.071428571428573</v>
      </c>
      <c r="AL396">
        <v>22</v>
      </c>
      <c r="AM396">
        <v>39</v>
      </c>
      <c r="AN396">
        <v>31.000000000000004</v>
      </c>
      <c r="AO396">
        <v>22</v>
      </c>
      <c r="AP396">
        <v>38</v>
      </c>
      <c r="AQ396">
        <v>30.928571428571431</v>
      </c>
      <c r="AR396">
        <v>22</v>
      </c>
      <c r="AS396">
        <v>38</v>
      </c>
      <c r="AT396">
        <v>30.714285714285712</v>
      </c>
      <c r="AU396">
        <v>22</v>
      </c>
      <c r="AV396">
        <v>39</v>
      </c>
      <c r="AW396">
        <v>30.714285714285712</v>
      </c>
      <c r="AX396">
        <v>21</v>
      </c>
      <c r="AY396">
        <v>40</v>
      </c>
      <c r="AZ396">
        <v>30.571428571428573</v>
      </c>
      <c r="BA396">
        <v>21</v>
      </c>
      <c r="BB396">
        <v>40</v>
      </c>
      <c r="BC396">
        <v>30.357142857142861</v>
      </c>
      <c r="BD396">
        <v>21</v>
      </c>
      <c r="BE396">
        <v>41</v>
      </c>
      <c r="BF396">
        <v>30.285714285714285</v>
      </c>
      <c r="BG396">
        <v>21</v>
      </c>
      <c r="BH396">
        <v>41</v>
      </c>
      <c r="BI396">
        <v>30.214285714285715</v>
      </c>
      <c r="BJ396">
        <v>20</v>
      </c>
      <c r="BK396">
        <v>99</v>
      </c>
      <c r="BL396">
        <v>40.714285714285722</v>
      </c>
      <c r="BM396">
        <v>22</v>
      </c>
      <c r="BN396">
        <v>168</v>
      </c>
      <c r="BO396">
        <v>61.571428571428569</v>
      </c>
      <c r="BP396">
        <v>21</v>
      </c>
      <c r="BQ396">
        <v>236</v>
      </c>
      <c r="BR396">
        <v>116.85714285714285</v>
      </c>
      <c r="BS396">
        <v>34</v>
      </c>
      <c r="BT396">
        <v>305</v>
      </c>
      <c r="BU396">
        <v>178.28571428571431</v>
      </c>
      <c r="BV396">
        <v>34</v>
      </c>
      <c r="BW396">
        <v>374</v>
      </c>
      <c r="BX396">
        <v>239.71428571428567</v>
      </c>
    </row>
    <row r="397" spans="1:76" x14ac:dyDescent="0.4">
      <c r="A397" t="s">
        <v>317</v>
      </c>
      <c r="B397">
        <v>62</v>
      </c>
      <c r="C397">
        <v>174</v>
      </c>
      <c r="D397">
        <v>118</v>
      </c>
      <c r="E397">
        <v>62</v>
      </c>
      <c r="F397">
        <v>171</v>
      </c>
      <c r="G397">
        <v>116.5</v>
      </c>
      <c r="H397">
        <v>62</v>
      </c>
      <c r="I397">
        <v>167</v>
      </c>
      <c r="J397">
        <v>114.5</v>
      </c>
      <c r="K397">
        <v>62</v>
      </c>
      <c r="L397">
        <v>163</v>
      </c>
      <c r="M397">
        <v>112.5</v>
      </c>
      <c r="N397">
        <v>62</v>
      </c>
      <c r="O397">
        <v>160</v>
      </c>
      <c r="P397">
        <v>111</v>
      </c>
      <c r="Q397">
        <v>62</v>
      </c>
      <c r="R397">
        <v>156</v>
      </c>
      <c r="S397">
        <v>109</v>
      </c>
      <c r="T397">
        <v>62</v>
      </c>
      <c r="U397">
        <v>153</v>
      </c>
      <c r="V397">
        <v>107.5</v>
      </c>
      <c r="W397">
        <v>62</v>
      </c>
      <c r="X397">
        <v>149</v>
      </c>
      <c r="Y397">
        <v>105.5</v>
      </c>
      <c r="Z397">
        <v>62</v>
      </c>
      <c r="AA397">
        <v>145</v>
      </c>
      <c r="AB397">
        <v>103.5</v>
      </c>
      <c r="AC397">
        <v>62</v>
      </c>
      <c r="AD397">
        <v>142</v>
      </c>
      <c r="AE397">
        <v>102</v>
      </c>
      <c r="AF397">
        <v>62</v>
      </c>
      <c r="AG397">
        <v>138</v>
      </c>
      <c r="AH397">
        <v>100</v>
      </c>
      <c r="AI397">
        <v>62</v>
      </c>
      <c r="AJ397">
        <v>135</v>
      </c>
      <c r="AK397">
        <v>98.5</v>
      </c>
      <c r="AL397">
        <v>62</v>
      </c>
      <c r="AM397">
        <v>131</v>
      </c>
      <c r="AN397">
        <v>96.5</v>
      </c>
      <c r="AO397">
        <v>62</v>
      </c>
      <c r="AP397">
        <v>127</v>
      </c>
      <c r="AQ397">
        <v>94.5</v>
      </c>
      <c r="AR397">
        <v>62</v>
      </c>
      <c r="AS397">
        <v>124</v>
      </c>
      <c r="AT397">
        <v>93</v>
      </c>
      <c r="AU397">
        <v>62</v>
      </c>
      <c r="AV397">
        <v>120</v>
      </c>
      <c r="AW397">
        <v>91</v>
      </c>
      <c r="AX397">
        <v>62</v>
      </c>
      <c r="AY397">
        <v>117</v>
      </c>
      <c r="AZ397">
        <v>89.5</v>
      </c>
      <c r="BA397">
        <v>62</v>
      </c>
      <c r="BB397">
        <v>113</v>
      </c>
      <c r="BC397">
        <v>87.5</v>
      </c>
      <c r="BD397">
        <v>62</v>
      </c>
      <c r="BE397">
        <v>109</v>
      </c>
      <c r="BF397">
        <v>85.5</v>
      </c>
      <c r="BG397">
        <v>62</v>
      </c>
      <c r="BH397">
        <v>106</v>
      </c>
      <c r="BI397">
        <v>84</v>
      </c>
      <c r="BJ397">
        <v>62</v>
      </c>
      <c r="BK397">
        <v>102</v>
      </c>
      <c r="BL397">
        <v>82</v>
      </c>
      <c r="BM397">
        <v>62</v>
      </c>
      <c r="BN397">
        <v>98</v>
      </c>
      <c r="BO397">
        <v>80</v>
      </c>
      <c r="BP397">
        <v>62</v>
      </c>
      <c r="BQ397">
        <v>95</v>
      </c>
      <c r="BR397">
        <v>78.5</v>
      </c>
      <c r="BS397">
        <v>62</v>
      </c>
      <c r="BT397">
        <v>91</v>
      </c>
      <c r="BU397">
        <v>76.5</v>
      </c>
      <c r="BV397">
        <v>62</v>
      </c>
      <c r="BW397">
        <v>88</v>
      </c>
      <c r="BX397">
        <v>75</v>
      </c>
    </row>
    <row r="398" spans="1:76" x14ac:dyDescent="0.4">
      <c r="A398" t="s">
        <v>318</v>
      </c>
      <c r="B398">
        <v>44</v>
      </c>
      <c r="C398">
        <v>45</v>
      </c>
      <c r="D398">
        <v>44.5</v>
      </c>
      <c r="E398">
        <v>44</v>
      </c>
      <c r="F398">
        <v>45</v>
      </c>
      <c r="G398">
        <v>44.5</v>
      </c>
      <c r="H398">
        <v>44</v>
      </c>
      <c r="I398">
        <v>45</v>
      </c>
      <c r="J398">
        <v>44.5</v>
      </c>
      <c r="K398">
        <v>44</v>
      </c>
      <c r="L398">
        <v>45</v>
      </c>
      <c r="M398">
        <v>44.5</v>
      </c>
      <c r="N398">
        <v>44</v>
      </c>
      <c r="O398">
        <v>45</v>
      </c>
      <c r="P398">
        <v>44.5</v>
      </c>
      <c r="Q398">
        <v>44</v>
      </c>
      <c r="R398">
        <v>45</v>
      </c>
      <c r="S398">
        <v>44.5</v>
      </c>
      <c r="T398">
        <v>44</v>
      </c>
      <c r="U398">
        <v>45</v>
      </c>
      <c r="V398">
        <v>44.5</v>
      </c>
      <c r="W398">
        <v>44</v>
      </c>
      <c r="X398">
        <v>45</v>
      </c>
      <c r="Y398">
        <v>44.5</v>
      </c>
      <c r="Z398">
        <v>44</v>
      </c>
      <c r="AA398">
        <v>45</v>
      </c>
      <c r="AB398">
        <v>44.5</v>
      </c>
      <c r="AC398">
        <v>44</v>
      </c>
      <c r="AD398">
        <v>45</v>
      </c>
      <c r="AE398">
        <v>44.5</v>
      </c>
      <c r="AF398">
        <v>44</v>
      </c>
      <c r="AG398">
        <v>45</v>
      </c>
      <c r="AH398">
        <v>44.5</v>
      </c>
      <c r="AI398">
        <v>44</v>
      </c>
      <c r="AJ398">
        <v>45</v>
      </c>
      <c r="AK398">
        <v>44.5</v>
      </c>
      <c r="AL398">
        <v>44</v>
      </c>
      <c r="AM398">
        <v>45</v>
      </c>
      <c r="AN398">
        <v>44.5</v>
      </c>
      <c r="AO398">
        <v>44</v>
      </c>
      <c r="AP398">
        <v>45</v>
      </c>
      <c r="AQ398">
        <v>44.5</v>
      </c>
      <c r="AR398">
        <v>44</v>
      </c>
      <c r="AS398">
        <v>45</v>
      </c>
      <c r="AT398">
        <v>44.5</v>
      </c>
      <c r="AU398">
        <v>44</v>
      </c>
      <c r="AV398">
        <v>45</v>
      </c>
      <c r="AW398">
        <v>44.5</v>
      </c>
      <c r="AX398">
        <v>44</v>
      </c>
      <c r="AY398">
        <v>45</v>
      </c>
      <c r="AZ398">
        <v>44.5</v>
      </c>
      <c r="BA398">
        <v>44</v>
      </c>
      <c r="BB398">
        <v>45</v>
      </c>
      <c r="BC398">
        <v>44.5</v>
      </c>
      <c r="BD398">
        <v>44</v>
      </c>
      <c r="BE398">
        <v>45</v>
      </c>
      <c r="BF398">
        <v>44.5</v>
      </c>
      <c r="BG398">
        <v>44</v>
      </c>
      <c r="BH398">
        <v>45</v>
      </c>
      <c r="BI398">
        <v>44.5</v>
      </c>
      <c r="BJ398">
        <v>44</v>
      </c>
      <c r="BK398">
        <v>45</v>
      </c>
      <c r="BL398">
        <v>44.5</v>
      </c>
      <c r="BM398">
        <v>44</v>
      </c>
      <c r="BN398">
        <v>45</v>
      </c>
      <c r="BO398">
        <v>44.5</v>
      </c>
      <c r="BP398">
        <v>44</v>
      </c>
      <c r="BQ398">
        <v>45</v>
      </c>
      <c r="BR398">
        <v>44.5</v>
      </c>
      <c r="BS398">
        <v>44</v>
      </c>
      <c r="BT398">
        <v>45</v>
      </c>
      <c r="BU398">
        <v>44.5</v>
      </c>
      <c r="BV398">
        <v>44</v>
      </c>
      <c r="BW398">
        <v>45</v>
      </c>
      <c r="BX398">
        <v>44.5</v>
      </c>
    </row>
    <row r="399" spans="1:76" x14ac:dyDescent="0.4">
      <c r="A399" t="s">
        <v>319</v>
      </c>
      <c r="B399">
        <v>88</v>
      </c>
      <c r="C399">
        <v>90</v>
      </c>
      <c r="D399">
        <v>89</v>
      </c>
      <c r="E399">
        <v>89</v>
      </c>
      <c r="F399">
        <v>92</v>
      </c>
      <c r="G399">
        <v>90.5</v>
      </c>
      <c r="H399">
        <v>91</v>
      </c>
      <c r="I399">
        <v>93</v>
      </c>
      <c r="J399">
        <v>92</v>
      </c>
      <c r="K399">
        <v>92</v>
      </c>
      <c r="L399">
        <v>94</v>
      </c>
      <c r="M399">
        <v>93</v>
      </c>
      <c r="N399">
        <v>93</v>
      </c>
      <c r="O399">
        <v>95</v>
      </c>
      <c r="P399">
        <v>94</v>
      </c>
      <c r="Q399">
        <v>95</v>
      </c>
      <c r="R399">
        <v>96</v>
      </c>
      <c r="S399">
        <v>95.5</v>
      </c>
      <c r="T399">
        <v>96</v>
      </c>
      <c r="U399">
        <v>97</v>
      </c>
      <c r="V399">
        <v>96.5</v>
      </c>
      <c r="W399">
        <v>98</v>
      </c>
      <c r="X399">
        <v>98</v>
      </c>
      <c r="Y399">
        <v>98</v>
      </c>
      <c r="Z399">
        <v>99</v>
      </c>
      <c r="AA399">
        <v>99</v>
      </c>
      <c r="AB399">
        <v>99</v>
      </c>
      <c r="AC399">
        <v>100</v>
      </c>
      <c r="AD399">
        <v>100</v>
      </c>
      <c r="AE399">
        <v>100</v>
      </c>
      <c r="AF399">
        <v>101</v>
      </c>
      <c r="AG399">
        <v>102</v>
      </c>
      <c r="AH399">
        <v>101.5</v>
      </c>
      <c r="AI399">
        <v>102</v>
      </c>
      <c r="AJ399">
        <v>103</v>
      </c>
      <c r="AK399">
        <v>102.5</v>
      </c>
      <c r="AL399">
        <v>103</v>
      </c>
      <c r="AM399">
        <v>105</v>
      </c>
      <c r="AN399">
        <v>104</v>
      </c>
      <c r="AO399">
        <v>105</v>
      </c>
      <c r="AP399">
        <v>106</v>
      </c>
      <c r="AQ399">
        <v>105.5</v>
      </c>
      <c r="AR399">
        <v>106</v>
      </c>
      <c r="AS399">
        <v>107</v>
      </c>
      <c r="AT399">
        <v>106.5</v>
      </c>
      <c r="AU399">
        <v>107</v>
      </c>
      <c r="AV399">
        <v>109</v>
      </c>
      <c r="AW399">
        <v>108</v>
      </c>
      <c r="AX399">
        <v>108</v>
      </c>
      <c r="AY399">
        <v>110</v>
      </c>
      <c r="AZ399">
        <v>109</v>
      </c>
      <c r="BA399">
        <v>109</v>
      </c>
      <c r="BB399">
        <v>112</v>
      </c>
      <c r="BC399">
        <v>110.5</v>
      </c>
      <c r="BD399">
        <v>110</v>
      </c>
      <c r="BE399">
        <v>113</v>
      </c>
      <c r="BF399">
        <v>111.5</v>
      </c>
      <c r="BG399">
        <v>111</v>
      </c>
      <c r="BH399">
        <v>114</v>
      </c>
      <c r="BI399">
        <v>112.5</v>
      </c>
      <c r="BJ399">
        <v>112</v>
      </c>
      <c r="BK399">
        <v>116</v>
      </c>
      <c r="BL399">
        <v>114</v>
      </c>
      <c r="BM399">
        <v>113</v>
      </c>
      <c r="BN399">
        <v>117</v>
      </c>
      <c r="BO399">
        <v>115</v>
      </c>
      <c r="BP399">
        <v>114</v>
      </c>
      <c r="BQ399">
        <v>118</v>
      </c>
      <c r="BR399">
        <v>116</v>
      </c>
      <c r="BS399">
        <v>115</v>
      </c>
      <c r="BT399">
        <v>120</v>
      </c>
      <c r="BU399">
        <v>117.5</v>
      </c>
      <c r="BV399">
        <v>116</v>
      </c>
      <c r="BW399">
        <v>121</v>
      </c>
      <c r="BX399">
        <v>118.5</v>
      </c>
    </row>
    <row r="400" spans="1:76" x14ac:dyDescent="0.4">
      <c r="A400" t="s">
        <v>320</v>
      </c>
      <c r="B400">
        <v>80</v>
      </c>
      <c r="C400">
        <v>115</v>
      </c>
      <c r="D400">
        <v>100.4</v>
      </c>
      <c r="E400">
        <v>80</v>
      </c>
      <c r="F400">
        <v>109</v>
      </c>
      <c r="G400">
        <v>96</v>
      </c>
      <c r="H400">
        <v>80</v>
      </c>
      <c r="I400">
        <v>107</v>
      </c>
      <c r="J400">
        <v>91.4</v>
      </c>
      <c r="K400">
        <v>76</v>
      </c>
      <c r="L400">
        <v>106</v>
      </c>
      <c r="M400">
        <v>87.2</v>
      </c>
      <c r="N400">
        <v>63</v>
      </c>
      <c r="O400">
        <v>104</v>
      </c>
      <c r="P400">
        <v>83</v>
      </c>
      <c r="Q400">
        <v>63</v>
      </c>
      <c r="R400">
        <v>103</v>
      </c>
      <c r="S400">
        <v>81.2</v>
      </c>
      <c r="T400">
        <v>63</v>
      </c>
      <c r="U400">
        <v>101</v>
      </c>
      <c r="V400">
        <v>79.400000000000006</v>
      </c>
      <c r="W400">
        <v>62</v>
      </c>
      <c r="X400">
        <v>99</v>
      </c>
      <c r="Y400">
        <v>78.400000000000006</v>
      </c>
      <c r="Z400">
        <v>62</v>
      </c>
      <c r="AA400">
        <v>98</v>
      </c>
      <c r="AB400">
        <v>77.599999999999994</v>
      </c>
      <c r="AC400">
        <v>62</v>
      </c>
      <c r="AD400">
        <v>96</v>
      </c>
      <c r="AE400">
        <v>77</v>
      </c>
      <c r="AF400">
        <v>62</v>
      </c>
      <c r="AG400">
        <v>95</v>
      </c>
      <c r="AH400">
        <v>76.400000000000006</v>
      </c>
      <c r="AI400">
        <v>62</v>
      </c>
      <c r="AJ400">
        <v>93</v>
      </c>
      <c r="AK400">
        <v>75.599999999999994</v>
      </c>
      <c r="AL400">
        <v>62</v>
      </c>
      <c r="AM400">
        <v>91</v>
      </c>
      <c r="AN400">
        <v>74.599999999999994</v>
      </c>
      <c r="AO400">
        <v>61</v>
      </c>
      <c r="AP400">
        <v>90</v>
      </c>
      <c r="AQ400">
        <v>74</v>
      </c>
      <c r="AR400">
        <v>61</v>
      </c>
      <c r="AS400">
        <v>88</v>
      </c>
      <c r="AT400">
        <v>73.2</v>
      </c>
      <c r="AU400">
        <v>61</v>
      </c>
      <c r="AV400">
        <v>87</v>
      </c>
      <c r="AW400">
        <v>72.400000000000006</v>
      </c>
      <c r="AX400">
        <v>61</v>
      </c>
      <c r="AY400">
        <v>85</v>
      </c>
      <c r="AZ400">
        <v>71.8</v>
      </c>
      <c r="BA400">
        <v>61</v>
      </c>
      <c r="BB400">
        <v>83</v>
      </c>
      <c r="BC400">
        <v>71</v>
      </c>
      <c r="BD400">
        <v>60</v>
      </c>
      <c r="BE400">
        <v>82</v>
      </c>
      <c r="BF400">
        <v>70.2</v>
      </c>
      <c r="BG400">
        <v>60</v>
      </c>
      <c r="BH400">
        <v>80</v>
      </c>
      <c r="BI400">
        <v>69.400000000000006</v>
      </c>
      <c r="BJ400">
        <v>59</v>
      </c>
      <c r="BK400">
        <v>80</v>
      </c>
      <c r="BL400">
        <v>68.8</v>
      </c>
      <c r="BM400">
        <v>58</v>
      </c>
      <c r="BN400">
        <v>80</v>
      </c>
      <c r="BO400">
        <v>67.8</v>
      </c>
      <c r="BP400">
        <v>57</v>
      </c>
      <c r="BQ400">
        <v>80</v>
      </c>
      <c r="BR400">
        <v>67</v>
      </c>
      <c r="BS400">
        <v>57</v>
      </c>
      <c r="BT400">
        <v>80</v>
      </c>
      <c r="BU400">
        <v>66.599999999999994</v>
      </c>
      <c r="BV400">
        <v>56</v>
      </c>
      <c r="BW400">
        <v>80</v>
      </c>
      <c r="BX400">
        <v>65.599999999999994</v>
      </c>
    </row>
    <row r="401" spans="1:76" x14ac:dyDescent="0.4">
      <c r="A401" t="s">
        <v>321</v>
      </c>
      <c r="B401">
        <v>49</v>
      </c>
      <c r="C401">
        <v>134</v>
      </c>
      <c r="D401">
        <v>102.75</v>
      </c>
      <c r="E401">
        <v>48</v>
      </c>
      <c r="F401">
        <v>130</v>
      </c>
      <c r="G401">
        <v>101.66666666666669</v>
      </c>
      <c r="H401">
        <v>47</v>
      </c>
      <c r="I401">
        <v>127</v>
      </c>
      <c r="J401">
        <v>100.66666666666666</v>
      </c>
      <c r="K401">
        <v>45</v>
      </c>
      <c r="L401">
        <v>129</v>
      </c>
      <c r="M401">
        <v>99.333333333333329</v>
      </c>
      <c r="N401">
        <v>44</v>
      </c>
      <c r="O401">
        <v>133</v>
      </c>
      <c r="P401">
        <v>98.166666666666657</v>
      </c>
      <c r="Q401">
        <v>43</v>
      </c>
      <c r="R401">
        <v>137</v>
      </c>
      <c r="S401">
        <v>97.333333333333329</v>
      </c>
      <c r="T401">
        <v>42</v>
      </c>
      <c r="U401">
        <v>133</v>
      </c>
      <c r="V401">
        <v>95.583333333333343</v>
      </c>
      <c r="W401">
        <v>41</v>
      </c>
      <c r="X401">
        <v>128</v>
      </c>
      <c r="Y401">
        <v>93.666666666666657</v>
      </c>
      <c r="Z401">
        <v>39</v>
      </c>
      <c r="AA401">
        <v>124</v>
      </c>
      <c r="AB401">
        <v>91.75</v>
      </c>
      <c r="AC401">
        <v>38</v>
      </c>
      <c r="AD401">
        <v>120</v>
      </c>
      <c r="AE401">
        <v>90.000000000000014</v>
      </c>
      <c r="AF401">
        <v>37</v>
      </c>
      <c r="AG401">
        <v>115</v>
      </c>
      <c r="AH401">
        <v>88.25</v>
      </c>
      <c r="AI401">
        <v>36</v>
      </c>
      <c r="AJ401">
        <v>112</v>
      </c>
      <c r="AK401">
        <v>86.5</v>
      </c>
      <c r="AL401">
        <v>35</v>
      </c>
      <c r="AM401">
        <v>115</v>
      </c>
      <c r="AN401">
        <v>84.666666666666671</v>
      </c>
      <c r="AO401">
        <v>33</v>
      </c>
      <c r="AP401">
        <v>110</v>
      </c>
      <c r="AQ401">
        <v>81.583333333333329</v>
      </c>
      <c r="AR401">
        <v>32</v>
      </c>
      <c r="AS401">
        <v>109</v>
      </c>
      <c r="AT401">
        <v>78.583333333333329</v>
      </c>
      <c r="AU401">
        <v>31</v>
      </c>
      <c r="AV401">
        <v>108</v>
      </c>
      <c r="AW401">
        <v>74.666666666666657</v>
      </c>
      <c r="AX401">
        <v>30</v>
      </c>
      <c r="AY401">
        <v>108</v>
      </c>
      <c r="AZ401">
        <v>70.75</v>
      </c>
      <c r="BA401">
        <v>29</v>
      </c>
      <c r="BB401">
        <v>107</v>
      </c>
      <c r="BC401">
        <v>68.166666666666671</v>
      </c>
      <c r="BD401">
        <v>27</v>
      </c>
      <c r="BE401">
        <v>106</v>
      </c>
      <c r="BF401">
        <v>65.416666666666671</v>
      </c>
      <c r="BG401">
        <v>26</v>
      </c>
      <c r="BH401">
        <v>106</v>
      </c>
      <c r="BI401">
        <v>65.916666666666686</v>
      </c>
      <c r="BJ401">
        <v>25</v>
      </c>
      <c r="BK401">
        <v>105</v>
      </c>
      <c r="BL401">
        <v>66.333333333333329</v>
      </c>
      <c r="BM401">
        <v>24</v>
      </c>
      <c r="BN401">
        <v>109</v>
      </c>
      <c r="BO401">
        <v>74.416666666666657</v>
      </c>
      <c r="BP401">
        <v>21</v>
      </c>
      <c r="BQ401">
        <v>158</v>
      </c>
      <c r="BR401">
        <v>88.499999999999986</v>
      </c>
      <c r="BS401">
        <v>43</v>
      </c>
      <c r="BT401">
        <v>207</v>
      </c>
      <c r="BU401">
        <v>111.33333333333334</v>
      </c>
      <c r="BV401">
        <v>53</v>
      </c>
      <c r="BW401">
        <v>256</v>
      </c>
      <c r="BX401">
        <v>134.5</v>
      </c>
    </row>
    <row r="402" spans="1:76" x14ac:dyDescent="0.4">
      <c r="A402" t="s">
        <v>322</v>
      </c>
      <c r="B402">
        <v>31</v>
      </c>
      <c r="C402">
        <v>141</v>
      </c>
      <c r="D402">
        <v>84.571428571428555</v>
      </c>
      <c r="E402">
        <v>32</v>
      </c>
      <c r="F402">
        <v>135</v>
      </c>
      <c r="G402">
        <v>82.190476190476176</v>
      </c>
      <c r="H402">
        <v>33</v>
      </c>
      <c r="I402">
        <v>129</v>
      </c>
      <c r="J402">
        <v>79.952380952380949</v>
      </c>
      <c r="K402">
        <v>33</v>
      </c>
      <c r="L402">
        <v>123</v>
      </c>
      <c r="M402">
        <v>77.714285714285708</v>
      </c>
      <c r="N402">
        <v>34</v>
      </c>
      <c r="O402">
        <v>117</v>
      </c>
      <c r="P402">
        <v>75.404761904761912</v>
      </c>
      <c r="Q402">
        <v>35</v>
      </c>
      <c r="R402">
        <v>111</v>
      </c>
      <c r="S402">
        <v>73.166666666666643</v>
      </c>
      <c r="T402">
        <v>36</v>
      </c>
      <c r="U402">
        <v>105</v>
      </c>
      <c r="V402">
        <v>70.833333333333329</v>
      </c>
      <c r="W402">
        <v>36</v>
      </c>
      <c r="X402">
        <v>100</v>
      </c>
      <c r="Y402">
        <v>68.523809523809518</v>
      </c>
      <c r="Z402">
        <v>37</v>
      </c>
      <c r="AA402">
        <v>96</v>
      </c>
      <c r="AB402">
        <v>66.261904761904745</v>
      </c>
      <c r="AC402">
        <v>37</v>
      </c>
      <c r="AD402">
        <v>92</v>
      </c>
      <c r="AE402">
        <v>63.928571428571431</v>
      </c>
      <c r="AF402">
        <v>35</v>
      </c>
      <c r="AG402">
        <v>88</v>
      </c>
      <c r="AH402">
        <v>61.619047619047613</v>
      </c>
      <c r="AI402">
        <v>33</v>
      </c>
      <c r="AJ402">
        <v>85</v>
      </c>
      <c r="AK402">
        <v>59.38095238095238</v>
      </c>
      <c r="AL402">
        <v>35</v>
      </c>
      <c r="AM402">
        <v>85</v>
      </c>
      <c r="AN402">
        <v>57.333333333333343</v>
      </c>
      <c r="AO402">
        <v>36</v>
      </c>
      <c r="AP402">
        <v>84</v>
      </c>
      <c r="AQ402">
        <v>55.190476190476183</v>
      </c>
      <c r="AR402">
        <v>38</v>
      </c>
      <c r="AS402">
        <v>84</v>
      </c>
      <c r="AT402">
        <v>53.142857142857139</v>
      </c>
      <c r="AU402">
        <v>39</v>
      </c>
      <c r="AV402">
        <v>84</v>
      </c>
      <c r="AW402">
        <v>51.023809523809526</v>
      </c>
      <c r="AX402">
        <v>38</v>
      </c>
      <c r="AY402">
        <v>83</v>
      </c>
      <c r="AZ402">
        <v>49.285714285714278</v>
      </c>
      <c r="BA402">
        <v>34</v>
      </c>
      <c r="BB402">
        <v>83</v>
      </c>
      <c r="BC402">
        <v>48.404761904761905</v>
      </c>
      <c r="BD402">
        <v>31</v>
      </c>
      <c r="BE402">
        <v>83</v>
      </c>
      <c r="BF402">
        <v>48.214285714285715</v>
      </c>
      <c r="BG402">
        <v>39</v>
      </c>
      <c r="BH402">
        <v>88</v>
      </c>
      <c r="BI402">
        <v>63.880952380952372</v>
      </c>
      <c r="BJ402">
        <v>46</v>
      </c>
      <c r="BK402">
        <v>130</v>
      </c>
      <c r="BL402">
        <v>81.738095238095255</v>
      </c>
      <c r="BM402">
        <v>47</v>
      </c>
      <c r="BN402">
        <v>179</v>
      </c>
      <c r="BO402">
        <v>101.04761904761904</v>
      </c>
      <c r="BP402">
        <v>47</v>
      </c>
      <c r="BQ402">
        <v>228</v>
      </c>
      <c r="BR402">
        <v>121.85714285714283</v>
      </c>
      <c r="BS402">
        <v>48</v>
      </c>
      <c r="BT402">
        <v>321</v>
      </c>
      <c r="BU402">
        <v>149.64285714285711</v>
      </c>
      <c r="BV402">
        <v>49</v>
      </c>
      <c r="BW402">
        <v>432</v>
      </c>
      <c r="BX402">
        <v>177.50000000000003</v>
      </c>
    </row>
    <row r="403" spans="1:76" x14ac:dyDescent="0.4">
      <c r="A403" t="s">
        <v>323</v>
      </c>
      <c r="B403">
        <v>53</v>
      </c>
      <c r="C403">
        <v>116</v>
      </c>
      <c r="D403">
        <v>84.142857142857139</v>
      </c>
      <c r="E403">
        <v>55</v>
      </c>
      <c r="F403">
        <v>118</v>
      </c>
      <c r="G403">
        <v>85.285714285714292</v>
      </c>
      <c r="H403">
        <v>57</v>
      </c>
      <c r="I403">
        <v>119</v>
      </c>
      <c r="J403">
        <v>86.285714285714292</v>
      </c>
      <c r="K403">
        <v>59</v>
      </c>
      <c r="L403">
        <v>120</v>
      </c>
      <c r="M403">
        <v>87.285714285714292</v>
      </c>
      <c r="N403">
        <v>62</v>
      </c>
      <c r="O403">
        <v>122</v>
      </c>
      <c r="P403">
        <v>88.714285714285722</v>
      </c>
      <c r="Q403">
        <v>64</v>
      </c>
      <c r="R403">
        <v>123</v>
      </c>
      <c r="S403">
        <v>89.571428571428569</v>
      </c>
      <c r="T403">
        <v>66</v>
      </c>
      <c r="U403">
        <v>125</v>
      </c>
      <c r="V403">
        <v>90.857142857142847</v>
      </c>
      <c r="W403">
        <v>67</v>
      </c>
      <c r="X403">
        <v>126</v>
      </c>
      <c r="Y403">
        <v>91.857142857142861</v>
      </c>
      <c r="Z403">
        <v>67</v>
      </c>
      <c r="AA403">
        <v>127</v>
      </c>
      <c r="AB403">
        <v>93</v>
      </c>
      <c r="AC403">
        <v>67</v>
      </c>
      <c r="AD403">
        <v>129</v>
      </c>
      <c r="AE403">
        <v>94</v>
      </c>
      <c r="AF403">
        <v>67</v>
      </c>
      <c r="AG403">
        <v>130</v>
      </c>
      <c r="AH403">
        <v>95.142857142857139</v>
      </c>
      <c r="AI403">
        <v>67</v>
      </c>
      <c r="AJ403">
        <v>132</v>
      </c>
      <c r="AK403">
        <v>95.571428571428569</v>
      </c>
      <c r="AL403">
        <v>67</v>
      </c>
      <c r="AM403">
        <v>133</v>
      </c>
      <c r="AN403">
        <v>95.857142857142861</v>
      </c>
      <c r="AO403">
        <v>67</v>
      </c>
      <c r="AP403">
        <v>134</v>
      </c>
      <c r="AQ403">
        <v>96</v>
      </c>
      <c r="AR403">
        <v>67</v>
      </c>
      <c r="AS403">
        <v>136</v>
      </c>
      <c r="AT403">
        <v>94.857142857142847</v>
      </c>
      <c r="AU403">
        <v>67</v>
      </c>
      <c r="AV403">
        <v>137</v>
      </c>
      <c r="AW403">
        <v>93.571428571428569</v>
      </c>
      <c r="AX403">
        <v>67</v>
      </c>
      <c r="AY403">
        <v>139</v>
      </c>
      <c r="AZ403">
        <v>92.428571428571431</v>
      </c>
      <c r="BA403">
        <v>67</v>
      </c>
      <c r="BB403">
        <v>140</v>
      </c>
      <c r="BC403">
        <v>91</v>
      </c>
      <c r="BD403">
        <v>60</v>
      </c>
      <c r="BE403">
        <v>133</v>
      </c>
      <c r="BF403">
        <v>88.571428571428569</v>
      </c>
      <c r="BG403">
        <v>50</v>
      </c>
      <c r="BH403">
        <v>126</v>
      </c>
      <c r="BI403">
        <v>85.000000000000014</v>
      </c>
      <c r="BJ403">
        <v>59</v>
      </c>
      <c r="BK403">
        <v>119</v>
      </c>
      <c r="BL403">
        <v>84.142857142857153</v>
      </c>
      <c r="BM403">
        <v>67</v>
      </c>
      <c r="BN403">
        <v>112</v>
      </c>
      <c r="BO403">
        <v>83.428571428571431</v>
      </c>
      <c r="BP403">
        <v>67</v>
      </c>
      <c r="BQ403">
        <v>105</v>
      </c>
      <c r="BR403">
        <v>82.714285714285722</v>
      </c>
      <c r="BS403">
        <v>64</v>
      </c>
      <c r="BT403">
        <v>268</v>
      </c>
      <c r="BU403">
        <v>106.14285714285714</v>
      </c>
      <c r="BV403">
        <v>58</v>
      </c>
      <c r="BW403">
        <v>431</v>
      </c>
      <c r="BX403">
        <v>129.71428571428572</v>
      </c>
    </row>
    <row r="404" spans="1:76" x14ac:dyDescent="0.4">
      <c r="A404" t="s">
        <v>324</v>
      </c>
      <c r="B404">
        <v>10</v>
      </c>
      <c r="C404">
        <v>84</v>
      </c>
      <c r="D404">
        <v>48.611111111111114</v>
      </c>
      <c r="E404">
        <v>12</v>
      </c>
      <c r="F404">
        <v>81</v>
      </c>
      <c r="G404">
        <v>48.166666666666671</v>
      </c>
      <c r="H404">
        <v>13</v>
      </c>
      <c r="I404">
        <v>78</v>
      </c>
      <c r="J404">
        <v>47.777777777777764</v>
      </c>
      <c r="K404">
        <v>15</v>
      </c>
      <c r="L404">
        <v>77</v>
      </c>
      <c r="M404">
        <v>47.277777777777779</v>
      </c>
      <c r="N404">
        <v>17</v>
      </c>
      <c r="O404">
        <v>75</v>
      </c>
      <c r="P404">
        <v>46.944444444444443</v>
      </c>
      <c r="Q404">
        <v>18</v>
      </c>
      <c r="R404">
        <v>74</v>
      </c>
      <c r="S404">
        <v>46.888888888888886</v>
      </c>
      <c r="T404">
        <v>20</v>
      </c>
      <c r="U404">
        <v>73</v>
      </c>
      <c r="V404">
        <v>46.888888888888886</v>
      </c>
      <c r="W404">
        <v>21</v>
      </c>
      <c r="X404">
        <v>71</v>
      </c>
      <c r="Y404">
        <v>46.722222222222221</v>
      </c>
      <c r="Z404">
        <v>23</v>
      </c>
      <c r="AA404">
        <v>70</v>
      </c>
      <c r="AB404">
        <v>46.777777777777779</v>
      </c>
      <c r="AC404">
        <v>24</v>
      </c>
      <c r="AD404">
        <v>69</v>
      </c>
      <c r="AE404">
        <v>46.666666666666671</v>
      </c>
      <c r="AF404">
        <v>26</v>
      </c>
      <c r="AG404">
        <v>67</v>
      </c>
      <c r="AH404">
        <v>46.722222222222221</v>
      </c>
      <c r="AI404">
        <v>27</v>
      </c>
      <c r="AJ404">
        <v>66</v>
      </c>
      <c r="AK404">
        <v>46.722222222222229</v>
      </c>
      <c r="AL404">
        <v>29</v>
      </c>
      <c r="AM404">
        <v>65</v>
      </c>
      <c r="AN404">
        <v>46.5</v>
      </c>
      <c r="AO404">
        <v>31</v>
      </c>
      <c r="AP404">
        <v>63</v>
      </c>
      <c r="AQ404">
        <v>46.55555555555555</v>
      </c>
      <c r="AR404">
        <v>32</v>
      </c>
      <c r="AS404">
        <v>62</v>
      </c>
      <c r="AT404">
        <v>46.555555555555557</v>
      </c>
      <c r="AU404">
        <v>34</v>
      </c>
      <c r="AV404">
        <v>61</v>
      </c>
      <c r="AW404">
        <v>46.555555555555557</v>
      </c>
      <c r="AX404">
        <v>33</v>
      </c>
      <c r="AY404">
        <v>62</v>
      </c>
      <c r="AZ404">
        <v>47.166666666666657</v>
      </c>
      <c r="BA404">
        <v>32</v>
      </c>
      <c r="BB404">
        <v>63</v>
      </c>
      <c r="BC404">
        <v>47.555555555555557</v>
      </c>
      <c r="BD404">
        <v>31</v>
      </c>
      <c r="BE404">
        <v>65</v>
      </c>
      <c r="BF404">
        <v>48.055555555555557</v>
      </c>
      <c r="BG404">
        <v>29</v>
      </c>
      <c r="BH404">
        <v>73</v>
      </c>
      <c r="BI404">
        <v>48.777777777777779</v>
      </c>
      <c r="BJ404">
        <v>30</v>
      </c>
      <c r="BK404">
        <v>80</v>
      </c>
      <c r="BL404">
        <v>51.222222222222214</v>
      </c>
      <c r="BM404">
        <v>30</v>
      </c>
      <c r="BN404">
        <v>88</v>
      </c>
      <c r="BO404">
        <v>53.833333333333336</v>
      </c>
      <c r="BP404">
        <v>38</v>
      </c>
      <c r="BQ404">
        <v>175</v>
      </c>
      <c r="BR404">
        <v>82.555555555555557</v>
      </c>
      <c r="BS404">
        <v>38</v>
      </c>
      <c r="BT404">
        <v>320</v>
      </c>
      <c r="BU404">
        <v>110.77777777777777</v>
      </c>
      <c r="BV404">
        <v>38</v>
      </c>
      <c r="BW404">
        <v>466</v>
      </c>
      <c r="BX404">
        <v>143.27777777777777</v>
      </c>
    </row>
    <row r="405" spans="1:76" x14ac:dyDescent="0.4">
      <c r="A405" t="s">
        <v>325</v>
      </c>
      <c r="B405">
        <v>82</v>
      </c>
      <c r="C405">
        <v>301</v>
      </c>
      <c r="D405">
        <v>132.79166666666663</v>
      </c>
      <c r="E405">
        <v>79</v>
      </c>
      <c r="F405">
        <v>296</v>
      </c>
      <c r="G405">
        <v>127.54166666666666</v>
      </c>
      <c r="H405">
        <v>76</v>
      </c>
      <c r="I405">
        <v>292</v>
      </c>
      <c r="J405">
        <v>122.625</v>
      </c>
      <c r="K405">
        <v>71</v>
      </c>
      <c r="L405">
        <v>287</v>
      </c>
      <c r="M405">
        <v>117.58333333333334</v>
      </c>
      <c r="N405">
        <v>64</v>
      </c>
      <c r="O405">
        <v>282</v>
      </c>
      <c r="P405">
        <v>112.33333333333334</v>
      </c>
      <c r="Q405">
        <v>57</v>
      </c>
      <c r="R405">
        <v>278</v>
      </c>
      <c r="S405">
        <v>107.16666666666667</v>
      </c>
      <c r="T405">
        <v>50</v>
      </c>
      <c r="U405">
        <v>243</v>
      </c>
      <c r="V405">
        <v>100.87500000000001</v>
      </c>
      <c r="W405">
        <v>44</v>
      </c>
      <c r="X405">
        <v>208</v>
      </c>
      <c r="Y405">
        <v>94.458333333333343</v>
      </c>
      <c r="Z405">
        <v>37</v>
      </c>
      <c r="AA405">
        <v>191</v>
      </c>
      <c r="AB405">
        <v>88.124999999999986</v>
      </c>
      <c r="AC405">
        <v>30</v>
      </c>
      <c r="AD405">
        <v>192</v>
      </c>
      <c r="AE405">
        <v>82.416666666666686</v>
      </c>
      <c r="AF405">
        <v>30</v>
      </c>
      <c r="AG405">
        <v>122</v>
      </c>
      <c r="AH405">
        <v>74.875000000000014</v>
      </c>
      <c r="AI405">
        <v>30</v>
      </c>
      <c r="AJ405">
        <v>107</v>
      </c>
      <c r="AK405">
        <v>67.125</v>
      </c>
      <c r="AL405">
        <v>30</v>
      </c>
      <c r="AM405">
        <v>103</v>
      </c>
      <c r="AN405">
        <v>63.875000000000007</v>
      </c>
      <c r="AO405">
        <v>30</v>
      </c>
      <c r="AP405">
        <v>98</v>
      </c>
      <c r="AQ405">
        <v>60.875000000000007</v>
      </c>
      <c r="AR405">
        <v>30</v>
      </c>
      <c r="AS405">
        <v>94</v>
      </c>
      <c r="AT405">
        <v>58.166666666666671</v>
      </c>
      <c r="AU405">
        <v>30</v>
      </c>
      <c r="AV405">
        <v>89</v>
      </c>
      <c r="AW405">
        <v>55.499999999999993</v>
      </c>
      <c r="AX405">
        <v>30</v>
      </c>
      <c r="AY405">
        <v>84</v>
      </c>
      <c r="AZ405">
        <v>52.666666666666664</v>
      </c>
      <c r="BA405">
        <v>30</v>
      </c>
      <c r="BB405">
        <v>80</v>
      </c>
      <c r="BC405">
        <v>50.083333333333329</v>
      </c>
      <c r="BD405">
        <v>30</v>
      </c>
      <c r="BE405">
        <v>75</v>
      </c>
      <c r="BF405">
        <v>47.416666666666664</v>
      </c>
      <c r="BG405">
        <v>27</v>
      </c>
      <c r="BH405">
        <v>79</v>
      </c>
      <c r="BI405">
        <v>45.708333333333329</v>
      </c>
      <c r="BJ405">
        <v>24</v>
      </c>
      <c r="BK405">
        <v>84</v>
      </c>
      <c r="BL405">
        <v>44.041666666666671</v>
      </c>
      <c r="BM405">
        <v>21</v>
      </c>
      <c r="BN405">
        <v>98</v>
      </c>
      <c r="BO405">
        <v>42.208333333333329</v>
      </c>
      <c r="BP405">
        <v>18</v>
      </c>
      <c r="BQ405">
        <v>115</v>
      </c>
      <c r="BR405">
        <v>40.541666666666664</v>
      </c>
      <c r="BS405">
        <v>14</v>
      </c>
      <c r="BT405">
        <v>59</v>
      </c>
      <c r="BU405">
        <v>33.708333333333329</v>
      </c>
      <c r="BV405">
        <v>3</v>
      </c>
      <c r="BW405">
        <v>59</v>
      </c>
      <c r="BX405">
        <v>27.041666666666661</v>
      </c>
    </row>
    <row r="406" spans="1:76" x14ac:dyDescent="0.4">
      <c r="A406" t="s">
        <v>326</v>
      </c>
      <c r="B406">
        <v>57</v>
      </c>
      <c r="C406">
        <v>315</v>
      </c>
      <c r="D406">
        <v>124.19607843137256</v>
      </c>
      <c r="E406">
        <v>57</v>
      </c>
      <c r="F406">
        <v>313</v>
      </c>
      <c r="G406">
        <v>123.45098039215689</v>
      </c>
      <c r="H406">
        <v>56</v>
      </c>
      <c r="I406">
        <v>283</v>
      </c>
      <c r="J406">
        <v>118.70588235294116</v>
      </c>
      <c r="K406">
        <v>55</v>
      </c>
      <c r="L406">
        <v>253</v>
      </c>
      <c r="M406">
        <v>114.13725490196082</v>
      </c>
      <c r="N406">
        <v>55</v>
      </c>
      <c r="O406">
        <v>223</v>
      </c>
      <c r="P406">
        <v>109.52941176470587</v>
      </c>
      <c r="Q406">
        <v>54</v>
      </c>
      <c r="R406">
        <v>228</v>
      </c>
      <c r="S406">
        <v>105.62745098039217</v>
      </c>
      <c r="T406">
        <v>53</v>
      </c>
      <c r="U406">
        <v>256</v>
      </c>
      <c r="V406">
        <v>101.84313725490198</v>
      </c>
      <c r="W406">
        <v>51</v>
      </c>
      <c r="X406">
        <v>168</v>
      </c>
      <c r="Y406">
        <v>91.098039215686285</v>
      </c>
      <c r="Z406">
        <v>49</v>
      </c>
      <c r="AA406">
        <v>151</v>
      </c>
      <c r="AB406">
        <v>86.509803921568633</v>
      </c>
      <c r="AC406">
        <v>47</v>
      </c>
      <c r="AD406">
        <v>134</v>
      </c>
      <c r="AE406">
        <v>82.450980392156865</v>
      </c>
      <c r="AF406">
        <v>44</v>
      </c>
      <c r="AG406">
        <v>117</v>
      </c>
      <c r="AH406">
        <v>78.352941176470608</v>
      </c>
      <c r="AI406">
        <v>42</v>
      </c>
      <c r="AJ406">
        <v>106</v>
      </c>
      <c r="AK406">
        <v>74.529411764705898</v>
      </c>
      <c r="AL406">
        <v>40</v>
      </c>
      <c r="AM406">
        <v>96</v>
      </c>
      <c r="AN406">
        <v>70.921568627450981</v>
      </c>
      <c r="AO406">
        <v>37</v>
      </c>
      <c r="AP406">
        <v>93</v>
      </c>
      <c r="AQ406">
        <v>67.039215686274545</v>
      </c>
      <c r="AR406">
        <v>35</v>
      </c>
      <c r="AS406">
        <v>93</v>
      </c>
      <c r="AT406">
        <v>63.411764705882348</v>
      </c>
      <c r="AU406">
        <v>33</v>
      </c>
      <c r="AV406">
        <v>92</v>
      </c>
      <c r="AW406">
        <v>59.588235294117652</v>
      </c>
      <c r="AX406">
        <v>16</v>
      </c>
      <c r="AY406">
        <v>92</v>
      </c>
      <c r="AZ406">
        <v>56.294117647058833</v>
      </c>
      <c r="BA406">
        <v>28</v>
      </c>
      <c r="BB406">
        <v>170</v>
      </c>
      <c r="BC406">
        <v>66.941176470588232</v>
      </c>
      <c r="BD406">
        <v>26</v>
      </c>
      <c r="BE406">
        <v>264</v>
      </c>
      <c r="BF406">
        <v>82.764705882352928</v>
      </c>
      <c r="BG406">
        <v>23</v>
      </c>
      <c r="BH406">
        <v>357</v>
      </c>
      <c r="BI406">
        <v>122.27450980392157</v>
      </c>
      <c r="BJ406">
        <v>21</v>
      </c>
      <c r="BK406">
        <v>403</v>
      </c>
      <c r="BL406">
        <v>162.03921568627453</v>
      </c>
      <c r="BM406">
        <v>19</v>
      </c>
      <c r="BN406">
        <v>420</v>
      </c>
      <c r="BO406">
        <v>195.47058823529414</v>
      </c>
      <c r="BP406">
        <v>66</v>
      </c>
      <c r="BQ406">
        <v>488</v>
      </c>
      <c r="BR406">
        <v>272.99999999999994</v>
      </c>
      <c r="BS406">
        <v>72</v>
      </c>
      <c r="BT406">
        <v>402</v>
      </c>
      <c r="BU406">
        <v>222.23529411764707</v>
      </c>
      <c r="BV406">
        <v>73</v>
      </c>
      <c r="BW406">
        <v>473</v>
      </c>
      <c r="BX406">
        <v>224.13725490196074</v>
      </c>
    </row>
    <row r="407" spans="1:76" x14ac:dyDescent="0.4">
      <c r="A407" t="s">
        <v>327</v>
      </c>
      <c r="B407">
        <v>27</v>
      </c>
      <c r="C407">
        <v>65</v>
      </c>
      <c r="D407">
        <v>50.888888888888886</v>
      </c>
      <c r="E407">
        <v>28</v>
      </c>
      <c r="F407">
        <v>58</v>
      </c>
      <c r="G407">
        <v>49.777777777777779</v>
      </c>
      <c r="H407">
        <v>28</v>
      </c>
      <c r="I407">
        <v>54</v>
      </c>
      <c r="J407">
        <v>48.333333333333336</v>
      </c>
      <c r="K407">
        <v>29</v>
      </c>
      <c r="L407">
        <v>52</v>
      </c>
      <c r="M407">
        <v>47</v>
      </c>
      <c r="N407">
        <v>30</v>
      </c>
      <c r="O407">
        <v>52</v>
      </c>
      <c r="P407">
        <v>45.888888888888886</v>
      </c>
      <c r="Q407">
        <v>29</v>
      </c>
      <c r="R407">
        <v>52</v>
      </c>
      <c r="S407">
        <v>44.333333333333336</v>
      </c>
      <c r="T407">
        <v>29</v>
      </c>
      <c r="U407">
        <v>52</v>
      </c>
      <c r="V407">
        <v>44</v>
      </c>
      <c r="W407">
        <v>29</v>
      </c>
      <c r="X407">
        <v>52</v>
      </c>
      <c r="Y407">
        <v>43.333333333333336</v>
      </c>
      <c r="Z407">
        <v>29</v>
      </c>
      <c r="AA407">
        <v>52</v>
      </c>
      <c r="AB407">
        <v>42.888888888888886</v>
      </c>
      <c r="AC407">
        <v>29</v>
      </c>
      <c r="AD407">
        <v>52</v>
      </c>
      <c r="AE407">
        <v>42.222222222222229</v>
      </c>
      <c r="AF407">
        <v>29</v>
      </c>
      <c r="AG407">
        <v>52</v>
      </c>
      <c r="AH407">
        <v>41.777777777777779</v>
      </c>
      <c r="AI407">
        <v>29</v>
      </c>
      <c r="AJ407">
        <v>52</v>
      </c>
      <c r="AK407">
        <v>41.333333333333336</v>
      </c>
      <c r="AL407">
        <v>27</v>
      </c>
      <c r="AM407">
        <v>52</v>
      </c>
      <c r="AN407">
        <v>40.777777777777779</v>
      </c>
      <c r="AO407">
        <v>25</v>
      </c>
      <c r="AP407">
        <v>52</v>
      </c>
      <c r="AQ407">
        <v>40.222222222222221</v>
      </c>
      <c r="AR407">
        <v>22</v>
      </c>
      <c r="AS407">
        <v>52</v>
      </c>
      <c r="AT407">
        <v>39.555555555555557</v>
      </c>
      <c r="AU407">
        <v>20</v>
      </c>
      <c r="AV407">
        <v>52</v>
      </c>
      <c r="AW407">
        <v>38.999999999999993</v>
      </c>
      <c r="AX407">
        <v>17</v>
      </c>
      <c r="AY407">
        <v>52</v>
      </c>
      <c r="AZ407">
        <v>38.555555555555557</v>
      </c>
      <c r="BA407">
        <v>15</v>
      </c>
      <c r="BB407">
        <v>52</v>
      </c>
      <c r="BC407">
        <v>38.111111111111114</v>
      </c>
      <c r="BD407">
        <v>13</v>
      </c>
      <c r="BE407">
        <v>52</v>
      </c>
      <c r="BF407">
        <v>37.666666666666664</v>
      </c>
      <c r="BG407">
        <v>10</v>
      </c>
      <c r="BH407">
        <v>52</v>
      </c>
      <c r="BI407">
        <v>37</v>
      </c>
      <c r="BJ407">
        <v>23</v>
      </c>
      <c r="BK407">
        <v>52</v>
      </c>
      <c r="BL407">
        <v>40.222222222222221</v>
      </c>
      <c r="BM407">
        <v>27</v>
      </c>
      <c r="BN407">
        <v>66</v>
      </c>
      <c r="BO407">
        <v>48.666666666666664</v>
      </c>
      <c r="BP407">
        <v>27</v>
      </c>
      <c r="BQ407">
        <v>94</v>
      </c>
      <c r="BR407">
        <v>57.333333333333336</v>
      </c>
      <c r="BS407">
        <v>27</v>
      </c>
      <c r="BT407">
        <v>92</v>
      </c>
      <c r="BU407">
        <v>61.333333333333336</v>
      </c>
      <c r="BV407">
        <v>27</v>
      </c>
      <c r="BW407">
        <v>111</v>
      </c>
      <c r="BX407">
        <v>65.333333333333329</v>
      </c>
    </row>
    <row r="408" spans="1:76" x14ac:dyDescent="0.4">
      <c r="A408" t="s">
        <v>328</v>
      </c>
      <c r="B408">
        <v>63</v>
      </c>
      <c r="C408">
        <v>377</v>
      </c>
      <c r="D408">
        <v>215.78181818181815</v>
      </c>
      <c r="E408">
        <v>62</v>
      </c>
      <c r="F408">
        <v>382</v>
      </c>
      <c r="G408">
        <v>188.32727272727269</v>
      </c>
      <c r="H408">
        <v>60</v>
      </c>
      <c r="I408">
        <v>424</v>
      </c>
      <c r="J408">
        <v>181.87272727272727</v>
      </c>
      <c r="K408">
        <v>30</v>
      </c>
      <c r="L408">
        <v>218</v>
      </c>
      <c r="M408">
        <v>95.454545454545453</v>
      </c>
      <c r="N408">
        <v>31</v>
      </c>
      <c r="O408">
        <v>193</v>
      </c>
      <c r="P408">
        <v>88.509090909090915</v>
      </c>
      <c r="Q408">
        <v>32</v>
      </c>
      <c r="R408">
        <v>181</v>
      </c>
      <c r="S408">
        <v>82.163636363636371</v>
      </c>
      <c r="T408">
        <v>33</v>
      </c>
      <c r="U408">
        <v>168</v>
      </c>
      <c r="V408">
        <v>75.636363636363612</v>
      </c>
      <c r="W408">
        <v>34</v>
      </c>
      <c r="X408">
        <v>155</v>
      </c>
      <c r="Y408">
        <v>69.436363636363623</v>
      </c>
      <c r="Z408">
        <v>35</v>
      </c>
      <c r="AA408">
        <v>142</v>
      </c>
      <c r="AB408">
        <v>64.690909090909102</v>
      </c>
      <c r="AC408">
        <v>35</v>
      </c>
      <c r="AD408">
        <v>129</v>
      </c>
      <c r="AE408">
        <v>60.872727272727268</v>
      </c>
      <c r="AF408">
        <v>26</v>
      </c>
      <c r="AG408">
        <v>116</v>
      </c>
      <c r="AH408">
        <v>56.909090909090921</v>
      </c>
      <c r="AI408">
        <v>26</v>
      </c>
      <c r="AJ408">
        <v>103</v>
      </c>
      <c r="AK408">
        <v>53.236363636363642</v>
      </c>
      <c r="AL408">
        <v>21</v>
      </c>
      <c r="AM408">
        <v>98</v>
      </c>
      <c r="AN408">
        <v>49.854545454545466</v>
      </c>
      <c r="AO408">
        <v>25</v>
      </c>
      <c r="AP408">
        <v>95</v>
      </c>
      <c r="AQ408">
        <v>46.945454545454545</v>
      </c>
      <c r="AR408">
        <v>26</v>
      </c>
      <c r="AS408">
        <v>92</v>
      </c>
      <c r="AT408">
        <v>44.290909090909082</v>
      </c>
      <c r="AU408">
        <v>18</v>
      </c>
      <c r="AV408">
        <v>89</v>
      </c>
      <c r="AW408">
        <v>41.836363636363622</v>
      </c>
      <c r="AX408">
        <v>20</v>
      </c>
      <c r="AY408">
        <v>86</v>
      </c>
      <c r="AZ408">
        <v>40.145454545454548</v>
      </c>
      <c r="BA408">
        <v>14</v>
      </c>
      <c r="BB408">
        <v>83</v>
      </c>
      <c r="BC408">
        <v>38.418181818181814</v>
      </c>
      <c r="BD408">
        <v>9</v>
      </c>
      <c r="BE408">
        <v>90</v>
      </c>
      <c r="BF408">
        <v>37.145454545454541</v>
      </c>
      <c r="BG408">
        <v>9</v>
      </c>
      <c r="BH408">
        <v>96</v>
      </c>
      <c r="BI408">
        <v>38.690909090909088</v>
      </c>
      <c r="BJ408">
        <v>18</v>
      </c>
      <c r="BK408">
        <v>104</v>
      </c>
      <c r="BL408">
        <v>41.690909090909081</v>
      </c>
      <c r="BM408">
        <v>15</v>
      </c>
      <c r="BN408">
        <v>140</v>
      </c>
      <c r="BO408">
        <v>44.618181818181803</v>
      </c>
      <c r="BP408">
        <v>12</v>
      </c>
      <c r="BQ408">
        <v>243</v>
      </c>
      <c r="BR408">
        <v>63.327272727272707</v>
      </c>
      <c r="BS408">
        <v>9</v>
      </c>
      <c r="BT408">
        <v>177</v>
      </c>
      <c r="BU408">
        <v>58.254545454545436</v>
      </c>
      <c r="BV408">
        <v>5</v>
      </c>
      <c r="BW408">
        <v>138</v>
      </c>
      <c r="BX408">
        <v>53.23636363636362</v>
      </c>
    </row>
    <row r="409" spans="1:76" x14ac:dyDescent="0.4">
      <c r="A409" t="s">
        <v>329</v>
      </c>
      <c r="B409">
        <v>47</v>
      </c>
      <c r="C409">
        <v>72</v>
      </c>
      <c r="D409">
        <v>56.571428571428569</v>
      </c>
      <c r="E409">
        <v>47</v>
      </c>
      <c r="F409">
        <v>62</v>
      </c>
      <c r="G409">
        <v>54.571428571428577</v>
      </c>
      <c r="H409">
        <v>47</v>
      </c>
      <c r="I409">
        <v>58</v>
      </c>
      <c r="J409">
        <v>52.428571428571431</v>
      </c>
      <c r="K409">
        <v>41</v>
      </c>
      <c r="L409">
        <v>57</v>
      </c>
      <c r="M409">
        <v>50.428571428571431</v>
      </c>
      <c r="N409">
        <v>31</v>
      </c>
      <c r="O409">
        <v>56</v>
      </c>
      <c r="P409">
        <v>48.285714285714285</v>
      </c>
      <c r="Q409">
        <v>47</v>
      </c>
      <c r="R409">
        <v>55</v>
      </c>
      <c r="S409">
        <v>50.571428571428569</v>
      </c>
      <c r="T409">
        <v>47</v>
      </c>
      <c r="U409">
        <v>74</v>
      </c>
      <c r="V409">
        <v>53.142857142857146</v>
      </c>
      <c r="W409">
        <v>46</v>
      </c>
      <c r="X409">
        <v>66</v>
      </c>
      <c r="Y409">
        <v>51.571428571428569</v>
      </c>
      <c r="Z409">
        <v>45</v>
      </c>
      <c r="AA409">
        <v>58</v>
      </c>
      <c r="AB409">
        <v>49.714285714285708</v>
      </c>
      <c r="AC409">
        <v>43</v>
      </c>
      <c r="AD409">
        <v>52</v>
      </c>
      <c r="AE409">
        <v>47.857142857142861</v>
      </c>
      <c r="AF409">
        <v>42</v>
      </c>
      <c r="AG409">
        <v>51</v>
      </c>
      <c r="AH409">
        <v>46.285714285714285</v>
      </c>
      <c r="AI409">
        <v>35</v>
      </c>
      <c r="AJ409">
        <v>51</v>
      </c>
      <c r="AK409">
        <v>44.571428571428577</v>
      </c>
      <c r="AL409">
        <v>27</v>
      </c>
      <c r="AM409">
        <v>50</v>
      </c>
      <c r="AN409">
        <v>42.857142857142854</v>
      </c>
      <c r="AO409">
        <v>29</v>
      </c>
      <c r="AP409">
        <v>49</v>
      </c>
      <c r="AQ409">
        <v>42.428571428571431</v>
      </c>
      <c r="AR409">
        <v>32</v>
      </c>
      <c r="AS409">
        <v>48</v>
      </c>
      <c r="AT409">
        <v>42.285714285714285</v>
      </c>
      <c r="AU409">
        <v>34</v>
      </c>
      <c r="AV409">
        <v>47</v>
      </c>
      <c r="AW409">
        <v>41.857142857142854</v>
      </c>
      <c r="AX409">
        <v>33</v>
      </c>
      <c r="AY409">
        <v>47</v>
      </c>
      <c r="AZ409">
        <v>41.714285714285715</v>
      </c>
      <c r="BA409">
        <v>32</v>
      </c>
      <c r="BB409">
        <v>47</v>
      </c>
      <c r="BC409">
        <v>41.428571428571431</v>
      </c>
      <c r="BD409">
        <v>30</v>
      </c>
      <c r="BE409">
        <v>47</v>
      </c>
      <c r="BF409">
        <v>41.142857142857146</v>
      </c>
      <c r="BG409">
        <v>29</v>
      </c>
      <c r="BH409">
        <v>47</v>
      </c>
      <c r="BI409">
        <v>40.857142857142861</v>
      </c>
      <c r="BJ409">
        <v>36</v>
      </c>
      <c r="BK409">
        <v>47</v>
      </c>
      <c r="BL409">
        <v>41.999999999999993</v>
      </c>
      <c r="BM409">
        <v>35</v>
      </c>
      <c r="BN409">
        <v>48</v>
      </c>
      <c r="BO409">
        <v>43.142857142857146</v>
      </c>
      <c r="BP409">
        <v>39</v>
      </c>
      <c r="BQ409">
        <v>63</v>
      </c>
      <c r="BR409">
        <v>54.142857142857146</v>
      </c>
      <c r="BS409">
        <v>38</v>
      </c>
      <c r="BT409">
        <v>90</v>
      </c>
      <c r="BU409">
        <v>64.571428571428569</v>
      </c>
      <c r="BV409">
        <v>47</v>
      </c>
      <c r="BW409">
        <v>118</v>
      </c>
      <c r="BX409">
        <v>93.142857142857153</v>
      </c>
    </row>
    <row r="410" spans="1:76" x14ac:dyDescent="0.4">
      <c r="A410" t="s">
        <v>330</v>
      </c>
      <c r="B410">
        <v>42</v>
      </c>
      <c r="C410">
        <v>202</v>
      </c>
      <c r="D410">
        <v>116.20000000000002</v>
      </c>
      <c r="E410">
        <v>52</v>
      </c>
      <c r="F410">
        <v>198</v>
      </c>
      <c r="G410">
        <v>119.33333333333333</v>
      </c>
      <c r="H410">
        <v>63</v>
      </c>
      <c r="I410">
        <v>194</v>
      </c>
      <c r="J410">
        <v>122.46666666666665</v>
      </c>
      <c r="K410">
        <v>70</v>
      </c>
      <c r="L410">
        <v>191</v>
      </c>
      <c r="M410">
        <v>125.59999999999998</v>
      </c>
      <c r="N410">
        <v>71</v>
      </c>
      <c r="O410">
        <v>201</v>
      </c>
      <c r="P410">
        <v>129.86666666666665</v>
      </c>
      <c r="Q410">
        <v>73</v>
      </c>
      <c r="R410">
        <v>210</v>
      </c>
      <c r="S410">
        <v>134.06666666666666</v>
      </c>
      <c r="T410">
        <v>74</v>
      </c>
      <c r="U410">
        <v>219</v>
      </c>
      <c r="V410">
        <v>138.06666666666666</v>
      </c>
      <c r="W410">
        <v>75</v>
      </c>
      <c r="X410">
        <v>229</v>
      </c>
      <c r="Y410">
        <v>142.4</v>
      </c>
      <c r="Z410">
        <v>77</v>
      </c>
      <c r="AA410">
        <v>238</v>
      </c>
      <c r="AB410">
        <v>148.06666666666669</v>
      </c>
      <c r="AC410">
        <v>77</v>
      </c>
      <c r="AD410">
        <v>247</v>
      </c>
      <c r="AE410">
        <v>156.20000000000002</v>
      </c>
      <c r="AF410">
        <v>77</v>
      </c>
      <c r="AG410">
        <v>257</v>
      </c>
      <c r="AH410">
        <v>164.2</v>
      </c>
      <c r="AI410">
        <v>78</v>
      </c>
      <c r="AJ410">
        <v>266</v>
      </c>
      <c r="AK410">
        <v>173.99999999999997</v>
      </c>
      <c r="AL410">
        <v>78</v>
      </c>
      <c r="AM410">
        <v>275</v>
      </c>
      <c r="AN410">
        <v>183.8</v>
      </c>
      <c r="AO410">
        <v>78</v>
      </c>
      <c r="AP410">
        <v>285</v>
      </c>
      <c r="AQ410">
        <v>193.6</v>
      </c>
      <c r="AR410">
        <v>78</v>
      </c>
      <c r="AS410">
        <v>298</v>
      </c>
      <c r="AT410">
        <v>203.46666666666667</v>
      </c>
      <c r="AU410">
        <v>86</v>
      </c>
      <c r="AV410">
        <v>333</v>
      </c>
      <c r="AW410">
        <v>213.86666666666667</v>
      </c>
      <c r="AX410">
        <v>87</v>
      </c>
      <c r="AY410">
        <v>338</v>
      </c>
      <c r="AZ410">
        <v>222.33333333333334</v>
      </c>
      <c r="BA410">
        <v>88</v>
      </c>
      <c r="BB410">
        <v>352</v>
      </c>
      <c r="BC410">
        <v>230.73333333333332</v>
      </c>
      <c r="BD410">
        <v>90</v>
      </c>
      <c r="BE410">
        <v>379</v>
      </c>
      <c r="BF410">
        <v>250.26666666666662</v>
      </c>
      <c r="BG410">
        <v>91</v>
      </c>
      <c r="BH410">
        <v>385</v>
      </c>
      <c r="BI410">
        <v>270.4666666666667</v>
      </c>
      <c r="BJ410">
        <v>92</v>
      </c>
      <c r="BK410">
        <v>391</v>
      </c>
      <c r="BL410">
        <v>285.40000000000003</v>
      </c>
      <c r="BM410">
        <v>94</v>
      </c>
      <c r="BN410">
        <v>398</v>
      </c>
      <c r="BO410">
        <v>299.93333333333334</v>
      </c>
      <c r="BP410">
        <v>93</v>
      </c>
      <c r="BQ410">
        <v>404</v>
      </c>
      <c r="BR410">
        <v>307.13333333333333</v>
      </c>
      <c r="BS410">
        <v>92</v>
      </c>
      <c r="BT410">
        <v>429</v>
      </c>
      <c r="BU410">
        <v>314.26666666666671</v>
      </c>
      <c r="BV410">
        <v>91</v>
      </c>
      <c r="BW410">
        <v>456</v>
      </c>
      <c r="BX410">
        <v>321.46666666666664</v>
      </c>
    </row>
    <row r="411" spans="1:76" x14ac:dyDescent="0.4">
      <c r="A411" t="s">
        <v>331</v>
      </c>
      <c r="B411">
        <v>49</v>
      </c>
      <c r="C411">
        <v>88</v>
      </c>
      <c r="D411">
        <v>67.727272727272734</v>
      </c>
      <c r="E411">
        <v>49</v>
      </c>
      <c r="F411">
        <v>85</v>
      </c>
      <c r="G411">
        <v>65.818181818181813</v>
      </c>
      <c r="H411">
        <v>48</v>
      </c>
      <c r="I411">
        <v>82</v>
      </c>
      <c r="J411">
        <v>63.818181818181813</v>
      </c>
      <c r="K411">
        <v>48</v>
      </c>
      <c r="L411">
        <v>79</v>
      </c>
      <c r="M411">
        <v>62</v>
      </c>
      <c r="N411">
        <v>48</v>
      </c>
      <c r="O411">
        <v>76</v>
      </c>
      <c r="P411">
        <v>60.18181818181818</v>
      </c>
      <c r="Q411">
        <v>46</v>
      </c>
      <c r="R411">
        <v>73</v>
      </c>
      <c r="S411">
        <v>58.272727272727273</v>
      </c>
      <c r="T411">
        <v>44</v>
      </c>
      <c r="U411">
        <v>70</v>
      </c>
      <c r="V411">
        <v>56.272727272727273</v>
      </c>
      <c r="W411">
        <v>41</v>
      </c>
      <c r="X411">
        <v>68</v>
      </c>
      <c r="Y411">
        <v>54.454545454545453</v>
      </c>
      <c r="Z411">
        <v>38</v>
      </c>
      <c r="AA411">
        <v>65</v>
      </c>
      <c r="AB411">
        <v>52.454545454545453</v>
      </c>
      <c r="AC411">
        <v>36</v>
      </c>
      <c r="AD411">
        <v>62</v>
      </c>
      <c r="AE411">
        <v>50.63636363636364</v>
      </c>
      <c r="AF411">
        <v>33</v>
      </c>
      <c r="AG411">
        <v>59</v>
      </c>
      <c r="AH411">
        <v>48.818181818181813</v>
      </c>
      <c r="AI411">
        <v>31</v>
      </c>
      <c r="AJ411">
        <v>56</v>
      </c>
      <c r="AK411">
        <v>46.999999999999993</v>
      </c>
      <c r="AL411">
        <v>28</v>
      </c>
      <c r="AM411">
        <v>53</v>
      </c>
      <c r="AN411">
        <v>44.81818181818182</v>
      </c>
      <c r="AO411">
        <v>26</v>
      </c>
      <c r="AP411">
        <v>51</v>
      </c>
      <c r="AQ411">
        <v>43.090909090909086</v>
      </c>
      <c r="AR411">
        <v>23</v>
      </c>
      <c r="AS411">
        <v>50</v>
      </c>
      <c r="AT411">
        <v>41.000000000000007</v>
      </c>
      <c r="AU411">
        <v>25</v>
      </c>
      <c r="AV411">
        <v>49</v>
      </c>
      <c r="AW411">
        <v>39.63636363636364</v>
      </c>
      <c r="AX411">
        <v>27</v>
      </c>
      <c r="AY411">
        <v>49</v>
      </c>
      <c r="AZ411">
        <v>38.18181818181818</v>
      </c>
      <c r="BA411">
        <v>27</v>
      </c>
      <c r="BB411">
        <v>48</v>
      </c>
      <c r="BC411">
        <v>36.636363636363633</v>
      </c>
      <c r="BD411">
        <v>26</v>
      </c>
      <c r="BE411">
        <v>47</v>
      </c>
      <c r="BF411">
        <v>35.18181818181818</v>
      </c>
      <c r="BG411">
        <v>24</v>
      </c>
      <c r="BH411">
        <v>60</v>
      </c>
      <c r="BI411">
        <v>37.909090909090907</v>
      </c>
      <c r="BJ411">
        <v>23</v>
      </c>
      <c r="BK411">
        <v>91</v>
      </c>
      <c r="BL411">
        <v>40.81818181818182</v>
      </c>
      <c r="BM411">
        <v>36</v>
      </c>
      <c r="BN411">
        <v>121</v>
      </c>
      <c r="BO411">
        <v>52.81818181818182</v>
      </c>
      <c r="BP411">
        <v>39</v>
      </c>
      <c r="BQ411">
        <v>151</v>
      </c>
      <c r="BR411">
        <v>64.909090909090907</v>
      </c>
      <c r="BS411">
        <v>41</v>
      </c>
      <c r="BT411">
        <v>370</v>
      </c>
      <c r="BU411">
        <v>111.81818181818183</v>
      </c>
      <c r="BV411">
        <v>43</v>
      </c>
      <c r="BW411">
        <v>369</v>
      </c>
      <c r="BX411">
        <v>139</v>
      </c>
    </row>
    <row r="412" spans="1:76" x14ac:dyDescent="0.4">
      <c r="A412" t="s">
        <v>332</v>
      </c>
      <c r="B412">
        <v>21</v>
      </c>
      <c r="C412">
        <v>53</v>
      </c>
      <c r="D412">
        <v>37</v>
      </c>
      <c r="E412">
        <v>22</v>
      </c>
      <c r="F412">
        <v>52</v>
      </c>
      <c r="G412">
        <v>37</v>
      </c>
      <c r="H412">
        <v>22</v>
      </c>
      <c r="I412">
        <v>52</v>
      </c>
      <c r="J412">
        <v>37</v>
      </c>
      <c r="K412">
        <v>23</v>
      </c>
      <c r="L412">
        <v>52</v>
      </c>
      <c r="M412">
        <v>37.5</v>
      </c>
      <c r="N412">
        <v>24</v>
      </c>
      <c r="O412">
        <v>51</v>
      </c>
      <c r="P412">
        <v>37.5</v>
      </c>
      <c r="Q412">
        <v>24</v>
      </c>
      <c r="R412">
        <v>51</v>
      </c>
      <c r="S412">
        <v>37.5</v>
      </c>
      <c r="T412">
        <v>25</v>
      </c>
      <c r="U412">
        <v>50</v>
      </c>
      <c r="V412">
        <v>37.5</v>
      </c>
      <c r="W412">
        <v>26</v>
      </c>
      <c r="X412">
        <v>50</v>
      </c>
      <c r="Y412">
        <v>38</v>
      </c>
      <c r="Z412">
        <v>26</v>
      </c>
      <c r="AA412">
        <v>50</v>
      </c>
      <c r="AB412">
        <v>38</v>
      </c>
      <c r="AC412">
        <v>27</v>
      </c>
      <c r="AD412">
        <v>49</v>
      </c>
      <c r="AE412">
        <v>38</v>
      </c>
      <c r="AF412">
        <v>27</v>
      </c>
      <c r="AG412">
        <v>49</v>
      </c>
      <c r="AH412">
        <v>38</v>
      </c>
      <c r="AI412">
        <v>28</v>
      </c>
      <c r="AJ412">
        <v>49</v>
      </c>
      <c r="AK412">
        <v>38.5</v>
      </c>
      <c r="AL412">
        <v>29</v>
      </c>
      <c r="AM412">
        <v>48</v>
      </c>
      <c r="AN412">
        <v>38.5</v>
      </c>
      <c r="AO412">
        <v>29</v>
      </c>
      <c r="AP412">
        <v>48</v>
      </c>
      <c r="AQ412">
        <v>38.5</v>
      </c>
      <c r="AR412">
        <v>30</v>
      </c>
      <c r="AS412">
        <v>48</v>
      </c>
      <c r="AT412">
        <v>39</v>
      </c>
      <c r="AU412">
        <v>31</v>
      </c>
      <c r="AV412">
        <v>47</v>
      </c>
      <c r="AW412">
        <v>39</v>
      </c>
      <c r="AX412">
        <v>31</v>
      </c>
      <c r="AY412">
        <v>47</v>
      </c>
      <c r="AZ412">
        <v>39</v>
      </c>
      <c r="BA412">
        <v>32</v>
      </c>
      <c r="BB412">
        <v>47</v>
      </c>
      <c r="BC412">
        <v>39.5</v>
      </c>
      <c r="BD412">
        <v>32</v>
      </c>
      <c r="BE412">
        <v>46</v>
      </c>
      <c r="BF412">
        <v>39</v>
      </c>
      <c r="BG412">
        <v>33</v>
      </c>
      <c r="BH412">
        <v>46</v>
      </c>
      <c r="BI412">
        <v>39.5</v>
      </c>
      <c r="BJ412">
        <v>34</v>
      </c>
      <c r="BK412">
        <v>46</v>
      </c>
      <c r="BL412">
        <v>40</v>
      </c>
      <c r="BM412">
        <v>34</v>
      </c>
      <c r="BN412">
        <v>45</v>
      </c>
      <c r="BO412">
        <v>39.5</v>
      </c>
      <c r="BP412">
        <v>35</v>
      </c>
      <c r="BQ412">
        <v>92</v>
      </c>
      <c r="BR412">
        <v>63.5</v>
      </c>
      <c r="BS412">
        <v>36</v>
      </c>
      <c r="BT412">
        <v>139</v>
      </c>
      <c r="BU412">
        <v>87.5</v>
      </c>
      <c r="BV412">
        <v>114</v>
      </c>
      <c r="BW412">
        <v>187</v>
      </c>
      <c r="BX412">
        <v>150.5</v>
      </c>
    </row>
    <row r="413" spans="1:76" x14ac:dyDescent="0.4">
      <c r="A413" t="s">
        <v>333</v>
      </c>
      <c r="B413">
        <v>30</v>
      </c>
      <c r="C413">
        <v>89</v>
      </c>
      <c r="D413">
        <v>62.636363636363633</v>
      </c>
      <c r="E413">
        <v>30</v>
      </c>
      <c r="F413">
        <v>89</v>
      </c>
      <c r="G413">
        <v>63.63636363636364</v>
      </c>
      <c r="H413">
        <v>30</v>
      </c>
      <c r="I413">
        <v>89</v>
      </c>
      <c r="J413">
        <v>64.454545454545453</v>
      </c>
      <c r="K413">
        <v>30</v>
      </c>
      <c r="L413">
        <v>93</v>
      </c>
      <c r="M413">
        <v>65.272727272727266</v>
      </c>
      <c r="N413">
        <v>30</v>
      </c>
      <c r="O413">
        <v>107</v>
      </c>
      <c r="P413">
        <v>66.27272727272728</v>
      </c>
      <c r="Q413">
        <v>30</v>
      </c>
      <c r="R413">
        <v>120</v>
      </c>
      <c r="S413">
        <v>67</v>
      </c>
      <c r="T413">
        <v>30</v>
      </c>
      <c r="U413">
        <v>134</v>
      </c>
      <c r="V413">
        <v>67.909090909090921</v>
      </c>
      <c r="W413">
        <v>30</v>
      </c>
      <c r="X413">
        <v>148</v>
      </c>
      <c r="Y413">
        <v>68.818181818181813</v>
      </c>
      <c r="Z413">
        <v>30</v>
      </c>
      <c r="AA413">
        <v>161</v>
      </c>
      <c r="AB413">
        <v>74.909090909090892</v>
      </c>
      <c r="AC413">
        <v>30</v>
      </c>
      <c r="AD413">
        <v>175</v>
      </c>
      <c r="AE413">
        <v>81</v>
      </c>
      <c r="AF413">
        <v>30</v>
      </c>
      <c r="AG413">
        <v>199</v>
      </c>
      <c r="AH413">
        <v>88.818181818181813</v>
      </c>
      <c r="AI413">
        <v>30</v>
      </c>
      <c r="AJ413">
        <v>231</v>
      </c>
      <c r="AK413">
        <v>96.36363636363636</v>
      </c>
      <c r="AL413">
        <v>30</v>
      </c>
      <c r="AM413">
        <v>263</v>
      </c>
      <c r="AN413">
        <v>102.27272727272727</v>
      </c>
      <c r="AO413">
        <v>30</v>
      </c>
      <c r="AP413">
        <v>295</v>
      </c>
      <c r="AQ413">
        <v>108.45454545454545</v>
      </c>
      <c r="AR413">
        <v>29</v>
      </c>
      <c r="AS413">
        <v>95</v>
      </c>
      <c r="AT413">
        <v>55.45454545454546</v>
      </c>
      <c r="AU413">
        <v>26</v>
      </c>
      <c r="AV413">
        <v>91</v>
      </c>
      <c r="AW413">
        <v>54.54545454545454</v>
      </c>
      <c r="AX413">
        <v>23</v>
      </c>
      <c r="AY413">
        <v>87</v>
      </c>
      <c r="AZ413">
        <v>53.545454545454547</v>
      </c>
      <c r="BA413">
        <v>21</v>
      </c>
      <c r="BB413">
        <v>84</v>
      </c>
      <c r="BC413">
        <v>52.727272727272727</v>
      </c>
      <c r="BD413">
        <v>18</v>
      </c>
      <c r="BE413">
        <v>80</v>
      </c>
      <c r="BF413">
        <v>51.909090909090907</v>
      </c>
      <c r="BG413">
        <v>15</v>
      </c>
      <c r="BH413">
        <v>76</v>
      </c>
      <c r="BI413">
        <v>50.999999999999993</v>
      </c>
      <c r="BJ413">
        <v>13</v>
      </c>
      <c r="BK413">
        <v>76</v>
      </c>
      <c r="BL413">
        <v>50.090909090909093</v>
      </c>
      <c r="BM413">
        <v>10</v>
      </c>
      <c r="BN413">
        <v>76</v>
      </c>
      <c r="BO413">
        <v>49.090909090909093</v>
      </c>
      <c r="BP413">
        <v>22</v>
      </c>
      <c r="BQ413">
        <v>96</v>
      </c>
      <c r="BR413">
        <v>56.272727272727273</v>
      </c>
      <c r="BS413">
        <v>21</v>
      </c>
      <c r="BT413">
        <v>76</v>
      </c>
      <c r="BU413">
        <v>53.272727272727273</v>
      </c>
      <c r="BV413">
        <v>19</v>
      </c>
      <c r="BW413">
        <v>76</v>
      </c>
      <c r="BX413">
        <v>50.45454545454546</v>
      </c>
    </row>
    <row r="414" spans="1:76" x14ac:dyDescent="0.4">
      <c r="A414" t="s">
        <v>334</v>
      </c>
      <c r="B414">
        <v>20</v>
      </c>
      <c r="C414">
        <v>79</v>
      </c>
      <c r="D414">
        <v>48.322580645161281</v>
      </c>
      <c r="E414">
        <v>21</v>
      </c>
      <c r="F414">
        <v>79</v>
      </c>
      <c r="G414">
        <v>47.548387096774185</v>
      </c>
      <c r="H414">
        <v>22</v>
      </c>
      <c r="I414">
        <v>78</v>
      </c>
      <c r="J414">
        <v>46.87096774193548</v>
      </c>
      <c r="K414">
        <v>24</v>
      </c>
      <c r="L414">
        <v>77</v>
      </c>
      <c r="M414">
        <v>46.193548387096783</v>
      </c>
      <c r="N414">
        <v>25</v>
      </c>
      <c r="O414">
        <v>77</v>
      </c>
      <c r="P414">
        <v>45.387096774193544</v>
      </c>
      <c r="Q414">
        <v>26</v>
      </c>
      <c r="R414">
        <v>76</v>
      </c>
      <c r="S414">
        <v>44.612903225806463</v>
      </c>
      <c r="T414">
        <v>26</v>
      </c>
      <c r="U414">
        <v>75</v>
      </c>
      <c r="V414">
        <v>43.935483870967744</v>
      </c>
      <c r="W414">
        <v>24</v>
      </c>
      <c r="X414">
        <v>75</v>
      </c>
      <c r="Y414">
        <v>43.193548387096754</v>
      </c>
      <c r="Z414">
        <v>22</v>
      </c>
      <c r="AA414">
        <v>74</v>
      </c>
      <c r="AB414">
        <v>42.483870967741936</v>
      </c>
      <c r="AC414">
        <v>23</v>
      </c>
      <c r="AD414">
        <v>73</v>
      </c>
      <c r="AE414">
        <v>42.064516129032263</v>
      </c>
      <c r="AF414">
        <v>24</v>
      </c>
      <c r="AG414">
        <v>73</v>
      </c>
      <c r="AH414">
        <v>41.677419354838712</v>
      </c>
      <c r="AI414">
        <v>24</v>
      </c>
      <c r="AJ414">
        <v>72</v>
      </c>
      <c r="AK414">
        <v>41.193548387096776</v>
      </c>
      <c r="AL414">
        <v>25</v>
      </c>
      <c r="AM414">
        <v>72</v>
      </c>
      <c r="AN414">
        <v>40.80645161290321</v>
      </c>
      <c r="AO414">
        <v>25</v>
      </c>
      <c r="AP414">
        <v>71</v>
      </c>
      <c r="AQ414">
        <v>40.387096774193552</v>
      </c>
      <c r="AR414">
        <v>23</v>
      </c>
      <c r="AS414">
        <v>70</v>
      </c>
      <c r="AT414">
        <v>40</v>
      </c>
      <c r="AU414">
        <v>21</v>
      </c>
      <c r="AV414">
        <v>70</v>
      </c>
      <c r="AW414">
        <v>39.58064516129032</v>
      </c>
      <c r="AX414">
        <v>19</v>
      </c>
      <c r="AY414">
        <v>69</v>
      </c>
      <c r="AZ414">
        <v>39.161290322580633</v>
      </c>
      <c r="BA414">
        <v>21</v>
      </c>
      <c r="BB414">
        <v>69</v>
      </c>
      <c r="BC414">
        <v>39.580645161290327</v>
      </c>
      <c r="BD414">
        <v>25</v>
      </c>
      <c r="BE414">
        <v>69</v>
      </c>
      <c r="BF414">
        <v>40.193548387096762</v>
      </c>
      <c r="BG414">
        <v>24</v>
      </c>
      <c r="BH414">
        <v>69</v>
      </c>
      <c r="BI414">
        <v>40.806451612903231</v>
      </c>
      <c r="BJ414">
        <v>23</v>
      </c>
      <c r="BK414">
        <v>82</v>
      </c>
      <c r="BL414">
        <v>44.548387096774206</v>
      </c>
      <c r="BM414">
        <v>26</v>
      </c>
      <c r="BN414">
        <v>107</v>
      </c>
      <c r="BO414">
        <v>57.12903225806452</v>
      </c>
      <c r="BP414">
        <v>26</v>
      </c>
      <c r="BQ414">
        <v>152</v>
      </c>
      <c r="BR414">
        <v>79.709677419354847</v>
      </c>
      <c r="BS414">
        <v>26</v>
      </c>
      <c r="BT414">
        <v>198</v>
      </c>
      <c r="BU414">
        <v>102.25806451612905</v>
      </c>
      <c r="BV414">
        <v>26</v>
      </c>
      <c r="BW414">
        <v>353</v>
      </c>
      <c r="BX414">
        <v>130.35483870967744</v>
      </c>
    </row>
    <row r="415" spans="1:76" x14ac:dyDescent="0.4">
      <c r="A415" t="s">
        <v>581</v>
      </c>
      <c r="B415">
        <v>102</v>
      </c>
      <c r="C415">
        <v>102</v>
      </c>
      <c r="D415">
        <v>102</v>
      </c>
      <c r="E415">
        <v>102</v>
      </c>
      <c r="F415">
        <v>102</v>
      </c>
      <c r="G415">
        <v>102</v>
      </c>
      <c r="H415">
        <v>103</v>
      </c>
      <c r="I415">
        <v>103</v>
      </c>
      <c r="J415">
        <v>103</v>
      </c>
      <c r="K415">
        <v>104</v>
      </c>
      <c r="L415">
        <v>104</v>
      </c>
      <c r="M415">
        <v>104</v>
      </c>
      <c r="N415">
        <v>105</v>
      </c>
      <c r="O415">
        <v>105</v>
      </c>
      <c r="P415">
        <v>105</v>
      </c>
      <c r="Q415">
        <v>106</v>
      </c>
      <c r="R415">
        <v>106</v>
      </c>
      <c r="S415">
        <v>106</v>
      </c>
      <c r="T415">
        <v>107</v>
      </c>
      <c r="U415">
        <v>107</v>
      </c>
      <c r="V415">
        <v>107</v>
      </c>
      <c r="W415">
        <v>108</v>
      </c>
      <c r="X415">
        <v>108</v>
      </c>
      <c r="Y415">
        <v>108</v>
      </c>
      <c r="Z415">
        <v>109</v>
      </c>
      <c r="AA415">
        <v>109</v>
      </c>
      <c r="AB415">
        <v>109</v>
      </c>
      <c r="AC415">
        <v>110</v>
      </c>
      <c r="AD415">
        <v>110</v>
      </c>
      <c r="AE415">
        <v>110</v>
      </c>
      <c r="AF415">
        <v>111</v>
      </c>
      <c r="AG415">
        <v>111</v>
      </c>
      <c r="AH415">
        <v>111</v>
      </c>
      <c r="AI415">
        <v>112</v>
      </c>
      <c r="AJ415">
        <v>112</v>
      </c>
      <c r="AK415">
        <v>112</v>
      </c>
      <c r="AL415">
        <v>113</v>
      </c>
      <c r="AM415">
        <v>113</v>
      </c>
      <c r="AN415">
        <v>113</v>
      </c>
      <c r="AO415">
        <v>114</v>
      </c>
      <c r="AP415">
        <v>114</v>
      </c>
      <c r="AQ415">
        <v>114</v>
      </c>
      <c r="AR415">
        <v>114</v>
      </c>
      <c r="AS415">
        <v>114</v>
      </c>
      <c r="AT415">
        <v>114</v>
      </c>
      <c r="AU415">
        <v>115</v>
      </c>
      <c r="AV415">
        <v>115</v>
      </c>
      <c r="AW415">
        <v>115</v>
      </c>
      <c r="AX415">
        <v>116</v>
      </c>
      <c r="AY415">
        <v>116</v>
      </c>
      <c r="AZ415">
        <v>116</v>
      </c>
      <c r="BA415">
        <v>117</v>
      </c>
      <c r="BB415">
        <v>117</v>
      </c>
      <c r="BC415">
        <v>117</v>
      </c>
      <c r="BD415">
        <v>118</v>
      </c>
      <c r="BE415">
        <v>118</v>
      </c>
      <c r="BF415">
        <v>118</v>
      </c>
      <c r="BG415">
        <v>119</v>
      </c>
      <c r="BH415">
        <v>119</v>
      </c>
      <c r="BI415">
        <v>119</v>
      </c>
      <c r="BJ415">
        <v>120</v>
      </c>
      <c r="BK415">
        <v>120</v>
      </c>
      <c r="BL415">
        <v>120</v>
      </c>
      <c r="BM415">
        <v>121</v>
      </c>
      <c r="BN415">
        <v>121</v>
      </c>
      <c r="BO415">
        <v>121</v>
      </c>
      <c r="BP415">
        <v>122</v>
      </c>
      <c r="BQ415">
        <v>122</v>
      </c>
      <c r="BR415">
        <v>122</v>
      </c>
      <c r="BS415">
        <v>149</v>
      </c>
      <c r="BT415">
        <v>149</v>
      </c>
      <c r="BU415">
        <v>149</v>
      </c>
      <c r="BV415">
        <v>176</v>
      </c>
      <c r="BW415">
        <v>176</v>
      </c>
      <c r="BX415">
        <v>176</v>
      </c>
    </row>
    <row r="416" spans="1:76" x14ac:dyDescent="0.4">
      <c r="A416" t="s">
        <v>335</v>
      </c>
      <c r="B416">
        <v>40</v>
      </c>
      <c r="C416">
        <v>64</v>
      </c>
      <c r="D416">
        <v>50</v>
      </c>
      <c r="E416">
        <v>40</v>
      </c>
      <c r="F416">
        <v>63</v>
      </c>
      <c r="G416">
        <v>49.875</v>
      </c>
      <c r="H416">
        <v>41</v>
      </c>
      <c r="I416">
        <v>61</v>
      </c>
      <c r="J416">
        <v>49.75</v>
      </c>
      <c r="K416">
        <v>41</v>
      </c>
      <c r="L416">
        <v>59</v>
      </c>
      <c r="M416">
        <v>49.374999999999993</v>
      </c>
      <c r="N416">
        <v>42</v>
      </c>
      <c r="O416">
        <v>57</v>
      </c>
      <c r="P416">
        <v>49.250000000000007</v>
      </c>
      <c r="Q416">
        <v>42</v>
      </c>
      <c r="R416">
        <v>55</v>
      </c>
      <c r="S416">
        <v>49</v>
      </c>
      <c r="T416">
        <v>43</v>
      </c>
      <c r="U416">
        <v>53</v>
      </c>
      <c r="V416">
        <v>48.875</v>
      </c>
      <c r="W416">
        <v>44</v>
      </c>
      <c r="X416">
        <v>53</v>
      </c>
      <c r="Y416">
        <v>48.875</v>
      </c>
      <c r="Z416">
        <v>44</v>
      </c>
      <c r="AA416">
        <v>53</v>
      </c>
      <c r="AB416">
        <v>48.625000000000007</v>
      </c>
      <c r="AC416">
        <v>44</v>
      </c>
      <c r="AD416">
        <v>53</v>
      </c>
      <c r="AE416">
        <v>48.5</v>
      </c>
      <c r="AF416">
        <v>44</v>
      </c>
      <c r="AG416">
        <v>53</v>
      </c>
      <c r="AH416">
        <v>48.125</v>
      </c>
      <c r="AI416">
        <v>44</v>
      </c>
      <c r="AJ416">
        <v>53</v>
      </c>
      <c r="AK416">
        <v>48</v>
      </c>
      <c r="AL416">
        <v>42</v>
      </c>
      <c r="AM416">
        <v>53</v>
      </c>
      <c r="AN416">
        <v>47.75</v>
      </c>
      <c r="AO416">
        <v>41</v>
      </c>
      <c r="AP416">
        <v>53</v>
      </c>
      <c r="AQ416">
        <v>47.750000000000007</v>
      </c>
      <c r="AR416">
        <v>39</v>
      </c>
      <c r="AS416">
        <v>53</v>
      </c>
      <c r="AT416">
        <v>47.5</v>
      </c>
      <c r="AU416">
        <v>37</v>
      </c>
      <c r="AV416">
        <v>53</v>
      </c>
      <c r="AW416">
        <v>47.375</v>
      </c>
      <c r="AX416">
        <v>35</v>
      </c>
      <c r="AY416">
        <v>53</v>
      </c>
      <c r="AZ416">
        <v>47</v>
      </c>
      <c r="BA416">
        <v>33</v>
      </c>
      <c r="BB416">
        <v>53</v>
      </c>
      <c r="BC416">
        <v>46.875000000000007</v>
      </c>
      <c r="BD416">
        <v>41</v>
      </c>
      <c r="BE416">
        <v>53</v>
      </c>
      <c r="BF416">
        <v>47.875</v>
      </c>
      <c r="BG416">
        <v>44</v>
      </c>
      <c r="BH416">
        <v>53</v>
      </c>
      <c r="BI416">
        <v>49.000000000000007</v>
      </c>
      <c r="BJ416">
        <v>44</v>
      </c>
      <c r="BK416">
        <v>56</v>
      </c>
      <c r="BL416">
        <v>49.875</v>
      </c>
      <c r="BM416">
        <v>44</v>
      </c>
      <c r="BN416">
        <v>64</v>
      </c>
      <c r="BO416">
        <v>51</v>
      </c>
      <c r="BP416">
        <v>44</v>
      </c>
      <c r="BQ416">
        <v>71</v>
      </c>
      <c r="BR416">
        <v>51.875</v>
      </c>
      <c r="BS416">
        <v>44</v>
      </c>
      <c r="BT416">
        <v>79</v>
      </c>
      <c r="BU416">
        <v>52.875</v>
      </c>
      <c r="BV416">
        <v>44</v>
      </c>
      <c r="BW416">
        <v>138</v>
      </c>
      <c r="BX416">
        <v>71.5</v>
      </c>
    </row>
    <row r="417" spans="1:76" x14ac:dyDescent="0.4">
      <c r="A417" t="s">
        <v>336</v>
      </c>
      <c r="B417">
        <v>46</v>
      </c>
      <c r="C417">
        <v>117</v>
      </c>
      <c r="D417">
        <v>81.049999999999983</v>
      </c>
      <c r="E417">
        <v>46</v>
      </c>
      <c r="F417">
        <v>104</v>
      </c>
      <c r="G417">
        <v>77.8</v>
      </c>
      <c r="H417">
        <v>46</v>
      </c>
      <c r="I417">
        <v>97</v>
      </c>
      <c r="J417">
        <v>74.550000000000011</v>
      </c>
      <c r="K417">
        <v>46</v>
      </c>
      <c r="L417">
        <v>90</v>
      </c>
      <c r="M417">
        <v>72.149999999999991</v>
      </c>
      <c r="N417">
        <v>46</v>
      </c>
      <c r="O417">
        <v>84</v>
      </c>
      <c r="P417">
        <v>69.800000000000011</v>
      </c>
      <c r="Q417">
        <v>46</v>
      </c>
      <c r="R417">
        <v>82</v>
      </c>
      <c r="S417">
        <v>68.049999999999983</v>
      </c>
      <c r="T417">
        <v>46</v>
      </c>
      <c r="U417">
        <v>80</v>
      </c>
      <c r="V417">
        <v>66.399999999999991</v>
      </c>
      <c r="W417">
        <v>46</v>
      </c>
      <c r="X417">
        <v>78</v>
      </c>
      <c r="Y417">
        <v>64.5</v>
      </c>
      <c r="Z417">
        <v>46</v>
      </c>
      <c r="AA417">
        <v>76</v>
      </c>
      <c r="AB417">
        <v>63.15</v>
      </c>
      <c r="AC417">
        <v>45</v>
      </c>
      <c r="AD417">
        <v>74</v>
      </c>
      <c r="AE417">
        <v>61.800000000000011</v>
      </c>
      <c r="AF417">
        <v>44</v>
      </c>
      <c r="AG417">
        <v>72</v>
      </c>
      <c r="AH417">
        <v>60.449999999999996</v>
      </c>
      <c r="AI417">
        <v>43</v>
      </c>
      <c r="AJ417">
        <v>70</v>
      </c>
      <c r="AK417">
        <v>59</v>
      </c>
      <c r="AL417">
        <v>42</v>
      </c>
      <c r="AM417">
        <v>68</v>
      </c>
      <c r="AN417">
        <v>57.6</v>
      </c>
      <c r="AO417">
        <v>41</v>
      </c>
      <c r="AP417">
        <v>66</v>
      </c>
      <c r="AQ417">
        <v>56.45</v>
      </c>
      <c r="AR417">
        <v>40</v>
      </c>
      <c r="AS417">
        <v>64</v>
      </c>
      <c r="AT417">
        <v>55.3</v>
      </c>
      <c r="AU417">
        <v>38</v>
      </c>
      <c r="AV417">
        <v>63</v>
      </c>
      <c r="AW417">
        <v>53.999999999999993</v>
      </c>
      <c r="AX417">
        <v>37</v>
      </c>
      <c r="AY417">
        <v>63</v>
      </c>
      <c r="AZ417">
        <v>52.9</v>
      </c>
      <c r="BA417">
        <v>36</v>
      </c>
      <c r="BB417">
        <v>63</v>
      </c>
      <c r="BC417">
        <v>51.7</v>
      </c>
      <c r="BD417">
        <v>35</v>
      </c>
      <c r="BE417">
        <v>63</v>
      </c>
      <c r="BF417">
        <v>50.500000000000014</v>
      </c>
      <c r="BG417">
        <v>34</v>
      </c>
      <c r="BH417">
        <v>63</v>
      </c>
      <c r="BI417">
        <v>49.400000000000006</v>
      </c>
      <c r="BJ417">
        <v>33</v>
      </c>
      <c r="BK417">
        <v>63</v>
      </c>
      <c r="BL417">
        <v>48.199999999999996</v>
      </c>
      <c r="BM417">
        <v>32</v>
      </c>
      <c r="BN417">
        <v>63</v>
      </c>
      <c r="BO417">
        <v>47.999999999999993</v>
      </c>
      <c r="BP417">
        <v>30</v>
      </c>
      <c r="BQ417">
        <v>63</v>
      </c>
      <c r="BR417">
        <v>47.75</v>
      </c>
      <c r="BS417">
        <v>29</v>
      </c>
      <c r="BT417">
        <v>69</v>
      </c>
      <c r="BU417">
        <v>47.649999999999991</v>
      </c>
      <c r="BV417">
        <v>28</v>
      </c>
      <c r="BW417">
        <v>78</v>
      </c>
      <c r="BX417">
        <v>47.55</v>
      </c>
    </row>
    <row r="418" spans="1:76" x14ac:dyDescent="0.4">
      <c r="A418" t="s">
        <v>337</v>
      </c>
      <c r="B418">
        <v>34</v>
      </c>
      <c r="C418">
        <v>146</v>
      </c>
      <c r="D418">
        <v>81.849999999999994</v>
      </c>
      <c r="E418">
        <v>35</v>
      </c>
      <c r="F418">
        <v>146</v>
      </c>
      <c r="G418">
        <v>85.35</v>
      </c>
      <c r="H418">
        <v>36</v>
      </c>
      <c r="I418">
        <v>153</v>
      </c>
      <c r="J418">
        <v>89.049999999999983</v>
      </c>
      <c r="K418">
        <v>37</v>
      </c>
      <c r="L418">
        <v>161</v>
      </c>
      <c r="M418">
        <v>92.499999999999986</v>
      </c>
      <c r="N418">
        <v>38</v>
      </c>
      <c r="O418">
        <v>169</v>
      </c>
      <c r="P418">
        <v>96.25</v>
      </c>
      <c r="Q418">
        <v>39</v>
      </c>
      <c r="R418">
        <v>177</v>
      </c>
      <c r="S418">
        <v>99.8</v>
      </c>
      <c r="T418">
        <v>40</v>
      </c>
      <c r="U418">
        <v>185</v>
      </c>
      <c r="V418">
        <v>103.55</v>
      </c>
      <c r="W418">
        <v>40</v>
      </c>
      <c r="X418">
        <v>192</v>
      </c>
      <c r="Y418">
        <v>106.95</v>
      </c>
      <c r="Z418">
        <v>41</v>
      </c>
      <c r="AA418">
        <v>200</v>
      </c>
      <c r="AB418">
        <v>110.8</v>
      </c>
      <c r="AC418">
        <v>42</v>
      </c>
      <c r="AD418">
        <v>208</v>
      </c>
      <c r="AE418">
        <v>114.95</v>
      </c>
      <c r="AF418">
        <v>43</v>
      </c>
      <c r="AG418">
        <v>224</v>
      </c>
      <c r="AH418">
        <v>119.24999999999997</v>
      </c>
      <c r="AI418">
        <v>44</v>
      </c>
      <c r="AJ418">
        <v>240</v>
      </c>
      <c r="AK418">
        <v>124.34999999999998</v>
      </c>
      <c r="AL418">
        <v>45</v>
      </c>
      <c r="AM418">
        <v>256</v>
      </c>
      <c r="AN418">
        <v>129.25</v>
      </c>
      <c r="AO418">
        <v>46</v>
      </c>
      <c r="AP418">
        <v>271</v>
      </c>
      <c r="AQ418">
        <v>135.5</v>
      </c>
      <c r="AR418">
        <v>46</v>
      </c>
      <c r="AS418">
        <v>287</v>
      </c>
      <c r="AT418">
        <v>143.44999999999999</v>
      </c>
      <c r="AU418">
        <v>47</v>
      </c>
      <c r="AV418">
        <v>303</v>
      </c>
      <c r="AW418">
        <v>154.4</v>
      </c>
      <c r="AX418">
        <v>48</v>
      </c>
      <c r="AY418">
        <v>319</v>
      </c>
      <c r="AZ418">
        <v>165.95</v>
      </c>
      <c r="BA418">
        <v>2</v>
      </c>
      <c r="BB418">
        <v>175</v>
      </c>
      <c r="BC418">
        <v>89.65</v>
      </c>
      <c r="BD418">
        <v>0</v>
      </c>
      <c r="BE418">
        <v>152</v>
      </c>
      <c r="BF418">
        <v>47.800000000000004</v>
      </c>
      <c r="BG418">
        <v>11</v>
      </c>
      <c r="BH418">
        <v>181</v>
      </c>
      <c r="BI418">
        <v>63.949999999999996</v>
      </c>
      <c r="BJ418">
        <v>15</v>
      </c>
      <c r="BK418">
        <v>209</v>
      </c>
      <c r="BL418">
        <v>81.05</v>
      </c>
      <c r="BM418">
        <v>18</v>
      </c>
      <c r="BN418">
        <v>251</v>
      </c>
      <c r="BO418">
        <v>98.050000000000011</v>
      </c>
      <c r="BP418">
        <v>22</v>
      </c>
      <c r="BQ418">
        <v>207</v>
      </c>
      <c r="BR418">
        <v>97.75</v>
      </c>
      <c r="BS418">
        <v>0</v>
      </c>
      <c r="BT418">
        <v>212</v>
      </c>
      <c r="BU418">
        <v>97.350000000000009</v>
      </c>
      <c r="BV418">
        <v>3</v>
      </c>
      <c r="BW418">
        <v>340</v>
      </c>
      <c r="BX418">
        <v>107.10000000000001</v>
      </c>
    </row>
    <row r="419" spans="1:76" x14ac:dyDescent="0.4">
      <c r="A419" t="s">
        <v>338</v>
      </c>
      <c r="B419">
        <v>20</v>
      </c>
      <c r="C419">
        <v>138</v>
      </c>
      <c r="D419">
        <v>86.227272727272734</v>
      </c>
      <c r="E419">
        <v>22</v>
      </c>
      <c r="F419">
        <v>138</v>
      </c>
      <c r="G419">
        <v>85.499999999999986</v>
      </c>
      <c r="H419">
        <v>24</v>
      </c>
      <c r="I419">
        <v>137</v>
      </c>
      <c r="J419">
        <v>84.77272727272728</v>
      </c>
      <c r="K419">
        <v>26</v>
      </c>
      <c r="L419">
        <v>137</v>
      </c>
      <c r="M419">
        <v>83.954545454545453</v>
      </c>
      <c r="N419">
        <v>28</v>
      </c>
      <c r="O419">
        <v>136</v>
      </c>
      <c r="P419">
        <v>83.13636363636364</v>
      </c>
      <c r="Q419">
        <v>30</v>
      </c>
      <c r="R419">
        <v>135</v>
      </c>
      <c r="S419">
        <v>82.27272727272728</v>
      </c>
      <c r="T419">
        <v>32</v>
      </c>
      <c r="U419">
        <v>135</v>
      </c>
      <c r="V419">
        <v>81.590909090909093</v>
      </c>
      <c r="W419">
        <v>34</v>
      </c>
      <c r="X419">
        <v>134</v>
      </c>
      <c r="Y419">
        <v>81.5</v>
      </c>
      <c r="Z419">
        <v>36</v>
      </c>
      <c r="AA419">
        <v>134</v>
      </c>
      <c r="AB419">
        <v>81.545454545454547</v>
      </c>
      <c r="AC419">
        <v>39</v>
      </c>
      <c r="AD419">
        <v>133</v>
      </c>
      <c r="AE419">
        <v>81.454545454545453</v>
      </c>
      <c r="AF419">
        <v>41</v>
      </c>
      <c r="AG419">
        <v>133</v>
      </c>
      <c r="AH419">
        <v>81.27272727272728</v>
      </c>
      <c r="AI419">
        <v>43</v>
      </c>
      <c r="AJ419">
        <v>132</v>
      </c>
      <c r="AK419">
        <v>80.681818181818159</v>
      </c>
      <c r="AL419">
        <v>45</v>
      </c>
      <c r="AM419">
        <v>132</v>
      </c>
      <c r="AN419">
        <v>80.22727272727272</v>
      </c>
      <c r="AO419">
        <v>44</v>
      </c>
      <c r="AP419">
        <v>131</v>
      </c>
      <c r="AQ419">
        <v>79.909090909090907</v>
      </c>
      <c r="AR419">
        <v>43</v>
      </c>
      <c r="AS419">
        <v>130</v>
      </c>
      <c r="AT419">
        <v>79.636363636363626</v>
      </c>
      <c r="AU419">
        <v>43</v>
      </c>
      <c r="AV419">
        <v>130</v>
      </c>
      <c r="AW419">
        <v>79.545454545454547</v>
      </c>
      <c r="AX419">
        <v>42</v>
      </c>
      <c r="AY419">
        <v>129</v>
      </c>
      <c r="AZ419">
        <v>80.545454545454533</v>
      </c>
      <c r="BA419">
        <v>41</v>
      </c>
      <c r="BB419">
        <v>129</v>
      </c>
      <c r="BC419">
        <v>82.454545454545453</v>
      </c>
      <c r="BD419">
        <v>41</v>
      </c>
      <c r="BE419">
        <v>128</v>
      </c>
      <c r="BF419">
        <v>87.590909090909093</v>
      </c>
      <c r="BG419">
        <v>54</v>
      </c>
      <c r="BH419">
        <v>141</v>
      </c>
      <c r="BI419">
        <v>96.13636363636364</v>
      </c>
      <c r="BJ419">
        <v>64</v>
      </c>
      <c r="BK419">
        <v>158</v>
      </c>
      <c r="BL419">
        <v>106.31818181818181</v>
      </c>
      <c r="BM419">
        <v>64</v>
      </c>
      <c r="BN419">
        <v>188</v>
      </c>
      <c r="BO419">
        <v>116.59090909090909</v>
      </c>
      <c r="BP419">
        <v>64</v>
      </c>
      <c r="BQ419">
        <v>218</v>
      </c>
      <c r="BR419">
        <v>132.81818181818181</v>
      </c>
      <c r="BS419">
        <v>64</v>
      </c>
      <c r="BT419">
        <v>273</v>
      </c>
      <c r="BU419">
        <v>149.13636363636365</v>
      </c>
      <c r="BV419">
        <v>64</v>
      </c>
      <c r="BW419">
        <v>332</v>
      </c>
      <c r="BX419">
        <v>165.50000000000003</v>
      </c>
    </row>
    <row r="420" spans="1:76" x14ac:dyDescent="0.4">
      <c r="A420" t="s">
        <v>339</v>
      </c>
      <c r="B420">
        <v>109</v>
      </c>
      <c r="C420">
        <v>174</v>
      </c>
      <c r="D420">
        <v>141.5</v>
      </c>
      <c r="E420">
        <v>108</v>
      </c>
      <c r="F420">
        <v>159</v>
      </c>
      <c r="G420">
        <v>133.5</v>
      </c>
      <c r="H420">
        <v>107</v>
      </c>
      <c r="I420">
        <v>145</v>
      </c>
      <c r="J420">
        <v>126</v>
      </c>
      <c r="K420">
        <v>106</v>
      </c>
      <c r="L420">
        <v>131</v>
      </c>
      <c r="M420">
        <v>118.5</v>
      </c>
      <c r="N420">
        <v>105</v>
      </c>
      <c r="O420">
        <v>117</v>
      </c>
      <c r="P420">
        <v>111</v>
      </c>
      <c r="Q420">
        <v>104</v>
      </c>
      <c r="R420">
        <v>117</v>
      </c>
      <c r="S420">
        <v>110.5</v>
      </c>
      <c r="T420">
        <v>103</v>
      </c>
      <c r="U420">
        <v>118</v>
      </c>
      <c r="V420">
        <v>110.5</v>
      </c>
      <c r="W420">
        <v>102</v>
      </c>
      <c r="X420">
        <v>118</v>
      </c>
      <c r="Y420">
        <v>110</v>
      </c>
      <c r="Z420">
        <v>101</v>
      </c>
      <c r="AA420">
        <v>119</v>
      </c>
      <c r="AB420">
        <v>110</v>
      </c>
      <c r="AC420">
        <v>100</v>
      </c>
      <c r="AD420">
        <v>119</v>
      </c>
      <c r="AE420">
        <v>109.5</v>
      </c>
      <c r="AF420">
        <v>99</v>
      </c>
      <c r="AG420">
        <v>119</v>
      </c>
      <c r="AH420">
        <v>109</v>
      </c>
      <c r="AI420">
        <v>98</v>
      </c>
      <c r="AJ420">
        <v>120</v>
      </c>
      <c r="AK420">
        <v>109</v>
      </c>
      <c r="AL420">
        <v>97</v>
      </c>
      <c r="AM420">
        <v>120</v>
      </c>
      <c r="AN420">
        <v>108.5</v>
      </c>
      <c r="AO420">
        <v>96</v>
      </c>
      <c r="AP420">
        <v>121</v>
      </c>
      <c r="AQ420">
        <v>108.5</v>
      </c>
      <c r="AR420">
        <v>95</v>
      </c>
      <c r="AS420">
        <v>121</v>
      </c>
      <c r="AT420">
        <v>108</v>
      </c>
      <c r="AU420">
        <v>94</v>
      </c>
      <c r="AV420">
        <v>122</v>
      </c>
      <c r="AW420">
        <v>108</v>
      </c>
      <c r="AX420">
        <v>93</v>
      </c>
      <c r="AY420">
        <v>122</v>
      </c>
      <c r="AZ420">
        <v>107.5</v>
      </c>
      <c r="BA420">
        <v>92</v>
      </c>
      <c r="BB420">
        <v>123</v>
      </c>
      <c r="BC420">
        <v>107.5</v>
      </c>
      <c r="BD420">
        <v>91</v>
      </c>
      <c r="BE420">
        <v>123</v>
      </c>
      <c r="BF420">
        <v>107</v>
      </c>
      <c r="BG420">
        <v>90</v>
      </c>
      <c r="BH420">
        <v>124</v>
      </c>
      <c r="BI420">
        <v>107</v>
      </c>
      <c r="BJ420">
        <v>89</v>
      </c>
      <c r="BK420">
        <v>124</v>
      </c>
      <c r="BL420">
        <v>106.5</v>
      </c>
      <c r="BM420">
        <v>88</v>
      </c>
      <c r="BN420">
        <v>125</v>
      </c>
      <c r="BO420">
        <v>106.5</v>
      </c>
      <c r="BP420">
        <v>87</v>
      </c>
      <c r="BQ420">
        <v>125</v>
      </c>
      <c r="BR420">
        <v>106</v>
      </c>
      <c r="BS420">
        <v>86</v>
      </c>
      <c r="BT420">
        <v>126</v>
      </c>
      <c r="BU420">
        <v>106</v>
      </c>
      <c r="BV420">
        <v>85</v>
      </c>
      <c r="BW420">
        <v>126</v>
      </c>
      <c r="BX420">
        <v>105.5</v>
      </c>
    </row>
    <row r="421" spans="1:76" x14ac:dyDescent="0.4">
      <c r="A421" t="s">
        <v>340</v>
      </c>
      <c r="B421">
        <v>117</v>
      </c>
      <c r="C421">
        <v>128</v>
      </c>
      <c r="D421">
        <v>123.33333333333333</v>
      </c>
      <c r="E421">
        <v>123</v>
      </c>
      <c r="F421">
        <v>128</v>
      </c>
      <c r="G421">
        <v>125.33333333333333</v>
      </c>
      <c r="H421">
        <v>125</v>
      </c>
      <c r="I421">
        <v>129</v>
      </c>
      <c r="J421">
        <v>127</v>
      </c>
      <c r="K421">
        <v>125</v>
      </c>
      <c r="L421">
        <v>136</v>
      </c>
      <c r="M421">
        <v>129.33333333333334</v>
      </c>
      <c r="N421">
        <v>125</v>
      </c>
      <c r="O421">
        <v>142</v>
      </c>
      <c r="P421">
        <v>131</v>
      </c>
      <c r="Q421">
        <v>125</v>
      </c>
      <c r="R421">
        <v>149</v>
      </c>
      <c r="S421">
        <v>133.33333333333334</v>
      </c>
      <c r="T421">
        <v>125</v>
      </c>
      <c r="U421">
        <v>155</v>
      </c>
      <c r="V421">
        <v>135</v>
      </c>
      <c r="W421">
        <v>125</v>
      </c>
      <c r="X421">
        <v>161</v>
      </c>
      <c r="Y421">
        <v>137</v>
      </c>
      <c r="Z421">
        <v>125</v>
      </c>
      <c r="AA421">
        <v>168</v>
      </c>
      <c r="AB421">
        <v>139.33333333333334</v>
      </c>
      <c r="AC421">
        <v>124</v>
      </c>
      <c r="AD421">
        <v>174</v>
      </c>
      <c r="AE421">
        <v>141</v>
      </c>
      <c r="AF421">
        <v>124</v>
      </c>
      <c r="AG421">
        <v>181</v>
      </c>
      <c r="AH421">
        <v>143.33333333333334</v>
      </c>
      <c r="AI421">
        <v>123</v>
      </c>
      <c r="AJ421">
        <v>187</v>
      </c>
      <c r="AK421">
        <v>145</v>
      </c>
      <c r="AL421">
        <v>123</v>
      </c>
      <c r="AM421">
        <v>194</v>
      </c>
      <c r="AN421">
        <v>147.33333333333334</v>
      </c>
      <c r="AO421">
        <v>122</v>
      </c>
      <c r="AP421">
        <v>200</v>
      </c>
      <c r="AQ421">
        <v>149</v>
      </c>
      <c r="AR421">
        <v>122</v>
      </c>
      <c r="AS421">
        <v>206</v>
      </c>
      <c r="AT421">
        <v>151</v>
      </c>
      <c r="AU421">
        <v>121</v>
      </c>
      <c r="AV421">
        <v>213</v>
      </c>
      <c r="AW421">
        <v>153</v>
      </c>
      <c r="AX421">
        <v>121</v>
      </c>
      <c r="AY421">
        <v>219</v>
      </c>
      <c r="AZ421">
        <v>155</v>
      </c>
      <c r="BA421">
        <v>121</v>
      </c>
      <c r="BB421">
        <v>226</v>
      </c>
      <c r="BC421">
        <v>157.33333333333331</v>
      </c>
      <c r="BD421">
        <v>120</v>
      </c>
      <c r="BE421">
        <v>167</v>
      </c>
      <c r="BF421">
        <v>137.33333333333334</v>
      </c>
      <c r="BG421">
        <v>108</v>
      </c>
      <c r="BH421">
        <v>125</v>
      </c>
      <c r="BI421">
        <v>115</v>
      </c>
      <c r="BJ421">
        <v>105</v>
      </c>
      <c r="BK421">
        <v>125</v>
      </c>
      <c r="BL421">
        <v>113.33333333333333</v>
      </c>
      <c r="BM421">
        <v>97</v>
      </c>
      <c r="BN421">
        <v>125</v>
      </c>
      <c r="BO421">
        <v>111.33333333333333</v>
      </c>
      <c r="BP421">
        <v>89</v>
      </c>
      <c r="BQ421">
        <v>125</v>
      </c>
      <c r="BR421">
        <v>109.33333333333333</v>
      </c>
      <c r="BS421">
        <v>81</v>
      </c>
      <c r="BT421">
        <v>125</v>
      </c>
      <c r="BU421">
        <v>107.33333333333333</v>
      </c>
      <c r="BV421">
        <v>74</v>
      </c>
      <c r="BW421">
        <v>125</v>
      </c>
      <c r="BX421">
        <v>105.66666666666667</v>
      </c>
    </row>
    <row r="422" spans="1:76" x14ac:dyDescent="0.4">
      <c r="A422" t="s">
        <v>341</v>
      </c>
      <c r="B422">
        <v>46</v>
      </c>
      <c r="C422">
        <v>327</v>
      </c>
      <c r="D422">
        <v>130.6</v>
      </c>
      <c r="E422">
        <v>45</v>
      </c>
      <c r="F422">
        <v>300</v>
      </c>
      <c r="G422">
        <v>119.10000000000001</v>
      </c>
      <c r="H422">
        <v>44</v>
      </c>
      <c r="I422">
        <v>272</v>
      </c>
      <c r="J422">
        <v>107.3</v>
      </c>
      <c r="K422">
        <v>44</v>
      </c>
      <c r="L422">
        <v>245</v>
      </c>
      <c r="M422">
        <v>95.899999999999991</v>
      </c>
      <c r="N422">
        <v>43</v>
      </c>
      <c r="O422">
        <v>217</v>
      </c>
      <c r="P422">
        <v>87.600000000000009</v>
      </c>
      <c r="Q422">
        <v>42</v>
      </c>
      <c r="R422">
        <v>190</v>
      </c>
      <c r="S422">
        <v>79.7</v>
      </c>
      <c r="T422">
        <v>41</v>
      </c>
      <c r="U422">
        <v>162</v>
      </c>
      <c r="V422">
        <v>71.5</v>
      </c>
      <c r="W422">
        <v>40</v>
      </c>
      <c r="X422">
        <v>135</v>
      </c>
      <c r="Y422">
        <v>63.5</v>
      </c>
      <c r="Z422">
        <v>37</v>
      </c>
      <c r="AA422">
        <v>107</v>
      </c>
      <c r="AB422">
        <v>55.300000000000004</v>
      </c>
      <c r="AC422">
        <v>35</v>
      </c>
      <c r="AD422">
        <v>85</v>
      </c>
      <c r="AE422">
        <v>51.400000000000006</v>
      </c>
      <c r="AF422">
        <v>34</v>
      </c>
      <c r="AG422">
        <v>86</v>
      </c>
      <c r="AH422">
        <v>47.699999999999996</v>
      </c>
      <c r="AI422">
        <v>25</v>
      </c>
      <c r="AJ422">
        <v>86</v>
      </c>
      <c r="AK422">
        <v>44.199999999999996</v>
      </c>
      <c r="AL422">
        <v>12</v>
      </c>
      <c r="AM422">
        <v>51</v>
      </c>
      <c r="AN422">
        <v>35.9</v>
      </c>
      <c r="AO422">
        <v>13</v>
      </c>
      <c r="AP422">
        <v>49</v>
      </c>
      <c r="AQ422">
        <v>35.4</v>
      </c>
      <c r="AR422">
        <v>14</v>
      </c>
      <c r="AS422">
        <v>47</v>
      </c>
      <c r="AT422">
        <v>34.899999999999991</v>
      </c>
      <c r="AU422">
        <v>16</v>
      </c>
      <c r="AV422">
        <v>46</v>
      </c>
      <c r="AW422">
        <v>34.200000000000003</v>
      </c>
      <c r="AX422">
        <v>17</v>
      </c>
      <c r="AY422">
        <v>47</v>
      </c>
      <c r="AZ422">
        <v>33.700000000000003</v>
      </c>
      <c r="BA422">
        <v>18</v>
      </c>
      <c r="BB422">
        <v>47</v>
      </c>
      <c r="BC422">
        <v>33</v>
      </c>
      <c r="BD422">
        <v>20</v>
      </c>
      <c r="BE422">
        <v>47</v>
      </c>
      <c r="BF422">
        <v>32.5</v>
      </c>
      <c r="BG422">
        <v>21</v>
      </c>
      <c r="BH422">
        <v>48</v>
      </c>
      <c r="BI422">
        <v>31.900000000000002</v>
      </c>
      <c r="BJ422">
        <v>21</v>
      </c>
      <c r="BK422">
        <v>48</v>
      </c>
      <c r="BL422">
        <v>31.399999999999995</v>
      </c>
      <c r="BM422">
        <v>19</v>
      </c>
      <c r="BN422">
        <v>48</v>
      </c>
      <c r="BO422">
        <v>30.700000000000003</v>
      </c>
      <c r="BP422">
        <v>18</v>
      </c>
      <c r="BQ422">
        <v>48</v>
      </c>
      <c r="BR422">
        <v>30</v>
      </c>
      <c r="BS422">
        <v>17</v>
      </c>
      <c r="BT422">
        <v>49</v>
      </c>
      <c r="BU422">
        <v>29.7</v>
      </c>
      <c r="BV422">
        <v>14</v>
      </c>
      <c r="BW422">
        <v>49</v>
      </c>
      <c r="BX422">
        <v>29</v>
      </c>
    </row>
    <row r="423" spans="1:76" x14ac:dyDescent="0.4">
      <c r="A423" t="s">
        <v>342</v>
      </c>
      <c r="B423">
        <v>31</v>
      </c>
      <c r="C423">
        <v>130</v>
      </c>
      <c r="D423">
        <v>64.567307692307708</v>
      </c>
      <c r="E423">
        <v>25</v>
      </c>
      <c r="F423">
        <v>115</v>
      </c>
      <c r="G423">
        <v>60.326923076923094</v>
      </c>
      <c r="H423">
        <v>26</v>
      </c>
      <c r="I423">
        <v>105</v>
      </c>
      <c r="J423">
        <v>57.58653846153846</v>
      </c>
      <c r="K423">
        <v>26</v>
      </c>
      <c r="L423">
        <v>104</v>
      </c>
      <c r="M423">
        <v>55.423076923076934</v>
      </c>
      <c r="N423">
        <v>27</v>
      </c>
      <c r="O423">
        <v>98</v>
      </c>
      <c r="P423">
        <v>52.951923076923052</v>
      </c>
      <c r="Q423">
        <v>21</v>
      </c>
      <c r="R423">
        <v>94</v>
      </c>
      <c r="S423">
        <v>50.403846153846146</v>
      </c>
      <c r="T423">
        <v>24</v>
      </c>
      <c r="U423">
        <v>91</v>
      </c>
      <c r="V423">
        <v>49.057692307692328</v>
      </c>
      <c r="W423">
        <v>28</v>
      </c>
      <c r="X423">
        <v>87</v>
      </c>
      <c r="Y423">
        <v>47.740384615384599</v>
      </c>
      <c r="Z423">
        <v>29</v>
      </c>
      <c r="AA423">
        <v>84</v>
      </c>
      <c r="AB423">
        <v>46.5</v>
      </c>
      <c r="AC423">
        <v>30</v>
      </c>
      <c r="AD423">
        <v>80</v>
      </c>
      <c r="AE423">
        <v>45.27884615384616</v>
      </c>
      <c r="AF423">
        <v>30</v>
      </c>
      <c r="AG423">
        <v>76</v>
      </c>
      <c r="AH423">
        <v>44.076923076923066</v>
      </c>
      <c r="AI423">
        <v>29</v>
      </c>
      <c r="AJ423">
        <v>73</v>
      </c>
      <c r="AK423">
        <v>42.92307692307692</v>
      </c>
      <c r="AL423">
        <v>28</v>
      </c>
      <c r="AM423">
        <v>69</v>
      </c>
      <c r="AN423">
        <v>41.903846153846146</v>
      </c>
      <c r="AO423">
        <v>26</v>
      </c>
      <c r="AP423">
        <v>66</v>
      </c>
      <c r="AQ423">
        <v>40.759615384615394</v>
      </c>
      <c r="AR423">
        <v>23</v>
      </c>
      <c r="AS423">
        <v>62</v>
      </c>
      <c r="AT423">
        <v>39.692307692307693</v>
      </c>
      <c r="AU423">
        <v>18</v>
      </c>
      <c r="AV423">
        <v>58</v>
      </c>
      <c r="AW423">
        <v>38.653846153846153</v>
      </c>
      <c r="AX423">
        <v>24</v>
      </c>
      <c r="AY423">
        <v>55</v>
      </c>
      <c r="AZ423">
        <v>37.846153846153832</v>
      </c>
      <c r="BA423">
        <v>22</v>
      </c>
      <c r="BB423">
        <v>51</v>
      </c>
      <c r="BC423">
        <v>37.067307692307708</v>
      </c>
      <c r="BD423">
        <v>20</v>
      </c>
      <c r="BE423">
        <v>48</v>
      </c>
      <c r="BF423">
        <v>36.27884615384616</v>
      </c>
      <c r="BG423">
        <v>17</v>
      </c>
      <c r="BH423">
        <v>48</v>
      </c>
      <c r="BI423">
        <v>35.807692307692299</v>
      </c>
      <c r="BJ423">
        <v>15</v>
      </c>
      <c r="BK423">
        <v>74</v>
      </c>
      <c r="BL423">
        <v>35.673076923076927</v>
      </c>
      <c r="BM423">
        <v>12</v>
      </c>
      <c r="BN423">
        <v>108</v>
      </c>
      <c r="BO423">
        <v>36.730769230769255</v>
      </c>
      <c r="BP423">
        <v>14</v>
      </c>
      <c r="BQ423">
        <v>322</v>
      </c>
      <c r="BR423">
        <v>44.586538461538446</v>
      </c>
      <c r="BS423">
        <v>11</v>
      </c>
      <c r="BT423">
        <v>335</v>
      </c>
      <c r="BU423">
        <v>63.932692307692328</v>
      </c>
      <c r="BV423">
        <v>8</v>
      </c>
      <c r="BW423">
        <v>347</v>
      </c>
      <c r="BX423">
        <v>85.778846153846132</v>
      </c>
    </row>
    <row r="424" spans="1:76" x14ac:dyDescent="0.4">
      <c r="A424" t="s">
        <v>343</v>
      </c>
      <c r="B424">
        <v>35</v>
      </c>
      <c r="C424">
        <v>45</v>
      </c>
      <c r="D424">
        <v>40</v>
      </c>
      <c r="E424">
        <v>35</v>
      </c>
      <c r="F424">
        <v>45</v>
      </c>
      <c r="G424">
        <v>40</v>
      </c>
      <c r="H424">
        <v>35</v>
      </c>
      <c r="I424">
        <v>45</v>
      </c>
      <c r="J424">
        <v>40</v>
      </c>
      <c r="K424">
        <v>35</v>
      </c>
      <c r="L424">
        <v>45</v>
      </c>
      <c r="M424">
        <v>40</v>
      </c>
      <c r="N424">
        <v>35</v>
      </c>
      <c r="O424">
        <v>45</v>
      </c>
      <c r="P424">
        <v>40</v>
      </c>
      <c r="Q424">
        <v>35</v>
      </c>
      <c r="R424">
        <v>45</v>
      </c>
      <c r="S424">
        <v>40</v>
      </c>
      <c r="T424">
        <v>35</v>
      </c>
      <c r="U424">
        <v>45</v>
      </c>
      <c r="V424">
        <v>40</v>
      </c>
      <c r="W424">
        <v>35</v>
      </c>
      <c r="X424">
        <v>45</v>
      </c>
      <c r="Y424">
        <v>40</v>
      </c>
      <c r="Z424">
        <v>35</v>
      </c>
      <c r="AA424">
        <v>45</v>
      </c>
      <c r="AB424">
        <v>40</v>
      </c>
      <c r="AC424">
        <v>35</v>
      </c>
      <c r="AD424">
        <v>45</v>
      </c>
      <c r="AE424">
        <v>40</v>
      </c>
      <c r="AF424">
        <v>35</v>
      </c>
      <c r="AG424">
        <v>45</v>
      </c>
      <c r="AH424">
        <v>40</v>
      </c>
      <c r="AI424">
        <v>35</v>
      </c>
      <c r="AJ424">
        <v>45</v>
      </c>
      <c r="AK424">
        <v>40</v>
      </c>
      <c r="AL424">
        <v>35</v>
      </c>
      <c r="AM424">
        <v>45</v>
      </c>
      <c r="AN424">
        <v>40</v>
      </c>
      <c r="AO424">
        <v>35</v>
      </c>
      <c r="AP424">
        <v>45</v>
      </c>
      <c r="AQ424">
        <v>40</v>
      </c>
      <c r="AR424">
        <v>35</v>
      </c>
      <c r="AS424">
        <v>45</v>
      </c>
      <c r="AT424">
        <v>40</v>
      </c>
      <c r="AU424">
        <v>35</v>
      </c>
      <c r="AV424">
        <v>45</v>
      </c>
      <c r="AW424">
        <v>40</v>
      </c>
      <c r="AX424">
        <v>35</v>
      </c>
      <c r="AY424">
        <v>45</v>
      </c>
      <c r="AZ424">
        <v>40</v>
      </c>
      <c r="BA424">
        <v>35</v>
      </c>
      <c r="BB424">
        <v>45</v>
      </c>
      <c r="BC424">
        <v>40</v>
      </c>
      <c r="BD424">
        <v>35</v>
      </c>
      <c r="BE424">
        <v>45</v>
      </c>
      <c r="BF424">
        <v>40</v>
      </c>
      <c r="BG424">
        <v>35</v>
      </c>
      <c r="BH424">
        <v>45</v>
      </c>
      <c r="BI424">
        <v>40</v>
      </c>
      <c r="BJ424">
        <v>35</v>
      </c>
      <c r="BK424">
        <v>45</v>
      </c>
      <c r="BL424">
        <v>40</v>
      </c>
      <c r="BM424">
        <v>35</v>
      </c>
      <c r="BN424">
        <v>45</v>
      </c>
      <c r="BO424">
        <v>40</v>
      </c>
      <c r="BP424">
        <v>35</v>
      </c>
      <c r="BQ424">
        <v>45</v>
      </c>
      <c r="BR424">
        <v>40</v>
      </c>
      <c r="BS424">
        <v>35</v>
      </c>
      <c r="BT424">
        <v>45</v>
      </c>
      <c r="BU424">
        <v>40</v>
      </c>
      <c r="BV424">
        <v>35</v>
      </c>
      <c r="BW424">
        <v>45</v>
      </c>
      <c r="BX424">
        <v>40</v>
      </c>
    </row>
    <row r="425" spans="1:76" x14ac:dyDescent="0.4">
      <c r="A425" t="s">
        <v>344</v>
      </c>
      <c r="B425">
        <v>41</v>
      </c>
      <c r="C425">
        <v>81</v>
      </c>
      <c r="D425">
        <v>56</v>
      </c>
      <c r="E425">
        <v>41</v>
      </c>
      <c r="F425">
        <v>75</v>
      </c>
      <c r="G425">
        <v>54</v>
      </c>
      <c r="H425">
        <v>41</v>
      </c>
      <c r="I425">
        <v>69</v>
      </c>
      <c r="J425">
        <v>52</v>
      </c>
      <c r="K425">
        <v>41</v>
      </c>
      <c r="L425">
        <v>63</v>
      </c>
      <c r="M425">
        <v>50.25</v>
      </c>
      <c r="N425">
        <v>41</v>
      </c>
      <c r="O425">
        <v>57</v>
      </c>
      <c r="P425">
        <v>48.5</v>
      </c>
      <c r="Q425">
        <v>41</v>
      </c>
      <c r="R425">
        <v>52</v>
      </c>
      <c r="S425">
        <v>46.75</v>
      </c>
      <c r="T425">
        <v>41</v>
      </c>
      <c r="U425">
        <v>47</v>
      </c>
      <c r="V425">
        <v>45</v>
      </c>
      <c r="W425">
        <v>40</v>
      </c>
      <c r="X425">
        <v>46</v>
      </c>
      <c r="Y425">
        <v>43.25</v>
      </c>
      <c r="Z425">
        <v>34</v>
      </c>
      <c r="AA425">
        <v>45</v>
      </c>
      <c r="AB425">
        <v>41.25</v>
      </c>
      <c r="AC425">
        <v>28</v>
      </c>
      <c r="AD425">
        <v>45</v>
      </c>
      <c r="AE425">
        <v>39.5</v>
      </c>
      <c r="AF425">
        <v>22</v>
      </c>
      <c r="AG425">
        <v>45</v>
      </c>
      <c r="AH425">
        <v>37.5</v>
      </c>
      <c r="AI425">
        <v>16</v>
      </c>
      <c r="AJ425">
        <v>44</v>
      </c>
      <c r="AK425">
        <v>35.5</v>
      </c>
      <c r="AL425">
        <v>19</v>
      </c>
      <c r="AM425">
        <v>44</v>
      </c>
      <c r="AN425">
        <v>36</v>
      </c>
      <c r="AO425">
        <v>21</v>
      </c>
      <c r="AP425">
        <v>44</v>
      </c>
      <c r="AQ425">
        <v>36.25</v>
      </c>
      <c r="AR425">
        <v>24</v>
      </c>
      <c r="AS425">
        <v>44</v>
      </c>
      <c r="AT425">
        <v>36.75</v>
      </c>
      <c r="AU425">
        <v>26</v>
      </c>
      <c r="AV425">
        <v>43</v>
      </c>
      <c r="AW425">
        <v>36.75</v>
      </c>
      <c r="AX425">
        <v>29</v>
      </c>
      <c r="AY425">
        <v>43</v>
      </c>
      <c r="AZ425">
        <v>38.25</v>
      </c>
      <c r="BA425">
        <v>31</v>
      </c>
      <c r="BB425">
        <v>43</v>
      </c>
      <c r="BC425">
        <v>39.5</v>
      </c>
      <c r="BD425">
        <v>34</v>
      </c>
      <c r="BE425">
        <v>46</v>
      </c>
      <c r="BF425">
        <v>40.75</v>
      </c>
      <c r="BG425">
        <v>37</v>
      </c>
      <c r="BH425">
        <v>49</v>
      </c>
      <c r="BI425">
        <v>42.25</v>
      </c>
      <c r="BJ425">
        <v>39</v>
      </c>
      <c r="BK425">
        <v>52</v>
      </c>
      <c r="BL425">
        <v>43.5</v>
      </c>
      <c r="BM425">
        <v>41</v>
      </c>
      <c r="BN425">
        <v>55</v>
      </c>
      <c r="BO425">
        <v>44.75</v>
      </c>
      <c r="BP425">
        <v>44</v>
      </c>
      <c r="BQ425">
        <v>78</v>
      </c>
      <c r="BR425">
        <v>60.25</v>
      </c>
      <c r="BS425">
        <v>47</v>
      </c>
      <c r="BT425">
        <v>115</v>
      </c>
      <c r="BU425">
        <v>76</v>
      </c>
      <c r="BV425">
        <v>49</v>
      </c>
      <c r="BW425">
        <v>152</v>
      </c>
      <c r="BX425">
        <v>91.5</v>
      </c>
    </row>
    <row r="426" spans="1:76" x14ac:dyDescent="0.4">
      <c r="A426" t="s">
        <v>594</v>
      </c>
      <c r="B426">
        <v>61</v>
      </c>
      <c r="C426">
        <v>108</v>
      </c>
      <c r="D426">
        <v>78.8</v>
      </c>
      <c r="E426">
        <v>61</v>
      </c>
      <c r="F426">
        <v>103</v>
      </c>
      <c r="G426">
        <v>77.400000000000006</v>
      </c>
      <c r="H426">
        <v>61</v>
      </c>
      <c r="I426">
        <v>98</v>
      </c>
      <c r="J426">
        <v>75.8</v>
      </c>
      <c r="K426">
        <v>61</v>
      </c>
      <c r="L426">
        <v>93</v>
      </c>
      <c r="M426">
        <v>74.400000000000006</v>
      </c>
      <c r="N426">
        <v>61</v>
      </c>
      <c r="O426">
        <v>87</v>
      </c>
      <c r="P426">
        <v>72.8</v>
      </c>
      <c r="Q426">
        <v>61</v>
      </c>
      <c r="R426">
        <v>82</v>
      </c>
      <c r="S426">
        <v>71.400000000000006</v>
      </c>
      <c r="T426">
        <v>61</v>
      </c>
      <c r="U426">
        <v>79</v>
      </c>
      <c r="V426">
        <v>69.8</v>
      </c>
      <c r="W426">
        <v>61</v>
      </c>
      <c r="X426">
        <v>78</v>
      </c>
      <c r="Y426">
        <v>68.400000000000006</v>
      </c>
      <c r="Z426">
        <v>61</v>
      </c>
      <c r="AA426">
        <v>76</v>
      </c>
      <c r="AB426">
        <v>66.599999999999994</v>
      </c>
      <c r="AC426">
        <v>61</v>
      </c>
      <c r="AD426">
        <v>75</v>
      </c>
      <c r="AE426">
        <v>65.2</v>
      </c>
      <c r="AF426">
        <v>60</v>
      </c>
      <c r="AG426">
        <v>73</v>
      </c>
      <c r="AH426">
        <v>64.400000000000006</v>
      </c>
      <c r="AI426">
        <v>60</v>
      </c>
      <c r="AJ426">
        <v>72</v>
      </c>
      <c r="AK426">
        <v>64</v>
      </c>
      <c r="AL426">
        <v>59</v>
      </c>
      <c r="AM426">
        <v>70</v>
      </c>
      <c r="AN426">
        <v>63.2</v>
      </c>
      <c r="AO426">
        <v>59</v>
      </c>
      <c r="AP426">
        <v>69</v>
      </c>
      <c r="AQ426">
        <v>62.8</v>
      </c>
      <c r="AR426">
        <v>58</v>
      </c>
      <c r="AS426">
        <v>67</v>
      </c>
      <c r="AT426">
        <v>62</v>
      </c>
      <c r="AU426">
        <v>58</v>
      </c>
      <c r="AV426">
        <v>66</v>
      </c>
      <c r="AW426">
        <v>61.6</v>
      </c>
      <c r="AX426">
        <v>57</v>
      </c>
      <c r="AY426">
        <v>64</v>
      </c>
      <c r="AZ426">
        <v>60.8</v>
      </c>
      <c r="BA426">
        <v>57</v>
      </c>
      <c r="BB426">
        <v>63</v>
      </c>
      <c r="BC426">
        <v>60.4</v>
      </c>
      <c r="BD426">
        <v>56</v>
      </c>
      <c r="BE426">
        <v>62</v>
      </c>
      <c r="BF426">
        <v>59.6</v>
      </c>
      <c r="BG426">
        <v>55</v>
      </c>
      <c r="BH426">
        <v>62</v>
      </c>
      <c r="BI426">
        <v>59</v>
      </c>
      <c r="BJ426">
        <v>55</v>
      </c>
      <c r="BK426">
        <v>65</v>
      </c>
      <c r="BL426">
        <v>60</v>
      </c>
      <c r="BM426">
        <v>54</v>
      </c>
      <c r="BN426">
        <v>71</v>
      </c>
      <c r="BO426">
        <v>60.8</v>
      </c>
      <c r="BP426">
        <v>54</v>
      </c>
      <c r="BQ426">
        <v>77</v>
      </c>
      <c r="BR426">
        <v>61.8</v>
      </c>
      <c r="BS426">
        <v>53</v>
      </c>
      <c r="BT426">
        <v>82</v>
      </c>
      <c r="BU426">
        <v>62.4</v>
      </c>
      <c r="BV426">
        <v>53</v>
      </c>
      <c r="BW426">
        <v>88</v>
      </c>
      <c r="BX426">
        <v>63.4</v>
      </c>
    </row>
    <row r="427" spans="1:76" x14ac:dyDescent="0.4">
      <c r="A427" t="s">
        <v>345</v>
      </c>
      <c r="B427">
        <v>41</v>
      </c>
      <c r="C427">
        <v>41</v>
      </c>
      <c r="D427">
        <v>41</v>
      </c>
      <c r="E427">
        <v>41</v>
      </c>
      <c r="F427">
        <v>41</v>
      </c>
      <c r="G427">
        <v>41</v>
      </c>
      <c r="H427">
        <v>41</v>
      </c>
      <c r="I427">
        <v>41</v>
      </c>
      <c r="J427">
        <v>41</v>
      </c>
      <c r="K427">
        <v>41</v>
      </c>
      <c r="L427">
        <v>41</v>
      </c>
      <c r="M427">
        <v>41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40</v>
      </c>
      <c r="T427">
        <v>40</v>
      </c>
      <c r="U427">
        <v>40</v>
      </c>
      <c r="V427">
        <v>40</v>
      </c>
      <c r="W427">
        <v>40</v>
      </c>
      <c r="X427">
        <v>40</v>
      </c>
      <c r="Y427">
        <v>40</v>
      </c>
      <c r="Z427">
        <v>40</v>
      </c>
      <c r="AA427">
        <v>40</v>
      </c>
      <c r="AB427">
        <v>40</v>
      </c>
      <c r="AC427">
        <v>40</v>
      </c>
      <c r="AD427">
        <v>40</v>
      </c>
      <c r="AE427">
        <v>40</v>
      </c>
      <c r="AF427">
        <v>40</v>
      </c>
      <c r="AG427">
        <v>40</v>
      </c>
      <c r="AH427">
        <v>40</v>
      </c>
      <c r="AI427">
        <v>40</v>
      </c>
      <c r="AJ427">
        <v>40</v>
      </c>
      <c r="AK427">
        <v>40</v>
      </c>
      <c r="AL427">
        <v>40</v>
      </c>
      <c r="AM427">
        <v>40</v>
      </c>
      <c r="AN427">
        <v>40</v>
      </c>
      <c r="AO427">
        <v>40</v>
      </c>
      <c r="AP427">
        <v>40</v>
      </c>
      <c r="AQ427">
        <v>40</v>
      </c>
      <c r="AR427">
        <v>40</v>
      </c>
      <c r="AS427">
        <v>40</v>
      </c>
      <c r="AT427">
        <v>40</v>
      </c>
      <c r="AU427">
        <v>40</v>
      </c>
      <c r="AV427">
        <v>40</v>
      </c>
      <c r="AW427">
        <v>40</v>
      </c>
      <c r="AX427">
        <v>40</v>
      </c>
      <c r="AY427">
        <v>40</v>
      </c>
      <c r="AZ427">
        <v>40</v>
      </c>
      <c r="BA427">
        <v>40</v>
      </c>
      <c r="BB427">
        <v>40</v>
      </c>
      <c r="BC427">
        <v>40</v>
      </c>
      <c r="BD427">
        <v>40</v>
      </c>
      <c r="BE427">
        <v>40</v>
      </c>
      <c r="BF427">
        <v>40</v>
      </c>
      <c r="BG427">
        <v>40</v>
      </c>
      <c r="BH427">
        <v>40</v>
      </c>
      <c r="BI427">
        <v>40</v>
      </c>
      <c r="BJ427">
        <v>40</v>
      </c>
      <c r="BK427">
        <v>40</v>
      </c>
      <c r="BL427">
        <v>40</v>
      </c>
      <c r="BM427">
        <v>40</v>
      </c>
      <c r="BN427">
        <v>40</v>
      </c>
      <c r="BO427">
        <v>40</v>
      </c>
      <c r="BP427">
        <v>40</v>
      </c>
      <c r="BQ427">
        <v>40</v>
      </c>
      <c r="BR427">
        <v>40</v>
      </c>
      <c r="BS427">
        <v>78</v>
      </c>
      <c r="BT427">
        <v>78</v>
      </c>
      <c r="BU427">
        <v>78</v>
      </c>
      <c r="BV427">
        <v>115</v>
      </c>
      <c r="BW427">
        <v>115</v>
      </c>
      <c r="BX427">
        <v>115</v>
      </c>
    </row>
    <row r="428" spans="1:76" x14ac:dyDescent="0.4">
      <c r="A428" t="s">
        <v>346</v>
      </c>
      <c r="B428">
        <v>71</v>
      </c>
      <c r="C428">
        <v>125</v>
      </c>
      <c r="D428">
        <v>94</v>
      </c>
      <c r="E428">
        <v>70</v>
      </c>
      <c r="F428">
        <v>125</v>
      </c>
      <c r="G428">
        <v>93.666666666666671</v>
      </c>
      <c r="H428">
        <v>69</v>
      </c>
      <c r="I428">
        <v>125</v>
      </c>
      <c r="J428">
        <v>93.333333333333329</v>
      </c>
      <c r="K428">
        <v>69</v>
      </c>
      <c r="L428">
        <v>125</v>
      </c>
      <c r="M428">
        <v>93.333333333333329</v>
      </c>
      <c r="N428">
        <v>68</v>
      </c>
      <c r="O428">
        <v>125</v>
      </c>
      <c r="P428">
        <v>93</v>
      </c>
      <c r="Q428">
        <v>68</v>
      </c>
      <c r="R428">
        <v>125</v>
      </c>
      <c r="S428">
        <v>93</v>
      </c>
      <c r="T428">
        <v>67</v>
      </c>
      <c r="U428">
        <v>125</v>
      </c>
      <c r="V428">
        <v>92.666666666666657</v>
      </c>
      <c r="W428">
        <v>66</v>
      </c>
      <c r="X428">
        <v>125</v>
      </c>
      <c r="Y428">
        <v>92.333333333333329</v>
      </c>
      <c r="Z428">
        <v>66</v>
      </c>
      <c r="AA428">
        <v>125</v>
      </c>
      <c r="AB428">
        <v>92.333333333333329</v>
      </c>
      <c r="AC428">
        <v>65</v>
      </c>
      <c r="AD428">
        <v>125</v>
      </c>
      <c r="AE428">
        <v>92</v>
      </c>
      <c r="AF428">
        <v>65</v>
      </c>
      <c r="AG428">
        <v>125</v>
      </c>
      <c r="AH428">
        <v>92</v>
      </c>
      <c r="AI428">
        <v>64</v>
      </c>
      <c r="AJ428">
        <v>125</v>
      </c>
      <c r="AK428">
        <v>91.666666666666657</v>
      </c>
      <c r="AL428">
        <v>63</v>
      </c>
      <c r="AM428">
        <v>125</v>
      </c>
      <c r="AN428">
        <v>91.333333333333329</v>
      </c>
      <c r="AO428">
        <v>63</v>
      </c>
      <c r="AP428">
        <v>125</v>
      </c>
      <c r="AQ428">
        <v>91.333333333333329</v>
      </c>
      <c r="AR428">
        <v>62</v>
      </c>
      <c r="AS428">
        <v>125</v>
      </c>
      <c r="AT428">
        <v>91</v>
      </c>
      <c r="AU428">
        <v>61</v>
      </c>
      <c r="AV428">
        <v>125</v>
      </c>
      <c r="AW428">
        <v>90.666666666666657</v>
      </c>
      <c r="AX428">
        <v>61</v>
      </c>
      <c r="AY428">
        <v>125</v>
      </c>
      <c r="AZ428">
        <v>90.666666666666657</v>
      </c>
      <c r="BA428">
        <v>60</v>
      </c>
      <c r="BB428">
        <v>125</v>
      </c>
      <c r="BC428">
        <v>90.333333333333329</v>
      </c>
      <c r="BD428">
        <v>60</v>
      </c>
      <c r="BE428">
        <v>125</v>
      </c>
      <c r="BF428">
        <v>90.333333333333329</v>
      </c>
      <c r="BG428">
        <v>59</v>
      </c>
      <c r="BH428">
        <v>125</v>
      </c>
      <c r="BI428">
        <v>90</v>
      </c>
      <c r="BJ428">
        <v>58</v>
      </c>
      <c r="BK428">
        <v>125</v>
      </c>
      <c r="BL428">
        <v>89.666666666666657</v>
      </c>
      <c r="BM428">
        <v>58</v>
      </c>
      <c r="BN428">
        <v>125</v>
      </c>
      <c r="BO428">
        <v>89.666666666666657</v>
      </c>
      <c r="BP428">
        <v>57</v>
      </c>
      <c r="BQ428">
        <v>125</v>
      </c>
      <c r="BR428">
        <v>89.333333333333329</v>
      </c>
      <c r="BS428">
        <v>57</v>
      </c>
      <c r="BT428">
        <v>125</v>
      </c>
      <c r="BU428">
        <v>89.333333333333329</v>
      </c>
      <c r="BV428">
        <v>56</v>
      </c>
      <c r="BW428">
        <v>125</v>
      </c>
      <c r="BX428">
        <v>89</v>
      </c>
    </row>
    <row r="429" spans="1:76" x14ac:dyDescent="0.4">
      <c r="A429" t="s">
        <v>347</v>
      </c>
      <c r="B429">
        <v>56</v>
      </c>
      <c r="C429">
        <v>112</v>
      </c>
      <c r="D429">
        <v>80.333333333333329</v>
      </c>
      <c r="E429">
        <v>56</v>
      </c>
      <c r="F429">
        <v>111</v>
      </c>
      <c r="G429">
        <v>79.999999999999986</v>
      </c>
      <c r="H429">
        <v>55</v>
      </c>
      <c r="I429">
        <v>109</v>
      </c>
      <c r="J429">
        <v>79.444444444444443</v>
      </c>
      <c r="K429">
        <v>54</v>
      </c>
      <c r="L429">
        <v>107</v>
      </c>
      <c r="M429">
        <v>78.888888888888886</v>
      </c>
      <c r="N429">
        <v>54</v>
      </c>
      <c r="O429">
        <v>106</v>
      </c>
      <c r="P429">
        <v>78.666666666666686</v>
      </c>
      <c r="Q429">
        <v>53</v>
      </c>
      <c r="R429">
        <v>104</v>
      </c>
      <c r="S429">
        <v>78.111111111111114</v>
      </c>
      <c r="T429">
        <v>53</v>
      </c>
      <c r="U429">
        <v>105</v>
      </c>
      <c r="V429">
        <v>77.777777777777771</v>
      </c>
      <c r="W429">
        <v>52</v>
      </c>
      <c r="X429">
        <v>106</v>
      </c>
      <c r="Y429">
        <v>77.222222222222229</v>
      </c>
      <c r="Z429">
        <v>51</v>
      </c>
      <c r="AA429">
        <v>108</v>
      </c>
      <c r="AB429">
        <v>76.777777777777771</v>
      </c>
      <c r="AC429">
        <v>51</v>
      </c>
      <c r="AD429">
        <v>109</v>
      </c>
      <c r="AE429">
        <v>76.444444444444443</v>
      </c>
      <c r="AF429">
        <v>50</v>
      </c>
      <c r="AG429">
        <v>110</v>
      </c>
      <c r="AH429">
        <v>75.888888888888886</v>
      </c>
      <c r="AI429">
        <v>50</v>
      </c>
      <c r="AJ429">
        <v>111</v>
      </c>
      <c r="AK429">
        <v>75.555555555555557</v>
      </c>
      <c r="AL429">
        <v>49</v>
      </c>
      <c r="AM429">
        <v>113</v>
      </c>
      <c r="AN429">
        <v>75.222222222222229</v>
      </c>
      <c r="AO429">
        <v>48</v>
      </c>
      <c r="AP429">
        <v>114</v>
      </c>
      <c r="AQ429">
        <v>74.555555555555557</v>
      </c>
      <c r="AR429">
        <v>48</v>
      </c>
      <c r="AS429">
        <v>115</v>
      </c>
      <c r="AT429">
        <v>74.222222222222229</v>
      </c>
      <c r="AU429">
        <v>47</v>
      </c>
      <c r="AV429">
        <v>116</v>
      </c>
      <c r="AW429">
        <v>74</v>
      </c>
      <c r="AX429">
        <v>47</v>
      </c>
      <c r="AY429">
        <v>118</v>
      </c>
      <c r="AZ429">
        <v>74.555555555555557</v>
      </c>
      <c r="BA429">
        <v>53</v>
      </c>
      <c r="BB429">
        <v>119</v>
      </c>
      <c r="BC429">
        <v>75.888888888888886</v>
      </c>
      <c r="BD429">
        <v>58</v>
      </c>
      <c r="BE429">
        <v>120</v>
      </c>
      <c r="BF429">
        <v>76.777777777777771</v>
      </c>
      <c r="BG429">
        <v>61</v>
      </c>
      <c r="BH429">
        <v>121</v>
      </c>
      <c r="BI429">
        <v>78.111111111111114</v>
      </c>
      <c r="BJ429">
        <v>61</v>
      </c>
      <c r="BK429">
        <v>123</v>
      </c>
      <c r="BL429">
        <v>81.444444444444429</v>
      </c>
      <c r="BM429">
        <v>61</v>
      </c>
      <c r="BN429">
        <v>124</v>
      </c>
      <c r="BO429">
        <v>84.777777777777771</v>
      </c>
      <c r="BP429">
        <v>61</v>
      </c>
      <c r="BQ429">
        <v>135</v>
      </c>
      <c r="BR429">
        <v>88.111111111111114</v>
      </c>
      <c r="BS429">
        <v>61</v>
      </c>
      <c r="BT429">
        <v>126</v>
      </c>
      <c r="BU429">
        <v>88</v>
      </c>
      <c r="BV429">
        <v>61</v>
      </c>
      <c r="BW429">
        <v>127</v>
      </c>
      <c r="BX429">
        <v>87.777777777777771</v>
      </c>
    </row>
    <row r="430" spans="1:76" x14ac:dyDescent="0.4">
      <c r="A430" t="s">
        <v>348</v>
      </c>
      <c r="B430">
        <v>70</v>
      </c>
      <c r="C430">
        <v>88</v>
      </c>
      <c r="D430">
        <v>79.333333333333329</v>
      </c>
      <c r="E430">
        <v>70</v>
      </c>
      <c r="F430">
        <v>86</v>
      </c>
      <c r="G430">
        <v>78.333333333333329</v>
      </c>
      <c r="H430">
        <v>70</v>
      </c>
      <c r="I430">
        <v>85</v>
      </c>
      <c r="J430">
        <v>77.666666666666671</v>
      </c>
      <c r="K430">
        <v>70</v>
      </c>
      <c r="L430">
        <v>84</v>
      </c>
      <c r="M430">
        <v>77</v>
      </c>
      <c r="N430">
        <v>70</v>
      </c>
      <c r="O430">
        <v>83</v>
      </c>
      <c r="P430">
        <v>76.333333333333329</v>
      </c>
      <c r="Q430">
        <v>70</v>
      </c>
      <c r="R430">
        <v>82</v>
      </c>
      <c r="S430">
        <v>76</v>
      </c>
      <c r="T430">
        <v>70</v>
      </c>
      <c r="U430">
        <v>81</v>
      </c>
      <c r="V430">
        <v>75.333333333333329</v>
      </c>
      <c r="W430">
        <v>70</v>
      </c>
      <c r="X430">
        <v>79</v>
      </c>
      <c r="Y430">
        <v>74.333333333333329</v>
      </c>
      <c r="Z430">
        <v>70</v>
      </c>
      <c r="AA430">
        <v>78</v>
      </c>
      <c r="AB430">
        <v>73.666666666666671</v>
      </c>
      <c r="AC430">
        <v>70</v>
      </c>
      <c r="AD430">
        <v>77</v>
      </c>
      <c r="AE430">
        <v>73</v>
      </c>
      <c r="AF430">
        <v>70</v>
      </c>
      <c r="AG430">
        <v>76</v>
      </c>
      <c r="AH430">
        <v>72.333333333333329</v>
      </c>
      <c r="AI430">
        <v>70</v>
      </c>
      <c r="AJ430">
        <v>75</v>
      </c>
      <c r="AK430">
        <v>71.666666666666671</v>
      </c>
      <c r="AL430">
        <v>69</v>
      </c>
      <c r="AM430">
        <v>74</v>
      </c>
      <c r="AN430">
        <v>71</v>
      </c>
      <c r="AO430">
        <v>68</v>
      </c>
      <c r="AP430">
        <v>73</v>
      </c>
      <c r="AQ430">
        <v>70.333333333333329</v>
      </c>
      <c r="AR430">
        <v>67</v>
      </c>
      <c r="AS430">
        <v>71</v>
      </c>
      <c r="AT430">
        <v>69.333333333333329</v>
      </c>
      <c r="AU430">
        <v>66</v>
      </c>
      <c r="AV430">
        <v>70</v>
      </c>
      <c r="AW430">
        <v>68.666666666666671</v>
      </c>
      <c r="AX430">
        <v>66</v>
      </c>
      <c r="AY430">
        <v>70</v>
      </c>
      <c r="AZ430">
        <v>68.333333333333329</v>
      </c>
      <c r="BA430">
        <v>65</v>
      </c>
      <c r="BB430">
        <v>70</v>
      </c>
      <c r="BC430">
        <v>67.666666666666671</v>
      </c>
      <c r="BD430">
        <v>64</v>
      </c>
      <c r="BE430">
        <v>70</v>
      </c>
      <c r="BF430">
        <v>67</v>
      </c>
      <c r="BG430">
        <v>63</v>
      </c>
      <c r="BH430">
        <v>70</v>
      </c>
      <c r="BI430">
        <v>66.333333333333329</v>
      </c>
      <c r="BJ430">
        <v>62</v>
      </c>
      <c r="BK430">
        <v>70</v>
      </c>
      <c r="BL430">
        <v>65.333333333333329</v>
      </c>
      <c r="BM430">
        <v>61</v>
      </c>
      <c r="BN430">
        <v>70</v>
      </c>
      <c r="BO430">
        <v>64.666666666666671</v>
      </c>
      <c r="BP430">
        <v>60</v>
      </c>
      <c r="BQ430">
        <v>70</v>
      </c>
      <c r="BR430">
        <v>64</v>
      </c>
      <c r="BS430">
        <v>59</v>
      </c>
      <c r="BT430">
        <v>70</v>
      </c>
      <c r="BU430">
        <v>63.333333333333336</v>
      </c>
      <c r="BV430">
        <v>58</v>
      </c>
      <c r="BW430">
        <v>70</v>
      </c>
      <c r="BX430">
        <v>62.666666666666664</v>
      </c>
    </row>
    <row r="431" spans="1:76" x14ac:dyDescent="0.4">
      <c r="A431" t="s">
        <v>349</v>
      </c>
      <c r="B431">
        <v>56</v>
      </c>
      <c r="C431">
        <v>92</v>
      </c>
      <c r="D431">
        <v>72.666666666666671</v>
      </c>
      <c r="E431">
        <v>57</v>
      </c>
      <c r="F431">
        <v>90</v>
      </c>
      <c r="G431">
        <v>72.333333333333329</v>
      </c>
      <c r="H431">
        <v>59</v>
      </c>
      <c r="I431">
        <v>88</v>
      </c>
      <c r="J431">
        <v>72.333333333333329</v>
      </c>
      <c r="K431">
        <v>60</v>
      </c>
      <c r="L431">
        <v>86</v>
      </c>
      <c r="M431">
        <v>72</v>
      </c>
      <c r="N431">
        <v>61</v>
      </c>
      <c r="O431">
        <v>84</v>
      </c>
      <c r="P431">
        <v>72</v>
      </c>
      <c r="Q431">
        <v>63</v>
      </c>
      <c r="R431">
        <v>82</v>
      </c>
      <c r="S431">
        <v>72</v>
      </c>
      <c r="T431">
        <v>64</v>
      </c>
      <c r="U431">
        <v>80</v>
      </c>
      <c r="V431">
        <v>71.666666666666671</v>
      </c>
      <c r="W431">
        <v>65</v>
      </c>
      <c r="X431">
        <v>78</v>
      </c>
      <c r="Y431">
        <v>71.333333333333329</v>
      </c>
      <c r="Z431">
        <v>67</v>
      </c>
      <c r="AA431">
        <v>76</v>
      </c>
      <c r="AB431">
        <v>71.333333333333329</v>
      </c>
      <c r="AC431">
        <v>68</v>
      </c>
      <c r="AD431">
        <v>74</v>
      </c>
      <c r="AE431">
        <v>71.333333333333329</v>
      </c>
      <c r="AF431">
        <v>70</v>
      </c>
      <c r="AG431">
        <v>72</v>
      </c>
      <c r="AH431">
        <v>71.333333333333329</v>
      </c>
      <c r="AI431">
        <v>70</v>
      </c>
      <c r="AJ431">
        <v>72</v>
      </c>
      <c r="AK431">
        <v>71</v>
      </c>
      <c r="AL431">
        <v>69</v>
      </c>
      <c r="AM431">
        <v>72</v>
      </c>
      <c r="AN431">
        <v>71</v>
      </c>
      <c r="AO431">
        <v>67</v>
      </c>
      <c r="AP431">
        <v>74</v>
      </c>
      <c r="AQ431">
        <v>71</v>
      </c>
      <c r="AR431">
        <v>65</v>
      </c>
      <c r="AS431">
        <v>75</v>
      </c>
      <c r="AT431">
        <v>71</v>
      </c>
      <c r="AU431">
        <v>63</v>
      </c>
      <c r="AV431">
        <v>76</v>
      </c>
      <c r="AW431">
        <v>70.666666666666671</v>
      </c>
      <c r="AX431">
        <v>73</v>
      </c>
      <c r="AY431">
        <v>79</v>
      </c>
      <c r="AZ431">
        <v>76.666666666666671</v>
      </c>
      <c r="BA431">
        <v>73</v>
      </c>
      <c r="BB431">
        <v>95</v>
      </c>
      <c r="BC431">
        <v>82.333333333333329</v>
      </c>
      <c r="BD431">
        <v>91</v>
      </c>
      <c r="BE431">
        <v>112</v>
      </c>
      <c r="BF431">
        <v>98.333333333333329</v>
      </c>
      <c r="BG431">
        <v>104</v>
      </c>
      <c r="BH431">
        <v>128</v>
      </c>
      <c r="BI431">
        <v>113.33333333333333</v>
      </c>
      <c r="BJ431">
        <v>117</v>
      </c>
      <c r="BK431">
        <v>144</v>
      </c>
      <c r="BL431">
        <v>129</v>
      </c>
      <c r="BM431">
        <v>130</v>
      </c>
      <c r="BN431">
        <v>160</v>
      </c>
      <c r="BO431">
        <v>144.33333333333334</v>
      </c>
      <c r="BP431">
        <v>142</v>
      </c>
      <c r="BQ431">
        <v>177</v>
      </c>
      <c r="BR431">
        <v>160</v>
      </c>
      <c r="BS431">
        <v>155</v>
      </c>
      <c r="BT431">
        <v>193</v>
      </c>
      <c r="BU431">
        <v>175.33333333333334</v>
      </c>
      <c r="BV431">
        <v>168</v>
      </c>
      <c r="BW431">
        <v>209</v>
      </c>
      <c r="BX431">
        <v>191</v>
      </c>
    </row>
    <row r="432" spans="1:76" x14ac:dyDescent="0.4">
      <c r="A432" t="s">
        <v>350</v>
      </c>
      <c r="B432">
        <v>16</v>
      </c>
      <c r="C432">
        <v>77</v>
      </c>
      <c r="D432">
        <v>45.625</v>
      </c>
      <c r="E432">
        <v>16</v>
      </c>
      <c r="F432">
        <v>74</v>
      </c>
      <c r="G432">
        <v>43.875</v>
      </c>
      <c r="H432">
        <v>16</v>
      </c>
      <c r="I432">
        <v>72</v>
      </c>
      <c r="J432">
        <v>41.875000000000007</v>
      </c>
      <c r="K432">
        <v>16</v>
      </c>
      <c r="L432">
        <v>71</v>
      </c>
      <c r="M432">
        <v>40.125</v>
      </c>
      <c r="N432">
        <v>15</v>
      </c>
      <c r="O432">
        <v>69</v>
      </c>
      <c r="P432">
        <v>38</v>
      </c>
      <c r="Q432">
        <v>15</v>
      </c>
      <c r="R432">
        <v>68</v>
      </c>
      <c r="S432">
        <v>36.250000000000007</v>
      </c>
      <c r="T432">
        <v>15</v>
      </c>
      <c r="U432">
        <v>66</v>
      </c>
      <c r="V432">
        <v>35.625000000000007</v>
      </c>
      <c r="W432">
        <v>15</v>
      </c>
      <c r="X432">
        <v>65</v>
      </c>
      <c r="Y432">
        <v>35.125</v>
      </c>
      <c r="Z432">
        <v>14</v>
      </c>
      <c r="AA432">
        <v>63</v>
      </c>
      <c r="AB432">
        <v>34.499999999999993</v>
      </c>
      <c r="AC432">
        <v>14</v>
      </c>
      <c r="AD432">
        <v>62</v>
      </c>
      <c r="AE432">
        <v>34</v>
      </c>
      <c r="AF432">
        <v>14</v>
      </c>
      <c r="AG432">
        <v>60</v>
      </c>
      <c r="AH432">
        <v>33.5</v>
      </c>
      <c r="AI432">
        <v>13</v>
      </c>
      <c r="AJ432">
        <v>59</v>
      </c>
      <c r="AK432">
        <v>32.75</v>
      </c>
      <c r="AL432">
        <v>12</v>
      </c>
      <c r="AM432">
        <v>57</v>
      </c>
      <c r="AN432">
        <v>32.125</v>
      </c>
      <c r="AO432">
        <v>11</v>
      </c>
      <c r="AP432">
        <v>55</v>
      </c>
      <c r="AQ432">
        <v>31.499999999999996</v>
      </c>
      <c r="AR432">
        <v>10</v>
      </c>
      <c r="AS432">
        <v>54</v>
      </c>
      <c r="AT432">
        <v>31.125</v>
      </c>
      <c r="AU432">
        <v>8</v>
      </c>
      <c r="AV432">
        <v>52</v>
      </c>
      <c r="AW432">
        <v>30.625000000000004</v>
      </c>
      <c r="AX432">
        <v>7</v>
      </c>
      <c r="AY432">
        <v>51</v>
      </c>
      <c r="AZ432">
        <v>29.875</v>
      </c>
      <c r="BA432">
        <v>6</v>
      </c>
      <c r="BB432">
        <v>49</v>
      </c>
      <c r="BC432">
        <v>29.375</v>
      </c>
      <c r="BD432">
        <v>9</v>
      </c>
      <c r="BE432">
        <v>48</v>
      </c>
      <c r="BF432">
        <v>29.375</v>
      </c>
      <c r="BG432">
        <v>12</v>
      </c>
      <c r="BH432">
        <v>48</v>
      </c>
      <c r="BI432">
        <v>29.375</v>
      </c>
      <c r="BJ432">
        <v>15</v>
      </c>
      <c r="BK432">
        <v>59</v>
      </c>
      <c r="BL432">
        <v>34.75</v>
      </c>
      <c r="BM432">
        <v>19</v>
      </c>
      <c r="BN432">
        <v>73</v>
      </c>
      <c r="BO432">
        <v>43.374999999999993</v>
      </c>
      <c r="BP432">
        <v>19</v>
      </c>
      <c r="BQ432">
        <v>86</v>
      </c>
      <c r="BR432">
        <v>51.750000000000007</v>
      </c>
      <c r="BS432">
        <v>19</v>
      </c>
      <c r="BT432">
        <v>99</v>
      </c>
      <c r="BU432">
        <v>60.375</v>
      </c>
      <c r="BV432">
        <v>19</v>
      </c>
      <c r="BW432">
        <v>119</v>
      </c>
      <c r="BX432">
        <v>69</v>
      </c>
    </row>
    <row r="433" spans="1:76" x14ac:dyDescent="0.4">
      <c r="A433" t="s">
        <v>351</v>
      </c>
      <c r="B433">
        <v>5</v>
      </c>
      <c r="C433">
        <v>49</v>
      </c>
      <c r="D433">
        <v>19.062500000000004</v>
      </c>
      <c r="E433">
        <v>5</v>
      </c>
      <c r="F433">
        <v>47</v>
      </c>
      <c r="G433">
        <v>18.5</v>
      </c>
      <c r="H433">
        <v>5</v>
      </c>
      <c r="I433">
        <v>46</v>
      </c>
      <c r="J433">
        <v>18.062500000000004</v>
      </c>
      <c r="K433">
        <v>5</v>
      </c>
      <c r="L433">
        <v>44</v>
      </c>
      <c r="M433">
        <v>17.375</v>
      </c>
      <c r="N433">
        <v>5</v>
      </c>
      <c r="O433">
        <v>43</v>
      </c>
      <c r="P433">
        <v>17.000000000000004</v>
      </c>
      <c r="Q433">
        <v>5</v>
      </c>
      <c r="R433">
        <v>41</v>
      </c>
      <c r="S433">
        <v>16.4375</v>
      </c>
      <c r="T433">
        <v>5</v>
      </c>
      <c r="U433">
        <v>40</v>
      </c>
      <c r="V433">
        <v>15.9375</v>
      </c>
      <c r="W433">
        <v>5</v>
      </c>
      <c r="X433">
        <v>39</v>
      </c>
      <c r="Y433">
        <v>15.5625</v>
      </c>
      <c r="Z433">
        <v>5</v>
      </c>
      <c r="AA433">
        <v>37</v>
      </c>
      <c r="AB433">
        <v>14.812500000000002</v>
      </c>
      <c r="AC433">
        <v>5</v>
      </c>
      <c r="AD433">
        <v>36</v>
      </c>
      <c r="AE433">
        <v>14.375000000000002</v>
      </c>
      <c r="AF433">
        <v>5</v>
      </c>
      <c r="AG433">
        <v>34</v>
      </c>
      <c r="AH433">
        <v>13.8125</v>
      </c>
      <c r="AI433">
        <v>5</v>
      </c>
      <c r="AJ433">
        <v>33</v>
      </c>
      <c r="AK433">
        <v>13.375000000000002</v>
      </c>
      <c r="AL433">
        <v>5</v>
      </c>
      <c r="AM433">
        <v>31</v>
      </c>
      <c r="AN433">
        <v>12.8125</v>
      </c>
      <c r="AO433">
        <v>5</v>
      </c>
      <c r="AP433">
        <v>30</v>
      </c>
      <c r="AQ433">
        <v>12.5</v>
      </c>
      <c r="AR433">
        <v>5</v>
      </c>
      <c r="AS433">
        <v>29</v>
      </c>
      <c r="AT433">
        <v>12.249999999999998</v>
      </c>
      <c r="AU433">
        <v>5</v>
      </c>
      <c r="AV433">
        <v>27</v>
      </c>
      <c r="AW433">
        <v>12.124999999999998</v>
      </c>
      <c r="AX433">
        <v>5</v>
      </c>
      <c r="AY433">
        <v>26</v>
      </c>
      <c r="AZ433">
        <v>11.937500000000002</v>
      </c>
      <c r="BA433">
        <v>4</v>
      </c>
      <c r="BB433">
        <v>25</v>
      </c>
      <c r="BC433">
        <v>11.624999999999998</v>
      </c>
      <c r="BD433">
        <v>3</v>
      </c>
      <c r="BE433">
        <v>26</v>
      </c>
      <c r="BF433">
        <v>11.500000000000002</v>
      </c>
      <c r="BG433">
        <v>2</v>
      </c>
      <c r="BH433">
        <v>27</v>
      </c>
      <c r="BI433">
        <v>11.250000000000002</v>
      </c>
      <c r="BJ433">
        <v>3</v>
      </c>
      <c r="BK433">
        <v>28</v>
      </c>
      <c r="BL433">
        <v>11.375000000000002</v>
      </c>
      <c r="BM433">
        <v>2</v>
      </c>
      <c r="BN433">
        <v>29</v>
      </c>
      <c r="BO433">
        <v>11.437500000000002</v>
      </c>
      <c r="BP433">
        <v>1</v>
      </c>
      <c r="BQ433">
        <v>30</v>
      </c>
      <c r="BR433">
        <v>11.6875</v>
      </c>
      <c r="BS433">
        <v>1</v>
      </c>
      <c r="BT433">
        <v>31</v>
      </c>
      <c r="BU433">
        <v>11.875</v>
      </c>
      <c r="BV433">
        <v>0</v>
      </c>
      <c r="BW433">
        <v>32</v>
      </c>
      <c r="BX433">
        <v>12</v>
      </c>
    </row>
    <row r="434" spans="1:76" x14ac:dyDescent="0.4">
      <c r="A434" t="s">
        <v>595</v>
      </c>
      <c r="B434">
        <v>43</v>
      </c>
      <c r="C434">
        <v>59</v>
      </c>
      <c r="D434">
        <v>50.75</v>
      </c>
      <c r="E434">
        <v>42</v>
      </c>
      <c r="F434">
        <v>58</v>
      </c>
      <c r="G434">
        <v>50.25</v>
      </c>
      <c r="H434">
        <v>41</v>
      </c>
      <c r="I434">
        <v>57</v>
      </c>
      <c r="J434">
        <v>49.75</v>
      </c>
      <c r="K434">
        <v>40</v>
      </c>
      <c r="L434">
        <v>56</v>
      </c>
      <c r="M434">
        <v>49.25</v>
      </c>
      <c r="N434">
        <v>39</v>
      </c>
      <c r="O434">
        <v>56</v>
      </c>
      <c r="P434">
        <v>49</v>
      </c>
      <c r="Q434">
        <v>38</v>
      </c>
      <c r="R434">
        <v>55</v>
      </c>
      <c r="S434">
        <v>48.5</v>
      </c>
      <c r="T434">
        <v>37</v>
      </c>
      <c r="U434">
        <v>54</v>
      </c>
      <c r="V434">
        <v>48</v>
      </c>
      <c r="W434">
        <v>36</v>
      </c>
      <c r="X434">
        <v>53</v>
      </c>
      <c r="Y434">
        <v>47.5</v>
      </c>
      <c r="Z434">
        <v>35</v>
      </c>
      <c r="AA434">
        <v>52</v>
      </c>
      <c r="AB434">
        <v>47</v>
      </c>
      <c r="AC434">
        <v>33</v>
      </c>
      <c r="AD434">
        <v>52</v>
      </c>
      <c r="AE434">
        <v>46.25</v>
      </c>
      <c r="AF434">
        <v>32</v>
      </c>
      <c r="AG434">
        <v>52</v>
      </c>
      <c r="AH434">
        <v>45.75</v>
      </c>
      <c r="AI434">
        <v>31</v>
      </c>
      <c r="AJ434">
        <v>52</v>
      </c>
      <c r="AK434">
        <v>45.25</v>
      </c>
      <c r="AL434">
        <v>30</v>
      </c>
      <c r="AM434">
        <v>52</v>
      </c>
      <c r="AN434">
        <v>44.75</v>
      </c>
      <c r="AO434">
        <v>29</v>
      </c>
      <c r="AP434">
        <v>52</v>
      </c>
      <c r="AQ434">
        <v>44.25</v>
      </c>
      <c r="AR434">
        <v>28</v>
      </c>
      <c r="AS434">
        <v>52</v>
      </c>
      <c r="AT434">
        <v>44</v>
      </c>
      <c r="AU434">
        <v>27</v>
      </c>
      <c r="AV434">
        <v>52</v>
      </c>
      <c r="AW434">
        <v>43.5</v>
      </c>
      <c r="AX434">
        <v>26</v>
      </c>
      <c r="AY434">
        <v>52</v>
      </c>
      <c r="AZ434">
        <v>43</v>
      </c>
      <c r="BA434">
        <v>25</v>
      </c>
      <c r="BB434">
        <v>52</v>
      </c>
      <c r="BC434">
        <v>42.5</v>
      </c>
      <c r="BD434">
        <v>24</v>
      </c>
      <c r="BE434">
        <v>52</v>
      </c>
      <c r="BF434">
        <v>42</v>
      </c>
      <c r="BG434">
        <v>23</v>
      </c>
      <c r="BH434">
        <v>52</v>
      </c>
      <c r="BI434">
        <v>41.5</v>
      </c>
      <c r="BJ434">
        <v>22</v>
      </c>
      <c r="BK434">
        <v>52</v>
      </c>
      <c r="BL434">
        <v>41</v>
      </c>
      <c r="BM434">
        <v>21</v>
      </c>
      <c r="BN434">
        <v>52</v>
      </c>
      <c r="BO434">
        <v>40.5</v>
      </c>
      <c r="BP434">
        <v>39</v>
      </c>
      <c r="BQ434">
        <v>65</v>
      </c>
      <c r="BR434">
        <v>51.25</v>
      </c>
      <c r="BS434">
        <v>39</v>
      </c>
      <c r="BT434">
        <v>109</v>
      </c>
      <c r="BU434">
        <v>62.25</v>
      </c>
      <c r="BV434">
        <v>38</v>
      </c>
      <c r="BW434">
        <v>153</v>
      </c>
      <c r="BX434">
        <v>73</v>
      </c>
    </row>
    <row r="435" spans="1:76" x14ac:dyDescent="0.4">
      <c r="A435" t="s">
        <v>352</v>
      </c>
      <c r="B435">
        <v>17</v>
      </c>
      <c r="C435">
        <v>113</v>
      </c>
      <c r="D435">
        <v>67.196721311475414</v>
      </c>
      <c r="E435">
        <v>20</v>
      </c>
      <c r="F435">
        <v>105</v>
      </c>
      <c r="G435">
        <v>67.819672131147541</v>
      </c>
      <c r="H435">
        <v>23</v>
      </c>
      <c r="I435">
        <v>96</v>
      </c>
      <c r="J435">
        <v>68.360655737704889</v>
      </c>
      <c r="K435">
        <v>26</v>
      </c>
      <c r="L435">
        <v>94</v>
      </c>
      <c r="M435">
        <v>68.868852459016395</v>
      </c>
      <c r="N435">
        <v>29</v>
      </c>
      <c r="O435">
        <v>95</v>
      </c>
      <c r="P435">
        <v>69.409836065573799</v>
      </c>
      <c r="Q435">
        <v>32</v>
      </c>
      <c r="R435">
        <v>96</v>
      </c>
      <c r="S435">
        <v>70.016393442622942</v>
      </c>
      <c r="T435">
        <v>35</v>
      </c>
      <c r="U435">
        <v>97</v>
      </c>
      <c r="V435">
        <v>70.557377049180332</v>
      </c>
      <c r="W435">
        <v>35</v>
      </c>
      <c r="X435">
        <v>98</v>
      </c>
      <c r="Y435">
        <v>71.163934426229503</v>
      </c>
      <c r="Z435">
        <v>34</v>
      </c>
      <c r="AA435">
        <v>99</v>
      </c>
      <c r="AB435">
        <v>71.737704918032748</v>
      </c>
      <c r="AC435">
        <v>33</v>
      </c>
      <c r="AD435">
        <v>100</v>
      </c>
      <c r="AE435">
        <v>72.229508196721312</v>
      </c>
      <c r="AF435">
        <v>29</v>
      </c>
      <c r="AG435">
        <v>102</v>
      </c>
      <c r="AH435">
        <v>72.786885245901615</v>
      </c>
      <c r="AI435">
        <v>32</v>
      </c>
      <c r="AJ435">
        <v>103</v>
      </c>
      <c r="AK435">
        <v>74.573770491803288</v>
      </c>
      <c r="AL435">
        <v>31</v>
      </c>
      <c r="AM435">
        <v>106</v>
      </c>
      <c r="AN435">
        <v>76.245901639344268</v>
      </c>
      <c r="AO435">
        <v>31</v>
      </c>
      <c r="AP435">
        <v>118</v>
      </c>
      <c r="AQ435">
        <v>78.049180327868868</v>
      </c>
      <c r="AR435">
        <v>30</v>
      </c>
      <c r="AS435">
        <v>164</v>
      </c>
      <c r="AT435">
        <v>81.47540983606558</v>
      </c>
      <c r="AU435">
        <v>29</v>
      </c>
      <c r="AV435">
        <v>258</v>
      </c>
      <c r="AW435">
        <v>93.032786885245883</v>
      </c>
      <c r="AX435">
        <v>28</v>
      </c>
      <c r="AY435">
        <v>353</v>
      </c>
      <c r="AZ435">
        <v>107.54098360655739</v>
      </c>
      <c r="BA435">
        <v>44</v>
      </c>
      <c r="BB435">
        <v>376</v>
      </c>
      <c r="BC435">
        <v>140.70491803278691</v>
      </c>
      <c r="BD435">
        <v>43</v>
      </c>
      <c r="BE435">
        <v>428</v>
      </c>
      <c r="BF435">
        <v>170.80327868852456</v>
      </c>
      <c r="BG435">
        <v>53</v>
      </c>
      <c r="BH435">
        <v>461</v>
      </c>
      <c r="BI435">
        <v>256.77049180327884</v>
      </c>
      <c r="BJ435">
        <v>58</v>
      </c>
      <c r="BK435">
        <v>393</v>
      </c>
      <c r="BL435">
        <v>249.09836065573774</v>
      </c>
      <c r="BM435">
        <v>58</v>
      </c>
      <c r="BN435">
        <v>386</v>
      </c>
      <c r="BO435">
        <v>263.16393442622956</v>
      </c>
      <c r="BP435">
        <v>72</v>
      </c>
      <c r="BQ435">
        <v>385</v>
      </c>
      <c r="BR435">
        <v>283.45901639344254</v>
      </c>
      <c r="BS435">
        <v>72</v>
      </c>
      <c r="BT435">
        <v>384</v>
      </c>
      <c r="BU435">
        <v>301.37704918032773</v>
      </c>
      <c r="BV435">
        <v>72</v>
      </c>
      <c r="BW435">
        <v>413</v>
      </c>
      <c r="BX435">
        <v>319.32786885245895</v>
      </c>
    </row>
    <row r="436" spans="1:76" x14ac:dyDescent="0.4">
      <c r="A436" t="s">
        <v>353</v>
      </c>
      <c r="B436">
        <v>21</v>
      </c>
      <c r="C436">
        <v>40</v>
      </c>
      <c r="D436">
        <v>28.666666666666668</v>
      </c>
      <c r="E436">
        <v>22</v>
      </c>
      <c r="F436">
        <v>40</v>
      </c>
      <c r="G436">
        <v>29.333333333333336</v>
      </c>
      <c r="H436">
        <v>24</v>
      </c>
      <c r="I436">
        <v>39</v>
      </c>
      <c r="J436">
        <v>29.666666666666664</v>
      </c>
      <c r="K436">
        <v>24</v>
      </c>
      <c r="L436">
        <v>39</v>
      </c>
      <c r="M436">
        <v>30.333333333333332</v>
      </c>
      <c r="N436">
        <v>25</v>
      </c>
      <c r="O436">
        <v>38</v>
      </c>
      <c r="P436">
        <v>30.666666666666668</v>
      </c>
      <c r="Q436">
        <v>25</v>
      </c>
      <c r="R436">
        <v>38</v>
      </c>
      <c r="S436">
        <v>31</v>
      </c>
      <c r="T436">
        <v>25</v>
      </c>
      <c r="U436">
        <v>38</v>
      </c>
      <c r="V436">
        <v>31.5</v>
      </c>
      <c r="W436">
        <v>26</v>
      </c>
      <c r="X436">
        <v>38</v>
      </c>
      <c r="Y436">
        <v>31.999999999999996</v>
      </c>
      <c r="Z436">
        <v>26</v>
      </c>
      <c r="AA436">
        <v>40</v>
      </c>
      <c r="AB436">
        <v>32.666666666666671</v>
      </c>
      <c r="AC436">
        <v>26</v>
      </c>
      <c r="AD436">
        <v>41</v>
      </c>
      <c r="AE436">
        <v>32.833333333333336</v>
      </c>
      <c r="AF436">
        <v>26</v>
      </c>
      <c r="AG436">
        <v>42</v>
      </c>
      <c r="AH436">
        <v>33.333333333333329</v>
      </c>
      <c r="AI436">
        <v>26</v>
      </c>
      <c r="AJ436">
        <v>43</v>
      </c>
      <c r="AK436">
        <v>34</v>
      </c>
      <c r="AL436">
        <v>25</v>
      </c>
      <c r="AM436">
        <v>45</v>
      </c>
      <c r="AN436">
        <v>34.333333333333336</v>
      </c>
      <c r="AO436">
        <v>25</v>
      </c>
      <c r="AP436">
        <v>46</v>
      </c>
      <c r="AQ436">
        <v>35</v>
      </c>
      <c r="AR436">
        <v>24</v>
      </c>
      <c r="AS436">
        <v>47</v>
      </c>
      <c r="AT436">
        <v>35.166666666666664</v>
      </c>
      <c r="AU436">
        <v>23</v>
      </c>
      <c r="AV436">
        <v>48</v>
      </c>
      <c r="AW436">
        <v>35.666666666666671</v>
      </c>
      <c r="AX436">
        <v>23</v>
      </c>
      <c r="AY436">
        <v>49</v>
      </c>
      <c r="AZ436">
        <v>36.166666666666664</v>
      </c>
      <c r="BA436">
        <v>22</v>
      </c>
      <c r="BB436">
        <v>51</v>
      </c>
      <c r="BC436">
        <v>36.666666666666671</v>
      </c>
      <c r="BD436">
        <v>22</v>
      </c>
      <c r="BE436">
        <v>52</v>
      </c>
      <c r="BF436">
        <v>37.166666666666671</v>
      </c>
      <c r="BG436">
        <v>44</v>
      </c>
      <c r="BH436">
        <v>80</v>
      </c>
      <c r="BI436">
        <v>55.333333333333329</v>
      </c>
      <c r="BJ436">
        <v>46</v>
      </c>
      <c r="BK436">
        <v>99</v>
      </c>
      <c r="BL436">
        <v>67.833333333333329</v>
      </c>
      <c r="BM436">
        <v>47</v>
      </c>
      <c r="BN436">
        <v>134</v>
      </c>
      <c r="BO436">
        <v>80.5</v>
      </c>
      <c r="BP436">
        <v>57</v>
      </c>
      <c r="BQ436">
        <v>169</v>
      </c>
      <c r="BR436">
        <v>109</v>
      </c>
      <c r="BS436">
        <v>58</v>
      </c>
      <c r="BT436">
        <v>241</v>
      </c>
      <c r="BU436">
        <v>137.5</v>
      </c>
      <c r="BV436">
        <v>59</v>
      </c>
      <c r="BW436">
        <v>338</v>
      </c>
      <c r="BX436">
        <v>166.16666666666666</v>
      </c>
    </row>
    <row r="437" spans="1:76" x14ac:dyDescent="0.4">
      <c r="A437" t="s">
        <v>354</v>
      </c>
      <c r="B437">
        <v>27</v>
      </c>
      <c r="C437">
        <v>133</v>
      </c>
      <c r="D437">
        <v>96.000000000000014</v>
      </c>
      <c r="E437">
        <v>28</v>
      </c>
      <c r="F437">
        <v>147</v>
      </c>
      <c r="G437">
        <v>97.230769230769212</v>
      </c>
      <c r="H437">
        <v>28</v>
      </c>
      <c r="I437">
        <v>162</v>
      </c>
      <c r="J437">
        <v>98.461538461538467</v>
      </c>
      <c r="K437">
        <v>29</v>
      </c>
      <c r="L437">
        <v>177</v>
      </c>
      <c r="M437">
        <v>99.692307692307693</v>
      </c>
      <c r="N437">
        <v>29</v>
      </c>
      <c r="O437">
        <v>192</v>
      </c>
      <c r="P437">
        <v>100.92307692307692</v>
      </c>
      <c r="Q437">
        <v>29</v>
      </c>
      <c r="R437">
        <v>206</v>
      </c>
      <c r="S437">
        <v>101.92307692307692</v>
      </c>
      <c r="T437">
        <v>30</v>
      </c>
      <c r="U437">
        <v>221</v>
      </c>
      <c r="V437">
        <v>103.23076923076923</v>
      </c>
      <c r="W437">
        <v>30</v>
      </c>
      <c r="X437">
        <v>236</v>
      </c>
      <c r="Y437">
        <v>104.23076923076923</v>
      </c>
      <c r="Z437">
        <v>30</v>
      </c>
      <c r="AA437">
        <v>251</v>
      </c>
      <c r="AB437">
        <v>106.84615384615384</v>
      </c>
      <c r="AC437">
        <v>31</v>
      </c>
      <c r="AD437">
        <v>265</v>
      </c>
      <c r="AE437">
        <v>109.38461538461539</v>
      </c>
      <c r="AF437">
        <v>31</v>
      </c>
      <c r="AG437">
        <v>280</v>
      </c>
      <c r="AH437">
        <v>111.92307692307692</v>
      </c>
      <c r="AI437">
        <v>31</v>
      </c>
      <c r="AJ437">
        <v>295</v>
      </c>
      <c r="AK437">
        <v>114.07692307692307</v>
      </c>
      <c r="AL437">
        <v>32</v>
      </c>
      <c r="AM437">
        <v>310</v>
      </c>
      <c r="AN437">
        <v>116.69230769230769</v>
      </c>
      <c r="AO437">
        <v>32</v>
      </c>
      <c r="AP437">
        <v>325</v>
      </c>
      <c r="AQ437">
        <v>119.23076923076924</v>
      </c>
      <c r="AR437">
        <v>33</v>
      </c>
      <c r="AS437">
        <v>339</v>
      </c>
      <c r="AT437">
        <v>121.69230769230769</v>
      </c>
      <c r="AU437">
        <v>33</v>
      </c>
      <c r="AV437">
        <v>354</v>
      </c>
      <c r="AW437">
        <v>124.15384615384613</v>
      </c>
      <c r="AX437">
        <v>33</v>
      </c>
      <c r="AY437">
        <v>369</v>
      </c>
      <c r="AZ437">
        <v>126.53846153846155</v>
      </c>
      <c r="BA437">
        <v>34</v>
      </c>
      <c r="BB437">
        <v>384</v>
      </c>
      <c r="BC437">
        <v>127.92307692307692</v>
      </c>
      <c r="BD437">
        <v>2</v>
      </c>
      <c r="BE437">
        <v>119</v>
      </c>
      <c r="BF437">
        <v>70.384615384615387</v>
      </c>
      <c r="BG437">
        <v>26</v>
      </c>
      <c r="BH437">
        <v>118</v>
      </c>
      <c r="BI437">
        <v>69.769230769230774</v>
      </c>
      <c r="BJ437">
        <v>35</v>
      </c>
      <c r="BK437">
        <v>118</v>
      </c>
      <c r="BL437">
        <v>69.461538461538453</v>
      </c>
      <c r="BM437">
        <v>37</v>
      </c>
      <c r="BN437">
        <v>118</v>
      </c>
      <c r="BO437">
        <v>69.538461538461533</v>
      </c>
      <c r="BP437">
        <v>36</v>
      </c>
      <c r="BQ437">
        <v>118</v>
      </c>
      <c r="BR437">
        <v>76.923076923076906</v>
      </c>
      <c r="BS437">
        <v>24</v>
      </c>
      <c r="BT437">
        <v>131</v>
      </c>
      <c r="BU437">
        <v>84.07692307692308</v>
      </c>
      <c r="BV437">
        <v>8</v>
      </c>
      <c r="BW437">
        <v>247</v>
      </c>
      <c r="BX437">
        <v>108.30769230769232</v>
      </c>
    </row>
    <row r="438" spans="1:76" x14ac:dyDescent="0.4">
      <c r="A438" t="s">
        <v>355</v>
      </c>
      <c r="B438">
        <v>19</v>
      </c>
      <c r="C438">
        <v>118</v>
      </c>
      <c r="D438">
        <v>58.53846153846154</v>
      </c>
      <c r="E438">
        <v>25</v>
      </c>
      <c r="F438">
        <v>127</v>
      </c>
      <c r="G438">
        <v>60.461538461538467</v>
      </c>
      <c r="H438">
        <v>30</v>
      </c>
      <c r="I438">
        <v>136</v>
      </c>
      <c r="J438">
        <v>62.461538461538467</v>
      </c>
      <c r="K438">
        <v>35</v>
      </c>
      <c r="L438">
        <v>145</v>
      </c>
      <c r="M438">
        <v>64.384615384615387</v>
      </c>
      <c r="N438">
        <v>33</v>
      </c>
      <c r="O438">
        <v>154</v>
      </c>
      <c r="P438">
        <v>66.538461538461533</v>
      </c>
      <c r="Q438">
        <v>29</v>
      </c>
      <c r="R438">
        <v>163</v>
      </c>
      <c r="S438">
        <v>68.461538461538467</v>
      </c>
      <c r="T438">
        <v>25</v>
      </c>
      <c r="U438">
        <v>172</v>
      </c>
      <c r="V438">
        <v>70.461538461538481</v>
      </c>
      <c r="W438">
        <v>20</v>
      </c>
      <c r="X438">
        <v>181</v>
      </c>
      <c r="Y438">
        <v>72.307692307692307</v>
      </c>
      <c r="Z438">
        <v>22</v>
      </c>
      <c r="AA438">
        <v>190</v>
      </c>
      <c r="AB438">
        <v>74.92307692307692</v>
      </c>
      <c r="AC438">
        <v>24</v>
      </c>
      <c r="AD438">
        <v>199</v>
      </c>
      <c r="AE438">
        <v>77.307692307692307</v>
      </c>
      <c r="AF438">
        <v>26</v>
      </c>
      <c r="AG438">
        <v>207</v>
      </c>
      <c r="AH438">
        <v>79.615384615384613</v>
      </c>
      <c r="AI438">
        <v>28</v>
      </c>
      <c r="AJ438">
        <v>216</v>
      </c>
      <c r="AK438">
        <v>82.153846153846146</v>
      </c>
      <c r="AL438">
        <v>30</v>
      </c>
      <c r="AM438">
        <v>225</v>
      </c>
      <c r="AN438">
        <v>85.153846153846146</v>
      </c>
      <c r="AO438">
        <v>31</v>
      </c>
      <c r="AP438">
        <v>234</v>
      </c>
      <c r="AQ438">
        <v>88.230769230769212</v>
      </c>
      <c r="AR438">
        <v>33</v>
      </c>
      <c r="AS438">
        <v>243</v>
      </c>
      <c r="AT438">
        <v>91.384615384615373</v>
      </c>
      <c r="AU438">
        <v>35</v>
      </c>
      <c r="AV438">
        <v>252</v>
      </c>
      <c r="AW438">
        <v>94.384615384615373</v>
      </c>
      <c r="AX438">
        <v>37</v>
      </c>
      <c r="AY438">
        <v>261</v>
      </c>
      <c r="AZ438">
        <v>97.461538461538467</v>
      </c>
      <c r="BA438">
        <v>37</v>
      </c>
      <c r="BB438">
        <v>270</v>
      </c>
      <c r="BC438">
        <v>101.46153846153845</v>
      </c>
      <c r="BD438">
        <v>37</v>
      </c>
      <c r="BE438">
        <v>279</v>
      </c>
      <c r="BF438">
        <v>105.61538461538463</v>
      </c>
      <c r="BG438">
        <v>37</v>
      </c>
      <c r="BH438">
        <v>145</v>
      </c>
      <c r="BI438">
        <v>94.769230769230774</v>
      </c>
      <c r="BJ438">
        <v>37</v>
      </c>
      <c r="BK438">
        <v>252</v>
      </c>
      <c r="BL438">
        <v>117.15384615384615</v>
      </c>
      <c r="BM438">
        <v>37</v>
      </c>
      <c r="BN438">
        <v>359</v>
      </c>
      <c r="BO438">
        <v>151.23076923076925</v>
      </c>
      <c r="BP438">
        <v>37</v>
      </c>
      <c r="BQ438">
        <v>466</v>
      </c>
      <c r="BR438">
        <v>199.76923076923077</v>
      </c>
      <c r="BS438">
        <v>37</v>
      </c>
      <c r="BT438">
        <v>438</v>
      </c>
      <c r="BU438">
        <v>249.76923076923077</v>
      </c>
      <c r="BV438">
        <v>37</v>
      </c>
      <c r="BW438">
        <v>464</v>
      </c>
      <c r="BX438">
        <v>272.92307692307691</v>
      </c>
    </row>
    <row r="439" spans="1:76" x14ac:dyDescent="0.4">
      <c r="A439" t="s">
        <v>356</v>
      </c>
      <c r="B439">
        <v>20</v>
      </c>
      <c r="C439">
        <v>61</v>
      </c>
      <c r="D439">
        <v>41.25</v>
      </c>
      <c r="E439">
        <v>21</v>
      </c>
      <c r="F439">
        <v>58</v>
      </c>
      <c r="G439">
        <v>40.75</v>
      </c>
      <c r="H439">
        <v>21</v>
      </c>
      <c r="I439">
        <v>56</v>
      </c>
      <c r="J439">
        <v>40</v>
      </c>
      <c r="K439">
        <v>22</v>
      </c>
      <c r="L439">
        <v>54</v>
      </c>
      <c r="M439">
        <v>39.75</v>
      </c>
      <c r="N439">
        <v>22</v>
      </c>
      <c r="O439">
        <v>54</v>
      </c>
      <c r="P439">
        <v>39.5</v>
      </c>
      <c r="Q439">
        <v>22</v>
      </c>
      <c r="R439">
        <v>53</v>
      </c>
      <c r="S439">
        <v>39</v>
      </c>
      <c r="T439">
        <v>23</v>
      </c>
      <c r="U439">
        <v>52</v>
      </c>
      <c r="V439">
        <v>38.5</v>
      </c>
      <c r="W439">
        <v>23</v>
      </c>
      <c r="X439">
        <v>51</v>
      </c>
      <c r="Y439">
        <v>37.75</v>
      </c>
      <c r="Z439">
        <v>23</v>
      </c>
      <c r="AA439">
        <v>50</v>
      </c>
      <c r="AB439">
        <v>37.25</v>
      </c>
      <c r="AC439">
        <v>24</v>
      </c>
      <c r="AD439">
        <v>49</v>
      </c>
      <c r="AE439">
        <v>37</v>
      </c>
      <c r="AF439">
        <v>24</v>
      </c>
      <c r="AG439">
        <v>49</v>
      </c>
      <c r="AH439">
        <v>36.5</v>
      </c>
      <c r="AI439">
        <v>24</v>
      </c>
      <c r="AJ439">
        <v>48</v>
      </c>
      <c r="AK439">
        <v>35.75</v>
      </c>
      <c r="AL439">
        <v>25</v>
      </c>
      <c r="AM439">
        <v>47</v>
      </c>
      <c r="AN439">
        <v>35.5</v>
      </c>
      <c r="AO439">
        <v>25</v>
      </c>
      <c r="AP439">
        <v>46</v>
      </c>
      <c r="AQ439">
        <v>36.25</v>
      </c>
      <c r="AR439">
        <v>25</v>
      </c>
      <c r="AS439">
        <v>45</v>
      </c>
      <c r="AT439">
        <v>36.75</v>
      </c>
      <c r="AU439">
        <v>26</v>
      </c>
      <c r="AV439">
        <v>45</v>
      </c>
      <c r="AW439">
        <v>37.75</v>
      </c>
      <c r="AX439">
        <v>26</v>
      </c>
      <c r="AY439">
        <v>45</v>
      </c>
      <c r="AZ439">
        <v>38.5</v>
      </c>
      <c r="BA439">
        <v>27</v>
      </c>
      <c r="BB439">
        <v>48</v>
      </c>
      <c r="BC439">
        <v>39.5</v>
      </c>
      <c r="BD439">
        <v>27</v>
      </c>
      <c r="BE439">
        <v>50</v>
      </c>
      <c r="BF439">
        <v>40</v>
      </c>
      <c r="BG439">
        <v>27</v>
      </c>
      <c r="BH439">
        <v>53</v>
      </c>
      <c r="BI439">
        <v>40.75</v>
      </c>
      <c r="BJ439">
        <v>28</v>
      </c>
      <c r="BK439">
        <v>56</v>
      </c>
      <c r="BL439">
        <v>41.5</v>
      </c>
      <c r="BM439">
        <v>42</v>
      </c>
      <c r="BN439">
        <v>59</v>
      </c>
      <c r="BO439">
        <v>49.5</v>
      </c>
      <c r="BP439">
        <v>44</v>
      </c>
      <c r="BQ439">
        <v>67</v>
      </c>
      <c r="BR439">
        <v>57</v>
      </c>
      <c r="BS439">
        <v>45</v>
      </c>
      <c r="BT439">
        <v>81</v>
      </c>
      <c r="BU439">
        <v>65</v>
      </c>
      <c r="BV439">
        <v>45</v>
      </c>
      <c r="BW439">
        <v>94</v>
      </c>
      <c r="BX439">
        <v>72.5</v>
      </c>
    </row>
    <row r="440" spans="1:76" x14ac:dyDescent="0.4">
      <c r="A440" t="s">
        <v>357</v>
      </c>
      <c r="B440">
        <v>39</v>
      </c>
      <c r="C440">
        <v>84</v>
      </c>
      <c r="D440">
        <v>58.571428571428569</v>
      </c>
      <c r="E440">
        <v>39</v>
      </c>
      <c r="F440">
        <v>81</v>
      </c>
      <c r="G440">
        <v>58</v>
      </c>
      <c r="H440">
        <v>39</v>
      </c>
      <c r="I440">
        <v>79</v>
      </c>
      <c r="J440">
        <v>57.714285714285715</v>
      </c>
      <c r="K440">
        <v>39</v>
      </c>
      <c r="L440">
        <v>77</v>
      </c>
      <c r="M440">
        <v>57.285714285714285</v>
      </c>
      <c r="N440">
        <v>39</v>
      </c>
      <c r="O440">
        <v>75</v>
      </c>
      <c r="P440">
        <v>56.857142857142861</v>
      </c>
      <c r="Q440">
        <v>39</v>
      </c>
      <c r="R440">
        <v>72</v>
      </c>
      <c r="S440">
        <v>56.142857142857146</v>
      </c>
      <c r="T440">
        <v>39</v>
      </c>
      <c r="U440">
        <v>70</v>
      </c>
      <c r="V440">
        <v>55.857142857142854</v>
      </c>
      <c r="W440">
        <v>39</v>
      </c>
      <c r="X440">
        <v>68</v>
      </c>
      <c r="Y440">
        <v>55.428571428571431</v>
      </c>
      <c r="Z440">
        <v>39</v>
      </c>
      <c r="AA440">
        <v>65</v>
      </c>
      <c r="AB440">
        <v>54.857142857142854</v>
      </c>
      <c r="AC440">
        <v>39</v>
      </c>
      <c r="AD440">
        <v>66</v>
      </c>
      <c r="AE440">
        <v>54.428571428571431</v>
      </c>
      <c r="AF440">
        <v>39</v>
      </c>
      <c r="AG440">
        <v>67</v>
      </c>
      <c r="AH440">
        <v>54</v>
      </c>
      <c r="AI440">
        <v>39</v>
      </c>
      <c r="AJ440">
        <v>67</v>
      </c>
      <c r="AK440">
        <v>53.142857142857146</v>
      </c>
      <c r="AL440">
        <v>39</v>
      </c>
      <c r="AM440">
        <v>68</v>
      </c>
      <c r="AN440">
        <v>53</v>
      </c>
      <c r="AO440">
        <v>39</v>
      </c>
      <c r="AP440">
        <v>69</v>
      </c>
      <c r="AQ440">
        <v>52.571428571428569</v>
      </c>
      <c r="AR440">
        <v>39</v>
      </c>
      <c r="AS440">
        <v>69</v>
      </c>
      <c r="AT440">
        <v>52.142857142857146</v>
      </c>
      <c r="AU440">
        <v>39</v>
      </c>
      <c r="AV440">
        <v>70</v>
      </c>
      <c r="AW440">
        <v>51.571428571428569</v>
      </c>
      <c r="AX440">
        <v>39</v>
      </c>
      <c r="AY440">
        <v>70</v>
      </c>
      <c r="AZ440">
        <v>51</v>
      </c>
      <c r="BA440">
        <v>39</v>
      </c>
      <c r="BB440">
        <v>71</v>
      </c>
      <c r="BC440">
        <v>50.571428571428569</v>
      </c>
      <c r="BD440">
        <v>38</v>
      </c>
      <c r="BE440">
        <v>72</v>
      </c>
      <c r="BF440">
        <v>50</v>
      </c>
      <c r="BG440">
        <v>40</v>
      </c>
      <c r="BH440">
        <v>72</v>
      </c>
      <c r="BI440">
        <v>50.857142857142854</v>
      </c>
      <c r="BJ440">
        <v>38</v>
      </c>
      <c r="BK440">
        <v>121</v>
      </c>
      <c r="BL440">
        <v>72</v>
      </c>
      <c r="BM440">
        <v>39</v>
      </c>
      <c r="BN440">
        <v>191</v>
      </c>
      <c r="BO440">
        <v>104.14285714285714</v>
      </c>
      <c r="BP440">
        <v>37</v>
      </c>
      <c r="BQ440">
        <v>262</v>
      </c>
      <c r="BR440">
        <v>151.42857142857142</v>
      </c>
      <c r="BS440">
        <v>87</v>
      </c>
      <c r="BT440">
        <v>332</v>
      </c>
      <c r="BU440">
        <v>213.57142857142858</v>
      </c>
      <c r="BV440">
        <v>97</v>
      </c>
      <c r="BW440">
        <v>402</v>
      </c>
      <c r="BX440">
        <v>275.57142857142856</v>
      </c>
    </row>
    <row r="441" spans="1:76" x14ac:dyDescent="0.4">
      <c r="A441" t="s">
        <v>358</v>
      </c>
      <c r="B441">
        <v>39</v>
      </c>
      <c r="C441">
        <v>95</v>
      </c>
      <c r="D441">
        <v>60.148148148148145</v>
      </c>
      <c r="E441">
        <v>40</v>
      </c>
      <c r="F441">
        <v>92</v>
      </c>
      <c r="G441">
        <v>59.925925925925931</v>
      </c>
      <c r="H441">
        <v>40</v>
      </c>
      <c r="I441">
        <v>90</v>
      </c>
      <c r="J441">
        <v>59.666666666666671</v>
      </c>
      <c r="K441">
        <v>41</v>
      </c>
      <c r="L441">
        <v>88</v>
      </c>
      <c r="M441">
        <v>59.407407407407405</v>
      </c>
      <c r="N441">
        <v>42</v>
      </c>
      <c r="O441">
        <v>86</v>
      </c>
      <c r="P441">
        <v>59.629629629629633</v>
      </c>
      <c r="Q441">
        <v>43</v>
      </c>
      <c r="R441">
        <v>85</v>
      </c>
      <c r="S441">
        <v>59.777777777777779</v>
      </c>
      <c r="T441">
        <v>43</v>
      </c>
      <c r="U441">
        <v>83</v>
      </c>
      <c r="V441">
        <v>59.962962962962962</v>
      </c>
      <c r="W441">
        <v>44</v>
      </c>
      <c r="X441">
        <v>82</v>
      </c>
      <c r="Y441">
        <v>60.111111111111114</v>
      </c>
      <c r="Z441">
        <v>45</v>
      </c>
      <c r="AA441">
        <v>80</v>
      </c>
      <c r="AB441">
        <v>60.259259259259252</v>
      </c>
      <c r="AC441">
        <v>45</v>
      </c>
      <c r="AD441">
        <v>79</v>
      </c>
      <c r="AE441">
        <v>60.481481481481488</v>
      </c>
      <c r="AF441">
        <v>43</v>
      </c>
      <c r="AG441">
        <v>77</v>
      </c>
      <c r="AH441">
        <v>60.703703703703709</v>
      </c>
      <c r="AI441">
        <v>41</v>
      </c>
      <c r="AJ441">
        <v>76</v>
      </c>
      <c r="AK441">
        <v>60.851851851851855</v>
      </c>
      <c r="AL441">
        <v>39</v>
      </c>
      <c r="AM441">
        <v>75</v>
      </c>
      <c r="AN441">
        <v>61.1111111111111</v>
      </c>
      <c r="AO441">
        <v>37</v>
      </c>
      <c r="AP441">
        <v>76</v>
      </c>
      <c r="AQ441">
        <v>61.185185185185198</v>
      </c>
      <c r="AR441">
        <v>41</v>
      </c>
      <c r="AS441">
        <v>78</v>
      </c>
      <c r="AT441">
        <v>61.666666666666657</v>
      </c>
      <c r="AU441">
        <v>45</v>
      </c>
      <c r="AV441">
        <v>80</v>
      </c>
      <c r="AW441">
        <v>62.074074074074076</v>
      </c>
      <c r="AX441">
        <v>45</v>
      </c>
      <c r="AY441">
        <v>81</v>
      </c>
      <c r="AZ441">
        <v>62.518518518518519</v>
      </c>
      <c r="BA441">
        <v>45</v>
      </c>
      <c r="BB441">
        <v>83</v>
      </c>
      <c r="BC441">
        <v>62.777777777777764</v>
      </c>
      <c r="BD441">
        <v>44</v>
      </c>
      <c r="BE441">
        <v>84</v>
      </c>
      <c r="BF441">
        <v>63.222222222222221</v>
      </c>
      <c r="BG441">
        <v>43</v>
      </c>
      <c r="BH441">
        <v>86</v>
      </c>
      <c r="BI441">
        <v>63.666666666666657</v>
      </c>
      <c r="BJ441">
        <v>40</v>
      </c>
      <c r="BK441">
        <v>88</v>
      </c>
      <c r="BL441">
        <v>64.481481481481481</v>
      </c>
      <c r="BM441">
        <v>37</v>
      </c>
      <c r="BN441">
        <v>89</v>
      </c>
      <c r="BO441">
        <v>65.185185185185176</v>
      </c>
      <c r="BP441">
        <v>45</v>
      </c>
      <c r="BQ441">
        <v>91</v>
      </c>
      <c r="BR441">
        <v>69.259259259259238</v>
      </c>
      <c r="BS441">
        <v>45</v>
      </c>
      <c r="BT441">
        <v>108</v>
      </c>
      <c r="BU441">
        <v>73.296296296296305</v>
      </c>
      <c r="BV441">
        <v>44</v>
      </c>
      <c r="BW441">
        <v>126</v>
      </c>
      <c r="BX441">
        <v>77.296296296296291</v>
      </c>
    </row>
    <row r="442" spans="1:76" x14ac:dyDescent="0.4">
      <c r="A442" t="s">
        <v>359</v>
      </c>
      <c r="B442">
        <v>18</v>
      </c>
      <c r="C442">
        <v>46</v>
      </c>
      <c r="D442">
        <v>32.800000000000004</v>
      </c>
      <c r="E442">
        <v>21</v>
      </c>
      <c r="F442">
        <v>44</v>
      </c>
      <c r="G442">
        <v>33.700000000000003</v>
      </c>
      <c r="H442">
        <v>23</v>
      </c>
      <c r="I442">
        <v>44</v>
      </c>
      <c r="J442">
        <v>34.4</v>
      </c>
      <c r="K442">
        <v>25</v>
      </c>
      <c r="L442">
        <v>45</v>
      </c>
      <c r="M442">
        <v>35.400000000000006</v>
      </c>
      <c r="N442">
        <v>27</v>
      </c>
      <c r="O442">
        <v>46</v>
      </c>
      <c r="P442">
        <v>36.399999999999991</v>
      </c>
      <c r="Q442">
        <v>29</v>
      </c>
      <c r="R442">
        <v>46</v>
      </c>
      <c r="S442">
        <v>37.099999999999994</v>
      </c>
      <c r="T442">
        <v>31</v>
      </c>
      <c r="U442">
        <v>47</v>
      </c>
      <c r="V442">
        <v>37.900000000000006</v>
      </c>
      <c r="W442">
        <v>31</v>
      </c>
      <c r="X442">
        <v>47</v>
      </c>
      <c r="Y442">
        <v>38.699999999999996</v>
      </c>
      <c r="Z442">
        <v>31</v>
      </c>
      <c r="AA442">
        <v>49</v>
      </c>
      <c r="AB442">
        <v>39.5</v>
      </c>
      <c r="AC442">
        <v>31</v>
      </c>
      <c r="AD442">
        <v>51</v>
      </c>
      <c r="AE442">
        <v>40.4</v>
      </c>
      <c r="AF442">
        <v>31</v>
      </c>
      <c r="AG442">
        <v>53</v>
      </c>
      <c r="AH442">
        <v>41.3</v>
      </c>
      <c r="AI442">
        <v>30</v>
      </c>
      <c r="AJ442">
        <v>56</v>
      </c>
      <c r="AK442">
        <v>42.199999999999996</v>
      </c>
      <c r="AL442">
        <v>28</v>
      </c>
      <c r="AM442">
        <v>58</v>
      </c>
      <c r="AN442">
        <v>43</v>
      </c>
      <c r="AO442">
        <v>27</v>
      </c>
      <c r="AP442">
        <v>57</v>
      </c>
      <c r="AQ442">
        <v>43.5</v>
      </c>
      <c r="AR442">
        <v>26</v>
      </c>
      <c r="AS442">
        <v>58</v>
      </c>
      <c r="AT442">
        <v>44.400000000000006</v>
      </c>
      <c r="AU442">
        <v>28</v>
      </c>
      <c r="AV442">
        <v>60</v>
      </c>
      <c r="AW442">
        <v>45.8</v>
      </c>
      <c r="AX442">
        <v>30</v>
      </c>
      <c r="AY442">
        <v>61</v>
      </c>
      <c r="AZ442">
        <v>47</v>
      </c>
      <c r="BA442">
        <v>32</v>
      </c>
      <c r="BB442">
        <v>63</v>
      </c>
      <c r="BC442">
        <v>48.4</v>
      </c>
      <c r="BD442">
        <v>34</v>
      </c>
      <c r="BE442">
        <v>64</v>
      </c>
      <c r="BF442">
        <v>49.6</v>
      </c>
      <c r="BG442">
        <v>36</v>
      </c>
      <c r="BH442">
        <v>66</v>
      </c>
      <c r="BI442">
        <v>52.300000000000004</v>
      </c>
      <c r="BJ442">
        <v>36</v>
      </c>
      <c r="BK442">
        <v>70</v>
      </c>
      <c r="BL442">
        <v>55.000000000000007</v>
      </c>
      <c r="BM442">
        <v>36</v>
      </c>
      <c r="BN442">
        <v>94</v>
      </c>
      <c r="BO442">
        <v>62.3</v>
      </c>
      <c r="BP442">
        <v>36</v>
      </c>
      <c r="BQ442">
        <v>127</v>
      </c>
      <c r="BR442">
        <v>69.699999999999989</v>
      </c>
      <c r="BS442">
        <v>36</v>
      </c>
      <c r="BT442">
        <v>161</v>
      </c>
      <c r="BU442">
        <v>81.8</v>
      </c>
      <c r="BV442">
        <v>36</v>
      </c>
      <c r="BW442">
        <v>194</v>
      </c>
      <c r="BX442">
        <v>94.100000000000009</v>
      </c>
    </row>
    <row r="443" spans="1:76" x14ac:dyDescent="0.4">
      <c r="A443" t="s">
        <v>360</v>
      </c>
      <c r="B443">
        <v>39</v>
      </c>
      <c r="C443">
        <v>56</v>
      </c>
      <c r="D443">
        <v>45.333333333333336</v>
      </c>
      <c r="E443">
        <v>39</v>
      </c>
      <c r="F443">
        <v>55</v>
      </c>
      <c r="G443">
        <v>45.266666666666666</v>
      </c>
      <c r="H443">
        <v>39</v>
      </c>
      <c r="I443">
        <v>54</v>
      </c>
      <c r="J443">
        <v>45.199999999999996</v>
      </c>
      <c r="K443">
        <v>39</v>
      </c>
      <c r="L443">
        <v>54</v>
      </c>
      <c r="M443">
        <v>45.133333333333333</v>
      </c>
      <c r="N443">
        <v>39</v>
      </c>
      <c r="O443">
        <v>54</v>
      </c>
      <c r="P443">
        <v>45.06666666666667</v>
      </c>
      <c r="Q443">
        <v>39</v>
      </c>
      <c r="R443">
        <v>54</v>
      </c>
      <c r="S443">
        <v>45</v>
      </c>
      <c r="T443">
        <v>39</v>
      </c>
      <c r="U443">
        <v>54</v>
      </c>
      <c r="V443">
        <v>44.93333333333333</v>
      </c>
      <c r="W443">
        <v>39</v>
      </c>
      <c r="X443">
        <v>54</v>
      </c>
      <c r="Y443">
        <v>44.86666666666666</v>
      </c>
      <c r="Z443">
        <v>39</v>
      </c>
      <c r="AA443">
        <v>54</v>
      </c>
      <c r="AB443">
        <v>44.800000000000004</v>
      </c>
      <c r="AC443">
        <v>39</v>
      </c>
      <c r="AD443">
        <v>54</v>
      </c>
      <c r="AE443">
        <v>44.733333333333327</v>
      </c>
      <c r="AF443">
        <v>39</v>
      </c>
      <c r="AG443">
        <v>54</v>
      </c>
      <c r="AH443">
        <v>44.666666666666671</v>
      </c>
      <c r="AI443">
        <v>39</v>
      </c>
      <c r="AJ443">
        <v>54</v>
      </c>
      <c r="AK443">
        <v>44.6</v>
      </c>
      <c r="AL443">
        <v>39</v>
      </c>
      <c r="AM443">
        <v>54</v>
      </c>
      <c r="AN443">
        <v>44.533333333333339</v>
      </c>
      <c r="AO443">
        <v>39</v>
      </c>
      <c r="AP443">
        <v>54</v>
      </c>
      <c r="AQ443">
        <v>44.466666666666669</v>
      </c>
      <c r="AR443">
        <v>39</v>
      </c>
      <c r="AS443">
        <v>54</v>
      </c>
      <c r="AT443">
        <v>44.399999999999991</v>
      </c>
      <c r="AU443">
        <v>39</v>
      </c>
      <c r="AV443">
        <v>54</v>
      </c>
      <c r="AW443">
        <v>44.333333333333329</v>
      </c>
      <c r="AX443">
        <v>39</v>
      </c>
      <c r="AY443">
        <v>54</v>
      </c>
      <c r="AZ443">
        <v>44.266666666666673</v>
      </c>
      <c r="BA443">
        <v>39</v>
      </c>
      <c r="BB443">
        <v>54</v>
      </c>
      <c r="BC443">
        <v>44.199999999999996</v>
      </c>
      <c r="BD443">
        <v>38</v>
      </c>
      <c r="BE443">
        <v>54</v>
      </c>
      <c r="BF443">
        <v>44.133333333333333</v>
      </c>
      <c r="BG443">
        <v>37</v>
      </c>
      <c r="BH443">
        <v>54</v>
      </c>
      <c r="BI443">
        <v>44.06666666666667</v>
      </c>
      <c r="BJ443">
        <v>37</v>
      </c>
      <c r="BK443">
        <v>54</v>
      </c>
      <c r="BL443">
        <v>44.06666666666667</v>
      </c>
      <c r="BM443">
        <v>36</v>
      </c>
      <c r="BN443">
        <v>54</v>
      </c>
      <c r="BO443">
        <v>44.000000000000007</v>
      </c>
      <c r="BP443">
        <v>39</v>
      </c>
      <c r="BQ443">
        <v>57</v>
      </c>
      <c r="BR443">
        <v>45.4</v>
      </c>
      <c r="BS443">
        <v>39</v>
      </c>
      <c r="BT443">
        <v>79</v>
      </c>
      <c r="BU443">
        <v>46.86666666666666</v>
      </c>
      <c r="BV443">
        <v>39</v>
      </c>
      <c r="BW443">
        <v>100</v>
      </c>
      <c r="BX443">
        <v>48.266666666666673</v>
      </c>
    </row>
    <row r="444" spans="1:76" x14ac:dyDescent="0.4">
      <c r="A444" t="s">
        <v>361</v>
      </c>
      <c r="B444">
        <v>53</v>
      </c>
      <c r="C444">
        <v>136</v>
      </c>
      <c r="D444">
        <v>90.893617021276597</v>
      </c>
      <c r="E444">
        <v>58</v>
      </c>
      <c r="F444">
        <v>122</v>
      </c>
      <c r="G444">
        <v>88.851063829787208</v>
      </c>
      <c r="H444">
        <v>58</v>
      </c>
      <c r="I444">
        <v>109</v>
      </c>
      <c r="J444">
        <v>85.638297872340416</v>
      </c>
      <c r="K444">
        <v>46</v>
      </c>
      <c r="L444">
        <v>107</v>
      </c>
      <c r="M444">
        <v>82.382978723404278</v>
      </c>
      <c r="N444">
        <v>46</v>
      </c>
      <c r="O444">
        <v>109</v>
      </c>
      <c r="P444">
        <v>79.553191489361694</v>
      </c>
      <c r="Q444">
        <v>45</v>
      </c>
      <c r="R444">
        <v>111</v>
      </c>
      <c r="S444">
        <v>76.723404255319139</v>
      </c>
      <c r="T444">
        <v>45</v>
      </c>
      <c r="U444">
        <v>113</v>
      </c>
      <c r="V444">
        <v>73.957446808510653</v>
      </c>
      <c r="W444">
        <v>45</v>
      </c>
      <c r="X444">
        <v>115</v>
      </c>
      <c r="Y444">
        <v>71.127659574468098</v>
      </c>
      <c r="Z444">
        <v>45</v>
      </c>
      <c r="AA444">
        <v>117</v>
      </c>
      <c r="AB444">
        <v>68.361702127659569</v>
      </c>
      <c r="AC444">
        <v>39</v>
      </c>
      <c r="AD444">
        <v>120</v>
      </c>
      <c r="AE444">
        <v>65.829787234042541</v>
      </c>
      <c r="AF444">
        <v>39</v>
      </c>
      <c r="AG444">
        <v>100</v>
      </c>
      <c r="AH444">
        <v>61.319148936170215</v>
      </c>
      <c r="AI444">
        <v>38</v>
      </c>
      <c r="AJ444">
        <v>82</v>
      </c>
      <c r="AK444">
        <v>55.553191489361701</v>
      </c>
      <c r="AL444">
        <v>33</v>
      </c>
      <c r="AM444">
        <v>81</v>
      </c>
      <c r="AN444">
        <v>52.553191489361701</v>
      </c>
      <c r="AO444">
        <v>35</v>
      </c>
      <c r="AP444">
        <v>79</v>
      </c>
      <c r="AQ444">
        <v>50.255319148936159</v>
      </c>
      <c r="AR444">
        <v>32</v>
      </c>
      <c r="AS444">
        <v>78</v>
      </c>
      <c r="AT444">
        <v>47.978723404255312</v>
      </c>
      <c r="AU444">
        <v>34</v>
      </c>
      <c r="AV444">
        <v>77</v>
      </c>
      <c r="AW444">
        <v>45.872340425531924</v>
      </c>
      <c r="AX444">
        <v>32</v>
      </c>
      <c r="AY444">
        <v>76</v>
      </c>
      <c r="AZ444">
        <v>43.7659574468085</v>
      </c>
      <c r="BA444">
        <v>29</v>
      </c>
      <c r="BB444">
        <v>74</v>
      </c>
      <c r="BC444">
        <v>41.808510638297868</v>
      </c>
      <c r="BD444">
        <v>25</v>
      </c>
      <c r="BE444">
        <v>73</v>
      </c>
      <c r="BF444">
        <v>39.787234042553187</v>
      </c>
      <c r="BG444">
        <v>21</v>
      </c>
      <c r="BH444">
        <v>72</v>
      </c>
      <c r="BI444">
        <v>38.808510638297861</v>
      </c>
      <c r="BJ444">
        <v>28</v>
      </c>
      <c r="BK444">
        <v>87</v>
      </c>
      <c r="BL444">
        <v>48.702127659574465</v>
      </c>
      <c r="BM444">
        <v>40</v>
      </c>
      <c r="BN444">
        <v>133</v>
      </c>
      <c r="BO444">
        <v>74.276595744680847</v>
      </c>
      <c r="BP444">
        <v>41</v>
      </c>
      <c r="BQ444">
        <v>179</v>
      </c>
      <c r="BR444">
        <v>96.914893617021292</v>
      </c>
      <c r="BS444">
        <v>40</v>
      </c>
      <c r="BT444">
        <v>147</v>
      </c>
      <c r="BU444">
        <v>98.893617021276597</v>
      </c>
      <c r="BV444">
        <v>39</v>
      </c>
      <c r="BW444">
        <v>163</v>
      </c>
      <c r="BX444">
        <v>92.042553191489333</v>
      </c>
    </row>
    <row r="445" spans="1:76" x14ac:dyDescent="0.4">
      <c r="A445" t="s">
        <v>362</v>
      </c>
      <c r="B445">
        <v>78</v>
      </c>
      <c r="C445">
        <v>110</v>
      </c>
      <c r="D445">
        <v>94.384615384615387</v>
      </c>
      <c r="E445">
        <v>76</v>
      </c>
      <c r="F445">
        <v>106</v>
      </c>
      <c r="G445">
        <v>91</v>
      </c>
      <c r="H445">
        <v>73</v>
      </c>
      <c r="I445">
        <v>101</v>
      </c>
      <c r="J445">
        <v>87.307692307692321</v>
      </c>
      <c r="K445">
        <v>70</v>
      </c>
      <c r="L445">
        <v>97</v>
      </c>
      <c r="M445">
        <v>83.923076923076906</v>
      </c>
      <c r="N445">
        <v>68</v>
      </c>
      <c r="O445">
        <v>93</v>
      </c>
      <c r="P445">
        <v>80.461538461538481</v>
      </c>
      <c r="Q445">
        <v>65</v>
      </c>
      <c r="R445">
        <v>89</v>
      </c>
      <c r="S445">
        <v>77.000000000000014</v>
      </c>
      <c r="T445">
        <v>62</v>
      </c>
      <c r="U445">
        <v>84</v>
      </c>
      <c r="V445">
        <v>73.384615384615387</v>
      </c>
      <c r="W445">
        <v>60</v>
      </c>
      <c r="X445">
        <v>80</v>
      </c>
      <c r="Y445">
        <v>70.15384615384616</v>
      </c>
      <c r="Z445">
        <v>57</v>
      </c>
      <c r="AA445">
        <v>76</v>
      </c>
      <c r="AB445">
        <v>66.538461538461547</v>
      </c>
      <c r="AC445">
        <v>54</v>
      </c>
      <c r="AD445">
        <v>72</v>
      </c>
      <c r="AE445">
        <v>63.076923076923073</v>
      </c>
      <c r="AF445">
        <v>52</v>
      </c>
      <c r="AG445">
        <v>67</v>
      </c>
      <c r="AH445">
        <v>59.769230769230766</v>
      </c>
      <c r="AI445">
        <v>49</v>
      </c>
      <c r="AJ445">
        <v>63</v>
      </c>
      <c r="AK445">
        <v>56.230769230769234</v>
      </c>
      <c r="AL445">
        <v>47</v>
      </c>
      <c r="AM445">
        <v>59</v>
      </c>
      <c r="AN445">
        <v>52.84615384615384</v>
      </c>
      <c r="AO445">
        <v>44</v>
      </c>
      <c r="AP445">
        <v>55</v>
      </c>
      <c r="AQ445">
        <v>49.384615384615387</v>
      </c>
      <c r="AR445">
        <v>41</v>
      </c>
      <c r="AS445">
        <v>50</v>
      </c>
      <c r="AT445">
        <v>45.692307692307693</v>
      </c>
      <c r="AU445">
        <v>37</v>
      </c>
      <c r="AV445">
        <v>47</v>
      </c>
      <c r="AW445">
        <v>43.230769230769234</v>
      </c>
      <c r="AX445">
        <v>32</v>
      </c>
      <c r="AY445">
        <v>52</v>
      </c>
      <c r="AZ445">
        <v>40.461538461538467</v>
      </c>
      <c r="BA445">
        <v>28</v>
      </c>
      <c r="BB445">
        <v>57</v>
      </c>
      <c r="BC445">
        <v>37.692307692307693</v>
      </c>
      <c r="BD445">
        <v>24</v>
      </c>
      <c r="BE445">
        <v>63</v>
      </c>
      <c r="BF445">
        <v>35.07692307692308</v>
      </c>
      <c r="BG445">
        <v>20</v>
      </c>
      <c r="BH445">
        <v>68</v>
      </c>
      <c r="BI445">
        <v>33.53846153846154</v>
      </c>
      <c r="BJ445">
        <v>24</v>
      </c>
      <c r="BK445">
        <v>86</v>
      </c>
      <c r="BL445">
        <v>40</v>
      </c>
      <c r="BM445">
        <v>41</v>
      </c>
      <c r="BN445">
        <v>104</v>
      </c>
      <c r="BO445">
        <v>64.615384615384613</v>
      </c>
      <c r="BP445">
        <v>58</v>
      </c>
      <c r="BQ445">
        <v>122</v>
      </c>
      <c r="BR445">
        <v>89.307692307692307</v>
      </c>
      <c r="BS445">
        <v>74</v>
      </c>
      <c r="BT445">
        <v>140</v>
      </c>
      <c r="BU445">
        <v>108.84615384615383</v>
      </c>
      <c r="BV445">
        <v>88</v>
      </c>
      <c r="BW445">
        <v>168</v>
      </c>
      <c r="BX445">
        <v>128.53846153846158</v>
      </c>
    </row>
    <row r="446" spans="1:76" x14ac:dyDescent="0.4">
      <c r="A446" t="s">
        <v>363</v>
      </c>
      <c r="B446">
        <v>79</v>
      </c>
      <c r="C446">
        <v>119</v>
      </c>
      <c r="D446">
        <v>100.5</v>
      </c>
      <c r="E446">
        <v>77</v>
      </c>
      <c r="F446">
        <v>114</v>
      </c>
      <c r="G446">
        <v>97.954545454545453</v>
      </c>
      <c r="H446">
        <v>75</v>
      </c>
      <c r="I446">
        <v>109</v>
      </c>
      <c r="J446">
        <v>95.181818181818187</v>
      </c>
      <c r="K446">
        <v>73</v>
      </c>
      <c r="L446">
        <v>112</v>
      </c>
      <c r="M446">
        <v>92.500000000000014</v>
      </c>
      <c r="N446">
        <v>71</v>
      </c>
      <c r="O446">
        <v>116</v>
      </c>
      <c r="P446">
        <v>89.818181818181827</v>
      </c>
      <c r="Q446">
        <v>68</v>
      </c>
      <c r="R446">
        <v>119</v>
      </c>
      <c r="S446">
        <v>87.090909090909093</v>
      </c>
      <c r="T446">
        <v>66</v>
      </c>
      <c r="U446">
        <v>123</v>
      </c>
      <c r="V446">
        <v>84.409090909090892</v>
      </c>
      <c r="W446">
        <v>58</v>
      </c>
      <c r="X446">
        <v>141</v>
      </c>
      <c r="Y446">
        <v>83.590909090909093</v>
      </c>
      <c r="Z446">
        <v>50</v>
      </c>
      <c r="AA446">
        <v>125</v>
      </c>
      <c r="AB446">
        <v>78.772727272727266</v>
      </c>
      <c r="AC446">
        <v>50</v>
      </c>
      <c r="AD446">
        <v>121</v>
      </c>
      <c r="AE446">
        <v>72.863636363636374</v>
      </c>
      <c r="AF446">
        <v>50</v>
      </c>
      <c r="AG446">
        <v>124</v>
      </c>
      <c r="AH446">
        <v>65.136363636363626</v>
      </c>
      <c r="AI446">
        <v>31</v>
      </c>
      <c r="AJ446">
        <v>67</v>
      </c>
      <c r="AK446">
        <v>53.727272727272727</v>
      </c>
      <c r="AL446">
        <v>32</v>
      </c>
      <c r="AM446">
        <v>64</v>
      </c>
      <c r="AN446">
        <v>50.181818181818187</v>
      </c>
      <c r="AO446">
        <v>33</v>
      </c>
      <c r="AP446">
        <v>61</v>
      </c>
      <c r="AQ446">
        <v>47.954545454545453</v>
      </c>
      <c r="AR446">
        <v>34</v>
      </c>
      <c r="AS446">
        <v>58</v>
      </c>
      <c r="AT446">
        <v>45.68181818181818</v>
      </c>
      <c r="AU446">
        <v>33</v>
      </c>
      <c r="AV446">
        <v>55</v>
      </c>
      <c r="AW446">
        <v>43.409090909090921</v>
      </c>
      <c r="AX446">
        <v>32</v>
      </c>
      <c r="AY446">
        <v>52</v>
      </c>
      <c r="AZ446">
        <v>41.22727272727272</v>
      </c>
      <c r="BA446">
        <v>30</v>
      </c>
      <c r="BB446">
        <v>51</v>
      </c>
      <c r="BC446">
        <v>38.863636363636367</v>
      </c>
      <c r="BD446">
        <v>25</v>
      </c>
      <c r="BE446">
        <v>53</v>
      </c>
      <c r="BF446">
        <v>36.590909090909093</v>
      </c>
      <c r="BG446">
        <v>20</v>
      </c>
      <c r="BH446">
        <v>57</v>
      </c>
      <c r="BI446">
        <v>37.227272727272727</v>
      </c>
      <c r="BJ446">
        <v>23</v>
      </c>
      <c r="BK446">
        <v>79</v>
      </c>
      <c r="BL446">
        <v>51.18181818181818</v>
      </c>
      <c r="BM446">
        <v>33</v>
      </c>
      <c r="BN446">
        <v>112</v>
      </c>
      <c r="BO446">
        <v>75.954545454545467</v>
      </c>
      <c r="BP446">
        <v>31</v>
      </c>
      <c r="BQ446">
        <v>155</v>
      </c>
      <c r="BR446">
        <v>97.22727272727272</v>
      </c>
      <c r="BS446">
        <v>52</v>
      </c>
      <c r="BT446">
        <v>198</v>
      </c>
      <c r="BU446">
        <v>119.27272727272728</v>
      </c>
      <c r="BV446">
        <v>53</v>
      </c>
      <c r="BW446">
        <v>280</v>
      </c>
      <c r="BX446">
        <v>141.45454545454544</v>
      </c>
    </row>
    <row r="447" spans="1:76" x14ac:dyDescent="0.4">
      <c r="A447" t="s">
        <v>364</v>
      </c>
      <c r="B447">
        <v>40</v>
      </c>
      <c r="C447">
        <v>129</v>
      </c>
      <c r="D447">
        <v>80.229508196721298</v>
      </c>
      <c r="E447">
        <v>41</v>
      </c>
      <c r="F447">
        <v>129</v>
      </c>
      <c r="G447">
        <v>79.377049180327873</v>
      </c>
      <c r="H447">
        <v>40</v>
      </c>
      <c r="I447">
        <v>123</v>
      </c>
      <c r="J447">
        <v>76.98360655737703</v>
      </c>
      <c r="K447">
        <v>40</v>
      </c>
      <c r="L447">
        <v>117</v>
      </c>
      <c r="M447">
        <v>74.573770491803259</v>
      </c>
      <c r="N447">
        <v>39</v>
      </c>
      <c r="O447">
        <v>111</v>
      </c>
      <c r="P447">
        <v>72.1967213114754</v>
      </c>
      <c r="Q447">
        <v>39</v>
      </c>
      <c r="R447">
        <v>105</v>
      </c>
      <c r="S447">
        <v>69.786885245901615</v>
      </c>
      <c r="T447">
        <v>38</v>
      </c>
      <c r="U447">
        <v>100</v>
      </c>
      <c r="V447">
        <v>67.229508196721341</v>
      </c>
      <c r="W447">
        <v>37</v>
      </c>
      <c r="X447">
        <v>98</v>
      </c>
      <c r="Y447">
        <v>64.688524590163937</v>
      </c>
      <c r="Z447">
        <v>34</v>
      </c>
      <c r="AA447">
        <v>100</v>
      </c>
      <c r="AB447">
        <v>62.213114754098349</v>
      </c>
      <c r="AC447">
        <v>29</v>
      </c>
      <c r="AD447">
        <v>102</v>
      </c>
      <c r="AE447">
        <v>59.83606557377049</v>
      </c>
      <c r="AF447">
        <v>23</v>
      </c>
      <c r="AG447">
        <v>105</v>
      </c>
      <c r="AH447">
        <v>57.26229508196721</v>
      </c>
      <c r="AI447">
        <v>17</v>
      </c>
      <c r="AJ447">
        <v>95</v>
      </c>
      <c r="AK447">
        <v>54.475409836065573</v>
      </c>
      <c r="AL447">
        <v>22</v>
      </c>
      <c r="AM447">
        <v>86</v>
      </c>
      <c r="AN447">
        <v>51.803278688524571</v>
      </c>
      <c r="AO447">
        <v>27</v>
      </c>
      <c r="AP447">
        <v>78</v>
      </c>
      <c r="AQ447">
        <v>49.098360655737707</v>
      </c>
      <c r="AR447">
        <v>26</v>
      </c>
      <c r="AS447">
        <v>74</v>
      </c>
      <c r="AT447">
        <v>46.409836065573764</v>
      </c>
      <c r="AU447">
        <v>20</v>
      </c>
      <c r="AV447">
        <v>72</v>
      </c>
      <c r="AW447">
        <v>43.688524590163937</v>
      </c>
      <c r="AX447">
        <v>15</v>
      </c>
      <c r="AY447">
        <v>71</v>
      </c>
      <c r="AZ447">
        <v>40.918032786885242</v>
      </c>
      <c r="BA447">
        <v>10</v>
      </c>
      <c r="BB447">
        <v>70</v>
      </c>
      <c r="BC447">
        <v>38.786885245901637</v>
      </c>
      <c r="BD447">
        <v>17</v>
      </c>
      <c r="BE447">
        <v>69</v>
      </c>
      <c r="BF447">
        <v>37.229508196721312</v>
      </c>
      <c r="BG447">
        <v>12</v>
      </c>
      <c r="BH447">
        <v>68</v>
      </c>
      <c r="BI447">
        <v>36.42622950819672</v>
      </c>
      <c r="BJ447">
        <v>13</v>
      </c>
      <c r="BK447">
        <v>107</v>
      </c>
      <c r="BL447">
        <v>44.491803278688508</v>
      </c>
      <c r="BM447">
        <v>20</v>
      </c>
      <c r="BN447">
        <v>185</v>
      </c>
      <c r="BO447">
        <v>64.000000000000028</v>
      </c>
      <c r="BP447">
        <v>17</v>
      </c>
      <c r="BQ447">
        <v>264</v>
      </c>
      <c r="BR447">
        <v>88.93442622950819</v>
      </c>
      <c r="BS447">
        <v>36</v>
      </c>
      <c r="BT447">
        <v>301</v>
      </c>
      <c r="BU447">
        <v>123.77049180327862</v>
      </c>
      <c r="BV447">
        <v>33</v>
      </c>
      <c r="BW447">
        <v>382</v>
      </c>
      <c r="BX447">
        <v>156.65573770491795</v>
      </c>
    </row>
    <row r="448" spans="1:76" x14ac:dyDescent="0.4">
      <c r="A448" t="s">
        <v>365</v>
      </c>
      <c r="B448">
        <v>33</v>
      </c>
      <c r="C448">
        <v>54</v>
      </c>
      <c r="D448">
        <v>43.5</v>
      </c>
      <c r="E448">
        <v>37</v>
      </c>
      <c r="F448">
        <v>56</v>
      </c>
      <c r="G448">
        <v>46.416666666666664</v>
      </c>
      <c r="H448">
        <v>41</v>
      </c>
      <c r="I448">
        <v>58</v>
      </c>
      <c r="J448">
        <v>49.416666666666664</v>
      </c>
      <c r="K448">
        <v>44</v>
      </c>
      <c r="L448">
        <v>60</v>
      </c>
      <c r="M448">
        <v>52.166666666666671</v>
      </c>
      <c r="N448">
        <v>48</v>
      </c>
      <c r="O448">
        <v>63</v>
      </c>
      <c r="P448">
        <v>54.916666666666664</v>
      </c>
      <c r="Q448">
        <v>51</v>
      </c>
      <c r="R448">
        <v>67</v>
      </c>
      <c r="S448">
        <v>57.833333333333336</v>
      </c>
      <c r="T448">
        <v>54</v>
      </c>
      <c r="U448">
        <v>70</v>
      </c>
      <c r="V448">
        <v>60.666666666666671</v>
      </c>
      <c r="W448">
        <v>56</v>
      </c>
      <c r="X448">
        <v>73</v>
      </c>
      <c r="Y448">
        <v>63.5</v>
      </c>
      <c r="Z448">
        <v>58</v>
      </c>
      <c r="AA448">
        <v>76</v>
      </c>
      <c r="AB448">
        <v>66.333333333333329</v>
      </c>
      <c r="AC448">
        <v>60</v>
      </c>
      <c r="AD448">
        <v>80</v>
      </c>
      <c r="AE448">
        <v>69.25</v>
      </c>
      <c r="AF448">
        <v>62</v>
      </c>
      <c r="AG448">
        <v>83</v>
      </c>
      <c r="AH448">
        <v>72.166666666666671</v>
      </c>
      <c r="AI448">
        <v>64</v>
      </c>
      <c r="AJ448">
        <v>86</v>
      </c>
      <c r="AK448">
        <v>74.916666666666657</v>
      </c>
      <c r="AL448">
        <v>66</v>
      </c>
      <c r="AM448">
        <v>90</v>
      </c>
      <c r="AN448">
        <v>77.75</v>
      </c>
      <c r="AO448">
        <v>68</v>
      </c>
      <c r="AP448">
        <v>93</v>
      </c>
      <c r="AQ448">
        <v>80.666666666666671</v>
      </c>
      <c r="AR448">
        <v>70</v>
      </c>
      <c r="AS448">
        <v>96</v>
      </c>
      <c r="AT448">
        <v>83.416666666666671</v>
      </c>
      <c r="AU448">
        <v>72</v>
      </c>
      <c r="AV448">
        <v>99</v>
      </c>
      <c r="AW448">
        <v>86.333333333333343</v>
      </c>
      <c r="AX448">
        <v>74</v>
      </c>
      <c r="AY448">
        <v>103</v>
      </c>
      <c r="AZ448">
        <v>89.333333333333329</v>
      </c>
      <c r="BA448">
        <v>76</v>
      </c>
      <c r="BB448">
        <v>106</v>
      </c>
      <c r="BC448">
        <v>91.916666666666671</v>
      </c>
      <c r="BD448">
        <v>78</v>
      </c>
      <c r="BE448">
        <v>109</v>
      </c>
      <c r="BF448">
        <v>94.916666666666671</v>
      </c>
      <c r="BG448">
        <v>80</v>
      </c>
      <c r="BH448">
        <v>112</v>
      </c>
      <c r="BI448">
        <v>97.666666666666671</v>
      </c>
      <c r="BJ448">
        <v>82</v>
      </c>
      <c r="BK448">
        <v>116</v>
      </c>
      <c r="BL448">
        <v>100.66666666666666</v>
      </c>
      <c r="BM448">
        <v>84</v>
      </c>
      <c r="BN448">
        <v>119</v>
      </c>
      <c r="BO448">
        <v>103.33333333333334</v>
      </c>
      <c r="BP448">
        <v>86</v>
      </c>
      <c r="BQ448">
        <v>157</v>
      </c>
      <c r="BR448">
        <v>113.16666666666667</v>
      </c>
      <c r="BS448">
        <v>88</v>
      </c>
      <c r="BT448">
        <v>334</v>
      </c>
      <c r="BU448">
        <v>195.08333333333331</v>
      </c>
      <c r="BV448">
        <v>90</v>
      </c>
      <c r="BW448">
        <v>379</v>
      </c>
      <c r="BX448">
        <v>257.66666666666663</v>
      </c>
    </row>
    <row r="449" spans="1:76" x14ac:dyDescent="0.4">
      <c r="A449" t="s">
        <v>366</v>
      </c>
      <c r="B449">
        <v>57</v>
      </c>
      <c r="C449">
        <v>109</v>
      </c>
      <c r="D449">
        <v>79.857142857142847</v>
      </c>
      <c r="E449">
        <v>56</v>
      </c>
      <c r="F449">
        <v>97</v>
      </c>
      <c r="G449">
        <v>74.499999999999986</v>
      </c>
      <c r="H449">
        <v>56</v>
      </c>
      <c r="I449">
        <v>95</v>
      </c>
      <c r="J449">
        <v>73.071428571428584</v>
      </c>
      <c r="K449">
        <v>55</v>
      </c>
      <c r="L449">
        <v>107</v>
      </c>
      <c r="M449">
        <v>74.357142857142847</v>
      </c>
      <c r="N449">
        <v>54</v>
      </c>
      <c r="O449">
        <v>125</v>
      </c>
      <c r="P449">
        <v>75.714285714285708</v>
      </c>
      <c r="Q449">
        <v>54</v>
      </c>
      <c r="R449">
        <v>144</v>
      </c>
      <c r="S449">
        <v>77.071428571428569</v>
      </c>
      <c r="T449">
        <v>52</v>
      </c>
      <c r="U449">
        <v>162</v>
      </c>
      <c r="V449">
        <v>78.285714285714278</v>
      </c>
      <c r="W449">
        <v>47</v>
      </c>
      <c r="X449">
        <v>162</v>
      </c>
      <c r="Y449">
        <v>73.999999999999986</v>
      </c>
      <c r="Z449">
        <v>39</v>
      </c>
      <c r="AA449">
        <v>92</v>
      </c>
      <c r="AB449">
        <v>59.928571428571431</v>
      </c>
      <c r="AC449">
        <v>39</v>
      </c>
      <c r="AD449">
        <v>92</v>
      </c>
      <c r="AE449">
        <v>58.928571428571431</v>
      </c>
      <c r="AF449">
        <v>35</v>
      </c>
      <c r="AG449">
        <v>73</v>
      </c>
      <c r="AH449">
        <v>53.714285714285715</v>
      </c>
      <c r="AI449">
        <v>36</v>
      </c>
      <c r="AJ449">
        <v>71</v>
      </c>
      <c r="AK449">
        <v>52.857142857142854</v>
      </c>
      <c r="AL449">
        <v>36</v>
      </c>
      <c r="AM449">
        <v>68</v>
      </c>
      <c r="AN449">
        <v>51.785714285714285</v>
      </c>
      <c r="AO449">
        <v>36</v>
      </c>
      <c r="AP449">
        <v>65</v>
      </c>
      <c r="AQ449">
        <v>50.642857142857139</v>
      </c>
      <c r="AR449">
        <v>36</v>
      </c>
      <c r="AS449">
        <v>63</v>
      </c>
      <c r="AT449">
        <v>49.785714285714285</v>
      </c>
      <c r="AU449">
        <v>35</v>
      </c>
      <c r="AV449">
        <v>60</v>
      </c>
      <c r="AW449">
        <v>48.714285714285715</v>
      </c>
      <c r="AX449">
        <v>34</v>
      </c>
      <c r="AY449">
        <v>59</v>
      </c>
      <c r="AZ449">
        <v>47.642857142857146</v>
      </c>
      <c r="BA449">
        <v>34</v>
      </c>
      <c r="BB449">
        <v>59</v>
      </c>
      <c r="BC449">
        <v>46.785714285714292</v>
      </c>
      <c r="BD449">
        <v>33</v>
      </c>
      <c r="BE449">
        <v>59</v>
      </c>
      <c r="BF449">
        <v>45.714285714285715</v>
      </c>
      <c r="BG449">
        <v>33</v>
      </c>
      <c r="BH449">
        <v>59</v>
      </c>
      <c r="BI449">
        <v>44.857142857142861</v>
      </c>
      <c r="BJ449">
        <v>32</v>
      </c>
      <c r="BK449">
        <v>59</v>
      </c>
      <c r="BL449">
        <v>43.642857142857146</v>
      </c>
      <c r="BM449">
        <v>31</v>
      </c>
      <c r="BN449">
        <v>59</v>
      </c>
      <c r="BO449">
        <v>42.499999999999993</v>
      </c>
      <c r="BP449">
        <v>31</v>
      </c>
      <c r="BQ449">
        <v>59</v>
      </c>
      <c r="BR449">
        <v>41.571428571428569</v>
      </c>
      <c r="BS449">
        <v>30</v>
      </c>
      <c r="BT449">
        <v>59</v>
      </c>
      <c r="BU449">
        <v>40.571428571428569</v>
      </c>
      <c r="BV449">
        <v>30</v>
      </c>
      <c r="BW449">
        <v>59</v>
      </c>
      <c r="BX449">
        <v>39.785714285714285</v>
      </c>
    </row>
    <row r="450" spans="1:76" x14ac:dyDescent="0.4">
      <c r="A450" t="s">
        <v>367</v>
      </c>
      <c r="B450">
        <v>14</v>
      </c>
      <c r="C450">
        <v>93</v>
      </c>
      <c r="D450">
        <v>59.322580645161288</v>
      </c>
      <c r="E450">
        <v>42</v>
      </c>
      <c r="F450">
        <v>86</v>
      </c>
      <c r="G450">
        <v>59.387096774193544</v>
      </c>
      <c r="H450">
        <v>42</v>
      </c>
      <c r="I450">
        <v>79</v>
      </c>
      <c r="J450">
        <v>57.806451612903224</v>
      </c>
      <c r="K450">
        <v>42</v>
      </c>
      <c r="L450">
        <v>79</v>
      </c>
      <c r="M450">
        <v>56.193548387096783</v>
      </c>
      <c r="N450">
        <v>41</v>
      </c>
      <c r="O450">
        <v>80</v>
      </c>
      <c r="P450">
        <v>54.612903225806434</v>
      </c>
      <c r="Q450">
        <v>33</v>
      </c>
      <c r="R450">
        <v>80</v>
      </c>
      <c r="S450">
        <v>53</v>
      </c>
      <c r="T450">
        <v>34</v>
      </c>
      <c r="U450">
        <v>81</v>
      </c>
      <c r="V450">
        <v>51.677419354838705</v>
      </c>
      <c r="W450">
        <v>35</v>
      </c>
      <c r="X450">
        <v>82</v>
      </c>
      <c r="Y450">
        <v>50.354838709677423</v>
      </c>
      <c r="Z450">
        <v>36</v>
      </c>
      <c r="AA450">
        <v>83</v>
      </c>
      <c r="AB450">
        <v>49.032258064516128</v>
      </c>
      <c r="AC450">
        <v>35</v>
      </c>
      <c r="AD450">
        <v>84</v>
      </c>
      <c r="AE450">
        <v>47.87096774193548</v>
      </c>
      <c r="AF450">
        <v>31</v>
      </c>
      <c r="AG450">
        <v>78</v>
      </c>
      <c r="AH450">
        <v>46.064516129032256</v>
      </c>
      <c r="AI450">
        <v>27</v>
      </c>
      <c r="AJ450">
        <v>72</v>
      </c>
      <c r="AK450">
        <v>44.225806451612911</v>
      </c>
      <c r="AL450">
        <v>23</v>
      </c>
      <c r="AM450">
        <v>67</v>
      </c>
      <c r="AN450">
        <v>42.548387096774185</v>
      </c>
      <c r="AO450">
        <v>19</v>
      </c>
      <c r="AP450">
        <v>61</v>
      </c>
      <c r="AQ450">
        <v>40.87096774193548</v>
      </c>
      <c r="AR450">
        <v>17</v>
      </c>
      <c r="AS450">
        <v>56</v>
      </c>
      <c r="AT450">
        <v>39.774193548387096</v>
      </c>
      <c r="AU450">
        <v>21</v>
      </c>
      <c r="AV450">
        <v>52</v>
      </c>
      <c r="AW450">
        <v>39.322580645161302</v>
      </c>
      <c r="AX450">
        <v>25</v>
      </c>
      <c r="AY450">
        <v>50</v>
      </c>
      <c r="AZ450">
        <v>38.806451612903217</v>
      </c>
      <c r="BA450">
        <v>25</v>
      </c>
      <c r="BB450">
        <v>48</v>
      </c>
      <c r="BC450">
        <v>38.58064516129032</v>
      </c>
      <c r="BD450">
        <v>18</v>
      </c>
      <c r="BE450">
        <v>48</v>
      </c>
      <c r="BF450">
        <v>38.290322580645153</v>
      </c>
      <c r="BG450">
        <v>23</v>
      </c>
      <c r="BH450">
        <v>50</v>
      </c>
      <c r="BI450">
        <v>38.677419354838712</v>
      </c>
      <c r="BJ450">
        <v>21</v>
      </c>
      <c r="BK450">
        <v>51</v>
      </c>
      <c r="BL450">
        <v>38.870967741935488</v>
      </c>
      <c r="BM450">
        <v>19</v>
      </c>
      <c r="BN450">
        <v>53</v>
      </c>
      <c r="BO450">
        <v>41.774193548387103</v>
      </c>
      <c r="BP450">
        <v>18</v>
      </c>
      <c r="BQ450">
        <v>67</v>
      </c>
      <c r="BR450">
        <v>47.870967741935473</v>
      </c>
      <c r="BS450">
        <v>30</v>
      </c>
      <c r="BT450">
        <v>87</v>
      </c>
      <c r="BU450">
        <v>56.161290322580633</v>
      </c>
      <c r="BV450">
        <v>30</v>
      </c>
      <c r="BW450">
        <v>106</v>
      </c>
      <c r="BX450">
        <v>64.483870967741922</v>
      </c>
    </row>
    <row r="451" spans="1:76" x14ac:dyDescent="0.4">
      <c r="A451" t="s">
        <v>368</v>
      </c>
      <c r="B451">
        <v>38</v>
      </c>
      <c r="C451">
        <v>156</v>
      </c>
      <c r="D451">
        <v>72.73684210526315</v>
      </c>
      <c r="E451">
        <v>38</v>
      </c>
      <c r="F451">
        <v>111</v>
      </c>
      <c r="G451">
        <v>66.105263157894726</v>
      </c>
      <c r="H451">
        <v>37</v>
      </c>
      <c r="I451">
        <v>104</v>
      </c>
      <c r="J451">
        <v>63.105263157894733</v>
      </c>
      <c r="K451">
        <v>37</v>
      </c>
      <c r="L451">
        <v>98</v>
      </c>
      <c r="M451">
        <v>60.368421052631575</v>
      </c>
      <c r="N451">
        <v>36</v>
      </c>
      <c r="O451">
        <v>92</v>
      </c>
      <c r="P451">
        <v>58.157894736842096</v>
      </c>
      <c r="Q451">
        <v>35</v>
      </c>
      <c r="R451">
        <v>86</v>
      </c>
      <c r="S451">
        <v>56.105263157894733</v>
      </c>
      <c r="T451">
        <v>35</v>
      </c>
      <c r="U451">
        <v>80</v>
      </c>
      <c r="V451">
        <v>54.105263157894733</v>
      </c>
      <c r="W451">
        <v>34</v>
      </c>
      <c r="X451">
        <v>73</v>
      </c>
      <c r="Y451">
        <v>51.94736842105263</v>
      </c>
      <c r="Z451">
        <v>34</v>
      </c>
      <c r="AA451">
        <v>67</v>
      </c>
      <c r="AB451">
        <v>49.84210526315789</v>
      </c>
      <c r="AC451">
        <v>33</v>
      </c>
      <c r="AD451">
        <v>61</v>
      </c>
      <c r="AE451">
        <v>47.73684210526315</v>
      </c>
      <c r="AF451">
        <v>30</v>
      </c>
      <c r="AG451">
        <v>57</v>
      </c>
      <c r="AH451">
        <v>45.736842105263158</v>
      </c>
      <c r="AI451">
        <v>23</v>
      </c>
      <c r="AJ451">
        <v>55</v>
      </c>
      <c r="AK451">
        <v>43.526315789473685</v>
      </c>
      <c r="AL451">
        <v>26</v>
      </c>
      <c r="AM451">
        <v>54</v>
      </c>
      <c r="AN451">
        <v>42.315789473684205</v>
      </c>
      <c r="AO451">
        <v>29</v>
      </c>
      <c r="AP451">
        <v>53</v>
      </c>
      <c r="AQ451">
        <v>41.526315789473685</v>
      </c>
      <c r="AR451">
        <v>30</v>
      </c>
      <c r="AS451">
        <v>52</v>
      </c>
      <c r="AT451">
        <v>40.421052631578945</v>
      </c>
      <c r="AU451">
        <v>30</v>
      </c>
      <c r="AV451">
        <v>51</v>
      </c>
      <c r="AW451">
        <v>40.05263157894737</v>
      </c>
      <c r="AX451">
        <v>27</v>
      </c>
      <c r="AY451">
        <v>50</v>
      </c>
      <c r="AZ451">
        <v>39.894736842105267</v>
      </c>
      <c r="BA451">
        <v>24</v>
      </c>
      <c r="BB451">
        <v>52</v>
      </c>
      <c r="BC451">
        <v>39.631578947368418</v>
      </c>
      <c r="BD451">
        <v>28</v>
      </c>
      <c r="BE451">
        <v>59</v>
      </c>
      <c r="BF451">
        <v>39.89473684210526</v>
      </c>
      <c r="BG451">
        <v>28</v>
      </c>
      <c r="BH451">
        <v>67</v>
      </c>
      <c r="BI451">
        <v>41.052631578947363</v>
      </c>
      <c r="BJ451">
        <v>25</v>
      </c>
      <c r="BK451">
        <v>74</v>
      </c>
      <c r="BL451">
        <v>41.947368421052637</v>
      </c>
      <c r="BM451">
        <v>23</v>
      </c>
      <c r="BN451">
        <v>82</v>
      </c>
      <c r="BO451">
        <v>43.000000000000007</v>
      </c>
      <c r="BP451">
        <v>24</v>
      </c>
      <c r="BQ451">
        <v>124</v>
      </c>
      <c r="BR451">
        <v>55.210526315789473</v>
      </c>
      <c r="BS451">
        <v>47</v>
      </c>
      <c r="BT451">
        <v>314</v>
      </c>
      <c r="BU451">
        <v>104.94736842105264</v>
      </c>
      <c r="BV451">
        <v>47</v>
      </c>
      <c r="BW451">
        <v>379</v>
      </c>
      <c r="BX451">
        <v>150.15789473684214</v>
      </c>
    </row>
    <row r="452" spans="1:76" x14ac:dyDescent="0.4">
      <c r="A452" t="s">
        <v>369</v>
      </c>
      <c r="B452">
        <v>44</v>
      </c>
      <c r="C452">
        <v>120</v>
      </c>
      <c r="D452">
        <v>77.25</v>
      </c>
      <c r="E452">
        <v>44</v>
      </c>
      <c r="F452">
        <v>84</v>
      </c>
      <c r="G452">
        <v>63.625</v>
      </c>
      <c r="H452">
        <v>44</v>
      </c>
      <c r="I452">
        <v>80</v>
      </c>
      <c r="J452">
        <v>60.9375</v>
      </c>
      <c r="K452">
        <v>44</v>
      </c>
      <c r="L452">
        <v>76</v>
      </c>
      <c r="M452">
        <v>58.125</v>
      </c>
      <c r="N452">
        <v>40</v>
      </c>
      <c r="O452">
        <v>73</v>
      </c>
      <c r="P452">
        <v>55.4375</v>
      </c>
      <c r="Q452">
        <v>32</v>
      </c>
      <c r="R452">
        <v>69</v>
      </c>
      <c r="S452">
        <v>52.8125</v>
      </c>
      <c r="T452">
        <v>33</v>
      </c>
      <c r="U452">
        <v>65</v>
      </c>
      <c r="V452">
        <v>50.75</v>
      </c>
      <c r="W452">
        <v>29</v>
      </c>
      <c r="X452">
        <v>61</v>
      </c>
      <c r="Y452">
        <v>48.75</v>
      </c>
      <c r="Z452">
        <v>26</v>
      </c>
      <c r="AA452">
        <v>57</v>
      </c>
      <c r="AB452">
        <v>46.5625</v>
      </c>
      <c r="AC452">
        <v>27</v>
      </c>
      <c r="AD452">
        <v>55</v>
      </c>
      <c r="AE452">
        <v>45.062500000000007</v>
      </c>
      <c r="AF452">
        <v>27</v>
      </c>
      <c r="AG452">
        <v>53</v>
      </c>
      <c r="AH452">
        <v>43.375</v>
      </c>
      <c r="AI452">
        <v>28</v>
      </c>
      <c r="AJ452">
        <v>50</v>
      </c>
      <c r="AK452">
        <v>41.5</v>
      </c>
      <c r="AL452">
        <v>29</v>
      </c>
      <c r="AM452">
        <v>48</v>
      </c>
      <c r="AN452">
        <v>39.8125</v>
      </c>
      <c r="AO452">
        <v>30</v>
      </c>
      <c r="AP452">
        <v>48</v>
      </c>
      <c r="AQ452">
        <v>38.3125</v>
      </c>
      <c r="AR452">
        <v>28</v>
      </c>
      <c r="AS452">
        <v>47</v>
      </c>
      <c r="AT452">
        <v>36.375</v>
      </c>
      <c r="AU452">
        <v>24</v>
      </c>
      <c r="AV452">
        <v>47</v>
      </c>
      <c r="AW452">
        <v>34.5625</v>
      </c>
      <c r="AX452">
        <v>20</v>
      </c>
      <c r="AY452">
        <v>46</v>
      </c>
      <c r="AZ452">
        <v>33.625</v>
      </c>
      <c r="BA452">
        <v>17</v>
      </c>
      <c r="BB452">
        <v>46</v>
      </c>
      <c r="BC452">
        <v>32.875</v>
      </c>
      <c r="BD452">
        <v>23</v>
      </c>
      <c r="BE452">
        <v>46</v>
      </c>
      <c r="BF452">
        <v>33.625</v>
      </c>
      <c r="BG452">
        <v>21</v>
      </c>
      <c r="BH452">
        <v>45</v>
      </c>
      <c r="BI452">
        <v>34.5625</v>
      </c>
      <c r="BJ452">
        <v>19</v>
      </c>
      <c r="BK452">
        <v>48</v>
      </c>
      <c r="BL452">
        <v>35.5625</v>
      </c>
      <c r="BM452">
        <v>25</v>
      </c>
      <c r="BN452">
        <v>56</v>
      </c>
      <c r="BO452">
        <v>37.4375</v>
      </c>
      <c r="BP452">
        <v>23</v>
      </c>
      <c r="BQ452">
        <v>64</v>
      </c>
      <c r="BR452">
        <v>42.6875</v>
      </c>
      <c r="BS452">
        <v>37</v>
      </c>
      <c r="BT452">
        <v>72</v>
      </c>
      <c r="BU452">
        <v>53.562499999999993</v>
      </c>
      <c r="BV452">
        <v>38</v>
      </c>
      <c r="BW452">
        <v>95</v>
      </c>
      <c r="BX452">
        <v>64.5</v>
      </c>
    </row>
    <row r="453" spans="1:76" x14ac:dyDescent="0.4">
      <c r="A453" t="s">
        <v>370</v>
      </c>
      <c r="B453">
        <v>16</v>
      </c>
      <c r="C453">
        <v>413</v>
      </c>
      <c r="D453">
        <v>70.847826086956516</v>
      </c>
      <c r="E453">
        <v>20</v>
      </c>
      <c r="F453">
        <v>399</v>
      </c>
      <c r="G453">
        <v>68.760869565217376</v>
      </c>
      <c r="H453">
        <v>23</v>
      </c>
      <c r="I453">
        <v>393</v>
      </c>
      <c r="J453">
        <v>66.717391304347814</v>
      </c>
      <c r="K453">
        <v>22</v>
      </c>
      <c r="L453">
        <v>386</v>
      </c>
      <c r="M453">
        <v>65.304347826086968</v>
      </c>
      <c r="N453">
        <v>23</v>
      </c>
      <c r="O453">
        <v>379</v>
      </c>
      <c r="P453">
        <v>64.869565217391269</v>
      </c>
      <c r="Q453">
        <v>25</v>
      </c>
      <c r="R453">
        <v>329</v>
      </c>
      <c r="S453">
        <v>57.478260869565212</v>
      </c>
      <c r="T453">
        <v>26</v>
      </c>
      <c r="U453">
        <v>312</v>
      </c>
      <c r="V453">
        <v>57.173913043478265</v>
      </c>
      <c r="W453">
        <v>27</v>
      </c>
      <c r="X453">
        <v>84</v>
      </c>
      <c r="Y453">
        <v>41.130434782608702</v>
      </c>
      <c r="Z453">
        <v>26</v>
      </c>
      <c r="AA453">
        <v>62</v>
      </c>
      <c r="AB453">
        <v>40.152173913043477</v>
      </c>
      <c r="AC453">
        <v>27</v>
      </c>
      <c r="AD453">
        <v>61</v>
      </c>
      <c r="AE453">
        <v>40.065217391304344</v>
      </c>
      <c r="AF453">
        <v>28</v>
      </c>
      <c r="AG453">
        <v>60</v>
      </c>
      <c r="AH453">
        <v>39.782608695652172</v>
      </c>
      <c r="AI453">
        <v>28</v>
      </c>
      <c r="AJ453">
        <v>59</v>
      </c>
      <c r="AK453">
        <v>39.326086956521742</v>
      </c>
      <c r="AL453">
        <v>28</v>
      </c>
      <c r="AM453">
        <v>58</v>
      </c>
      <c r="AN453">
        <v>38.978260869565212</v>
      </c>
      <c r="AO453">
        <v>27</v>
      </c>
      <c r="AP453">
        <v>57</v>
      </c>
      <c r="AQ453">
        <v>38.608695652173928</v>
      </c>
      <c r="AR453">
        <v>26</v>
      </c>
      <c r="AS453">
        <v>57</v>
      </c>
      <c r="AT453">
        <v>38.15217391304347</v>
      </c>
      <c r="AU453">
        <v>25</v>
      </c>
      <c r="AV453">
        <v>56</v>
      </c>
      <c r="AW453">
        <v>37.782608695652165</v>
      </c>
      <c r="AX453">
        <v>24</v>
      </c>
      <c r="AY453">
        <v>55</v>
      </c>
      <c r="AZ453">
        <v>37.391304347826086</v>
      </c>
      <c r="BA453">
        <v>23</v>
      </c>
      <c r="BB453">
        <v>54</v>
      </c>
      <c r="BC453">
        <v>36.978260869565204</v>
      </c>
      <c r="BD453">
        <v>22</v>
      </c>
      <c r="BE453">
        <v>53</v>
      </c>
      <c r="BF453">
        <v>36.608695652173914</v>
      </c>
      <c r="BG453">
        <v>21</v>
      </c>
      <c r="BH453">
        <v>52</v>
      </c>
      <c r="BI453">
        <v>36.173913043478279</v>
      </c>
      <c r="BJ453">
        <v>20</v>
      </c>
      <c r="BK453">
        <v>52</v>
      </c>
      <c r="BL453">
        <v>35.869565217391305</v>
      </c>
      <c r="BM453">
        <v>19</v>
      </c>
      <c r="BN453">
        <v>51</v>
      </c>
      <c r="BO453">
        <v>35.413043478260867</v>
      </c>
      <c r="BP453">
        <v>18</v>
      </c>
      <c r="BQ453">
        <v>50</v>
      </c>
      <c r="BR453">
        <v>35</v>
      </c>
      <c r="BS453">
        <v>17</v>
      </c>
      <c r="BT453">
        <v>49</v>
      </c>
      <c r="BU453">
        <v>34.630434782608688</v>
      </c>
      <c r="BV453">
        <v>16</v>
      </c>
      <c r="BW453">
        <v>51</v>
      </c>
      <c r="BX453">
        <v>34.239130434782616</v>
      </c>
    </row>
    <row r="454" spans="1:76" x14ac:dyDescent="0.4">
      <c r="A454" t="s">
        <v>371</v>
      </c>
      <c r="B454">
        <v>46</v>
      </c>
      <c r="C454">
        <v>483</v>
      </c>
      <c r="D454">
        <v>183.86956521739123</v>
      </c>
      <c r="E454">
        <v>45</v>
      </c>
      <c r="F454">
        <v>447</v>
      </c>
      <c r="G454">
        <v>165.54347826086956</v>
      </c>
      <c r="H454">
        <v>44</v>
      </c>
      <c r="I454">
        <v>410</v>
      </c>
      <c r="J454">
        <v>151.6521739130435</v>
      </c>
      <c r="K454">
        <v>43</v>
      </c>
      <c r="L454">
        <v>373</v>
      </c>
      <c r="M454">
        <v>137.7608695652174</v>
      </c>
      <c r="N454">
        <v>41</v>
      </c>
      <c r="O454">
        <v>337</v>
      </c>
      <c r="P454">
        <v>126.02173913043477</v>
      </c>
      <c r="Q454">
        <v>40</v>
      </c>
      <c r="R454">
        <v>300</v>
      </c>
      <c r="S454">
        <v>116.54347826086955</v>
      </c>
      <c r="T454">
        <v>39</v>
      </c>
      <c r="U454">
        <v>263</v>
      </c>
      <c r="V454">
        <v>106.7391304347826</v>
      </c>
      <c r="W454">
        <v>38</v>
      </c>
      <c r="X454">
        <v>227</v>
      </c>
      <c r="Y454">
        <v>94.108695652173907</v>
      </c>
      <c r="Z454">
        <v>37</v>
      </c>
      <c r="AA454">
        <v>190</v>
      </c>
      <c r="AB454">
        <v>85.608695652173907</v>
      </c>
      <c r="AC454">
        <v>35</v>
      </c>
      <c r="AD454">
        <v>153</v>
      </c>
      <c r="AE454">
        <v>78.02173913043481</v>
      </c>
      <c r="AF454">
        <v>31</v>
      </c>
      <c r="AG454">
        <v>125</v>
      </c>
      <c r="AH454">
        <v>71.282608695652172</v>
      </c>
      <c r="AI454">
        <v>23</v>
      </c>
      <c r="AJ454">
        <v>116</v>
      </c>
      <c r="AK454">
        <v>65.391304347826107</v>
      </c>
      <c r="AL454">
        <v>15</v>
      </c>
      <c r="AM454">
        <v>107</v>
      </c>
      <c r="AN454">
        <v>59.717391304347828</v>
      </c>
      <c r="AO454">
        <v>15</v>
      </c>
      <c r="AP454">
        <v>99</v>
      </c>
      <c r="AQ454">
        <v>55.173913043478258</v>
      </c>
      <c r="AR454">
        <v>15</v>
      </c>
      <c r="AS454">
        <v>93</v>
      </c>
      <c r="AT454">
        <v>50.586956521739125</v>
      </c>
      <c r="AU454">
        <v>13</v>
      </c>
      <c r="AV454">
        <v>87</v>
      </c>
      <c r="AW454">
        <v>46.195652173913039</v>
      </c>
      <c r="AX454">
        <v>7</v>
      </c>
      <c r="AY454">
        <v>81</v>
      </c>
      <c r="AZ454">
        <v>41.999999999999993</v>
      </c>
      <c r="BA454">
        <v>10</v>
      </c>
      <c r="BB454">
        <v>76</v>
      </c>
      <c r="BC454">
        <v>38.826086956521735</v>
      </c>
      <c r="BD454">
        <v>7</v>
      </c>
      <c r="BE454">
        <v>70</v>
      </c>
      <c r="BF454">
        <v>36.217391304347821</v>
      </c>
      <c r="BG454">
        <v>5</v>
      </c>
      <c r="BH454">
        <v>65</v>
      </c>
      <c r="BI454">
        <v>34.45652173913043</v>
      </c>
      <c r="BJ454">
        <v>4</v>
      </c>
      <c r="BK454">
        <v>61</v>
      </c>
      <c r="BL454">
        <v>33.043478260869577</v>
      </c>
      <c r="BM454">
        <v>0</v>
      </c>
      <c r="BN454">
        <v>69</v>
      </c>
      <c r="BO454">
        <v>32.086956521739125</v>
      </c>
      <c r="BP454">
        <v>0</v>
      </c>
      <c r="BQ454">
        <v>120</v>
      </c>
      <c r="BR454">
        <v>40.695652173913054</v>
      </c>
      <c r="BS454">
        <v>13</v>
      </c>
      <c r="BT454">
        <v>222</v>
      </c>
      <c r="BU454">
        <v>55.826086956521749</v>
      </c>
      <c r="BV454">
        <v>13</v>
      </c>
      <c r="BW454">
        <v>323</v>
      </c>
      <c r="BX454">
        <v>74.543478260869577</v>
      </c>
    </row>
    <row r="455" spans="1:76" x14ac:dyDescent="0.4">
      <c r="A455" t="s">
        <v>372</v>
      </c>
      <c r="B455">
        <v>34</v>
      </c>
      <c r="C455">
        <v>181</v>
      </c>
      <c r="D455">
        <v>85.616666666666632</v>
      </c>
      <c r="E455">
        <v>35</v>
      </c>
      <c r="F455">
        <v>176</v>
      </c>
      <c r="G455">
        <v>84.716666666666654</v>
      </c>
      <c r="H455">
        <v>37</v>
      </c>
      <c r="I455">
        <v>171</v>
      </c>
      <c r="J455">
        <v>83.633333333333312</v>
      </c>
      <c r="K455">
        <v>38</v>
      </c>
      <c r="L455">
        <v>166</v>
      </c>
      <c r="M455">
        <v>82.750000000000014</v>
      </c>
      <c r="N455">
        <v>40</v>
      </c>
      <c r="O455">
        <v>161</v>
      </c>
      <c r="P455">
        <v>81.766666666666694</v>
      </c>
      <c r="Q455">
        <v>41</v>
      </c>
      <c r="R455">
        <v>155</v>
      </c>
      <c r="S455">
        <v>80.866666666666674</v>
      </c>
      <c r="T455">
        <v>43</v>
      </c>
      <c r="U455">
        <v>150</v>
      </c>
      <c r="V455">
        <v>79.816666666666663</v>
      </c>
      <c r="W455">
        <v>44</v>
      </c>
      <c r="X455">
        <v>145</v>
      </c>
      <c r="Y455">
        <v>78.916666666666657</v>
      </c>
      <c r="Z455">
        <v>45</v>
      </c>
      <c r="AA455">
        <v>140</v>
      </c>
      <c r="AB455">
        <v>77.933333333333323</v>
      </c>
      <c r="AC455">
        <v>40</v>
      </c>
      <c r="AD455">
        <v>135</v>
      </c>
      <c r="AE455">
        <v>76.916666666666657</v>
      </c>
      <c r="AF455">
        <v>35</v>
      </c>
      <c r="AG455">
        <v>130</v>
      </c>
      <c r="AH455">
        <v>75.966666666666669</v>
      </c>
      <c r="AI455">
        <v>31</v>
      </c>
      <c r="AJ455">
        <v>127</v>
      </c>
      <c r="AK455">
        <v>74.933333333333309</v>
      </c>
      <c r="AL455">
        <v>32</v>
      </c>
      <c r="AM455">
        <v>125</v>
      </c>
      <c r="AN455">
        <v>74.233333333333334</v>
      </c>
      <c r="AO455">
        <v>33</v>
      </c>
      <c r="AP455">
        <v>123</v>
      </c>
      <c r="AQ455">
        <v>73.266666666666694</v>
      </c>
      <c r="AR455">
        <v>34</v>
      </c>
      <c r="AS455">
        <v>121</v>
      </c>
      <c r="AT455">
        <v>72.71666666666664</v>
      </c>
      <c r="AU455">
        <v>35</v>
      </c>
      <c r="AV455">
        <v>118</v>
      </c>
      <c r="AW455">
        <v>75.03333333333336</v>
      </c>
      <c r="AX455">
        <v>37</v>
      </c>
      <c r="AY455">
        <v>150</v>
      </c>
      <c r="AZ455">
        <v>79.050000000000011</v>
      </c>
      <c r="BA455">
        <v>38</v>
      </c>
      <c r="BB455">
        <v>219</v>
      </c>
      <c r="BC455">
        <v>86.4</v>
      </c>
      <c r="BD455">
        <v>39</v>
      </c>
      <c r="BE455">
        <v>412</v>
      </c>
      <c r="BF455">
        <v>100.26666666666667</v>
      </c>
      <c r="BG455">
        <v>40</v>
      </c>
      <c r="BH455">
        <v>357</v>
      </c>
      <c r="BI455">
        <v>104.76666666666667</v>
      </c>
      <c r="BJ455">
        <v>8</v>
      </c>
      <c r="BK455">
        <v>178</v>
      </c>
      <c r="BL455">
        <v>63.033333333333339</v>
      </c>
      <c r="BM455">
        <v>26</v>
      </c>
      <c r="BN455">
        <v>112</v>
      </c>
      <c r="BO455">
        <v>64.716666666666669</v>
      </c>
      <c r="BP455">
        <v>36</v>
      </c>
      <c r="BQ455">
        <v>113</v>
      </c>
      <c r="BR455">
        <v>75.799999999999969</v>
      </c>
      <c r="BS455">
        <v>34</v>
      </c>
      <c r="BT455">
        <v>148</v>
      </c>
      <c r="BU455">
        <v>90.383333333333326</v>
      </c>
      <c r="BV455">
        <v>31</v>
      </c>
      <c r="BW455">
        <v>382</v>
      </c>
      <c r="BX455">
        <v>125.16666666666669</v>
      </c>
    </row>
    <row r="456" spans="1:76" x14ac:dyDescent="0.4">
      <c r="A456" t="s">
        <v>373</v>
      </c>
      <c r="B456">
        <v>51</v>
      </c>
      <c r="C456">
        <v>120</v>
      </c>
      <c r="D456">
        <v>91.25</v>
      </c>
      <c r="E456">
        <v>50</v>
      </c>
      <c r="F456">
        <v>117</v>
      </c>
      <c r="G456">
        <v>90.800000000000011</v>
      </c>
      <c r="H456">
        <v>49</v>
      </c>
      <c r="I456">
        <v>113</v>
      </c>
      <c r="J456">
        <v>88.35</v>
      </c>
      <c r="K456">
        <v>48</v>
      </c>
      <c r="L456">
        <v>110</v>
      </c>
      <c r="M456">
        <v>85.899999999999977</v>
      </c>
      <c r="N456">
        <v>48</v>
      </c>
      <c r="O456">
        <v>107</v>
      </c>
      <c r="P456">
        <v>83.500000000000014</v>
      </c>
      <c r="Q456">
        <v>47</v>
      </c>
      <c r="R456">
        <v>103</v>
      </c>
      <c r="S456">
        <v>81.000000000000014</v>
      </c>
      <c r="T456">
        <v>46</v>
      </c>
      <c r="U456">
        <v>100</v>
      </c>
      <c r="V456">
        <v>78.5</v>
      </c>
      <c r="W456">
        <v>45</v>
      </c>
      <c r="X456">
        <v>97</v>
      </c>
      <c r="Y456">
        <v>76</v>
      </c>
      <c r="Z456">
        <v>44</v>
      </c>
      <c r="AA456">
        <v>93</v>
      </c>
      <c r="AB456">
        <v>73.400000000000006</v>
      </c>
      <c r="AC456">
        <v>44</v>
      </c>
      <c r="AD456">
        <v>90</v>
      </c>
      <c r="AE456">
        <v>71.000000000000014</v>
      </c>
      <c r="AF456">
        <v>43</v>
      </c>
      <c r="AG456">
        <v>87</v>
      </c>
      <c r="AH456">
        <v>68.55</v>
      </c>
      <c r="AI456">
        <v>42</v>
      </c>
      <c r="AJ456">
        <v>83</v>
      </c>
      <c r="AK456">
        <v>66</v>
      </c>
      <c r="AL456">
        <v>41</v>
      </c>
      <c r="AM456">
        <v>80</v>
      </c>
      <c r="AN456">
        <v>63.550000000000004</v>
      </c>
      <c r="AO456">
        <v>40</v>
      </c>
      <c r="AP456">
        <v>77</v>
      </c>
      <c r="AQ456">
        <v>61.099999999999987</v>
      </c>
      <c r="AR456">
        <v>39</v>
      </c>
      <c r="AS456">
        <v>75</v>
      </c>
      <c r="AT456">
        <v>58.300000000000004</v>
      </c>
      <c r="AU456">
        <v>39</v>
      </c>
      <c r="AV456">
        <v>73</v>
      </c>
      <c r="AW456">
        <v>55.4</v>
      </c>
      <c r="AX456">
        <v>38</v>
      </c>
      <c r="AY456">
        <v>70</v>
      </c>
      <c r="AZ456">
        <v>52.449999999999996</v>
      </c>
      <c r="BA456">
        <v>37</v>
      </c>
      <c r="BB456">
        <v>68</v>
      </c>
      <c r="BC456">
        <v>49.35</v>
      </c>
      <c r="BD456">
        <v>34</v>
      </c>
      <c r="BE456">
        <v>67</v>
      </c>
      <c r="BF456">
        <v>46.849999999999994</v>
      </c>
      <c r="BG456">
        <v>28</v>
      </c>
      <c r="BH456">
        <v>65</v>
      </c>
      <c r="BI456">
        <v>45.45000000000001</v>
      </c>
      <c r="BJ456">
        <v>22</v>
      </c>
      <c r="BK456">
        <v>67</v>
      </c>
      <c r="BL456">
        <v>45.15</v>
      </c>
      <c r="BM456">
        <v>16</v>
      </c>
      <c r="BN456">
        <v>74</v>
      </c>
      <c r="BO456">
        <v>51.15</v>
      </c>
      <c r="BP456">
        <v>42</v>
      </c>
      <c r="BQ456">
        <v>87</v>
      </c>
      <c r="BR456">
        <v>68.5</v>
      </c>
      <c r="BS456">
        <v>40</v>
      </c>
      <c r="BT456">
        <v>107</v>
      </c>
      <c r="BU456">
        <v>90.6</v>
      </c>
      <c r="BV456">
        <v>37</v>
      </c>
      <c r="BW456">
        <v>153</v>
      </c>
      <c r="BX456">
        <v>114.29999999999998</v>
      </c>
    </row>
    <row r="457" spans="1:76" x14ac:dyDescent="0.4">
      <c r="A457" t="s">
        <v>374</v>
      </c>
      <c r="B457">
        <v>29</v>
      </c>
      <c r="C457">
        <v>92</v>
      </c>
      <c r="D457">
        <v>58.193548387096776</v>
      </c>
      <c r="E457">
        <v>34</v>
      </c>
      <c r="F457">
        <v>95</v>
      </c>
      <c r="G457">
        <v>60.161290322580641</v>
      </c>
      <c r="H457">
        <v>38</v>
      </c>
      <c r="I457">
        <v>103</v>
      </c>
      <c r="J457">
        <v>61.967741935483886</v>
      </c>
      <c r="K457">
        <v>40</v>
      </c>
      <c r="L457">
        <v>111</v>
      </c>
      <c r="M457">
        <v>63.903225806451623</v>
      </c>
      <c r="N457">
        <v>42</v>
      </c>
      <c r="O457">
        <v>119</v>
      </c>
      <c r="P457">
        <v>65.580645161290334</v>
      </c>
      <c r="Q457">
        <v>44</v>
      </c>
      <c r="R457">
        <v>127</v>
      </c>
      <c r="S457">
        <v>67.645161290322577</v>
      </c>
      <c r="T457">
        <v>46</v>
      </c>
      <c r="U457">
        <v>135</v>
      </c>
      <c r="V457">
        <v>69.41935483870968</v>
      </c>
      <c r="W457">
        <v>48</v>
      </c>
      <c r="X457">
        <v>143</v>
      </c>
      <c r="Y457">
        <v>71.258064516129039</v>
      </c>
      <c r="Z457">
        <v>49</v>
      </c>
      <c r="AA457">
        <v>151</v>
      </c>
      <c r="AB457">
        <v>73.193548387096754</v>
      </c>
      <c r="AC457">
        <v>48</v>
      </c>
      <c r="AD457">
        <v>159</v>
      </c>
      <c r="AE457">
        <v>74.935483870967758</v>
      </c>
      <c r="AF457">
        <v>48</v>
      </c>
      <c r="AG457">
        <v>167</v>
      </c>
      <c r="AH457">
        <v>76.838709677419359</v>
      </c>
      <c r="AI457">
        <v>54</v>
      </c>
      <c r="AJ457">
        <v>175</v>
      </c>
      <c r="AK457">
        <v>84.161290322580655</v>
      </c>
      <c r="AL457">
        <v>54</v>
      </c>
      <c r="AM457">
        <v>183</v>
      </c>
      <c r="AN457">
        <v>91.580645161290349</v>
      </c>
      <c r="AO457">
        <v>54</v>
      </c>
      <c r="AP457">
        <v>203</v>
      </c>
      <c r="AQ457">
        <v>99.451612903225779</v>
      </c>
      <c r="AR457">
        <v>54</v>
      </c>
      <c r="AS457">
        <v>240</v>
      </c>
      <c r="AT457">
        <v>108.38709677419355</v>
      </c>
      <c r="AU457">
        <v>52</v>
      </c>
      <c r="AV457">
        <v>277</v>
      </c>
      <c r="AW457">
        <v>117.03225806451611</v>
      </c>
      <c r="AX457">
        <v>51</v>
      </c>
      <c r="AY457">
        <v>314</v>
      </c>
      <c r="AZ457">
        <v>125.70967741935485</v>
      </c>
      <c r="BA457">
        <v>49</v>
      </c>
      <c r="BB457">
        <v>351</v>
      </c>
      <c r="BC457">
        <v>132.77419354838707</v>
      </c>
      <c r="BD457">
        <v>44</v>
      </c>
      <c r="BE457">
        <v>347</v>
      </c>
      <c r="BF457">
        <v>121.93548387096772</v>
      </c>
      <c r="BG457">
        <v>37</v>
      </c>
      <c r="BH457">
        <v>112</v>
      </c>
      <c r="BI457">
        <v>68.548387096774206</v>
      </c>
      <c r="BJ457">
        <v>35</v>
      </c>
      <c r="BK457">
        <v>109</v>
      </c>
      <c r="BL457">
        <v>64.645161290322577</v>
      </c>
      <c r="BM457">
        <v>31</v>
      </c>
      <c r="BN457">
        <v>108</v>
      </c>
      <c r="BO457">
        <v>62.161290322580662</v>
      </c>
      <c r="BP457">
        <v>36</v>
      </c>
      <c r="BQ457">
        <v>111</v>
      </c>
      <c r="BR457">
        <v>60.516129032258064</v>
      </c>
      <c r="BS457">
        <v>31</v>
      </c>
      <c r="BT457">
        <v>114</v>
      </c>
      <c r="BU457">
        <v>58.999999999999993</v>
      </c>
      <c r="BV457">
        <v>16</v>
      </c>
      <c r="BW457">
        <v>117</v>
      </c>
      <c r="BX457">
        <v>57.290322580645153</v>
      </c>
    </row>
    <row r="458" spans="1:76" x14ac:dyDescent="0.4">
      <c r="A458" t="s">
        <v>375</v>
      </c>
      <c r="B458">
        <v>52</v>
      </c>
      <c r="C458">
        <v>144</v>
      </c>
      <c r="D458">
        <v>96.209302325581405</v>
      </c>
      <c r="E458">
        <v>52</v>
      </c>
      <c r="F458">
        <v>138</v>
      </c>
      <c r="G458">
        <v>91.906976744186053</v>
      </c>
      <c r="H458">
        <v>45</v>
      </c>
      <c r="I458">
        <v>132</v>
      </c>
      <c r="J458">
        <v>87.604651162790702</v>
      </c>
      <c r="K458">
        <v>49</v>
      </c>
      <c r="L458">
        <v>126</v>
      </c>
      <c r="M458">
        <v>84.999999999999986</v>
      </c>
      <c r="N458">
        <v>52</v>
      </c>
      <c r="O458">
        <v>119</v>
      </c>
      <c r="P458">
        <v>82.395348837209312</v>
      </c>
      <c r="Q458">
        <v>52</v>
      </c>
      <c r="R458">
        <v>113</v>
      </c>
      <c r="S458">
        <v>79.930232558139537</v>
      </c>
      <c r="T458">
        <v>48</v>
      </c>
      <c r="U458">
        <v>107</v>
      </c>
      <c r="V458">
        <v>77.441860465116292</v>
      </c>
      <c r="W458">
        <v>42</v>
      </c>
      <c r="X458">
        <v>101</v>
      </c>
      <c r="Y458">
        <v>74.906976744186068</v>
      </c>
      <c r="Z458">
        <v>37</v>
      </c>
      <c r="AA458">
        <v>97</v>
      </c>
      <c r="AB458">
        <v>72.395348837209283</v>
      </c>
      <c r="AC458">
        <v>31</v>
      </c>
      <c r="AD458">
        <v>94</v>
      </c>
      <c r="AE458">
        <v>69.744186046511658</v>
      </c>
      <c r="AF458">
        <v>26</v>
      </c>
      <c r="AG458">
        <v>90</v>
      </c>
      <c r="AH458">
        <v>67.20930232558139</v>
      </c>
      <c r="AI458">
        <v>28</v>
      </c>
      <c r="AJ458">
        <v>87</v>
      </c>
      <c r="AK458">
        <v>64.95348837209302</v>
      </c>
      <c r="AL458">
        <v>30</v>
      </c>
      <c r="AM458">
        <v>84</v>
      </c>
      <c r="AN458">
        <v>62.093023255813932</v>
      </c>
      <c r="AO458">
        <v>33</v>
      </c>
      <c r="AP458">
        <v>81</v>
      </c>
      <c r="AQ458">
        <v>59.976744186046524</v>
      </c>
      <c r="AR458">
        <v>35</v>
      </c>
      <c r="AS458">
        <v>78</v>
      </c>
      <c r="AT458">
        <v>57.860465116279073</v>
      </c>
      <c r="AU458">
        <v>37</v>
      </c>
      <c r="AV458">
        <v>75</v>
      </c>
      <c r="AW458">
        <v>55.953488372093027</v>
      </c>
      <c r="AX458">
        <v>39</v>
      </c>
      <c r="AY458">
        <v>71</v>
      </c>
      <c r="AZ458">
        <v>54.186046511627929</v>
      </c>
      <c r="BA458">
        <v>32</v>
      </c>
      <c r="BB458">
        <v>68</v>
      </c>
      <c r="BC458">
        <v>52.325581395348841</v>
      </c>
      <c r="BD458">
        <v>34</v>
      </c>
      <c r="BE458">
        <v>68</v>
      </c>
      <c r="BF458">
        <v>50.744186046511643</v>
      </c>
      <c r="BG458">
        <v>28</v>
      </c>
      <c r="BH458">
        <v>70</v>
      </c>
      <c r="BI458">
        <v>49.209302325581405</v>
      </c>
      <c r="BJ458">
        <v>22</v>
      </c>
      <c r="BK458">
        <v>71</v>
      </c>
      <c r="BL458">
        <v>47.860465116279059</v>
      </c>
      <c r="BM458">
        <v>32</v>
      </c>
      <c r="BN458">
        <v>72</v>
      </c>
      <c r="BO458">
        <v>47.465116279069768</v>
      </c>
      <c r="BP458">
        <v>29</v>
      </c>
      <c r="BQ458">
        <v>74</v>
      </c>
      <c r="BR458">
        <v>48.02325581395349</v>
      </c>
      <c r="BS458">
        <v>26</v>
      </c>
      <c r="BT458">
        <v>79</v>
      </c>
      <c r="BU458">
        <v>48.604651162790695</v>
      </c>
      <c r="BV458">
        <v>24</v>
      </c>
      <c r="BW458">
        <v>93</v>
      </c>
      <c r="BX458">
        <v>49.162790697674424</v>
      </c>
    </row>
    <row r="459" spans="1:76" x14ac:dyDescent="0.4">
      <c r="A459" t="s">
        <v>376</v>
      </c>
      <c r="B459">
        <v>43</v>
      </c>
      <c r="C459">
        <v>61</v>
      </c>
      <c r="D459">
        <v>50.5</v>
      </c>
      <c r="E459">
        <v>43</v>
      </c>
      <c r="F459">
        <v>60</v>
      </c>
      <c r="G459">
        <v>50.25</v>
      </c>
      <c r="H459">
        <v>43</v>
      </c>
      <c r="I459">
        <v>59</v>
      </c>
      <c r="J459">
        <v>50.25</v>
      </c>
      <c r="K459">
        <v>43</v>
      </c>
      <c r="L459">
        <v>57</v>
      </c>
      <c r="M459">
        <v>49.75</v>
      </c>
      <c r="N459">
        <v>43</v>
      </c>
      <c r="O459">
        <v>56</v>
      </c>
      <c r="P459">
        <v>49.75</v>
      </c>
      <c r="Q459">
        <v>43</v>
      </c>
      <c r="R459">
        <v>55</v>
      </c>
      <c r="S459">
        <v>49.5</v>
      </c>
      <c r="T459">
        <v>43</v>
      </c>
      <c r="U459">
        <v>54</v>
      </c>
      <c r="V459">
        <v>49.25</v>
      </c>
      <c r="W459">
        <v>43</v>
      </c>
      <c r="X459">
        <v>54</v>
      </c>
      <c r="Y459">
        <v>49.25</v>
      </c>
      <c r="Z459">
        <v>43</v>
      </c>
      <c r="AA459">
        <v>54</v>
      </c>
      <c r="AB459">
        <v>48.75</v>
      </c>
      <c r="AC459">
        <v>43</v>
      </c>
      <c r="AD459">
        <v>54</v>
      </c>
      <c r="AE459">
        <v>48.5</v>
      </c>
      <c r="AF459">
        <v>43</v>
      </c>
      <c r="AG459">
        <v>55</v>
      </c>
      <c r="AH459">
        <v>48.5</v>
      </c>
      <c r="AI459">
        <v>43</v>
      </c>
      <c r="AJ459">
        <v>55</v>
      </c>
      <c r="AK459">
        <v>48.25</v>
      </c>
      <c r="AL459">
        <v>43</v>
      </c>
      <c r="AM459">
        <v>56</v>
      </c>
      <c r="AN459">
        <v>48</v>
      </c>
      <c r="AO459">
        <v>43</v>
      </c>
      <c r="AP459">
        <v>56</v>
      </c>
      <c r="AQ459">
        <v>47.75</v>
      </c>
      <c r="AR459">
        <v>43</v>
      </c>
      <c r="AS459">
        <v>56</v>
      </c>
      <c r="AT459">
        <v>47.5</v>
      </c>
      <c r="AU459">
        <v>43</v>
      </c>
      <c r="AV459">
        <v>57</v>
      </c>
      <c r="AW459">
        <v>47.5</v>
      </c>
      <c r="AX459">
        <v>42</v>
      </c>
      <c r="AY459">
        <v>57</v>
      </c>
      <c r="AZ459">
        <v>47.25</v>
      </c>
      <c r="BA459">
        <v>40</v>
      </c>
      <c r="BB459">
        <v>58</v>
      </c>
      <c r="BC459">
        <v>47</v>
      </c>
      <c r="BD459">
        <v>39</v>
      </c>
      <c r="BE459">
        <v>58</v>
      </c>
      <c r="BF459">
        <v>46.75</v>
      </c>
      <c r="BG459">
        <v>38</v>
      </c>
      <c r="BH459">
        <v>58</v>
      </c>
      <c r="BI459">
        <v>46.5</v>
      </c>
      <c r="BJ459">
        <v>37</v>
      </c>
      <c r="BK459">
        <v>59</v>
      </c>
      <c r="BL459">
        <v>46.5</v>
      </c>
      <c r="BM459">
        <v>43</v>
      </c>
      <c r="BN459">
        <v>187</v>
      </c>
      <c r="BO459">
        <v>84</v>
      </c>
      <c r="BP459">
        <v>43</v>
      </c>
      <c r="BQ459">
        <v>337</v>
      </c>
      <c r="BR459">
        <v>121.75</v>
      </c>
      <c r="BS459">
        <v>43</v>
      </c>
      <c r="BT459">
        <v>331</v>
      </c>
      <c r="BU459">
        <v>127.50000000000001</v>
      </c>
      <c r="BV459">
        <v>43</v>
      </c>
      <c r="BW459">
        <v>325</v>
      </c>
      <c r="BX459">
        <v>133.25</v>
      </c>
    </row>
    <row r="460" spans="1:76" x14ac:dyDescent="0.4">
      <c r="A460" t="s">
        <v>377</v>
      </c>
      <c r="B460">
        <v>16</v>
      </c>
      <c r="C460">
        <v>75</v>
      </c>
      <c r="D460">
        <v>48.45454545454546</v>
      </c>
      <c r="E460">
        <v>17</v>
      </c>
      <c r="F460">
        <v>70</v>
      </c>
      <c r="G460">
        <v>47.636363636363633</v>
      </c>
      <c r="H460">
        <v>18</v>
      </c>
      <c r="I460">
        <v>66</v>
      </c>
      <c r="J460">
        <v>46.909090909090914</v>
      </c>
      <c r="K460">
        <v>18</v>
      </c>
      <c r="L460">
        <v>62</v>
      </c>
      <c r="M460">
        <v>46.090909090909093</v>
      </c>
      <c r="N460">
        <v>19</v>
      </c>
      <c r="O460">
        <v>59</v>
      </c>
      <c r="P460">
        <v>45.36363636363636</v>
      </c>
      <c r="Q460">
        <v>19</v>
      </c>
      <c r="R460">
        <v>57</v>
      </c>
      <c r="S460">
        <v>44.454545454545453</v>
      </c>
      <c r="T460">
        <v>20</v>
      </c>
      <c r="U460">
        <v>56</v>
      </c>
      <c r="V460">
        <v>43.81818181818182</v>
      </c>
      <c r="W460">
        <v>21</v>
      </c>
      <c r="X460">
        <v>55</v>
      </c>
      <c r="Y460">
        <v>43.272727272727273</v>
      </c>
      <c r="Z460">
        <v>21</v>
      </c>
      <c r="AA460">
        <v>55</v>
      </c>
      <c r="AB460">
        <v>42.363636363636367</v>
      </c>
      <c r="AC460">
        <v>22</v>
      </c>
      <c r="AD460">
        <v>56</v>
      </c>
      <c r="AE460">
        <v>41.636363636363633</v>
      </c>
      <c r="AF460">
        <v>23</v>
      </c>
      <c r="AG460">
        <v>56</v>
      </c>
      <c r="AH460">
        <v>40.909090909090914</v>
      </c>
      <c r="AI460">
        <v>23</v>
      </c>
      <c r="AJ460">
        <v>57</v>
      </c>
      <c r="AK460">
        <v>40.090909090909086</v>
      </c>
      <c r="AL460">
        <v>24</v>
      </c>
      <c r="AM460">
        <v>57</v>
      </c>
      <c r="AN460">
        <v>39.272727272727273</v>
      </c>
      <c r="AO460">
        <v>19</v>
      </c>
      <c r="AP460">
        <v>58</v>
      </c>
      <c r="AQ460">
        <v>38.54545454545454</v>
      </c>
      <c r="AR460">
        <v>25</v>
      </c>
      <c r="AS460">
        <v>59</v>
      </c>
      <c r="AT460">
        <v>38.999999999999993</v>
      </c>
      <c r="AU460">
        <v>26</v>
      </c>
      <c r="AV460">
        <v>59</v>
      </c>
      <c r="AW460">
        <v>39.18181818181818</v>
      </c>
      <c r="AX460">
        <v>26</v>
      </c>
      <c r="AY460">
        <v>60</v>
      </c>
      <c r="AZ460">
        <v>39.54545454545454</v>
      </c>
      <c r="BA460">
        <v>27</v>
      </c>
      <c r="BB460">
        <v>60</v>
      </c>
      <c r="BC460">
        <v>42</v>
      </c>
      <c r="BD460">
        <v>27</v>
      </c>
      <c r="BE460">
        <v>61</v>
      </c>
      <c r="BF460">
        <v>44.454545454545453</v>
      </c>
      <c r="BG460">
        <v>28</v>
      </c>
      <c r="BH460">
        <v>73</v>
      </c>
      <c r="BI460">
        <v>47</v>
      </c>
      <c r="BJ460">
        <v>29</v>
      </c>
      <c r="BK460">
        <v>88</v>
      </c>
      <c r="BL460">
        <v>51.63636363636364</v>
      </c>
      <c r="BM460">
        <v>29</v>
      </c>
      <c r="BN460">
        <v>102</v>
      </c>
      <c r="BO460">
        <v>56.181818181818173</v>
      </c>
      <c r="BP460">
        <v>43</v>
      </c>
      <c r="BQ460">
        <v>117</v>
      </c>
      <c r="BR460">
        <v>84.000000000000014</v>
      </c>
      <c r="BS460">
        <v>43</v>
      </c>
      <c r="BT460">
        <v>202</v>
      </c>
      <c r="BU460">
        <v>111.45454545454545</v>
      </c>
      <c r="BV460">
        <v>43</v>
      </c>
      <c r="BW460">
        <v>325</v>
      </c>
      <c r="BX460">
        <v>188.54545454545456</v>
      </c>
    </row>
    <row r="461" spans="1:76" x14ac:dyDescent="0.4">
      <c r="A461" t="s">
        <v>378</v>
      </c>
      <c r="B461">
        <v>27</v>
      </c>
      <c r="C461">
        <v>126</v>
      </c>
      <c r="D461">
        <v>57.338709677419352</v>
      </c>
      <c r="E461">
        <v>28</v>
      </c>
      <c r="F461">
        <v>124</v>
      </c>
      <c r="G461">
        <v>59.758064516129025</v>
      </c>
      <c r="H461">
        <v>29</v>
      </c>
      <c r="I461">
        <v>122</v>
      </c>
      <c r="J461">
        <v>62.145161290322569</v>
      </c>
      <c r="K461">
        <v>30</v>
      </c>
      <c r="L461">
        <v>121</v>
      </c>
      <c r="M461">
        <v>63.709677419354847</v>
      </c>
      <c r="N461">
        <v>31</v>
      </c>
      <c r="O461">
        <v>119</v>
      </c>
      <c r="P461">
        <v>65.338709677419374</v>
      </c>
      <c r="Q461">
        <v>32</v>
      </c>
      <c r="R461">
        <v>117</v>
      </c>
      <c r="S461">
        <v>66.967741935483872</v>
      </c>
      <c r="T461">
        <v>19</v>
      </c>
      <c r="U461">
        <v>116</v>
      </c>
      <c r="V461">
        <v>68.596774193548384</v>
      </c>
      <c r="W461">
        <v>34</v>
      </c>
      <c r="X461">
        <v>116</v>
      </c>
      <c r="Y461">
        <v>70.774193548387089</v>
      </c>
      <c r="Z461">
        <v>35</v>
      </c>
      <c r="AA461">
        <v>116</v>
      </c>
      <c r="AB461">
        <v>73.435483870967758</v>
      </c>
      <c r="AC461">
        <v>36</v>
      </c>
      <c r="AD461">
        <v>117</v>
      </c>
      <c r="AE461">
        <v>76.048387096774206</v>
      </c>
      <c r="AF461">
        <v>37</v>
      </c>
      <c r="AG461">
        <v>125</v>
      </c>
      <c r="AH461">
        <v>78.548387096774178</v>
      </c>
      <c r="AI461">
        <v>38</v>
      </c>
      <c r="AJ461">
        <v>136</v>
      </c>
      <c r="AK461">
        <v>81.064516129032242</v>
      </c>
      <c r="AL461">
        <v>39</v>
      </c>
      <c r="AM461">
        <v>159</v>
      </c>
      <c r="AN461">
        <v>83.935483870967715</v>
      </c>
      <c r="AO461">
        <v>39</v>
      </c>
      <c r="AP461">
        <v>257</v>
      </c>
      <c r="AQ461">
        <v>87.774193548387089</v>
      </c>
      <c r="AR461">
        <v>39</v>
      </c>
      <c r="AS461">
        <v>153</v>
      </c>
      <c r="AT461">
        <v>84.870967741935488</v>
      </c>
      <c r="AU461">
        <v>39</v>
      </c>
      <c r="AV461">
        <v>160</v>
      </c>
      <c r="AW461">
        <v>86.790322580645167</v>
      </c>
      <c r="AX461">
        <v>39</v>
      </c>
      <c r="AY461">
        <v>289</v>
      </c>
      <c r="AZ461">
        <v>93.661290322580683</v>
      </c>
      <c r="BA461">
        <v>39</v>
      </c>
      <c r="BB461">
        <v>283</v>
      </c>
      <c r="BC461">
        <v>101.29032258064517</v>
      </c>
      <c r="BD461">
        <v>39</v>
      </c>
      <c r="BE461">
        <v>222</v>
      </c>
      <c r="BF461">
        <v>98.241935483870961</v>
      </c>
      <c r="BG461">
        <v>39</v>
      </c>
      <c r="BH461">
        <v>188</v>
      </c>
      <c r="BI461">
        <v>95.419354838709666</v>
      </c>
      <c r="BJ461">
        <v>39</v>
      </c>
      <c r="BK461">
        <v>195</v>
      </c>
      <c r="BL461">
        <v>90.177419354838705</v>
      </c>
      <c r="BM461">
        <v>39</v>
      </c>
      <c r="BN461">
        <v>215</v>
      </c>
      <c r="BO461">
        <v>87.370967741935488</v>
      </c>
      <c r="BP461">
        <v>12</v>
      </c>
      <c r="BQ461">
        <v>235</v>
      </c>
      <c r="BR461">
        <v>92.403225806451601</v>
      </c>
      <c r="BS461">
        <v>39</v>
      </c>
      <c r="BT461">
        <v>367</v>
      </c>
      <c r="BU461">
        <v>129.4677419354839</v>
      </c>
      <c r="BV461">
        <v>31</v>
      </c>
      <c r="BW461">
        <v>367</v>
      </c>
      <c r="BX461">
        <v>180.41935483870967</v>
      </c>
    </row>
    <row r="462" spans="1:76" x14ac:dyDescent="0.4">
      <c r="A462" t="s">
        <v>379</v>
      </c>
      <c r="B462">
        <v>39</v>
      </c>
      <c r="C462">
        <v>139</v>
      </c>
      <c r="D462">
        <v>75.300000000000011</v>
      </c>
      <c r="E462">
        <v>44</v>
      </c>
      <c r="F462">
        <v>119</v>
      </c>
      <c r="G462">
        <v>72.199999999999989</v>
      </c>
      <c r="H462">
        <v>49</v>
      </c>
      <c r="I462">
        <v>100</v>
      </c>
      <c r="J462">
        <v>69.099999999999994</v>
      </c>
      <c r="K462">
        <v>52</v>
      </c>
      <c r="L462">
        <v>88</v>
      </c>
      <c r="M462">
        <v>66.100000000000009</v>
      </c>
      <c r="N462">
        <v>51</v>
      </c>
      <c r="O462">
        <v>88</v>
      </c>
      <c r="P462">
        <v>66</v>
      </c>
      <c r="Q462">
        <v>49</v>
      </c>
      <c r="R462">
        <v>88</v>
      </c>
      <c r="S462">
        <v>65.7</v>
      </c>
      <c r="T462">
        <v>48</v>
      </c>
      <c r="U462">
        <v>88</v>
      </c>
      <c r="V462">
        <v>64.900000000000006</v>
      </c>
      <c r="W462">
        <v>47</v>
      </c>
      <c r="X462">
        <v>88</v>
      </c>
      <c r="Y462">
        <v>64.2</v>
      </c>
      <c r="Z462">
        <v>46</v>
      </c>
      <c r="AA462">
        <v>88</v>
      </c>
      <c r="AB462">
        <v>63.4</v>
      </c>
      <c r="AC462">
        <v>45</v>
      </c>
      <c r="AD462">
        <v>88</v>
      </c>
      <c r="AE462">
        <v>62.5</v>
      </c>
      <c r="AF462">
        <v>43</v>
      </c>
      <c r="AG462">
        <v>88</v>
      </c>
      <c r="AH462">
        <v>61.8</v>
      </c>
      <c r="AI462">
        <v>42</v>
      </c>
      <c r="AJ462">
        <v>88</v>
      </c>
      <c r="AK462">
        <v>60.9</v>
      </c>
      <c r="AL462">
        <v>41</v>
      </c>
      <c r="AM462">
        <v>88</v>
      </c>
      <c r="AN462">
        <v>60.1</v>
      </c>
      <c r="AO462">
        <v>40</v>
      </c>
      <c r="AP462">
        <v>88</v>
      </c>
      <c r="AQ462">
        <v>59.3</v>
      </c>
      <c r="AR462">
        <v>39</v>
      </c>
      <c r="AS462">
        <v>88</v>
      </c>
      <c r="AT462">
        <v>58.5</v>
      </c>
      <c r="AU462">
        <v>37</v>
      </c>
      <c r="AV462">
        <v>88</v>
      </c>
      <c r="AW462">
        <v>57.6</v>
      </c>
      <c r="AX462">
        <v>46</v>
      </c>
      <c r="AY462">
        <v>88</v>
      </c>
      <c r="AZ462">
        <v>57.9</v>
      </c>
      <c r="BA462">
        <v>49</v>
      </c>
      <c r="BB462">
        <v>88</v>
      </c>
      <c r="BC462">
        <v>58.199999999999996</v>
      </c>
      <c r="BD462">
        <v>48</v>
      </c>
      <c r="BE462">
        <v>88</v>
      </c>
      <c r="BF462">
        <v>59.5</v>
      </c>
      <c r="BG462">
        <v>47</v>
      </c>
      <c r="BH462">
        <v>88</v>
      </c>
      <c r="BI462">
        <v>61.199999999999996</v>
      </c>
      <c r="BJ462">
        <v>45</v>
      </c>
      <c r="BK462">
        <v>90</v>
      </c>
      <c r="BL462">
        <v>62.6</v>
      </c>
      <c r="BM462">
        <v>44</v>
      </c>
      <c r="BN462">
        <v>102</v>
      </c>
      <c r="BO462">
        <v>64.2</v>
      </c>
      <c r="BP462">
        <v>42</v>
      </c>
      <c r="BQ462">
        <v>113</v>
      </c>
      <c r="BR462">
        <v>77.600000000000009</v>
      </c>
      <c r="BS462">
        <v>62</v>
      </c>
      <c r="BT462">
        <v>176</v>
      </c>
      <c r="BU462">
        <v>117.19999999999999</v>
      </c>
      <c r="BV462">
        <v>62</v>
      </c>
      <c r="BW462">
        <v>240</v>
      </c>
      <c r="BX462">
        <v>157</v>
      </c>
    </row>
    <row r="463" spans="1:76" x14ac:dyDescent="0.4">
      <c r="A463" t="s">
        <v>380</v>
      </c>
      <c r="B463">
        <v>35</v>
      </c>
      <c r="C463">
        <v>121</v>
      </c>
      <c r="D463">
        <v>63.555555555555557</v>
      </c>
      <c r="E463">
        <v>35</v>
      </c>
      <c r="F463">
        <v>101</v>
      </c>
      <c r="G463">
        <v>60.388888888888893</v>
      </c>
      <c r="H463">
        <v>35</v>
      </c>
      <c r="I463">
        <v>104</v>
      </c>
      <c r="J463">
        <v>57.222222222222221</v>
      </c>
      <c r="K463">
        <v>35</v>
      </c>
      <c r="L463">
        <v>108</v>
      </c>
      <c r="M463">
        <v>54.222222222222214</v>
      </c>
      <c r="N463">
        <v>35</v>
      </c>
      <c r="O463">
        <v>111</v>
      </c>
      <c r="P463">
        <v>52.333333333333329</v>
      </c>
      <c r="Q463">
        <v>35</v>
      </c>
      <c r="R463">
        <v>114</v>
      </c>
      <c r="S463">
        <v>50.666666666666664</v>
      </c>
      <c r="T463">
        <v>35</v>
      </c>
      <c r="U463">
        <v>58</v>
      </c>
      <c r="V463">
        <v>46.055555555555557</v>
      </c>
      <c r="W463">
        <v>35</v>
      </c>
      <c r="X463">
        <v>56</v>
      </c>
      <c r="Y463">
        <v>44.444444444444443</v>
      </c>
      <c r="Z463">
        <v>34</v>
      </c>
      <c r="AA463">
        <v>54</v>
      </c>
      <c r="AB463">
        <v>42.833333333333329</v>
      </c>
      <c r="AC463">
        <v>28</v>
      </c>
      <c r="AD463">
        <v>52</v>
      </c>
      <c r="AE463">
        <v>41.277777777777771</v>
      </c>
      <c r="AF463">
        <v>29</v>
      </c>
      <c r="AG463">
        <v>50</v>
      </c>
      <c r="AH463">
        <v>39.94444444444445</v>
      </c>
      <c r="AI463">
        <v>26</v>
      </c>
      <c r="AJ463">
        <v>48</v>
      </c>
      <c r="AK463">
        <v>38.555555555555564</v>
      </c>
      <c r="AL463">
        <v>23</v>
      </c>
      <c r="AM463">
        <v>46</v>
      </c>
      <c r="AN463">
        <v>37.166666666666664</v>
      </c>
      <c r="AO463">
        <v>19</v>
      </c>
      <c r="AP463">
        <v>44</v>
      </c>
      <c r="AQ463">
        <v>35.833333333333336</v>
      </c>
      <c r="AR463">
        <v>16</v>
      </c>
      <c r="AS463">
        <v>42</v>
      </c>
      <c r="AT463">
        <v>34.666666666666671</v>
      </c>
      <c r="AU463">
        <v>18</v>
      </c>
      <c r="AV463">
        <v>40</v>
      </c>
      <c r="AW463">
        <v>33.666666666666671</v>
      </c>
      <c r="AX463">
        <v>20</v>
      </c>
      <c r="AY463">
        <v>40</v>
      </c>
      <c r="AZ463">
        <v>32.722222222222221</v>
      </c>
      <c r="BA463">
        <v>22</v>
      </c>
      <c r="BB463">
        <v>40</v>
      </c>
      <c r="BC463">
        <v>31.833333333333336</v>
      </c>
      <c r="BD463">
        <v>23</v>
      </c>
      <c r="BE463">
        <v>40</v>
      </c>
      <c r="BF463">
        <v>30.888888888888886</v>
      </c>
      <c r="BG463">
        <v>21</v>
      </c>
      <c r="BH463">
        <v>40</v>
      </c>
      <c r="BI463">
        <v>30.055555555555557</v>
      </c>
      <c r="BJ463">
        <v>19</v>
      </c>
      <c r="BK463">
        <v>40</v>
      </c>
      <c r="BL463">
        <v>29.166666666666668</v>
      </c>
      <c r="BM463">
        <v>18</v>
      </c>
      <c r="BN463">
        <v>40</v>
      </c>
      <c r="BO463">
        <v>28.55555555555555</v>
      </c>
      <c r="BP463">
        <v>16</v>
      </c>
      <c r="BQ463">
        <v>40</v>
      </c>
      <c r="BR463">
        <v>27.666666666666668</v>
      </c>
      <c r="BS463">
        <v>22</v>
      </c>
      <c r="BT463">
        <v>60</v>
      </c>
      <c r="BU463">
        <v>34.05555555555555</v>
      </c>
      <c r="BV463">
        <v>20</v>
      </c>
      <c r="BW463">
        <v>103</v>
      </c>
      <c r="BX463">
        <v>40.444444444444457</v>
      </c>
    </row>
    <row r="464" spans="1:76" x14ac:dyDescent="0.4">
      <c r="A464" t="s">
        <v>381</v>
      </c>
      <c r="B464">
        <v>45</v>
      </c>
      <c r="C464">
        <v>241</v>
      </c>
      <c r="D464">
        <v>93.666666666666657</v>
      </c>
      <c r="E464">
        <v>52</v>
      </c>
      <c r="F464">
        <v>229</v>
      </c>
      <c r="G464">
        <v>92.416666666666671</v>
      </c>
      <c r="H464">
        <v>54</v>
      </c>
      <c r="I464">
        <v>217</v>
      </c>
      <c r="J464">
        <v>91.194444444444414</v>
      </c>
      <c r="K464">
        <v>55</v>
      </c>
      <c r="L464">
        <v>206</v>
      </c>
      <c r="M464">
        <v>89.833333333333329</v>
      </c>
      <c r="N464">
        <v>56</v>
      </c>
      <c r="O464">
        <v>194</v>
      </c>
      <c r="P464">
        <v>88.694444444444443</v>
      </c>
      <c r="Q464">
        <v>56</v>
      </c>
      <c r="R464">
        <v>182</v>
      </c>
      <c r="S464">
        <v>87.333333333333329</v>
      </c>
      <c r="T464">
        <v>55</v>
      </c>
      <c r="U464">
        <v>171</v>
      </c>
      <c r="V464">
        <v>86.055555555555543</v>
      </c>
      <c r="W464">
        <v>54</v>
      </c>
      <c r="X464">
        <v>165</v>
      </c>
      <c r="Y464">
        <v>85.222222222222229</v>
      </c>
      <c r="Z464">
        <v>52</v>
      </c>
      <c r="AA464">
        <v>178</v>
      </c>
      <c r="AB464">
        <v>84.361111111111114</v>
      </c>
      <c r="AC464">
        <v>51</v>
      </c>
      <c r="AD464">
        <v>192</v>
      </c>
      <c r="AE464">
        <v>83.694444444444443</v>
      </c>
      <c r="AF464">
        <v>49</v>
      </c>
      <c r="AG464">
        <v>205</v>
      </c>
      <c r="AH464">
        <v>82.583333333333343</v>
      </c>
      <c r="AI464">
        <v>47</v>
      </c>
      <c r="AJ464">
        <v>219</v>
      </c>
      <c r="AK464">
        <v>81.777777777777786</v>
      </c>
      <c r="AL464">
        <v>46</v>
      </c>
      <c r="AM464">
        <v>232</v>
      </c>
      <c r="AN464">
        <v>81.000000000000028</v>
      </c>
      <c r="AO464">
        <v>44</v>
      </c>
      <c r="AP464">
        <v>246</v>
      </c>
      <c r="AQ464">
        <v>80.666666666666629</v>
      </c>
      <c r="AR464">
        <v>42</v>
      </c>
      <c r="AS464">
        <v>259</v>
      </c>
      <c r="AT464">
        <v>80.277777777777771</v>
      </c>
      <c r="AU464">
        <v>40</v>
      </c>
      <c r="AV464">
        <v>273</v>
      </c>
      <c r="AW464">
        <v>79.944444444444457</v>
      </c>
      <c r="AX464">
        <v>38</v>
      </c>
      <c r="AY464">
        <v>293</v>
      </c>
      <c r="AZ464">
        <v>78.777777777777786</v>
      </c>
      <c r="BA464">
        <v>36</v>
      </c>
      <c r="BB464">
        <v>318</v>
      </c>
      <c r="BC464">
        <v>84.361111111111128</v>
      </c>
      <c r="BD464">
        <v>34</v>
      </c>
      <c r="BE464">
        <v>344</v>
      </c>
      <c r="BF464">
        <v>103.33333333333334</v>
      </c>
      <c r="BG464">
        <v>32</v>
      </c>
      <c r="BH464">
        <v>438</v>
      </c>
      <c r="BI464">
        <v>118.1111111111111</v>
      </c>
      <c r="BJ464">
        <v>30</v>
      </c>
      <c r="BK464">
        <v>394</v>
      </c>
      <c r="BL464">
        <v>103.94444444444446</v>
      </c>
      <c r="BM464">
        <v>28</v>
      </c>
      <c r="BN464">
        <v>275</v>
      </c>
      <c r="BO464">
        <v>80.472222222222229</v>
      </c>
      <c r="BP464">
        <v>47</v>
      </c>
      <c r="BQ464">
        <v>196</v>
      </c>
      <c r="BR464">
        <v>92.583333333333343</v>
      </c>
      <c r="BS464">
        <v>46</v>
      </c>
      <c r="BT464">
        <v>295</v>
      </c>
      <c r="BU464">
        <v>160.02777777777774</v>
      </c>
      <c r="BV464">
        <v>58</v>
      </c>
      <c r="BW464">
        <v>436</v>
      </c>
      <c r="BX464">
        <v>270.47222222222217</v>
      </c>
    </row>
    <row r="465" spans="1:76" x14ac:dyDescent="0.4">
      <c r="A465" t="s">
        <v>382</v>
      </c>
      <c r="B465">
        <v>52</v>
      </c>
      <c r="C465">
        <v>90</v>
      </c>
      <c r="D465">
        <v>74.833333333333343</v>
      </c>
      <c r="E465">
        <v>51</v>
      </c>
      <c r="F465">
        <v>88</v>
      </c>
      <c r="G465">
        <v>72.833333333333343</v>
      </c>
      <c r="H465">
        <v>51</v>
      </c>
      <c r="I465">
        <v>86</v>
      </c>
      <c r="J465">
        <v>70.666666666666671</v>
      </c>
      <c r="K465">
        <v>50</v>
      </c>
      <c r="L465">
        <v>83</v>
      </c>
      <c r="M465">
        <v>68.5</v>
      </c>
      <c r="N465">
        <v>49</v>
      </c>
      <c r="O465">
        <v>81</v>
      </c>
      <c r="P465">
        <v>66.333333333333329</v>
      </c>
      <c r="Q465">
        <v>48</v>
      </c>
      <c r="R465">
        <v>79</v>
      </c>
      <c r="S465">
        <v>64.333333333333329</v>
      </c>
      <c r="T465">
        <v>47</v>
      </c>
      <c r="U465">
        <v>77</v>
      </c>
      <c r="V465">
        <v>62</v>
      </c>
      <c r="W465">
        <v>46</v>
      </c>
      <c r="X465">
        <v>75</v>
      </c>
      <c r="Y465">
        <v>59.833333333333329</v>
      </c>
      <c r="Z465">
        <v>45</v>
      </c>
      <c r="AA465">
        <v>73</v>
      </c>
      <c r="AB465">
        <v>57.666666666666671</v>
      </c>
      <c r="AC465">
        <v>44</v>
      </c>
      <c r="AD465">
        <v>70</v>
      </c>
      <c r="AE465">
        <v>55.5</v>
      </c>
      <c r="AF465">
        <v>44</v>
      </c>
      <c r="AG465">
        <v>68</v>
      </c>
      <c r="AH465">
        <v>53.333333333333336</v>
      </c>
      <c r="AI465">
        <v>42</v>
      </c>
      <c r="AJ465">
        <v>66</v>
      </c>
      <c r="AK465">
        <v>51</v>
      </c>
      <c r="AL465">
        <v>39</v>
      </c>
      <c r="AM465">
        <v>64</v>
      </c>
      <c r="AN465">
        <v>49.166666666666664</v>
      </c>
      <c r="AO465">
        <v>36</v>
      </c>
      <c r="AP465">
        <v>62</v>
      </c>
      <c r="AQ465">
        <v>47</v>
      </c>
      <c r="AR465">
        <v>33</v>
      </c>
      <c r="AS465">
        <v>60</v>
      </c>
      <c r="AT465">
        <v>44.666666666666664</v>
      </c>
      <c r="AU465">
        <v>38</v>
      </c>
      <c r="AV465">
        <v>57</v>
      </c>
      <c r="AW465">
        <v>44.666666666666664</v>
      </c>
      <c r="AX465">
        <v>36</v>
      </c>
      <c r="AY465">
        <v>55</v>
      </c>
      <c r="AZ465">
        <v>44.666666666666671</v>
      </c>
      <c r="BA465">
        <v>33</v>
      </c>
      <c r="BB465">
        <v>54</v>
      </c>
      <c r="BC465">
        <v>45</v>
      </c>
      <c r="BD465">
        <v>31</v>
      </c>
      <c r="BE465">
        <v>57</v>
      </c>
      <c r="BF465">
        <v>45</v>
      </c>
      <c r="BG465">
        <v>28</v>
      </c>
      <c r="BH465">
        <v>61</v>
      </c>
      <c r="BI465">
        <v>45.166666666666671</v>
      </c>
      <c r="BJ465">
        <v>35</v>
      </c>
      <c r="BK465">
        <v>71</v>
      </c>
      <c r="BL465">
        <v>55.166666666666671</v>
      </c>
      <c r="BM465">
        <v>34</v>
      </c>
      <c r="BN465">
        <v>92</v>
      </c>
      <c r="BO465">
        <v>65</v>
      </c>
      <c r="BP465">
        <v>70</v>
      </c>
      <c r="BQ465">
        <v>114</v>
      </c>
      <c r="BR465">
        <v>85.833333333333329</v>
      </c>
      <c r="BS465">
        <v>75</v>
      </c>
      <c r="BT465">
        <v>160</v>
      </c>
      <c r="BU465">
        <v>116.83333333333333</v>
      </c>
      <c r="BV465">
        <v>91</v>
      </c>
      <c r="BW465">
        <v>223</v>
      </c>
      <c r="BX465">
        <v>170.66666666666666</v>
      </c>
    </row>
    <row r="466" spans="1:76" x14ac:dyDescent="0.4">
      <c r="A466" t="s">
        <v>383</v>
      </c>
      <c r="B466">
        <v>48</v>
      </c>
      <c r="C466">
        <v>124</v>
      </c>
      <c r="D466">
        <v>78.692307692307679</v>
      </c>
      <c r="E466">
        <v>47</v>
      </c>
      <c r="F466">
        <v>117</v>
      </c>
      <c r="G466">
        <v>71</v>
      </c>
      <c r="H466">
        <v>47</v>
      </c>
      <c r="I466">
        <v>111</v>
      </c>
      <c r="J466">
        <v>67.461538461538453</v>
      </c>
      <c r="K466">
        <v>46</v>
      </c>
      <c r="L466">
        <v>105</v>
      </c>
      <c r="M466">
        <v>64</v>
      </c>
      <c r="N466">
        <v>45</v>
      </c>
      <c r="O466">
        <v>98</v>
      </c>
      <c r="P466">
        <v>60.307692307692307</v>
      </c>
      <c r="Q466">
        <v>44</v>
      </c>
      <c r="R466">
        <v>92</v>
      </c>
      <c r="S466">
        <v>56.84615384615384</v>
      </c>
      <c r="T466">
        <v>44</v>
      </c>
      <c r="U466">
        <v>86</v>
      </c>
      <c r="V466">
        <v>53.461538461538467</v>
      </c>
      <c r="W466">
        <v>35</v>
      </c>
      <c r="X466">
        <v>80</v>
      </c>
      <c r="Y466">
        <v>49.92307692307692</v>
      </c>
      <c r="Z466">
        <v>36</v>
      </c>
      <c r="AA466">
        <v>73</v>
      </c>
      <c r="AB466">
        <v>47.307692307692314</v>
      </c>
      <c r="AC466">
        <v>37</v>
      </c>
      <c r="AD466">
        <v>67</v>
      </c>
      <c r="AE466">
        <v>44.923076923076927</v>
      </c>
      <c r="AF466">
        <v>33</v>
      </c>
      <c r="AG466">
        <v>61</v>
      </c>
      <c r="AH466">
        <v>42.307692307692307</v>
      </c>
      <c r="AI466">
        <v>28</v>
      </c>
      <c r="AJ466">
        <v>54</v>
      </c>
      <c r="AK466">
        <v>39.769230769230766</v>
      </c>
      <c r="AL466">
        <v>23</v>
      </c>
      <c r="AM466">
        <v>49</v>
      </c>
      <c r="AN466">
        <v>37.384615384615387</v>
      </c>
      <c r="AO466">
        <v>18</v>
      </c>
      <c r="AP466">
        <v>49</v>
      </c>
      <c r="AQ466">
        <v>35.307692307692307</v>
      </c>
      <c r="AR466">
        <v>12</v>
      </c>
      <c r="AS466">
        <v>49</v>
      </c>
      <c r="AT466">
        <v>33.230769230769234</v>
      </c>
      <c r="AU466">
        <v>17</v>
      </c>
      <c r="AV466">
        <v>49</v>
      </c>
      <c r="AW466">
        <v>32.84615384615384</v>
      </c>
      <c r="AX466">
        <v>20</v>
      </c>
      <c r="AY466">
        <v>49</v>
      </c>
      <c r="AZ466">
        <v>32.615384615384613</v>
      </c>
      <c r="BA466">
        <v>23</v>
      </c>
      <c r="BB466">
        <v>49</v>
      </c>
      <c r="BC466">
        <v>32.384615384615387</v>
      </c>
      <c r="BD466">
        <v>20</v>
      </c>
      <c r="BE466">
        <v>49</v>
      </c>
      <c r="BF466">
        <v>31.923076923076927</v>
      </c>
      <c r="BG466">
        <v>17</v>
      </c>
      <c r="BH466">
        <v>49</v>
      </c>
      <c r="BI466">
        <v>31.846153846153847</v>
      </c>
      <c r="BJ466">
        <v>23</v>
      </c>
      <c r="BK466">
        <v>49</v>
      </c>
      <c r="BL466">
        <v>34.846153846153847</v>
      </c>
      <c r="BM466">
        <v>21</v>
      </c>
      <c r="BN466">
        <v>58</v>
      </c>
      <c r="BO466">
        <v>39.769230769230766</v>
      </c>
      <c r="BP466">
        <v>23</v>
      </c>
      <c r="BQ466">
        <v>71</v>
      </c>
      <c r="BR466">
        <v>48</v>
      </c>
      <c r="BS466">
        <v>22</v>
      </c>
      <c r="BT466">
        <v>95</v>
      </c>
      <c r="BU466">
        <v>59.769230769230774</v>
      </c>
      <c r="BV466">
        <v>20</v>
      </c>
      <c r="BW466">
        <v>122</v>
      </c>
      <c r="BX466">
        <v>75.92307692307692</v>
      </c>
    </row>
    <row r="467" spans="1:76" x14ac:dyDescent="0.4">
      <c r="A467" t="s">
        <v>384</v>
      </c>
      <c r="B467">
        <v>30</v>
      </c>
      <c r="C467">
        <v>50</v>
      </c>
      <c r="D467">
        <v>41.875</v>
      </c>
      <c r="E467">
        <v>32</v>
      </c>
      <c r="F467">
        <v>50</v>
      </c>
      <c r="G467">
        <v>42.375000000000007</v>
      </c>
      <c r="H467">
        <v>33</v>
      </c>
      <c r="I467">
        <v>50</v>
      </c>
      <c r="J467">
        <v>42.75</v>
      </c>
      <c r="K467">
        <v>34</v>
      </c>
      <c r="L467">
        <v>50</v>
      </c>
      <c r="M467">
        <v>43.375</v>
      </c>
      <c r="N467">
        <v>35</v>
      </c>
      <c r="O467">
        <v>50</v>
      </c>
      <c r="P467">
        <v>43.75</v>
      </c>
      <c r="Q467">
        <v>36</v>
      </c>
      <c r="R467">
        <v>50</v>
      </c>
      <c r="S467">
        <v>44.125</v>
      </c>
      <c r="T467">
        <v>37</v>
      </c>
      <c r="U467">
        <v>50</v>
      </c>
      <c r="V467">
        <v>44.5</v>
      </c>
      <c r="W467">
        <v>39</v>
      </c>
      <c r="X467">
        <v>50</v>
      </c>
      <c r="Y467">
        <v>45.000000000000007</v>
      </c>
      <c r="Z467">
        <v>40</v>
      </c>
      <c r="AA467">
        <v>50</v>
      </c>
      <c r="AB467">
        <v>45.375</v>
      </c>
      <c r="AC467">
        <v>41</v>
      </c>
      <c r="AD467">
        <v>50</v>
      </c>
      <c r="AE467">
        <v>45.875</v>
      </c>
      <c r="AF467">
        <v>41</v>
      </c>
      <c r="AG467">
        <v>52</v>
      </c>
      <c r="AH467">
        <v>46.375</v>
      </c>
      <c r="AI467">
        <v>41</v>
      </c>
      <c r="AJ467">
        <v>53</v>
      </c>
      <c r="AK467">
        <v>46.75</v>
      </c>
      <c r="AL467">
        <v>41</v>
      </c>
      <c r="AM467">
        <v>54</v>
      </c>
      <c r="AN467">
        <v>47.125</v>
      </c>
      <c r="AO467">
        <v>41</v>
      </c>
      <c r="AP467">
        <v>55</v>
      </c>
      <c r="AQ467">
        <v>47.625</v>
      </c>
      <c r="AR467">
        <v>41</v>
      </c>
      <c r="AS467">
        <v>56</v>
      </c>
      <c r="AT467">
        <v>48.125</v>
      </c>
      <c r="AU467">
        <v>41</v>
      </c>
      <c r="AV467">
        <v>57</v>
      </c>
      <c r="AW467">
        <v>48.5</v>
      </c>
      <c r="AX467">
        <v>41</v>
      </c>
      <c r="AY467">
        <v>58</v>
      </c>
      <c r="AZ467">
        <v>48.875</v>
      </c>
      <c r="BA467">
        <v>41</v>
      </c>
      <c r="BB467">
        <v>59</v>
      </c>
      <c r="BC467">
        <v>49.25</v>
      </c>
      <c r="BD467">
        <v>41</v>
      </c>
      <c r="BE467">
        <v>61</v>
      </c>
      <c r="BF467">
        <v>49.75</v>
      </c>
      <c r="BG467">
        <v>41</v>
      </c>
      <c r="BH467">
        <v>62</v>
      </c>
      <c r="BI467">
        <v>50.375</v>
      </c>
      <c r="BJ467">
        <v>41</v>
      </c>
      <c r="BK467">
        <v>63</v>
      </c>
      <c r="BL467">
        <v>50.749999999999993</v>
      </c>
      <c r="BM467">
        <v>41</v>
      </c>
      <c r="BN467">
        <v>64</v>
      </c>
      <c r="BO467">
        <v>51.125</v>
      </c>
      <c r="BP467">
        <v>41</v>
      </c>
      <c r="BQ467">
        <v>65</v>
      </c>
      <c r="BR467">
        <v>51.5</v>
      </c>
      <c r="BS467">
        <v>41</v>
      </c>
      <c r="BT467">
        <v>66</v>
      </c>
      <c r="BU467">
        <v>51.875</v>
      </c>
      <c r="BV467">
        <v>41</v>
      </c>
      <c r="BW467">
        <v>67</v>
      </c>
      <c r="BX467">
        <v>52.25</v>
      </c>
    </row>
    <row r="468" spans="1:76" x14ac:dyDescent="0.4">
      <c r="A468" t="s">
        <v>385</v>
      </c>
      <c r="B468">
        <v>23</v>
      </c>
      <c r="C468">
        <v>75</v>
      </c>
      <c r="D468">
        <v>43.880952380952372</v>
      </c>
      <c r="E468">
        <v>25</v>
      </c>
      <c r="F468">
        <v>74</v>
      </c>
      <c r="G468">
        <v>43.071428571428577</v>
      </c>
      <c r="H468">
        <v>11</v>
      </c>
      <c r="I468">
        <v>73</v>
      </c>
      <c r="J468">
        <v>42.285714285714292</v>
      </c>
      <c r="K468">
        <v>19</v>
      </c>
      <c r="L468">
        <v>72</v>
      </c>
      <c r="M468">
        <v>42.380952380952372</v>
      </c>
      <c r="N468">
        <v>10</v>
      </c>
      <c r="O468">
        <v>71</v>
      </c>
      <c r="P468">
        <v>42.380952380952372</v>
      </c>
      <c r="Q468">
        <v>1</v>
      </c>
      <c r="R468">
        <v>70</v>
      </c>
      <c r="S468">
        <v>42.500000000000007</v>
      </c>
      <c r="T468">
        <v>29</v>
      </c>
      <c r="U468">
        <v>76</v>
      </c>
      <c r="V468">
        <v>44.809523809523817</v>
      </c>
      <c r="W468">
        <v>28</v>
      </c>
      <c r="X468">
        <v>68</v>
      </c>
      <c r="Y468">
        <v>43.21428571428573</v>
      </c>
      <c r="Z468">
        <v>27</v>
      </c>
      <c r="AA468">
        <v>67</v>
      </c>
      <c r="AB468">
        <v>42.404761904761919</v>
      </c>
      <c r="AC468">
        <v>26</v>
      </c>
      <c r="AD468">
        <v>66</v>
      </c>
      <c r="AE468">
        <v>41.476190476190467</v>
      </c>
      <c r="AF468">
        <v>25</v>
      </c>
      <c r="AG468">
        <v>65</v>
      </c>
      <c r="AH468">
        <v>40.88095238095238</v>
      </c>
      <c r="AI468">
        <v>24</v>
      </c>
      <c r="AJ468">
        <v>64</v>
      </c>
      <c r="AK468">
        <v>40.214285714285708</v>
      </c>
      <c r="AL468">
        <v>22</v>
      </c>
      <c r="AM468">
        <v>63</v>
      </c>
      <c r="AN468">
        <v>39.547619047619044</v>
      </c>
      <c r="AO468">
        <v>21</v>
      </c>
      <c r="AP468">
        <v>62</v>
      </c>
      <c r="AQ468">
        <v>39.071428571428577</v>
      </c>
      <c r="AR468">
        <v>20</v>
      </c>
      <c r="AS468">
        <v>61</v>
      </c>
      <c r="AT468">
        <v>38.404761904761898</v>
      </c>
      <c r="AU468">
        <v>17</v>
      </c>
      <c r="AV468">
        <v>60</v>
      </c>
      <c r="AW468">
        <v>37.904761904761905</v>
      </c>
      <c r="AX468">
        <v>11</v>
      </c>
      <c r="AY468">
        <v>59</v>
      </c>
      <c r="AZ468">
        <v>37.309523809523803</v>
      </c>
      <c r="BA468">
        <v>16</v>
      </c>
      <c r="BB468">
        <v>58</v>
      </c>
      <c r="BC468">
        <v>37.071428571428577</v>
      </c>
      <c r="BD468">
        <v>18</v>
      </c>
      <c r="BE468">
        <v>57</v>
      </c>
      <c r="BF468">
        <v>36.80952380952381</v>
      </c>
      <c r="BG468">
        <v>16</v>
      </c>
      <c r="BH468">
        <v>56</v>
      </c>
      <c r="BI468">
        <v>36.833333333333336</v>
      </c>
      <c r="BJ468">
        <v>14</v>
      </c>
      <c r="BK468">
        <v>55</v>
      </c>
      <c r="BL468">
        <v>37.380952380952372</v>
      </c>
      <c r="BM468">
        <v>12</v>
      </c>
      <c r="BN468">
        <v>61</v>
      </c>
      <c r="BO468">
        <v>37.952380952380949</v>
      </c>
      <c r="BP468">
        <v>10</v>
      </c>
      <c r="BQ468">
        <v>94</v>
      </c>
      <c r="BR468">
        <v>40.976190476190474</v>
      </c>
      <c r="BS468">
        <v>22</v>
      </c>
      <c r="BT468">
        <v>148</v>
      </c>
      <c r="BU468">
        <v>46.142857142857139</v>
      </c>
      <c r="BV468">
        <v>25</v>
      </c>
      <c r="BW468">
        <v>202</v>
      </c>
      <c r="BX468">
        <v>54.880952380952372</v>
      </c>
    </row>
    <row r="469" spans="1:76" x14ac:dyDescent="0.4">
      <c r="A469" t="s">
        <v>386</v>
      </c>
      <c r="B469">
        <v>11</v>
      </c>
      <c r="C469">
        <v>229</v>
      </c>
      <c r="D469">
        <v>132.75</v>
      </c>
      <c r="E469">
        <v>26</v>
      </c>
      <c r="F469">
        <v>220</v>
      </c>
      <c r="G469">
        <v>133.23076923076925</v>
      </c>
      <c r="H469">
        <v>42</v>
      </c>
      <c r="I469">
        <v>217</v>
      </c>
      <c r="J469">
        <v>133.74999999999997</v>
      </c>
      <c r="K469">
        <v>57</v>
      </c>
      <c r="L469">
        <v>221</v>
      </c>
      <c r="M469">
        <v>134.05769230769226</v>
      </c>
      <c r="N469">
        <v>62</v>
      </c>
      <c r="O469">
        <v>227</v>
      </c>
      <c r="P469">
        <v>134.57692307692307</v>
      </c>
      <c r="Q469">
        <v>62</v>
      </c>
      <c r="R469">
        <v>232</v>
      </c>
      <c r="S469">
        <v>134.90384615384619</v>
      </c>
      <c r="T469">
        <v>63</v>
      </c>
      <c r="U469">
        <v>238</v>
      </c>
      <c r="V469">
        <v>136.82692307692309</v>
      </c>
      <c r="W469">
        <v>71</v>
      </c>
      <c r="X469">
        <v>248</v>
      </c>
      <c r="Y469">
        <v>139.53846153846152</v>
      </c>
      <c r="Z469">
        <v>72</v>
      </c>
      <c r="AA469">
        <v>262</v>
      </c>
      <c r="AB469">
        <v>142.51923076923069</v>
      </c>
      <c r="AC469">
        <v>68</v>
      </c>
      <c r="AD469">
        <v>281</v>
      </c>
      <c r="AE469">
        <v>145.94230769230771</v>
      </c>
      <c r="AF469">
        <v>63</v>
      </c>
      <c r="AG469">
        <v>304</v>
      </c>
      <c r="AH469">
        <v>155.78846153846155</v>
      </c>
      <c r="AI469">
        <v>59</v>
      </c>
      <c r="AJ469">
        <v>369</v>
      </c>
      <c r="AK469">
        <v>165.69230769230774</v>
      </c>
      <c r="AL469">
        <v>74</v>
      </c>
      <c r="AM469">
        <v>434</v>
      </c>
      <c r="AN469">
        <v>180.07692307692312</v>
      </c>
      <c r="AO469">
        <v>69</v>
      </c>
      <c r="AP469">
        <v>430</v>
      </c>
      <c r="AQ469">
        <v>194.67307692307688</v>
      </c>
      <c r="AR469">
        <v>63</v>
      </c>
      <c r="AS469">
        <v>426</v>
      </c>
      <c r="AT469">
        <v>207.07692307692304</v>
      </c>
      <c r="AU469">
        <v>67</v>
      </c>
      <c r="AV469">
        <v>422</v>
      </c>
      <c r="AW469">
        <v>219.78846153846155</v>
      </c>
      <c r="AX469">
        <v>64</v>
      </c>
      <c r="AY469">
        <v>445</v>
      </c>
      <c r="AZ469">
        <v>232.44230769230768</v>
      </c>
      <c r="BA469">
        <v>67</v>
      </c>
      <c r="BB469">
        <v>469</v>
      </c>
      <c r="BC469">
        <v>241.13461538461542</v>
      </c>
      <c r="BD469">
        <v>68</v>
      </c>
      <c r="BE469">
        <v>431</v>
      </c>
      <c r="BF469">
        <v>188.2307692307692</v>
      </c>
      <c r="BG469">
        <v>72</v>
      </c>
      <c r="BH469">
        <v>439</v>
      </c>
      <c r="BI469">
        <v>214.96153846153848</v>
      </c>
      <c r="BJ469">
        <v>68</v>
      </c>
      <c r="BK469">
        <v>426</v>
      </c>
      <c r="BL469">
        <v>235.74999999999991</v>
      </c>
      <c r="BM469">
        <v>63</v>
      </c>
      <c r="BN469">
        <v>476</v>
      </c>
      <c r="BO469">
        <v>260.84615384615387</v>
      </c>
      <c r="BP469">
        <v>59</v>
      </c>
      <c r="BQ469">
        <v>459</v>
      </c>
      <c r="BR469">
        <v>277.01923076923072</v>
      </c>
      <c r="BS469">
        <v>55</v>
      </c>
      <c r="BT469">
        <v>433</v>
      </c>
      <c r="BU469">
        <v>293.88461538461536</v>
      </c>
      <c r="BV469">
        <v>50</v>
      </c>
      <c r="BW469">
        <v>501</v>
      </c>
      <c r="BX469">
        <v>310.59615384615387</v>
      </c>
    </row>
    <row r="470" spans="1:76" x14ac:dyDescent="0.4">
      <c r="A470" t="s">
        <v>387</v>
      </c>
      <c r="B470">
        <v>23</v>
      </c>
      <c r="C470">
        <v>67</v>
      </c>
      <c r="D470">
        <v>48</v>
      </c>
      <c r="E470">
        <v>24</v>
      </c>
      <c r="F470">
        <v>66</v>
      </c>
      <c r="G470">
        <v>47.636363636363633</v>
      </c>
      <c r="H470">
        <v>26</v>
      </c>
      <c r="I470">
        <v>65</v>
      </c>
      <c r="J470">
        <v>47.409090909090907</v>
      </c>
      <c r="K470">
        <v>27</v>
      </c>
      <c r="L470">
        <v>63</v>
      </c>
      <c r="M470">
        <v>47.090909090909079</v>
      </c>
      <c r="N470">
        <v>28</v>
      </c>
      <c r="O470">
        <v>62</v>
      </c>
      <c r="P470">
        <v>46.772727272727273</v>
      </c>
      <c r="Q470">
        <v>29</v>
      </c>
      <c r="R470">
        <v>61</v>
      </c>
      <c r="S470">
        <v>46.63636363636364</v>
      </c>
      <c r="T470">
        <v>30</v>
      </c>
      <c r="U470">
        <v>60</v>
      </c>
      <c r="V470">
        <v>46.272727272727273</v>
      </c>
      <c r="W470">
        <v>31</v>
      </c>
      <c r="X470">
        <v>59</v>
      </c>
      <c r="Y470">
        <v>46</v>
      </c>
      <c r="Z470">
        <v>32</v>
      </c>
      <c r="AA470">
        <v>59</v>
      </c>
      <c r="AB470">
        <v>45.636363636363626</v>
      </c>
      <c r="AC470">
        <v>33</v>
      </c>
      <c r="AD470">
        <v>59</v>
      </c>
      <c r="AE470">
        <v>45.409090909090914</v>
      </c>
      <c r="AF470">
        <v>33</v>
      </c>
      <c r="AG470">
        <v>59</v>
      </c>
      <c r="AH470">
        <v>45</v>
      </c>
      <c r="AI470">
        <v>34</v>
      </c>
      <c r="AJ470">
        <v>59</v>
      </c>
      <c r="AK470">
        <v>44.772727272727266</v>
      </c>
      <c r="AL470">
        <v>35</v>
      </c>
      <c r="AM470">
        <v>59</v>
      </c>
      <c r="AN470">
        <v>44.54545454545454</v>
      </c>
      <c r="AO470">
        <v>34</v>
      </c>
      <c r="AP470">
        <v>59</v>
      </c>
      <c r="AQ470">
        <v>44.22727272727272</v>
      </c>
      <c r="AR470">
        <v>34</v>
      </c>
      <c r="AS470">
        <v>59</v>
      </c>
      <c r="AT470">
        <v>44.04545454545454</v>
      </c>
      <c r="AU470">
        <v>33</v>
      </c>
      <c r="AV470">
        <v>59</v>
      </c>
      <c r="AW470">
        <v>43.68181818181818</v>
      </c>
      <c r="AX470">
        <v>32</v>
      </c>
      <c r="AY470">
        <v>59</v>
      </c>
      <c r="AZ470">
        <v>43.409090909090907</v>
      </c>
      <c r="BA470">
        <v>31</v>
      </c>
      <c r="BB470">
        <v>59</v>
      </c>
      <c r="BC470">
        <v>43.090909090909093</v>
      </c>
      <c r="BD470">
        <v>29</v>
      </c>
      <c r="BE470">
        <v>59</v>
      </c>
      <c r="BF470">
        <v>43.090909090909093</v>
      </c>
      <c r="BG470">
        <v>27</v>
      </c>
      <c r="BH470">
        <v>59</v>
      </c>
      <c r="BI470">
        <v>42.954545454545453</v>
      </c>
      <c r="BJ470">
        <v>33</v>
      </c>
      <c r="BK470">
        <v>59</v>
      </c>
      <c r="BL470">
        <v>44.909090909090907</v>
      </c>
      <c r="BM470">
        <v>37</v>
      </c>
      <c r="BN470">
        <v>79</v>
      </c>
      <c r="BO470">
        <v>50</v>
      </c>
      <c r="BP470">
        <v>39</v>
      </c>
      <c r="BQ470">
        <v>105</v>
      </c>
      <c r="BR470">
        <v>58.954545454545453</v>
      </c>
      <c r="BS470">
        <v>39</v>
      </c>
      <c r="BT470">
        <v>132</v>
      </c>
      <c r="BU470">
        <v>73.818181818181813</v>
      </c>
      <c r="BV470">
        <v>39</v>
      </c>
      <c r="BW470">
        <v>158</v>
      </c>
      <c r="BX470">
        <v>86</v>
      </c>
    </row>
    <row r="471" spans="1:76" x14ac:dyDescent="0.4">
      <c r="A471" t="s">
        <v>388</v>
      </c>
      <c r="B471">
        <v>22</v>
      </c>
      <c r="C471">
        <v>93</v>
      </c>
      <c r="D471">
        <v>56.803571428571423</v>
      </c>
      <c r="E471">
        <v>22</v>
      </c>
      <c r="F471">
        <v>88</v>
      </c>
      <c r="G471">
        <v>55.749999999999993</v>
      </c>
      <c r="H471">
        <v>23</v>
      </c>
      <c r="I471">
        <v>83</v>
      </c>
      <c r="J471">
        <v>54.732142857142854</v>
      </c>
      <c r="K471">
        <v>24</v>
      </c>
      <c r="L471">
        <v>79</v>
      </c>
      <c r="M471">
        <v>53.767857142857153</v>
      </c>
      <c r="N471">
        <v>25</v>
      </c>
      <c r="O471">
        <v>77</v>
      </c>
      <c r="P471">
        <v>52.946428571428562</v>
      </c>
      <c r="Q471">
        <v>25</v>
      </c>
      <c r="R471">
        <v>75</v>
      </c>
      <c r="S471">
        <v>52.232142857142861</v>
      </c>
      <c r="T471">
        <v>26</v>
      </c>
      <c r="U471">
        <v>73</v>
      </c>
      <c r="V471">
        <v>51.464285714285722</v>
      </c>
      <c r="W471">
        <v>27</v>
      </c>
      <c r="X471">
        <v>70</v>
      </c>
      <c r="Y471">
        <v>50.678571428571423</v>
      </c>
      <c r="Z471">
        <v>28</v>
      </c>
      <c r="AA471">
        <v>68</v>
      </c>
      <c r="AB471">
        <v>49.910714285714292</v>
      </c>
      <c r="AC471">
        <v>29</v>
      </c>
      <c r="AD471">
        <v>67</v>
      </c>
      <c r="AE471">
        <v>49.125000000000007</v>
      </c>
      <c r="AF471">
        <v>29</v>
      </c>
      <c r="AG471">
        <v>67</v>
      </c>
      <c r="AH471">
        <v>48.285714285714285</v>
      </c>
      <c r="AI471">
        <v>30</v>
      </c>
      <c r="AJ471">
        <v>66</v>
      </c>
      <c r="AK471">
        <v>47.785714285714285</v>
      </c>
      <c r="AL471">
        <v>31</v>
      </c>
      <c r="AM471">
        <v>65</v>
      </c>
      <c r="AN471">
        <v>47.267857142857146</v>
      </c>
      <c r="AO471">
        <v>31</v>
      </c>
      <c r="AP471">
        <v>64</v>
      </c>
      <c r="AQ471">
        <v>46.696428571428591</v>
      </c>
      <c r="AR471">
        <v>31</v>
      </c>
      <c r="AS471">
        <v>64</v>
      </c>
      <c r="AT471">
        <v>46.142857142857146</v>
      </c>
      <c r="AU471">
        <v>30</v>
      </c>
      <c r="AV471">
        <v>63</v>
      </c>
      <c r="AW471">
        <v>45.714285714285715</v>
      </c>
      <c r="AX471">
        <v>28</v>
      </c>
      <c r="AY471">
        <v>62</v>
      </c>
      <c r="AZ471">
        <v>45.196428571428562</v>
      </c>
      <c r="BA471">
        <v>27</v>
      </c>
      <c r="BB471">
        <v>61</v>
      </c>
      <c r="BC471">
        <v>44.892857142857167</v>
      </c>
      <c r="BD471">
        <v>25</v>
      </c>
      <c r="BE471">
        <v>62</v>
      </c>
      <c r="BF471">
        <v>44.482142857142847</v>
      </c>
      <c r="BG471">
        <v>23</v>
      </c>
      <c r="BH471">
        <v>65</v>
      </c>
      <c r="BI471">
        <v>44.017857142857146</v>
      </c>
      <c r="BJ471">
        <v>22</v>
      </c>
      <c r="BK471">
        <v>317</v>
      </c>
      <c r="BL471">
        <v>59.999999999999986</v>
      </c>
      <c r="BM471">
        <v>20</v>
      </c>
      <c r="BN471">
        <v>325</v>
      </c>
      <c r="BO471">
        <v>74.428571428571445</v>
      </c>
      <c r="BP471">
        <v>19</v>
      </c>
      <c r="BQ471">
        <v>370</v>
      </c>
      <c r="BR471">
        <v>88.821428571428584</v>
      </c>
      <c r="BS471">
        <v>17</v>
      </c>
      <c r="BT471">
        <v>359</v>
      </c>
      <c r="BU471">
        <v>97.124999999999957</v>
      </c>
      <c r="BV471">
        <v>16</v>
      </c>
      <c r="BW471">
        <v>415</v>
      </c>
      <c r="BX471">
        <v>109.1964285714286</v>
      </c>
    </row>
    <row r="472" spans="1:76" x14ac:dyDescent="0.4">
      <c r="A472" t="s">
        <v>389</v>
      </c>
      <c r="B472">
        <v>65</v>
      </c>
      <c r="C472">
        <v>112</v>
      </c>
      <c r="D472">
        <v>91.333333333333329</v>
      </c>
      <c r="E472">
        <v>65</v>
      </c>
      <c r="F472">
        <v>109</v>
      </c>
      <c r="G472">
        <v>89.666666666666671</v>
      </c>
      <c r="H472">
        <v>65</v>
      </c>
      <c r="I472">
        <v>106</v>
      </c>
      <c r="J472">
        <v>88.333333333333329</v>
      </c>
      <c r="K472">
        <v>65</v>
      </c>
      <c r="L472">
        <v>103</v>
      </c>
      <c r="M472">
        <v>86.666666666666671</v>
      </c>
      <c r="N472">
        <v>65</v>
      </c>
      <c r="O472">
        <v>100</v>
      </c>
      <c r="P472">
        <v>85.333333333333329</v>
      </c>
      <c r="Q472">
        <v>65</v>
      </c>
      <c r="R472">
        <v>97</v>
      </c>
      <c r="S472">
        <v>83.666666666666671</v>
      </c>
      <c r="T472">
        <v>65</v>
      </c>
      <c r="U472">
        <v>94</v>
      </c>
      <c r="V472">
        <v>82.333333333333329</v>
      </c>
      <c r="W472">
        <v>65</v>
      </c>
      <c r="X472">
        <v>91</v>
      </c>
      <c r="Y472">
        <v>80.666666666666671</v>
      </c>
      <c r="Z472">
        <v>65</v>
      </c>
      <c r="AA472">
        <v>88</v>
      </c>
      <c r="AB472">
        <v>79.333333333333329</v>
      </c>
      <c r="AC472">
        <v>65</v>
      </c>
      <c r="AD472">
        <v>85</v>
      </c>
      <c r="AE472">
        <v>77.666666666666671</v>
      </c>
      <c r="AF472">
        <v>65</v>
      </c>
      <c r="AG472">
        <v>82</v>
      </c>
      <c r="AH472">
        <v>76.333333333333329</v>
      </c>
      <c r="AI472">
        <v>65</v>
      </c>
      <c r="AJ472">
        <v>80</v>
      </c>
      <c r="AK472">
        <v>74.666666666666671</v>
      </c>
      <c r="AL472">
        <v>65</v>
      </c>
      <c r="AM472">
        <v>79</v>
      </c>
      <c r="AN472">
        <v>73.333333333333329</v>
      </c>
      <c r="AO472">
        <v>65</v>
      </c>
      <c r="AP472">
        <v>77</v>
      </c>
      <c r="AQ472">
        <v>72</v>
      </c>
      <c r="AR472">
        <v>65</v>
      </c>
      <c r="AS472">
        <v>76</v>
      </c>
      <c r="AT472">
        <v>70.666666666666671</v>
      </c>
      <c r="AU472">
        <v>65</v>
      </c>
      <c r="AV472">
        <v>74</v>
      </c>
      <c r="AW472">
        <v>69</v>
      </c>
      <c r="AX472">
        <v>65</v>
      </c>
      <c r="AY472">
        <v>73</v>
      </c>
      <c r="AZ472">
        <v>69.666666666666671</v>
      </c>
      <c r="BA472">
        <v>65</v>
      </c>
      <c r="BB472">
        <v>74</v>
      </c>
      <c r="BC472">
        <v>70</v>
      </c>
      <c r="BD472">
        <v>65</v>
      </c>
      <c r="BE472">
        <v>77</v>
      </c>
      <c r="BF472">
        <v>70.666666666666671</v>
      </c>
      <c r="BG472">
        <v>65</v>
      </c>
      <c r="BH472">
        <v>80</v>
      </c>
      <c r="BI472">
        <v>71</v>
      </c>
      <c r="BJ472">
        <v>65</v>
      </c>
      <c r="BK472">
        <v>83</v>
      </c>
      <c r="BL472">
        <v>71.666666666666671</v>
      </c>
      <c r="BM472">
        <v>65</v>
      </c>
      <c r="BN472">
        <v>87</v>
      </c>
      <c r="BO472">
        <v>72.333333333333329</v>
      </c>
      <c r="BP472">
        <v>64</v>
      </c>
      <c r="BQ472">
        <v>90</v>
      </c>
      <c r="BR472">
        <v>73</v>
      </c>
      <c r="BS472">
        <v>62</v>
      </c>
      <c r="BT472">
        <v>93</v>
      </c>
      <c r="BU472">
        <v>73.333333333333329</v>
      </c>
      <c r="BV472">
        <v>61</v>
      </c>
      <c r="BW472">
        <v>96</v>
      </c>
      <c r="BX472">
        <v>74</v>
      </c>
    </row>
    <row r="473" spans="1:76" x14ac:dyDescent="0.4">
      <c r="A473" t="s">
        <v>390</v>
      </c>
      <c r="B473">
        <v>65</v>
      </c>
      <c r="C473">
        <v>77</v>
      </c>
      <c r="D473">
        <v>71</v>
      </c>
      <c r="E473">
        <v>65</v>
      </c>
      <c r="F473">
        <v>73</v>
      </c>
      <c r="G473">
        <v>69</v>
      </c>
      <c r="H473">
        <v>64</v>
      </c>
      <c r="I473">
        <v>69</v>
      </c>
      <c r="J473">
        <v>66.5</v>
      </c>
      <c r="K473">
        <v>63</v>
      </c>
      <c r="L473">
        <v>65</v>
      </c>
      <c r="M473">
        <v>64</v>
      </c>
      <c r="N473">
        <v>61</v>
      </c>
      <c r="O473">
        <v>63</v>
      </c>
      <c r="P473">
        <v>62</v>
      </c>
      <c r="Q473">
        <v>58</v>
      </c>
      <c r="R473">
        <v>62</v>
      </c>
      <c r="S473">
        <v>60</v>
      </c>
      <c r="T473">
        <v>54</v>
      </c>
      <c r="U473">
        <v>61</v>
      </c>
      <c r="V473">
        <v>57.5</v>
      </c>
      <c r="W473">
        <v>50</v>
      </c>
      <c r="X473">
        <v>61</v>
      </c>
      <c r="Y473">
        <v>55.5</v>
      </c>
      <c r="Z473">
        <v>46</v>
      </c>
      <c r="AA473">
        <v>60</v>
      </c>
      <c r="AB473">
        <v>53</v>
      </c>
      <c r="AC473">
        <v>42</v>
      </c>
      <c r="AD473">
        <v>59</v>
      </c>
      <c r="AE473">
        <v>50.5</v>
      </c>
      <c r="AF473">
        <v>38</v>
      </c>
      <c r="AG473">
        <v>59</v>
      </c>
      <c r="AH473">
        <v>48.5</v>
      </c>
      <c r="AI473">
        <v>35</v>
      </c>
      <c r="AJ473">
        <v>58</v>
      </c>
      <c r="AK473">
        <v>46.5</v>
      </c>
      <c r="AL473">
        <v>31</v>
      </c>
      <c r="AM473">
        <v>57</v>
      </c>
      <c r="AN473">
        <v>44</v>
      </c>
      <c r="AO473">
        <v>30</v>
      </c>
      <c r="AP473">
        <v>57</v>
      </c>
      <c r="AQ473">
        <v>43.5</v>
      </c>
      <c r="AR473">
        <v>30</v>
      </c>
      <c r="AS473">
        <v>56</v>
      </c>
      <c r="AT473">
        <v>43</v>
      </c>
      <c r="AU473">
        <v>29</v>
      </c>
      <c r="AV473">
        <v>55</v>
      </c>
      <c r="AW473">
        <v>42</v>
      </c>
      <c r="AX473">
        <v>29</v>
      </c>
      <c r="AY473">
        <v>55</v>
      </c>
      <c r="AZ473">
        <v>42</v>
      </c>
      <c r="BA473">
        <v>28</v>
      </c>
      <c r="BB473">
        <v>54</v>
      </c>
      <c r="BC473">
        <v>41</v>
      </c>
      <c r="BD473">
        <v>27</v>
      </c>
      <c r="BE473">
        <v>53</v>
      </c>
      <c r="BF473">
        <v>40</v>
      </c>
      <c r="BG473">
        <v>27</v>
      </c>
      <c r="BH473">
        <v>53</v>
      </c>
      <c r="BI473">
        <v>40</v>
      </c>
      <c r="BJ473">
        <v>26</v>
      </c>
      <c r="BK473">
        <v>52</v>
      </c>
      <c r="BL473">
        <v>39</v>
      </c>
      <c r="BM473">
        <v>26</v>
      </c>
      <c r="BN473">
        <v>51</v>
      </c>
      <c r="BO473">
        <v>38.5</v>
      </c>
      <c r="BP473">
        <v>25</v>
      </c>
      <c r="BQ473">
        <v>51</v>
      </c>
      <c r="BR473">
        <v>38</v>
      </c>
      <c r="BS473">
        <v>25</v>
      </c>
      <c r="BT473">
        <v>50</v>
      </c>
      <c r="BU473">
        <v>37.5</v>
      </c>
      <c r="BV473">
        <v>24</v>
      </c>
      <c r="BW473">
        <v>49</v>
      </c>
      <c r="BX473">
        <v>36.5</v>
      </c>
    </row>
    <row r="474" spans="1:76" x14ac:dyDescent="0.4">
      <c r="A474" t="s">
        <v>391</v>
      </c>
      <c r="B474">
        <v>68</v>
      </c>
      <c r="C474">
        <v>118</v>
      </c>
      <c r="D474">
        <v>81.166666666666657</v>
      </c>
      <c r="E474">
        <v>67</v>
      </c>
      <c r="F474">
        <v>101</v>
      </c>
      <c r="G474">
        <v>77.333333333333343</v>
      </c>
      <c r="H474">
        <v>66</v>
      </c>
      <c r="I474">
        <v>85</v>
      </c>
      <c r="J474">
        <v>73.666666666666671</v>
      </c>
      <c r="K474">
        <v>65</v>
      </c>
      <c r="L474">
        <v>77</v>
      </c>
      <c r="M474">
        <v>69.666666666666657</v>
      </c>
      <c r="N474">
        <v>64</v>
      </c>
      <c r="O474">
        <v>75</v>
      </c>
      <c r="P474">
        <v>68.5</v>
      </c>
      <c r="Q474">
        <v>63</v>
      </c>
      <c r="R474">
        <v>74</v>
      </c>
      <c r="S474">
        <v>67.666666666666657</v>
      </c>
      <c r="T474">
        <v>62</v>
      </c>
      <c r="U474">
        <v>72</v>
      </c>
      <c r="V474">
        <v>66.5</v>
      </c>
      <c r="W474">
        <v>60</v>
      </c>
      <c r="X474">
        <v>70</v>
      </c>
      <c r="Y474">
        <v>64.833333333333329</v>
      </c>
      <c r="Z474">
        <v>59</v>
      </c>
      <c r="AA474">
        <v>68</v>
      </c>
      <c r="AB474">
        <v>63.666666666666664</v>
      </c>
      <c r="AC474">
        <v>58</v>
      </c>
      <c r="AD474">
        <v>66</v>
      </c>
      <c r="AE474">
        <v>62.333333333333336</v>
      </c>
      <c r="AF474">
        <v>57</v>
      </c>
      <c r="AG474">
        <v>64</v>
      </c>
      <c r="AH474">
        <v>61.166666666666664</v>
      </c>
      <c r="AI474">
        <v>56</v>
      </c>
      <c r="AJ474">
        <v>63</v>
      </c>
      <c r="AK474">
        <v>60</v>
      </c>
      <c r="AL474">
        <v>55</v>
      </c>
      <c r="AM474">
        <v>61</v>
      </c>
      <c r="AN474">
        <v>58.666666666666664</v>
      </c>
      <c r="AO474">
        <v>54</v>
      </c>
      <c r="AP474">
        <v>60</v>
      </c>
      <c r="AQ474">
        <v>57.5</v>
      </c>
      <c r="AR474">
        <v>53</v>
      </c>
      <c r="AS474">
        <v>59</v>
      </c>
      <c r="AT474">
        <v>56.333333333333336</v>
      </c>
      <c r="AU474">
        <v>52</v>
      </c>
      <c r="AV474">
        <v>58</v>
      </c>
      <c r="AW474">
        <v>55</v>
      </c>
      <c r="AX474">
        <v>51</v>
      </c>
      <c r="AY474">
        <v>56</v>
      </c>
      <c r="AZ474">
        <v>53.833333333333329</v>
      </c>
      <c r="BA474">
        <v>50</v>
      </c>
      <c r="BB474">
        <v>55</v>
      </c>
      <c r="BC474">
        <v>52.833333333333329</v>
      </c>
      <c r="BD474">
        <v>48</v>
      </c>
      <c r="BE474">
        <v>54</v>
      </c>
      <c r="BF474">
        <v>51.5</v>
      </c>
      <c r="BG474">
        <v>47</v>
      </c>
      <c r="BH474">
        <v>53</v>
      </c>
      <c r="BI474">
        <v>50.166666666666664</v>
      </c>
      <c r="BJ474">
        <v>46</v>
      </c>
      <c r="BK474">
        <v>52</v>
      </c>
      <c r="BL474">
        <v>49</v>
      </c>
      <c r="BM474">
        <v>44</v>
      </c>
      <c r="BN474">
        <v>51</v>
      </c>
      <c r="BO474">
        <v>47.666666666666671</v>
      </c>
      <c r="BP474">
        <v>42</v>
      </c>
      <c r="BQ474">
        <v>50</v>
      </c>
      <c r="BR474">
        <v>46.5</v>
      </c>
      <c r="BS474">
        <v>41</v>
      </c>
      <c r="BT474">
        <v>49</v>
      </c>
      <c r="BU474">
        <v>45.333333333333329</v>
      </c>
      <c r="BV474">
        <v>39</v>
      </c>
      <c r="BW474">
        <v>48</v>
      </c>
      <c r="BX474">
        <v>44.166666666666671</v>
      </c>
    </row>
    <row r="475" spans="1:76" x14ac:dyDescent="0.4">
      <c r="A475" t="s">
        <v>392</v>
      </c>
      <c r="B475">
        <v>101</v>
      </c>
      <c r="C475">
        <v>231</v>
      </c>
      <c r="D475">
        <v>184.43750000000003</v>
      </c>
      <c r="E475">
        <v>101</v>
      </c>
      <c r="F475">
        <v>228</v>
      </c>
      <c r="G475">
        <v>182.375</v>
      </c>
      <c r="H475">
        <v>101</v>
      </c>
      <c r="I475">
        <v>226</v>
      </c>
      <c r="J475">
        <v>180.31249999999994</v>
      </c>
      <c r="K475">
        <v>101</v>
      </c>
      <c r="L475">
        <v>223</v>
      </c>
      <c r="M475">
        <v>178.37500000000003</v>
      </c>
      <c r="N475">
        <v>101</v>
      </c>
      <c r="O475">
        <v>221</v>
      </c>
      <c r="P475">
        <v>176.4375</v>
      </c>
      <c r="Q475">
        <v>101</v>
      </c>
      <c r="R475">
        <v>218</v>
      </c>
      <c r="S475">
        <v>174.43749999999997</v>
      </c>
      <c r="T475">
        <v>101</v>
      </c>
      <c r="U475">
        <v>216</v>
      </c>
      <c r="V475">
        <v>172.4375</v>
      </c>
      <c r="W475">
        <v>101</v>
      </c>
      <c r="X475">
        <v>213</v>
      </c>
      <c r="Y475">
        <v>170.25</v>
      </c>
      <c r="Z475">
        <v>101</v>
      </c>
      <c r="AA475">
        <v>212</v>
      </c>
      <c r="AB475">
        <v>168.375</v>
      </c>
      <c r="AC475">
        <v>101</v>
      </c>
      <c r="AD475">
        <v>211</v>
      </c>
      <c r="AE475">
        <v>166.3125</v>
      </c>
      <c r="AF475">
        <v>101</v>
      </c>
      <c r="AG475">
        <v>209</v>
      </c>
      <c r="AH475">
        <v>164.9375</v>
      </c>
      <c r="AI475">
        <v>101</v>
      </c>
      <c r="AJ475">
        <v>208</v>
      </c>
      <c r="AK475">
        <v>163.62499999999997</v>
      </c>
      <c r="AL475">
        <v>101</v>
      </c>
      <c r="AM475">
        <v>208</v>
      </c>
      <c r="AN475">
        <v>162.1875</v>
      </c>
      <c r="AO475">
        <v>101</v>
      </c>
      <c r="AP475">
        <v>208</v>
      </c>
      <c r="AQ475">
        <v>160.8125</v>
      </c>
      <c r="AR475">
        <v>101</v>
      </c>
      <c r="AS475">
        <v>208</v>
      </c>
      <c r="AT475">
        <v>159.4375</v>
      </c>
      <c r="AU475">
        <v>101</v>
      </c>
      <c r="AV475">
        <v>208</v>
      </c>
      <c r="AW475">
        <v>159.375</v>
      </c>
      <c r="AX475">
        <v>101</v>
      </c>
      <c r="AY475">
        <v>208</v>
      </c>
      <c r="AZ475">
        <v>159.3125</v>
      </c>
      <c r="BA475">
        <v>101</v>
      </c>
      <c r="BB475">
        <v>208</v>
      </c>
      <c r="BC475">
        <v>159.3125</v>
      </c>
      <c r="BD475">
        <v>101</v>
      </c>
      <c r="BE475">
        <v>208</v>
      </c>
      <c r="BF475">
        <v>159.31249999999997</v>
      </c>
      <c r="BG475">
        <v>101</v>
      </c>
      <c r="BH475">
        <v>208</v>
      </c>
      <c r="BI475">
        <v>160.0625</v>
      </c>
      <c r="BJ475">
        <v>101</v>
      </c>
      <c r="BK475">
        <v>208</v>
      </c>
      <c r="BL475">
        <v>162.0625</v>
      </c>
      <c r="BM475">
        <v>101</v>
      </c>
      <c r="BN475">
        <v>217</v>
      </c>
      <c r="BO475">
        <v>163.875</v>
      </c>
      <c r="BP475">
        <v>101</v>
      </c>
      <c r="BQ475">
        <v>228</v>
      </c>
      <c r="BR475">
        <v>165.81249999999997</v>
      </c>
      <c r="BS475">
        <v>101</v>
      </c>
      <c r="BT475">
        <v>239</v>
      </c>
      <c r="BU475">
        <v>167.62500000000003</v>
      </c>
      <c r="BV475">
        <v>101</v>
      </c>
      <c r="BW475">
        <v>251</v>
      </c>
      <c r="BX475">
        <v>173.5</v>
      </c>
    </row>
    <row r="476" spans="1:76" x14ac:dyDescent="0.4">
      <c r="A476" t="s">
        <v>596</v>
      </c>
      <c r="B476">
        <v>61</v>
      </c>
      <c r="C476">
        <v>86</v>
      </c>
      <c r="D476">
        <v>76</v>
      </c>
      <c r="E476">
        <v>62</v>
      </c>
      <c r="F476">
        <v>86</v>
      </c>
      <c r="G476">
        <v>76</v>
      </c>
      <c r="H476">
        <v>63</v>
      </c>
      <c r="I476">
        <v>86</v>
      </c>
      <c r="J476">
        <v>76</v>
      </c>
      <c r="K476">
        <v>64</v>
      </c>
      <c r="L476">
        <v>86</v>
      </c>
      <c r="M476">
        <v>76</v>
      </c>
      <c r="N476">
        <v>65</v>
      </c>
      <c r="O476">
        <v>86</v>
      </c>
      <c r="P476">
        <v>76</v>
      </c>
      <c r="Q476">
        <v>66</v>
      </c>
      <c r="R476">
        <v>86</v>
      </c>
      <c r="S476">
        <v>76</v>
      </c>
      <c r="T476">
        <v>67</v>
      </c>
      <c r="U476">
        <v>86</v>
      </c>
      <c r="V476">
        <v>76</v>
      </c>
      <c r="W476">
        <v>68</v>
      </c>
      <c r="X476">
        <v>86</v>
      </c>
      <c r="Y476">
        <v>76</v>
      </c>
      <c r="Z476">
        <v>69</v>
      </c>
      <c r="AA476">
        <v>86</v>
      </c>
      <c r="AB476">
        <v>76</v>
      </c>
      <c r="AC476">
        <v>70</v>
      </c>
      <c r="AD476">
        <v>86</v>
      </c>
      <c r="AE476">
        <v>76</v>
      </c>
      <c r="AF476">
        <v>70</v>
      </c>
      <c r="AG476">
        <v>86</v>
      </c>
      <c r="AH476">
        <v>76</v>
      </c>
      <c r="AI476">
        <v>70</v>
      </c>
      <c r="AJ476">
        <v>86</v>
      </c>
      <c r="AK476">
        <v>76.2</v>
      </c>
      <c r="AL476">
        <v>70</v>
      </c>
      <c r="AM476">
        <v>86</v>
      </c>
      <c r="AN476">
        <v>76.2</v>
      </c>
      <c r="AO476">
        <v>70</v>
      </c>
      <c r="AP476">
        <v>86</v>
      </c>
      <c r="AQ476">
        <v>76.2</v>
      </c>
      <c r="AR476">
        <v>70</v>
      </c>
      <c r="AS476">
        <v>86</v>
      </c>
      <c r="AT476">
        <v>76.2</v>
      </c>
      <c r="AU476">
        <v>70</v>
      </c>
      <c r="AV476">
        <v>86</v>
      </c>
      <c r="AW476">
        <v>76.2</v>
      </c>
      <c r="AX476">
        <v>70</v>
      </c>
      <c r="AY476">
        <v>86</v>
      </c>
      <c r="AZ476">
        <v>76</v>
      </c>
      <c r="BA476">
        <v>70</v>
      </c>
      <c r="BB476">
        <v>86</v>
      </c>
      <c r="BC476">
        <v>76</v>
      </c>
      <c r="BD476">
        <v>69</v>
      </c>
      <c r="BE476">
        <v>86</v>
      </c>
      <c r="BF476">
        <v>76</v>
      </c>
      <c r="BG476">
        <v>68</v>
      </c>
      <c r="BH476">
        <v>86</v>
      </c>
      <c r="BI476">
        <v>76</v>
      </c>
      <c r="BJ476">
        <v>67</v>
      </c>
      <c r="BK476">
        <v>86</v>
      </c>
      <c r="BL476">
        <v>76</v>
      </c>
      <c r="BM476">
        <v>66</v>
      </c>
      <c r="BN476">
        <v>86</v>
      </c>
      <c r="BO476">
        <v>76</v>
      </c>
      <c r="BP476">
        <v>65</v>
      </c>
      <c r="BQ476">
        <v>86</v>
      </c>
      <c r="BR476">
        <v>76</v>
      </c>
      <c r="BS476">
        <v>64</v>
      </c>
      <c r="BT476">
        <v>86</v>
      </c>
      <c r="BU476">
        <v>76</v>
      </c>
      <c r="BV476">
        <v>64</v>
      </c>
      <c r="BW476">
        <v>86</v>
      </c>
      <c r="BX476">
        <v>76.2</v>
      </c>
    </row>
    <row r="477" spans="1:76" x14ac:dyDescent="0.4">
      <c r="A477" t="s">
        <v>597</v>
      </c>
      <c r="B477">
        <v>101</v>
      </c>
      <c r="C477">
        <v>101</v>
      </c>
      <c r="D477">
        <v>101</v>
      </c>
      <c r="E477">
        <v>99</v>
      </c>
      <c r="F477">
        <v>99</v>
      </c>
      <c r="G477">
        <v>99</v>
      </c>
      <c r="H477">
        <v>97</v>
      </c>
      <c r="I477">
        <v>97</v>
      </c>
      <c r="J477">
        <v>97</v>
      </c>
      <c r="K477">
        <v>94</v>
      </c>
      <c r="L477">
        <v>94</v>
      </c>
      <c r="M477">
        <v>94</v>
      </c>
      <c r="N477">
        <v>92</v>
      </c>
      <c r="O477">
        <v>92</v>
      </c>
      <c r="P477">
        <v>92</v>
      </c>
      <c r="Q477">
        <v>90</v>
      </c>
      <c r="R477">
        <v>90</v>
      </c>
      <c r="S477">
        <v>90</v>
      </c>
      <c r="T477">
        <v>87</v>
      </c>
      <c r="U477">
        <v>87</v>
      </c>
      <c r="V477">
        <v>87</v>
      </c>
      <c r="W477">
        <v>85</v>
      </c>
      <c r="X477">
        <v>85</v>
      </c>
      <c r="Y477">
        <v>85</v>
      </c>
      <c r="Z477">
        <v>83</v>
      </c>
      <c r="AA477">
        <v>83</v>
      </c>
      <c r="AB477">
        <v>83</v>
      </c>
      <c r="AC477">
        <v>80</v>
      </c>
      <c r="AD477">
        <v>80</v>
      </c>
      <c r="AE477">
        <v>80</v>
      </c>
      <c r="AF477">
        <v>78</v>
      </c>
      <c r="AG477">
        <v>78</v>
      </c>
      <c r="AH477">
        <v>78</v>
      </c>
      <c r="AI477">
        <v>76</v>
      </c>
      <c r="AJ477">
        <v>76</v>
      </c>
      <c r="AK477">
        <v>76</v>
      </c>
      <c r="AL477">
        <v>73</v>
      </c>
      <c r="AM477">
        <v>73</v>
      </c>
      <c r="AN477">
        <v>73</v>
      </c>
      <c r="AO477">
        <v>71</v>
      </c>
      <c r="AP477">
        <v>71</v>
      </c>
      <c r="AQ477">
        <v>71</v>
      </c>
      <c r="AR477">
        <v>69</v>
      </c>
      <c r="AS477">
        <v>69</v>
      </c>
      <c r="AT477">
        <v>69</v>
      </c>
      <c r="AU477">
        <v>66</v>
      </c>
      <c r="AV477">
        <v>66</v>
      </c>
      <c r="AW477">
        <v>66</v>
      </c>
      <c r="AX477">
        <v>64</v>
      </c>
      <c r="AY477">
        <v>64</v>
      </c>
      <c r="AZ477">
        <v>64</v>
      </c>
      <c r="BA477">
        <v>62</v>
      </c>
      <c r="BB477">
        <v>62</v>
      </c>
      <c r="BC477">
        <v>62</v>
      </c>
      <c r="BD477">
        <v>59</v>
      </c>
      <c r="BE477">
        <v>59</v>
      </c>
      <c r="BF477">
        <v>59</v>
      </c>
      <c r="BG477">
        <v>57</v>
      </c>
      <c r="BH477">
        <v>57</v>
      </c>
      <c r="BI477">
        <v>57</v>
      </c>
      <c r="BJ477">
        <v>63</v>
      </c>
      <c r="BK477">
        <v>63</v>
      </c>
      <c r="BL477">
        <v>63</v>
      </c>
      <c r="BM477">
        <v>68</v>
      </c>
      <c r="BN477">
        <v>68</v>
      </c>
      <c r="BO477">
        <v>68</v>
      </c>
      <c r="BP477">
        <v>74</v>
      </c>
      <c r="BQ477">
        <v>74</v>
      </c>
      <c r="BR477">
        <v>74</v>
      </c>
      <c r="BS477">
        <v>79</v>
      </c>
      <c r="BT477">
        <v>79</v>
      </c>
      <c r="BU477">
        <v>79</v>
      </c>
      <c r="BV477">
        <v>85</v>
      </c>
      <c r="BW477">
        <v>85</v>
      </c>
      <c r="BX477">
        <v>85</v>
      </c>
    </row>
    <row r="478" spans="1:76" x14ac:dyDescent="0.4">
      <c r="A478" t="s">
        <v>393</v>
      </c>
      <c r="B478">
        <v>48</v>
      </c>
      <c r="C478">
        <v>81</v>
      </c>
      <c r="D478">
        <v>62</v>
      </c>
      <c r="E478">
        <v>48</v>
      </c>
      <c r="F478">
        <v>81</v>
      </c>
      <c r="G478">
        <v>62</v>
      </c>
      <c r="H478">
        <v>48</v>
      </c>
      <c r="I478">
        <v>81</v>
      </c>
      <c r="J478">
        <v>62</v>
      </c>
      <c r="K478">
        <v>48</v>
      </c>
      <c r="L478">
        <v>81</v>
      </c>
      <c r="M478">
        <v>62</v>
      </c>
      <c r="N478">
        <v>48</v>
      </c>
      <c r="O478">
        <v>81</v>
      </c>
      <c r="P478">
        <v>62</v>
      </c>
      <c r="Q478">
        <v>48</v>
      </c>
      <c r="R478">
        <v>81</v>
      </c>
      <c r="S478">
        <v>62</v>
      </c>
      <c r="T478">
        <v>48</v>
      </c>
      <c r="U478">
        <v>81</v>
      </c>
      <c r="V478">
        <v>62</v>
      </c>
      <c r="W478">
        <v>48</v>
      </c>
      <c r="X478">
        <v>81</v>
      </c>
      <c r="Y478">
        <v>62</v>
      </c>
      <c r="Z478">
        <v>48</v>
      </c>
      <c r="AA478">
        <v>81</v>
      </c>
      <c r="AB478">
        <v>62</v>
      </c>
      <c r="AC478">
        <v>48</v>
      </c>
      <c r="AD478">
        <v>81</v>
      </c>
      <c r="AE478">
        <v>62</v>
      </c>
      <c r="AF478">
        <v>48</v>
      </c>
      <c r="AG478">
        <v>81</v>
      </c>
      <c r="AH478">
        <v>62</v>
      </c>
      <c r="AI478">
        <v>48</v>
      </c>
      <c r="AJ478">
        <v>81</v>
      </c>
      <c r="AK478">
        <v>62</v>
      </c>
      <c r="AL478">
        <v>48</v>
      </c>
      <c r="AM478">
        <v>81</v>
      </c>
      <c r="AN478">
        <v>62</v>
      </c>
      <c r="AO478">
        <v>48</v>
      </c>
      <c r="AP478">
        <v>81</v>
      </c>
      <c r="AQ478">
        <v>62</v>
      </c>
      <c r="AR478">
        <v>48</v>
      </c>
      <c r="AS478">
        <v>81</v>
      </c>
      <c r="AT478">
        <v>62</v>
      </c>
      <c r="AU478">
        <v>48</v>
      </c>
      <c r="AV478">
        <v>81</v>
      </c>
      <c r="AW478">
        <v>62</v>
      </c>
      <c r="AX478">
        <v>48</v>
      </c>
      <c r="AY478">
        <v>81</v>
      </c>
      <c r="AZ478">
        <v>62</v>
      </c>
      <c r="BA478">
        <v>48</v>
      </c>
      <c r="BB478">
        <v>81</v>
      </c>
      <c r="BC478">
        <v>62</v>
      </c>
      <c r="BD478">
        <v>48</v>
      </c>
      <c r="BE478">
        <v>81</v>
      </c>
      <c r="BF478">
        <v>62</v>
      </c>
      <c r="BG478">
        <v>48</v>
      </c>
      <c r="BH478">
        <v>81</v>
      </c>
      <c r="BI478">
        <v>62</v>
      </c>
      <c r="BJ478">
        <v>48</v>
      </c>
      <c r="BK478">
        <v>81</v>
      </c>
      <c r="BL478">
        <v>62</v>
      </c>
      <c r="BM478">
        <v>48</v>
      </c>
      <c r="BN478">
        <v>81</v>
      </c>
      <c r="BO478">
        <v>62</v>
      </c>
      <c r="BP478">
        <v>48</v>
      </c>
      <c r="BQ478">
        <v>81</v>
      </c>
      <c r="BR478">
        <v>62</v>
      </c>
      <c r="BS478">
        <v>48</v>
      </c>
      <c r="BT478">
        <v>81</v>
      </c>
      <c r="BU478">
        <v>62</v>
      </c>
      <c r="BV478">
        <v>48</v>
      </c>
      <c r="BW478">
        <v>81</v>
      </c>
      <c r="BX478">
        <v>62</v>
      </c>
    </row>
    <row r="479" spans="1:76" x14ac:dyDescent="0.4">
      <c r="A479" t="s">
        <v>394</v>
      </c>
      <c r="B479">
        <v>34</v>
      </c>
      <c r="C479">
        <v>116</v>
      </c>
      <c r="D479">
        <v>61.5</v>
      </c>
      <c r="E479">
        <v>34</v>
      </c>
      <c r="F479">
        <v>97</v>
      </c>
      <c r="G479">
        <v>54.833333333333336</v>
      </c>
      <c r="H479">
        <v>34</v>
      </c>
      <c r="I479">
        <v>79</v>
      </c>
      <c r="J479">
        <v>48.666666666666671</v>
      </c>
      <c r="K479">
        <v>27</v>
      </c>
      <c r="L479">
        <v>60</v>
      </c>
      <c r="M479">
        <v>42</v>
      </c>
      <c r="N479">
        <v>21</v>
      </c>
      <c r="O479">
        <v>59</v>
      </c>
      <c r="P479">
        <v>40.833333333333329</v>
      </c>
      <c r="Q479">
        <v>21</v>
      </c>
      <c r="R479">
        <v>58</v>
      </c>
      <c r="S479">
        <v>40.5</v>
      </c>
      <c r="T479">
        <v>22</v>
      </c>
      <c r="U479">
        <v>57</v>
      </c>
      <c r="V479">
        <v>40.333333333333336</v>
      </c>
      <c r="W479">
        <v>22</v>
      </c>
      <c r="X479">
        <v>56</v>
      </c>
      <c r="Y479">
        <v>40.166666666666664</v>
      </c>
      <c r="Z479">
        <v>22</v>
      </c>
      <c r="AA479">
        <v>55</v>
      </c>
      <c r="AB479">
        <v>40</v>
      </c>
      <c r="AC479">
        <v>23</v>
      </c>
      <c r="AD479">
        <v>53</v>
      </c>
      <c r="AE479">
        <v>39.666666666666664</v>
      </c>
      <c r="AF479">
        <v>23</v>
      </c>
      <c r="AG479">
        <v>52</v>
      </c>
      <c r="AH479">
        <v>39.333333333333336</v>
      </c>
      <c r="AI479">
        <v>24</v>
      </c>
      <c r="AJ479">
        <v>51</v>
      </c>
      <c r="AK479">
        <v>39.333333333333329</v>
      </c>
      <c r="AL479">
        <v>24</v>
      </c>
      <c r="AM479">
        <v>50</v>
      </c>
      <c r="AN479">
        <v>39.166666666666671</v>
      </c>
      <c r="AO479">
        <v>24</v>
      </c>
      <c r="AP479">
        <v>49</v>
      </c>
      <c r="AQ479">
        <v>38.833333333333329</v>
      </c>
      <c r="AR479">
        <v>25</v>
      </c>
      <c r="AS479">
        <v>48</v>
      </c>
      <c r="AT479">
        <v>38.666666666666664</v>
      </c>
      <c r="AU479">
        <v>25</v>
      </c>
      <c r="AV479">
        <v>47</v>
      </c>
      <c r="AW479">
        <v>38.333333333333336</v>
      </c>
      <c r="AX479">
        <v>26</v>
      </c>
      <c r="AY479">
        <v>46</v>
      </c>
      <c r="AZ479">
        <v>38.5</v>
      </c>
      <c r="BA479">
        <v>26</v>
      </c>
      <c r="BB479">
        <v>45</v>
      </c>
      <c r="BC479">
        <v>38</v>
      </c>
      <c r="BD479">
        <v>26</v>
      </c>
      <c r="BE479">
        <v>45</v>
      </c>
      <c r="BF479">
        <v>37.666666666666664</v>
      </c>
      <c r="BG479">
        <v>27</v>
      </c>
      <c r="BH479">
        <v>46</v>
      </c>
      <c r="BI479">
        <v>37.666666666666664</v>
      </c>
      <c r="BJ479">
        <v>27</v>
      </c>
      <c r="BK479">
        <v>46</v>
      </c>
      <c r="BL479">
        <v>37.333333333333329</v>
      </c>
      <c r="BM479">
        <v>28</v>
      </c>
      <c r="BN479">
        <v>46</v>
      </c>
      <c r="BO479">
        <v>37.333333333333336</v>
      </c>
      <c r="BP479">
        <v>28</v>
      </c>
      <c r="BQ479">
        <v>46</v>
      </c>
      <c r="BR479">
        <v>37</v>
      </c>
      <c r="BS479">
        <v>29</v>
      </c>
      <c r="BT479">
        <v>47</v>
      </c>
      <c r="BU479">
        <v>37</v>
      </c>
      <c r="BV479">
        <v>29</v>
      </c>
      <c r="BW479">
        <v>47</v>
      </c>
      <c r="BX479">
        <v>36.666666666666671</v>
      </c>
    </row>
    <row r="480" spans="1:76" x14ac:dyDescent="0.4">
      <c r="A480" t="s">
        <v>395</v>
      </c>
      <c r="B480">
        <v>76</v>
      </c>
      <c r="C480">
        <v>188</v>
      </c>
      <c r="D480">
        <v>122.47058823529413</v>
      </c>
      <c r="E480">
        <v>76</v>
      </c>
      <c r="F480">
        <v>184</v>
      </c>
      <c r="G480">
        <v>120.5294117647059</v>
      </c>
      <c r="H480">
        <v>76</v>
      </c>
      <c r="I480">
        <v>180</v>
      </c>
      <c r="J480">
        <v>118.47058823529412</v>
      </c>
      <c r="K480">
        <v>76</v>
      </c>
      <c r="L480">
        <v>177</v>
      </c>
      <c r="M480">
        <v>116.41176470588236</v>
      </c>
      <c r="N480">
        <v>76</v>
      </c>
      <c r="O480">
        <v>173</v>
      </c>
      <c r="P480">
        <v>114.41176470588236</v>
      </c>
      <c r="Q480">
        <v>76</v>
      </c>
      <c r="R480">
        <v>170</v>
      </c>
      <c r="S480">
        <v>112.41176470588233</v>
      </c>
      <c r="T480">
        <v>76</v>
      </c>
      <c r="U480">
        <v>166</v>
      </c>
      <c r="V480">
        <v>110.41176470588235</v>
      </c>
      <c r="W480">
        <v>76</v>
      </c>
      <c r="X480">
        <v>162</v>
      </c>
      <c r="Y480">
        <v>108.41176470588235</v>
      </c>
      <c r="Z480">
        <v>74</v>
      </c>
      <c r="AA480">
        <v>159</v>
      </c>
      <c r="AB480">
        <v>106.29411764705883</v>
      </c>
      <c r="AC480">
        <v>71</v>
      </c>
      <c r="AD480">
        <v>155</v>
      </c>
      <c r="AE480">
        <v>104.17647058823528</v>
      </c>
      <c r="AF480">
        <v>68</v>
      </c>
      <c r="AG480">
        <v>152</v>
      </c>
      <c r="AH480">
        <v>102.29411764705883</v>
      </c>
      <c r="AI480">
        <v>66</v>
      </c>
      <c r="AJ480">
        <v>148</v>
      </c>
      <c r="AK480">
        <v>100.41176470588235</v>
      </c>
      <c r="AL480">
        <v>63</v>
      </c>
      <c r="AM480">
        <v>145</v>
      </c>
      <c r="AN480">
        <v>98.470588235294116</v>
      </c>
      <c r="AO480">
        <v>65</v>
      </c>
      <c r="AP480">
        <v>141</v>
      </c>
      <c r="AQ480">
        <v>96.705882352941174</v>
      </c>
      <c r="AR480">
        <v>64</v>
      </c>
      <c r="AS480">
        <v>138</v>
      </c>
      <c r="AT480">
        <v>94.882352941176464</v>
      </c>
      <c r="AU480">
        <v>68</v>
      </c>
      <c r="AV480">
        <v>137</v>
      </c>
      <c r="AW480">
        <v>93.882352941176478</v>
      </c>
      <c r="AX480">
        <v>70</v>
      </c>
      <c r="AY480">
        <v>136</v>
      </c>
      <c r="AZ480">
        <v>93.000000000000014</v>
      </c>
      <c r="BA480">
        <v>69</v>
      </c>
      <c r="BB480">
        <v>134</v>
      </c>
      <c r="BC480">
        <v>94.47058823529413</v>
      </c>
      <c r="BD480">
        <v>64</v>
      </c>
      <c r="BE480">
        <v>133</v>
      </c>
      <c r="BF480">
        <v>95.882352941176464</v>
      </c>
      <c r="BG480">
        <v>76</v>
      </c>
      <c r="BH480">
        <v>150</v>
      </c>
      <c r="BI480">
        <v>99.882352941176464</v>
      </c>
      <c r="BJ480">
        <v>76</v>
      </c>
      <c r="BK480">
        <v>172</v>
      </c>
      <c r="BL480">
        <v>111.41176470588235</v>
      </c>
      <c r="BM480">
        <v>75</v>
      </c>
      <c r="BN480">
        <v>209</v>
      </c>
      <c r="BO480">
        <v>123.5294117647059</v>
      </c>
      <c r="BP480">
        <v>74</v>
      </c>
      <c r="BQ480">
        <v>248</v>
      </c>
      <c r="BR480">
        <v>135.23529411764707</v>
      </c>
      <c r="BS480">
        <v>73</v>
      </c>
      <c r="BT480">
        <v>287</v>
      </c>
      <c r="BU480">
        <v>146.76470588235293</v>
      </c>
      <c r="BV480">
        <v>71</v>
      </c>
      <c r="BW480">
        <v>326</v>
      </c>
      <c r="BX480">
        <v>158.29411764705878</v>
      </c>
    </row>
    <row r="481" spans="1:76" x14ac:dyDescent="0.4">
      <c r="A481" t="s">
        <v>396</v>
      </c>
      <c r="B481">
        <v>53</v>
      </c>
      <c r="C481">
        <v>67</v>
      </c>
      <c r="D481">
        <v>61</v>
      </c>
      <c r="E481">
        <v>53</v>
      </c>
      <c r="F481">
        <v>67</v>
      </c>
      <c r="G481">
        <v>60.666666666666664</v>
      </c>
      <c r="H481">
        <v>53</v>
      </c>
      <c r="I481">
        <v>66</v>
      </c>
      <c r="J481">
        <v>60</v>
      </c>
      <c r="K481">
        <v>53</v>
      </c>
      <c r="L481">
        <v>65</v>
      </c>
      <c r="M481">
        <v>59.333333333333336</v>
      </c>
      <c r="N481">
        <v>53</v>
      </c>
      <c r="O481">
        <v>64</v>
      </c>
      <c r="P481">
        <v>58.666666666666664</v>
      </c>
      <c r="Q481">
        <v>53</v>
      </c>
      <c r="R481">
        <v>63</v>
      </c>
      <c r="S481">
        <v>58</v>
      </c>
      <c r="T481">
        <v>53</v>
      </c>
      <c r="U481">
        <v>63</v>
      </c>
      <c r="V481">
        <v>57.666666666666664</v>
      </c>
      <c r="W481">
        <v>53</v>
      </c>
      <c r="X481">
        <v>62</v>
      </c>
      <c r="Y481">
        <v>57</v>
      </c>
      <c r="Z481">
        <v>53</v>
      </c>
      <c r="AA481">
        <v>61</v>
      </c>
      <c r="AB481">
        <v>56.666666666666664</v>
      </c>
      <c r="AC481">
        <v>53</v>
      </c>
      <c r="AD481">
        <v>60</v>
      </c>
      <c r="AE481">
        <v>56</v>
      </c>
      <c r="AF481">
        <v>53</v>
      </c>
      <c r="AG481">
        <v>59</v>
      </c>
      <c r="AH481">
        <v>55.333333333333336</v>
      </c>
      <c r="AI481">
        <v>53</v>
      </c>
      <c r="AJ481">
        <v>59</v>
      </c>
      <c r="AK481">
        <v>55</v>
      </c>
      <c r="AL481">
        <v>52</v>
      </c>
      <c r="AM481">
        <v>58</v>
      </c>
      <c r="AN481">
        <v>54.333333333333336</v>
      </c>
      <c r="AO481">
        <v>51</v>
      </c>
      <c r="AP481">
        <v>57</v>
      </c>
      <c r="AQ481">
        <v>53.666666666666664</v>
      </c>
      <c r="AR481">
        <v>50</v>
      </c>
      <c r="AS481">
        <v>56</v>
      </c>
      <c r="AT481">
        <v>53</v>
      </c>
      <c r="AU481">
        <v>49</v>
      </c>
      <c r="AV481">
        <v>56</v>
      </c>
      <c r="AW481">
        <v>52.666666666666664</v>
      </c>
      <c r="AX481">
        <v>49</v>
      </c>
      <c r="AY481">
        <v>55</v>
      </c>
      <c r="AZ481">
        <v>52.333333333333336</v>
      </c>
      <c r="BA481">
        <v>48</v>
      </c>
      <c r="BB481">
        <v>54</v>
      </c>
      <c r="BC481">
        <v>51.666666666666664</v>
      </c>
      <c r="BD481">
        <v>47</v>
      </c>
      <c r="BE481">
        <v>53</v>
      </c>
      <c r="BF481">
        <v>51</v>
      </c>
      <c r="BG481">
        <v>46</v>
      </c>
      <c r="BH481">
        <v>53</v>
      </c>
      <c r="BI481">
        <v>50.333333333333336</v>
      </c>
      <c r="BJ481">
        <v>45</v>
      </c>
      <c r="BK481">
        <v>53</v>
      </c>
      <c r="BL481">
        <v>50</v>
      </c>
      <c r="BM481">
        <v>44</v>
      </c>
      <c r="BN481">
        <v>53</v>
      </c>
      <c r="BO481">
        <v>49.333333333333336</v>
      </c>
      <c r="BP481">
        <v>43</v>
      </c>
      <c r="BQ481">
        <v>53</v>
      </c>
      <c r="BR481">
        <v>48.666666666666664</v>
      </c>
      <c r="BS481">
        <v>42</v>
      </c>
      <c r="BT481">
        <v>53</v>
      </c>
      <c r="BU481">
        <v>48</v>
      </c>
      <c r="BV481">
        <v>42</v>
      </c>
      <c r="BW481">
        <v>53</v>
      </c>
      <c r="BX481">
        <v>47.666666666666664</v>
      </c>
    </row>
    <row r="482" spans="1:76" x14ac:dyDescent="0.4">
      <c r="A482" t="s">
        <v>397</v>
      </c>
      <c r="B482">
        <v>61</v>
      </c>
      <c r="C482">
        <v>79</v>
      </c>
      <c r="D482">
        <v>70</v>
      </c>
      <c r="E482">
        <v>62</v>
      </c>
      <c r="F482">
        <v>79</v>
      </c>
      <c r="G482">
        <v>70.5</v>
      </c>
      <c r="H482">
        <v>64</v>
      </c>
      <c r="I482">
        <v>78</v>
      </c>
      <c r="J482">
        <v>71</v>
      </c>
      <c r="K482">
        <v>65</v>
      </c>
      <c r="L482">
        <v>77</v>
      </c>
      <c r="M482">
        <v>71</v>
      </c>
      <c r="N482">
        <v>66</v>
      </c>
      <c r="O482">
        <v>77</v>
      </c>
      <c r="P482">
        <v>71.5</v>
      </c>
      <c r="Q482">
        <v>67</v>
      </c>
      <c r="R482">
        <v>76</v>
      </c>
      <c r="S482">
        <v>71.5</v>
      </c>
      <c r="T482">
        <v>69</v>
      </c>
      <c r="U482">
        <v>76</v>
      </c>
      <c r="V482">
        <v>72.5</v>
      </c>
      <c r="W482">
        <v>70</v>
      </c>
      <c r="X482">
        <v>75</v>
      </c>
      <c r="Y482">
        <v>72.5</v>
      </c>
      <c r="Z482">
        <v>71</v>
      </c>
      <c r="AA482">
        <v>75</v>
      </c>
      <c r="AB482">
        <v>73</v>
      </c>
      <c r="AC482">
        <v>73</v>
      </c>
      <c r="AD482">
        <v>74</v>
      </c>
      <c r="AE482">
        <v>73.5</v>
      </c>
      <c r="AF482">
        <v>74</v>
      </c>
      <c r="AG482">
        <v>74</v>
      </c>
      <c r="AH482">
        <v>74</v>
      </c>
      <c r="AI482">
        <v>73</v>
      </c>
      <c r="AJ482">
        <v>75</v>
      </c>
      <c r="AK482">
        <v>74</v>
      </c>
      <c r="AL482">
        <v>73</v>
      </c>
      <c r="AM482">
        <v>77</v>
      </c>
      <c r="AN482">
        <v>75</v>
      </c>
      <c r="AO482">
        <v>72</v>
      </c>
      <c r="AP482">
        <v>78</v>
      </c>
      <c r="AQ482">
        <v>75</v>
      </c>
      <c r="AR482">
        <v>72</v>
      </c>
      <c r="AS482">
        <v>79</v>
      </c>
      <c r="AT482">
        <v>75.5</v>
      </c>
      <c r="AU482">
        <v>71</v>
      </c>
      <c r="AV482">
        <v>81</v>
      </c>
      <c r="AW482">
        <v>76</v>
      </c>
      <c r="AX482">
        <v>71</v>
      </c>
      <c r="AY482">
        <v>82</v>
      </c>
      <c r="AZ482">
        <v>76.5</v>
      </c>
      <c r="BA482">
        <v>70</v>
      </c>
      <c r="BB482">
        <v>83</v>
      </c>
      <c r="BC482">
        <v>76.5</v>
      </c>
      <c r="BD482">
        <v>70</v>
      </c>
      <c r="BE482">
        <v>85</v>
      </c>
      <c r="BF482">
        <v>77.5</v>
      </c>
      <c r="BG482">
        <v>69</v>
      </c>
      <c r="BH482">
        <v>86</v>
      </c>
      <c r="BI482">
        <v>77.5</v>
      </c>
      <c r="BJ482">
        <v>79</v>
      </c>
      <c r="BK482">
        <v>87</v>
      </c>
      <c r="BL482">
        <v>83</v>
      </c>
      <c r="BM482">
        <v>89</v>
      </c>
      <c r="BN482">
        <v>89</v>
      </c>
      <c r="BO482">
        <v>89</v>
      </c>
      <c r="BP482">
        <v>90</v>
      </c>
      <c r="BQ482">
        <v>99</v>
      </c>
      <c r="BR482">
        <v>94.5</v>
      </c>
      <c r="BS482">
        <v>91</v>
      </c>
      <c r="BT482">
        <v>109</v>
      </c>
      <c r="BU482">
        <v>100</v>
      </c>
      <c r="BV482">
        <v>92</v>
      </c>
      <c r="BW482">
        <v>119</v>
      </c>
      <c r="BX482">
        <v>105.5</v>
      </c>
    </row>
    <row r="483" spans="1:76" x14ac:dyDescent="0.4">
      <c r="A483" t="s">
        <v>398</v>
      </c>
      <c r="B483">
        <v>66</v>
      </c>
      <c r="C483">
        <v>83</v>
      </c>
      <c r="D483">
        <v>73</v>
      </c>
      <c r="E483">
        <v>68</v>
      </c>
      <c r="F483">
        <v>87</v>
      </c>
      <c r="G483">
        <v>76.333333333333329</v>
      </c>
      <c r="H483">
        <v>69</v>
      </c>
      <c r="I483">
        <v>91</v>
      </c>
      <c r="J483">
        <v>79.333333333333329</v>
      </c>
      <c r="K483">
        <v>71</v>
      </c>
      <c r="L483">
        <v>94</v>
      </c>
      <c r="M483">
        <v>82.333333333333329</v>
      </c>
      <c r="N483">
        <v>73</v>
      </c>
      <c r="O483">
        <v>98</v>
      </c>
      <c r="P483">
        <v>86</v>
      </c>
      <c r="Q483">
        <v>74</v>
      </c>
      <c r="R483">
        <v>102</v>
      </c>
      <c r="S483">
        <v>89</v>
      </c>
      <c r="T483">
        <v>76</v>
      </c>
      <c r="U483">
        <v>105</v>
      </c>
      <c r="V483">
        <v>92</v>
      </c>
      <c r="W483">
        <v>78</v>
      </c>
      <c r="X483">
        <v>109</v>
      </c>
      <c r="Y483">
        <v>95.333333333333329</v>
      </c>
      <c r="Z483">
        <v>79</v>
      </c>
      <c r="AA483">
        <v>113</v>
      </c>
      <c r="AB483">
        <v>98.333333333333329</v>
      </c>
      <c r="AC483">
        <v>81</v>
      </c>
      <c r="AD483">
        <v>116</v>
      </c>
      <c r="AE483">
        <v>101.33333333333333</v>
      </c>
      <c r="AF483">
        <v>83</v>
      </c>
      <c r="AG483">
        <v>120</v>
      </c>
      <c r="AH483">
        <v>104.66666666666667</v>
      </c>
      <c r="AI483">
        <v>84</v>
      </c>
      <c r="AJ483">
        <v>124</v>
      </c>
      <c r="AK483">
        <v>107.66666666666667</v>
      </c>
      <c r="AL483">
        <v>86</v>
      </c>
      <c r="AM483">
        <v>127</v>
      </c>
      <c r="AN483">
        <v>110.66666666666667</v>
      </c>
      <c r="AO483">
        <v>88</v>
      </c>
      <c r="AP483">
        <v>131</v>
      </c>
      <c r="AQ483">
        <v>114</v>
      </c>
      <c r="AR483">
        <v>89</v>
      </c>
      <c r="AS483">
        <v>135</v>
      </c>
      <c r="AT483">
        <v>117</v>
      </c>
      <c r="AU483">
        <v>91</v>
      </c>
      <c r="AV483">
        <v>138</v>
      </c>
      <c r="AW483">
        <v>120</v>
      </c>
      <c r="AX483">
        <v>93</v>
      </c>
      <c r="AY483">
        <v>142</v>
      </c>
      <c r="AZ483">
        <v>123.33333333333333</v>
      </c>
      <c r="BA483">
        <v>95</v>
      </c>
      <c r="BB483">
        <v>146</v>
      </c>
      <c r="BC483">
        <v>115.66666666666667</v>
      </c>
      <c r="BD483">
        <v>54</v>
      </c>
      <c r="BE483">
        <v>96</v>
      </c>
      <c r="BF483">
        <v>75.666666666666671</v>
      </c>
      <c r="BG483">
        <v>48</v>
      </c>
      <c r="BH483">
        <v>98</v>
      </c>
      <c r="BI483">
        <v>70.333333333333329</v>
      </c>
      <c r="BJ483">
        <v>61</v>
      </c>
      <c r="BK483">
        <v>100</v>
      </c>
      <c r="BL483">
        <v>79</v>
      </c>
      <c r="BM483">
        <v>75</v>
      </c>
      <c r="BN483">
        <v>101</v>
      </c>
      <c r="BO483">
        <v>88</v>
      </c>
      <c r="BP483">
        <v>89</v>
      </c>
      <c r="BQ483">
        <v>103</v>
      </c>
      <c r="BR483">
        <v>97</v>
      </c>
      <c r="BS483">
        <v>103</v>
      </c>
      <c r="BT483">
        <v>110</v>
      </c>
      <c r="BU483">
        <v>106</v>
      </c>
      <c r="BV483">
        <v>106</v>
      </c>
      <c r="BW483">
        <v>122</v>
      </c>
      <c r="BX483">
        <v>114.66666666666667</v>
      </c>
    </row>
    <row r="484" spans="1:76" x14ac:dyDescent="0.4">
      <c r="A484" t="s">
        <v>399</v>
      </c>
      <c r="B484">
        <v>75</v>
      </c>
      <c r="C484">
        <v>114</v>
      </c>
      <c r="D484">
        <v>94.5</v>
      </c>
      <c r="E484">
        <v>75</v>
      </c>
      <c r="F484">
        <v>112</v>
      </c>
      <c r="G484">
        <v>93.5</v>
      </c>
      <c r="H484">
        <v>75</v>
      </c>
      <c r="I484">
        <v>109</v>
      </c>
      <c r="J484">
        <v>92</v>
      </c>
      <c r="K484">
        <v>75</v>
      </c>
      <c r="L484">
        <v>107</v>
      </c>
      <c r="M484">
        <v>91</v>
      </c>
      <c r="N484">
        <v>75</v>
      </c>
      <c r="O484">
        <v>104</v>
      </c>
      <c r="P484">
        <v>89.5</v>
      </c>
      <c r="Q484">
        <v>75</v>
      </c>
      <c r="R484">
        <v>102</v>
      </c>
      <c r="S484">
        <v>88.5</v>
      </c>
      <c r="T484">
        <v>75</v>
      </c>
      <c r="U484">
        <v>100</v>
      </c>
      <c r="V484">
        <v>87.5</v>
      </c>
      <c r="W484">
        <v>75</v>
      </c>
      <c r="X484">
        <v>97</v>
      </c>
      <c r="Y484">
        <v>86</v>
      </c>
      <c r="Z484">
        <v>75</v>
      </c>
      <c r="AA484">
        <v>95</v>
      </c>
      <c r="AB484">
        <v>85</v>
      </c>
      <c r="AC484">
        <v>75</v>
      </c>
      <c r="AD484">
        <v>92</v>
      </c>
      <c r="AE484">
        <v>83.5</v>
      </c>
      <c r="AF484">
        <v>75</v>
      </c>
      <c r="AG484">
        <v>90</v>
      </c>
      <c r="AH484">
        <v>82.5</v>
      </c>
      <c r="AI484">
        <v>75</v>
      </c>
      <c r="AJ484">
        <v>88</v>
      </c>
      <c r="AK484">
        <v>81.5</v>
      </c>
      <c r="AL484">
        <v>75</v>
      </c>
      <c r="AM484">
        <v>85</v>
      </c>
      <c r="AN484">
        <v>80</v>
      </c>
      <c r="AO484">
        <v>75</v>
      </c>
      <c r="AP484">
        <v>83</v>
      </c>
      <c r="AQ484">
        <v>79</v>
      </c>
      <c r="AR484">
        <v>75</v>
      </c>
      <c r="AS484">
        <v>81</v>
      </c>
      <c r="AT484">
        <v>78</v>
      </c>
      <c r="AU484">
        <v>75</v>
      </c>
      <c r="AV484">
        <v>78</v>
      </c>
      <c r="AW484">
        <v>76.5</v>
      </c>
      <c r="AX484">
        <v>75</v>
      </c>
      <c r="AY484">
        <v>76</v>
      </c>
      <c r="AZ484">
        <v>75.5</v>
      </c>
      <c r="BA484">
        <v>73</v>
      </c>
      <c r="BB484">
        <v>75</v>
      </c>
      <c r="BC484">
        <v>74</v>
      </c>
      <c r="BD484">
        <v>71</v>
      </c>
      <c r="BE484">
        <v>75</v>
      </c>
      <c r="BF484">
        <v>73</v>
      </c>
      <c r="BG484">
        <v>75</v>
      </c>
      <c r="BH484">
        <v>82</v>
      </c>
      <c r="BI484">
        <v>78.5</v>
      </c>
      <c r="BJ484">
        <v>75</v>
      </c>
      <c r="BK484">
        <v>93</v>
      </c>
      <c r="BL484">
        <v>84</v>
      </c>
      <c r="BM484">
        <v>75</v>
      </c>
      <c r="BN484">
        <v>103</v>
      </c>
      <c r="BO484">
        <v>89</v>
      </c>
      <c r="BP484">
        <v>75</v>
      </c>
      <c r="BQ484">
        <v>114</v>
      </c>
      <c r="BR484">
        <v>94.5</v>
      </c>
      <c r="BS484">
        <v>75</v>
      </c>
      <c r="BT484">
        <v>125</v>
      </c>
      <c r="BU484">
        <v>100</v>
      </c>
      <c r="BV484">
        <v>75</v>
      </c>
      <c r="BW484">
        <v>136</v>
      </c>
      <c r="BX484">
        <v>105.5</v>
      </c>
    </row>
    <row r="485" spans="1:76" x14ac:dyDescent="0.4">
      <c r="A485" t="s">
        <v>400</v>
      </c>
      <c r="B485">
        <v>0</v>
      </c>
      <c r="C485">
        <v>68</v>
      </c>
      <c r="D485">
        <v>26.666666666666668</v>
      </c>
      <c r="E485">
        <v>10</v>
      </c>
      <c r="F485">
        <v>68</v>
      </c>
      <c r="G485">
        <v>34.333333333333336</v>
      </c>
      <c r="H485">
        <v>21</v>
      </c>
      <c r="I485">
        <v>68</v>
      </c>
      <c r="J485">
        <v>42</v>
      </c>
      <c r="K485">
        <v>32</v>
      </c>
      <c r="L485">
        <v>68</v>
      </c>
      <c r="M485">
        <v>50</v>
      </c>
      <c r="N485">
        <v>35</v>
      </c>
      <c r="O485">
        <v>68</v>
      </c>
      <c r="P485">
        <v>55</v>
      </c>
      <c r="Q485">
        <v>38</v>
      </c>
      <c r="R485">
        <v>68</v>
      </c>
      <c r="S485">
        <v>56.333333333333336</v>
      </c>
      <c r="T485">
        <v>41</v>
      </c>
      <c r="U485">
        <v>68</v>
      </c>
      <c r="V485">
        <v>57.333333333333336</v>
      </c>
      <c r="W485">
        <v>43</v>
      </c>
      <c r="X485">
        <v>68</v>
      </c>
      <c r="Y485">
        <v>58.333333333333336</v>
      </c>
      <c r="Z485">
        <v>46</v>
      </c>
      <c r="AA485">
        <v>68</v>
      </c>
      <c r="AB485">
        <v>59.333333333333336</v>
      </c>
      <c r="AC485">
        <v>49</v>
      </c>
      <c r="AD485">
        <v>68</v>
      </c>
      <c r="AE485">
        <v>60.666666666666664</v>
      </c>
      <c r="AF485">
        <v>52</v>
      </c>
      <c r="AG485">
        <v>68</v>
      </c>
      <c r="AH485">
        <v>62</v>
      </c>
      <c r="AI485">
        <v>54</v>
      </c>
      <c r="AJ485">
        <v>68</v>
      </c>
      <c r="AK485">
        <v>62.666666666666664</v>
      </c>
      <c r="AL485">
        <v>57</v>
      </c>
      <c r="AM485">
        <v>68</v>
      </c>
      <c r="AN485">
        <v>64</v>
      </c>
      <c r="AO485">
        <v>60</v>
      </c>
      <c r="AP485">
        <v>68</v>
      </c>
      <c r="AQ485">
        <v>65</v>
      </c>
      <c r="AR485">
        <v>62</v>
      </c>
      <c r="AS485">
        <v>68</v>
      </c>
      <c r="AT485">
        <v>66</v>
      </c>
      <c r="AU485">
        <v>65</v>
      </c>
      <c r="AV485">
        <v>68</v>
      </c>
      <c r="AW485">
        <v>67</v>
      </c>
      <c r="AX485">
        <v>68</v>
      </c>
      <c r="AY485">
        <v>69</v>
      </c>
      <c r="AZ485">
        <v>68.333333333333329</v>
      </c>
      <c r="BA485">
        <v>68</v>
      </c>
      <c r="BB485">
        <v>71</v>
      </c>
      <c r="BC485">
        <v>69.666666666666671</v>
      </c>
      <c r="BD485">
        <v>68</v>
      </c>
      <c r="BE485">
        <v>73</v>
      </c>
      <c r="BF485">
        <v>70.333333333333329</v>
      </c>
      <c r="BG485">
        <v>68</v>
      </c>
      <c r="BH485">
        <v>76</v>
      </c>
      <c r="BI485">
        <v>71.666666666666671</v>
      </c>
      <c r="BJ485">
        <v>68</v>
      </c>
      <c r="BK485">
        <v>79</v>
      </c>
      <c r="BL485">
        <v>72.666666666666671</v>
      </c>
      <c r="BM485">
        <v>68</v>
      </c>
      <c r="BN485">
        <v>82</v>
      </c>
      <c r="BO485">
        <v>74</v>
      </c>
      <c r="BP485">
        <v>68</v>
      </c>
      <c r="BQ485">
        <v>84</v>
      </c>
      <c r="BR485">
        <v>75</v>
      </c>
      <c r="BS485">
        <v>68</v>
      </c>
      <c r="BT485">
        <v>87</v>
      </c>
      <c r="BU485">
        <v>76</v>
      </c>
      <c r="BV485">
        <v>68</v>
      </c>
      <c r="BW485">
        <v>90</v>
      </c>
      <c r="BX485">
        <v>77.333333333333329</v>
      </c>
    </row>
    <row r="486" spans="1:76" x14ac:dyDescent="0.4">
      <c r="A486" t="s">
        <v>401</v>
      </c>
      <c r="B486">
        <v>79</v>
      </c>
      <c r="C486">
        <v>175</v>
      </c>
      <c r="D486">
        <v>112.66666666666669</v>
      </c>
      <c r="E486">
        <v>77</v>
      </c>
      <c r="F486">
        <v>171</v>
      </c>
      <c r="G486">
        <v>109.38888888888887</v>
      </c>
      <c r="H486">
        <v>76</v>
      </c>
      <c r="I486">
        <v>167</v>
      </c>
      <c r="J486">
        <v>106.27777777777779</v>
      </c>
      <c r="K486">
        <v>74</v>
      </c>
      <c r="L486">
        <v>164</v>
      </c>
      <c r="M486">
        <v>102.94444444444443</v>
      </c>
      <c r="N486">
        <v>73</v>
      </c>
      <c r="O486">
        <v>160</v>
      </c>
      <c r="P486">
        <v>99.666666666666671</v>
      </c>
      <c r="Q486">
        <v>71</v>
      </c>
      <c r="R486">
        <v>157</v>
      </c>
      <c r="S486">
        <v>96.277777777777771</v>
      </c>
      <c r="T486">
        <v>70</v>
      </c>
      <c r="U486">
        <v>153</v>
      </c>
      <c r="V486">
        <v>93</v>
      </c>
      <c r="W486">
        <v>67</v>
      </c>
      <c r="X486">
        <v>150</v>
      </c>
      <c r="Y486">
        <v>89.8888888888889</v>
      </c>
      <c r="Z486">
        <v>62</v>
      </c>
      <c r="AA486">
        <v>146</v>
      </c>
      <c r="AB486">
        <v>86.555555555555557</v>
      </c>
      <c r="AC486">
        <v>61</v>
      </c>
      <c r="AD486">
        <v>143</v>
      </c>
      <c r="AE486">
        <v>83.8888888888889</v>
      </c>
      <c r="AF486">
        <v>59</v>
      </c>
      <c r="AG486">
        <v>139</v>
      </c>
      <c r="AH486">
        <v>81.833333333333329</v>
      </c>
      <c r="AI486">
        <v>53</v>
      </c>
      <c r="AJ486">
        <v>136</v>
      </c>
      <c r="AK486">
        <v>79.722222222222229</v>
      </c>
      <c r="AL486">
        <v>48</v>
      </c>
      <c r="AM486">
        <v>132</v>
      </c>
      <c r="AN486">
        <v>77.777777777777771</v>
      </c>
      <c r="AO486">
        <v>42</v>
      </c>
      <c r="AP486">
        <v>126</v>
      </c>
      <c r="AQ486">
        <v>75.444444444444443</v>
      </c>
      <c r="AR486">
        <v>37</v>
      </c>
      <c r="AS486">
        <v>120</v>
      </c>
      <c r="AT486">
        <v>72.555555555555543</v>
      </c>
      <c r="AU486">
        <v>38</v>
      </c>
      <c r="AV486">
        <v>114</v>
      </c>
      <c r="AW486">
        <v>70.000000000000014</v>
      </c>
      <c r="AX486">
        <v>40</v>
      </c>
      <c r="AY486">
        <v>108</v>
      </c>
      <c r="AZ486">
        <v>67.888888888888886</v>
      </c>
      <c r="BA486">
        <v>41</v>
      </c>
      <c r="BB486">
        <v>102</v>
      </c>
      <c r="BC486">
        <v>65.7222222222222</v>
      </c>
      <c r="BD486">
        <v>43</v>
      </c>
      <c r="BE486">
        <v>97</v>
      </c>
      <c r="BF486">
        <v>63.66666666666665</v>
      </c>
      <c r="BG486">
        <v>45</v>
      </c>
      <c r="BH486">
        <v>91</v>
      </c>
      <c r="BI486">
        <v>61.6111111111111</v>
      </c>
      <c r="BJ486">
        <v>46</v>
      </c>
      <c r="BK486">
        <v>85</v>
      </c>
      <c r="BL486">
        <v>59.222222222222221</v>
      </c>
      <c r="BM486">
        <v>43</v>
      </c>
      <c r="BN486">
        <v>79</v>
      </c>
      <c r="BO486">
        <v>57.111111111111114</v>
      </c>
      <c r="BP486">
        <v>40</v>
      </c>
      <c r="BQ486">
        <v>75</v>
      </c>
      <c r="BR486">
        <v>54.888888888888893</v>
      </c>
      <c r="BS486">
        <v>38</v>
      </c>
      <c r="BT486">
        <v>73</v>
      </c>
      <c r="BU486">
        <v>52.777777777777779</v>
      </c>
      <c r="BV486">
        <v>35</v>
      </c>
      <c r="BW486">
        <v>72</v>
      </c>
      <c r="BX486">
        <v>50.722222222222229</v>
      </c>
    </row>
    <row r="487" spans="1:76" x14ac:dyDescent="0.4">
      <c r="A487" t="s">
        <v>402</v>
      </c>
      <c r="B487">
        <v>57</v>
      </c>
      <c r="C487">
        <v>287</v>
      </c>
      <c r="D487">
        <v>144.27272727272728</v>
      </c>
      <c r="E487">
        <v>56</v>
      </c>
      <c r="F487">
        <v>276</v>
      </c>
      <c r="G487">
        <v>129.22727272727278</v>
      </c>
      <c r="H487">
        <v>55</v>
      </c>
      <c r="I487">
        <v>266</v>
      </c>
      <c r="J487">
        <v>119.13636363636365</v>
      </c>
      <c r="K487">
        <v>54</v>
      </c>
      <c r="L487">
        <v>255</v>
      </c>
      <c r="M487">
        <v>106.61363636363636</v>
      </c>
      <c r="N487">
        <v>53</v>
      </c>
      <c r="O487">
        <v>244</v>
      </c>
      <c r="P487">
        <v>94.52272727272728</v>
      </c>
      <c r="Q487">
        <v>52</v>
      </c>
      <c r="R487">
        <v>233</v>
      </c>
      <c r="S487">
        <v>84.068181818181799</v>
      </c>
      <c r="T487">
        <v>43</v>
      </c>
      <c r="U487">
        <v>223</v>
      </c>
      <c r="V487">
        <v>74.88636363636364</v>
      </c>
      <c r="W487">
        <v>29</v>
      </c>
      <c r="X487">
        <v>212</v>
      </c>
      <c r="Y487">
        <v>68.045454545454547</v>
      </c>
      <c r="Z487">
        <v>29</v>
      </c>
      <c r="AA487">
        <v>202</v>
      </c>
      <c r="AB487">
        <v>63.000000000000007</v>
      </c>
      <c r="AC487">
        <v>29</v>
      </c>
      <c r="AD487">
        <v>193</v>
      </c>
      <c r="AE487">
        <v>58.31818181818182</v>
      </c>
      <c r="AF487">
        <v>29</v>
      </c>
      <c r="AG487">
        <v>67</v>
      </c>
      <c r="AH487">
        <v>48.363636363636367</v>
      </c>
      <c r="AI487">
        <v>29</v>
      </c>
      <c r="AJ487">
        <v>65</v>
      </c>
      <c r="AK487">
        <v>46.13636363636364</v>
      </c>
      <c r="AL487">
        <v>29</v>
      </c>
      <c r="AM487">
        <v>62</v>
      </c>
      <c r="AN487">
        <v>44</v>
      </c>
      <c r="AO487">
        <v>29</v>
      </c>
      <c r="AP487">
        <v>59</v>
      </c>
      <c r="AQ487">
        <v>42.181818181818194</v>
      </c>
      <c r="AR487">
        <v>20</v>
      </c>
      <c r="AS487">
        <v>57</v>
      </c>
      <c r="AT487">
        <v>40.113636363636374</v>
      </c>
      <c r="AU487">
        <v>22</v>
      </c>
      <c r="AV487">
        <v>54</v>
      </c>
      <c r="AW487">
        <v>38.86363636363636</v>
      </c>
      <c r="AX487">
        <v>23</v>
      </c>
      <c r="AY487">
        <v>52</v>
      </c>
      <c r="AZ487">
        <v>37.545454545454547</v>
      </c>
      <c r="BA487">
        <v>25</v>
      </c>
      <c r="BB487">
        <v>49</v>
      </c>
      <c r="BC487">
        <v>36.090909090909093</v>
      </c>
      <c r="BD487">
        <v>23</v>
      </c>
      <c r="BE487">
        <v>46</v>
      </c>
      <c r="BF487">
        <v>34.636363636363633</v>
      </c>
      <c r="BG487">
        <v>19</v>
      </c>
      <c r="BH487">
        <v>44</v>
      </c>
      <c r="BI487">
        <v>33.318181818181834</v>
      </c>
      <c r="BJ487">
        <v>15</v>
      </c>
      <c r="BK487">
        <v>42</v>
      </c>
      <c r="BL487">
        <v>31.977272727272727</v>
      </c>
      <c r="BM487">
        <v>15</v>
      </c>
      <c r="BN487">
        <v>41</v>
      </c>
      <c r="BO487">
        <v>30.909090909090914</v>
      </c>
      <c r="BP487">
        <v>16</v>
      </c>
      <c r="BQ487">
        <v>40</v>
      </c>
      <c r="BR487">
        <v>30.13636363636364</v>
      </c>
      <c r="BS487">
        <v>13</v>
      </c>
      <c r="BT487">
        <v>39</v>
      </c>
      <c r="BU487">
        <v>29.227272727272727</v>
      </c>
      <c r="BV487">
        <v>10</v>
      </c>
      <c r="BW487">
        <v>57</v>
      </c>
      <c r="BX487">
        <v>29.409090909090914</v>
      </c>
    </row>
    <row r="488" spans="1:76" x14ac:dyDescent="0.4">
      <c r="A488" t="s">
        <v>403</v>
      </c>
      <c r="B488">
        <v>27</v>
      </c>
      <c r="C488">
        <v>311</v>
      </c>
      <c r="D488">
        <v>94.474999999999994</v>
      </c>
      <c r="E488">
        <v>28</v>
      </c>
      <c r="F488">
        <v>227</v>
      </c>
      <c r="G488">
        <v>86.9</v>
      </c>
      <c r="H488">
        <v>29</v>
      </c>
      <c r="I488">
        <v>230</v>
      </c>
      <c r="J488">
        <v>81.499999999999986</v>
      </c>
      <c r="K488">
        <v>30</v>
      </c>
      <c r="L488">
        <v>232</v>
      </c>
      <c r="M488">
        <v>76.099999999999994</v>
      </c>
      <c r="N488">
        <v>30</v>
      </c>
      <c r="O488">
        <v>235</v>
      </c>
      <c r="P488">
        <v>70.575000000000003</v>
      </c>
      <c r="Q488">
        <v>31</v>
      </c>
      <c r="R488">
        <v>237</v>
      </c>
      <c r="S488">
        <v>66</v>
      </c>
      <c r="T488">
        <v>30</v>
      </c>
      <c r="U488">
        <v>240</v>
      </c>
      <c r="V488">
        <v>61.674999999999997</v>
      </c>
      <c r="W488">
        <v>30</v>
      </c>
      <c r="X488">
        <v>105</v>
      </c>
      <c r="Y488">
        <v>52.425000000000004</v>
      </c>
      <c r="Z488">
        <v>29</v>
      </c>
      <c r="AA488">
        <v>102</v>
      </c>
      <c r="AB488">
        <v>48.425000000000004</v>
      </c>
      <c r="AC488">
        <v>28</v>
      </c>
      <c r="AD488">
        <v>99</v>
      </c>
      <c r="AE488">
        <v>45.1</v>
      </c>
      <c r="AF488">
        <v>27</v>
      </c>
      <c r="AG488">
        <v>69</v>
      </c>
      <c r="AH488">
        <v>41.05</v>
      </c>
      <c r="AI488">
        <v>19</v>
      </c>
      <c r="AJ488">
        <v>60</v>
      </c>
      <c r="AK488">
        <v>37.35</v>
      </c>
      <c r="AL488">
        <v>5</v>
      </c>
      <c r="AM488">
        <v>53</v>
      </c>
      <c r="AN488">
        <v>34.524999999999999</v>
      </c>
      <c r="AO488">
        <v>12</v>
      </c>
      <c r="AP488">
        <v>50</v>
      </c>
      <c r="AQ488">
        <v>32.125</v>
      </c>
      <c r="AR488">
        <v>16</v>
      </c>
      <c r="AS488">
        <v>46</v>
      </c>
      <c r="AT488">
        <v>29.95</v>
      </c>
      <c r="AU488">
        <v>14</v>
      </c>
      <c r="AV488">
        <v>42</v>
      </c>
      <c r="AW488">
        <v>27.874999999999996</v>
      </c>
      <c r="AX488">
        <v>5</v>
      </c>
      <c r="AY488">
        <v>42</v>
      </c>
      <c r="AZ488">
        <v>25.65</v>
      </c>
      <c r="BA488">
        <v>0</v>
      </c>
      <c r="BB488">
        <v>43</v>
      </c>
      <c r="BC488">
        <v>23.675000000000001</v>
      </c>
      <c r="BD488">
        <v>0</v>
      </c>
      <c r="BE488">
        <v>48</v>
      </c>
      <c r="BF488">
        <v>22.249999999999996</v>
      </c>
      <c r="BG488">
        <v>0</v>
      </c>
      <c r="BH488">
        <v>55</v>
      </c>
      <c r="BI488">
        <v>20.925000000000001</v>
      </c>
      <c r="BJ488">
        <v>0</v>
      </c>
      <c r="BK488">
        <v>62</v>
      </c>
      <c r="BL488">
        <v>22.774999999999999</v>
      </c>
      <c r="BM488">
        <v>0</v>
      </c>
      <c r="BN488">
        <v>169</v>
      </c>
      <c r="BO488">
        <v>38.824999999999989</v>
      </c>
      <c r="BP488">
        <v>0</v>
      </c>
      <c r="BQ488">
        <v>315</v>
      </c>
      <c r="BR488">
        <v>66.099999999999966</v>
      </c>
      <c r="BS488">
        <v>28</v>
      </c>
      <c r="BT488">
        <v>357</v>
      </c>
      <c r="BU488">
        <v>116.075</v>
      </c>
      <c r="BV488">
        <v>29</v>
      </c>
      <c r="BW488">
        <v>399</v>
      </c>
      <c r="BX488">
        <v>170.75000000000003</v>
      </c>
    </row>
    <row r="489" spans="1:76" x14ac:dyDescent="0.4">
      <c r="A489" t="s">
        <v>404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</row>
    <row r="490" spans="1:76" x14ac:dyDescent="0.4">
      <c r="A490" t="s">
        <v>405</v>
      </c>
      <c r="B490">
        <v>21</v>
      </c>
      <c r="C490">
        <v>75</v>
      </c>
      <c r="D490">
        <v>39.333333333333329</v>
      </c>
      <c r="E490">
        <v>22</v>
      </c>
      <c r="F490">
        <v>57</v>
      </c>
      <c r="G490">
        <v>37.6</v>
      </c>
      <c r="H490">
        <v>23</v>
      </c>
      <c r="I490">
        <v>56</v>
      </c>
      <c r="J490">
        <v>36.000000000000007</v>
      </c>
      <c r="K490">
        <v>24</v>
      </c>
      <c r="L490">
        <v>55</v>
      </c>
      <c r="M490">
        <v>35.93333333333333</v>
      </c>
      <c r="N490">
        <v>25</v>
      </c>
      <c r="O490">
        <v>54</v>
      </c>
      <c r="P490">
        <v>35.866666666666667</v>
      </c>
      <c r="Q490">
        <v>26</v>
      </c>
      <c r="R490">
        <v>53</v>
      </c>
      <c r="S490">
        <v>35.86666666666666</v>
      </c>
      <c r="T490">
        <v>26</v>
      </c>
      <c r="U490">
        <v>52</v>
      </c>
      <c r="V490">
        <v>35.733333333333327</v>
      </c>
      <c r="W490">
        <v>27</v>
      </c>
      <c r="X490">
        <v>51</v>
      </c>
      <c r="Y490">
        <v>35.733333333333334</v>
      </c>
      <c r="Z490">
        <v>28</v>
      </c>
      <c r="AA490">
        <v>50</v>
      </c>
      <c r="AB490">
        <v>35.666666666666671</v>
      </c>
      <c r="AC490">
        <v>29</v>
      </c>
      <c r="AD490">
        <v>49</v>
      </c>
      <c r="AE490">
        <v>35.6</v>
      </c>
      <c r="AF490">
        <v>29</v>
      </c>
      <c r="AG490">
        <v>48</v>
      </c>
      <c r="AH490">
        <v>35.666666666666664</v>
      </c>
      <c r="AI490">
        <v>29</v>
      </c>
      <c r="AJ490">
        <v>47</v>
      </c>
      <c r="AK490">
        <v>35.6</v>
      </c>
      <c r="AL490">
        <v>29</v>
      </c>
      <c r="AM490">
        <v>46</v>
      </c>
      <c r="AN490">
        <v>35.466666666666661</v>
      </c>
      <c r="AO490">
        <v>29</v>
      </c>
      <c r="AP490">
        <v>45</v>
      </c>
      <c r="AQ490">
        <v>35.533333333333331</v>
      </c>
      <c r="AR490">
        <v>28</v>
      </c>
      <c r="AS490">
        <v>44</v>
      </c>
      <c r="AT490">
        <v>35.4</v>
      </c>
      <c r="AU490">
        <v>28</v>
      </c>
      <c r="AV490">
        <v>43</v>
      </c>
      <c r="AW490">
        <v>35.333333333333336</v>
      </c>
      <c r="AX490">
        <v>27</v>
      </c>
      <c r="AY490">
        <v>42</v>
      </c>
      <c r="AZ490">
        <v>35.333333333333336</v>
      </c>
      <c r="BA490">
        <v>26</v>
      </c>
      <c r="BB490">
        <v>41</v>
      </c>
      <c r="BC490">
        <v>35.20000000000001</v>
      </c>
      <c r="BD490">
        <v>26</v>
      </c>
      <c r="BE490">
        <v>40</v>
      </c>
      <c r="BF490">
        <v>35.200000000000003</v>
      </c>
      <c r="BG490">
        <v>25</v>
      </c>
      <c r="BH490">
        <v>40</v>
      </c>
      <c r="BI490">
        <v>35.13333333333334</v>
      </c>
      <c r="BJ490">
        <v>24</v>
      </c>
      <c r="BK490">
        <v>40</v>
      </c>
      <c r="BL490">
        <v>35.066666666666663</v>
      </c>
      <c r="BM490">
        <v>24</v>
      </c>
      <c r="BN490">
        <v>40</v>
      </c>
      <c r="BO490">
        <v>35.06666666666667</v>
      </c>
      <c r="BP490">
        <v>23</v>
      </c>
      <c r="BQ490">
        <v>41</v>
      </c>
      <c r="BR490">
        <v>35</v>
      </c>
      <c r="BS490">
        <v>23</v>
      </c>
      <c r="BT490">
        <v>42</v>
      </c>
      <c r="BU490">
        <v>34.999999999999993</v>
      </c>
      <c r="BV490">
        <v>22</v>
      </c>
      <c r="BW490">
        <v>42</v>
      </c>
      <c r="BX490">
        <v>34.866666666666667</v>
      </c>
    </row>
    <row r="491" spans="1:76" x14ac:dyDescent="0.4">
      <c r="A491" t="s">
        <v>406</v>
      </c>
      <c r="B491">
        <v>66</v>
      </c>
      <c r="C491">
        <v>81</v>
      </c>
      <c r="D491">
        <v>73.5</v>
      </c>
      <c r="E491">
        <v>68</v>
      </c>
      <c r="F491">
        <v>81</v>
      </c>
      <c r="G491">
        <v>74.5</v>
      </c>
      <c r="H491">
        <v>70</v>
      </c>
      <c r="I491">
        <v>81</v>
      </c>
      <c r="J491">
        <v>75.5</v>
      </c>
      <c r="K491">
        <v>72</v>
      </c>
      <c r="L491">
        <v>81</v>
      </c>
      <c r="M491">
        <v>76.5</v>
      </c>
      <c r="N491">
        <v>74</v>
      </c>
      <c r="O491">
        <v>81</v>
      </c>
      <c r="P491">
        <v>77.5</v>
      </c>
      <c r="Q491">
        <v>76</v>
      </c>
      <c r="R491">
        <v>81</v>
      </c>
      <c r="S491">
        <v>78.5</v>
      </c>
      <c r="T491">
        <v>78</v>
      </c>
      <c r="U491">
        <v>81</v>
      </c>
      <c r="V491">
        <v>79.5</v>
      </c>
      <c r="W491">
        <v>80</v>
      </c>
      <c r="X491">
        <v>81</v>
      </c>
      <c r="Y491">
        <v>80.5</v>
      </c>
      <c r="Z491">
        <v>81</v>
      </c>
      <c r="AA491">
        <v>82</v>
      </c>
      <c r="AB491">
        <v>81.5</v>
      </c>
      <c r="AC491">
        <v>81</v>
      </c>
      <c r="AD491">
        <v>84</v>
      </c>
      <c r="AE491">
        <v>82.5</v>
      </c>
      <c r="AF491">
        <v>81</v>
      </c>
      <c r="AG491">
        <v>86</v>
      </c>
      <c r="AH491">
        <v>83.5</v>
      </c>
      <c r="AI491">
        <v>81</v>
      </c>
      <c r="AJ491">
        <v>88</v>
      </c>
      <c r="AK491">
        <v>84.5</v>
      </c>
      <c r="AL491">
        <v>81</v>
      </c>
      <c r="AM491">
        <v>90</v>
      </c>
      <c r="AN491">
        <v>85.5</v>
      </c>
      <c r="AO491">
        <v>81</v>
      </c>
      <c r="AP491">
        <v>92</v>
      </c>
      <c r="AQ491">
        <v>86.5</v>
      </c>
      <c r="AR491">
        <v>81</v>
      </c>
      <c r="AS491">
        <v>94</v>
      </c>
      <c r="AT491">
        <v>87.5</v>
      </c>
      <c r="AU491">
        <v>81</v>
      </c>
      <c r="AV491">
        <v>96</v>
      </c>
      <c r="AW491">
        <v>88.5</v>
      </c>
      <c r="AX491">
        <v>81</v>
      </c>
      <c r="AY491">
        <v>98</v>
      </c>
      <c r="AZ491">
        <v>89.5</v>
      </c>
      <c r="BA491">
        <v>81</v>
      </c>
      <c r="BB491">
        <v>100</v>
      </c>
      <c r="BC491">
        <v>90.5</v>
      </c>
      <c r="BD491">
        <v>81</v>
      </c>
      <c r="BE491">
        <v>102</v>
      </c>
      <c r="BF491">
        <v>91.5</v>
      </c>
      <c r="BG491">
        <v>81</v>
      </c>
      <c r="BH491">
        <v>104</v>
      </c>
      <c r="BI491">
        <v>92.5</v>
      </c>
      <c r="BJ491">
        <v>81</v>
      </c>
      <c r="BK491">
        <v>106</v>
      </c>
      <c r="BL491">
        <v>93.5</v>
      </c>
      <c r="BM491">
        <v>81</v>
      </c>
      <c r="BN491">
        <v>108</v>
      </c>
      <c r="BO491">
        <v>94.5</v>
      </c>
      <c r="BP491">
        <v>81</v>
      </c>
      <c r="BQ491">
        <v>110</v>
      </c>
      <c r="BR491">
        <v>95.5</v>
      </c>
      <c r="BS491">
        <v>81</v>
      </c>
      <c r="BT491">
        <v>112</v>
      </c>
      <c r="BU491">
        <v>96.5</v>
      </c>
      <c r="BV491">
        <v>81</v>
      </c>
      <c r="BW491">
        <v>114</v>
      </c>
      <c r="BX491">
        <v>97.5</v>
      </c>
    </row>
    <row r="492" spans="1:76" x14ac:dyDescent="0.4">
      <c r="A492" t="s">
        <v>407</v>
      </c>
      <c r="B492">
        <v>34</v>
      </c>
      <c r="C492">
        <v>174</v>
      </c>
      <c r="D492">
        <v>68.2</v>
      </c>
      <c r="E492">
        <v>34</v>
      </c>
      <c r="F492">
        <v>151</v>
      </c>
      <c r="G492">
        <v>63.8</v>
      </c>
      <c r="H492">
        <v>34</v>
      </c>
      <c r="I492">
        <v>129</v>
      </c>
      <c r="J492">
        <v>59.6</v>
      </c>
      <c r="K492">
        <v>34</v>
      </c>
      <c r="L492">
        <v>106</v>
      </c>
      <c r="M492">
        <v>55.2</v>
      </c>
      <c r="N492">
        <v>34</v>
      </c>
      <c r="O492">
        <v>83</v>
      </c>
      <c r="P492">
        <v>51</v>
      </c>
      <c r="Q492">
        <v>34</v>
      </c>
      <c r="R492">
        <v>61</v>
      </c>
      <c r="S492">
        <v>46.8</v>
      </c>
      <c r="T492">
        <v>34</v>
      </c>
      <c r="U492">
        <v>52</v>
      </c>
      <c r="V492">
        <v>42.4</v>
      </c>
      <c r="W492">
        <v>34</v>
      </c>
      <c r="X492">
        <v>53</v>
      </c>
      <c r="Y492">
        <v>42.8</v>
      </c>
      <c r="Z492">
        <v>34</v>
      </c>
      <c r="AA492">
        <v>54</v>
      </c>
      <c r="AB492">
        <v>43.4</v>
      </c>
      <c r="AC492">
        <v>34</v>
      </c>
      <c r="AD492">
        <v>55</v>
      </c>
      <c r="AE492">
        <v>44.2</v>
      </c>
      <c r="AF492">
        <v>34</v>
      </c>
      <c r="AG492">
        <v>57</v>
      </c>
      <c r="AH492">
        <v>44.8</v>
      </c>
      <c r="AI492">
        <v>34</v>
      </c>
      <c r="AJ492">
        <v>58</v>
      </c>
      <c r="AK492">
        <v>45.4</v>
      </c>
      <c r="AL492">
        <v>34</v>
      </c>
      <c r="AM492">
        <v>59</v>
      </c>
      <c r="AN492">
        <v>45.8</v>
      </c>
      <c r="AO492">
        <v>34</v>
      </c>
      <c r="AP492">
        <v>60</v>
      </c>
      <c r="AQ492">
        <v>46.6</v>
      </c>
      <c r="AR492">
        <v>34</v>
      </c>
      <c r="AS492">
        <v>61</v>
      </c>
      <c r="AT492">
        <v>47</v>
      </c>
      <c r="AU492">
        <v>34</v>
      </c>
      <c r="AV492">
        <v>62</v>
      </c>
      <c r="AW492">
        <v>47.6</v>
      </c>
      <c r="AX492">
        <v>34</v>
      </c>
      <c r="AY492">
        <v>63</v>
      </c>
      <c r="AZ492">
        <v>48</v>
      </c>
      <c r="BA492">
        <v>34</v>
      </c>
      <c r="BB492">
        <v>64</v>
      </c>
      <c r="BC492">
        <v>48.8</v>
      </c>
      <c r="BD492">
        <v>34</v>
      </c>
      <c r="BE492">
        <v>65</v>
      </c>
      <c r="BF492">
        <v>49.2</v>
      </c>
      <c r="BG492">
        <v>34</v>
      </c>
      <c r="BH492">
        <v>66</v>
      </c>
      <c r="BI492">
        <v>49.8</v>
      </c>
      <c r="BJ492">
        <v>34</v>
      </c>
      <c r="BK492">
        <v>67</v>
      </c>
      <c r="BL492">
        <v>50.2</v>
      </c>
      <c r="BM492">
        <v>34</v>
      </c>
      <c r="BN492">
        <v>81</v>
      </c>
      <c r="BO492">
        <v>53.4</v>
      </c>
      <c r="BP492">
        <v>34</v>
      </c>
      <c r="BQ492">
        <v>95</v>
      </c>
      <c r="BR492">
        <v>56.6</v>
      </c>
      <c r="BS492">
        <v>34</v>
      </c>
      <c r="BT492">
        <v>108</v>
      </c>
      <c r="BU492">
        <v>68.400000000000006</v>
      </c>
      <c r="BV492">
        <v>34</v>
      </c>
      <c r="BW492">
        <v>140</v>
      </c>
      <c r="BX492">
        <v>93.8</v>
      </c>
    </row>
    <row r="493" spans="1:76" x14ac:dyDescent="0.4">
      <c r="A493" t="s">
        <v>408</v>
      </c>
      <c r="B493">
        <v>50</v>
      </c>
      <c r="C493">
        <v>100</v>
      </c>
      <c r="D493">
        <v>66.833333333333329</v>
      </c>
      <c r="E493">
        <v>49</v>
      </c>
      <c r="F493">
        <v>82</v>
      </c>
      <c r="G493">
        <v>62.833333333333336</v>
      </c>
      <c r="H493">
        <v>48</v>
      </c>
      <c r="I493">
        <v>75</v>
      </c>
      <c r="J493">
        <v>58.833333333333329</v>
      </c>
      <c r="K493">
        <v>47</v>
      </c>
      <c r="L493">
        <v>74</v>
      </c>
      <c r="M493">
        <v>57.833333333333329</v>
      </c>
      <c r="N493">
        <v>47</v>
      </c>
      <c r="O493">
        <v>72</v>
      </c>
      <c r="P493">
        <v>56.666666666666671</v>
      </c>
      <c r="Q493">
        <v>46</v>
      </c>
      <c r="R493">
        <v>70</v>
      </c>
      <c r="S493">
        <v>55.5</v>
      </c>
      <c r="T493">
        <v>45</v>
      </c>
      <c r="U493">
        <v>68</v>
      </c>
      <c r="V493">
        <v>54.333333333333329</v>
      </c>
      <c r="W493">
        <v>44</v>
      </c>
      <c r="X493">
        <v>66</v>
      </c>
      <c r="Y493">
        <v>53</v>
      </c>
      <c r="Z493">
        <v>43</v>
      </c>
      <c r="AA493">
        <v>64</v>
      </c>
      <c r="AB493">
        <v>51.833333333333336</v>
      </c>
      <c r="AC493">
        <v>43</v>
      </c>
      <c r="AD493">
        <v>62</v>
      </c>
      <c r="AE493">
        <v>50.833333333333336</v>
      </c>
      <c r="AF493">
        <v>42</v>
      </c>
      <c r="AG493">
        <v>60</v>
      </c>
      <c r="AH493">
        <v>49.666666666666664</v>
      </c>
      <c r="AI493">
        <v>41</v>
      </c>
      <c r="AJ493">
        <v>59</v>
      </c>
      <c r="AK493">
        <v>48.333333333333336</v>
      </c>
      <c r="AL493">
        <v>40</v>
      </c>
      <c r="AM493">
        <v>57</v>
      </c>
      <c r="AN493">
        <v>47.166666666666664</v>
      </c>
      <c r="AO493">
        <v>39</v>
      </c>
      <c r="AP493">
        <v>55</v>
      </c>
      <c r="AQ493">
        <v>46</v>
      </c>
      <c r="AR493">
        <v>39</v>
      </c>
      <c r="AS493">
        <v>53</v>
      </c>
      <c r="AT493">
        <v>44.833333333333336</v>
      </c>
      <c r="AU493">
        <v>38</v>
      </c>
      <c r="AV493">
        <v>52</v>
      </c>
      <c r="AW493">
        <v>43.666666666666664</v>
      </c>
      <c r="AX493">
        <v>37</v>
      </c>
      <c r="AY493">
        <v>51</v>
      </c>
      <c r="AZ493">
        <v>42.333333333333329</v>
      </c>
      <c r="BA493">
        <v>36</v>
      </c>
      <c r="BB493">
        <v>50</v>
      </c>
      <c r="BC493">
        <v>41.166666666666671</v>
      </c>
      <c r="BD493">
        <v>34</v>
      </c>
      <c r="BE493">
        <v>49</v>
      </c>
      <c r="BF493">
        <v>40</v>
      </c>
      <c r="BG493">
        <v>33</v>
      </c>
      <c r="BH493">
        <v>48</v>
      </c>
      <c r="BI493">
        <v>39</v>
      </c>
      <c r="BJ493">
        <v>32</v>
      </c>
      <c r="BK493">
        <v>47</v>
      </c>
      <c r="BL493">
        <v>37.833333333333329</v>
      </c>
      <c r="BM493">
        <v>31</v>
      </c>
      <c r="BN493">
        <v>46</v>
      </c>
      <c r="BO493">
        <v>36.666666666666671</v>
      </c>
      <c r="BP493">
        <v>29</v>
      </c>
      <c r="BQ493">
        <v>49</v>
      </c>
      <c r="BR493">
        <v>37</v>
      </c>
      <c r="BS493">
        <v>28</v>
      </c>
      <c r="BT493">
        <v>59</v>
      </c>
      <c r="BU493">
        <v>37.833333333333329</v>
      </c>
      <c r="BV493">
        <v>27</v>
      </c>
      <c r="BW493">
        <v>68</v>
      </c>
      <c r="BX493">
        <v>38.5</v>
      </c>
    </row>
    <row r="494" spans="1:76" x14ac:dyDescent="0.4">
      <c r="A494" t="s">
        <v>409</v>
      </c>
      <c r="B494">
        <v>30</v>
      </c>
      <c r="C494">
        <v>73</v>
      </c>
      <c r="D494">
        <v>51.75</v>
      </c>
      <c r="E494">
        <v>30</v>
      </c>
      <c r="F494">
        <v>72</v>
      </c>
      <c r="G494">
        <v>51</v>
      </c>
      <c r="H494">
        <v>30</v>
      </c>
      <c r="I494">
        <v>70</v>
      </c>
      <c r="J494">
        <v>50</v>
      </c>
      <c r="K494">
        <v>30</v>
      </c>
      <c r="L494">
        <v>68</v>
      </c>
      <c r="M494">
        <v>49</v>
      </c>
      <c r="N494">
        <v>30</v>
      </c>
      <c r="O494">
        <v>67</v>
      </c>
      <c r="P494">
        <v>48</v>
      </c>
      <c r="Q494">
        <v>30</v>
      </c>
      <c r="R494">
        <v>65</v>
      </c>
      <c r="S494">
        <v>47</v>
      </c>
      <c r="T494">
        <v>30</v>
      </c>
      <c r="U494">
        <v>63</v>
      </c>
      <c r="V494">
        <v>46</v>
      </c>
      <c r="W494">
        <v>30</v>
      </c>
      <c r="X494">
        <v>62</v>
      </c>
      <c r="Y494">
        <v>45.25</v>
      </c>
      <c r="Z494">
        <v>30</v>
      </c>
      <c r="AA494">
        <v>60</v>
      </c>
      <c r="AB494">
        <v>44.25</v>
      </c>
      <c r="AC494">
        <v>30</v>
      </c>
      <c r="AD494">
        <v>59</v>
      </c>
      <c r="AE494">
        <v>43.5</v>
      </c>
      <c r="AF494">
        <v>30</v>
      </c>
      <c r="AG494">
        <v>57</v>
      </c>
      <c r="AH494">
        <v>42.5</v>
      </c>
      <c r="AI494">
        <v>30</v>
      </c>
      <c r="AJ494">
        <v>55</v>
      </c>
      <c r="AK494">
        <v>41.5</v>
      </c>
      <c r="AL494">
        <v>30</v>
      </c>
      <c r="AM494">
        <v>54</v>
      </c>
      <c r="AN494">
        <v>40.75</v>
      </c>
      <c r="AO494">
        <v>30</v>
      </c>
      <c r="AP494">
        <v>52</v>
      </c>
      <c r="AQ494">
        <v>39.75</v>
      </c>
      <c r="AR494">
        <v>30</v>
      </c>
      <c r="AS494">
        <v>50</v>
      </c>
      <c r="AT494">
        <v>38.75</v>
      </c>
      <c r="AU494">
        <v>30</v>
      </c>
      <c r="AV494">
        <v>49</v>
      </c>
      <c r="AW494">
        <v>37.75</v>
      </c>
      <c r="AX494">
        <v>30</v>
      </c>
      <c r="AY494">
        <v>47</v>
      </c>
      <c r="AZ494">
        <v>36.75</v>
      </c>
      <c r="BA494">
        <v>30</v>
      </c>
      <c r="BB494">
        <v>45</v>
      </c>
      <c r="BC494">
        <v>35.75</v>
      </c>
      <c r="BD494">
        <v>30</v>
      </c>
      <c r="BE494">
        <v>44</v>
      </c>
      <c r="BF494">
        <v>35</v>
      </c>
      <c r="BG494">
        <v>30</v>
      </c>
      <c r="BH494">
        <v>42</v>
      </c>
      <c r="BI494">
        <v>34</v>
      </c>
      <c r="BJ494">
        <v>29</v>
      </c>
      <c r="BK494">
        <v>41</v>
      </c>
      <c r="BL494">
        <v>33.25</v>
      </c>
      <c r="BM494">
        <v>27</v>
      </c>
      <c r="BN494">
        <v>39</v>
      </c>
      <c r="BO494">
        <v>32.25</v>
      </c>
      <c r="BP494">
        <v>25</v>
      </c>
      <c r="BQ494">
        <v>37</v>
      </c>
      <c r="BR494">
        <v>31.25</v>
      </c>
      <c r="BS494">
        <v>23</v>
      </c>
      <c r="BT494">
        <v>36</v>
      </c>
      <c r="BU494">
        <v>30.5</v>
      </c>
      <c r="BV494">
        <v>21</v>
      </c>
      <c r="BW494">
        <v>34</v>
      </c>
      <c r="BX494">
        <v>29.5</v>
      </c>
    </row>
    <row r="495" spans="1:76" x14ac:dyDescent="0.4">
      <c r="A495" t="s">
        <v>410</v>
      </c>
      <c r="B495">
        <v>23</v>
      </c>
      <c r="C495">
        <v>66</v>
      </c>
      <c r="D495">
        <v>44.5</v>
      </c>
      <c r="E495">
        <v>23</v>
      </c>
      <c r="F495">
        <v>60</v>
      </c>
      <c r="G495">
        <v>42.333333333333336</v>
      </c>
      <c r="H495">
        <v>23</v>
      </c>
      <c r="I495">
        <v>55</v>
      </c>
      <c r="J495">
        <v>40.333333333333336</v>
      </c>
      <c r="K495">
        <v>23</v>
      </c>
      <c r="L495">
        <v>49</v>
      </c>
      <c r="M495">
        <v>38.166666666666664</v>
      </c>
      <c r="N495">
        <v>23</v>
      </c>
      <c r="O495">
        <v>48</v>
      </c>
      <c r="P495">
        <v>36.166666666666671</v>
      </c>
      <c r="Q495">
        <v>23</v>
      </c>
      <c r="R495">
        <v>48</v>
      </c>
      <c r="S495">
        <v>34.166666666666671</v>
      </c>
      <c r="T495">
        <v>22</v>
      </c>
      <c r="U495">
        <v>48</v>
      </c>
      <c r="V495">
        <v>32</v>
      </c>
      <c r="W495">
        <v>15</v>
      </c>
      <c r="X495">
        <v>48</v>
      </c>
      <c r="Y495">
        <v>30</v>
      </c>
      <c r="Z495">
        <v>15</v>
      </c>
      <c r="AA495">
        <v>48</v>
      </c>
      <c r="AB495">
        <v>29</v>
      </c>
      <c r="AC495">
        <v>15</v>
      </c>
      <c r="AD495">
        <v>48</v>
      </c>
      <c r="AE495">
        <v>29</v>
      </c>
      <c r="AF495">
        <v>16</v>
      </c>
      <c r="AG495">
        <v>48</v>
      </c>
      <c r="AH495">
        <v>29.166666666666668</v>
      </c>
      <c r="AI495">
        <v>16</v>
      </c>
      <c r="AJ495">
        <v>48</v>
      </c>
      <c r="AK495">
        <v>29.166666666666668</v>
      </c>
      <c r="AL495">
        <v>16</v>
      </c>
      <c r="AM495">
        <v>48</v>
      </c>
      <c r="AN495">
        <v>29.166666666666668</v>
      </c>
      <c r="AO495">
        <v>16</v>
      </c>
      <c r="AP495">
        <v>48</v>
      </c>
      <c r="AQ495">
        <v>29.166666666666668</v>
      </c>
      <c r="AR495">
        <v>17</v>
      </c>
      <c r="AS495">
        <v>48</v>
      </c>
      <c r="AT495">
        <v>29.333333333333336</v>
      </c>
      <c r="AU495">
        <v>17</v>
      </c>
      <c r="AV495">
        <v>48</v>
      </c>
      <c r="AW495">
        <v>29.333333333333336</v>
      </c>
      <c r="AX495">
        <v>17</v>
      </c>
      <c r="AY495">
        <v>48</v>
      </c>
      <c r="AZ495">
        <v>29.333333333333336</v>
      </c>
      <c r="BA495">
        <v>17</v>
      </c>
      <c r="BB495">
        <v>48</v>
      </c>
      <c r="BC495">
        <v>29.333333333333336</v>
      </c>
      <c r="BD495">
        <v>18</v>
      </c>
      <c r="BE495">
        <v>48</v>
      </c>
      <c r="BF495">
        <v>29.5</v>
      </c>
      <c r="BG495">
        <v>18</v>
      </c>
      <c r="BH495">
        <v>48</v>
      </c>
      <c r="BI495">
        <v>29.5</v>
      </c>
      <c r="BJ495">
        <v>18</v>
      </c>
      <c r="BK495">
        <v>48</v>
      </c>
      <c r="BL495">
        <v>29.5</v>
      </c>
      <c r="BM495">
        <v>18</v>
      </c>
      <c r="BN495">
        <v>48</v>
      </c>
      <c r="BO495">
        <v>29.5</v>
      </c>
      <c r="BP495">
        <v>19</v>
      </c>
      <c r="BQ495">
        <v>48</v>
      </c>
      <c r="BR495">
        <v>29.666666666666668</v>
      </c>
      <c r="BS495">
        <v>19</v>
      </c>
      <c r="BT495">
        <v>48</v>
      </c>
      <c r="BU495">
        <v>29.666666666666668</v>
      </c>
      <c r="BV495">
        <v>19</v>
      </c>
      <c r="BW495">
        <v>48</v>
      </c>
      <c r="BX495">
        <v>29.833333333333332</v>
      </c>
    </row>
    <row r="496" spans="1:76" x14ac:dyDescent="0.4">
      <c r="A496" t="s">
        <v>411</v>
      </c>
      <c r="B496">
        <v>36</v>
      </c>
      <c r="C496">
        <v>41</v>
      </c>
      <c r="D496">
        <v>38.5</v>
      </c>
      <c r="E496">
        <v>36</v>
      </c>
      <c r="F496">
        <v>40</v>
      </c>
      <c r="G496">
        <v>38</v>
      </c>
      <c r="H496">
        <v>36</v>
      </c>
      <c r="I496">
        <v>39</v>
      </c>
      <c r="J496">
        <v>37.5</v>
      </c>
      <c r="K496">
        <v>36</v>
      </c>
      <c r="L496">
        <v>38</v>
      </c>
      <c r="M496">
        <v>37</v>
      </c>
      <c r="N496">
        <v>36</v>
      </c>
      <c r="O496">
        <v>38</v>
      </c>
      <c r="P496">
        <v>37</v>
      </c>
      <c r="Q496">
        <v>36</v>
      </c>
      <c r="R496">
        <v>37</v>
      </c>
      <c r="S496">
        <v>36.5</v>
      </c>
      <c r="T496">
        <v>36</v>
      </c>
      <c r="U496">
        <v>36</v>
      </c>
      <c r="V496">
        <v>36</v>
      </c>
      <c r="W496">
        <v>35</v>
      </c>
      <c r="X496">
        <v>36</v>
      </c>
      <c r="Y496">
        <v>35.5</v>
      </c>
      <c r="Z496">
        <v>34</v>
      </c>
      <c r="AA496">
        <v>37</v>
      </c>
      <c r="AB496">
        <v>35.5</v>
      </c>
      <c r="AC496">
        <v>34</v>
      </c>
      <c r="AD496">
        <v>37</v>
      </c>
      <c r="AE496">
        <v>35.5</v>
      </c>
      <c r="AF496">
        <v>33</v>
      </c>
      <c r="AG496">
        <v>37</v>
      </c>
      <c r="AH496">
        <v>35</v>
      </c>
      <c r="AI496">
        <v>32</v>
      </c>
      <c r="AJ496">
        <v>37</v>
      </c>
      <c r="AK496">
        <v>34.5</v>
      </c>
      <c r="AL496">
        <v>31</v>
      </c>
      <c r="AM496">
        <v>37</v>
      </c>
      <c r="AN496">
        <v>34</v>
      </c>
      <c r="AO496">
        <v>30</v>
      </c>
      <c r="AP496">
        <v>37</v>
      </c>
      <c r="AQ496">
        <v>33.5</v>
      </c>
      <c r="AR496">
        <v>30</v>
      </c>
      <c r="AS496">
        <v>37</v>
      </c>
      <c r="AT496">
        <v>33.5</v>
      </c>
      <c r="AU496">
        <v>29</v>
      </c>
      <c r="AV496">
        <v>37</v>
      </c>
      <c r="AW496">
        <v>33</v>
      </c>
      <c r="AX496">
        <v>28</v>
      </c>
      <c r="AY496">
        <v>37</v>
      </c>
      <c r="AZ496">
        <v>32.5</v>
      </c>
      <c r="BA496">
        <v>27</v>
      </c>
      <c r="BB496">
        <v>37</v>
      </c>
      <c r="BC496">
        <v>32</v>
      </c>
      <c r="BD496">
        <v>26</v>
      </c>
      <c r="BE496">
        <v>63</v>
      </c>
      <c r="BF496">
        <v>44.5</v>
      </c>
      <c r="BG496">
        <v>26</v>
      </c>
      <c r="BH496">
        <v>89</v>
      </c>
      <c r="BI496">
        <v>57.5</v>
      </c>
      <c r="BJ496">
        <v>25</v>
      </c>
      <c r="BK496">
        <v>115</v>
      </c>
      <c r="BL496">
        <v>70</v>
      </c>
      <c r="BM496">
        <v>24</v>
      </c>
      <c r="BN496">
        <v>142</v>
      </c>
      <c r="BO496">
        <v>83</v>
      </c>
      <c r="BP496">
        <v>23</v>
      </c>
      <c r="BQ496">
        <v>168</v>
      </c>
      <c r="BR496">
        <v>95.5</v>
      </c>
      <c r="BS496">
        <v>22</v>
      </c>
      <c r="BT496">
        <v>194</v>
      </c>
      <c r="BU496">
        <v>108</v>
      </c>
      <c r="BV496">
        <v>107</v>
      </c>
      <c r="BW496">
        <v>220</v>
      </c>
      <c r="BX496">
        <v>163.5</v>
      </c>
    </row>
    <row r="497" spans="1:76" x14ac:dyDescent="0.4">
      <c r="A497" t="s">
        <v>412</v>
      </c>
      <c r="B497">
        <v>9</v>
      </c>
      <c r="C497">
        <v>16</v>
      </c>
      <c r="D497">
        <v>13</v>
      </c>
      <c r="E497">
        <v>9</v>
      </c>
      <c r="F497">
        <v>15</v>
      </c>
      <c r="G497">
        <v>12.666666666666666</v>
      </c>
      <c r="H497">
        <v>9</v>
      </c>
      <c r="I497">
        <v>15</v>
      </c>
      <c r="J497">
        <v>12.666666666666666</v>
      </c>
      <c r="K497">
        <v>9</v>
      </c>
      <c r="L497">
        <v>15</v>
      </c>
      <c r="M497">
        <v>12.666666666666666</v>
      </c>
      <c r="N497">
        <v>9</v>
      </c>
      <c r="O497">
        <v>15</v>
      </c>
      <c r="P497">
        <v>12.666666666666666</v>
      </c>
      <c r="Q497">
        <v>9</v>
      </c>
      <c r="R497">
        <v>15</v>
      </c>
      <c r="S497">
        <v>12.666666666666666</v>
      </c>
      <c r="T497">
        <v>9</v>
      </c>
      <c r="U497">
        <v>14</v>
      </c>
      <c r="V497">
        <v>12.333333333333334</v>
      </c>
      <c r="W497">
        <v>9</v>
      </c>
      <c r="X497">
        <v>14</v>
      </c>
      <c r="Y497">
        <v>12.333333333333334</v>
      </c>
      <c r="Z497">
        <v>9</v>
      </c>
      <c r="AA497">
        <v>14</v>
      </c>
      <c r="AB497">
        <v>12.333333333333334</v>
      </c>
      <c r="AC497">
        <v>9</v>
      </c>
      <c r="AD497">
        <v>14</v>
      </c>
      <c r="AE497">
        <v>12.333333333333334</v>
      </c>
      <c r="AF497">
        <v>9</v>
      </c>
      <c r="AG497">
        <v>14</v>
      </c>
      <c r="AH497">
        <v>12.333333333333334</v>
      </c>
      <c r="AI497">
        <v>9</v>
      </c>
      <c r="AJ497">
        <v>14</v>
      </c>
      <c r="AK497">
        <v>12</v>
      </c>
      <c r="AL497">
        <v>9</v>
      </c>
      <c r="AM497">
        <v>14</v>
      </c>
      <c r="AN497">
        <v>12</v>
      </c>
      <c r="AO497">
        <v>9</v>
      </c>
      <c r="AP497">
        <v>14</v>
      </c>
      <c r="AQ497">
        <v>12</v>
      </c>
      <c r="AR497">
        <v>9</v>
      </c>
      <c r="AS497">
        <v>14</v>
      </c>
      <c r="AT497">
        <v>12</v>
      </c>
      <c r="AU497">
        <v>9</v>
      </c>
      <c r="AV497">
        <v>14</v>
      </c>
      <c r="AW497">
        <v>12</v>
      </c>
      <c r="AX497">
        <v>9</v>
      </c>
      <c r="AY497">
        <v>14</v>
      </c>
      <c r="AZ497">
        <v>11.666666666666666</v>
      </c>
      <c r="BA497">
        <v>9</v>
      </c>
      <c r="BB497">
        <v>14</v>
      </c>
      <c r="BC497">
        <v>11.666666666666666</v>
      </c>
      <c r="BD497">
        <v>9</v>
      </c>
      <c r="BE497">
        <v>14</v>
      </c>
      <c r="BF497">
        <v>11.666666666666666</v>
      </c>
      <c r="BG497">
        <v>9</v>
      </c>
      <c r="BH497">
        <v>14</v>
      </c>
      <c r="BI497">
        <v>11.666666666666666</v>
      </c>
      <c r="BJ497">
        <v>9</v>
      </c>
      <c r="BK497">
        <v>14</v>
      </c>
      <c r="BL497">
        <v>11.666666666666666</v>
      </c>
      <c r="BM497">
        <v>9</v>
      </c>
      <c r="BN497">
        <v>14</v>
      </c>
      <c r="BO497">
        <v>11.333333333333334</v>
      </c>
      <c r="BP497">
        <v>9</v>
      </c>
      <c r="BQ497">
        <v>14</v>
      </c>
      <c r="BR497">
        <v>11.333333333333334</v>
      </c>
      <c r="BS497">
        <v>9</v>
      </c>
      <c r="BT497">
        <v>14</v>
      </c>
      <c r="BU497">
        <v>11.333333333333334</v>
      </c>
      <c r="BV497">
        <v>9</v>
      </c>
      <c r="BW497">
        <v>144</v>
      </c>
      <c r="BX497">
        <v>55.666666666666664</v>
      </c>
    </row>
    <row r="498" spans="1:76" x14ac:dyDescent="0.4">
      <c r="A498" t="s">
        <v>413</v>
      </c>
      <c r="B498">
        <v>28</v>
      </c>
      <c r="C498">
        <v>55</v>
      </c>
      <c r="D498">
        <v>39.799999999999997</v>
      </c>
      <c r="E498">
        <v>36</v>
      </c>
      <c r="F498">
        <v>53</v>
      </c>
      <c r="G498">
        <v>41</v>
      </c>
      <c r="H498">
        <v>36</v>
      </c>
      <c r="I498">
        <v>52</v>
      </c>
      <c r="J498">
        <v>42.6</v>
      </c>
      <c r="K498">
        <v>35</v>
      </c>
      <c r="L498">
        <v>55</v>
      </c>
      <c r="M498">
        <v>43.8</v>
      </c>
      <c r="N498">
        <v>35</v>
      </c>
      <c r="O498">
        <v>53</v>
      </c>
      <c r="P498">
        <v>43</v>
      </c>
      <c r="Q498">
        <v>34</v>
      </c>
      <c r="R498">
        <v>51</v>
      </c>
      <c r="S498">
        <v>42.2</v>
      </c>
      <c r="T498">
        <v>34</v>
      </c>
      <c r="U498">
        <v>49</v>
      </c>
      <c r="V498">
        <v>41.4</v>
      </c>
      <c r="W498">
        <v>34</v>
      </c>
      <c r="X498">
        <v>47</v>
      </c>
      <c r="Y498">
        <v>40.6</v>
      </c>
      <c r="Z498">
        <v>33</v>
      </c>
      <c r="AA498">
        <v>46</v>
      </c>
      <c r="AB498">
        <v>40</v>
      </c>
      <c r="AC498">
        <v>33</v>
      </c>
      <c r="AD498">
        <v>44</v>
      </c>
      <c r="AE498">
        <v>39.200000000000003</v>
      </c>
      <c r="AF498">
        <v>32</v>
      </c>
      <c r="AG498">
        <v>42</v>
      </c>
      <c r="AH498">
        <v>38.4</v>
      </c>
      <c r="AI498">
        <v>32</v>
      </c>
      <c r="AJ498">
        <v>40</v>
      </c>
      <c r="AK498">
        <v>37.6</v>
      </c>
      <c r="AL498">
        <v>31</v>
      </c>
      <c r="AM498">
        <v>40</v>
      </c>
      <c r="AN498">
        <v>36.6</v>
      </c>
      <c r="AO498">
        <v>31</v>
      </c>
      <c r="AP498">
        <v>40</v>
      </c>
      <c r="AQ498">
        <v>36.200000000000003</v>
      </c>
      <c r="AR498">
        <v>30</v>
      </c>
      <c r="AS498">
        <v>40</v>
      </c>
      <c r="AT498">
        <v>35.200000000000003</v>
      </c>
      <c r="AU498">
        <v>30</v>
      </c>
      <c r="AV498">
        <v>40</v>
      </c>
      <c r="AW498">
        <v>34.6</v>
      </c>
      <c r="AX498">
        <v>29</v>
      </c>
      <c r="AY498">
        <v>40</v>
      </c>
      <c r="AZ498">
        <v>33.6</v>
      </c>
      <c r="BA498">
        <v>27</v>
      </c>
      <c r="BB498">
        <v>40</v>
      </c>
      <c r="BC498">
        <v>32.799999999999997</v>
      </c>
      <c r="BD498">
        <v>26</v>
      </c>
      <c r="BE498">
        <v>40</v>
      </c>
      <c r="BF498">
        <v>32.4</v>
      </c>
      <c r="BG498">
        <v>24</v>
      </c>
      <c r="BH498">
        <v>40</v>
      </c>
      <c r="BI498">
        <v>31.4</v>
      </c>
      <c r="BJ498">
        <v>23</v>
      </c>
      <c r="BK498">
        <v>40</v>
      </c>
      <c r="BL498">
        <v>30.8</v>
      </c>
      <c r="BM498">
        <v>21</v>
      </c>
      <c r="BN498">
        <v>40</v>
      </c>
      <c r="BO498">
        <v>29.8</v>
      </c>
      <c r="BP498">
        <v>19</v>
      </c>
      <c r="BQ498">
        <v>40</v>
      </c>
      <c r="BR498">
        <v>29</v>
      </c>
      <c r="BS498">
        <v>18</v>
      </c>
      <c r="BT498">
        <v>40</v>
      </c>
      <c r="BU498">
        <v>28.4</v>
      </c>
      <c r="BV498">
        <v>16</v>
      </c>
      <c r="BW498">
        <v>40</v>
      </c>
      <c r="BX498">
        <v>27.6</v>
      </c>
    </row>
    <row r="499" spans="1:76" x14ac:dyDescent="0.4">
      <c r="A499" t="s">
        <v>414</v>
      </c>
      <c r="B499">
        <v>41</v>
      </c>
      <c r="C499">
        <v>76</v>
      </c>
      <c r="D499">
        <v>57.833333333333336</v>
      </c>
      <c r="E499">
        <v>41</v>
      </c>
      <c r="F499">
        <v>73</v>
      </c>
      <c r="G499">
        <v>56</v>
      </c>
      <c r="H499">
        <v>41</v>
      </c>
      <c r="I499">
        <v>70</v>
      </c>
      <c r="J499">
        <v>54.166666666666664</v>
      </c>
      <c r="K499">
        <v>41</v>
      </c>
      <c r="L499">
        <v>67</v>
      </c>
      <c r="M499">
        <v>52.5</v>
      </c>
      <c r="N499">
        <v>41</v>
      </c>
      <c r="O499">
        <v>64</v>
      </c>
      <c r="P499">
        <v>50.5</v>
      </c>
      <c r="Q499">
        <v>41</v>
      </c>
      <c r="R499">
        <v>61</v>
      </c>
      <c r="S499">
        <v>49</v>
      </c>
      <c r="T499">
        <v>41</v>
      </c>
      <c r="U499">
        <v>59</v>
      </c>
      <c r="V499">
        <v>47.333333333333329</v>
      </c>
      <c r="W499">
        <v>38</v>
      </c>
      <c r="X499">
        <v>56</v>
      </c>
      <c r="Y499">
        <v>45.5</v>
      </c>
      <c r="Z499">
        <v>36</v>
      </c>
      <c r="AA499">
        <v>53</v>
      </c>
      <c r="AB499">
        <v>43.666666666666671</v>
      </c>
      <c r="AC499">
        <v>34</v>
      </c>
      <c r="AD499">
        <v>50</v>
      </c>
      <c r="AE499">
        <v>42</v>
      </c>
      <c r="AF499">
        <v>31</v>
      </c>
      <c r="AG499">
        <v>47</v>
      </c>
      <c r="AH499">
        <v>40</v>
      </c>
      <c r="AI499">
        <v>29</v>
      </c>
      <c r="AJ499">
        <v>45</v>
      </c>
      <c r="AK499">
        <v>38.5</v>
      </c>
      <c r="AL499">
        <v>27</v>
      </c>
      <c r="AM499">
        <v>43</v>
      </c>
      <c r="AN499">
        <v>36.833333333333336</v>
      </c>
      <c r="AO499">
        <v>24</v>
      </c>
      <c r="AP499">
        <v>42</v>
      </c>
      <c r="AQ499">
        <v>35</v>
      </c>
      <c r="AR499">
        <v>22</v>
      </c>
      <c r="AS499">
        <v>41</v>
      </c>
      <c r="AT499">
        <v>33.166666666666664</v>
      </c>
      <c r="AU499">
        <v>20</v>
      </c>
      <c r="AV499">
        <v>41</v>
      </c>
      <c r="AW499">
        <v>31.666666666666664</v>
      </c>
      <c r="AX499">
        <v>17</v>
      </c>
      <c r="AY499">
        <v>41</v>
      </c>
      <c r="AZ499">
        <v>30.666666666666664</v>
      </c>
      <c r="BA499">
        <v>15</v>
      </c>
      <c r="BB499">
        <v>41</v>
      </c>
      <c r="BC499">
        <v>30</v>
      </c>
      <c r="BD499">
        <v>13</v>
      </c>
      <c r="BE499">
        <v>42</v>
      </c>
      <c r="BF499">
        <v>30.5</v>
      </c>
      <c r="BG499">
        <v>10</v>
      </c>
      <c r="BH499">
        <v>46</v>
      </c>
      <c r="BI499">
        <v>31</v>
      </c>
      <c r="BJ499">
        <v>15</v>
      </c>
      <c r="BK499">
        <v>49</v>
      </c>
      <c r="BL499">
        <v>33</v>
      </c>
      <c r="BM499">
        <v>13</v>
      </c>
      <c r="BN499">
        <v>52</v>
      </c>
      <c r="BO499">
        <v>35.166666666666671</v>
      </c>
      <c r="BP499">
        <v>11</v>
      </c>
      <c r="BQ499">
        <v>56</v>
      </c>
      <c r="BR499">
        <v>37.333333333333336</v>
      </c>
      <c r="BS499">
        <v>35</v>
      </c>
      <c r="BT499">
        <v>60</v>
      </c>
      <c r="BU499">
        <v>47.833333333333336</v>
      </c>
      <c r="BV499">
        <v>41</v>
      </c>
      <c r="BW499">
        <v>74</v>
      </c>
      <c r="BX499">
        <v>58</v>
      </c>
    </row>
    <row r="500" spans="1:76" x14ac:dyDescent="0.4">
      <c r="A500" t="s">
        <v>415</v>
      </c>
      <c r="B500">
        <v>35</v>
      </c>
      <c r="C500">
        <v>52</v>
      </c>
      <c r="D500">
        <v>40</v>
      </c>
      <c r="E500">
        <v>35</v>
      </c>
      <c r="F500">
        <v>50</v>
      </c>
      <c r="G500">
        <v>39.5</v>
      </c>
      <c r="H500">
        <v>35</v>
      </c>
      <c r="I500">
        <v>48</v>
      </c>
      <c r="J500">
        <v>39</v>
      </c>
      <c r="K500">
        <v>35</v>
      </c>
      <c r="L500">
        <v>46</v>
      </c>
      <c r="M500">
        <v>38.5</v>
      </c>
      <c r="N500">
        <v>35</v>
      </c>
      <c r="O500">
        <v>44</v>
      </c>
      <c r="P500">
        <v>38</v>
      </c>
      <c r="Q500">
        <v>35</v>
      </c>
      <c r="R500">
        <v>42</v>
      </c>
      <c r="S500">
        <v>37.5</v>
      </c>
      <c r="T500">
        <v>35</v>
      </c>
      <c r="U500">
        <v>40</v>
      </c>
      <c r="V500">
        <v>37</v>
      </c>
      <c r="W500">
        <v>35</v>
      </c>
      <c r="X500">
        <v>38</v>
      </c>
      <c r="Y500">
        <v>36.5</v>
      </c>
      <c r="Z500">
        <v>35</v>
      </c>
      <c r="AA500">
        <v>38</v>
      </c>
      <c r="AB500">
        <v>36</v>
      </c>
      <c r="AC500">
        <v>34</v>
      </c>
      <c r="AD500">
        <v>38</v>
      </c>
      <c r="AE500">
        <v>35.5</v>
      </c>
      <c r="AF500">
        <v>31</v>
      </c>
      <c r="AG500">
        <v>38</v>
      </c>
      <c r="AH500">
        <v>34.75</v>
      </c>
      <c r="AI500">
        <v>29</v>
      </c>
      <c r="AJ500">
        <v>38</v>
      </c>
      <c r="AK500">
        <v>34.25</v>
      </c>
      <c r="AL500">
        <v>27</v>
      </c>
      <c r="AM500">
        <v>38</v>
      </c>
      <c r="AN500">
        <v>33.75</v>
      </c>
      <c r="AO500">
        <v>25</v>
      </c>
      <c r="AP500">
        <v>38</v>
      </c>
      <c r="AQ500">
        <v>33.25</v>
      </c>
      <c r="AR500">
        <v>23</v>
      </c>
      <c r="AS500">
        <v>38</v>
      </c>
      <c r="AT500">
        <v>32.75</v>
      </c>
      <c r="AU500">
        <v>21</v>
      </c>
      <c r="AV500">
        <v>38</v>
      </c>
      <c r="AW500">
        <v>32.25</v>
      </c>
      <c r="AX500">
        <v>19</v>
      </c>
      <c r="AY500">
        <v>38</v>
      </c>
      <c r="AZ500">
        <v>31.75</v>
      </c>
      <c r="BA500">
        <v>17</v>
      </c>
      <c r="BB500">
        <v>38</v>
      </c>
      <c r="BC500">
        <v>31.25</v>
      </c>
      <c r="BD500">
        <v>15</v>
      </c>
      <c r="BE500">
        <v>38</v>
      </c>
      <c r="BF500">
        <v>30.75</v>
      </c>
      <c r="BG500">
        <v>13</v>
      </c>
      <c r="BH500">
        <v>38</v>
      </c>
      <c r="BI500">
        <v>30.25</v>
      </c>
      <c r="BJ500">
        <v>11</v>
      </c>
      <c r="BK500">
        <v>38</v>
      </c>
      <c r="BL500">
        <v>29.75</v>
      </c>
      <c r="BM500">
        <v>9</v>
      </c>
      <c r="BN500">
        <v>38</v>
      </c>
      <c r="BO500">
        <v>29.25</v>
      </c>
      <c r="BP500">
        <v>7</v>
      </c>
      <c r="BQ500">
        <v>38</v>
      </c>
      <c r="BR500">
        <v>28.75</v>
      </c>
      <c r="BS500">
        <v>4</v>
      </c>
      <c r="BT500">
        <v>38</v>
      </c>
      <c r="BU500">
        <v>28</v>
      </c>
      <c r="BV500">
        <v>2</v>
      </c>
      <c r="BW500">
        <v>38</v>
      </c>
      <c r="BX500">
        <v>27.5</v>
      </c>
    </row>
    <row r="501" spans="1:76" x14ac:dyDescent="0.4">
      <c r="A501" t="s">
        <v>416</v>
      </c>
      <c r="B501">
        <v>15</v>
      </c>
      <c r="C501">
        <v>79</v>
      </c>
      <c r="D501">
        <v>43.5</v>
      </c>
      <c r="E501">
        <v>15</v>
      </c>
      <c r="F501">
        <v>78</v>
      </c>
      <c r="G501">
        <v>41.833333333333336</v>
      </c>
      <c r="H501">
        <v>15</v>
      </c>
      <c r="I501">
        <v>78</v>
      </c>
      <c r="J501">
        <v>40.5</v>
      </c>
      <c r="K501">
        <v>15</v>
      </c>
      <c r="L501">
        <v>77</v>
      </c>
      <c r="M501">
        <v>38.833333333333329</v>
      </c>
      <c r="N501">
        <v>15</v>
      </c>
      <c r="O501">
        <v>76</v>
      </c>
      <c r="P501">
        <v>37.166666666666664</v>
      </c>
      <c r="Q501">
        <v>15</v>
      </c>
      <c r="R501">
        <v>76</v>
      </c>
      <c r="S501">
        <v>35.666666666666671</v>
      </c>
      <c r="T501">
        <v>15</v>
      </c>
      <c r="U501">
        <v>75</v>
      </c>
      <c r="V501">
        <v>34.166666666666664</v>
      </c>
      <c r="W501">
        <v>15</v>
      </c>
      <c r="X501">
        <v>74</v>
      </c>
      <c r="Y501">
        <v>32.666666666666664</v>
      </c>
      <c r="Z501">
        <v>15</v>
      </c>
      <c r="AA501">
        <v>74</v>
      </c>
      <c r="AB501">
        <v>31.166666666666668</v>
      </c>
      <c r="AC501">
        <v>13</v>
      </c>
      <c r="AD501">
        <v>73</v>
      </c>
      <c r="AE501">
        <v>29.666666666666664</v>
      </c>
      <c r="AF501">
        <v>10</v>
      </c>
      <c r="AG501">
        <v>72</v>
      </c>
      <c r="AH501">
        <v>28</v>
      </c>
      <c r="AI501">
        <v>7</v>
      </c>
      <c r="AJ501">
        <v>71</v>
      </c>
      <c r="AK501">
        <v>26.333333333333332</v>
      </c>
      <c r="AL501">
        <v>5</v>
      </c>
      <c r="AM501">
        <v>71</v>
      </c>
      <c r="AN501">
        <v>25.166666666666664</v>
      </c>
      <c r="AO501">
        <v>5</v>
      </c>
      <c r="AP501">
        <v>70</v>
      </c>
      <c r="AQ501">
        <v>24</v>
      </c>
      <c r="AR501">
        <v>6</v>
      </c>
      <c r="AS501">
        <v>69</v>
      </c>
      <c r="AT501">
        <v>22.833333333333332</v>
      </c>
      <c r="AU501">
        <v>7</v>
      </c>
      <c r="AV501">
        <v>69</v>
      </c>
      <c r="AW501">
        <v>22.333333333333332</v>
      </c>
      <c r="AX501">
        <v>7</v>
      </c>
      <c r="AY501">
        <v>68</v>
      </c>
      <c r="AZ501">
        <v>21.166666666666668</v>
      </c>
      <c r="BA501">
        <v>6</v>
      </c>
      <c r="BB501">
        <v>67</v>
      </c>
      <c r="BC501">
        <v>20.333333333333332</v>
      </c>
      <c r="BD501">
        <v>4</v>
      </c>
      <c r="BE501">
        <v>83</v>
      </c>
      <c r="BF501">
        <v>22.166666666666664</v>
      </c>
      <c r="BG501">
        <v>3</v>
      </c>
      <c r="BH501">
        <v>98</v>
      </c>
      <c r="BI501">
        <v>23.833333333333332</v>
      </c>
      <c r="BJ501">
        <v>2</v>
      </c>
      <c r="BK501">
        <v>113</v>
      </c>
      <c r="BL501">
        <v>25.5</v>
      </c>
      <c r="BM501">
        <v>0</v>
      </c>
      <c r="BN501">
        <v>128</v>
      </c>
      <c r="BO501">
        <v>35.166666666666671</v>
      </c>
      <c r="BP501">
        <v>0</v>
      </c>
      <c r="BQ501">
        <v>143</v>
      </c>
      <c r="BR501">
        <v>45.166666666666671</v>
      </c>
      <c r="BS501">
        <v>14</v>
      </c>
      <c r="BT501">
        <v>172</v>
      </c>
      <c r="BU501">
        <v>96.666666666666671</v>
      </c>
      <c r="BV501">
        <v>15</v>
      </c>
      <c r="BW501">
        <v>174</v>
      </c>
      <c r="BX501">
        <v>54.833333333333329</v>
      </c>
    </row>
    <row r="502" spans="1:76" x14ac:dyDescent="0.4">
      <c r="A502" t="s">
        <v>417</v>
      </c>
      <c r="B502">
        <v>38</v>
      </c>
      <c r="C502">
        <v>102</v>
      </c>
      <c r="D502">
        <v>60</v>
      </c>
      <c r="E502">
        <v>37</v>
      </c>
      <c r="F502">
        <v>100</v>
      </c>
      <c r="G502">
        <v>59</v>
      </c>
      <c r="H502">
        <v>35</v>
      </c>
      <c r="I502">
        <v>97</v>
      </c>
      <c r="J502">
        <v>57.75</v>
      </c>
      <c r="K502">
        <v>33</v>
      </c>
      <c r="L502">
        <v>94</v>
      </c>
      <c r="M502">
        <v>56.25</v>
      </c>
      <c r="N502">
        <v>32</v>
      </c>
      <c r="O502">
        <v>91</v>
      </c>
      <c r="P502">
        <v>55.25</v>
      </c>
      <c r="Q502">
        <v>30</v>
      </c>
      <c r="R502">
        <v>88</v>
      </c>
      <c r="S502">
        <v>53.75</v>
      </c>
      <c r="T502">
        <v>28</v>
      </c>
      <c r="U502">
        <v>85</v>
      </c>
      <c r="V502">
        <v>52.5</v>
      </c>
      <c r="W502">
        <v>26</v>
      </c>
      <c r="X502">
        <v>83</v>
      </c>
      <c r="Y502">
        <v>51.5</v>
      </c>
      <c r="Z502">
        <v>24</v>
      </c>
      <c r="AA502">
        <v>80</v>
      </c>
      <c r="AB502">
        <v>50.5</v>
      </c>
      <c r="AC502">
        <v>21</v>
      </c>
      <c r="AD502">
        <v>77</v>
      </c>
      <c r="AE502">
        <v>49</v>
      </c>
      <c r="AF502">
        <v>19</v>
      </c>
      <c r="AG502">
        <v>77</v>
      </c>
      <c r="AH502">
        <v>48</v>
      </c>
      <c r="AI502">
        <v>16</v>
      </c>
      <c r="AJ502">
        <v>79</v>
      </c>
      <c r="AK502">
        <v>46.5</v>
      </c>
      <c r="AL502">
        <v>14</v>
      </c>
      <c r="AM502">
        <v>81</v>
      </c>
      <c r="AN502">
        <v>45.25</v>
      </c>
      <c r="AO502">
        <v>11</v>
      </c>
      <c r="AP502">
        <v>83</v>
      </c>
      <c r="AQ502">
        <v>44</v>
      </c>
      <c r="AR502">
        <v>9</v>
      </c>
      <c r="AS502">
        <v>85</v>
      </c>
      <c r="AT502">
        <v>43</v>
      </c>
      <c r="AU502">
        <v>6</v>
      </c>
      <c r="AV502">
        <v>87</v>
      </c>
      <c r="AW502">
        <v>41.5</v>
      </c>
      <c r="AX502">
        <v>12</v>
      </c>
      <c r="AY502">
        <v>171</v>
      </c>
      <c r="AZ502">
        <v>88</v>
      </c>
      <c r="BA502">
        <v>54</v>
      </c>
      <c r="BB502">
        <v>255</v>
      </c>
      <c r="BC502">
        <v>178.75</v>
      </c>
      <c r="BD502">
        <v>51</v>
      </c>
      <c r="BE502">
        <v>364</v>
      </c>
      <c r="BF502">
        <v>269.25</v>
      </c>
      <c r="BG502">
        <v>48</v>
      </c>
      <c r="BH502">
        <v>430</v>
      </c>
      <c r="BI502">
        <v>309.75</v>
      </c>
      <c r="BJ502">
        <v>45</v>
      </c>
      <c r="BK502">
        <v>377</v>
      </c>
      <c r="BL502">
        <v>277</v>
      </c>
      <c r="BM502">
        <v>43</v>
      </c>
      <c r="BN502">
        <v>325</v>
      </c>
      <c r="BO502">
        <v>244.75</v>
      </c>
      <c r="BP502">
        <v>40</v>
      </c>
      <c r="BQ502">
        <v>276</v>
      </c>
      <c r="BR502">
        <v>212</v>
      </c>
      <c r="BS502">
        <v>37</v>
      </c>
      <c r="BT502">
        <v>237</v>
      </c>
      <c r="BU502">
        <v>179.75</v>
      </c>
      <c r="BV502">
        <v>34</v>
      </c>
      <c r="BW502">
        <v>211</v>
      </c>
      <c r="BX502">
        <v>147</v>
      </c>
    </row>
    <row r="503" spans="1:76" x14ac:dyDescent="0.4">
      <c r="A503" t="s">
        <v>418</v>
      </c>
      <c r="B503">
        <v>15</v>
      </c>
      <c r="C503">
        <v>60</v>
      </c>
      <c r="D503">
        <v>42.428571428571423</v>
      </c>
      <c r="E503">
        <v>17</v>
      </c>
      <c r="F503">
        <v>59</v>
      </c>
      <c r="G503">
        <v>42.285714285714285</v>
      </c>
      <c r="H503">
        <v>20</v>
      </c>
      <c r="I503">
        <v>59</v>
      </c>
      <c r="J503">
        <v>42.428571428571423</v>
      </c>
      <c r="K503">
        <v>22</v>
      </c>
      <c r="L503">
        <v>59</v>
      </c>
      <c r="M503">
        <v>42.428571428571423</v>
      </c>
      <c r="N503">
        <v>25</v>
      </c>
      <c r="O503">
        <v>59</v>
      </c>
      <c r="P503">
        <v>42.571428571428577</v>
      </c>
      <c r="Q503">
        <v>27</v>
      </c>
      <c r="R503">
        <v>59</v>
      </c>
      <c r="S503">
        <v>42.285714285714285</v>
      </c>
      <c r="T503">
        <v>26</v>
      </c>
      <c r="U503">
        <v>60</v>
      </c>
      <c r="V503">
        <v>42.285714285714285</v>
      </c>
      <c r="W503">
        <v>25</v>
      </c>
      <c r="X503">
        <v>63</v>
      </c>
      <c r="Y503">
        <v>42.285714285714285</v>
      </c>
      <c r="Z503">
        <v>24</v>
      </c>
      <c r="AA503">
        <v>65</v>
      </c>
      <c r="AB503">
        <v>42.285714285714285</v>
      </c>
      <c r="AC503">
        <v>22</v>
      </c>
      <c r="AD503">
        <v>67</v>
      </c>
      <c r="AE503">
        <v>42.000000000000007</v>
      </c>
      <c r="AF503">
        <v>18</v>
      </c>
      <c r="AG503">
        <v>70</v>
      </c>
      <c r="AH503">
        <v>42.142857142857146</v>
      </c>
      <c r="AI503">
        <v>15</v>
      </c>
      <c r="AJ503">
        <v>72</v>
      </c>
      <c r="AK503">
        <v>42.285714285714285</v>
      </c>
      <c r="AL503">
        <v>11</v>
      </c>
      <c r="AM503">
        <v>74</v>
      </c>
      <c r="AN503">
        <v>42.285714285714285</v>
      </c>
      <c r="AO503">
        <v>7</v>
      </c>
      <c r="AP503">
        <v>77</v>
      </c>
      <c r="AQ503">
        <v>42.285714285714285</v>
      </c>
      <c r="AR503">
        <v>3</v>
      </c>
      <c r="AS503">
        <v>79</v>
      </c>
      <c r="AT503">
        <v>42.142857142857139</v>
      </c>
      <c r="AU503">
        <v>0</v>
      </c>
      <c r="AV503">
        <v>81</v>
      </c>
      <c r="AW503">
        <v>42.142857142857139</v>
      </c>
      <c r="AX503">
        <v>0</v>
      </c>
      <c r="AY503">
        <v>84</v>
      </c>
      <c r="AZ503">
        <v>43</v>
      </c>
      <c r="BA503">
        <v>0</v>
      </c>
      <c r="BB503">
        <v>117</v>
      </c>
      <c r="BC503">
        <v>57.714285714285715</v>
      </c>
      <c r="BD503">
        <v>46</v>
      </c>
      <c r="BE503">
        <v>216</v>
      </c>
      <c r="BF503">
        <v>94.142857142857139</v>
      </c>
      <c r="BG503">
        <v>59</v>
      </c>
      <c r="BH503">
        <v>315</v>
      </c>
      <c r="BI503">
        <v>139.71428571428569</v>
      </c>
      <c r="BJ503">
        <v>59</v>
      </c>
      <c r="BK503">
        <v>334</v>
      </c>
      <c r="BL503">
        <v>165.71428571428572</v>
      </c>
      <c r="BM503">
        <v>8</v>
      </c>
      <c r="BN503">
        <v>265</v>
      </c>
      <c r="BO503">
        <v>101.85714285714288</v>
      </c>
      <c r="BP503">
        <v>17</v>
      </c>
      <c r="BQ503">
        <v>198</v>
      </c>
      <c r="BR503">
        <v>90.285714285714292</v>
      </c>
      <c r="BS503">
        <v>26</v>
      </c>
      <c r="BT503">
        <v>158</v>
      </c>
      <c r="BU503">
        <v>78.142857142857139</v>
      </c>
      <c r="BV503">
        <v>35</v>
      </c>
      <c r="BW503">
        <v>119</v>
      </c>
      <c r="BX503">
        <v>66.571428571428569</v>
      </c>
    </row>
    <row r="504" spans="1:76" x14ac:dyDescent="0.4">
      <c r="A504" t="s">
        <v>419</v>
      </c>
      <c r="B504">
        <v>19</v>
      </c>
      <c r="C504">
        <v>213</v>
      </c>
      <c r="D504">
        <v>99.928571428571431</v>
      </c>
      <c r="E504">
        <v>23</v>
      </c>
      <c r="F504">
        <v>205</v>
      </c>
      <c r="G504">
        <v>98.928571428571431</v>
      </c>
      <c r="H504">
        <v>27</v>
      </c>
      <c r="I504">
        <v>197</v>
      </c>
      <c r="J504">
        <v>97.714285714285722</v>
      </c>
      <c r="K504">
        <v>31</v>
      </c>
      <c r="L504">
        <v>190</v>
      </c>
      <c r="M504">
        <v>96.571428571428555</v>
      </c>
      <c r="N504">
        <v>35</v>
      </c>
      <c r="O504">
        <v>182</v>
      </c>
      <c r="P504">
        <v>95.357142857142861</v>
      </c>
      <c r="Q504">
        <v>39</v>
      </c>
      <c r="R504">
        <v>174</v>
      </c>
      <c r="S504">
        <v>94.357142857142847</v>
      </c>
      <c r="T504">
        <v>43</v>
      </c>
      <c r="U504">
        <v>166</v>
      </c>
      <c r="V504">
        <v>93.214285714285722</v>
      </c>
      <c r="W504">
        <v>46</v>
      </c>
      <c r="X504">
        <v>158</v>
      </c>
      <c r="Y504">
        <v>92</v>
      </c>
      <c r="Z504">
        <v>46</v>
      </c>
      <c r="AA504">
        <v>151</v>
      </c>
      <c r="AB504">
        <v>90.785714285714292</v>
      </c>
      <c r="AC504">
        <v>46</v>
      </c>
      <c r="AD504">
        <v>143</v>
      </c>
      <c r="AE504">
        <v>89.857142857142847</v>
      </c>
      <c r="AF504">
        <v>46</v>
      </c>
      <c r="AG504">
        <v>135</v>
      </c>
      <c r="AH504">
        <v>88.714285714285694</v>
      </c>
      <c r="AI504">
        <v>46</v>
      </c>
      <c r="AJ504">
        <v>127</v>
      </c>
      <c r="AK504">
        <v>87.571428571428569</v>
      </c>
      <c r="AL504">
        <v>46</v>
      </c>
      <c r="AM504">
        <v>131</v>
      </c>
      <c r="AN504">
        <v>86.357142857142861</v>
      </c>
      <c r="AO504">
        <v>46</v>
      </c>
      <c r="AP504">
        <v>136</v>
      </c>
      <c r="AQ504">
        <v>85.357142857142875</v>
      </c>
      <c r="AR504">
        <v>46</v>
      </c>
      <c r="AS504">
        <v>141</v>
      </c>
      <c r="AT504">
        <v>84.142857142857153</v>
      </c>
      <c r="AU504">
        <v>46</v>
      </c>
      <c r="AV504">
        <v>146</v>
      </c>
      <c r="AW504">
        <v>83</v>
      </c>
      <c r="AX504">
        <v>46</v>
      </c>
      <c r="AY504">
        <v>151</v>
      </c>
      <c r="AZ504">
        <v>86.428571428571416</v>
      </c>
      <c r="BA504">
        <v>46</v>
      </c>
      <c r="BB504">
        <v>221</v>
      </c>
      <c r="BC504">
        <v>105.71428571428571</v>
      </c>
      <c r="BD504">
        <v>46</v>
      </c>
      <c r="BE504">
        <v>362</v>
      </c>
      <c r="BF504">
        <v>148.85714285714283</v>
      </c>
      <c r="BG504">
        <v>44</v>
      </c>
      <c r="BH504">
        <v>369</v>
      </c>
      <c r="BI504">
        <v>167.35714285714283</v>
      </c>
      <c r="BJ504">
        <v>42</v>
      </c>
      <c r="BK504">
        <v>377</v>
      </c>
      <c r="BL504">
        <v>173.57142857142856</v>
      </c>
      <c r="BM504">
        <v>0</v>
      </c>
      <c r="BN504">
        <v>223</v>
      </c>
      <c r="BO504">
        <v>82.571428571428569</v>
      </c>
      <c r="BP504">
        <v>0</v>
      </c>
      <c r="BQ504">
        <v>188</v>
      </c>
      <c r="BR504">
        <v>103.42857142857142</v>
      </c>
      <c r="BS504">
        <v>34</v>
      </c>
      <c r="BT504">
        <v>251</v>
      </c>
      <c r="BU504">
        <v>137.99999999999997</v>
      </c>
      <c r="BV504">
        <v>46</v>
      </c>
      <c r="BW504">
        <v>373</v>
      </c>
      <c r="BX504">
        <v>229.57142857142856</v>
      </c>
    </row>
    <row r="505" spans="1:76" x14ac:dyDescent="0.4">
      <c r="A505" t="s">
        <v>420</v>
      </c>
      <c r="B505">
        <v>31</v>
      </c>
      <c r="C505">
        <v>45</v>
      </c>
      <c r="D505">
        <v>35.666666666666664</v>
      </c>
      <c r="E505">
        <v>29</v>
      </c>
      <c r="F505">
        <v>43</v>
      </c>
      <c r="G505">
        <v>34</v>
      </c>
      <c r="H505">
        <v>28</v>
      </c>
      <c r="I505">
        <v>41</v>
      </c>
      <c r="J505">
        <v>33</v>
      </c>
      <c r="K505">
        <v>27</v>
      </c>
      <c r="L505">
        <v>38</v>
      </c>
      <c r="M505">
        <v>31.333333333333332</v>
      </c>
      <c r="N505">
        <v>26</v>
      </c>
      <c r="O505">
        <v>36</v>
      </c>
      <c r="P505">
        <v>30</v>
      </c>
      <c r="Q505">
        <v>24</v>
      </c>
      <c r="R505">
        <v>34</v>
      </c>
      <c r="S505">
        <v>28.666666666666668</v>
      </c>
      <c r="T505">
        <v>23</v>
      </c>
      <c r="U505">
        <v>31</v>
      </c>
      <c r="V505">
        <v>27</v>
      </c>
      <c r="W505">
        <v>22</v>
      </c>
      <c r="X505">
        <v>29</v>
      </c>
      <c r="Y505">
        <v>25.666666666666668</v>
      </c>
      <c r="Z505">
        <v>21</v>
      </c>
      <c r="AA505">
        <v>27</v>
      </c>
      <c r="AB505">
        <v>24.666666666666668</v>
      </c>
      <c r="AC505">
        <v>19</v>
      </c>
      <c r="AD505">
        <v>25</v>
      </c>
      <c r="AE505">
        <v>22.666666666666668</v>
      </c>
      <c r="AF505">
        <v>18</v>
      </c>
      <c r="AG505">
        <v>24</v>
      </c>
      <c r="AH505">
        <v>21.333333333333332</v>
      </c>
      <c r="AI505">
        <v>17</v>
      </c>
      <c r="AJ505">
        <v>24</v>
      </c>
      <c r="AK505">
        <v>20.333333333333332</v>
      </c>
      <c r="AL505">
        <v>16</v>
      </c>
      <c r="AM505">
        <v>23</v>
      </c>
      <c r="AN505">
        <v>18.666666666666668</v>
      </c>
      <c r="AO505">
        <v>14</v>
      </c>
      <c r="AP505">
        <v>22</v>
      </c>
      <c r="AQ505">
        <v>17</v>
      </c>
      <c r="AR505">
        <v>13</v>
      </c>
      <c r="AS505">
        <v>22</v>
      </c>
      <c r="AT505">
        <v>16</v>
      </c>
      <c r="AU505">
        <v>10</v>
      </c>
      <c r="AV505">
        <v>21</v>
      </c>
      <c r="AW505">
        <v>14.333333333333332</v>
      </c>
      <c r="AX505">
        <v>8</v>
      </c>
      <c r="AY505">
        <v>20</v>
      </c>
      <c r="AZ505">
        <v>13</v>
      </c>
      <c r="BA505">
        <v>5</v>
      </c>
      <c r="BB505">
        <v>19</v>
      </c>
      <c r="BC505">
        <v>11</v>
      </c>
      <c r="BD505">
        <v>3</v>
      </c>
      <c r="BE505">
        <v>19</v>
      </c>
      <c r="BF505">
        <v>10</v>
      </c>
      <c r="BG505">
        <v>1</v>
      </c>
      <c r="BH505">
        <v>51</v>
      </c>
      <c r="BI505">
        <v>27.333333333333332</v>
      </c>
      <c r="BJ505">
        <v>0</v>
      </c>
      <c r="BK505">
        <v>83</v>
      </c>
      <c r="BL505">
        <v>45</v>
      </c>
      <c r="BM505">
        <v>0</v>
      </c>
      <c r="BN505">
        <v>115</v>
      </c>
      <c r="BO505">
        <v>63.333333333333329</v>
      </c>
      <c r="BP505">
        <v>0</v>
      </c>
      <c r="BQ505">
        <v>147</v>
      </c>
      <c r="BR505">
        <v>81.333333333333329</v>
      </c>
      <c r="BS505">
        <v>29</v>
      </c>
      <c r="BT505">
        <v>319</v>
      </c>
      <c r="BU505">
        <v>175.66666666666666</v>
      </c>
      <c r="BV505">
        <v>65</v>
      </c>
      <c r="BW505">
        <v>362</v>
      </c>
      <c r="BX505">
        <v>212.66666666666666</v>
      </c>
    </row>
    <row r="506" spans="1:76" x14ac:dyDescent="0.4">
      <c r="A506" t="s">
        <v>421</v>
      </c>
      <c r="B506">
        <v>13</v>
      </c>
      <c r="C506">
        <v>46</v>
      </c>
      <c r="D506">
        <v>28.833333333333332</v>
      </c>
      <c r="E506">
        <v>13</v>
      </c>
      <c r="F506">
        <v>44</v>
      </c>
      <c r="G506">
        <v>28.166666666666664</v>
      </c>
      <c r="H506">
        <v>14</v>
      </c>
      <c r="I506">
        <v>42</v>
      </c>
      <c r="J506">
        <v>27.666666666666668</v>
      </c>
      <c r="K506">
        <v>14</v>
      </c>
      <c r="L506">
        <v>40</v>
      </c>
      <c r="M506">
        <v>26.666666666666668</v>
      </c>
      <c r="N506">
        <v>15</v>
      </c>
      <c r="O506">
        <v>38</v>
      </c>
      <c r="P506">
        <v>26.166666666666664</v>
      </c>
      <c r="Q506">
        <v>15</v>
      </c>
      <c r="R506">
        <v>36</v>
      </c>
      <c r="S506">
        <v>25.666666666666668</v>
      </c>
      <c r="T506">
        <v>15</v>
      </c>
      <c r="U506">
        <v>35</v>
      </c>
      <c r="V506">
        <v>25</v>
      </c>
      <c r="W506">
        <v>16</v>
      </c>
      <c r="X506">
        <v>34</v>
      </c>
      <c r="Y506">
        <v>24.5</v>
      </c>
      <c r="Z506">
        <v>16</v>
      </c>
      <c r="AA506">
        <v>33</v>
      </c>
      <c r="AB506">
        <v>23.666666666666668</v>
      </c>
      <c r="AC506">
        <v>17</v>
      </c>
      <c r="AD506">
        <v>33</v>
      </c>
      <c r="AE506">
        <v>23.166666666666664</v>
      </c>
      <c r="AF506">
        <v>17</v>
      </c>
      <c r="AG506">
        <v>32</v>
      </c>
      <c r="AH506">
        <v>22.5</v>
      </c>
      <c r="AI506">
        <v>16</v>
      </c>
      <c r="AJ506">
        <v>32</v>
      </c>
      <c r="AK506">
        <v>22</v>
      </c>
      <c r="AL506">
        <v>16</v>
      </c>
      <c r="AM506">
        <v>31</v>
      </c>
      <c r="AN506">
        <v>21.5</v>
      </c>
      <c r="AO506">
        <v>15</v>
      </c>
      <c r="AP506">
        <v>30</v>
      </c>
      <c r="AQ506">
        <v>20.5</v>
      </c>
      <c r="AR506">
        <v>15</v>
      </c>
      <c r="AS506">
        <v>30</v>
      </c>
      <c r="AT506">
        <v>20.166666666666664</v>
      </c>
      <c r="AU506">
        <v>14</v>
      </c>
      <c r="AV506">
        <v>29</v>
      </c>
      <c r="AW506">
        <v>19.333333333333332</v>
      </c>
      <c r="AX506">
        <v>13</v>
      </c>
      <c r="AY506">
        <v>28</v>
      </c>
      <c r="AZ506">
        <v>18.5</v>
      </c>
      <c r="BA506">
        <v>13</v>
      </c>
      <c r="BB506">
        <v>108</v>
      </c>
      <c r="BC506">
        <v>34.333333333333336</v>
      </c>
      <c r="BD506">
        <v>12</v>
      </c>
      <c r="BE506">
        <v>201</v>
      </c>
      <c r="BF506">
        <v>49.333333333333329</v>
      </c>
      <c r="BG506">
        <v>12</v>
      </c>
      <c r="BH506">
        <v>294</v>
      </c>
      <c r="BI506">
        <v>64.833333333333343</v>
      </c>
      <c r="BJ506">
        <v>11</v>
      </c>
      <c r="BK506">
        <v>279</v>
      </c>
      <c r="BL506">
        <v>61.833333333333336</v>
      </c>
      <c r="BM506">
        <v>21</v>
      </c>
      <c r="BN506">
        <v>263</v>
      </c>
      <c r="BO506">
        <v>71.5</v>
      </c>
      <c r="BP506">
        <v>25</v>
      </c>
      <c r="BQ506">
        <v>248</v>
      </c>
      <c r="BR506">
        <v>84.666666666666671</v>
      </c>
      <c r="BS506">
        <v>60</v>
      </c>
      <c r="BT506">
        <v>319</v>
      </c>
      <c r="BU506">
        <v>147</v>
      </c>
      <c r="BV506">
        <v>57</v>
      </c>
      <c r="BW506">
        <v>217</v>
      </c>
      <c r="BX506">
        <v>116.16666666666666</v>
      </c>
    </row>
    <row r="507" spans="1:76" x14ac:dyDescent="0.4">
      <c r="A507" t="s">
        <v>422</v>
      </c>
      <c r="B507">
        <v>53</v>
      </c>
      <c r="C507">
        <v>77</v>
      </c>
      <c r="D507">
        <v>64.5</v>
      </c>
      <c r="E507">
        <v>52</v>
      </c>
      <c r="F507">
        <v>76</v>
      </c>
      <c r="G507">
        <v>63</v>
      </c>
      <c r="H507">
        <v>51</v>
      </c>
      <c r="I507">
        <v>74</v>
      </c>
      <c r="J507">
        <v>61.166666666666671</v>
      </c>
      <c r="K507">
        <v>50</v>
      </c>
      <c r="L507">
        <v>72</v>
      </c>
      <c r="M507">
        <v>59.333333333333336</v>
      </c>
      <c r="N507">
        <v>50</v>
      </c>
      <c r="O507">
        <v>71</v>
      </c>
      <c r="P507">
        <v>58</v>
      </c>
      <c r="Q507">
        <v>49</v>
      </c>
      <c r="R507">
        <v>69</v>
      </c>
      <c r="S507">
        <v>56.166666666666671</v>
      </c>
      <c r="T507">
        <v>48</v>
      </c>
      <c r="U507">
        <v>68</v>
      </c>
      <c r="V507">
        <v>54.5</v>
      </c>
      <c r="W507">
        <v>47</v>
      </c>
      <c r="X507">
        <v>66</v>
      </c>
      <c r="Y507">
        <v>52.833333333333336</v>
      </c>
      <c r="Z507">
        <v>45</v>
      </c>
      <c r="AA507">
        <v>64</v>
      </c>
      <c r="AB507">
        <v>51.333333333333336</v>
      </c>
      <c r="AC507">
        <v>42</v>
      </c>
      <c r="AD507">
        <v>63</v>
      </c>
      <c r="AE507">
        <v>49.833333333333336</v>
      </c>
      <c r="AF507">
        <v>40</v>
      </c>
      <c r="AG507">
        <v>61</v>
      </c>
      <c r="AH507">
        <v>48.166666666666664</v>
      </c>
      <c r="AI507">
        <v>37</v>
      </c>
      <c r="AJ507">
        <v>59</v>
      </c>
      <c r="AK507">
        <v>46.333333333333329</v>
      </c>
      <c r="AL507">
        <v>34</v>
      </c>
      <c r="AM507">
        <v>58</v>
      </c>
      <c r="AN507">
        <v>44.833333333333336</v>
      </c>
      <c r="AO507">
        <v>32</v>
      </c>
      <c r="AP507">
        <v>56</v>
      </c>
      <c r="AQ507">
        <v>43.166666666666671</v>
      </c>
      <c r="AR507">
        <v>29</v>
      </c>
      <c r="AS507">
        <v>55</v>
      </c>
      <c r="AT507">
        <v>41.5</v>
      </c>
      <c r="AU507">
        <v>26</v>
      </c>
      <c r="AV507">
        <v>53</v>
      </c>
      <c r="AW507">
        <v>39.666666666666664</v>
      </c>
      <c r="AX507">
        <v>30</v>
      </c>
      <c r="AY507">
        <v>51</v>
      </c>
      <c r="AZ507">
        <v>39</v>
      </c>
      <c r="BA507">
        <v>33</v>
      </c>
      <c r="BB507">
        <v>50</v>
      </c>
      <c r="BC507">
        <v>38.5</v>
      </c>
      <c r="BD507">
        <v>33</v>
      </c>
      <c r="BE507">
        <v>48</v>
      </c>
      <c r="BF507">
        <v>37.666666666666664</v>
      </c>
      <c r="BG507">
        <v>32</v>
      </c>
      <c r="BH507">
        <v>47</v>
      </c>
      <c r="BI507">
        <v>37.166666666666664</v>
      </c>
      <c r="BJ507">
        <v>30</v>
      </c>
      <c r="BK507">
        <v>45</v>
      </c>
      <c r="BL507">
        <v>36.5</v>
      </c>
      <c r="BM507">
        <v>28</v>
      </c>
      <c r="BN507">
        <v>46</v>
      </c>
      <c r="BO507">
        <v>35.833333333333336</v>
      </c>
      <c r="BP507">
        <v>26</v>
      </c>
      <c r="BQ507">
        <v>49</v>
      </c>
      <c r="BR507">
        <v>35.166666666666664</v>
      </c>
      <c r="BS507">
        <v>24</v>
      </c>
      <c r="BT507">
        <v>53</v>
      </c>
      <c r="BU507">
        <v>34.5</v>
      </c>
      <c r="BV507">
        <v>22</v>
      </c>
      <c r="BW507">
        <v>56</v>
      </c>
      <c r="BX507">
        <v>34</v>
      </c>
    </row>
    <row r="508" spans="1:76" x14ac:dyDescent="0.4">
      <c r="A508" t="s">
        <v>423</v>
      </c>
      <c r="B508">
        <v>106</v>
      </c>
      <c r="C508">
        <v>106</v>
      </c>
      <c r="D508">
        <v>106</v>
      </c>
      <c r="E508">
        <v>106</v>
      </c>
      <c r="F508">
        <v>106</v>
      </c>
      <c r="G508">
        <v>106</v>
      </c>
      <c r="H508">
        <v>106</v>
      </c>
      <c r="I508">
        <v>106</v>
      </c>
      <c r="J508">
        <v>106</v>
      </c>
      <c r="K508">
        <v>106</v>
      </c>
      <c r="L508">
        <v>106</v>
      </c>
      <c r="M508">
        <v>106</v>
      </c>
      <c r="N508">
        <v>106</v>
      </c>
      <c r="O508">
        <v>106</v>
      </c>
      <c r="P508">
        <v>106</v>
      </c>
      <c r="Q508">
        <v>106</v>
      </c>
      <c r="R508">
        <v>106</v>
      </c>
      <c r="S508">
        <v>106</v>
      </c>
      <c r="T508">
        <v>106</v>
      </c>
      <c r="U508">
        <v>106</v>
      </c>
      <c r="V508">
        <v>106</v>
      </c>
      <c r="W508">
        <v>106</v>
      </c>
      <c r="X508">
        <v>106</v>
      </c>
      <c r="Y508">
        <v>106</v>
      </c>
      <c r="Z508">
        <v>106</v>
      </c>
      <c r="AA508">
        <v>106</v>
      </c>
      <c r="AB508">
        <v>106</v>
      </c>
      <c r="AC508">
        <v>106</v>
      </c>
      <c r="AD508">
        <v>106</v>
      </c>
      <c r="AE508">
        <v>106</v>
      </c>
      <c r="AF508">
        <v>106</v>
      </c>
      <c r="AG508">
        <v>106</v>
      </c>
      <c r="AH508">
        <v>106</v>
      </c>
      <c r="AI508">
        <v>106</v>
      </c>
      <c r="AJ508">
        <v>106</v>
      </c>
      <c r="AK508">
        <v>106</v>
      </c>
      <c r="AL508">
        <v>106</v>
      </c>
      <c r="AM508">
        <v>106</v>
      </c>
      <c r="AN508">
        <v>106</v>
      </c>
      <c r="AO508">
        <v>106</v>
      </c>
      <c r="AP508">
        <v>106</v>
      </c>
      <c r="AQ508">
        <v>106</v>
      </c>
      <c r="AR508">
        <v>106</v>
      </c>
      <c r="AS508">
        <v>106</v>
      </c>
      <c r="AT508">
        <v>106</v>
      </c>
      <c r="AU508">
        <v>106</v>
      </c>
      <c r="AV508">
        <v>106</v>
      </c>
      <c r="AW508">
        <v>106</v>
      </c>
      <c r="AX508">
        <v>106</v>
      </c>
      <c r="AY508">
        <v>106</v>
      </c>
      <c r="AZ508">
        <v>106</v>
      </c>
      <c r="BA508">
        <v>106</v>
      </c>
      <c r="BB508">
        <v>106</v>
      </c>
      <c r="BC508">
        <v>106</v>
      </c>
      <c r="BD508">
        <v>106</v>
      </c>
      <c r="BE508">
        <v>106</v>
      </c>
      <c r="BF508">
        <v>106</v>
      </c>
      <c r="BG508">
        <v>106</v>
      </c>
      <c r="BH508">
        <v>106</v>
      </c>
      <c r="BI508">
        <v>106</v>
      </c>
      <c r="BJ508">
        <v>106</v>
      </c>
      <c r="BK508">
        <v>106</v>
      </c>
      <c r="BL508">
        <v>106</v>
      </c>
      <c r="BM508">
        <v>106</v>
      </c>
      <c r="BN508">
        <v>106</v>
      </c>
      <c r="BO508">
        <v>106</v>
      </c>
      <c r="BP508">
        <v>106</v>
      </c>
      <c r="BQ508">
        <v>106</v>
      </c>
      <c r="BR508">
        <v>106</v>
      </c>
      <c r="BS508">
        <v>106</v>
      </c>
      <c r="BT508">
        <v>106</v>
      </c>
      <c r="BU508">
        <v>106</v>
      </c>
      <c r="BV508">
        <v>106</v>
      </c>
      <c r="BW508">
        <v>106</v>
      </c>
      <c r="BX508">
        <v>106</v>
      </c>
    </row>
    <row r="509" spans="1:76" x14ac:dyDescent="0.4">
      <c r="A509" t="s">
        <v>424</v>
      </c>
      <c r="B509">
        <v>17</v>
      </c>
      <c r="C509">
        <v>78</v>
      </c>
      <c r="D509">
        <v>39.799999999999997</v>
      </c>
      <c r="E509">
        <v>18</v>
      </c>
      <c r="F509">
        <v>85</v>
      </c>
      <c r="G509">
        <v>42.2</v>
      </c>
      <c r="H509">
        <v>20</v>
      </c>
      <c r="I509">
        <v>93</v>
      </c>
      <c r="J509">
        <v>45.2</v>
      </c>
      <c r="K509">
        <v>22</v>
      </c>
      <c r="L509">
        <v>100</v>
      </c>
      <c r="M509">
        <v>47.8</v>
      </c>
      <c r="N509">
        <v>23</v>
      </c>
      <c r="O509">
        <v>108</v>
      </c>
      <c r="P509">
        <v>50.4</v>
      </c>
      <c r="Q509">
        <v>25</v>
      </c>
      <c r="R509">
        <v>115</v>
      </c>
      <c r="S509">
        <v>53.2</v>
      </c>
      <c r="T509">
        <v>26</v>
      </c>
      <c r="U509">
        <v>123</v>
      </c>
      <c r="V509">
        <v>55.8</v>
      </c>
      <c r="W509">
        <v>28</v>
      </c>
      <c r="X509">
        <v>130</v>
      </c>
      <c r="Y509">
        <v>58.4</v>
      </c>
      <c r="Z509">
        <v>30</v>
      </c>
      <c r="AA509">
        <v>111</v>
      </c>
      <c r="AB509">
        <v>55.6</v>
      </c>
      <c r="AC509">
        <v>31</v>
      </c>
      <c r="AD509">
        <v>92</v>
      </c>
      <c r="AE509">
        <v>53.2</v>
      </c>
      <c r="AF509">
        <v>33</v>
      </c>
      <c r="AG509">
        <v>91</v>
      </c>
      <c r="AH509">
        <v>54.2</v>
      </c>
      <c r="AI509">
        <v>34</v>
      </c>
      <c r="AJ509">
        <v>91</v>
      </c>
      <c r="AK509">
        <v>55</v>
      </c>
      <c r="AL509">
        <v>36</v>
      </c>
      <c r="AM509">
        <v>90</v>
      </c>
      <c r="AN509">
        <v>56.2</v>
      </c>
      <c r="AO509">
        <v>38</v>
      </c>
      <c r="AP509">
        <v>89</v>
      </c>
      <c r="AQ509">
        <v>57.4</v>
      </c>
      <c r="AR509">
        <v>39</v>
      </c>
      <c r="AS509">
        <v>89</v>
      </c>
      <c r="AT509">
        <v>58.2</v>
      </c>
      <c r="AU509">
        <v>41</v>
      </c>
      <c r="AV509">
        <v>88</v>
      </c>
      <c r="AW509">
        <v>59.4</v>
      </c>
      <c r="AX509">
        <v>43</v>
      </c>
      <c r="AY509">
        <v>88</v>
      </c>
      <c r="AZ509">
        <v>60.6</v>
      </c>
      <c r="BA509">
        <v>44</v>
      </c>
      <c r="BB509">
        <v>87</v>
      </c>
      <c r="BC509">
        <v>64</v>
      </c>
      <c r="BD509">
        <v>46</v>
      </c>
      <c r="BE509">
        <v>86</v>
      </c>
      <c r="BF509">
        <v>67.8</v>
      </c>
      <c r="BG509">
        <v>47</v>
      </c>
      <c r="BH509">
        <v>89</v>
      </c>
      <c r="BI509">
        <v>74.8</v>
      </c>
      <c r="BJ509">
        <v>49</v>
      </c>
      <c r="BK509">
        <v>102</v>
      </c>
      <c r="BL509">
        <v>81.599999999999994</v>
      </c>
      <c r="BM509">
        <v>51</v>
      </c>
      <c r="BN509">
        <v>115</v>
      </c>
      <c r="BO509">
        <v>88.6</v>
      </c>
      <c r="BP509">
        <v>52</v>
      </c>
      <c r="BQ509">
        <v>128</v>
      </c>
      <c r="BR509">
        <v>95.6</v>
      </c>
      <c r="BS509">
        <v>54</v>
      </c>
      <c r="BT509">
        <v>147</v>
      </c>
      <c r="BU509">
        <v>102.8</v>
      </c>
      <c r="BV509">
        <v>56</v>
      </c>
      <c r="BW509">
        <v>165</v>
      </c>
      <c r="BX509">
        <v>109.8</v>
      </c>
    </row>
    <row r="510" spans="1:76" x14ac:dyDescent="0.4">
      <c r="A510" t="s">
        <v>425</v>
      </c>
      <c r="B510">
        <v>51</v>
      </c>
      <c r="C510">
        <v>88</v>
      </c>
      <c r="D510">
        <v>65.8</v>
      </c>
      <c r="E510">
        <v>51</v>
      </c>
      <c r="F510">
        <v>74</v>
      </c>
      <c r="G510">
        <v>62.4</v>
      </c>
      <c r="H510">
        <v>52</v>
      </c>
      <c r="I510">
        <v>64</v>
      </c>
      <c r="J510">
        <v>58.8</v>
      </c>
      <c r="K510">
        <v>45</v>
      </c>
      <c r="L510">
        <v>63</v>
      </c>
      <c r="M510">
        <v>55.4</v>
      </c>
      <c r="N510">
        <v>45</v>
      </c>
      <c r="O510">
        <v>62</v>
      </c>
      <c r="P510">
        <v>54.6</v>
      </c>
      <c r="Q510">
        <v>45</v>
      </c>
      <c r="R510">
        <v>60</v>
      </c>
      <c r="S510">
        <v>54</v>
      </c>
      <c r="T510">
        <v>44</v>
      </c>
      <c r="U510">
        <v>59</v>
      </c>
      <c r="V510">
        <v>52.8</v>
      </c>
      <c r="W510">
        <v>44</v>
      </c>
      <c r="X510">
        <v>58</v>
      </c>
      <c r="Y510">
        <v>52.2</v>
      </c>
      <c r="Z510">
        <v>44</v>
      </c>
      <c r="AA510">
        <v>57</v>
      </c>
      <c r="AB510">
        <v>51.6</v>
      </c>
      <c r="AC510">
        <v>44</v>
      </c>
      <c r="AD510">
        <v>56</v>
      </c>
      <c r="AE510">
        <v>51</v>
      </c>
      <c r="AF510">
        <v>44</v>
      </c>
      <c r="AG510">
        <v>55</v>
      </c>
      <c r="AH510">
        <v>50.2</v>
      </c>
      <c r="AI510">
        <v>42</v>
      </c>
      <c r="AJ510">
        <v>55</v>
      </c>
      <c r="AK510">
        <v>49.6</v>
      </c>
      <c r="AL510">
        <v>40</v>
      </c>
      <c r="AM510">
        <v>55</v>
      </c>
      <c r="AN510">
        <v>48.8</v>
      </c>
      <c r="AO510">
        <v>38</v>
      </c>
      <c r="AP510">
        <v>55</v>
      </c>
      <c r="AQ510">
        <v>48</v>
      </c>
      <c r="AR510">
        <v>36</v>
      </c>
      <c r="AS510">
        <v>55</v>
      </c>
      <c r="AT510">
        <v>47</v>
      </c>
      <c r="AU510">
        <v>34</v>
      </c>
      <c r="AV510">
        <v>56</v>
      </c>
      <c r="AW510">
        <v>46.6</v>
      </c>
      <c r="AX510">
        <v>32</v>
      </c>
      <c r="AY510">
        <v>56</v>
      </c>
      <c r="AZ510">
        <v>45.8</v>
      </c>
      <c r="BA510">
        <v>37</v>
      </c>
      <c r="BB510">
        <v>56</v>
      </c>
      <c r="BC510">
        <v>46.6</v>
      </c>
      <c r="BD510">
        <v>43</v>
      </c>
      <c r="BE510">
        <v>57</v>
      </c>
      <c r="BF510">
        <v>47.6</v>
      </c>
      <c r="BG510">
        <v>43</v>
      </c>
      <c r="BH510">
        <v>57</v>
      </c>
      <c r="BI510">
        <v>48.6</v>
      </c>
      <c r="BJ510">
        <v>42</v>
      </c>
      <c r="BK510">
        <v>57</v>
      </c>
      <c r="BL510">
        <v>49.2</v>
      </c>
      <c r="BM510">
        <v>42</v>
      </c>
      <c r="BN510">
        <v>61</v>
      </c>
      <c r="BO510">
        <v>50.4</v>
      </c>
      <c r="BP510">
        <v>42</v>
      </c>
      <c r="BQ510">
        <v>137</v>
      </c>
      <c r="BR510">
        <v>70.2</v>
      </c>
      <c r="BS510">
        <v>73</v>
      </c>
      <c r="BT510">
        <v>231</v>
      </c>
      <c r="BU510">
        <v>144</v>
      </c>
      <c r="BV510">
        <v>79</v>
      </c>
      <c r="BW510">
        <v>326</v>
      </c>
      <c r="BX510">
        <v>218</v>
      </c>
    </row>
    <row r="511" spans="1:76" x14ac:dyDescent="0.4">
      <c r="A511" t="s">
        <v>426</v>
      </c>
      <c r="B511">
        <v>42</v>
      </c>
      <c r="C511">
        <v>49</v>
      </c>
      <c r="D511">
        <v>44.428571428571431</v>
      </c>
      <c r="E511">
        <v>38</v>
      </c>
      <c r="F511">
        <v>48</v>
      </c>
      <c r="G511">
        <v>43.714285714285715</v>
      </c>
      <c r="H511">
        <v>35</v>
      </c>
      <c r="I511">
        <v>47</v>
      </c>
      <c r="J511">
        <v>43.142857142857146</v>
      </c>
      <c r="K511">
        <v>31</v>
      </c>
      <c r="L511">
        <v>46</v>
      </c>
      <c r="M511">
        <v>42.428571428571431</v>
      </c>
      <c r="N511">
        <v>27</v>
      </c>
      <c r="O511">
        <v>46</v>
      </c>
      <c r="P511">
        <v>41.714285714285715</v>
      </c>
      <c r="Q511">
        <v>23</v>
      </c>
      <c r="R511">
        <v>46</v>
      </c>
      <c r="S511">
        <v>41</v>
      </c>
      <c r="T511">
        <v>42</v>
      </c>
      <c r="U511">
        <v>57</v>
      </c>
      <c r="V511">
        <v>45.857142857142854</v>
      </c>
      <c r="W511">
        <v>42</v>
      </c>
      <c r="X511">
        <v>55</v>
      </c>
      <c r="Y511">
        <v>45.428571428571431</v>
      </c>
      <c r="Z511">
        <v>42</v>
      </c>
      <c r="AA511">
        <v>54</v>
      </c>
      <c r="AB511">
        <v>45.142857142857139</v>
      </c>
      <c r="AC511">
        <v>41</v>
      </c>
      <c r="AD511">
        <v>52</v>
      </c>
      <c r="AE511">
        <v>44.714285714285715</v>
      </c>
      <c r="AF511">
        <v>40</v>
      </c>
      <c r="AG511">
        <v>50</v>
      </c>
      <c r="AH511">
        <v>44.285714285714285</v>
      </c>
      <c r="AI511">
        <v>39</v>
      </c>
      <c r="AJ511">
        <v>48</v>
      </c>
      <c r="AK511">
        <v>43.857142857142861</v>
      </c>
      <c r="AL511">
        <v>38</v>
      </c>
      <c r="AM511">
        <v>46</v>
      </c>
      <c r="AN511">
        <v>43.428571428571431</v>
      </c>
      <c r="AO511">
        <v>37</v>
      </c>
      <c r="AP511">
        <v>46</v>
      </c>
      <c r="AQ511">
        <v>43</v>
      </c>
      <c r="AR511">
        <v>36</v>
      </c>
      <c r="AS511">
        <v>46</v>
      </c>
      <c r="AT511">
        <v>42.714285714285715</v>
      </c>
      <c r="AU511">
        <v>36</v>
      </c>
      <c r="AV511">
        <v>46</v>
      </c>
      <c r="AW511">
        <v>42.428571428571431</v>
      </c>
      <c r="AX511">
        <v>35</v>
      </c>
      <c r="AY511">
        <v>46</v>
      </c>
      <c r="AZ511">
        <v>42</v>
      </c>
      <c r="BA511">
        <v>34</v>
      </c>
      <c r="BB511">
        <v>46</v>
      </c>
      <c r="BC511">
        <v>41.571428571428569</v>
      </c>
      <c r="BD511">
        <v>33</v>
      </c>
      <c r="BE511">
        <v>46</v>
      </c>
      <c r="BF511">
        <v>41.142857142857146</v>
      </c>
      <c r="BG511">
        <v>32</v>
      </c>
      <c r="BH511">
        <v>46</v>
      </c>
      <c r="BI511">
        <v>40.714285714285715</v>
      </c>
      <c r="BJ511">
        <v>31</v>
      </c>
      <c r="BK511">
        <v>46</v>
      </c>
      <c r="BL511">
        <v>40.428571428571423</v>
      </c>
      <c r="BM511">
        <v>30</v>
      </c>
      <c r="BN511">
        <v>46</v>
      </c>
      <c r="BO511">
        <v>40</v>
      </c>
      <c r="BP511">
        <v>28</v>
      </c>
      <c r="BQ511">
        <v>46</v>
      </c>
      <c r="BR511">
        <v>39.571428571428577</v>
      </c>
      <c r="BS511">
        <v>26</v>
      </c>
      <c r="BT511">
        <v>46</v>
      </c>
      <c r="BU511">
        <v>39.142857142857146</v>
      </c>
      <c r="BV511">
        <v>24</v>
      </c>
      <c r="BW511">
        <v>46</v>
      </c>
      <c r="BX511">
        <v>38.857142857142861</v>
      </c>
    </row>
    <row r="512" spans="1:76" x14ac:dyDescent="0.4">
      <c r="A512" t="s">
        <v>427</v>
      </c>
      <c r="B512">
        <v>39</v>
      </c>
      <c r="C512">
        <v>57</v>
      </c>
      <c r="D512">
        <v>47.4</v>
      </c>
      <c r="E512">
        <v>40</v>
      </c>
      <c r="F512">
        <v>57</v>
      </c>
      <c r="G512">
        <v>47.2</v>
      </c>
      <c r="H512">
        <v>40</v>
      </c>
      <c r="I512">
        <v>57</v>
      </c>
      <c r="J512">
        <v>46.6</v>
      </c>
      <c r="K512">
        <v>41</v>
      </c>
      <c r="L512">
        <v>57</v>
      </c>
      <c r="M512">
        <v>46.6</v>
      </c>
      <c r="N512">
        <v>42</v>
      </c>
      <c r="O512">
        <v>57</v>
      </c>
      <c r="P512">
        <v>46.2</v>
      </c>
      <c r="Q512">
        <v>40</v>
      </c>
      <c r="R512">
        <v>57</v>
      </c>
      <c r="S512">
        <v>46</v>
      </c>
      <c r="T512">
        <v>38</v>
      </c>
      <c r="U512">
        <v>57</v>
      </c>
      <c r="V512">
        <v>45.6</v>
      </c>
      <c r="W512">
        <v>37</v>
      </c>
      <c r="X512">
        <v>57</v>
      </c>
      <c r="Y512">
        <v>45.6</v>
      </c>
      <c r="Z512">
        <v>35</v>
      </c>
      <c r="AA512">
        <v>57</v>
      </c>
      <c r="AB512">
        <v>45.2</v>
      </c>
      <c r="AC512">
        <v>33</v>
      </c>
      <c r="AD512">
        <v>57</v>
      </c>
      <c r="AE512">
        <v>45</v>
      </c>
      <c r="AF512">
        <v>31</v>
      </c>
      <c r="AG512">
        <v>57</v>
      </c>
      <c r="AH512">
        <v>44.6</v>
      </c>
      <c r="AI512">
        <v>30</v>
      </c>
      <c r="AJ512">
        <v>57</v>
      </c>
      <c r="AK512">
        <v>44.6</v>
      </c>
      <c r="AL512">
        <v>28</v>
      </c>
      <c r="AM512">
        <v>57</v>
      </c>
      <c r="AN512">
        <v>44.2</v>
      </c>
      <c r="AO512">
        <v>26</v>
      </c>
      <c r="AP512">
        <v>57</v>
      </c>
      <c r="AQ512">
        <v>44</v>
      </c>
      <c r="AR512">
        <v>24</v>
      </c>
      <c r="AS512">
        <v>57</v>
      </c>
      <c r="AT512">
        <v>43.6</v>
      </c>
      <c r="AU512">
        <v>27</v>
      </c>
      <c r="AV512">
        <v>57</v>
      </c>
      <c r="AW512">
        <v>44.4</v>
      </c>
      <c r="AX512">
        <v>30</v>
      </c>
      <c r="AY512">
        <v>57</v>
      </c>
      <c r="AZ512">
        <v>45</v>
      </c>
      <c r="BA512">
        <v>32</v>
      </c>
      <c r="BB512">
        <v>57</v>
      </c>
      <c r="BC512">
        <v>45.6</v>
      </c>
      <c r="BD512">
        <v>35</v>
      </c>
      <c r="BE512">
        <v>57</v>
      </c>
      <c r="BF512">
        <v>46.2</v>
      </c>
      <c r="BG512">
        <v>38</v>
      </c>
      <c r="BH512">
        <v>57</v>
      </c>
      <c r="BI512">
        <v>47</v>
      </c>
      <c r="BJ512">
        <v>39</v>
      </c>
      <c r="BK512">
        <v>58</v>
      </c>
      <c r="BL512">
        <v>47.4</v>
      </c>
      <c r="BM512">
        <v>39</v>
      </c>
      <c r="BN512">
        <v>59</v>
      </c>
      <c r="BO512">
        <v>48.2</v>
      </c>
      <c r="BP512">
        <v>38</v>
      </c>
      <c r="BQ512">
        <v>60</v>
      </c>
      <c r="BR512">
        <v>48.6</v>
      </c>
      <c r="BS512">
        <v>43</v>
      </c>
      <c r="BT512">
        <v>61</v>
      </c>
      <c r="BU512">
        <v>53.4</v>
      </c>
      <c r="BV512">
        <v>43</v>
      </c>
      <c r="BW512">
        <v>78</v>
      </c>
      <c r="BX512">
        <v>58.2</v>
      </c>
    </row>
    <row r="513" spans="1:76" x14ac:dyDescent="0.4">
      <c r="A513" t="s">
        <v>428</v>
      </c>
      <c r="B513">
        <v>78</v>
      </c>
      <c r="C513">
        <v>131</v>
      </c>
      <c r="D513">
        <v>107.12500000000001</v>
      </c>
      <c r="E513">
        <v>78</v>
      </c>
      <c r="F513">
        <v>128</v>
      </c>
      <c r="G513">
        <v>102.125</v>
      </c>
      <c r="H513">
        <v>78</v>
      </c>
      <c r="I513">
        <v>128</v>
      </c>
      <c r="J513">
        <v>97.25</v>
      </c>
      <c r="K513">
        <v>78</v>
      </c>
      <c r="L513">
        <v>128</v>
      </c>
      <c r="M513">
        <v>94.5</v>
      </c>
      <c r="N513">
        <v>78</v>
      </c>
      <c r="O513">
        <v>128</v>
      </c>
      <c r="P513">
        <v>91.75</v>
      </c>
      <c r="Q513">
        <v>78</v>
      </c>
      <c r="R513">
        <v>128</v>
      </c>
      <c r="S513">
        <v>90.75</v>
      </c>
      <c r="T513">
        <v>78</v>
      </c>
      <c r="U513">
        <v>128</v>
      </c>
      <c r="V513">
        <v>89.625</v>
      </c>
      <c r="W513">
        <v>76</v>
      </c>
      <c r="X513">
        <v>128</v>
      </c>
      <c r="Y513">
        <v>88.625</v>
      </c>
      <c r="Z513">
        <v>77</v>
      </c>
      <c r="AA513">
        <v>128</v>
      </c>
      <c r="AB513">
        <v>88.375</v>
      </c>
      <c r="AC513">
        <v>78</v>
      </c>
      <c r="AD513">
        <v>128</v>
      </c>
      <c r="AE513">
        <v>88.25</v>
      </c>
      <c r="AF513">
        <v>77</v>
      </c>
      <c r="AG513">
        <v>128</v>
      </c>
      <c r="AH513">
        <v>88.125</v>
      </c>
      <c r="AI513">
        <v>75</v>
      </c>
      <c r="AJ513">
        <v>128</v>
      </c>
      <c r="AK513">
        <v>88.000000000000014</v>
      </c>
      <c r="AL513">
        <v>73</v>
      </c>
      <c r="AM513">
        <v>128</v>
      </c>
      <c r="AN513">
        <v>87.875</v>
      </c>
      <c r="AO513">
        <v>71</v>
      </c>
      <c r="AP513">
        <v>128</v>
      </c>
      <c r="AQ513">
        <v>87.75</v>
      </c>
      <c r="AR513">
        <v>69</v>
      </c>
      <c r="AS513">
        <v>128</v>
      </c>
      <c r="AT513">
        <v>87.625000000000014</v>
      </c>
      <c r="AU513">
        <v>67</v>
      </c>
      <c r="AV513">
        <v>128</v>
      </c>
      <c r="AW513">
        <v>87.374999999999986</v>
      </c>
      <c r="AX513">
        <v>65</v>
      </c>
      <c r="AY513">
        <v>128</v>
      </c>
      <c r="AZ513">
        <v>87.250000000000014</v>
      </c>
      <c r="BA513">
        <v>63</v>
      </c>
      <c r="BB513">
        <v>128</v>
      </c>
      <c r="BC513">
        <v>87.125</v>
      </c>
      <c r="BD513">
        <v>61</v>
      </c>
      <c r="BE513">
        <v>128</v>
      </c>
      <c r="BF513">
        <v>86.999999999999986</v>
      </c>
      <c r="BG513">
        <v>59</v>
      </c>
      <c r="BH513">
        <v>128</v>
      </c>
      <c r="BI513">
        <v>87</v>
      </c>
      <c r="BJ513">
        <v>57</v>
      </c>
      <c r="BK513">
        <v>128</v>
      </c>
      <c r="BL513">
        <v>86.874999999999986</v>
      </c>
      <c r="BM513">
        <v>55</v>
      </c>
      <c r="BN513">
        <v>128</v>
      </c>
      <c r="BO513">
        <v>86.75</v>
      </c>
      <c r="BP513">
        <v>62</v>
      </c>
      <c r="BQ513">
        <v>128</v>
      </c>
      <c r="BR513">
        <v>89.875</v>
      </c>
      <c r="BS513">
        <v>59</v>
      </c>
      <c r="BT513">
        <v>128</v>
      </c>
      <c r="BU513">
        <v>93.375</v>
      </c>
      <c r="BV513">
        <v>78</v>
      </c>
      <c r="BW513">
        <v>137</v>
      </c>
      <c r="BX513">
        <v>106.74999999999999</v>
      </c>
    </row>
    <row r="514" spans="1:76" x14ac:dyDescent="0.4">
      <c r="A514" t="s">
        <v>429</v>
      </c>
      <c r="B514">
        <v>28</v>
      </c>
      <c r="C514">
        <v>90</v>
      </c>
      <c r="D514">
        <v>59</v>
      </c>
      <c r="E514">
        <v>29</v>
      </c>
      <c r="F514">
        <v>61</v>
      </c>
      <c r="G514">
        <v>45</v>
      </c>
      <c r="H514">
        <v>30</v>
      </c>
      <c r="I514">
        <v>32</v>
      </c>
      <c r="J514">
        <v>31</v>
      </c>
      <c r="K514">
        <v>31</v>
      </c>
      <c r="L514">
        <v>34</v>
      </c>
      <c r="M514">
        <v>32.5</v>
      </c>
      <c r="N514">
        <v>32</v>
      </c>
      <c r="O514">
        <v>35</v>
      </c>
      <c r="P514">
        <v>33.5</v>
      </c>
      <c r="Q514">
        <v>33</v>
      </c>
      <c r="R514">
        <v>37</v>
      </c>
      <c r="S514">
        <v>35</v>
      </c>
      <c r="T514">
        <v>34</v>
      </c>
      <c r="U514">
        <v>38</v>
      </c>
      <c r="V514">
        <v>36</v>
      </c>
      <c r="W514">
        <v>35</v>
      </c>
      <c r="X514">
        <v>40</v>
      </c>
      <c r="Y514">
        <v>37.5</v>
      </c>
      <c r="Z514">
        <v>36</v>
      </c>
      <c r="AA514">
        <v>41</v>
      </c>
      <c r="AB514">
        <v>38.5</v>
      </c>
      <c r="AC514">
        <v>37</v>
      </c>
      <c r="AD514">
        <v>43</v>
      </c>
      <c r="AE514">
        <v>40</v>
      </c>
      <c r="AF514">
        <v>38</v>
      </c>
      <c r="AG514">
        <v>44</v>
      </c>
      <c r="AH514">
        <v>41</v>
      </c>
      <c r="AI514">
        <v>39</v>
      </c>
      <c r="AJ514">
        <v>46</v>
      </c>
      <c r="AK514">
        <v>42.5</v>
      </c>
      <c r="AL514">
        <v>40</v>
      </c>
      <c r="AM514">
        <v>47</v>
      </c>
      <c r="AN514">
        <v>43.5</v>
      </c>
      <c r="AO514">
        <v>41</v>
      </c>
      <c r="AP514">
        <v>49</v>
      </c>
      <c r="AQ514">
        <v>45</v>
      </c>
      <c r="AR514">
        <v>42</v>
      </c>
      <c r="AS514">
        <v>50</v>
      </c>
      <c r="AT514">
        <v>46</v>
      </c>
      <c r="AU514">
        <v>43</v>
      </c>
      <c r="AV514">
        <v>52</v>
      </c>
      <c r="AW514">
        <v>47.5</v>
      </c>
      <c r="AX514">
        <v>44</v>
      </c>
      <c r="AY514">
        <v>53</v>
      </c>
      <c r="AZ514">
        <v>48.5</v>
      </c>
      <c r="BA514">
        <v>45</v>
      </c>
      <c r="BB514">
        <v>55</v>
      </c>
      <c r="BC514">
        <v>50</v>
      </c>
      <c r="BD514">
        <v>46</v>
      </c>
      <c r="BE514">
        <v>56</v>
      </c>
      <c r="BF514">
        <v>51</v>
      </c>
      <c r="BG514">
        <v>47</v>
      </c>
      <c r="BH514">
        <v>58</v>
      </c>
      <c r="BI514">
        <v>52.5</v>
      </c>
      <c r="BJ514">
        <v>48</v>
      </c>
      <c r="BK514">
        <v>59</v>
      </c>
      <c r="BL514">
        <v>53.5</v>
      </c>
      <c r="BM514">
        <v>49</v>
      </c>
      <c r="BN514">
        <v>61</v>
      </c>
      <c r="BO514">
        <v>55</v>
      </c>
      <c r="BP514">
        <v>50</v>
      </c>
      <c r="BQ514">
        <v>62</v>
      </c>
      <c r="BR514">
        <v>56</v>
      </c>
      <c r="BS514">
        <v>51</v>
      </c>
      <c r="BT514">
        <v>64</v>
      </c>
      <c r="BU514">
        <v>57.5</v>
      </c>
      <c r="BV514">
        <v>52</v>
      </c>
      <c r="BW514">
        <v>65</v>
      </c>
      <c r="BX514">
        <v>58.5</v>
      </c>
    </row>
    <row r="515" spans="1:76" x14ac:dyDescent="0.4">
      <c r="A515" t="s">
        <v>430</v>
      </c>
      <c r="B515">
        <v>59</v>
      </c>
      <c r="C515">
        <v>156</v>
      </c>
      <c r="D515">
        <v>107.16666666666666</v>
      </c>
      <c r="E515">
        <v>58</v>
      </c>
      <c r="F515">
        <v>154</v>
      </c>
      <c r="G515">
        <v>106.33333333333333</v>
      </c>
      <c r="H515">
        <v>57</v>
      </c>
      <c r="I515">
        <v>153</v>
      </c>
      <c r="J515">
        <v>105.83333333333333</v>
      </c>
      <c r="K515">
        <v>56</v>
      </c>
      <c r="L515">
        <v>151</v>
      </c>
      <c r="M515">
        <v>105</v>
      </c>
      <c r="N515">
        <v>54</v>
      </c>
      <c r="O515">
        <v>149</v>
      </c>
      <c r="P515">
        <v>104</v>
      </c>
      <c r="Q515">
        <v>53</v>
      </c>
      <c r="R515">
        <v>148</v>
      </c>
      <c r="S515">
        <v>103.5</v>
      </c>
      <c r="T515">
        <v>52</v>
      </c>
      <c r="U515">
        <v>146</v>
      </c>
      <c r="V515">
        <v>102.66666666666667</v>
      </c>
      <c r="W515">
        <v>51</v>
      </c>
      <c r="X515">
        <v>144</v>
      </c>
      <c r="Y515">
        <v>102</v>
      </c>
      <c r="Z515">
        <v>50</v>
      </c>
      <c r="AA515">
        <v>143</v>
      </c>
      <c r="AB515">
        <v>101.33333333333333</v>
      </c>
      <c r="AC515">
        <v>49</v>
      </c>
      <c r="AD515">
        <v>141</v>
      </c>
      <c r="AE515">
        <v>100.5</v>
      </c>
      <c r="AF515">
        <v>48</v>
      </c>
      <c r="AG515">
        <v>140</v>
      </c>
      <c r="AH515">
        <v>100</v>
      </c>
      <c r="AI515">
        <v>47</v>
      </c>
      <c r="AJ515">
        <v>138</v>
      </c>
      <c r="AK515">
        <v>99.166666666666671</v>
      </c>
      <c r="AL515">
        <v>46</v>
      </c>
      <c r="AM515">
        <v>136</v>
      </c>
      <c r="AN515">
        <v>98.5</v>
      </c>
      <c r="AO515">
        <v>45</v>
      </c>
      <c r="AP515">
        <v>135</v>
      </c>
      <c r="AQ515">
        <v>97.833333333333343</v>
      </c>
      <c r="AR515">
        <v>44</v>
      </c>
      <c r="AS515">
        <v>133</v>
      </c>
      <c r="AT515">
        <v>97</v>
      </c>
      <c r="AU515">
        <v>43</v>
      </c>
      <c r="AV515">
        <v>131</v>
      </c>
      <c r="AW515">
        <v>96.333333333333329</v>
      </c>
      <c r="AX515">
        <v>42</v>
      </c>
      <c r="AY515">
        <v>131</v>
      </c>
      <c r="AZ515">
        <v>95.666666666666657</v>
      </c>
      <c r="BA515">
        <v>40</v>
      </c>
      <c r="BB515">
        <v>131</v>
      </c>
      <c r="BC515">
        <v>94.833333333333329</v>
      </c>
      <c r="BD515">
        <v>39</v>
      </c>
      <c r="BE515">
        <v>131</v>
      </c>
      <c r="BF515">
        <v>94.166666666666671</v>
      </c>
      <c r="BG515">
        <v>54</v>
      </c>
      <c r="BH515">
        <v>131</v>
      </c>
      <c r="BI515">
        <v>96.166666666666671</v>
      </c>
      <c r="BJ515">
        <v>60</v>
      </c>
      <c r="BK515">
        <v>131</v>
      </c>
      <c r="BL515">
        <v>99.666666666666657</v>
      </c>
      <c r="BM515">
        <v>60</v>
      </c>
      <c r="BN515">
        <v>131</v>
      </c>
      <c r="BO515">
        <v>103.5</v>
      </c>
      <c r="BP515">
        <v>60</v>
      </c>
      <c r="BQ515">
        <v>131</v>
      </c>
      <c r="BR515">
        <v>107.16666666666666</v>
      </c>
      <c r="BS515">
        <v>60</v>
      </c>
      <c r="BT515">
        <v>131</v>
      </c>
      <c r="BU515">
        <v>106.33333333333333</v>
      </c>
      <c r="BV515">
        <v>60</v>
      </c>
      <c r="BW515">
        <v>139</v>
      </c>
      <c r="BX515">
        <v>105.66666666666666</v>
      </c>
    </row>
    <row r="516" spans="1:76" x14ac:dyDescent="0.4">
      <c r="A516" t="s">
        <v>431</v>
      </c>
      <c r="B516">
        <v>62</v>
      </c>
      <c r="C516">
        <v>122</v>
      </c>
      <c r="D516">
        <v>92.25</v>
      </c>
      <c r="E516">
        <v>62</v>
      </c>
      <c r="F516">
        <v>116</v>
      </c>
      <c r="G516">
        <v>90</v>
      </c>
      <c r="H516">
        <v>62</v>
      </c>
      <c r="I516">
        <v>109</v>
      </c>
      <c r="J516">
        <v>87.25</v>
      </c>
      <c r="K516">
        <v>62</v>
      </c>
      <c r="L516">
        <v>103</v>
      </c>
      <c r="M516">
        <v>84.75</v>
      </c>
      <c r="N516">
        <v>62</v>
      </c>
      <c r="O516">
        <v>97</v>
      </c>
      <c r="P516">
        <v>82.25</v>
      </c>
      <c r="Q516">
        <v>62</v>
      </c>
      <c r="R516">
        <v>95</v>
      </c>
      <c r="S516">
        <v>79.75</v>
      </c>
      <c r="T516">
        <v>62</v>
      </c>
      <c r="U516">
        <v>94</v>
      </c>
      <c r="V516">
        <v>77.5</v>
      </c>
      <c r="W516">
        <v>62</v>
      </c>
      <c r="X516">
        <v>92</v>
      </c>
      <c r="Y516">
        <v>75</v>
      </c>
      <c r="Z516">
        <v>62</v>
      </c>
      <c r="AA516">
        <v>91</v>
      </c>
      <c r="AB516">
        <v>72.5</v>
      </c>
      <c r="AC516">
        <v>62</v>
      </c>
      <c r="AD516">
        <v>89</v>
      </c>
      <c r="AE516">
        <v>70</v>
      </c>
      <c r="AF516">
        <v>59</v>
      </c>
      <c r="AG516">
        <v>88</v>
      </c>
      <c r="AH516">
        <v>67.75</v>
      </c>
      <c r="AI516">
        <v>53</v>
      </c>
      <c r="AJ516">
        <v>87</v>
      </c>
      <c r="AK516">
        <v>65.5</v>
      </c>
      <c r="AL516">
        <v>46</v>
      </c>
      <c r="AM516">
        <v>85</v>
      </c>
      <c r="AN516">
        <v>62.75</v>
      </c>
      <c r="AO516">
        <v>40</v>
      </c>
      <c r="AP516">
        <v>84</v>
      </c>
      <c r="AQ516">
        <v>60.5</v>
      </c>
      <c r="AR516">
        <v>42</v>
      </c>
      <c r="AS516">
        <v>82</v>
      </c>
      <c r="AT516">
        <v>60</v>
      </c>
      <c r="AU516">
        <v>44</v>
      </c>
      <c r="AV516">
        <v>81</v>
      </c>
      <c r="AW516">
        <v>59.5</v>
      </c>
      <c r="AX516">
        <v>45</v>
      </c>
      <c r="AY516">
        <v>80</v>
      </c>
      <c r="AZ516">
        <v>59</v>
      </c>
      <c r="BA516">
        <v>47</v>
      </c>
      <c r="BB516">
        <v>78</v>
      </c>
      <c r="BC516">
        <v>58.5</v>
      </c>
      <c r="BD516">
        <v>45</v>
      </c>
      <c r="BE516">
        <v>77</v>
      </c>
      <c r="BF516">
        <v>58.25</v>
      </c>
      <c r="BG516">
        <v>43</v>
      </c>
      <c r="BH516">
        <v>75</v>
      </c>
      <c r="BI516">
        <v>57.75</v>
      </c>
      <c r="BJ516">
        <v>41</v>
      </c>
      <c r="BK516">
        <v>74</v>
      </c>
      <c r="BL516">
        <v>57.5</v>
      </c>
      <c r="BM516">
        <v>39</v>
      </c>
      <c r="BN516">
        <v>73</v>
      </c>
      <c r="BO516">
        <v>57.25</v>
      </c>
      <c r="BP516">
        <v>37</v>
      </c>
      <c r="BQ516">
        <v>71</v>
      </c>
      <c r="BR516">
        <v>56.75</v>
      </c>
      <c r="BS516">
        <v>35</v>
      </c>
      <c r="BT516">
        <v>70</v>
      </c>
      <c r="BU516">
        <v>56.5</v>
      </c>
      <c r="BV516">
        <v>33</v>
      </c>
      <c r="BW516">
        <v>68</v>
      </c>
      <c r="BX516">
        <v>55.75</v>
      </c>
    </row>
    <row r="517" spans="1:76" x14ac:dyDescent="0.4">
      <c r="A517" t="s">
        <v>432</v>
      </c>
      <c r="B517">
        <v>78</v>
      </c>
      <c r="C517">
        <v>98</v>
      </c>
      <c r="D517">
        <v>88</v>
      </c>
      <c r="E517">
        <v>78</v>
      </c>
      <c r="F517">
        <v>97</v>
      </c>
      <c r="G517">
        <v>87.5</v>
      </c>
      <c r="H517">
        <v>78</v>
      </c>
      <c r="I517">
        <v>96</v>
      </c>
      <c r="J517">
        <v>87</v>
      </c>
      <c r="K517">
        <v>78</v>
      </c>
      <c r="L517">
        <v>95</v>
      </c>
      <c r="M517">
        <v>86.5</v>
      </c>
      <c r="N517">
        <v>78</v>
      </c>
      <c r="O517">
        <v>94</v>
      </c>
      <c r="P517">
        <v>86</v>
      </c>
      <c r="Q517">
        <v>78</v>
      </c>
      <c r="R517">
        <v>93</v>
      </c>
      <c r="S517">
        <v>85.5</v>
      </c>
      <c r="T517">
        <v>78</v>
      </c>
      <c r="U517">
        <v>92</v>
      </c>
      <c r="V517">
        <v>85</v>
      </c>
      <c r="W517">
        <v>78</v>
      </c>
      <c r="X517">
        <v>91</v>
      </c>
      <c r="Y517">
        <v>84.5</v>
      </c>
      <c r="Z517">
        <v>78</v>
      </c>
      <c r="AA517">
        <v>90</v>
      </c>
      <c r="AB517">
        <v>84</v>
      </c>
      <c r="AC517">
        <v>78</v>
      </c>
      <c r="AD517">
        <v>89</v>
      </c>
      <c r="AE517">
        <v>83.5</v>
      </c>
      <c r="AF517">
        <v>78</v>
      </c>
      <c r="AG517">
        <v>88</v>
      </c>
      <c r="AH517">
        <v>83</v>
      </c>
      <c r="AI517">
        <v>78</v>
      </c>
      <c r="AJ517">
        <v>87</v>
      </c>
      <c r="AK517">
        <v>82.5</v>
      </c>
      <c r="AL517">
        <v>78</v>
      </c>
      <c r="AM517">
        <v>86</v>
      </c>
      <c r="AN517">
        <v>82</v>
      </c>
      <c r="AO517">
        <v>78</v>
      </c>
      <c r="AP517">
        <v>85</v>
      </c>
      <c r="AQ517">
        <v>81.5</v>
      </c>
      <c r="AR517">
        <v>78</v>
      </c>
      <c r="AS517">
        <v>84</v>
      </c>
      <c r="AT517">
        <v>81</v>
      </c>
      <c r="AU517">
        <v>78</v>
      </c>
      <c r="AV517">
        <v>84</v>
      </c>
      <c r="AW517">
        <v>81</v>
      </c>
      <c r="AX517">
        <v>78</v>
      </c>
      <c r="AY517">
        <v>83</v>
      </c>
      <c r="AZ517">
        <v>80.5</v>
      </c>
      <c r="BA517">
        <v>78</v>
      </c>
      <c r="BB517">
        <v>82</v>
      </c>
      <c r="BC517">
        <v>80</v>
      </c>
      <c r="BD517">
        <v>78</v>
      </c>
      <c r="BE517">
        <v>81</v>
      </c>
      <c r="BF517">
        <v>79.5</v>
      </c>
      <c r="BG517">
        <v>78</v>
      </c>
      <c r="BH517">
        <v>80</v>
      </c>
      <c r="BI517">
        <v>79</v>
      </c>
      <c r="BJ517">
        <v>78</v>
      </c>
      <c r="BK517">
        <v>79</v>
      </c>
      <c r="BL517">
        <v>78.5</v>
      </c>
      <c r="BM517">
        <v>78</v>
      </c>
      <c r="BN517">
        <v>83</v>
      </c>
      <c r="BO517">
        <v>80.5</v>
      </c>
      <c r="BP517">
        <v>78</v>
      </c>
      <c r="BQ517">
        <v>87</v>
      </c>
      <c r="BR517">
        <v>82.5</v>
      </c>
      <c r="BS517">
        <v>78</v>
      </c>
      <c r="BT517">
        <v>91</v>
      </c>
      <c r="BU517">
        <v>84.5</v>
      </c>
      <c r="BV517">
        <v>78</v>
      </c>
      <c r="BW517">
        <v>95</v>
      </c>
      <c r="BX517">
        <v>86.5</v>
      </c>
    </row>
    <row r="518" spans="1:76" x14ac:dyDescent="0.4">
      <c r="A518" t="s">
        <v>433</v>
      </c>
      <c r="B518">
        <v>63</v>
      </c>
      <c r="C518">
        <v>108</v>
      </c>
      <c r="D518">
        <v>82.090909090909093</v>
      </c>
      <c r="E518">
        <v>63</v>
      </c>
      <c r="F518">
        <v>109</v>
      </c>
      <c r="G518">
        <v>82.454545454545439</v>
      </c>
      <c r="H518">
        <v>63</v>
      </c>
      <c r="I518">
        <v>110</v>
      </c>
      <c r="J518">
        <v>82.909090909090892</v>
      </c>
      <c r="K518">
        <v>63</v>
      </c>
      <c r="L518">
        <v>113</v>
      </c>
      <c r="M518">
        <v>83.27272727272728</v>
      </c>
      <c r="N518">
        <v>63</v>
      </c>
      <c r="O518">
        <v>119</v>
      </c>
      <c r="P518">
        <v>83.63636363636364</v>
      </c>
      <c r="Q518">
        <v>63</v>
      </c>
      <c r="R518">
        <v>125</v>
      </c>
      <c r="S518">
        <v>84.72727272727272</v>
      </c>
      <c r="T518">
        <v>63</v>
      </c>
      <c r="U518">
        <v>131</v>
      </c>
      <c r="V518">
        <v>85.818181818181827</v>
      </c>
      <c r="W518">
        <v>63</v>
      </c>
      <c r="X518">
        <v>137</v>
      </c>
      <c r="Y518">
        <v>86.909090909090892</v>
      </c>
      <c r="Z518">
        <v>63</v>
      </c>
      <c r="AA518">
        <v>143</v>
      </c>
      <c r="AB518">
        <v>87.818181818181813</v>
      </c>
      <c r="AC518">
        <v>63</v>
      </c>
      <c r="AD518">
        <v>149</v>
      </c>
      <c r="AE518">
        <v>88.999999999999986</v>
      </c>
      <c r="AF518">
        <v>63</v>
      </c>
      <c r="AG518">
        <v>156</v>
      </c>
      <c r="AH518">
        <v>90.181818181818173</v>
      </c>
      <c r="AI518">
        <v>63</v>
      </c>
      <c r="AJ518">
        <v>124</v>
      </c>
      <c r="AK518">
        <v>86.181818181818187</v>
      </c>
      <c r="AL518">
        <v>63</v>
      </c>
      <c r="AM518">
        <v>126</v>
      </c>
      <c r="AN518">
        <v>87.818181818181813</v>
      </c>
      <c r="AO518">
        <v>62</v>
      </c>
      <c r="AP518">
        <v>145</v>
      </c>
      <c r="AQ518">
        <v>89.454545454545453</v>
      </c>
      <c r="AR518">
        <v>61</v>
      </c>
      <c r="AS518">
        <v>164</v>
      </c>
      <c r="AT518">
        <v>91</v>
      </c>
      <c r="AU518">
        <v>60</v>
      </c>
      <c r="AV518">
        <v>183</v>
      </c>
      <c r="AW518">
        <v>92.545454545454561</v>
      </c>
      <c r="AX518">
        <v>60</v>
      </c>
      <c r="AY518">
        <v>202</v>
      </c>
      <c r="AZ518">
        <v>94.181818181818187</v>
      </c>
      <c r="BA518">
        <v>59</v>
      </c>
      <c r="BB518">
        <v>220</v>
      </c>
      <c r="BC518">
        <v>95.63636363636364</v>
      </c>
      <c r="BD518">
        <v>58</v>
      </c>
      <c r="BE518">
        <v>239</v>
      </c>
      <c r="BF518">
        <v>96.000000000000014</v>
      </c>
      <c r="BG518">
        <v>38</v>
      </c>
      <c r="BH518">
        <v>102</v>
      </c>
      <c r="BI518">
        <v>68.72727272727272</v>
      </c>
      <c r="BJ518">
        <v>46</v>
      </c>
      <c r="BK518">
        <v>92</v>
      </c>
      <c r="BL518">
        <v>68.818181818181813</v>
      </c>
      <c r="BM518">
        <v>53</v>
      </c>
      <c r="BN518">
        <v>92</v>
      </c>
      <c r="BO518">
        <v>68.909090909090892</v>
      </c>
      <c r="BP518">
        <v>55</v>
      </c>
      <c r="BQ518">
        <v>92</v>
      </c>
      <c r="BR518">
        <v>68.909090909090907</v>
      </c>
      <c r="BS518">
        <v>55</v>
      </c>
      <c r="BT518">
        <v>92</v>
      </c>
      <c r="BU518">
        <v>69.181818181818187</v>
      </c>
      <c r="BV518">
        <v>54</v>
      </c>
      <c r="BW518">
        <v>92</v>
      </c>
      <c r="BX518">
        <v>69.272727272727266</v>
      </c>
    </row>
    <row r="519" spans="1:76" x14ac:dyDescent="0.4">
      <c r="A519" t="s">
        <v>434</v>
      </c>
      <c r="B519">
        <v>31</v>
      </c>
      <c r="C519">
        <v>127</v>
      </c>
      <c r="D519">
        <v>72.785714285714292</v>
      </c>
      <c r="E519">
        <v>33</v>
      </c>
      <c r="F519">
        <v>127</v>
      </c>
      <c r="G519">
        <v>74.142857142857139</v>
      </c>
      <c r="H519">
        <v>36</v>
      </c>
      <c r="I519">
        <v>126</v>
      </c>
      <c r="J519">
        <v>75.5</v>
      </c>
      <c r="K519">
        <v>38</v>
      </c>
      <c r="L519">
        <v>125</v>
      </c>
      <c r="M519">
        <v>76.857142857142875</v>
      </c>
      <c r="N519">
        <v>40</v>
      </c>
      <c r="O519">
        <v>125</v>
      </c>
      <c r="P519">
        <v>78.071428571428584</v>
      </c>
      <c r="Q519">
        <v>43</v>
      </c>
      <c r="R519">
        <v>124</v>
      </c>
      <c r="S519">
        <v>79.357142857142875</v>
      </c>
      <c r="T519">
        <v>45</v>
      </c>
      <c r="U519">
        <v>124</v>
      </c>
      <c r="V519">
        <v>80.785714285714278</v>
      </c>
      <c r="W519">
        <v>48</v>
      </c>
      <c r="X519">
        <v>123</v>
      </c>
      <c r="Y519">
        <v>82.142857142857125</v>
      </c>
      <c r="Z519">
        <v>50</v>
      </c>
      <c r="AA519">
        <v>122</v>
      </c>
      <c r="AB519">
        <v>83.428571428571431</v>
      </c>
      <c r="AC519">
        <v>52</v>
      </c>
      <c r="AD519">
        <v>122</v>
      </c>
      <c r="AE519">
        <v>84.857142857142847</v>
      </c>
      <c r="AF519">
        <v>55</v>
      </c>
      <c r="AG519">
        <v>121</v>
      </c>
      <c r="AH519">
        <v>86.214285714285722</v>
      </c>
      <c r="AI519">
        <v>57</v>
      </c>
      <c r="AJ519">
        <v>121</v>
      </c>
      <c r="AK519">
        <v>87.642857142857153</v>
      </c>
      <c r="AL519">
        <v>59</v>
      </c>
      <c r="AM519">
        <v>122</v>
      </c>
      <c r="AN519">
        <v>88.928571428571445</v>
      </c>
      <c r="AO519">
        <v>59</v>
      </c>
      <c r="AP519">
        <v>123</v>
      </c>
      <c r="AQ519">
        <v>90.214285714285708</v>
      </c>
      <c r="AR519">
        <v>60</v>
      </c>
      <c r="AS519">
        <v>125</v>
      </c>
      <c r="AT519">
        <v>91.5</v>
      </c>
      <c r="AU519">
        <v>61</v>
      </c>
      <c r="AV519">
        <v>129</v>
      </c>
      <c r="AW519">
        <v>91.714285714285722</v>
      </c>
      <c r="AX519">
        <v>62</v>
      </c>
      <c r="AY519">
        <v>136</v>
      </c>
      <c r="AZ519">
        <v>93.571428571428569</v>
      </c>
      <c r="BA519">
        <v>63</v>
      </c>
      <c r="BB519">
        <v>159</v>
      </c>
      <c r="BC519">
        <v>95.357142857142861</v>
      </c>
      <c r="BD519">
        <v>63</v>
      </c>
      <c r="BE519">
        <v>181</v>
      </c>
      <c r="BF519">
        <v>97.285714285714278</v>
      </c>
      <c r="BG519">
        <v>16</v>
      </c>
      <c r="BH519">
        <v>91</v>
      </c>
      <c r="BI519">
        <v>59.428571428571431</v>
      </c>
      <c r="BJ519">
        <v>24</v>
      </c>
      <c r="BK519">
        <v>92</v>
      </c>
      <c r="BL519">
        <v>61.785714285714292</v>
      </c>
      <c r="BM519">
        <v>33</v>
      </c>
      <c r="BN519">
        <v>93</v>
      </c>
      <c r="BO519">
        <v>64.285714285714278</v>
      </c>
      <c r="BP519">
        <v>42</v>
      </c>
      <c r="BQ519">
        <v>94</v>
      </c>
      <c r="BR519">
        <v>66.571428571428569</v>
      </c>
      <c r="BS519">
        <v>50</v>
      </c>
      <c r="BT519">
        <v>95</v>
      </c>
      <c r="BU519">
        <v>68.857142857142861</v>
      </c>
      <c r="BV519">
        <v>46</v>
      </c>
      <c r="BW519">
        <v>96</v>
      </c>
      <c r="BX519">
        <v>71.214285714285722</v>
      </c>
    </row>
    <row r="520" spans="1:76" x14ac:dyDescent="0.4">
      <c r="A520" t="s">
        <v>435</v>
      </c>
      <c r="B520">
        <v>30</v>
      </c>
      <c r="C520">
        <v>48</v>
      </c>
      <c r="D520">
        <v>39.5</v>
      </c>
      <c r="E520">
        <v>32</v>
      </c>
      <c r="F520">
        <v>48</v>
      </c>
      <c r="G520">
        <v>41.75</v>
      </c>
      <c r="H520">
        <v>34</v>
      </c>
      <c r="I520">
        <v>54</v>
      </c>
      <c r="J520">
        <v>44.25</v>
      </c>
      <c r="K520">
        <v>36</v>
      </c>
      <c r="L520">
        <v>59</v>
      </c>
      <c r="M520">
        <v>46.75</v>
      </c>
      <c r="N520">
        <v>38</v>
      </c>
      <c r="O520">
        <v>64</v>
      </c>
      <c r="P520">
        <v>49</v>
      </c>
      <c r="Q520">
        <v>40</v>
      </c>
      <c r="R520">
        <v>69</v>
      </c>
      <c r="S520">
        <v>51.25</v>
      </c>
      <c r="T520">
        <v>42</v>
      </c>
      <c r="U520">
        <v>74</v>
      </c>
      <c r="V520">
        <v>53.75</v>
      </c>
      <c r="W520">
        <v>44</v>
      </c>
      <c r="X520">
        <v>79</v>
      </c>
      <c r="Y520">
        <v>56</v>
      </c>
      <c r="Z520">
        <v>46</v>
      </c>
      <c r="AA520">
        <v>84</v>
      </c>
      <c r="AB520">
        <v>58.25</v>
      </c>
      <c r="AC520">
        <v>48</v>
      </c>
      <c r="AD520">
        <v>89</v>
      </c>
      <c r="AE520">
        <v>60.75</v>
      </c>
      <c r="AF520">
        <v>50</v>
      </c>
      <c r="AG520">
        <v>88</v>
      </c>
      <c r="AH520">
        <v>61.5</v>
      </c>
      <c r="AI520">
        <v>51</v>
      </c>
      <c r="AJ520">
        <v>87</v>
      </c>
      <c r="AK520">
        <v>62.25</v>
      </c>
      <c r="AL520">
        <v>52</v>
      </c>
      <c r="AM520">
        <v>86</v>
      </c>
      <c r="AN520">
        <v>63.25</v>
      </c>
      <c r="AO520">
        <v>52</v>
      </c>
      <c r="AP520">
        <v>84</v>
      </c>
      <c r="AQ520">
        <v>63.5</v>
      </c>
      <c r="AR520">
        <v>52</v>
      </c>
      <c r="AS520">
        <v>83</v>
      </c>
      <c r="AT520">
        <v>64.25</v>
      </c>
      <c r="AU520">
        <v>53</v>
      </c>
      <c r="AV520">
        <v>82</v>
      </c>
      <c r="AW520">
        <v>65.25</v>
      </c>
      <c r="AX520">
        <v>53</v>
      </c>
      <c r="AY520">
        <v>81</v>
      </c>
      <c r="AZ520">
        <v>66</v>
      </c>
      <c r="BA520">
        <v>53</v>
      </c>
      <c r="BB520">
        <v>79</v>
      </c>
      <c r="BC520">
        <v>66.5</v>
      </c>
      <c r="BD520">
        <v>54</v>
      </c>
      <c r="BE520">
        <v>78</v>
      </c>
      <c r="BF520">
        <v>67.75</v>
      </c>
      <c r="BG520">
        <v>54</v>
      </c>
      <c r="BH520">
        <v>77</v>
      </c>
      <c r="BI520">
        <v>68.5</v>
      </c>
      <c r="BJ520">
        <v>63</v>
      </c>
      <c r="BK520">
        <v>78</v>
      </c>
      <c r="BL520">
        <v>71.5</v>
      </c>
      <c r="BM520">
        <v>71</v>
      </c>
      <c r="BN520">
        <v>80</v>
      </c>
      <c r="BO520">
        <v>74.25</v>
      </c>
      <c r="BP520">
        <v>73</v>
      </c>
      <c r="BQ520">
        <v>82</v>
      </c>
      <c r="BR520">
        <v>77.25</v>
      </c>
      <c r="BS520">
        <v>72</v>
      </c>
      <c r="BT520">
        <v>90</v>
      </c>
      <c r="BU520">
        <v>80.25</v>
      </c>
      <c r="BV520">
        <v>71</v>
      </c>
      <c r="BW520">
        <v>99</v>
      </c>
      <c r="BX520">
        <v>83.25</v>
      </c>
    </row>
    <row r="521" spans="1:76" x14ac:dyDescent="0.4">
      <c r="A521" t="s">
        <v>436</v>
      </c>
      <c r="B521">
        <v>39</v>
      </c>
      <c r="C521">
        <v>200</v>
      </c>
      <c r="D521">
        <v>105.34042553191493</v>
      </c>
      <c r="E521">
        <v>60</v>
      </c>
      <c r="F521">
        <v>207</v>
      </c>
      <c r="G521">
        <v>111.65957446808511</v>
      </c>
      <c r="H521">
        <v>61</v>
      </c>
      <c r="I521">
        <v>213</v>
      </c>
      <c r="J521">
        <v>116.68085106382976</v>
      </c>
      <c r="K521">
        <v>61</v>
      </c>
      <c r="L521">
        <v>220</v>
      </c>
      <c r="M521">
        <v>121.70212765957447</v>
      </c>
      <c r="N521">
        <v>61</v>
      </c>
      <c r="O521">
        <v>226</v>
      </c>
      <c r="P521">
        <v>126.76595744680847</v>
      </c>
      <c r="Q521">
        <v>61</v>
      </c>
      <c r="R521">
        <v>232</v>
      </c>
      <c r="S521">
        <v>132.27659574468083</v>
      </c>
      <c r="T521">
        <v>61</v>
      </c>
      <c r="U521">
        <v>239</v>
      </c>
      <c r="V521">
        <v>137.95744680851064</v>
      </c>
      <c r="W521">
        <v>61</v>
      </c>
      <c r="X521">
        <v>245</v>
      </c>
      <c r="Y521">
        <v>143.65957446808508</v>
      </c>
      <c r="Z521">
        <v>61</v>
      </c>
      <c r="AA521">
        <v>252</v>
      </c>
      <c r="AB521">
        <v>149.2340425531915</v>
      </c>
      <c r="AC521">
        <v>61</v>
      </c>
      <c r="AD521">
        <v>258</v>
      </c>
      <c r="AE521">
        <v>155.31914893617019</v>
      </c>
      <c r="AF521">
        <v>61</v>
      </c>
      <c r="AG521">
        <v>271</v>
      </c>
      <c r="AH521">
        <v>161.65957446808508</v>
      </c>
      <c r="AI521">
        <v>61</v>
      </c>
      <c r="AJ521">
        <v>289</v>
      </c>
      <c r="AK521">
        <v>167.87234042553192</v>
      </c>
      <c r="AL521">
        <v>61</v>
      </c>
      <c r="AM521">
        <v>307</v>
      </c>
      <c r="AN521">
        <v>174.63829787234042</v>
      </c>
      <c r="AO521">
        <v>61</v>
      </c>
      <c r="AP521">
        <v>325</v>
      </c>
      <c r="AQ521">
        <v>181.91489361702128</v>
      </c>
      <c r="AR521">
        <v>61</v>
      </c>
      <c r="AS521">
        <v>343</v>
      </c>
      <c r="AT521">
        <v>190.08510638297869</v>
      </c>
      <c r="AU521">
        <v>61</v>
      </c>
      <c r="AV521">
        <v>361</v>
      </c>
      <c r="AW521">
        <v>198.23404255319153</v>
      </c>
      <c r="AX521">
        <v>61</v>
      </c>
      <c r="AY521">
        <v>379</v>
      </c>
      <c r="AZ521">
        <v>208.68085106382978</v>
      </c>
      <c r="BA521">
        <v>61</v>
      </c>
      <c r="BB521">
        <v>401</v>
      </c>
      <c r="BC521">
        <v>220.87234042553189</v>
      </c>
      <c r="BD521">
        <v>61</v>
      </c>
      <c r="BE521">
        <v>431</v>
      </c>
      <c r="BF521">
        <v>234.59574468085108</v>
      </c>
      <c r="BG521">
        <v>61</v>
      </c>
      <c r="BH521">
        <v>462</v>
      </c>
      <c r="BI521">
        <v>249.63829787234044</v>
      </c>
      <c r="BJ521">
        <v>61</v>
      </c>
      <c r="BK521">
        <v>493</v>
      </c>
      <c r="BL521">
        <v>252.80851063829789</v>
      </c>
      <c r="BM521">
        <v>61</v>
      </c>
      <c r="BN521">
        <v>420</v>
      </c>
      <c r="BO521">
        <v>237.74468085106383</v>
      </c>
      <c r="BP521">
        <v>61</v>
      </c>
      <c r="BQ521">
        <v>437</v>
      </c>
      <c r="BR521">
        <v>242.97872340425528</v>
      </c>
      <c r="BS521">
        <v>61</v>
      </c>
      <c r="BT521">
        <v>455</v>
      </c>
      <c r="BU521">
        <v>246.42553191489361</v>
      </c>
      <c r="BV521">
        <v>61</v>
      </c>
      <c r="BW521">
        <v>472</v>
      </c>
      <c r="BX521">
        <v>249.89361702127661</v>
      </c>
    </row>
    <row r="522" spans="1:76" x14ac:dyDescent="0.4">
      <c r="A522" t="s">
        <v>437</v>
      </c>
      <c r="B522">
        <v>80</v>
      </c>
      <c r="C522">
        <v>158</v>
      </c>
      <c r="D522">
        <v>106.10526315789475</v>
      </c>
      <c r="E522">
        <v>87</v>
      </c>
      <c r="F522">
        <v>168</v>
      </c>
      <c r="G522">
        <v>114.05263157894736</v>
      </c>
      <c r="H522">
        <v>94</v>
      </c>
      <c r="I522">
        <v>179</v>
      </c>
      <c r="J522">
        <v>121.94736842105263</v>
      </c>
      <c r="K522">
        <v>99</v>
      </c>
      <c r="L522">
        <v>190</v>
      </c>
      <c r="M522">
        <v>129.78947368421055</v>
      </c>
      <c r="N522">
        <v>104</v>
      </c>
      <c r="O522">
        <v>201</v>
      </c>
      <c r="P522">
        <v>137.89473684210526</v>
      </c>
      <c r="Q522">
        <v>108</v>
      </c>
      <c r="R522">
        <v>212</v>
      </c>
      <c r="S522">
        <v>145.68421052631578</v>
      </c>
      <c r="T522">
        <v>108</v>
      </c>
      <c r="U522">
        <v>223</v>
      </c>
      <c r="V522">
        <v>153.4736842105263</v>
      </c>
      <c r="W522">
        <v>108</v>
      </c>
      <c r="X522">
        <v>235</v>
      </c>
      <c r="Y522">
        <v>161.36842105263159</v>
      </c>
      <c r="Z522">
        <v>108</v>
      </c>
      <c r="AA522">
        <v>255</v>
      </c>
      <c r="AB522">
        <v>169.31578947368419</v>
      </c>
      <c r="AC522">
        <v>109</v>
      </c>
      <c r="AD522">
        <v>275</v>
      </c>
      <c r="AE522">
        <v>177.26315789473685</v>
      </c>
      <c r="AF522">
        <v>109</v>
      </c>
      <c r="AG522">
        <v>295</v>
      </c>
      <c r="AH522">
        <v>187.00000000000003</v>
      </c>
      <c r="AI522">
        <v>109</v>
      </c>
      <c r="AJ522">
        <v>315</v>
      </c>
      <c r="AK522">
        <v>198.99999999999997</v>
      </c>
      <c r="AL522">
        <v>109</v>
      </c>
      <c r="AM522">
        <v>349</v>
      </c>
      <c r="AN522">
        <v>212.63157894736841</v>
      </c>
      <c r="AO522">
        <v>110</v>
      </c>
      <c r="AP522">
        <v>403</v>
      </c>
      <c r="AQ522">
        <v>228.42105263157896</v>
      </c>
      <c r="AR522">
        <v>110</v>
      </c>
      <c r="AS522">
        <v>457</v>
      </c>
      <c r="AT522">
        <v>246.42105263157896</v>
      </c>
      <c r="AU522">
        <v>110</v>
      </c>
      <c r="AV522">
        <v>430</v>
      </c>
      <c r="AW522">
        <v>260.31578947368422</v>
      </c>
      <c r="AX522">
        <v>110</v>
      </c>
      <c r="AY522">
        <v>470</v>
      </c>
      <c r="AZ522">
        <v>282.47368421052636</v>
      </c>
      <c r="BA522">
        <v>110</v>
      </c>
      <c r="BB522">
        <v>435</v>
      </c>
      <c r="BC522">
        <v>283.15789473684208</v>
      </c>
      <c r="BD522">
        <v>111</v>
      </c>
      <c r="BE522">
        <v>388</v>
      </c>
      <c r="BF522">
        <v>221.78947368421052</v>
      </c>
      <c r="BG522">
        <v>111</v>
      </c>
      <c r="BH522">
        <v>370</v>
      </c>
      <c r="BI522">
        <v>228.47368421052633</v>
      </c>
      <c r="BJ522">
        <v>111</v>
      </c>
      <c r="BK522">
        <v>384</v>
      </c>
      <c r="BL522">
        <v>239.42105263157893</v>
      </c>
      <c r="BM522">
        <v>124</v>
      </c>
      <c r="BN522">
        <v>398</v>
      </c>
      <c r="BO522">
        <v>271.26315789473682</v>
      </c>
      <c r="BP522">
        <v>137</v>
      </c>
      <c r="BQ522">
        <v>412</v>
      </c>
      <c r="BR522">
        <v>312.57894736842104</v>
      </c>
      <c r="BS522">
        <v>150</v>
      </c>
      <c r="BT522">
        <v>443</v>
      </c>
      <c r="BU522">
        <v>354.05263157894734</v>
      </c>
      <c r="BV522">
        <v>163</v>
      </c>
      <c r="BW522">
        <v>499</v>
      </c>
      <c r="BX522">
        <v>395.42105263157902</v>
      </c>
    </row>
    <row r="523" spans="1:76" x14ac:dyDescent="0.4">
      <c r="A523" t="s">
        <v>438</v>
      </c>
      <c r="B523">
        <v>42</v>
      </c>
      <c r="C523">
        <v>108</v>
      </c>
      <c r="D523">
        <v>82.5</v>
      </c>
      <c r="E523">
        <v>42</v>
      </c>
      <c r="F523">
        <v>105</v>
      </c>
      <c r="G523">
        <v>81</v>
      </c>
      <c r="H523">
        <v>42</v>
      </c>
      <c r="I523">
        <v>104</v>
      </c>
      <c r="J523">
        <v>80</v>
      </c>
      <c r="K523">
        <v>42</v>
      </c>
      <c r="L523">
        <v>102</v>
      </c>
      <c r="M523">
        <v>78.666666666666657</v>
      </c>
      <c r="N523">
        <v>42</v>
      </c>
      <c r="O523">
        <v>100</v>
      </c>
      <c r="P523">
        <v>77.5</v>
      </c>
      <c r="Q523">
        <v>42</v>
      </c>
      <c r="R523">
        <v>99</v>
      </c>
      <c r="S523">
        <v>76.166666666666657</v>
      </c>
      <c r="T523">
        <v>42</v>
      </c>
      <c r="U523">
        <v>97</v>
      </c>
      <c r="V523">
        <v>75</v>
      </c>
      <c r="W523">
        <v>42</v>
      </c>
      <c r="X523">
        <v>95</v>
      </c>
      <c r="Y523">
        <v>73.833333333333343</v>
      </c>
      <c r="Z523">
        <v>42</v>
      </c>
      <c r="AA523">
        <v>93</v>
      </c>
      <c r="AB523">
        <v>72.5</v>
      </c>
      <c r="AC523">
        <v>42</v>
      </c>
      <c r="AD523">
        <v>92</v>
      </c>
      <c r="AE523">
        <v>71.166666666666671</v>
      </c>
      <c r="AF523">
        <v>42</v>
      </c>
      <c r="AG523">
        <v>90</v>
      </c>
      <c r="AH523">
        <v>70.166666666666671</v>
      </c>
      <c r="AI523">
        <v>42</v>
      </c>
      <c r="AJ523">
        <v>88</v>
      </c>
      <c r="AK523">
        <v>69.5</v>
      </c>
      <c r="AL523">
        <v>42</v>
      </c>
      <c r="AM523">
        <v>87</v>
      </c>
      <c r="AN523">
        <v>69.166666666666671</v>
      </c>
      <c r="AO523">
        <v>42</v>
      </c>
      <c r="AP523">
        <v>85</v>
      </c>
      <c r="AQ523">
        <v>68.666666666666671</v>
      </c>
      <c r="AR523">
        <v>42</v>
      </c>
      <c r="AS523">
        <v>83</v>
      </c>
      <c r="AT523">
        <v>68.166666666666671</v>
      </c>
      <c r="AU523">
        <v>42</v>
      </c>
      <c r="AV523">
        <v>81</v>
      </c>
      <c r="AW523">
        <v>67.666666666666671</v>
      </c>
      <c r="AX523">
        <v>42</v>
      </c>
      <c r="AY523">
        <v>80</v>
      </c>
      <c r="AZ523">
        <v>67.166666666666657</v>
      </c>
      <c r="BA523">
        <v>42</v>
      </c>
      <c r="BB523">
        <v>78</v>
      </c>
      <c r="BC523">
        <v>66.833333333333343</v>
      </c>
      <c r="BD523">
        <v>42</v>
      </c>
      <c r="BE523">
        <v>77</v>
      </c>
      <c r="BF523">
        <v>66.166666666666657</v>
      </c>
      <c r="BG523">
        <v>42</v>
      </c>
      <c r="BH523">
        <v>78</v>
      </c>
      <c r="BI523">
        <v>65.666666666666671</v>
      </c>
      <c r="BJ523">
        <v>42</v>
      </c>
      <c r="BK523">
        <v>79</v>
      </c>
      <c r="BL523">
        <v>65.5</v>
      </c>
      <c r="BM523">
        <v>42</v>
      </c>
      <c r="BN523">
        <v>79</v>
      </c>
      <c r="BO523">
        <v>64.833333333333343</v>
      </c>
      <c r="BP523">
        <v>42</v>
      </c>
      <c r="BQ523">
        <v>88</v>
      </c>
      <c r="BR523">
        <v>68.833333333333329</v>
      </c>
      <c r="BS523">
        <v>42</v>
      </c>
      <c r="BT523">
        <v>114</v>
      </c>
      <c r="BU523">
        <v>72.833333333333329</v>
      </c>
      <c r="BV523">
        <v>42</v>
      </c>
      <c r="BW523">
        <v>140</v>
      </c>
      <c r="BX523">
        <v>76.833333333333343</v>
      </c>
    </row>
    <row r="524" spans="1:76" x14ac:dyDescent="0.4">
      <c r="A524" t="s">
        <v>439</v>
      </c>
      <c r="B524">
        <v>49</v>
      </c>
      <c r="C524">
        <v>131</v>
      </c>
      <c r="D524">
        <v>89.458333333333314</v>
      </c>
      <c r="E524">
        <v>49</v>
      </c>
      <c r="F524">
        <v>133</v>
      </c>
      <c r="G524">
        <v>90.541666666666657</v>
      </c>
      <c r="H524">
        <v>49</v>
      </c>
      <c r="I524">
        <v>134</v>
      </c>
      <c r="J524">
        <v>91.833333333333329</v>
      </c>
      <c r="K524">
        <v>49</v>
      </c>
      <c r="L524">
        <v>135</v>
      </c>
      <c r="M524">
        <v>92.875</v>
      </c>
      <c r="N524">
        <v>49</v>
      </c>
      <c r="O524">
        <v>137</v>
      </c>
      <c r="P524">
        <v>94.041666666666671</v>
      </c>
      <c r="Q524">
        <v>49</v>
      </c>
      <c r="R524">
        <v>138</v>
      </c>
      <c r="S524">
        <v>95.25</v>
      </c>
      <c r="T524">
        <v>49</v>
      </c>
      <c r="U524">
        <v>139</v>
      </c>
      <c r="V524">
        <v>96.375000000000014</v>
      </c>
      <c r="W524">
        <v>49</v>
      </c>
      <c r="X524">
        <v>147</v>
      </c>
      <c r="Y524">
        <v>97.583333333333314</v>
      </c>
      <c r="Z524">
        <v>49</v>
      </c>
      <c r="AA524">
        <v>155</v>
      </c>
      <c r="AB524">
        <v>98.75</v>
      </c>
      <c r="AC524">
        <v>49</v>
      </c>
      <c r="AD524">
        <v>163</v>
      </c>
      <c r="AE524">
        <v>99.833333333333329</v>
      </c>
      <c r="AF524">
        <v>49</v>
      </c>
      <c r="AG524">
        <v>171</v>
      </c>
      <c r="AH524">
        <v>101</v>
      </c>
      <c r="AI524">
        <v>49</v>
      </c>
      <c r="AJ524">
        <v>179</v>
      </c>
      <c r="AK524">
        <v>102.20833333333333</v>
      </c>
      <c r="AL524">
        <v>49</v>
      </c>
      <c r="AM524">
        <v>187</v>
      </c>
      <c r="AN524">
        <v>103.375</v>
      </c>
      <c r="AO524">
        <v>49</v>
      </c>
      <c r="AP524">
        <v>195</v>
      </c>
      <c r="AQ524">
        <v>104.45833333333333</v>
      </c>
      <c r="AR524">
        <v>49</v>
      </c>
      <c r="AS524">
        <v>203</v>
      </c>
      <c r="AT524">
        <v>105.625</v>
      </c>
      <c r="AU524">
        <v>49</v>
      </c>
      <c r="AV524">
        <v>236</v>
      </c>
      <c r="AW524">
        <v>107.83333333333331</v>
      </c>
      <c r="AX524">
        <v>49</v>
      </c>
      <c r="AY524">
        <v>269</v>
      </c>
      <c r="AZ524">
        <v>115.08333333333333</v>
      </c>
      <c r="BA524">
        <v>49</v>
      </c>
      <c r="BB524">
        <v>303</v>
      </c>
      <c r="BC524">
        <v>126.41666666666667</v>
      </c>
      <c r="BD524">
        <v>49</v>
      </c>
      <c r="BE524">
        <v>336</v>
      </c>
      <c r="BF524">
        <v>141.20833333333329</v>
      </c>
      <c r="BG524">
        <v>48</v>
      </c>
      <c r="BH524">
        <v>386</v>
      </c>
      <c r="BI524">
        <v>159.5</v>
      </c>
      <c r="BJ524">
        <v>48</v>
      </c>
      <c r="BK524">
        <v>442</v>
      </c>
      <c r="BL524">
        <v>169.16666666666666</v>
      </c>
      <c r="BM524">
        <v>49</v>
      </c>
      <c r="BN524">
        <v>331</v>
      </c>
      <c r="BO524">
        <v>119.75</v>
      </c>
      <c r="BP524">
        <v>46</v>
      </c>
      <c r="BQ524">
        <v>305</v>
      </c>
      <c r="BR524">
        <v>133.79166666666669</v>
      </c>
      <c r="BS524">
        <v>43</v>
      </c>
      <c r="BT524">
        <v>345</v>
      </c>
      <c r="BU524">
        <v>155.91666666666666</v>
      </c>
      <c r="BV524">
        <v>40</v>
      </c>
      <c r="BW524">
        <v>437</v>
      </c>
      <c r="BX524">
        <v>193.125</v>
      </c>
    </row>
    <row r="525" spans="1:76" x14ac:dyDescent="0.4">
      <c r="A525" t="s">
        <v>440</v>
      </c>
      <c r="B525">
        <v>44</v>
      </c>
      <c r="C525">
        <v>105</v>
      </c>
      <c r="D525">
        <v>74.5</v>
      </c>
      <c r="E525">
        <v>44</v>
      </c>
      <c r="F525">
        <v>48</v>
      </c>
      <c r="G525">
        <v>46</v>
      </c>
      <c r="H525">
        <v>44</v>
      </c>
      <c r="I525">
        <v>48</v>
      </c>
      <c r="J525">
        <v>46</v>
      </c>
      <c r="K525">
        <v>44</v>
      </c>
      <c r="L525">
        <v>48</v>
      </c>
      <c r="M525">
        <v>46</v>
      </c>
      <c r="N525">
        <v>44</v>
      </c>
      <c r="O525">
        <v>49</v>
      </c>
      <c r="P525">
        <v>46.5</v>
      </c>
      <c r="Q525">
        <v>44</v>
      </c>
      <c r="R525">
        <v>49</v>
      </c>
      <c r="S525">
        <v>46.5</v>
      </c>
      <c r="T525">
        <v>44</v>
      </c>
      <c r="U525">
        <v>49</v>
      </c>
      <c r="V525">
        <v>46.5</v>
      </c>
      <c r="W525">
        <v>44</v>
      </c>
      <c r="X525">
        <v>50</v>
      </c>
      <c r="Y525">
        <v>47</v>
      </c>
      <c r="Z525">
        <v>44</v>
      </c>
      <c r="AA525">
        <v>50</v>
      </c>
      <c r="AB525">
        <v>47</v>
      </c>
      <c r="AC525">
        <v>44</v>
      </c>
      <c r="AD525">
        <v>50</v>
      </c>
      <c r="AE525">
        <v>47</v>
      </c>
      <c r="AF525">
        <v>44</v>
      </c>
      <c r="AG525">
        <v>51</v>
      </c>
      <c r="AH525">
        <v>47.5</v>
      </c>
      <c r="AI525">
        <v>44</v>
      </c>
      <c r="AJ525">
        <v>51</v>
      </c>
      <c r="AK525">
        <v>47.5</v>
      </c>
      <c r="AL525">
        <v>44</v>
      </c>
      <c r="AM525">
        <v>51</v>
      </c>
      <c r="AN525">
        <v>47.5</v>
      </c>
      <c r="AO525">
        <v>44</v>
      </c>
      <c r="AP525">
        <v>52</v>
      </c>
      <c r="AQ525">
        <v>48</v>
      </c>
      <c r="AR525">
        <v>44</v>
      </c>
      <c r="AS525">
        <v>52</v>
      </c>
      <c r="AT525">
        <v>48</v>
      </c>
      <c r="AU525">
        <v>44</v>
      </c>
      <c r="AV525">
        <v>53</v>
      </c>
      <c r="AW525">
        <v>48.5</v>
      </c>
      <c r="AX525">
        <v>44</v>
      </c>
      <c r="AY525">
        <v>53</v>
      </c>
      <c r="AZ525">
        <v>48.5</v>
      </c>
      <c r="BA525">
        <v>44</v>
      </c>
      <c r="BB525">
        <v>53</v>
      </c>
      <c r="BC525">
        <v>48.5</v>
      </c>
      <c r="BD525">
        <v>44</v>
      </c>
      <c r="BE525">
        <v>54</v>
      </c>
      <c r="BF525">
        <v>49</v>
      </c>
      <c r="BG525">
        <v>44</v>
      </c>
      <c r="BH525">
        <v>54</v>
      </c>
      <c r="BI525">
        <v>49</v>
      </c>
      <c r="BJ525">
        <v>44</v>
      </c>
      <c r="BK525">
        <v>54</v>
      </c>
      <c r="BL525">
        <v>49</v>
      </c>
      <c r="BM525">
        <v>44</v>
      </c>
      <c r="BN525">
        <v>55</v>
      </c>
      <c r="BO525">
        <v>49.5</v>
      </c>
      <c r="BP525">
        <v>44</v>
      </c>
      <c r="BQ525">
        <v>55</v>
      </c>
      <c r="BR525">
        <v>49.5</v>
      </c>
      <c r="BS525">
        <v>44</v>
      </c>
      <c r="BT525">
        <v>55</v>
      </c>
      <c r="BU525">
        <v>49.5</v>
      </c>
      <c r="BV525">
        <v>44</v>
      </c>
      <c r="BW525">
        <v>56</v>
      </c>
      <c r="BX525">
        <v>50</v>
      </c>
    </row>
    <row r="526" spans="1:76" x14ac:dyDescent="0.4">
      <c r="A526" t="s">
        <v>441</v>
      </c>
      <c r="B526">
        <v>71</v>
      </c>
      <c r="C526">
        <v>71</v>
      </c>
      <c r="D526">
        <v>71</v>
      </c>
      <c r="E526">
        <v>71</v>
      </c>
      <c r="F526">
        <v>71</v>
      </c>
      <c r="G526">
        <v>71</v>
      </c>
      <c r="H526">
        <v>71</v>
      </c>
      <c r="I526">
        <v>71</v>
      </c>
      <c r="J526">
        <v>71</v>
      </c>
      <c r="K526">
        <v>71</v>
      </c>
      <c r="L526">
        <v>71</v>
      </c>
      <c r="M526">
        <v>71</v>
      </c>
      <c r="N526">
        <v>71</v>
      </c>
      <c r="O526">
        <v>71</v>
      </c>
      <c r="P526">
        <v>71</v>
      </c>
      <c r="Q526">
        <v>71</v>
      </c>
      <c r="R526">
        <v>71</v>
      </c>
      <c r="S526">
        <v>71</v>
      </c>
      <c r="T526">
        <v>71</v>
      </c>
      <c r="U526">
        <v>71</v>
      </c>
      <c r="V526">
        <v>71</v>
      </c>
      <c r="W526">
        <v>71</v>
      </c>
      <c r="X526">
        <v>71</v>
      </c>
      <c r="Y526">
        <v>71</v>
      </c>
      <c r="Z526">
        <v>71</v>
      </c>
      <c r="AA526">
        <v>71</v>
      </c>
      <c r="AB526">
        <v>71</v>
      </c>
      <c r="AC526">
        <v>71</v>
      </c>
      <c r="AD526">
        <v>71</v>
      </c>
      <c r="AE526">
        <v>71</v>
      </c>
      <c r="AF526">
        <v>71</v>
      </c>
      <c r="AG526">
        <v>71</v>
      </c>
      <c r="AH526">
        <v>71</v>
      </c>
      <c r="AI526">
        <v>71</v>
      </c>
      <c r="AJ526">
        <v>71</v>
      </c>
      <c r="AK526">
        <v>71</v>
      </c>
      <c r="AL526">
        <v>71</v>
      </c>
      <c r="AM526">
        <v>71</v>
      </c>
      <c r="AN526">
        <v>71</v>
      </c>
      <c r="AO526">
        <v>71</v>
      </c>
      <c r="AP526">
        <v>71</v>
      </c>
      <c r="AQ526">
        <v>71</v>
      </c>
      <c r="AR526">
        <v>71</v>
      </c>
      <c r="AS526">
        <v>71</v>
      </c>
      <c r="AT526">
        <v>71</v>
      </c>
      <c r="AU526">
        <v>71</v>
      </c>
      <c r="AV526">
        <v>71</v>
      </c>
      <c r="AW526">
        <v>71</v>
      </c>
      <c r="AX526">
        <v>71</v>
      </c>
      <c r="AY526">
        <v>71</v>
      </c>
      <c r="AZ526">
        <v>71</v>
      </c>
      <c r="BA526">
        <v>71</v>
      </c>
      <c r="BB526">
        <v>71</v>
      </c>
      <c r="BC526">
        <v>71</v>
      </c>
      <c r="BD526">
        <v>71</v>
      </c>
      <c r="BE526">
        <v>71</v>
      </c>
      <c r="BF526">
        <v>71</v>
      </c>
      <c r="BG526">
        <v>71</v>
      </c>
      <c r="BH526">
        <v>71</v>
      </c>
      <c r="BI526">
        <v>71</v>
      </c>
      <c r="BJ526">
        <v>71</v>
      </c>
      <c r="BK526">
        <v>71</v>
      </c>
      <c r="BL526">
        <v>71</v>
      </c>
      <c r="BM526">
        <v>71</v>
      </c>
      <c r="BN526">
        <v>71</v>
      </c>
      <c r="BO526">
        <v>71</v>
      </c>
      <c r="BP526">
        <v>71</v>
      </c>
      <c r="BQ526">
        <v>71</v>
      </c>
      <c r="BR526">
        <v>71</v>
      </c>
      <c r="BS526">
        <v>71</v>
      </c>
      <c r="BT526">
        <v>71</v>
      </c>
      <c r="BU526">
        <v>71</v>
      </c>
      <c r="BV526">
        <v>71</v>
      </c>
      <c r="BW526">
        <v>71</v>
      </c>
      <c r="BX526">
        <v>71</v>
      </c>
    </row>
    <row r="527" spans="1:76" x14ac:dyDescent="0.4">
      <c r="A527" t="s">
        <v>442</v>
      </c>
      <c r="B527">
        <v>50</v>
      </c>
      <c r="C527">
        <v>94</v>
      </c>
      <c r="D527">
        <v>67.400000000000006</v>
      </c>
      <c r="E527">
        <v>51</v>
      </c>
      <c r="F527">
        <v>92</v>
      </c>
      <c r="G527">
        <v>66.8</v>
      </c>
      <c r="H527">
        <v>53</v>
      </c>
      <c r="I527">
        <v>90</v>
      </c>
      <c r="J527">
        <v>66.400000000000006</v>
      </c>
      <c r="K527">
        <v>54</v>
      </c>
      <c r="L527">
        <v>88</v>
      </c>
      <c r="M527">
        <v>65.8</v>
      </c>
      <c r="N527">
        <v>56</v>
      </c>
      <c r="O527">
        <v>86</v>
      </c>
      <c r="P527">
        <v>65.2</v>
      </c>
      <c r="Q527">
        <v>57</v>
      </c>
      <c r="R527">
        <v>84</v>
      </c>
      <c r="S527">
        <v>64.8</v>
      </c>
      <c r="T527">
        <v>57</v>
      </c>
      <c r="U527">
        <v>82</v>
      </c>
      <c r="V527">
        <v>64.400000000000006</v>
      </c>
      <c r="W527">
        <v>56</v>
      </c>
      <c r="X527">
        <v>80</v>
      </c>
      <c r="Y527">
        <v>63.8</v>
      </c>
      <c r="Z527">
        <v>54</v>
      </c>
      <c r="AA527">
        <v>78</v>
      </c>
      <c r="AB527">
        <v>63.2</v>
      </c>
      <c r="AC527">
        <v>53</v>
      </c>
      <c r="AD527">
        <v>76</v>
      </c>
      <c r="AE527">
        <v>62.8</v>
      </c>
      <c r="AF527">
        <v>52</v>
      </c>
      <c r="AG527">
        <v>74</v>
      </c>
      <c r="AH527">
        <v>62.4</v>
      </c>
      <c r="AI527">
        <v>50</v>
      </c>
      <c r="AJ527">
        <v>72</v>
      </c>
      <c r="AK527">
        <v>61.8</v>
      </c>
      <c r="AL527">
        <v>49</v>
      </c>
      <c r="AM527">
        <v>70</v>
      </c>
      <c r="AN527">
        <v>61.2</v>
      </c>
      <c r="AO527">
        <v>48</v>
      </c>
      <c r="AP527">
        <v>70</v>
      </c>
      <c r="AQ527">
        <v>61</v>
      </c>
      <c r="AR527">
        <v>47</v>
      </c>
      <c r="AS527">
        <v>71</v>
      </c>
      <c r="AT527">
        <v>60.4</v>
      </c>
      <c r="AU527">
        <v>45</v>
      </c>
      <c r="AV527">
        <v>73</v>
      </c>
      <c r="AW527">
        <v>59.8</v>
      </c>
      <c r="AX527">
        <v>44</v>
      </c>
      <c r="AY527">
        <v>74</v>
      </c>
      <c r="AZ527">
        <v>59.2</v>
      </c>
      <c r="BA527">
        <v>43</v>
      </c>
      <c r="BB527">
        <v>76</v>
      </c>
      <c r="BC527">
        <v>59</v>
      </c>
      <c r="BD527">
        <v>41</v>
      </c>
      <c r="BE527">
        <v>77</v>
      </c>
      <c r="BF527">
        <v>58.2</v>
      </c>
      <c r="BG527">
        <v>40</v>
      </c>
      <c r="BH527">
        <v>79</v>
      </c>
      <c r="BI527">
        <v>57.8</v>
      </c>
      <c r="BJ527">
        <v>39</v>
      </c>
      <c r="BK527">
        <v>80</v>
      </c>
      <c r="BL527">
        <v>59.2</v>
      </c>
      <c r="BM527">
        <v>37</v>
      </c>
      <c r="BN527">
        <v>82</v>
      </c>
      <c r="BO527">
        <v>60.6</v>
      </c>
      <c r="BP527">
        <v>45</v>
      </c>
      <c r="BQ527">
        <v>83</v>
      </c>
      <c r="BR527">
        <v>70.2</v>
      </c>
      <c r="BS527">
        <v>44</v>
      </c>
      <c r="BT527">
        <v>117</v>
      </c>
      <c r="BU527">
        <v>79.8</v>
      </c>
      <c r="BV527">
        <v>67</v>
      </c>
      <c r="BW527">
        <v>157</v>
      </c>
      <c r="BX527">
        <v>100.6</v>
      </c>
    </row>
    <row r="528" spans="1:76" x14ac:dyDescent="0.4">
      <c r="A528" t="s">
        <v>443</v>
      </c>
      <c r="B528">
        <v>36</v>
      </c>
      <c r="C528">
        <v>99</v>
      </c>
      <c r="D528">
        <v>63</v>
      </c>
      <c r="E528">
        <v>36</v>
      </c>
      <c r="F528">
        <v>88</v>
      </c>
      <c r="G528">
        <v>60.499999999999993</v>
      </c>
      <c r="H528">
        <v>36</v>
      </c>
      <c r="I528">
        <v>82</v>
      </c>
      <c r="J528">
        <v>57.7</v>
      </c>
      <c r="K528">
        <v>36</v>
      </c>
      <c r="L528">
        <v>77</v>
      </c>
      <c r="M528">
        <v>55.2</v>
      </c>
      <c r="N528">
        <v>36</v>
      </c>
      <c r="O528">
        <v>71</v>
      </c>
      <c r="P528">
        <v>52.300000000000004</v>
      </c>
      <c r="Q528">
        <v>36</v>
      </c>
      <c r="R528">
        <v>66</v>
      </c>
      <c r="S528">
        <v>49.800000000000004</v>
      </c>
      <c r="T528">
        <v>36</v>
      </c>
      <c r="U528">
        <v>62</v>
      </c>
      <c r="V528">
        <v>48.1</v>
      </c>
      <c r="W528">
        <v>36</v>
      </c>
      <c r="X528">
        <v>62</v>
      </c>
      <c r="Y528">
        <v>46.599999999999994</v>
      </c>
      <c r="Z528">
        <v>36</v>
      </c>
      <c r="AA528">
        <v>61</v>
      </c>
      <c r="AB528">
        <v>44.8</v>
      </c>
      <c r="AC528">
        <v>32</v>
      </c>
      <c r="AD528">
        <v>61</v>
      </c>
      <c r="AE528">
        <v>43.4</v>
      </c>
      <c r="AF528">
        <v>27</v>
      </c>
      <c r="AG528">
        <v>60</v>
      </c>
      <c r="AH528">
        <v>41.6</v>
      </c>
      <c r="AI528">
        <v>23</v>
      </c>
      <c r="AJ528">
        <v>60</v>
      </c>
      <c r="AK528">
        <v>40.099999999999994</v>
      </c>
      <c r="AL528">
        <v>26</v>
      </c>
      <c r="AM528">
        <v>59</v>
      </c>
      <c r="AN528">
        <v>39.800000000000004</v>
      </c>
      <c r="AO528">
        <v>28</v>
      </c>
      <c r="AP528">
        <v>59</v>
      </c>
      <c r="AQ528">
        <v>39.699999999999996</v>
      </c>
      <c r="AR528">
        <v>28</v>
      </c>
      <c r="AS528">
        <v>59</v>
      </c>
      <c r="AT528">
        <v>39.200000000000003</v>
      </c>
      <c r="AU528">
        <v>27</v>
      </c>
      <c r="AV528">
        <v>58</v>
      </c>
      <c r="AW528">
        <v>39</v>
      </c>
      <c r="AX528">
        <v>25</v>
      </c>
      <c r="AY528">
        <v>58</v>
      </c>
      <c r="AZ528">
        <v>39.1</v>
      </c>
      <c r="BA528">
        <v>24</v>
      </c>
      <c r="BB528">
        <v>57</v>
      </c>
      <c r="BC528">
        <v>39.9</v>
      </c>
      <c r="BD528">
        <v>22</v>
      </c>
      <c r="BE528">
        <v>57</v>
      </c>
      <c r="BF528">
        <v>40.599999999999994</v>
      </c>
      <c r="BG528">
        <v>29</v>
      </c>
      <c r="BH528">
        <v>56</v>
      </c>
      <c r="BI528">
        <v>42.300000000000004</v>
      </c>
      <c r="BJ528">
        <v>35</v>
      </c>
      <c r="BK528">
        <v>60</v>
      </c>
      <c r="BL528">
        <v>43.999999999999993</v>
      </c>
      <c r="BM528">
        <v>34</v>
      </c>
      <c r="BN528">
        <v>66</v>
      </c>
      <c r="BO528">
        <v>45.7</v>
      </c>
      <c r="BP528">
        <v>34</v>
      </c>
      <c r="BQ528">
        <v>71</v>
      </c>
      <c r="BR528">
        <v>49</v>
      </c>
      <c r="BS528">
        <v>33</v>
      </c>
      <c r="BT528">
        <v>84</v>
      </c>
      <c r="BU528">
        <v>51.999999999999993</v>
      </c>
      <c r="BV528">
        <v>33</v>
      </c>
      <c r="BW528">
        <v>98</v>
      </c>
      <c r="BX528">
        <v>55.2</v>
      </c>
    </row>
    <row r="529" spans="1:76" x14ac:dyDescent="0.4">
      <c r="A529" t="s">
        <v>444</v>
      </c>
      <c r="B529">
        <v>24</v>
      </c>
      <c r="C529">
        <v>101</v>
      </c>
      <c r="D529">
        <v>59.500000000000007</v>
      </c>
      <c r="E529">
        <v>34</v>
      </c>
      <c r="F529">
        <v>95</v>
      </c>
      <c r="G529">
        <v>59.1</v>
      </c>
      <c r="H529">
        <v>37</v>
      </c>
      <c r="I529">
        <v>89</v>
      </c>
      <c r="J529">
        <v>58.6</v>
      </c>
      <c r="K529">
        <v>37</v>
      </c>
      <c r="L529">
        <v>85</v>
      </c>
      <c r="M529">
        <v>58.199999999999996</v>
      </c>
      <c r="N529">
        <v>38</v>
      </c>
      <c r="O529">
        <v>82</v>
      </c>
      <c r="P529">
        <v>56.800000000000004</v>
      </c>
      <c r="Q529">
        <v>39</v>
      </c>
      <c r="R529">
        <v>78</v>
      </c>
      <c r="S529">
        <v>55.1</v>
      </c>
      <c r="T529">
        <v>39</v>
      </c>
      <c r="U529">
        <v>74</v>
      </c>
      <c r="V529">
        <v>53.3</v>
      </c>
      <c r="W529">
        <v>40</v>
      </c>
      <c r="X529">
        <v>71</v>
      </c>
      <c r="Y529">
        <v>52.1</v>
      </c>
      <c r="Z529">
        <v>40</v>
      </c>
      <c r="AA529">
        <v>67</v>
      </c>
      <c r="AB529">
        <v>50.4</v>
      </c>
      <c r="AC529">
        <v>41</v>
      </c>
      <c r="AD529">
        <v>63</v>
      </c>
      <c r="AE529">
        <v>48.9</v>
      </c>
      <c r="AF529">
        <v>41</v>
      </c>
      <c r="AG529">
        <v>60</v>
      </c>
      <c r="AH529">
        <v>47.4</v>
      </c>
      <c r="AI529">
        <v>38</v>
      </c>
      <c r="AJ529">
        <v>56</v>
      </c>
      <c r="AK529">
        <v>45.599999999999994</v>
      </c>
      <c r="AL529">
        <v>40</v>
      </c>
      <c r="AM529">
        <v>53</v>
      </c>
      <c r="AN529">
        <v>44.8</v>
      </c>
      <c r="AO529">
        <v>41</v>
      </c>
      <c r="AP529">
        <v>51</v>
      </c>
      <c r="AQ529">
        <v>44.000000000000007</v>
      </c>
      <c r="AR529">
        <v>40</v>
      </c>
      <c r="AS529">
        <v>50</v>
      </c>
      <c r="AT529">
        <v>43</v>
      </c>
      <c r="AU529">
        <v>37</v>
      </c>
      <c r="AV529">
        <v>49</v>
      </c>
      <c r="AW529">
        <v>42.2</v>
      </c>
      <c r="AX529">
        <v>35</v>
      </c>
      <c r="AY529">
        <v>47</v>
      </c>
      <c r="AZ529">
        <v>41.2</v>
      </c>
      <c r="BA529">
        <v>32</v>
      </c>
      <c r="BB529">
        <v>47</v>
      </c>
      <c r="BC529">
        <v>40.5</v>
      </c>
      <c r="BD529">
        <v>29</v>
      </c>
      <c r="BE529">
        <v>48</v>
      </c>
      <c r="BF529">
        <v>39.4</v>
      </c>
      <c r="BG529">
        <v>26</v>
      </c>
      <c r="BH529">
        <v>48</v>
      </c>
      <c r="BI529">
        <v>39.299999999999997</v>
      </c>
      <c r="BJ529">
        <v>23</v>
      </c>
      <c r="BK529">
        <v>50</v>
      </c>
      <c r="BL529">
        <v>39.4</v>
      </c>
      <c r="BM529">
        <v>34</v>
      </c>
      <c r="BN529">
        <v>53</v>
      </c>
      <c r="BO529">
        <v>44.3</v>
      </c>
      <c r="BP529">
        <v>33</v>
      </c>
      <c r="BQ529">
        <v>93</v>
      </c>
      <c r="BR529">
        <v>53.6</v>
      </c>
      <c r="BS529">
        <v>32</v>
      </c>
      <c r="BT529">
        <v>140</v>
      </c>
      <c r="BU529">
        <v>63.199999999999989</v>
      </c>
      <c r="BV529">
        <v>31</v>
      </c>
      <c r="BW529">
        <v>190</v>
      </c>
      <c r="BX529">
        <v>86.8</v>
      </c>
    </row>
    <row r="530" spans="1:76" x14ac:dyDescent="0.4">
      <c r="A530" t="s">
        <v>445</v>
      </c>
      <c r="B530">
        <v>64</v>
      </c>
      <c r="C530">
        <v>108</v>
      </c>
      <c r="D530">
        <v>87.875</v>
      </c>
      <c r="E530">
        <v>64</v>
      </c>
      <c r="F530">
        <v>99</v>
      </c>
      <c r="G530">
        <v>84.874999999999986</v>
      </c>
      <c r="H530">
        <v>64</v>
      </c>
      <c r="I530">
        <v>97</v>
      </c>
      <c r="J530">
        <v>82.25</v>
      </c>
      <c r="K530">
        <v>64</v>
      </c>
      <c r="L530">
        <v>95</v>
      </c>
      <c r="M530">
        <v>79.375000000000014</v>
      </c>
      <c r="N530">
        <v>55</v>
      </c>
      <c r="O530">
        <v>92</v>
      </c>
      <c r="P530">
        <v>76.375</v>
      </c>
      <c r="Q530">
        <v>55</v>
      </c>
      <c r="R530">
        <v>90</v>
      </c>
      <c r="S530">
        <v>75.25</v>
      </c>
      <c r="T530">
        <v>56</v>
      </c>
      <c r="U530">
        <v>88</v>
      </c>
      <c r="V530">
        <v>74.25</v>
      </c>
      <c r="W530">
        <v>56</v>
      </c>
      <c r="X530">
        <v>86</v>
      </c>
      <c r="Y530">
        <v>72.875000000000014</v>
      </c>
      <c r="Z530">
        <v>56</v>
      </c>
      <c r="AA530">
        <v>84</v>
      </c>
      <c r="AB530">
        <v>71.875</v>
      </c>
      <c r="AC530">
        <v>56</v>
      </c>
      <c r="AD530">
        <v>82</v>
      </c>
      <c r="AE530">
        <v>70.625</v>
      </c>
      <c r="AF530">
        <v>56</v>
      </c>
      <c r="AG530">
        <v>79</v>
      </c>
      <c r="AH530">
        <v>69.375000000000014</v>
      </c>
      <c r="AI530">
        <v>56</v>
      </c>
      <c r="AJ530">
        <v>78</v>
      </c>
      <c r="AK530">
        <v>68.249999999999986</v>
      </c>
      <c r="AL530">
        <v>56</v>
      </c>
      <c r="AM530">
        <v>78</v>
      </c>
      <c r="AN530">
        <v>67.125</v>
      </c>
      <c r="AO530">
        <v>56</v>
      </c>
      <c r="AP530">
        <v>78</v>
      </c>
      <c r="AQ530">
        <v>65.75</v>
      </c>
      <c r="AR530">
        <v>54</v>
      </c>
      <c r="AS530">
        <v>78</v>
      </c>
      <c r="AT530">
        <v>64.625</v>
      </c>
      <c r="AU530">
        <v>52</v>
      </c>
      <c r="AV530">
        <v>78</v>
      </c>
      <c r="AW530">
        <v>63.625</v>
      </c>
      <c r="AX530">
        <v>49</v>
      </c>
      <c r="AY530">
        <v>78</v>
      </c>
      <c r="AZ530">
        <v>62.375</v>
      </c>
      <c r="BA530">
        <v>47</v>
      </c>
      <c r="BB530">
        <v>78</v>
      </c>
      <c r="BC530">
        <v>61.125</v>
      </c>
      <c r="BD530">
        <v>44</v>
      </c>
      <c r="BE530">
        <v>78</v>
      </c>
      <c r="BF530">
        <v>60.125</v>
      </c>
      <c r="BG530">
        <v>42</v>
      </c>
      <c r="BH530">
        <v>78</v>
      </c>
      <c r="BI530">
        <v>58.875</v>
      </c>
      <c r="BJ530">
        <v>39</v>
      </c>
      <c r="BK530">
        <v>78</v>
      </c>
      <c r="BL530">
        <v>57.625</v>
      </c>
      <c r="BM530">
        <v>44</v>
      </c>
      <c r="BN530">
        <v>78</v>
      </c>
      <c r="BO530">
        <v>60.625</v>
      </c>
      <c r="BP530">
        <v>41</v>
      </c>
      <c r="BQ530">
        <v>78</v>
      </c>
      <c r="BR530">
        <v>65.875000000000014</v>
      </c>
      <c r="BS530">
        <v>38</v>
      </c>
      <c r="BT530">
        <v>93</v>
      </c>
      <c r="BU530">
        <v>75.125</v>
      </c>
      <c r="BV530">
        <v>36</v>
      </c>
      <c r="BW530">
        <v>119</v>
      </c>
      <c r="BX530">
        <v>84.5</v>
      </c>
    </row>
    <row r="531" spans="1:76" x14ac:dyDescent="0.4">
      <c r="A531" t="s">
        <v>446</v>
      </c>
      <c r="B531">
        <v>82</v>
      </c>
      <c r="C531">
        <v>113</v>
      </c>
      <c r="D531">
        <v>96.500000000000014</v>
      </c>
      <c r="E531">
        <v>82</v>
      </c>
      <c r="F531">
        <v>111</v>
      </c>
      <c r="G531">
        <v>95.5</v>
      </c>
      <c r="H531">
        <v>82</v>
      </c>
      <c r="I531">
        <v>108</v>
      </c>
      <c r="J531">
        <v>94.25</v>
      </c>
      <c r="K531">
        <v>82</v>
      </c>
      <c r="L531">
        <v>106</v>
      </c>
      <c r="M531">
        <v>93.125</v>
      </c>
      <c r="N531">
        <v>82</v>
      </c>
      <c r="O531">
        <v>103</v>
      </c>
      <c r="P531">
        <v>92.125</v>
      </c>
      <c r="Q531">
        <v>82</v>
      </c>
      <c r="R531">
        <v>101</v>
      </c>
      <c r="S531">
        <v>90.75</v>
      </c>
      <c r="T531">
        <v>82</v>
      </c>
      <c r="U531">
        <v>98</v>
      </c>
      <c r="V531">
        <v>89.75</v>
      </c>
      <c r="W531">
        <v>81</v>
      </c>
      <c r="X531">
        <v>96</v>
      </c>
      <c r="Y531">
        <v>88.625</v>
      </c>
      <c r="Z531">
        <v>79</v>
      </c>
      <c r="AA531">
        <v>93</v>
      </c>
      <c r="AB531">
        <v>87.375</v>
      </c>
      <c r="AC531">
        <v>77</v>
      </c>
      <c r="AD531">
        <v>91</v>
      </c>
      <c r="AE531">
        <v>86.25</v>
      </c>
      <c r="AF531">
        <v>75</v>
      </c>
      <c r="AG531">
        <v>90</v>
      </c>
      <c r="AH531">
        <v>85.375</v>
      </c>
      <c r="AI531">
        <v>73</v>
      </c>
      <c r="AJ531">
        <v>89</v>
      </c>
      <c r="AK531">
        <v>84.125</v>
      </c>
      <c r="AL531">
        <v>71</v>
      </c>
      <c r="AM531">
        <v>88</v>
      </c>
      <c r="AN531">
        <v>83.125000000000014</v>
      </c>
      <c r="AO531">
        <v>69</v>
      </c>
      <c r="AP531">
        <v>87</v>
      </c>
      <c r="AQ531">
        <v>82</v>
      </c>
      <c r="AR531">
        <v>67</v>
      </c>
      <c r="AS531">
        <v>87</v>
      </c>
      <c r="AT531">
        <v>80.875000000000014</v>
      </c>
      <c r="AU531">
        <v>65</v>
      </c>
      <c r="AV531">
        <v>87</v>
      </c>
      <c r="AW531">
        <v>79.625000000000014</v>
      </c>
      <c r="AX531">
        <v>63</v>
      </c>
      <c r="AY531">
        <v>87</v>
      </c>
      <c r="AZ531">
        <v>78.75</v>
      </c>
      <c r="BA531">
        <v>61</v>
      </c>
      <c r="BB531">
        <v>86</v>
      </c>
      <c r="BC531">
        <v>77.375000000000014</v>
      </c>
      <c r="BD531">
        <v>59</v>
      </c>
      <c r="BE531">
        <v>86</v>
      </c>
      <c r="BF531">
        <v>76.374999999999986</v>
      </c>
      <c r="BG531">
        <v>57</v>
      </c>
      <c r="BH531">
        <v>86</v>
      </c>
      <c r="BI531">
        <v>75.249999999999986</v>
      </c>
      <c r="BJ531">
        <v>67</v>
      </c>
      <c r="BK531">
        <v>86</v>
      </c>
      <c r="BL531">
        <v>77</v>
      </c>
      <c r="BM531">
        <v>69</v>
      </c>
      <c r="BN531">
        <v>86</v>
      </c>
      <c r="BO531">
        <v>79.125</v>
      </c>
      <c r="BP531">
        <v>67</v>
      </c>
      <c r="BQ531">
        <v>96</v>
      </c>
      <c r="BR531">
        <v>81.25</v>
      </c>
      <c r="BS531">
        <v>82</v>
      </c>
      <c r="BT531">
        <v>124</v>
      </c>
      <c r="BU531">
        <v>107.125</v>
      </c>
      <c r="BV531">
        <v>82</v>
      </c>
      <c r="BW531">
        <v>168</v>
      </c>
      <c r="BX531">
        <v>133.24999999999997</v>
      </c>
    </row>
    <row r="532" spans="1:76" x14ac:dyDescent="0.4">
      <c r="A532" t="s">
        <v>447</v>
      </c>
      <c r="B532">
        <v>59</v>
      </c>
      <c r="C532">
        <v>98</v>
      </c>
      <c r="D532">
        <v>83.299999999999983</v>
      </c>
      <c r="E532">
        <v>59</v>
      </c>
      <c r="F532">
        <v>98</v>
      </c>
      <c r="G532">
        <v>82.9</v>
      </c>
      <c r="H532">
        <v>59</v>
      </c>
      <c r="I532">
        <v>98</v>
      </c>
      <c r="J532">
        <v>82.399999999999991</v>
      </c>
      <c r="K532">
        <v>59</v>
      </c>
      <c r="L532">
        <v>98</v>
      </c>
      <c r="M532">
        <v>82.2</v>
      </c>
      <c r="N532">
        <v>59</v>
      </c>
      <c r="O532">
        <v>98</v>
      </c>
      <c r="P532">
        <v>81.899999999999991</v>
      </c>
      <c r="Q532">
        <v>59</v>
      </c>
      <c r="R532">
        <v>98</v>
      </c>
      <c r="S532">
        <v>81.5</v>
      </c>
      <c r="T532">
        <v>59</v>
      </c>
      <c r="U532">
        <v>98</v>
      </c>
      <c r="V532">
        <v>81.200000000000017</v>
      </c>
      <c r="W532">
        <v>59</v>
      </c>
      <c r="X532">
        <v>98</v>
      </c>
      <c r="Y532">
        <v>80.7</v>
      </c>
      <c r="Z532">
        <v>59</v>
      </c>
      <c r="AA532">
        <v>98</v>
      </c>
      <c r="AB532">
        <v>80.400000000000006</v>
      </c>
      <c r="AC532">
        <v>59</v>
      </c>
      <c r="AD532">
        <v>98</v>
      </c>
      <c r="AE532">
        <v>80.099999999999994</v>
      </c>
      <c r="AF532">
        <v>59</v>
      </c>
      <c r="AG532">
        <v>98</v>
      </c>
      <c r="AH532">
        <v>79.8</v>
      </c>
      <c r="AI532">
        <v>59</v>
      </c>
      <c r="AJ532">
        <v>98</v>
      </c>
      <c r="AK532">
        <v>79.5</v>
      </c>
      <c r="AL532">
        <v>59</v>
      </c>
      <c r="AM532">
        <v>98</v>
      </c>
      <c r="AN532">
        <v>79</v>
      </c>
      <c r="AO532">
        <v>59</v>
      </c>
      <c r="AP532">
        <v>98</v>
      </c>
      <c r="AQ532">
        <v>78.8</v>
      </c>
      <c r="AR532">
        <v>59</v>
      </c>
      <c r="AS532">
        <v>98</v>
      </c>
      <c r="AT532">
        <v>78.399999999999991</v>
      </c>
      <c r="AU532">
        <v>59</v>
      </c>
      <c r="AV532">
        <v>98</v>
      </c>
      <c r="AW532">
        <v>78.100000000000009</v>
      </c>
      <c r="AX532">
        <v>59</v>
      </c>
      <c r="AY532">
        <v>98</v>
      </c>
      <c r="AZ532">
        <v>77.7</v>
      </c>
      <c r="BA532">
        <v>59</v>
      </c>
      <c r="BB532">
        <v>98</v>
      </c>
      <c r="BC532">
        <v>77.300000000000011</v>
      </c>
      <c r="BD532">
        <v>59</v>
      </c>
      <c r="BE532">
        <v>98</v>
      </c>
      <c r="BF532">
        <v>77.099999999999994</v>
      </c>
      <c r="BG532">
        <v>59</v>
      </c>
      <c r="BH532">
        <v>98</v>
      </c>
      <c r="BI532">
        <v>76.800000000000011</v>
      </c>
      <c r="BJ532">
        <v>59</v>
      </c>
      <c r="BK532">
        <v>108</v>
      </c>
      <c r="BL532">
        <v>79.5</v>
      </c>
      <c r="BM532">
        <v>59</v>
      </c>
      <c r="BN532">
        <v>139</v>
      </c>
      <c r="BO532">
        <v>82.2</v>
      </c>
      <c r="BP532">
        <v>59</v>
      </c>
      <c r="BQ532">
        <v>122</v>
      </c>
      <c r="BR532">
        <v>80.099999999999994</v>
      </c>
      <c r="BS532">
        <v>59</v>
      </c>
      <c r="BT532">
        <v>105</v>
      </c>
      <c r="BU532">
        <v>78.2</v>
      </c>
      <c r="BV532">
        <v>59</v>
      </c>
      <c r="BW532">
        <v>98</v>
      </c>
      <c r="BX532">
        <v>76.2</v>
      </c>
    </row>
    <row r="533" spans="1:76" x14ac:dyDescent="0.4">
      <c r="A533" t="s">
        <v>448</v>
      </c>
      <c r="B533">
        <v>69</v>
      </c>
      <c r="C533">
        <v>142</v>
      </c>
      <c r="D533">
        <v>103.23076923076924</v>
      </c>
      <c r="E533">
        <v>69</v>
      </c>
      <c r="F533">
        <v>140</v>
      </c>
      <c r="G533">
        <v>101.73076923076923</v>
      </c>
      <c r="H533">
        <v>69</v>
      </c>
      <c r="I533">
        <v>139</v>
      </c>
      <c r="J533">
        <v>100.26923076923077</v>
      </c>
      <c r="K533">
        <v>67</v>
      </c>
      <c r="L533">
        <v>138</v>
      </c>
      <c r="M533">
        <v>98.615384615384613</v>
      </c>
      <c r="N533">
        <v>54</v>
      </c>
      <c r="O533">
        <v>136</v>
      </c>
      <c r="P533">
        <v>96.92307692307692</v>
      </c>
      <c r="Q533">
        <v>54</v>
      </c>
      <c r="R533">
        <v>135</v>
      </c>
      <c r="S533">
        <v>95.576923076923052</v>
      </c>
      <c r="T533">
        <v>53</v>
      </c>
      <c r="U533">
        <v>133</v>
      </c>
      <c r="V533">
        <v>94.32692307692308</v>
      </c>
      <c r="W533">
        <v>53</v>
      </c>
      <c r="X533">
        <v>132</v>
      </c>
      <c r="Y533">
        <v>93.25</v>
      </c>
      <c r="Z533">
        <v>53</v>
      </c>
      <c r="AA533">
        <v>130</v>
      </c>
      <c r="AB533">
        <v>92.09615384615384</v>
      </c>
      <c r="AC533">
        <v>53</v>
      </c>
      <c r="AD533">
        <v>130</v>
      </c>
      <c r="AE533">
        <v>90.961538461538453</v>
      </c>
      <c r="AF533">
        <v>53</v>
      </c>
      <c r="AG533">
        <v>130</v>
      </c>
      <c r="AH533">
        <v>89.884615384615401</v>
      </c>
      <c r="AI533">
        <v>53</v>
      </c>
      <c r="AJ533">
        <v>130</v>
      </c>
      <c r="AK533">
        <v>88.865384615384627</v>
      </c>
      <c r="AL533">
        <v>51</v>
      </c>
      <c r="AM533">
        <v>130</v>
      </c>
      <c r="AN533">
        <v>87.826923076923066</v>
      </c>
      <c r="AO533">
        <v>47</v>
      </c>
      <c r="AP533">
        <v>130</v>
      </c>
      <c r="AQ533">
        <v>86.807692307692349</v>
      </c>
      <c r="AR533">
        <v>43</v>
      </c>
      <c r="AS533">
        <v>130</v>
      </c>
      <c r="AT533">
        <v>85.788461538461519</v>
      </c>
      <c r="AU533">
        <v>45</v>
      </c>
      <c r="AV533">
        <v>130</v>
      </c>
      <c r="AW533">
        <v>84.788461538461533</v>
      </c>
      <c r="AX533">
        <v>47</v>
      </c>
      <c r="AY533">
        <v>130</v>
      </c>
      <c r="AZ533">
        <v>83.980769230769212</v>
      </c>
      <c r="BA533">
        <v>48</v>
      </c>
      <c r="BB533">
        <v>130</v>
      </c>
      <c r="BC533">
        <v>83.057692307692278</v>
      </c>
      <c r="BD533">
        <v>50</v>
      </c>
      <c r="BE533">
        <v>130</v>
      </c>
      <c r="BF533">
        <v>82.230769230769212</v>
      </c>
      <c r="BG533">
        <v>51</v>
      </c>
      <c r="BH533">
        <v>130</v>
      </c>
      <c r="BI533">
        <v>81.692307692307708</v>
      </c>
      <c r="BJ533">
        <v>52</v>
      </c>
      <c r="BK533">
        <v>206</v>
      </c>
      <c r="BL533">
        <v>86.980769230769255</v>
      </c>
      <c r="BM533">
        <v>52</v>
      </c>
      <c r="BN533">
        <v>184</v>
      </c>
      <c r="BO533">
        <v>87.634615384615387</v>
      </c>
      <c r="BP533">
        <v>52</v>
      </c>
      <c r="BQ533">
        <v>145</v>
      </c>
      <c r="BR533">
        <v>85.019230769230759</v>
      </c>
      <c r="BS533">
        <v>52</v>
      </c>
      <c r="BT533">
        <v>159</v>
      </c>
      <c r="BU533">
        <v>84.942307692307693</v>
      </c>
      <c r="BV533">
        <v>45</v>
      </c>
      <c r="BW533">
        <v>177</v>
      </c>
      <c r="BX533">
        <v>84.730769230769241</v>
      </c>
    </row>
    <row r="534" spans="1:76" x14ac:dyDescent="0.4">
      <c r="A534" t="s">
        <v>449</v>
      </c>
      <c r="B534">
        <v>69</v>
      </c>
      <c r="C534">
        <v>128</v>
      </c>
      <c r="D534">
        <v>95.714285714285708</v>
      </c>
      <c r="E534">
        <v>71</v>
      </c>
      <c r="F534">
        <v>126</v>
      </c>
      <c r="G534">
        <v>94.571428571428569</v>
      </c>
      <c r="H534">
        <v>72</v>
      </c>
      <c r="I534">
        <v>123</v>
      </c>
      <c r="J534">
        <v>93.142857142857153</v>
      </c>
      <c r="K534">
        <v>74</v>
      </c>
      <c r="L534">
        <v>120</v>
      </c>
      <c r="M534">
        <v>91.714285714285708</v>
      </c>
      <c r="N534">
        <v>76</v>
      </c>
      <c r="O534">
        <v>118</v>
      </c>
      <c r="P534">
        <v>90.428571428571431</v>
      </c>
      <c r="Q534">
        <v>76</v>
      </c>
      <c r="R534">
        <v>115</v>
      </c>
      <c r="S534">
        <v>89</v>
      </c>
      <c r="T534">
        <v>74</v>
      </c>
      <c r="U534">
        <v>112</v>
      </c>
      <c r="V534">
        <v>87.571428571428569</v>
      </c>
      <c r="W534">
        <v>72</v>
      </c>
      <c r="X534">
        <v>110</v>
      </c>
      <c r="Y534">
        <v>86.571428571428569</v>
      </c>
      <c r="Z534">
        <v>70</v>
      </c>
      <c r="AA534">
        <v>107</v>
      </c>
      <c r="AB534">
        <v>85.285714285714292</v>
      </c>
      <c r="AC534">
        <v>68</v>
      </c>
      <c r="AD534">
        <v>104</v>
      </c>
      <c r="AE534">
        <v>83.857142857142861</v>
      </c>
      <c r="AF534">
        <v>66</v>
      </c>
      <c r="AG534">
        <v>102</v>
      </c>
      <c r="AH534">
        <v>81.999999999999986</v>
      </c>
      <c r="AI534">
        <v>64</v>
      </c>
      <c r="AJ534">
        <v>99</v>
      </c>
      <c r="AK534">
        <v>80.285714285714292</v>
      </c>
      <c r="AL534">
        <v>61</v>
      </c>
      <c r="AM534">
        <v>96</v>
      </c>
      <c r="AN534">
        <v>78.142857142857153</v>
      </c>
      <c r="AO534">
        <v>59</v>
      </c>
      <c r="AP534">
        <v>94</v>
      </c>
      <c r="AQ534">
        <v>76.571428571428569</v>
      </c>
      <c r="AR534">
        <v>57</v>
      </c>
      <c r="AS534">
        <v>91</v>
      </c>
      <c r="AT534">
        <v>74.571428571428569</v>
      </c>
      <c r="AU534">
        <v>55</v>
      </c>
      <c r="AV534">
        <v>89</v>
      </c>
      <c r="AW534">
        <v>72.714285714285722</v>
      </c>
      <c r="AX534">
        <v>53</v>
      </c>
      <c r="AY534">
        <v>89</v>
      </c>
      <c r="AZ534">
        <v>71.142857142857139</v>
      </c>
      <c r="BA534">
        <v>22</v>
      </c>
      <c r="BB534">
        <v>83</v>
      </c>
      <c r="BC534">
        <v>59.428571428571431</v>
      </c>
      <c r="BD534">
        <v>32</v>
      </c>
      <c r="BE534">
        <v>80</v>
      </c>
      <c r="BF534">
        <v>58.857142857142861</v>
      </c>
      <c r="BG534">
        <v>42</v>
      </c>
      <c r="BH534">
        <v>78</v>
      </c>
      <c r="BI534">
        <v>58.428571428571423</v>
      </c>
      <c r="BJ534">
        <v>45</v>
      </c>
      <c r="BK534">
        <v>75</v>
      </c>
      <c r="BL534">
        <v>58.142857142857146</v>
      </c>
      <c r="BM534">
        <v>43</v>
      </c>
      <c r="BN534">
        <v>72</v>
      </c>
      <c r="BO534">
        <v>57.571428571428569</v>
      </c>
      <c r="BP534">
        <v>41</v>
      </c>
      <c r="BQ534">
        <v>70</v>
      </c>
      <c r="BR534">
        <v>56.999999999999993</v>
      </c>
      <c r="BS534">
        <v>39</v>
      </c>
      <c r="BT534">
        <v>80</v>
      </c>
      <c r="BU534">
        <v>56.571428571428577</v>
      </c>
      <c r="BV534">
        <v>37</v>
      </c>
      <c r="BW534">
        <v>89</v>
      </c>
      <c r="BX534">
        <v>55.714285714285708</v>
      </c>
    </row>
    <row r="535" spans="1:76" x14ac:dyDescent="0.4">
      <c r="A535" t="s">
        <v>450</v>
      </c>
      <c r="B535">
        <v>54</v>
      </c>
      <c r="C535">
        <v>146</v>
      </c>
      <c r="D535">
        <v>89.666666666666671</v>
      </c>
      <c r="E535">
        <v>54</v>
      </c>
      <c r="F535">
        <v>109</v>
      </c>
      <c r="G535">
        <v>85.166666666666657</v>
      </c>
      <c r="H535">
        <v>55</v>
      </c>
      <c r="I535">
        <v>101</v>
      </c>
      <c r="J535">
        <v>80.416666666666657</v>
      </c>
      <c r="K535">
        <v>56</v>
      </c>
      <c r="L535">
        <v>99</v>
      </c>
      <c r="M535">
        <v>78.916666666666671</v>
      </c>
      <c r="N535">
        <v>56</v>
      </c>
      <c r="O535">
        <v>98</v>
      </c>
      <c r="P535">
        <v>77.25</v>
      </c>
      <c r="Q535">
        <v>57</v>
      </c>
      <c r="R535">
        <v>96</v>
      </c>
      <c r="S535">
        <v>75.666666666666657</v>
      </c>
      <c r="T535">
        <v>57</v>
      </c>
      <c r="U535">
        <v>95</v>
      </c>
      <c r="V535">
        <v>74.083333333333329</v>
      </c>
      <c r="W535">
        <v>58</v>
      </c>
      <c r="X535">
        <v>93</v>
      </c>
      <c r="Y535">
        <v>72.416666666666657</v>
      </c>
      <c r="Z535">
        <v>58</v>
      </c>
      <c r="AA535">
        <v>92</v>
      </c>
      <c r="AB535">
        <v>70.75</v>
      </c>
      <c r="AC535">
        <v>59</v>
      </c>
      <c r="AD535">
        <v>91</v>
      </c>
      <c r="AE535">
        <v>69.25</v>
      </c>
      <c r="AF535">
        <v>59</v>
      </c>
      <c r="AG535">
        <v>89</v>
      </c>
      <c r="AH535">
        <v>67.583333333333343</v>
      </c>
      <c r="AI535">
        <v>56</v>
      </c>
      <c r="AJ535">
        <v>88</v>
      </c>
      <c r="AK535">
        <v>66</v>
      </c>
      <c r="AL535">
        <v>54</v>
      </c>
      <c r="AM535">
        <v>86</v>
      </c>
      <c r="AN535">
        <v>65</v>
      </c>
      <c r="AO535">
        <v>51</v>
      </c>
      <c r="AP535">
        <v>85</v>
      </c>
      <c r="AQ535">
        <v>64.083333333333329</v>
      </c>
      <c r="AR535">
        <v>49</v>
      </c>
      <c r="AS535">
        <v>84</v>
      </c>
      <c r="AT535">
        <v>63.166666666666671</v>
      </c>
      <c r="AU535">
        <v>46</v>
      </c>
      <c r="AV535">
        <v>82</v>
      </c>
      <c r="AW535">
        <v>62.166666666666671</v>
      </c>
      <c r="AX535">
        <v>43</v>
      </c>
      <c r="AY535">
        <v>81</v>
      </c>
      <c r="AZ535">
        <v>61.083333333333329</v>
      </c>
      <c r="BA535">
        <v>41</v>
      </c>
      <c r="BB535">
        <v>79</v>
      </c>
      <c r="BC535">
        <v>60.750000000000007</v>
      </c>
      <c r="BD535">
        <v>38</v>
      </c>
      <c r="BE535">
        <v>78</v>
      </c>
      <c r="BF535">
        <v>60.666666666666671</v>
      </c>
      <c r="BG535">
        <v>43</v>
      </c>
      <c r="BH535">
        <v>81</v>
      </c>
      <c r="BI535">
        <v>64.083333333333329</v>
      </c>
      <c r="BJ535">
        <v>49</v>
      </c>
      <c r="BK535">
        <v>92</v>
      </c>
      <c r="BL535">
        <v>72.333333333333329</v>
      </c>
      <c r="BM535">
        <v>58</v>
      </c>
      <c r="BN535">
        <v>124</v>
      </c>
      <c r="BO535">
        <v>90.25</v>
      </c>
      <c r="BP535">
        <v>69</v>
      </c>
      <c r="BQ535">
        <v>172</v>
      </c>
      <c r="BR535">
        <v>118.99999999999999</v>
      </c>
      <c r="BS535">
        <v>93</v>
      </c>
      <c r="BT535">
        <v>221</v>
      </c>
      <c r="BU535">
        <v>137.5</v>
      </c>
      <c r="BV535">
        <v>96</v>
      </c>
      <c r="BW535">
        <v>270</v>
      </c>
      <c r="BX535">
        <v>164.91666666666666</v>
      </c>
    </row>
    <row r="536" spans="1:76" x14ac:dyDescent="0.4">
      <c r="A536" t="s">
        <v>451</v>
      </c>
      <c r="B536">
        <v>60</v>
      </c>
      <c r="C536">
        <v>120</v>
      </c>
      <c r="D536">
        <v>80.75</v>
      </c>
      <c r="E536">
        <v>61</v>
      </c>
      <c r="F536">
        <v>109</v>
      </c>
      <c r="G536">
        <v>78.75</v>
      </c>
      <c r="H536">
        <v>63</v>
      </c>
      <c r="I536">
        <v>98</v>
      </c>
      <c r="J536">
        <v>76.5</v>
      </c>
      <c r="K536">
        <v>64</v>
      </c>
      <c r="L536">
        <v>87</v>
      </c>
      <c r="M536">
        <v>74.5</v>
      </c>
      <c r="N536">
        <v>65</v>
      </c>
      <c r="O536">
        <v>76</v>
      </c>
      <c r="P536">
        <v>72.25</v>
      </c>
      <c r="Q536">
        <v>66</v>
      </c>
      <c r="R536">
        <v>77</v>
      </c>
      <c r="S536">
        <v>73</v>
      </c>
      <c r="T536">
        <v>67</v>
      </c>
      <c r="U536">
        <v>78</v>
      </c>
      <c r="V536">
        <v>74</v>
      </c>
      <c r="W536">
        <v>68</v>
      </c>
      <c r="X536">
        <v>78</v>
      </c>
      <c r="Y536">
        <v>74.5</v>
      </c>
      <c r="Z536">
        <v>69</v>
      </c>
      <c r="AA536">
        <v>79</v>
      </c>
      <c r="AB536">
        <v>75.5</v>
      </c>
      <c r="AC536">
        <v>71</v>
      </c>
      <c r="AD536">
        <v>79</v>
      </c>
      <c r="AE536">
        <v>76</v>
      </c>
      <c r="AF536">
        <v>72</v>
      </c>
      <c r="AG536">
        <v>80</v>
      </c>
      <c r="AH536">
        <v>77</v>
      </c>
      <c r="AI536">
        <v>73</v>
      </c>
      <c r="AJ536">
        <v>81</v>
      </c>
      <c r="AK536">
        <v>78</v>
      </c>
      <c r="AL536">
        <v>74</v>
      </c>
      <c r="AM536">
        <v>81</v>
      </c>
      <c r="AN536">
        <v>78.5</v>
      </c>
      <c r="AO536">
        <v>75</v>
      </c>
      <c r="AP536">
        <v>82</v>
      </c>
      <c r="AQ536">
        <v>79.5</v>
      </c>
      <c r="AR536">
        <v>76</v>
      </c>
      <c r="AS536">
        <v>82</v>
      </c>
      <c r="AT536">
        <v>80</v>
      </c>
      <c r="AU536">
        <v>77</v>
      </c>
      <c r="AV536">
        <v>83</v>
      </c>
      <c r="AW536">
        <v>80.75</v>
      </c>
      <c r="AX536">
        <v>79</v>
      </c>
      <c r="AY536">
        <v>84</v>
      </c>
      <c r="AZ536">
        <v>81.75</v>
      </c>
      <c r="BA536">
        <v>80</v>
      </c>
      <c r="BB536">
        <v>84</v>
      </c>
      <c r="BC536">
        <v>82.5</v>
      </c>
      <c r="BD536">
        <v>81</v>
      </c>
      <c r="BE536">
        <v>85</v>
      </c>
      <c r="BF536">
        <v>83.5</v>
      </c>
      <c r="BG536">
        <v>82</v>
      </c>
      <c r="BH536">
        <v>85</v>
      </c>
      <c r="BI536">
        <v>84</v>
      </c>
      <c r="BJ536">
        <v>83</v>
      </c>
      <c r="BK536">
        <v>86</v>
      </c>
      <c r="BL536">
        <v>85</v>
      </c>
      <c r="BM536">
        <v>84</v>
      </c>
      <c r="BN536">
        <v>86</v>
      </c>
      <c r="BO536">
        <v>85.25</v>
      </c>
      <c r="BP536">
        <v>85</v>
      </c>
      <c r="BQ536">
        <v>87</v>
      </c>
      <c r="BR536">
        <v>86.25</v>
      </c>
      <c r="BS536">
        <v>86</v>
      </c>
      <c r="BT536">
        <v>88</v>
      </c>
      <c r="BU536">
        <v>87</v>
      </c>
      <c r="BV536">
        <v>87</v>
      </c>
      <c r="BW536">
        <v>89</v>
      </c>
      <c r="BX536">
        <v>88</v>
      </c>
    </row>
    <row r="537" spans="1:76" x14ac:dyDescent="0.4">
      <c r="A537" t="s">
        <v>452</v>
      </c>
      <c r="B537">
        <v>78</v>
      </c>
      <c r="C537">
        <v>299</v>
      </c>
      <c r="D537">
        <v>172.30769230769232</v>
      </c>
      <c r="E537">
        <v>89</v>
      </c>
      <c r="F537">
        <v>275</v>
      </c>
      <c r="G537">
        <v>165.15384615384613</v>
      </c>
      <c r="H537">
        <v>100</v>
      </c>
      <c r="I537">
        <v>251</v>
      </c>
      <c r="J537">
        <v>157.69230769230771</v>
      </c>
      <c r="K537">
        <v>110</v>
      </c>
      <c r="L537">
        <v>227</v>
      </c>
      <c r="M537">
        <v>155.76923076923077</v>
      </c>
      <c r="N537">
        <v>121</v>
      </c>
      <c r="O537">
        <v>214</v>
      </c>
      <c r="P537">
        <v>154.23076923076923</v>
      </c>
      <c r="Q537">
        <v>124</v>
      </c>
      <c r="R537">
        <v>215</v>
      </c>
      <c r="S537">
        <v>152.30769230769229</v>
      </c>
      <c r="T537">
        <v>121</v>
      </c>
      <c r="U537">
        <v>199</v>
      </c>
      <c r="V537">
        <v>143.84615384615384</v>
      </c>
      <c r="W537">
        <v>104</v>
      </c>
      <c r="X537">
        <v>209</v>
      </c>
      <c r="Y537">
        <v>142</v>
      </c>
      <c r="Z537">
        <v>86</v>
      </c>
      <c r="AA537">
        <v>219</v>
      </c>
      <c r="AB537">
        <v>139.92307692307691</v>
      </c>
      <c r="AC537">
        <v>69</v>
      </c>
      <c r="AD537">
        <v>229</v>
      </c>
      <c r="AE537">
        <v>138.07692307692304</v>
      </c>
      <c r="AF537">
        <v>71</v>
      </c>
      <c r="AG537">
        <v>239</v>
      </c>
      <c r="AH537">
        <v>139.84615384615384</v>
      </c>
      <c r="AI537">
        <v>72</v>
      </c>
      <c r="AJ537">
        <v>249</v>
      </c>
      <c r="AK537">
        <v>141.30769230769229</v>
      </c>
      <c r="AL537">
        <v>73</v>
      </c>
      <c r="AM537">
        <v>259</v>
      </c>
      <c r="AN537">
        <v>141.76923076923077</v>
      </c>
      <c r="AO537">
        <v>75</v>
      </c>
      <c r="AP537">
        <v>269</v>
      </c>
      <c r="AQ537">
        <v>142.15384615384613</v>
      </c>
      <c r="AR537">
        <v>76</v>
      </c>
      <c r="AS537">
        <v>279</v>
      </c>
      <c r="AT537">
        <v>140.30769230769232</v>
      </c>
      <c r="AU537">
        <v>62</v>
      </c>
      <c r="AV537">
        <v>128</v>
      </c>
      <c r="AW537">
        <v>91.076923076923094</v>
      </c>
      <c r="AX537">
        <v>68</v>
      </c>
      <c r="AY537">
        <v>127</v>
      </c>
      <c r="AZ537">
        <v>92.076923076923066</v>
      </c>
      <c r="BA537">
        <v>73</v>
      </c>
      <c r="BB537">
        <v>126</v>
      </c>
      <c r="BC537">
        <v>93.230769230769226</v>
      </c>
      <c r="BD537">
        <v>77</v>
      </c>
      <c r="BE537">
        <v>125</v>
      </c>
      <c r="BF537">
        <v>94.384615384615387</v>
      </c>
      <c r="BG537">
        <v>73</v>
      </c>
      <c r="BH537">
        <v>124</v>
      </c>
      <c r="BI537">
        <v>95.461538461538467</v>
      </c>
      <c r="BJ537">
        <v>69</v>
      </c>
      <c r="BK537">
        <v>124</v>
      </c>
      <c r="BL537">
        <v>96.615384615384613</v>
      </c>
      <c r="BM537">
        <v>65</v>
      </c>
      <c r="BN537">
        <v>126</v>
      </c>
      <c r="BO537">
        <v>101.92307692307692</v>
      </c>
      <c r="BP537">
        <v>61</v>
      </c>
      <c r="BQ537">
        <v>159</v>
      </c>
      <c r="BR537">
        <v>107.23076923076924</v>
      </c>
      <c r="BS537">
        <v>57</v>
      </c>
      <c r="BT537">
        <v>192</v>
      </c>
      <c r="BU537">
        <v>112.46153846153845</v>
      </c>
      <c r="BV537">
        <v>53</v>
      </c>
      <c r="BW537">
        <v>225</v>
      </c>
      <c r="BX537">
        <v>117.76923076923079</v>
      </c>
    </row>
    <row r="538" spans="1:76" x14ac:dyDescent="0.4">
      <c r="A538" t="s">
        <v>453</v>
      </c>
      <c r="B538">
        <v>128</v>
      </c>
      <c r="C538">
        <v>191</v>
      </c>
      <c r="D538">
        <v>156.87499999999997</v>
      </c>
      <c r="E538">
        <v>127</v>
      </c>
      <c r="F538">
        <v>183</v>
      </c>
      <c r="G538">
        <v>154.3125</v>
      </c>
      <c r="H538">
        <v>127</v>
      </c>
      <c r="I538">
        <v>176</v>
      </c>
      <c r="J538">
        <v>151.87500000000003</v>
      </c>
      <c r="K538">
        <v>127</v>
      </c>
      <c r="L538">
        <v>174</v>
      </c>
      <c r="M538">
        <v>149.43750000000003</v>
      </c>
      <c r="N538">
        <v>124</v>
      </c>
      <c r="O538">
        <v>172</v>
      </c>
      <c r="P538">
        <v>146.875</v>
      </c>
      <c r="Q538">
        <v>121</v>
      </c>
      <c r="R538">
        <v>170</v>
      </c>
      <c r="S538">
        <v>144.25</v>
      </c>
      <c r="T538">
        <v>117</v>
      </c>
      <c r="U538">
        <v>168</v>
      </c>
      <c r="V538">
        <v>141.74999999999997</v>
      </c>
      <c r="W538">
        <v>114</v>
      </c>
      <c r="X538">
        <v>166</v>
      </c>
      <c r="Y538">
        <v>139.25</v>
      </c>
      <c r="Z538">
        <v>110</v>
      </c>
      <c r="AA538">
        <v>165</v>
      </c>
      <c r="AB538">
        <v>136.875</v>
      </c>
      <c r="AC538">
        <v>107</v>
      </c>
      <c r="AD538">
        <v>163</v>
      </c>
      <c r="AE538">
        <v>134.37499999999997</v>
      </c>
      <c r="AF538">
        <v>103</v>
      </c>
      <c r="AG538">
        <v>161</v>
      </c>
      <c r="AH538">
        <v>131.8125</v>
      </c>
      <c r="AI538">
        <v>100</v>
      </c>
      <c r="AJ538">
        <v>161</v>
      </c>
      <c r="AK538">
        <v>129.3125</v>
      </c>
      <c r="AL538">
        <v>96</v>
      </c>
      <c r="AM538">
        <v>164</v>
      </c>
      <c r="AN538">
        <v>127.375</v>
      </c>
      <c r="AO538">
        <v>93</v>
      </c>
      <c r="AP538">
        <v>166</v>
      </c>
      <c r="AQ538">
        <v>125.6875</v>
      </c>
      <c r="AR538">
        <v>89</v>
      </c>
      <c r="AS538">
        <v>169</v>
      </c>
      <c r="AT538">
        <v>123.68749999999999</v>
      </c>
      <c r="AU538">
        <v>86</v>
      </c>
      <c r="AV538">
        <v>172</v>
      </c>
      <c r="AW538">
        <v>121.87499999999997</v>
      </c>
      <c r="AX538">
        <v>82</v>
      </c>
      <c r="AY538">
        <v>175</v>
      </c>
      <c r="AZ538">
        <v>120</v>
      </c>
      <c r="BA538">
        <v>79</v>
      </c>
      <c r="BB538">
        <v>227</v>
      </c>
      <c r="BC538">
        <v>122.6875</v>
      </c>
      <c r="BD538">
        <v>75</v>
      </c>
      <c r="BE538">
        <v>280</v>
      </c>
      <c r="BF538">
        <v>125.37499999999999</v>
      </c>
      <c r="BG538">
        <v>71</v>
      </c>
      <c r="BH538">
        <v>241</v>
      </c>
      <c r="BI538">
        <v>127.74999999999997</v>
      </c>
      <c r="BJ538">
        <v>68</v>
      </c>
      <c r="BK538">
        <v>154</v>
      </c>
      <c r="BL538">
        <v>112.125</v>
      </c>
      <c r="BM538">
        <v>98</v>
      </c>
      <c r="BN538">
        <v>157</v>
      </c>
      <c r="BO538">
        <v>127.25000000000001</v>
      </c>
      <c r="BP538">
        <v>96</v>
      </c>
      <c r="BQ538">
        <v>208</v>
      </c>
      <c r="BR538">
        <v>142.06250000000003</v>
      </c>
      <c r="BS538">
        <v>130</v>
      </c>
      <c r="BT538">
        <v>267</v>
      </c>
      <c r="BU538">
        <v>192.68749999999997</v>
      </c>
      <c r="BV538">
        <v>132</v>
      </c>
      <c r="BW538">
        <v>362</v>
      </c>
      <c r="BX538">
        <v>243.3125</v>
      </c>
    </row>
    <row r="539" spans="1:76" x14ac:dyDescent="0.4">
      <c r="A539" t="s">
        <v>454</v>
      </c>
      <c r="B539">
        <v>145</v>
      </c>
      <c r="C539">
        <v>155</v>
      </c>
      <c r="D539">
        <v>150</v>
      </c>
      <c r="E539">
        <v>142</v>
      </c>
      <c r="F539">
        <v>153</v>
      </c>
      <c r="G539">
        <v>147.5</v>
      </c>
      <c r="H539">
        <v>140</v>
      </c>
      <c r="I539">
        <v>150</v>
      </c>
      <c r="J539">
        <v>145</v>
      </c>
      <c r="K539">
        <v>137</v>
      </c>
      <c r="L539">
        <v>147</v>
      </c>
      <c r="M539">
        <v>142</v>
      </c>
      <c r="N539">
        <v>135</v>
      </c>
      <c r="O539">
        <v>144</v>
      </c>
      <c r="P539">
        <v>139.5</v>
      </c>
      <c r="Q539">
        <v>132</v>
      </c>
      <c r="R539">
        <v>141</v>
      </c>
      <c r="S539">
        <v>136.5</v>
      </c>
      <c r="T539">
        <v>129</v>
      </c>
      <c r="U539">
        <v>138</v>
      </c>
      <c r="V539">
        <v>133.5</v>
      </c>
      <c r="W539">
        <v>127</v>
      </c>
      <c r="X539">
        <v>136</v>
      </c>
      <c r="Y539">
        <v>131.5</v>
      </c>
      <c r="Z539">
        <v>124</v>
      </c>
      <c r="AA539">
        <v>133</v>
      </c>
      <c r="AB539">
        <v>128.5</v>
      </c>
      <c r="AC539">
        <v>121</v>
      </c>
      <c r="AD539">
        <v>130</v>
      </c>
      <c r="AE539">
        <v>125.5</v>
      </c>
      <c r="AF539">
        <v>119</v>
      </c>
      <c r="AG539">
        <v>127</v>
      </c>
      <c r="AH539">
        <v>123</v>
      </c>
      <c r="AI539">
        <v>116</v>
      </c>
      <c r="AJ539">
        <v>124</v>
      </c>
      <c r="AK539">
        <v>120</v>
      </c>
      <c r="AL539">
        <v>113</v>
      </c>
      <c r="AM539">
        <v>121</v>
      </c>
      <c r="AN539">
        <v>117</v>
      </c>
      <c r="AO539">
        <v>111</v>
      </c>
      <c r="AP539">
        <v>118</v>
      </c>
      <c r="AQ539">
        <v>114.5</v>
      </c>
      <c r="AR539">
        <v>108</v>
      </c>
      <c r="AS539">
        <v>116</v>
      </c>
      <c r="AT539">
        <v>112</v>
      </c>
      <c r="AU539">
        <v>105</v>
      </c>
      <c r="AV539">
        <v>113</v>
      </c>
      <c r="AW539">
        <v>109</v>
      </c>
      <c r="AX539">
        <v>103</v>
      </c>
      <c r="AY539">
        <v>110</v>
      </c>
      <c r="AZ539">
        <v>106.5</v>
      </c>
      <c r="BA539">
        <v>100</v>
      </c>
      <c r="BB539">
        <v>107</v>
      </c>
      <c r="BC539">
        <v>103.5</v>
      </c>
      <c r="BD539">
        <v>97</v>
      </c>
      <c r="BE539">
        <v>104</v>
      </c>
      <c r="BF539">
        <v>100.5</v>
      </c>
      <c r="BG539">
        <v>95</v>
      </c>
      <c r="BH539">
        <v>101</v>
      </c>
      <c r="BI539">
        <v>98</v>
      </c>
      <c r="BJ539">
        <v>92</v>
      </c>
      <c r="BK539">
        <v>98</v>
      </c>
      <c r="BL539">
        <v>95</v>
      </c>
      <c r="BM539">
        <v>90</v>
      </c>
      <c r="BN539">
        <v>96</v>
      </c>
      <c r="BO539">
        <v>93</v>
      </c>
      <c r="BP539">
        <v>87</v>
      </c>
      <c r="BQ539">
        <v>93</v>
      </c>
      <c r="BR539">
        <v>90</v>
      </c>
      <c r="BS539">
        <v>84</v>
      </c>
      <c r="BT539">
        <v>90</v>
      </c>
      <c r="BU539">
        <v>87</v>
      </c>
      <c r="BV539">
        <v>82</v>
      </c>
      <c r="BW539">
        <v>87</v>
      </c>
      <c r="BX539">
        <v>84.5</v>
      </c>
    </row>
    <row r="540" spans="1:76" x14ac:dyDescent="0.4">
      <c r="A540" t="s">
        <v>455</v>
      </c>
      <c r="B540">
        <v>103</v>
      </c>
      <c r="C540">
        <v>368</v>
      </c>
      <c r="D540">
        <v>150.99999999999994</v>
      </c>
      <c r="E540">
        <v>101</v>
      </c>
      <c r="F540">
        <v>319</v>
      </c>
      <c r="G540">
        <v>141.96923076923082</v>
      </c>
      <c r="H540">
        <v>99</v>
      </c>
      <c r="I540">
        <v>308</v>
      </c>
      <c r="J540">
        <v>134.06153846153842</v>
      </c>
      <c r="K540">
        <v>87</v>
      </c>
      <c r="L540">
        <v>180</v>
      </c>
      <c r="M540">
        <v>124.23076923076921</v>
      </c>
      <c r="N540">
        <v>85</v>
      </c>
      <c r="O540">
        <v>156</v>
      </c>
      <c r="P540">
        <v>117.84615384615388</v>
      </c>
      <c r="Q540">
        <v>83</v>
      </c>
      <c r="R540">
        <v>153</v>
      </c>
      <c r="S540">
        <v>111.44615384615383</v>
      </c>
      <c r="T540">
        <v>63</v>
      </c>
      <c r="U540">
        <v>132</v>
      </c>
      <c r="V540">
        <v>103.76923076923077</v>
      </c>
      <c r="W540">
        <v>62</v>
      </c>
      <c r="X540">
        <v>121</v>
      </c>
      <c r="Y540">
        <v>98.169230769230765</v>
      </c>
      <c r="Z540">
        <v>61</v>
      </c>
      <c r="AA540">
        <v>118</v>
      </c>
      <c r="AB540">
        <v>93.123076923076923</v>
      </c>
      <c r="AC540">
        <v>60</v>
      </c>
      <c r="AD540">
        <v>116</v>
      </c>
      <c r="AE540">
        <v>88.815384615384644</v>
      </c>
      <c r="AF540">
        <v>58</v>
      </c>
      <c r="AG540">
        <v>113</v>
      </c>
      <c r="AH540">
        <v>84.984615384615395</v>
      </c>
      <c r="AI540">
        <v>50</v>
      </c>
      <c r="AJ540">
        <v>111</v>
      </c>
      <c r="AK540">
        <v>81.123076923076923</v>
      </c>
      <c r="AL540">
        <v>39</v>
      </c>
      <c r="AM540">
        <v>108</v>
      </c>
      <c r="AN540">
        <v>77.246153846153845</v>
      </c>
      <c r="AO540">
        <v>37</v>
      </c>
      <c r="AP540">
        <v>106</v>
      </c>
      <c r="AQ540">
        <v>73.584615384615404</v>
      </c>
      <c r="AR540">
        <v>37</v>
      </c>
      <c r="AS540">
        <v>104</v>
      </c>
      <c r="AT540">
        <v>70.384615384615401</v>
      </c>
      <c r="AU540">
        <v>37</v>
      </c>
      <c r="AV540">
        <v>102</v>
      </c>
      <c r="AW540">
        <v>67.553846153846123</v>
      </c>
      <c r="AX540">
        <v>30</v>
      </c>
      <c r="AY540">
        <v>100</v>
      </c>
      <c r="AZ540">
        <v>65.123076923076937</v>
      </c>
      <c r="BA540">
        <v>30</v>
      </c>
      <c r="BB540">
        <v>97</v>
      </c>
      <c r="BC540">
        <v>63.538461538461533</v>
      </c>
      <c r="BD540">
        <v>31</v>
      </c>
      <c r="BE540">
        <v>106</v>
      </c>
      <c r="BF540">
        <v>61.938461538461553</v>
      </c>
      <c r="BG540">
        <v>31</v>
      </c>
      <c r="BH540">
        <v>118</v>
      </c>
      <c r="BI540">
        <v>60.492307692307691</v>
      </c>
      <c r="BJ540">
        <v>31</v>
      </c>
      <c r="BK540">
        <v>130</v>
      </c>
      <c r="BL540">
        <v>59.015384615384626</v>
      </c>
      <c r="BM540">
        <v>31</v>
      </c>
      <c r="BN540">
        <v>113</v>
      </c>
      <c r="BO540">
        <v>57.138461538461556</v>
      </c>
      <c r="BP540">
        <v>27</v>
      </c>
      <c r="BQ540">
        <v>96</v>
      </c>
      <c r="BR540">
        <v>55.261538461538457</v>
      </c>
      <c r="BS540">
        <v>23</v>
      </c>
      <c r="BT540">
        <v>87</v>
      </c>
      <c r="BU540">
        <v>53.323076923076911</v>
      </c>
      <c r="BV540">
        <v>19</v>
      </c>
      <c r="BW540">
        <v>90</v>
      </c>
      <c r="BX540">
        <v>51.461538461538453</v>
      </c>
    </row>
    <row r="541" spans="1:76" x14ac:dyDescent="0.4">
      <c r="A541" t="s">
        <v>456</v>
      </c>
      <c r="B541">
        <v>95</v>
      </c>
      <c r="C541">
        <v>131</v>
      </c>
      <c r="D541">
        <v>116.16666666666667</v>
      </c>
      <c r="E541">
        <v>95</v>
      </c>
      <c r="F541">
        <v>128</v>
      </c>
      <c r="G541">
        <v>114</v>
      </c>
      <c r="H541">
        <v>95</v>
      </c>
      <c r="I541">
        <v>125</v>
      </c>
      <c r="J541">
        <v>112</v>
      </c>
      <c r="K541">
        <v>95</v>
      </c>
      <c r="L541">
        <v>121</v>
      </c>
      <c r="M541">
        <v>109.83333333333333</v>
      </c>
      <c r="N541">
        <v>95</v>
      </c>
      <c r="O541">
        <v>118</v>
      </c>
      <c r="P541">
        <v>107.83333333333334</v>
      </c>
      <c r="Q541">
        <v>95</v>
      </c>
      <c r="R541">
        <v>115</v>
      </c>
      <c r="S541">
        <v>105.83333333333333</v>
      </c>
      <c r="T541">
        <v>94</v>
      </c>
      <c r="U541">
        <v>112</v>
      </c>
      <c r="V541">
        <v>103.66666666666667</v>
      </c>
      <c r="W541">
        <v>92</v>
      </c>
      <c r="X541">
        <v>109</v>
      </c>
      <c r="Y541">
        <v>101.66666666666667</v>
      </c>
      <c r="Z541">
        <v>90</v>
      </c>
      <c r="AA541">
        <v>106</v>
      </c>
      <c r="AB541">
        <v>99.5</v>
      </c>
      <c r="AC541">
        <v>88</v>
      </c>
      <c r="AD541">
        <v>105</v>
      </c>
      <c r="AE541">
        <v>97.5</v>
      </c>
      <c r="AF541">
        <v>86</v>
      </c>
      <c r="AG541">
        <v>103</v>
      </c>
      <c r="AH541">
        <v>95.5</v>
      </c>
      <c r="AI541">
        <v>84</v>
      </c>
      <c r="AJ541">
        <v>101</v>
      </c>
      <c r="AK541">
        <v>93.5</v>
      </c>
      <c r="AL541">
        <v>82</v>
      </c>
      <c r="AM541">
        <v>99</v>
      </c>
      <c r="AN541">
        <v>91.333333333333329</v>
      </c>
      <c r="AO541">
        <v>80</v>
      </c>
      <c r="AP541">
        <v>98</v>
      </c>
      <c r="AQ541">
        <v>89.333333333333343</v>
      </c>
      <c r="AR541">
        <v>79</v>
      </c>
      <c r="AS541">
        <v>96</v>
      </c>
      <c r="AT541">
        <v>87.333333333333329</v>
      </c>
      <c r="AU541">
        <v>77</v>
      </c>
      <c r="AV541">
        <v>95</v>
      </c>
      <c r="AW541">
        <v>85.333333333333343</v>
      </c>
      <c r="AX541">
        <v>75</v>
      </c>
      <c r="AY541">
        <v>95</v>
      </c>
      <c r="AZ541">
        <v>83.166666666666657</v>
      </c>
      <c r="BA541">
        <v>73</v>
      </c>
      <c r="BB541">
        <v>95</v>
      </c>
      <c r="BC541">
        <v>81.166666666666671</v>
      </c>
      <c r="BD541">
        <v>70</v>
      </c>
      <c r="BE541">
        <v>95</v>
      </c>
      <c r="BF541">
        <v>79.166666666666671</v>
      </c>
      <c r="BG541">
        <v>67</v>
      </c>
      <c r="BH541">
        <v>95</v>
      </c>
      <c r="BI541">
        <v>77</v>
      </c>
      <c r="BJ541">
        <v>64</v>
      </c>
      <c r="BK541">
        <v>95</v>
      </c>
      <c r="BL541">
        <v>75</v>
      </c>
      <c r="BM541">
        <v>61</v>
      </c>
      <c r="BN541">
        <v>95</v>
      </c>
      <c r="BO541">
        <v>72.666666666666671</v>
      </c>
      <c r="BP541">
        <v>58</v>
      </c>
      <c r="BQ541">
        <v>95</v>
      </c>
      <c r="BR541">
        <v>70.833333333333329</v>
      </c>
      <c r="BS541">
        <v>55</v>
      </c>
      <c r="BT541">
        <v>95</v>
      </c>
      <c r="BU541">
        <v>68.666666666666671</v>
      </c>
      <c r="BV541">
        <v>52</v>
      </c>
      <c r="BW541">
        <v>95</v>
      </c>
      <c r="BX541">
        <v>66.5</v>
      </c>
    </row>
    <row r="542" spans="1:76" x14ac:dyDescent="0.4">
      <c r="A542" t="s">
        <v>457</v>
      </c>
      <c r="B542">
        <v>79</v>
      </c>
      <c r="C542">
        <v>79</v>
      </c>
      <c r="D542">
        <v>79</v>
      </c>
      <c r="E542">
        <v>79</v>
      </c>
      <c r="F542">
        <v>79</v>
      </c>
      <c r="G542">
        <v>79</v>
      </c>
      <c r="H542">
        <v>79</v>
      </c>
      <c r="I542">
        <v>79</v>
      </c>
      <c r="J542">
        <v>79</v>
      </c>
      <c r="K542">
        <v>79</v>
      </c>
      <c r="L542">
        <v>79</v>
      </c>
      <c r="M542">
        <v>79</v>
      </c>
      <c r="N542">
        <v>79</v>
      </c>
      <c r="O542">
        <v>79</v>
      </c>
      <c r="P542">
        <v>79</v>
      </c>
      <c r="Q542">
        <v>79</v>
      </c>
      <c r="R542">
        <v>79</v>
      </c>
      <c r="S542">
        <v>79</v>
      </c>
      <c r="T542">
        <v>79</v>
      </c>
      <c r="U542">
        <v>79</v>
      </c>
      <c r="V542">
        <v>79</v>
      </c>
      <c r="W542">
        <v>79</v>
      </c>
      <c r="X542">
        <v>79</v>
      </c>
      <c r="Y542">
        <v>79</v>
      </c>
      <c r="Z542">
        <v>79</v>
      </c>
      <c r="AA542">
        <v>79</v>
      </c>
      <c r="AB542">
        <v>79</v>
      </c>
      <c r="AC542">
        <v>79</v>
      </c>
      <c r="AD542">
        <v>79</v>
      </c>
      <c r="AE542">
        <v>79</v>
      </c>
      <c r="AF542">
        <v>79</v>
      </c>
      <c r="AG542">
        <v>79</v>
      </c>
      <c r="AH542">
        <v>79</v>
      </c>
      <c r="AI542">
        <v>79</v>
      </c>
      <c r="AJ542">
        <v>79</v>
      </c>
      <c r="AK542">
        <v>79</v>
      </c>
      <c r="AL542">
        <v>79</v>
      </c>
      <c r="AM542">
        <v>79</v>
      </c>
      <c r="AN542">
        <v>79</v>
      </c>
      <c r="AO542">
        <v>79</v>
      </c>
      <c r="AP542">
        <v>79</v>
      </c>
      <c r="AQ542">
        <v>79</v>
      </c>
      <c r="AR542">
        <v>79</v>
      </c>
      <c r="AS542">
        <v>79</v>
      </c>
      <c r="AT542">
        <v>79</v>
      </c>
      <c r="AU542">
        <v>79</v>
      </c>
      <c r="AV542">
        <v>79</v>
      </c>
      <c r="AW542">
        <v>79</v>
      </c>
      <c r="AX542">
        <v>79</v>
      </c>
      <c r="AY542">
        <v>79</v>
      </c>
      <c r="AZ542">
        <v>79</v>
      </c>
      <c r="BA542">
        <v>79</v>
      </c>
      <c r="BB542">
        <v>79</v>
      </c>
      <c r="BC542">
        <v>79</v>
      </c>
      <c r="BD542">
        <v>79</v>
      </c>
      <c r="BE542">
        <v>79</v>
      </c>
      <c r="BF542">
        <v>79</v>
      </c>
      <c r="BG542">
        <v>79</v>
      </c>
      <c r="BH542">
        <v>79</v>
      </c>
      <c r="BI542">
        <v>79</v>
      </c>
      <c r="BJ542">
        <v>79</v>
      </c>
      <c r="BK542">
        <v>79</v>
      </c>
      <c r="BL542">
        <v>79</v>
      </c>
      <c r="BM542">
        <v>79</v>
      </c>
      <c r="BN542">
        <v>79</v>
      </c>
      <c r="BO542">
        <v>79</v>
      </c>
      <c r="BP542">
        <v>79</v>
      </c>
      <c r="BQ542">
        <v>79</v>
      </c>
      <c r="BR542">
        <v>79</v>
      </c>
      <c r="BS542">
        <v>79</v>
      </c>
      <c r="BT542">
        <v>79</v>
      </c>
      <c r="BU542">
        <v>79</v>
      </c>
      <c r="BV542">
        <v>79</v>
      </c>
      <c r="BW542">
        <v>79</v>
      </c>
      <c r="BX542">
        <v>79</v>
      </c>
    </row>
    <row r="543" spans="1:76" x14ac:dyDescent="0.4">
      <c r="A543" t="s">
        <v>458</v>
      </c>
      <c r="B543">
        <v>45</v>
      </c>
      <c r="C543">
        <v>70</v>
      </c>
      <c r="D543">
        <v>59.666666666666664</v>
      </c>
      <c r="E543">
        <v>46</v>
      </c>
      <c r="F543">
        <v>70</v>
      </c>
      <c r="G543">
        <v>60</v>
      </c>
      <c r="H543">
        <v>48</v>
      </c>
      <c r="I543">
        <v>70</v>
      </c>
      <c r="J543">
        <v>60.333333333333336</v>
      </c>
      <c r="K543">
        <v>49</v>
      </c>
      <c r="L543">
        <v>70</v>
      </c>
      <c r="M543">
        <v>60.333333333333336</v>
      </c>
      <c r="N543">
        <v>51</v>
      </c>
      <c r="O543">
        <v>70</v>
      </c>
      <c r="P543">
        <v>60.666666666666664</v>
      </c>
      <c r="Q543">
        <v>52</v>
      </c>
      <c r="R543">
        <v>70</v>
      </c>
      <c r="S543">
        <v>60.666666666666664</v>
      </c>
      <c r="T543">
        <v>53</v>
      </c>
      <c r="U543">
        <v>70</v>
      </c>
      <c r="V543">
        <v>60.666666666666664</v>
      </c>
      <c r="W543">
        <v>55</v>
      </c>
      <c r="X543">
        <v>70</v>
      </c>
      <c r="Y543">
        <v>61</v>
      </c>
      <c r="Z543">
        <v>56</v>
      </c>
      <c r="AA543">
        <v>70</v>
      </c>
      <c r="AB543">
        <v>61.333333333333336</v>
      </c>
      <c r="AC543">
        <v>57</v>
      </c>
      <c r="AD543">
        <v>70</v>
      </c>
      <c r="AE543">
        <v>61.666666666666664</v>
      </c>
      <c r="AF543">
        <v>56</v>
      </c>
      <c r="AG543">
        <v>70</v>
      </c>
      <c r="AH543">
        <v>61.666666666666664</v>
      </c>
      <c r="AI543">
        <v>58</v>
      </c>
      <c r="AJ543">
        <v>70</v>
      </c>
      <c r="AK543">
        <v>62.666666666666664</v>
      </c>
      <c r="AL543">
        <v>60</v>
      </c>
      <c r="AM543">
        <v>70</v>
      </c>
      <c r="AN543">
        <v>64</v>
      </c>
      <c r="AO543">
        <v>62</v>
      </c>
      <c r="AP543">
        <v>70</v>
      </c>
      <c r="AQ543">
        <v>65</v>
      </c>
      <c r="AR543">
        <v>64</v>
      </c>
      <c r="AS543">
        <v>70</v>
      </c>
      <c r="AT543">
        <v>66.333333333333329</v>
      </c>
      <c r="AU543">
        <v>66</v>
      </c>
      <c r="AV543">
        <v>70</v>
      </c>
      <c r="AW543">
        <v>67.333333333333329</v>
      </c>
      <c r="AX543">
        <v>68</v>
      </c>
      <c r="AY543">
        <v>70</v>
      </c>
      <c r="AZ543">
        <v>68.666666666666671</v>
      </c>
      <c r="BA543">
        <v>69</v>
      </c>
      <c r="BB543">
        <v>70</v>
      </c>
      <c r="BC543">
        <v>69.666666666666671</v>
      </c>
      <c r="BD543">
        <v>70</v>
      </c>
      <c r="BE543">
        <v>73</v>
      </c>
      <c r="BF543">
        <v>71</v>
      </c>
      <c r="BG543">
        <v>70</v>
      </c>
      <c r="BH543">
        <v>75</v>
      </c>
      <c r="BI543">
        <v>72.333333333333329</v>
      </c>
      <c r="BJ543">
        <v>70</v>
      </c>
      <c r="BK543">
        <v>77</v>
      </c>
      <c r="BL543">
        <v>73.333333333333329</v>
      </c>
      <c r="BM543">
        <v>70</v>
      </c>
      <c r="BN543">
        <v>79</v>
      </c>
      <c r="BO543">
        <v>74.666666666666671</v>
      </c>
      <c r="BP543">
        <v>70</v>
      </c>
      <c r="BQ543">
        <v>81</v>
      </c>
      <c r="BR543">
        <v>75.666666666666671</v>
      </c>
      <c r="BS543">
        <v>70</v>
      </c>
      <c r="BT543">
        <v>83</v>
      </c>
      <c r="BU543">
        <v>76.666666666666671</v>
      </c>
      <c r="BV543">
        <v>70</v>
      </c>
      <c r="BW543">
        <v>85</v>
      </c>
      <c r="BX543">
        <v>78</v>
      </c>
    </row>
    <row r="544" spans="1:76" x14ac:dyDescent="0.4">
      <c r="A544" t="s">
        <v>459</v>
      </c>
      <c r="B544">
        <v>50</v>
      </c>
      <c r="C544">
        <v>80</v>
      </c>
      <c r="D544">
        <v>59.4</v>
      </c>
      <c r="E544">
        <v>50</v>
      </c>
      <c r="F544">
        <v>79</v>
      </c>
      <c r="G544">
        <v>59</v>
      </c>
      <c r="H544">
        <v>49</v>
      </c>
      <c r="I544">
        <v>78</v>
      </c>
      <c r="J544">
        <v>58.4</v>
      </c>
      <c r="K544">
        <v>49</v>
      </c>
      <c r="L544">
        <v>76</v>
      </c>
      <c r="M544">
        <v>57.8</v>
      </c>
      <c r="N544">
        <v>48</v>
      </c>
      <c r="O544">
        <v>75</v>
      </c>
      <c r="P544">
        <v>57.4</v>
      </c>
      <c r="Q544">
        <v>48</v>
      </c>
      <c r="R544">
        <v>74</v>
      </c>
      <c r="S544">
        <v>57</v>
      </c>
      <c r="T544">
        <v>47</v>
      </c>
      <c r="U544">
        <v>72</v>
      </c>
      <c r="V544">
        <v>56.2</v>
      </c>
      <c r="W544">
        <v>47</v>
      </c>
      <c r="X544">
        <v>71</v>
      </c>
      <c r="Y544">
        <v>55.8</v>
      </c>
      <c r="Z544">
        <v>46</v>
      </c>
      <c r="AA544">
        <v>70</v>
      </c>
      <c r="AB544">
        <v>55.2</v>
      </c>
      <c r="AC544">
        <v>46</v>
      </c>
      <c r="AD544">
        <v>69</v>
      </c>
      <c r="AE544">
        <v>54.8</v>
      </c>
      <c r="AF544">
        <v>46</v>
      </c>
      <c r="AG544">
        <v>67</v>
      </c>
      <c r="AH544">
        <v>54.2</v>
      </c>
      <c r="AI544">
        <v>45</v>
      </c>
      <c r="AJ544">
        <v>66</v>
      </c>
      <c r="AK544">
        <v>53.8</v>
      </c>
      <c r="AL544">
        <v>45</v>
      </c>
      <c r="AM544">
        <v>65</v>
      </c>
      <c r="AN544">
        <v>53.4</v>
      </c>
      <c r="AO544">
        <v>44</v>
      </c>
      <c r="AP544">
        <v>64</v>
      </c>
      <c r="AQ544">
        <v>52.8</v>
      </c>
      <c r="AR544">
        <v>44</v>
      </c>
      <c r="AS544">
        <v>62</v>
      </c>
      <c r="AT544">
        <v>52.2</v>
      </c>
      <c r="AU544">
        <v>43</v>
      </c>
      <c r="AV544">
        <v>61</v>
      </c>
      <c r="AW544">
        <v>51.6</v>
      </c>
      <c r="AX544">
        <v>43</v>
      </c>
      <c r="AY544">
        <v>60</v>
      </c>
      <c r="AZ544">
        <v>51.2</v>
      </c>
      <c r="BA544">
        <v>42</v>
      </c>
      <c r="BB544">
        <v>59</v>
      </c>
      <c r="BC544">
        <v>50.8</v>
      </c>
      <c r="BD544">
        <v>42</v>
      </c>
      <c r="BE544">
        <v>57</v>
      </c>
      <c r="BF544">
        <v>50.2</v>
      </c>
      <c r="BG544">
        <v>45</v>
      </c>
      <c r="BH544">
        <v>56</v>
      </c>
      <c r="BI544">
        <v>51</v>
      </c>
      <c r="BJ544">
        <v>44</v>
      </c>
      <c r="BK544">
        <v>55</v>
      </c>
      <c r="BL544">
        <v>51.6</v>
      </c>
      <c r="BM544">
        <v>51</v>
      </c>
      <c r="BN544">
        <v>59</v>
      </c>
      <c r="BO544">
        <v>54</v>
      </c>
      <c r="BP544">
        <v>51</v>
      </c>
      <c r="BQ544">
        <v>65</v>
      </c>
      <c r="BR544">
        <v>56.2</v>
      </c>
      <c r="BS544">
        <v>51</v>
      </c>
      <c r="BT544">
        <v>70</v>
      </c>
      <c r="BU544">
        <v>58.4</v>
      </c>
      <c r="BV544">
        <v>50</v>
      </c>
      <c r="BW544">
        <v>76</v>
      </c>
      <c r="BX544">
        <v>60.8</v>
      </c>
    </row>
    <row r="545" spans="1:76" x14ac:dyDescent="0.4">
      <c r="A545" t="s">
        <v>460</v>
      </c>
      <c r="B545">
        <v>48</v>
      </c>
      <c r="C545">
        <v>103</v>
      </c>
      <c r="D545">
        <v>72.166666666666657</v>
      </c>
      <c r="E545">
        <v>49</v>
      </c>
      <c r="F545">
        <v>80</v>
      </c>
      <c r="G545">
        <v>62.666666666666664</v>
      </c>
      <c r="H545">
        <v>50</v>
      </c>
      <c r="I545">
        <v>76</v>
      </c>
      <c r="J545">
        <v>61.333333333333329</v>
      </c>
      <c r="K545">
        <v>52</v>
      </c>
      <c r="L545">
        <v>72</v>
      </c>
      <c r="M545">
        <v>59.666666666666664</v>
      </c>
      <c r="N545">
        <v>53</v>
      </c>
      <c r="O545">
        <v>68</v>
      </c>
      <c r="P545">
        <v>58.333333333333336</v>
      </c>
      <c r="Q545">
        <v>51</v>
      </c>
      <c r="R545">
        <v>64</v>
      </c>
      <c r="S545">
        <v>56.666666666666664</v>
      </c>
      <c r="T545">
        <v>50</v>
      </c>
      <c r="U545">
        <v>60</v>
      </c>
      <c r="V545">
        <v>55.166666666666671</v>
      </c>
      <c r="W545">
        <v>48</v>
      </c>
      <c r="X545">
        <v>57</v>
      </c>
      <c r="Y545">
        <v>53.666666666666671</v>
      </c>
      <c r="Z545">
        <v>46</v>
      </c>
      <c r="AA545">
        <v>58</v>
      </c>
      <c r="AB545">
        <v>52.166666666666664</v>
      </c>
      <c r="AC545">
        <v>44</v>
      </c>
      <c r="AD545">
        <v>58</v>
      </c>
      <c r="AE545">
        <v>50.5</v>
      </c>
      <c r="AF545">
        <v>44</v>
      </c>
      <c r="AG545">
        <v>59</v>
      </c>
      <c r="AH545">
        <v>50.666666666666671</v>
      </c>
      <c r="AI545">
        <v>47</v>
      </c>
      <c r="AJ545">
        <v>60</v>
      </c>
      <c r="AK545">
        <v>52.833333333333336</v>
      </c>
      <c r="AL545">
        <v>49</v>
      </c>
      <c r="AM545">
        <v>61</v>
      </c>
      <c r="AN545">
        <v>54.166666666666664</v>
      </c>
      <c r="AO545">
        <v>52</v>
      </c>
      <c r="AP545">
        <v>62</v>
      </c>
      <c r="AQ545">
        <v>56.166666666666671</v>
      </c>
      <c r="AR545">
        <v>55</v>
      </c>
      <c r="AS545">
        <v>64</v>
      </c>
      <c r="AT545">
        <v>58.333333333333336</v>
      </c>
      <c r="AU545">
        <v>57</v>
      </c>
      <c r="AV545">
        <v>65</v>
      </c>
      <c r="AW545">
        <v>60</v>
      </c>
      <c r="AX545">
        <v>59</v>
      </c>
      <c r="AY545">
        <v>66</v>
      </c>
      <c r="AZ545">
        <v>61.666666666666671</v>
      </c>
      <c r="BA545">
        <v>60</v>
      </c>
      <c r="BB545">
        <v>67</v>
      </c>
      <c r="BC545">
        <v>63.666666666666664</v>
      </c>
      <c r="BD545">
        <v>61</v>
      </c>
      <c r="BE545">
        <v>69</v>
      </c>
      <c r="BF545">
        <v>65.333333333333329</v>
      </c>
      <c r="BG545">
        <v>61</v>
      </c>
      <c r="BH545">
        <v>72</v>
      </c>
      <c r="BI545">
        <v>67.333333333333343</v>
      </c>
      <c r="BJ545">
        <v>62</v>
      </c>
      <c r="BK545">
        <v>75</v>
      </c>
      <c r="BL545">
        <v>69</v>
      </c>
      <c r="BM545">
        <v>62</v>
      </c>
      <c r="BN545">
        <v>77</v>
      </c>
      <c r="BO545">
        <v>70.833333333333329</v>
      </c>
      <c r="BP545">
        <v>62</v>
      </c>
      <c r="BQ545">
        <v>80</v>
      </c>
      <c r="BR545">
        <v>72.5</v>
      </c>
      <c r="BS545">
        <v>70</v>
      </c>
      <c r="BT545">
        <v>100</v>
      </c>
      <c r="BU545">
        <v>86.333333333333329</v>
      </c>
      <c r="BV545">
        <v>72</v>
      </c>
      <c r="BW545">
        <v>127</v>
      </c>
      <c r="BX545">
        <v>100</v>
      </c>
    </row>
    <row r="546" spans="1:76" x14ac:dyDescent="0.4">
      <c r="A546" t="s">
        <v>461</v>
      </c>
      <c r="B546">
        <v>79</v>
      </c>
      <c r="C546">
        <v>118</v>
      </c>
      <c r="D546">
        <v>93.454545454545453</v>
      </c>
      <c r="E546">
        <v>79</v>
      </c>
      <c r="F546">
        <v>114</v>
      </c>
      <c r="G546">
        <v>91.818181818181827</v>
      </c>
      <c r="H546">
        <v>79</v>
      </c>
      <c r="I546">
        <v>109</v>
      </c>
      <c r="J546">
        <v>90.181818181818173</v>
      </c>
      <c r="K546">
        <v>79</v>
      </c>
      <c r="L546">
        <v>105</v>
      </c>
      <c r="M546">
        <v>88.818181818181813</v>
      </c>
      <c r="N546">
        <v>79</v>
      </c>
      <c r="O546">
        <v>101</v>
      </c>
      <c r="P546">
        <v>87.272727272727266</v>
      </c>
      <c r="Q546">
        <v>78</v>
      </c>
      <c r="R546">
        <v>97</v>
      </c>
      <c r="S546">
        <v>85.63636363636364</v>
      </c>
      <c r="T546">
        <v>77</v>
      </c>
      <c r="U546">
        <v>95</v>
      </c>
      <c r="V546">
        <v>84.181818181818173</v>
      </c>
      <c r="W546">
        <v>76</v>
      </c>
      <c r="X546">
        <v>93</v>
      </c>
      <c r="Y546">
        <v>82.63636363636364</v>
      </c>
      <c r="Z546">
        <v>75</v>
      </c>
      <c r="AA546">
        <v>91</v>
      </c>
      <c r="AB546">
        <v>81</v>
      </c>
      <c r="AC546">
        <v>74</v>
      </c>
      <c r="AD546">
        <v>88</v>
      </c>
      <c r="AE546">
        <v>79.454545454545453</v>
      </c>
      <c r="AF546">
        <v>73</v>
      </c>
      <c r="AG546">
        <v>86</v>
      </c>
      <c r="AH546">
        <v>78.090909090909079</v>
      </c>
      <c r="AI546">
        <v>71</v>
      </c>
      <c r="AJ546">
        <v>84</v>
      </c>
      <c r="AK546">
        <v>76.545454545454547</v>
      </c>
      <c r="AL546">
        <v>66</v>
      </c>
      <c r="AM546">
        <v>82</v>
      </c>
      <c r="AN546">
        <v>75</v>
      </c>
      <c r="AO546">
        <v>62</v>
      </c>
      <c r="AP546">
        <v>80</v>
      </c>
      <c r="AQ546">
        <v>73.36363636363636</v>
      </c>
      <c r="AR546">
        <v>58</v>
      </c>
      <c r="AS546">
        <v>80</v>
      </c>
      <c r="AT546">
        <v>72</v>
      </c>
      <c r="AU546">
        <v>53</v>
      </c>
      <c r="AV546">
        <v>80</v>
      </c>
      <c r="AW546">
        <v>70.36363636363636</v>
      </c>
      <c r="AX546">
        <v>54</v>
      </c>
      <c r="AY546">
        <v>80</v>
      </c>
      <c r="AZ546">
        <v>69.363636363636374</v>
      </c>
      <c r="BA546">
        <v>55</v>
      </c>
      <c r="BB546">
        <v>80</v>
      </c>
      <c r="BC546">
        <v>68.272727272727266</v>
      </c>
      <c r="BD546">
        <v>56</v>
      </c>
      <c r="BE546">
        <v>80</v>
      </c>
      <c r="BF546">
        <v>67.27272727272728</v>
      </c>
      <c r="BG546">
        <v>57</v>
      </c>
      <c r="BH546">
        <v>80</v>
      </c>
      <c r="BI546">
        <v>66.27272727272728</v>
      </c>
      <c r="BJ546">
        <v>57</v>
      </c>
      <c r="BK546">
        <v>80</v>
      </c>
      <c r="BL546">
        <v>65.090909090909093</v>
      </c>
      <c r="BM546">
        <v>55</v>
      </c>
      <c r="BN546">
        <v>80</v>
      </c>
      <c r="BO546">
        <v>63.909090909090914</v>
      </c>
      <c r="BP546">
        <v>53</v>
      </c>
      <c r="BQ546">
        <v>80</v>
      </c>
      <c r="BR546">
        <v>62.909090909090907</v>
      </c>
      <c r="BS546">
        <v>51</v>
      </c>
      <c r="BT546">
        <v>80</v>
      </c>
      <c r="BU546">
        <v>61.81818181818182</v>
      </c>
      <c r="BV546">
        <v>49</v>
      </c>
      <c r="BW546">
        <v>80</v>
      </c>
      <c r="BX546">
        <v>60.81818181818182</v>
      </c>
    </row>
    <row r="547" spans="1:76" x14ac:dyDescent="0.4">
      <c r="A547" t="s">
        <v>462</v>
      </c>
      <c r="B547">
        <v>92</v>
      </c>
      <c r="C547">
        <v>135</v>
      </c>
      <c r="D547">
        <v>112.35714285714283</v>
      </c>
      <c r="E547">
        <v>97</v>
      </c>
      <c r="F547">
        <v>132</v>
      </c>
      <c r="G547">
        <v>110.42857142857143</v>
      </c>
      <c r="H547">
        <v>95</v>
      </c>
      <c r="I547">
        <v>128</v>
      </c>
      <c r="J547">
        <v>108.21428571428572</v>
      </c>
      <c r="K547">
        <v>93</v>
      </c>
      <c r="L547">
        <v>125</v>
      </c>
      <c r="M547">
        <v>106.28571428571428</v>
      </c>
      <c r="N547">
        <v>90</v>
      </c>
      <c r="O547">
        <v>122</v>
      </c>
      <c r="P547">
        <v>104.21428571428571</v>
      </c>
      <c r="Q547">
        <v>88</v>
      </c>
      <c r="R547">
        <v>118</v>
      </c>
      <c r="S547">
        <v>102.07142857142857</v>
      </c>
      <c r="T547">
        <v>85</v>
      </c>
      <c r="U547">
        <v>115</v>
      </c>
      <c r="V547">
        <v>99.357142857142861</v>
      </c>
      <c r="W547">
        <v>83</v>
      </c>
      <c r="X547">
        <v>112</v>
      </c>
      <c r="Y547">
        <v>96.785714285714263</v>
      </c>
      <c r="Z547">
        <v>80</v>
      </c>
      <c r="AA547">
        <v>110</v>
      </c>
      <c r="AB547">
        <v>94</v>
      </c>
      <c r="AC547">
        <v>78</v>
      </c>
      <c r="AD547">
        <v>109</v>
      </c>
      <c r="AE547">
        <v>91.428571428571431</v>
      </c>
      <c r="AF547">
        <v>75</v>
      </c>
      <c r="AG547">
        <v>108</v>
      </c>
      <c r="AH547">
        <v>88.714285714285708</v>
      </c>
      <c r="AI547">
        <v>73</v>
      </c>
      <c r="AJ547">
        <v>106</v>
      </c>
      <c r="AK547">
        <v>85.928571428571445</v>
      </c>
      <c r="AL547">
        <v>70</v>
      </c>
      <c r="AM547">
        <v>105</v>
      </c>
      <c r="AN547">
        <v>83.428571428571445</v>
      </c>
      <c r="AO547">
        <v>66</v>
      </c>
      <c r="AP547">
        <v>104</v>
      </c>
      <c r="AQ547">
        <v>80.928571428571431</v>
      </c>
      <c r="AR547">
        <v>62</v>
      </c>
      <c r="AS547">
        <v>102</v>
      </c>
      <c r="AT547">
        <v>78.071428571428555</v>
      </c>
      <c r="AU547">
        <v>57</v>
      </c>
      <c r="AV547">
        <v>101</v>
      </c>
      <c r="AW547">
        <v>75.5</v>
      </c>
      <c r="AX547">
        <v>53</v>
      </c>
      <c r="AY547">
        <v>100</v>
      </c>
      <c r="AZ547">
        <v>72.714285714285708</v>
      </c>
      <c r="BA547">
        <v>49</v>
      </c>
      <c r="BB547">
        <v>98</v>
      </c>
      <c r="BC547">
        <v>70.142857142857139</v>
      </c>
      <c r="BD547">
        <v>45</v>
      </c>
      <c r="BE547">
        <v>97</v>
      </c>
      <c r="BF547">
        <v>67.214285714285708</v>
      </c>
      <c r="BG547">
        <v>41</v>
      </c>
      <c r="BH547">
        <v>96</v>
      </c>
      <c r="BI547">
        <v>64.857142857142861</v>
      </c>
      <c r="BJ547">
        <v>37</v>
      </c>
      <c r="BK547">
        <v>94</v>
      </c>
      <c r="BL547">
        <v>62.000000000000007</v>
      </c>
      <c r="BM547">
        <v>39</v>
      </c>
      <c r="BN547">
        <v>93</v>
      </c>
      <c r="BO547">
        <v>61.642857142857146</v>
      </c>
      <c r="BP547">
        <v>40</v>
      </c>
      <c r="BQ547">
        <v>92</v>
      </c>
      <c r="BR547">
        <v>62.785714285714285</v>
      </c>
      <c r="BS547">
        <v>43</v>
      </c>
      <c r="BT547">
        <v>90</v>
      </c>
      <c r="BU547">
        <v>65.928571428571445</v>
      </c>
      <c r="BV547">
        <v>40</v>
      </c>
      <c r="BW547">
        <v>97</v>
      </c>
      <c r="BX547">
        <v>68.714285714285708</v>
      </c>
    </row>
    <row r="548" spans="1:76" x14ac:dyDescent="0.4">
      <c r="A548" t="s">
        <v>463</v>
      </c>
      <c r="B548">
        <v>117</v>
      </c>
      <c r="C548">
        <v>172</v>
      </c>
      <c r="D548">
        <v>135.25</v>
      </c>
      <c r="E548">
        <v>117</v>
      </c>
      <c r="F548">
        <v>170</v>
      </c>
      <c r="G548">
        <v>134.25</v>
      </c>
      <c r="H548">
        <v>117</v>
      </c>
      <c r="I548">
        <v>168</v>
      </c>
      <c r="J548">
        <v>133.25</v>
      </c>
      <c r="K548">
        <v>116</v>
      </c>
      <c r="L548">
        <v>166</v>
      </c>
      <c r="M548">
        <v>132.25</v>
      </c>
      <c r="N548">
        <v>116</v>
      </c>
      <c r="O548">
        <v>164</v>
      </c>
      <c r="P548">
        <v>131.25</v>
      </c>
      <c r="Q548">
        <v>116</v>
      </c>
      <c r="R548">
        <v>162</v>
      </c>
      <c r="S548">
        <v>130.5</v>
      </c>
      <c r="T548">
        <v>116</v>
      </c>
      <c r="U548">
        <v>160</v>
      </c>
      <c r="V548">
        <v>129.5</v>
      </c>
      <c r="W548">
        <v>115</v>
      </c>
      <c r="X548">
        <v>158</v>
      </c>
      <c r="Y548">
        <v>128.25</v>
      </c>
      <c r="Z548">
        <v>115</v>
      </c>
      <c r="AA548">
        <v>156</v>
      </c>
      <c r="AB548">
        <v>127.5</v>
      </c>
      <c r="AC548">
        <v>115</v>
      </c>
      <c r="AD548">
        <v>154</v>
      </c>
      <c r="AE548">
        <v>126.5</v>
      </c>
      <c r="AF548">
        <v>114</v>
      </c>
      <c r="AG548">
        <v>152</v>
      </c>
      <c r="AH548">
        <v>125.75</v>
      </c>
      <c r="AI548">
        <v>112</v>
      </c>
      <c r="AJ548">
        <v>150</v>
      </c>
      <c r="AK548">
        <v>124.75</v>
      </c>
      <c r="AL548">
        <v>110</v>
      </c>
      <c r="AM548">
        <v>148</v>
      </c>
      <c r="AN548">
        <v>123.5</v>
      </c>
      <c r="AO548">
        <v>109</v>
      </c>
      <c r="AP548">
        <v>146</v>
      </c>
      <c r="AQ548">
        <v>122.75</v>
      </c>
      <c r="AR548">
        <v>107</v>
      </c>
      <c r="AS548">
        <v>144</v>
      </c>
      <c r="AT548">
        <v>121.75</v>
      </c>
      <c r="AU548">
        <v>106</v>
      </c>
      <c r="AV548">
        <v>142</v>
      </c>
      <c r="AW548">
        <v>121</v>
      </c>
      <c r="AX548">
        <v>104</v>
      </c>
      <c r="AY548">
        <v>140</v>
      </c>
      <c r="AZ548">
        <v>119.75</v>
      </c>
      <c r="BA548">
        <v>102</v>
      </c>
      <c r="BB548">
        <v>138</v>
      </c>
      <c r="BC548">
        <v>118.75</v>
      </c>
      <c r="BD548">
        <v>101</v>
      </c>
      <c r="BE548">
        <v>136</v>
      </c>
      <c r="BF548">
        <v>118</v>
      </c>
      <c r="BG548">
        <v>99</v>
      </c>
      <c r="BH548">
        <v>134</v>
      </c>
      <c r="BI548">
        <v>117</v>
      </c>
      <c r="BJ548">
        <v>98</v>
      </c>
      <c r="BK548">
        <v>132</v>
      </c>
      <c r="BL548">
        <v>116</v>
      </c>
      <c r="BM548">
        <v>96</v>
      </c>
      <c r="BN548">
        <v>122</v>
      </c>
      <c r="BO548">
        <v>110.75</v>
      </c>
      <c r="BP548">
        <v>93</v>
      </c>
      <c r="BQ548">
        <v>122</v>
      </c>
      <c r="BR548">
        <v>105.25</v>
      </c>
      <c r="BS548">
        <v>73</v>
      </c>
      <c r="BT548">
        <v>156</v>
      </c>
      <c r="BU548">
        <v>111</v>
      </c>
      <c r="BV548">
        <v>53</v>
      </c>
      <c r="BW548">
        <v>200</v>
      </c>
      <c r="BX548">
        <v>116.5</v>
      </c>
    </row>
    <row r="549" spans="1:76" x14ac:dyDescent="0.4">
      <c r="A549" t="s">
        <v>464</v>
      </c>
      <c r="B549">
        <v>47</v>
      </c>
      <c r="C549">
        <v>109</v>
      </c>
      <c r="D549">
        <v>82.812500000000014</v>
      </c>
      <c r="E549">
        <v>47</v>
      </c>
      <c r="F549">
        <v>106</v>
      </c>
      <c r="G549">
        <v>81.000000000000014</v>
      </c>
      <c r="H549">
        <v>46</v>
      </c>
      <c r="I549">
        <v>103</v>
      </c>
      <c r="J549">
        <v>79.312500000000014</v>
      </c>
      <c r="K549">
        <v>45</v>
      </c>
      <c r="L549">
        <v>100</v>
      </c>
      <c r="M549">
        <v>77.375</v>
      </c>
      <c r="N549">
        <v>45</v>
      </c>
      <c r="O549">
        <v>97</v>
      </c>
      <c r="P549">
        <v>75.687500000000014</v>
      </c>
      <c r="Q549">
        <v>44</v>
      </c>
      <c r="R549">
        <v>94</v>
      </c>
      <c r="S549">
        <v>74</v>
      </c>
      <c r="T549">
        <v>44</v>
      </c>
      <c r="U549">
        <v>91</v>
      </c>
      <c r="V549">
        <v>72.1875</v>
      </c>
      <c r="W549">
        <v>43</v>
      </c>
      <c r="X549">
        <v>88</v>
      </c>
      <c r="Y549">
        <v>70.437500000000014</v>
      </c>
      <c r="Z549">
        <v>43</v>
      </c>
      <c r="AA549">
        <v>85</v>
      </c>
      <c r="AB549">
        <v>68.75</v>
      </c>
      <c r="AC549">
        <v>42</v>
      </c>
      <c r="AD549">
        <v>85</v>
      </c>
      <c r="AE549">
        <v>66.999999999999986</v>
      </c>
      <c r="AF549">
        <v>42</v>
      </c>
      <c r="AG549">
        <v>84</v>
      </c>
      <c r="AH549">
        <v>65.1875</v>
      </c>
      <c r="AI549">
        <v>41</v>
      </c>
      <c r="AJ549">
        <v>84</v>
      </c>
      <c r="AK549">
        <v>63.437500000000007</v>
      </c>
      <c r="AL549">
        <v>41</v>
      </c>
      <c r="AM549">
        <v>83</v>
      </c>
      <c r="AN549">
        <v>61.5625</v>
      </c>
      <c r="AO549">
        <v>40</v>
      </c>
      <c r="AP549">
        <v>82</v>
      </c>
      <c r="AQ549">
        <v>60.3125</v>
      </c>
      <c r="AR549">
        <v>39</v>
      </c>
      <c r="AS549">
        <v>82</v>
      </c>
      <c r="AT549">
        <v>59.124999999999993</v>
      </c>
      <c r="AU549">
        <v>37</v>
      </c>
      <c r="AV549">
        <v>82</v>
      </c>
      <c r="AW549">
        <v>58.187500000000007</v>
      </c>
      <c r="AX549">
        <v>35</v>
      </c>
      <c r="AY549">
        <v>82</v>
      </c>
      <c r="AZ549">
        <v>57.500000000000007</v>
      </c>
      <c r="BA549">
        <v>31</v>
      </c>
      <c r="BB549">
        <v>81</v>
      </c>
      <c r="BC549">
        <v>56.5</v>
      </c>
      <c r="BD549">
        <v>38</v>
      </c>
      <c r="BE549">
        <v>81</v>
      </c>
      <c r="BF549">
        <v>60.624999999999986</v>
      </c>
      <c r="BG549">
        <v>37</v>
      </c>
      <c r="BH549">
        <v>86</v>
      </c>
      <c r="BI549">
        <v>64.5625</v>
      </c>
      <c r="BJ549">
        <v>37</v>
      </c>
      <c r="BK549">
        <v>101</v>
      </c>
      <c r="BL549">
        <v>68.625</v>
      </c>
      <c r="BM549">
        <v>36</v>
      </c>
      <c r="BN549">
        <v>117</v>
      </c>
      <c r="BO549">
        <v>73.75</v>
      </c>
      <c r="BP549">
        <v>35</v>
      </c>
      <c r="BQ549">
        <v>214</v>
      </c>
      <c r="BR549">
        <v>96.75</v>
      </c>
      <c r="BS549">
        <v>52</v>
      </c>
      <c r="BT549">
        <v>325</v>
      </c>
      <c r="BU549">
        <v>121.625</v>
      </c>
      <c r="BV549">
        <v>60</v>
      </c>
      <c r="BW549">
        <v>374</v>
      </c>
      <c r="BX549">
        <v>142.49999999999997</v>
      </c>
    </row>
    <row r="550" spans="1:76" x14ac:dyDescent="0.4">
      <c r="A550" t="s">
        <v>465</v>
      </c>
      <c r="B550">
        <v>49</v>
      </c>
      <c r="C550">
        <v>96</v>
      </c>
      <c r="D550">
        <v>69.5</v>
      </c>
      <c r="E550">
        <v>49</v>
      </c>
      <c r="F550">
        <v>92</v>
      </c>
      <c r="G550">
        <v>68.5</v>
      </c>
      <c r="H550">
        <v>49</v>
      </c>
      <c r="I550">
        <v>89</v>
      </c>
      <c r="J550">
        <v>67.625</v>
      </c>
      <c r="K550">
        <v>49</v>
      </c>
      <c r="L550">
        <v>89</v>
      </c>
      <c r="M550">
        <v>66.75</v>
      </c>
      <c r="N550">
        <v>49</v>
      </c>
      <c r="O550">
        <v>89</v>
      </c>
      <c r="P550">
        <v>65.875</v>
      </c>
      <c r="Q550">
        <v>48</v>
      </c>
      <c r="R550">
        <v>89</v>
      </c>
      <c r="S550">
        <v>64.749999999999986</v>
      </c>
      <c r="T550">
        <v>48</v>
      </c>
      <c r="U550">
        <v>89</v>
      </c>
      <c r="V550">
        <v>63.749999999999993</v>
      </c>
      <c r="W550">
        <v>48</v>
      </c>
      <c r="X550">
        <v>89</v>
      </c>
      <c r="Y550">
        <v>62.874999999999993</v>
      </c>
      <c r="Z550">
        <v>48</v>
      </c>
      <c r="AA550">
        <v>89</v>
      </c>
      <c r="AB550">
        <v>62</v>
      </c>
      <c r="AC550">
        <v>48</v>
      </c>
      <c r="AD550">
        <v>89</v>
      </c>
      <c r="AE550">
        <v>61.125</v>
      </c>
      <c r="AF550">
        <v>48</v>
      </c>
      <c r="AG550">
        <v>89</v>
      </c>
      <c r="AH550">
        <v>60.000000000000007</v>
      </c>
      <c r="AI550">
        <v>48</v>
      </c>
      <c r="AJ550">
        <v>89</v>
      </c>
      <c r="AK550">
        <v>59.125</v>
      </c>
      <c r="AL550">
        <v>48</v>
      </c>
      <c r="AM550">
        <v>89</v>
      </c>
      <c r="AN550">
        <v>58.250000000000007</v>
      </c>
      <c r="AO550">
        <v>47</v>
      </c>
      <c r="AP550">
        <v>89</v>
      </c>
      <c r="AQ550">
        <v>57.25</v>
      </c>
      <c r="AR550">
        <v>43</v>
      </c>
      <c r="AS550">
        <v>89</v>
      </c>
      <c r="AT550">
        <v>56.25</v>
      </c>
      <c r="AU550">
        <v>39</v>
      </c>
      <c r="AV550">
        <v>89</v>
      </c>
      <c r="AW550">
        <v>55.375000000000007</v>
      </c>
      <c r="AX550">
        <v>36</v>
      </c>
      <c r="AY550">
        <v>89</v>
      </c>
      <c r="AZ550">
        <v>54.5</v>
      </c>
      <c r="BA550">
        <v>32</v>
      </c>
      <c r="BB550">
        <v>89</v>
      </c>
      <c r="BC550">
        <v>53.375</v>
      </c>
      <c r="BD550">
        <v>34</v>
      </c>
      <c r="BE550">
        <v>89</v>
      </c>
      <c r="BF550">
        <v>53.25</v>
      </c>
      <c r="BG550">
        <v>36</v>
      </c>
      <c r="BH550">
        <v>89</v>
      </c>
      <c r="BI550">
        <v>53.625</v>
      </c>
      <c r="BJ550">
        <v>38</v>
      </c>
      <c r="BK550">
        <v>89</v>
      </c>
      <c r="BL550">
        <v>54</v>
      </c>
      <c r="BM550">
        <v>40</v>
      </c>
      <c r="BN550">
        <v>89</v>
      </c>
      <c r="BO550">
        <v>55</v>
      </c>
      <c r="BP550">
        <v>41</v>
      </c>
      <c r="BQ550">
        <v>89</v>
      </c>
      <c r="BR550">
        <v>56.250000000000007</v>
      </c>
      <c r="BS550">
        <v>41</v>
      </c>
      <c r="BT550">
        <v>89</v>
      </c>
      <c r="BU550">
        <v>57.375</v>
      </c>
      <c r="BV550">
        <v>39</v>
      </c>
      <c r="BW550">
        <v>89</v>
      </c>
      <c r="BX550">
        <v>58.375</v>
      </c>
    </row>
    <row r="551" spans="1:76" x14ac:dyDescent="0.4">
      <c r="A551" t="s">
        <v>466</v>
      </c>
      <c r="B551">
        <v>123</v>
      </c>
      <c r="C551">
        <v>123</v>
      </c>
      <c r="D551">
        <v>123</v>
      </c>
      <c r="E551">
        <v>106</v>
      </c>
      <c r="F551">
        <v>106</v>
      </c>
      <c r="G551">
        <v>106</v>
      </c>
      <c r="H551">
        <v>89</v>
      </c>
      <c r="I551">
        <v>89</v>
      </c>
      <c r="J551">
        <v>89</v>
      </c>
      <c r="K551">
        <v>72</v>
      </c>
      <c r="L551">
        <v>72</v>
      </c>
      <c r="M551">
        <v>72</v>
      </c>
      <c r="N551">
        <v>72</v>
      </c>
      <c r="O551">
        <v>72</v>
      </c>
      <c r="P551">
        <v>72</v>
      </c>
      <c r="Q551">
        <v>71</v>
      </c>
      <c r="R551">
        <v>71</v>
      </c>
      <c r="S551">
        <v>71</v>
      </c>
      <c r="T551">
        <v>70</v>
      </c>
      <c r="U551">
        <v>70</v>
      </c>
      <c r="V551">
        <v>70</v>
      </c>
      <c r="W551">
        <v>70</v>
      </c>
      <c r="X551">
        <v>70</v>
      </c>
      <c r="Y551">
        <v>70</v>
      </c>
      <c r="Z551">
        <v>69</v>
      </c>
      <c r="AA551">
        <v>69</v>
      </c>
      <c r="AB551">
        <v>69</v>
      </c>
      <c r="AC551">
        <v>68</v>
      </c>
      <c r="AD551">
        <v>68</v>
      </c>
      <c r="AE551">
        <v>68</v>
      </c>
      <c r="AF551">
        <v>67</v>
      </c>
      <c r="AG551">
        <v>67</v>
      </c>
      <c r="AH551">
        <v>67</v>
      </c>
      <c r="AI551">
        <v>67</v>
      </c>
      <c r="AJ551">
        <v>67</v>
      </c>
      <c r="AK551">
        <v>67</v>
      </c>
      <c r="AL551">
        <v>66</v>
      </c>
      <c r="AM551">
        <v>66</v>
      </c>
      <c r="AN551">
        <v>66</v>
      </c>
      <c r="AO551">
        <v>65</v>
      </c>
      <c r="AP551">
        <v>65</v>
      </c>
      <c r="AQ551">
        <v>65</v>
      </c>
      <c r="AR551">
        <v>65</v>
      </c>
      <c r="AS551">
        <v>65</v>
      </c>
      <c r="AT551">
        <v>65</v>
      </c>
      <c r="AU551">
        <v>64</v>
      </c>
      <c r="AV551">
        <v>64</v>
      </c>
      <c r="AW551">
        <v>64</v>
      </c>
      <c r="AX551">
        <v>63</v>
      </c>
      <c r="AY551">
        <v>63</v>
      </c>
      <c r="AZ551">
        <v>63</v>
      </c>
      <c r="BA551">
        <v>63</v>
      </c>
      <c r="BB551">
        <v>63</v>
      </c>
      <c r="BC551">
        <v>63</v>
      </c>
      <c r="BD551">
        <v>62</v>
      </c>
      <c r="BE551">
        <v>62</v>
      </c>
      <c r="BF551">
        <v>62</v>
      </c>
      <c r="BG551">
        <v>61</v>
      </c>
      <c r="BH551">
        <v>61</v>
      </c>
      <c r="BI551">
        <v>61</v>
      </c>
      <c r="BJ551">
        <v>61</v>
      </c>
      <c r="BK551">
        <v>61</v>
      </c>
      <c r="BL551">
        <v>61</v>
      </c>
      <c r="BM551">
        <v>60</v>
      </c>
      <c r="BN551">
        <v>60</v>
      </c>
      <c r="BO551">
        <v>60</v>
      </c>
      <c r="BP551">
        <v>59</v>
      </c>
      <c r="BQ551">
        <v>59</v>
      </c>
      <c r="BR551">
        <v>59</v>
      </c>
      <c r="BS551">
        <v>58</v>
      </c>
      <c r="BT551">
        <v>58</v>
      </c>
      <c r="BU551">
        <v>58</v>
      </c>
      <c r="BV551">
        <v>58</v>
      </c>
      <c r="BW551">
        <v>58</v>
      </c>
      <c r="BX551">
        <v>58</v>
      </c>
    </row>
    <row r="552" spans="1:76" x14ac:dyDescent="0.4">
      <c r="A552" t="s">
        <v>467</v>
      </c>
      <c r="B552">
        <v>18</v>
      </c>
      <c r="C552">
        <v>138</v>
      </c>
      <c r="D552">
        <v>63.333333333333336</v>
      </c>
      <c r="E552">
        <v>18</v>
      </c>
      <c r="F552">
        <v>138</v>
      </c>
      <c r="G552">
        <v>63.666666666666671</v>
      </c>
      <c r="H552">
        <v>17</v>
      </c>
      <c r="I552">
        <v>138</v>
      </c>
      <c r="J552">
        <v>63.666666666666671</v>
      </c>
      <c r="K552">
        <v>17</v>
      </c>
      <c r="L552">
        <v>138</v>
      </c>
      <c r="M552">
        <v>64</v>
      </c>
      <c r="N552">
        <v>17</v>
      </c>
      <c r="O552">
        <v>138</v>
      </c>
      <c r="P552">
        <v>64.333333333333343</v>
      </c>
      <c r="Q552">
        <v>17</v>
      </c>
      <c r="R552">
        <v>138</v>
      </c>
      <c r="S552">
        <v>64.333333333333343</v>
      </c>
      <c r="T552">
        <v>17</v>
      </c>
      <c r="U552">
        <v>138</v>
      </c>
      <c r="V552">
        <v>64.666666666666671</v>
      </c>
      <c r="W552">
        <v>16</v>
      </c>
      <c r="X552">
        <v>138</v>
      </c>
      <c r="Y552">
        <v>64.666666666666671</v>
      </c>
      <c r="Z552">
        <v>16</v>
      </c>
      <c r="AA552">
        <v>138</v>
      </c>
      <c r="AB552">
        <v>65</v>
      </c>
      <c r="AC552">
        <v>16</v>
      </c>
      <c r="AD552">
        <v>138</v>
      </c>
      <c r="AE552">
        <v>65.333333333333343</v>
      </c>
      <c r="AF552">
        <v>16</v>
      </c>
      <c r="AG552">
        <v>138</v>
      </c>
      <c r="AH552">
        <v>65.666666666666671</v>
      </c>
      <c r="AI552">
        <v>16</v>
      </c>
      <c r="AJ552">
        <v>138</v>
      </c>
      <c r="AK552">
        <v>66</v>
      </c>
      <c r="AL552">
        <v>16</v>
      </c>
      <c r="AM552">
        <v>138</v>
      </c>
      <c r="AN552">
        <v>66.333333333333343</v>
      </c>
      <c r="AO552">
        <v>15</v>
      </c>
      <c r="AP552">
        <v>138</v>
      </c>
      <c r="AQ552">
        <v>66.333333333333343</v>
      </c>
      <c r="AR552">
        <v>15</v>
      </c>
      <c r="AS552">
        <v>138</v>
      </c>
      <c r="AT552">
        <v>66.666666666666671</v>
      </c>
      <c r="AU552">
        <v>15</v>
      </c>
      <c r="AV552">
        <v>138</v>
      </c>
      <c r="AW552">
        <v>67</v>
      </c>
      <c r="AX552">
        <v>15</v>
      </c>
      <c r="AY552">
        <v>138</v>
      </c>
      <c r="AZ552">
        <v>72.333333333333343</v>
      </c>
      <c r="BA552">
        <v>26</v>
      </c>
      <c r="BB552">
        <v>138</v>
      </c>
      <c r="BC552">
        <v>81.333333333333343</v>
      </c>
      <c r="BD552">
        <v>37</v>
      </c>
      <c r="BE552">
        <v>138</v>
      </c>
      <c r="BF552">
        <v>90.333333333333343</v>
      </c>
      <c r="BG552">
        <v>48</v>
      </c>
      <c r="BH552">
        <v>138</v>
      </c>
      <c r="BI552">
        <v>99.666666666666671</v>
      </c>
      <c r="BJ552">
        <v>59</v>
      </c>
      <c r="BK552">
        <v>138</v>
      </c>
      <c r="BL552">
        <v>108.66666666666667</v>
      </c>
      <c r="BM552">
        <v>69</v>
      </c>
      <c r="BN552">
        <v>145</v>
      </c>
      <c r="BO552">
        <v>117.33333333333334</v>
      </c>
      <c r="BP552">
        <v>80</v>
      </c>
      <c r="BQ552">
        <v>161</v>
      </c>
      <c r="BR552">
        <v>126.33333333333334</v>
      </c>
      <c r="BS552">
        <v>91</v>
      </c>
      <c r="BT552">
        <v>177</v>
      </c>
      <c r="BU552">
        <v>135.33333333333334</v>
      </c>
      <c r="BV552">
        <v>102</v>
      </c>
      <c r="BW552">
        <v>193</v>
      </c>
      <c r="BX552">
        <v>144.33333333333334</v>
      </c>
    </row>
    <row r="553" spans="1:76" x14ac:dyDescent="0.4">
      <c r="A553" t="s">
        <v>468</v>
      </c>
      <c r="B553">
        <v>4</v>
      </c>
      <c r="C553">
        <v>93</v>
      </c>
      <c r="D553">
        <v>45.2</v>
      </c>
      <c r="E553">
        <v>7</v>
      </c>
      <c r="F553">
        <v>90</v>
      </c>
      <c r="G553">
        <v>44.699999999999996</v>
      </c>
      <c r="H553">
        <v>9</v>
      </c>
      <c r="I553">
        <v>87</v>
      </c>
      <c r="J553">
        <v>44.5</v>
      </c>
      <c r="K553">
        <v>8</v>
      </c>
      <c r="L553">
        <v>87</v>
      </c>
      <c r="M553">
        <v>44</v>
      </c>
      <c r="N553">
        <v>8</v>
      </c>
      <c r="O553">
        <v>87</v>
      </c>
      <c r="P553">
        <v>43.9</v>
      </c>
      <c r="Q553">
        <v>7</v>
      </c>
      <c r="R553">
        <v>87</v>
      </c>
      <c r="S553">
        <v>43.4</v>
      </c>
      <c r="T553">
        <v>7</v>
      </c>
      <c r="U553">
        <v>87</v>
      </c>
      <c r="V553">
        <v>42.800000000000004</v>
      </c>
      <c r="W553">
        <v>6</v>
      </c>
      <c r="X553">
        <v>88</v>
      </c>
      <c r="Y553">
        <v>42.8</v>
      </c>
      <c r="Z553">
        <v>6</v>
      </c>
      <c r="AA553">
        <v>88</v>
      </c>
      <c r="AB553">
        <v>42.499999999999993</v>
      </c>
      <c r="AC553">
        <v>5</v>
      </c>
      <c r="AD553">
        <v>88</v>
      </c>
      <c r="AE553">
        <v>42.1</v>
      </c>
      <c r="AF553">
        <v>5</v>
      </c>
      <c r="AG553">
        <v>88</v>
      </c>
      <c r="AH553">
        <v>41.800000000000004</v>
      </c>
      <c r="AI553">
        <v>5</v>
      </c>
      <c r="AJ553">
        <v>88</v>
      </c>
      <c r="AK553">
        <v>41.5</v>
      </c>
      <c r="AL553">
        <v>4</v>
      </c>
      <c r="AM553">
        <v>88</v>
      </c>
      <c r="AN553">
        <v>41.1</v>
      </c>
      <c r="AO553">
        <v>4</v>
      </c>
      <c r="AP553">
        <v>88</v>
      </c>
      <c r="AQ553">
        <v>40.900000000000006</v>
      </c>
      <c r="AR553">
        <v>3</v>
      </c>
      <c r="AS553">
        <v>88</v>
      </c>
      <c r="AT553">
        <v>40.4</v>
      </c>
      <c r="AU553">
        <v>3</v>
      </c>
      <c r="AV553">
        <v>88</v>
      </c>
      <c r="AW553">
        <v>40</v>
      </c>
      <c r="AX553">
        <v>2</v>
      </c>
      <c r="AY553">
        <v>88</v>
      </c>
      <c r="AZ553">
        <v>40.799999999999997</v>
      </c>
      <c r="BA553">
        <v>2</v>
      </c>
      <c r="BB553">
        <v>88</v>
      </c>
      <c r="BC553">
        <v>41.6</v>
      </c>
      <c r="BD553">
        <v>1</v>
      </c>
      <c r="BE553">
        <v>89</v>
      </c>
      <c r="BF553">
        <v>42.3</v>
      </c>
      <c r="BG553">
        <v>6</v>
      </c>
      <c r="BH553">
        <v>123</v>
      </c>
      <c r="BI553">
        <v>53.100000000000009</v>
      </c>
      <c r="BJ553">
        <v>4</v>
      </c>
      <c r="BK553">
        <v>157</v>
      </c>
      <c r="BL553">
        <v>64.2</v>
      </c>
      <c r="BM553">
        <v>0</v>
      </c>
      <c r="BN553">
        <v>191</v>
      </c>
      <c r="BO553">
        <v>59.800000000000004</v>
      </c>
      <c r="BP553">
        <v>35</v>
      </c>
      <c r="BQ553">
        <v>225</v>
      </c>
      <c r="BR553">
        <v>104.8</v>
      </c>
      <c r="BS553">
        <v>35</v>
      </c>
      <c r="BT553">
        <v>259</v>
      </c>
      <c r="BU553">
        <v>116.39999999999999</v>
      </c>
      <c r="BV553">
        <v>0</v>
      </c>
      <c r="BW553">
        <v>303</v>
      </c>
      <c r="BX553">
        <v>119.7</v>
      </c>
    </row>
    <row r="554" spans="1:76" x14ac:dyDescent="0.4">
      <c r="A554" t="s">
        <v>469</v>
      </c>
      <c r="B554">
        <v>15</v>
      </c>
      <c r="C554">
        <v>155</v>
      </c>
      <c r="D554">
        <v>64.428571428571431</v>
      </c>
      <c r="E554">
        <v>19</v>
      </c>
      <c r="F554">
        <v>148</v>
      </c>
      <c r="G554">
        <v>64.571428571428569</v>
      </c>
      <c r="H554">
        <v>22</v>
      </c>
      <c r="I554">
        <v>140</v>
      </c>
      <c r="J554">
        <v>64.142857142857139</v>
      </c>
      <c r="K554">
        <v>21</v>
      </c>
      <c r="L554">
        <v>133</v>
      </c>
      <c r="M554">
        <v>64.285714285714278</v>
      </c>
      <c r="N554">
        <v>21</v>
      </c>
      <c r="O554">
        <v>125</v>
      </c>
      <c r="P554">
        <v>64</v>
      </c>
      <c r="Q554">
        <v>20</v>
      </c>
      <c r="R554">
        <v>118</v>
      </c>
      <c r="S554">
        <v>64.142857142857139</v>
      </c>
      <c r="T554">
        <v>20</v>
      </c>
      <c r="U554">
        <v>114</v>
      </c>
      <c r="V554">
        <v>64.142857142857139</v>
      </c>
      <c r="W554">
        <v>19</v>
      </c>
      <c r="X554">
        <v>111</v>
      </c>
      <c r="Y554">
        <v>63.857142857142854</v>
      </c>
      <c r="Z554">
        <v>19</v>
      </c>
      <c r="AA554">
        <v>107</v>
      </c>
      <c r="AB554">
        <v>63.714285714285715</v>
      </c>
      <c r="AC554">
        <v>18</v>
      </c>
      <c r="AD554">
        <v>104</v>
      </c>
      <c r="AE554">
        <v>63.714285714285715</v>
      </c>
      <c r="AF554">
        <v>18</v>
      </c>
      <c r="AG554">
        <v>100</v>
      </c>
      <c r="AH554">
        <v>63.571428571428569</v>
      </c>
      <c r="AI554">
        <v>17</v>
      </c>
      <c r="AJ554">
        <v>97</v>
      </c>
      <c r="AK554">
        <v>63.571428571428569</v>
      </c>
      <c r="AL554">
        <v>17</v>
      </c>
      <c r="AM554">
        <v>94</v>
      </c>
      <c r="AN554">
        <v>63.428571428571423</v>
      </c>
      <c r="AO554">
        <v>16</v>
      </c>
      <c r="AP554">
        <v>94</v>
      </c>
      <c r="AQ554">
        <v>63.285714285714278</v>
      </c>
      <c r="AR554">
        <v>16</v>
      </c>
      <c r="AS554">
        <v>97</v>
      </c>
      <c r="AT554">
        <v>63.142857142857146</v>
      </c>
      <c r="AU554">
        <v>15</v>
      </c>
      <c r="AV554">
        <v>100</v>
      </c>
      <c r="AW554">
        <v>63.142857142857146</v>
      </c>
      <c r="AX554">
        <v>15</v>
      </c>
      <c r="AY554">
        <v>179</v>
      </c>
      <c r="AZ554">
        <v>90.142857142857139</v>
      </c>
      <c r="BA554">
        <v>14</v>
      </c>
      <c r="BB554">
        <v>279</v>
      </c>
      <c r="BC554">
        <v>123.14285714285714</v>
      </c>
      <c r="BD554">
        <v>14</v>
      </c>
      <c r="BE554">
        <v>378</v>
      </c>
      <c r="BF554">
        <v>201.57142857142856</v>
      </c>
      <c r="BG554">
        <v>13</v>
      </c>
      <c r="BH554">
        <v>446</v>
      </c>
      <c r="BI554">
        <v>243.28571428571428</v>
      </c>
      <c r="BJ554">
        <v>13</v>
      </c>
      <c r="BK554">
        <v>372</v>
      </c>
      <c r="BL554">
        <v>224.28571428571428</v>
      </c>
      <c r="BM554">
        <v>6</v>
      </c>
      <c r="BN554">
        <v>298</v>
      </c>
      <c r="BO554">
        <v>177.57142857142856</v>
      </c>
      <c r="BP554">
        <v>33</v>
      </c>
      <c r="BQ554">
        <v>262</v>
      </c>
      <c r="BR554">
        <v>159.85714285714286</v>
      </c>
      <c r="BS554">
        <v>60</v>
      </c>
      <c r="BT554">
        <v>233</v>
      </c>
      <c r="BU554">
        <v>142.14285714285714</v>
      </c>
      <c r="BV554">
        <v>77</v>
      </c>
      <c r="BW554">
        <v>204</v>
      </c>
      <c r="BX554">
        <v>124.57142857142857</v>
      </c>
    </row>
    <row r="555" spans="1:76" x14ac:dyDescent="0.4">
      <c r="A555" t="s">
        <v>470</v>
      </c>
      <c r="B555">
        <v>33</v>
      </c>
      <c r="C555">
        <v>125</v>
      </c>
      <c r="D555">
        <v>63.666666666666671</v>
      </c>
      <c r="E555">
        <v>33</v>
      </c>
      <c r="F555">
        <v>120</v>
      </c>
      <c r="G555">
        <v>62</v>
      </c>
      <c r="H555">
        <v>33</v>
      </c>
      <c r="I555">
        <v>115</v>
      </c>
      <c r="J555">
        <v>60.333333333333336</v>
      </c>
      <c r="K555">
        <v>33</v>
      </c>
      <c r="L555">
        <v>110</v>
      </c>
      <c r="M555">
        <v>58.666666666666671</v>
      </c>
      <c r="N555">
        <v>33</v>
      </c>
      <c r="O555">
        <v>104</v>
      </c>
      <c r="P555">
        <v>56.666666666666671</v>
      </c>
      <c r="Q555">
        <v>33</v>
      </c>
      <c r="R555">
        <v>99</v>
      </c>
      <c r="S555">
        <v>55</v>
      </c>
      <c r="T555">
        <v>33</v>
      </c>
      <c r="U555">
        <v>94</v>
      </c>
      <c r="V555">
        <v>53.333333333333336</v>
      </c>
      <c r="W555">
        <v>33</v>
      </c>
      <c r="X555">
        <v>89</v>
      </c>
      <c r="Y555">
        <v>51.666666666666671</v>
      </c>
      <c r="Z555">
        <v>33</v>
      </c>
      <c r="AA555">
        <v>84</v>
      </c>
      <c r="AB555">
        <v>50</v>
      </c>
      <c r="AC555">
        <v>33</v>
      </c>
      <c r="AD555">
        <v>78</v>
      </c>
      <c r="AE555">
        <v>48</v>
      </c>
      <c r="AF555">
        <v>33</v>
      </c>
      <c r="AG555">
        <v>73</v>
      </c>
      <c r="AH555">
        <v>46.333333333333336</v>
      </c>
      <c r="AI555">
        <v>33</v>
      </c>
      <c r="AJ555">
        <v>68</v>
      </c>
      <c r="AK555">
        <v>44.666666666666664</v>
      </c>
      <c r="AL555">
        <v>33</v>
      </c>
      <c r="AM555">
        <v>63</v>
      </c>
      <c r="AN555">
        <v>43</v>
      </c>
      <c r="AO555">
        <v>33</v>
      </c>
      <c r="AP555">
        <v>58</v>
      </c>
      <c r="AQ555">
        <v>41.333333333333336</v>
      </c>
      <c r="AR555">
        <v>33</v>
      </c>
      <c r="AS555">
        <v>53</v>
      </c>
      <c r="AT555">
        <v>39.666666666666664</v>
      </c>
      <c r="AU555">
        <v>33</v>
      </c>
      <c r="AV555">
        <v>47</v>
      </c>
      <c r="AW555">
        <v>37.666666666666664</v>
      </c>
      <c r="AX555">
        <v>33</v>
      </c>
      <c r="AY555">
        <v>42</v>
      </c>
      <c r="AZ555">
        <v>36</v>
      </c>
      <c r="BA555">
        <v>33</v>
      </c>
      <c r="BB555">
        <v>37</v>
      </c>
      <c r="BC555">
        <v>34.333333333333336</v>
      </c>
      <c r="BD555">
        <v>32</v>
      </c>
      <c r="BE555">
        <v>33</v>
      </c>
      <c r="BF555">
        <v>32.666666666666664</v>
      </c>
      <c r="BG555">
        <v>33</v>
      </c>
      <c r="BH555">
        <v>39</v>
      </c>
      <c r="BI555">
        <v>35</v>
      </c>
      <c r="BJ555">
        <v>33</v>
      </c>
      <c r="BK555">
        <v>47</v>
      </c>
      <c r="BL555">
        <v>37.666666666666664</v>
      </c>
      <c r="BM555">
        <v>33</v>
      </c>
      <c r="BN555">
        <v>54</v>
      </c>
      <c r="BO555">
        <v>40</v>
      </c>
      <c r="BP555">
        <v>33</v>
      </c>
      <c r="BQ555">
        <v>62</v>
      </c>
      <c r="BR555">
        <v>42.666666666666664</v>
      </c>
      <c r="BS555">
        <v>33</v>
      </c>
      <c r="BT555">
        <v>69</v>
      </c>
      <c r="BU555">
        <v>45</v>
      </c>
      <c r="BV555">
        <v>33</v>
      </c>
      <c r="BW555">
        <v>76</v>
      </c>
      <c r="BX555">
        <v>47.333333333333336</v>
      </c>
    </row>
    <row r="556" spans="1:76" x14ac:dyDescent="0.4">
      <c r="A556" t="s">
        <v>471</v>
      </c>
      <c r="B556">
        <v>61</v>
      </c>
      <c r="C556">
        <v>77</v>
      </c>
      <c r="D556">
        <v>71.599999999999994</v>
      </c>
      <c r="E556">
        <v>62</v>
      </c>
      <c r="F556">
        <v>77</v>
      </c>
      <c r="G556">
        <v>71.8</v>
      </c>
      <c r="H556">
        <v>63</v>
      </c>
      <c r="I556">
        <v>76</v>
      </c>
      <c r="J556">
        <v>72</v>
      </c>
      <c r="K556">
        <v>64</v>
      </c>
      <c r="L556">
        <v>76</v>
      </c>
      <c r="M556">
        <v>72.599999999999994</v>
      </c>
      <c r="N556">
        <v>65</v>
      </c>
      <c r="O556">
        <v>76</v>
      </c>
      <c r="P556">
        <v>72.8</v>
      </c>
      <c r="Q556">
        <v>66</v>
      </c>
      <c r="R556">
        <v>77</v>
      </c>
      <c r="S556">
        <v>73.400000000000006</v>
      </c>
      <c r="T556">
        <v>67</v>
      </c>
      <c r="U556">
        <v>78</v>
      </c>
      <c r="V556">
        <v>73.599999999999994</v>
      </c>
      <c r="W556">
        <v>68</v>
      </c>
      <c r="X556">
        <v>79</v>
      </c>
      <c r="Y556">
        <v>74.2</v>
      </c>
      <c r="Z556">
        <v>69</v>
      </c>
      <c r="AA556">
        <v>80</v>
      </c>
      <c r="AB556">
        <v>74.599999999999994</v>
      </c>
      <c r="AC556">
        <v>70</v>
      </c>
      <c r="AD556">
        <v>81</v>
      </c>
      <c r="AE556">
        <v>75</v>
      </c>
      <c r="AF556">
        <v>70</v>
      </c>
      <c r="AG556">
        <v>82</v>
      </c>
      <c r="AH556">
        <v>75.400000000000006</v>
      </c>
      <c r="AI556">
        <v>69</v>
      </c>
      <c r="AJ556">
        <v>84</v>
      </c>
      <c r="AK556">
        <v>75.8</v>
      </c>
      <c r="AL556">
        <v>69</v>
      </c>
      <c r="AM556">
        <v>85</v>
      </c>
      <c r="AN556">
        <v>76.2</v>
      </c>
      <c r="AO556">
        <v>68</v>
      </c>
      <c r="AP556">
        <v>86</v>
      </c>
      <c r="AQ556">
        <v>76.400000000000006</v>
      </c>
      <c r="AR556">
        <v>68</v>
      </c>
      <c r="AS556">
        <v>87</v>
      </c>
      <c r="AT556">
        <v>77</v>
      </c>
      <c r="AU556">
        <v>68</v>
      </c>
      <c r="AV556">
        <v>88</v>
      </c>
      <c r="AW556">
        <v>77.400000000000006</v>
      </c>
      <c r="AX556">
        <v>67</v>
      </c>
      <c r="AY556">
        <v>89</v>
      </c>
      <c r="AZ556">
        <v>77.8</v>
      </c>
      <c r="BA556">
        <v>67</v>
      </c>
      <c r="BB556">
        <v>90</v>
      </c>
      <c r="BC556">
        <v>78.2</v>
      </c>
      <c r="BD556">
        <v>66</v>
      </c>
      <c r="BE556">
        <v>91</v>
      </c>
      <c r="BF556">
        <v>78.599999999999994</v>
      </c>
      <c r="BG556">
        <v>66</v>
      </c>
      <c r="BH556">
        <v>92</v>
      </c>
      <c r="BI556">
        <v>79</v>
      </c>
      <c r="BJ556">
        <v>66</v>
      </c>
      <c r="BK556">
        <v>93</v>
      </c>
      <c r="BL556">
        <v>79.400000000000006</v>
      </c>
      <c r="BM556">
        <v>74</v>
      </c>
      <c r="BN556">
        <v>99</v>
      </c>
      <c r="BO556">
        <v>86.6</v>
      </c>
      <c r="BP556">
        <v>74</v>
      </c>
      <c r="BQ556">
        <v>132</v>
      </c>
      <c r="BR556">
        <v>99.2</v>
      </c>
      <c r="BS556">
        <v>97</v>
      </c>
      <c r="BT556">
        <v>165</v>
      </c>
      <c r="BU556">
        <v>125.4</v>
      </c>
      <c r="BV556">
        <v>98</v>
      </c>
      <c r="BW556">
        <v>205</v>
      </c>
      <c r="BX556">
        <v>151</v>
      </c>
    </row>
    <row r="557" spans="1:76" x14ac:dyDescent="0.4">
      <c r="A557" t="s">
        <v>472</v>
      </c>
      <c r="B557">
        <v>67</v>
      </c>
      <c r="C557">
        <v>75</v>
      </c>
      <c r="D557">
        <v>71</v>
      </c>
      <c r="E557">
        <v>66</v>
      </c>
      <c r="F557">
        <v>72</v>
      </c>
      <c r="G557">
        <v>69</v>
      </c>
      <c r="H557">
        <v>64</v>
      </c>
      <c r="I557">
        <v>69</v>
      </c>
      <c r="J557">
        <v>66.5</v>
      </c>
      <c r="K557">
        <v>63</v>
      </c>
      <c r="L557">
        <v>66</v>
      </c>
      <c r="M557">
        <v>64.5</v>
      </c>
      <c r="N557">
        <v>61</v>
      </c>
      <c r="O557">
        <v>64</v>
      </c>
      <c r="P557">
        <v>62.5</v>
      </c>
      <c r="Q557">
        <v>59</v>
      </c>
      <c r="R557">
        <v>61</v>
      </c>
      <c r="S557">
        <v>60</v>
      </c>
      <c r="T557">
        <v>58</v>
      </c>
      <c r="U557">
        <v>58</v>
      </c>
      <c r="V557">
        <v>58</v>
      </c>
      <c r="W557">
        <v>55</v>
      </c>
      <c r="X557">
        <v>56</v>
      </c>
      <c r="Y557">
        <v>55.5</v>
      </c>
      <c r="Z557">
        <v>52</v>
      </c>
      <c r="AA557">
        <v>55</v>
      </c>
      <c r="AB557">
        <v>53.5</v>
      </c>
      <c r="AC557">
        <v>50</v>
      </c>
      <c r="AD557">
        <v>53</v>
      </c>
      <c r="AE557">
        <v>51.5</v>
      </c>
      <c r="AF557">
        <v>47</v>
      </c>
      <c r="AG557">
        <v>52</v>
      </c>
      <c r="AH557">
        <v>49.5</v>
      </c>
      <c r="AI557">
        <v>44</v>
      </c>
      <c r="AJ557">
        <v>50</v>
      </c>
      <c r="AK557">
        <v>47</v>
      </c>
      <c r="AL557">
        <v>41</v>
      </c>
      <c r="AM557">
        <v>49</v>
      </c>
      <c r="AN557">
        <v>45</v>
      </c>
      <c r="AO557">
        <v>38</v>
      </c>
      <c r="AP557">
        <v>47</v>
      </c>
      <c r="AQ557">
        <v>42.5</v>
      </c>
      <c r="AR557">
        <v>35</v>
      </c>
      <c r="AS557">
        <v>45</v>
      </c>
      <c r="AT557">
        <v>40</v>
      </c>
      <c r="AU557">
        <v>33</v>
      </c>
      <c r="AV557">
        <v>44</v>
      </c>
      <c r="AW557">
        <v>38.5</v>
      </c>
      <c r="AX557">
        <v>30</v>
      </c>
      <c r="AY557">
        <v>42</v>
      </c>
      <c r="AZ557">
        <v>36</v>
      </c>
      <c r="BA557">
        <v>27</v>
      </c>
      <c r="BB557">
        <v>41</v>
      </c>
      <c r="BC557">
        <v>34</v>
      </c>
      <c r="BD557">
        <v>24</v>
      </c>
      <c r="BE557">
        <v>39</v>
      </c>
      <c r="BF557">
        <v>31.5</v>
      </c>
      <c r="BG557">
        <v>21</v>
      </c>
      <c r="BH557">
        <v>38</v>
      </c>
      <c r="BI557">
        <v>29.5</v>
      </c>
      <c r="BJ557">
        <v>32</v>
      </c>
      <c r="BK557">
        <v>36</v>
      </c>
      <c r="BL557">
        <v>34</v>
      </c>
      <c r="BM557">
        <v>34</v>
      </c>
      <c r="BN557">
        <v>42</v>
      </c>
      <c r="BO557">
        <v>38</v>
      </c>
      <c r="BP557">
        <v>33</v>
      </c>
      <c r="BQ557">
        <v>53</v>
      </c>
      <c r="BR557">
        <v>43</v>
      </c>
      <c r="BS557">
        <v>31</v>
      </c>
      <c r="BT557">
        <v>63</v>
      </c>
      <c r="BU557">
        <v>47</v>
      </c>
      <c r="BV557">
        <v>30</v>
      </c>
      <c r="BW557">
        <v>73</v>
      </c>
      <c r="BX557">
        <v>51.5</v>
      </c>
    </row>
    <row r="558" spans="1:76" x14ac:dyDescent="0.4">
      <c r="A558" t="s">
        <v>473</v>
      </c>
      <c r="B558">
        <v>89</v>
      </c>
      <c r="C558">
        <v>167</v>
      </c>
      <c r="D558">
        <v>114.75</v>
      </c>
      <c r="E558">
        <v>89</v>
      </c>
      <c r="F558">
        <v>128</v>
      </c>
      <c r="G558">
        <v>103.75</v>
      </c>
      <c r="H558">
        <v>88</v>
      </c>
      <c r="I558">
        <v>105</v>
      </c>
      <c r="J558">
        <v>92.75</v>
      </c>
      <c r="K558">
        <v>87</v>
      </c>
      <c r="L558">
        <v>104</v>
      </c>
      <c r="M558">
        <v>91.75</v>
      </c>
      <c r="N558">
        <v>85</v>
      </c>
      <c r="O558">
        <v>102</v>
      </c>
      <c r="P558">
        <v>90.75</v>
      </c>
      <c r="Q558">
        <v>82</v>
      </c>
      <c r="R558">
        <v>100</v>
      </c>
      <c r="S558">
        <v>89.25</v>
      </c>
      <c r="T558">
        <v>80</v>
      </c>
      <c r="U558">
        <v>98</v>
      </c>
      <c r="V558">
        <v>88</v>
      </c>
      <c r="W558">
        <v>78</v>
      </c>
      <c r="X558">
        <v>96</v>
      </c>
      <c r="Y558">
        <v>86.75</v>
      </c>
      <c r="Z558">
        <v>76</v>
      </c>
      <c r="AA558">
        <v>94</v>
      </c>
      <c r="AB558">
        <v>85.75</v>
      </c>
      <c r="AC558">
        <v>73</v>
      </c>
      <c r="AD558">
        <v>92</v>
      </c>
      <c r="AE558">
        <v>84.25</v>
      </c>
      <c r="AF558">
        <v>71</v>
      </c>
      <c r="AG558">
        <v>90</v>
      </c>
      <c r="AH558">
        <v>83</v>
      </c>
      <c r="AI558">
        <v>69</v>
      </c>
      <c r="AJ558">
        <v>89</v>
      </c>
      <c r="AK558">
        <v>81.75</v>
      </c>
      <c r="AL558">
        <v>67</v>
      </c>
      <c r="AM558">
        <v>89</v>
      </c>
      <c r="AN558">
        <v>80.75</v>
      </c>
      <c r="AO558">
        <v>64</v>
      </c>
      <c r="AP558">
        <v>89</v>
      </c>
      <c r="AQ558">
        <v>80.5</v>
      </c>
      <c r="AR558">
        <v>62</v>
      </c>
      <c r="AS558">
        <v>91</v>
      </c>
      <c r="AT558">
        <v>80.25</v>
      </c>
      <c r="AU558">
        <v>65</v>
      </c>
      <c r="AV558">
        <v>93</v>
      </c>
      <c r="AW558">
        <v>81.25</v>
      </c>
      <c r="AX558">
        <v>68</v>
      </c>
      <c r="AY558">
        <v>95</v>
      </c>
      <c r="AZ558">
        <v>82.5</v>
      </c>
      <c r="BA558">
        <v>71</v>
      </c>
      <c r="BB558">
        <v>97</v>
      </c>
      <c r="BC558">
        <v>83.5</v>
      </c>
      <c r="BD558">
        <v>74</v>
      </c>
      <c r="BE558">
        <v>99</v>
      </c>
      <c r="BF558">
        <v>84.5</v>
      </c>
      <c r="BG558">
        <v>75</v>
      </c>
      <c r="BH558">
        <v>101</v>
      </c>
      <c r="BI558">
        <v>85.5</v>
      </c>
      <c r="BJ558">
        <v>75</v>
      </c>
      <c r="BK558">
        <v>103</v>
      </c>
      <c r="BL558">
        <v>86.75</v>
      </c>
      <c r="BM558">
        <v>74</v>
      </c>
      <c r="BN558">
        <v>105</v>
      </c>
      <c r="BO558">
        <v>87.75</v>
      </c>
      <c r="BP558">
        <v>73</v>
      </c>
      <c r="BQ558">
        <v>107</v>
      </c>
      <c r="BR558">
        <v>88.75</v>
      </c>
      <c r="BS558">
        <v>72</v>
      </c>
      <c r="BT558">
        <v>109</v>
      </c>
      <c r="BU558">
        <v>89.75</v>
      </c>
      <c r="BV558">
        <v>72</v>
      </c>
      <c r="BW558">
        <v>111</v>
      </c>
      <c r="BX558">
        <v>91</v>
      </c>
    </row>
    <row r="559" spans="1:76" x14ac:dyDescent="0.4">
      <c r="A559" t="s">
        <v>474</v>
      </c>
      <c r="B559">
        <v>25</v>
      </c>
      <c r="C559">
        <v>40</v>
      </c>
      <c r="D559">
        <v>31.75</v>
      </c>
      <c r="E559">
        <v>26</v>
      </c>
      <c r="F559">
        <v>42</v>
      </c>
      <c r="G559">
        <v>33</v>
      </c>
      <c r="H559">
        <v>28</v>
      </c>
      <c r="I559">
        <v>44</v>
      </c>
      <c r="J559">
        <v>34.75</v>
      </c>
      <c r="K559">
        <v>30</v>
      </c>
      <c r="L559">
        <v>46</v>
      </c>
      <c r="M559">
        <v>36.5</v>
      </c>
      <c r="N559">
        <v>31</v>
      </c>
      <c r="O559">
        <v>48</v>
      </c>
      <c r="P559">
        <v>38</v>
      </c>
      <c r="Q559">
        <v>33</v>
      </c>
      <c r="R559">
        <v>50</v>
      </c>
      <c r="S559">
        <v>39.75</v>
      </c>
      <c r="T559">
        <v>34</v>
      </c>
      <c r="U559">
        <v>52</v>
      </c>
      <c r="V559">
        <v>41</v>
      </c>
      <c r="W559">
        <v>36</v>
      </c>
      <c r="X559">
        <v>54</v>
      </c>
      <c r="Y559">
        <v>42.75</v>
      </c>
      <c r="Z559">
        <v>38</v>
      </c>
      <c r="AA559">
        <v>55</v>
      </c>
      <c r="AB559">
        <v>44.25</v>
      </c>
      <c r="AC559">
        <v>39</v>
      </c>
      <c r="AD559">
        <v>57</v>
      </c>
      <c r="AE559">
        <v>45.75</v>
      </c>
      <c r="AF559">
        <v>41</v>
      </c>
      <c r="AG559">
        <v>59</v>
      </c>
      <c r="AH559">
        <v>47.5</v>
      </c>
      <c r="AI559">
        <v>42</v>
      </c>
      <c r="AJ559">
        <v>61</v>
      </c>
      <c r="AK559">
        <v>48.75</v>
      </c>
      <c r="AL559">
        <v>44</v>
      </c>
      <c r="AM559">
        <v>63</v>
      </c>
      <c r="AN559">
        <v>50.5</v>
      </c>
      <c r="AO559">
        <v>46</v>
      </c>
      <c r="AP559">
        <v>65</v>
      </c>
      <c r="AQ559">
        <v>52.25</v>
      </c>
      <c r="AR559">
        <v>47</v>
      </c>
      <c r="AS559">
        <v>67</v>
      </c>
      <c r="AT559">
        <v>53.75</v>
      </c>
      <c r="AU559">
        <v>49</v>
      </c>
      <c r="AV559">
        <v>69</v>
      </c>
      <c r="AW559">
        <v>55.5</v>
      </c>
      <c r="AX559">
        <v>50</v>
      </c>
      <c r="AY559">
        <v>71</v>
      </c>
      <c r="AZ559">
        <v>56.75</v>
      </c>
      <c r="BA559">
        <v>51</v>
      </c>
      <c r="BB559">
        <v>99</v>
      </c>
      <c r="BC559">
        <v>65</v>
      </c>
      <c r="BD559">
        <v>52</v>
      </c>
      <c r="BE559">
        <v>128</v>
      </c>
      <c r="BF559">
        <v>73.5</v>
      </c>
      <c r="BG559">
        <v>53</v>
      </c>
      <c r="BH559">
        <v>157</v>
      </c>
      <c r="BI559">
        <v>81.75</v>
      </c>
      <c r="BJ559">
        <v>54</v>
      </c>
      <c r="BK559">
        <v>185</v>
      </c>
      <c r="BL559">
        <v>95.25</v>
      </c>
      <c r="BM559">
        <v>55</v>
      </c>
      <c r="BN559">
        <v>155</v>
      </c>
      <c r="BO559">
        <v>94</v>
      </c>
      <c r="BP559">
        <v>56</v>
      </c>
      <c r="BQ559">
        <v>124</v>
      </c>
      <c r="BR559">
        <v>92.75</v>
      </c>
      <c r="BS559">
        <v>57</v>
      </c>
      <c r="BT559">
        <v>147</v>
      </c>
      <c r="BU559">
        <v>91.5</v>
      </c>
      <c r="BV559">
        <v>58</v>
      </c>
      <c r="BW559">
        <v>311</v>
      </c>
      <c r="BX559">
        <v>125.75</v>
      </c>
    </row>
    <row r="560" spans="1:76" x14ac:dyDescent="0.4">
      <c r="A560" t="s">
        <v>475</v>
      </c>
      <c r="B560">
        <v>87</v>
      </c>
      <c r="C560">
        <v>100</v>
      </c>
      <c r="D560">
        <v>93.5</v>
      </c>
      <c r="E560">
        <v>84</v>
      </c>
      <c r="F560">
        <v>97</v>
      </c>
      <c r="G560">
        <v>90.5</v>
      </c>
      <c r="H560">
        <v>80</v>
      </c>
      <c r="I560">
        <v>93</v>
      </c>
      <c r="J560">
        <v>86.5</v>
      </c>
      <c r="K560">
        <v>77</v>
      </c>
      <c r="L560">
        <v>90</v>
      </c>
      <c r="M560">
        <v>83.5</v>
      </c>
      <c r="N560">
        <v>74</v>
      </c>
      <c r="O560">
        <v>86</v>
      </c>
      <c r="P560">
        <v>80</v>
      </c>
      <c r="Q560">
        <v>70</v>
      </c>
      <c r="R560">
        <v>83</v>
      </c>
      <c r="S560">
        <v>76.5</v>
      </c>
      <c r="T560">
        <v>67</v>
      </c>
      <c r="U560">
        <v>79</v>
      </c>
      <c r="V560">
        <v>73</v>
      </c>
      <c r="W560">
        <v>64</v>
      </c>
      <c r="X560">
        <v>76</v>
      </c>
      <c r="Y560">
        <v>70</v>
      </c>
      <c r="Z560">
        <v>60</v>
      </c>
      <c r="AA560">
        <v>72</v>
      </c>
      <c r="AB560">
        <v>66</v>
      </c>
      <c r="AC560">
        <v>57</v>
      </c>
      <c r="AD560">
        <v>69</v>
      </c>
      <c r="AE560">
        <v>63</v>
      </c>
      <c r="AF560">
        <v>54</v>
      </c>
      <c r="AG560">
        <v>65</v>
      </c>
      <c r="AH560">
        <v>59.5</v>
      </c>
      <c r="AI560">
        <v>50</v>
      </c>
      <c r="AJ560">
        <v>62</v>
      </c>
      <c r="AK560">
        <v>56</v>
      </c>
      <c r="AL560">
        <v>47</v>
      </c>
      <c r="AM560">
        <v>58</v>
      </c>
      <c r="AN560">
        <v>52.5</v>
      </c>
      <c r="AO560">
        <v>44</v>
      </c>
      <c r="AP560">
        <v>55</v>
      </c>
      <c r="AQ560">
        <v>49.5</v>
      </c>
      <c r="AR560">
        <v>40</v>
      </c>
      <c r="AS560">
        <v>52</v>
      </c>
      <c r="AT560">
        <v>46</v>
      </c>
      <c r="AU560">
        <v>37</v>
      </c>
      <c r="AV560">
        <v>48</v>
      </c>
      <c r="AW560">
        <v>42.5</v>
      </c>
      <c r="AX560">
        <v>34</v>
      </c>
      <c r="AY560">
        <v>45</v>
      </c>
      <c r="AZ560">
        <v>39.5</v>
      </c>
      <c r="BA560">
        <v>30</v>
      </c>
      <c r="BB560">
        <v>41</v>
      </c>
      <c r="BC560">
        <v>35.5</v>
      </c>
      <c r="BD560">
        <v>27</v>
      </c>
      <c r="BE560">
        <v>38</v>
      </c>
      <c r="BF560">
        <v>32.5</v>
      </c>
      <c r="BG560">
        <v>24</v>
      </c>
      <c r="BH560">
        <v>43</v>
      </c>
      <c r="BI560">
        <v>33.5</v>
      </c>
      <c r="BJ560">
        <v>33</v>
      </c>
      <c r="BK560">
        <v>48</v>
      </c>
      <c r="BL560">
        <v>40.5</v>
      </c>
      <c r="BM560">
        <v>42</v>
      </c>
      <c r="BN560">
        <v>53</v>
      </c>
      <c r="BO560">
        <v>47.5</v>
      </c>
      <c r="BP560">
        <v>52</v>
      </c>
      <c r="BQ560">
        <v>59</v>
      </c>
      <c r="BR560">
        <v>55.5</v>
      </c>
      <c r="BS560">
        <v>61</v>
      </c>
      <c r="BT560">
        <v>64</v>
      </c>
      <c r="BU560">
        <v>62.5</v>
      </c>
      <c r="BV560">
        <v>69</v>
      </c>
      <c r="BW560">
        <v>70</v>
      </c>
      <c r="BX560">
        <v>69.5</v>
      </c>
    </row>
    <row r="561" spans="1:76" x14ac:dyDescent="0.4">
      <c r="A561" t="s">
        <v>476</v>
      </c>
      <c r="B561">
        <v>30</v>
      </c>
      <c r="C561">
        <v>70</v>
      </c>
      <c r="D561">
        <v>42.35</v>
      </c>
      <c r="E561">
        <v>34</v>
      </c>
      <c r="F561">
        <v>69</v>
      </c>
      <c r="G561">
        <v>44.75</v>
      </c>
      <c r="H561">
        <v>37</v>
      </c>
      <c r="I561">
        <v>69</v>
      </c>
      <c r="J561">
        <v>47.25</v>
      </c>
      <c r="K561">
        <v>40</v>
      </c>
      <c r="L561">
        <v>68</v>
      </c>
      <c r="M561">
        <v>49.599999999999994</v>
      </c>
      <c r="N561">
        <v>44</v>
      </c>
      <c r="O561">
        <v>68</v>
      </c>
      <c r="P561">
        <v>52.150000000000006</v>
      </c>
      <c r="Q561">
        <v>45</v>
      </c>
      <c r="R561">
        <v>68</v>
      </c>
      <c r="S561">
        <v>54.5</v>
      </c>
      <c r="T561">
        <v>47</v>
      </c>
      <c r="U561">
        <v>68</v>
      </c>
      <c r="V561">
        <v>57</v>
      </c>
      <c r="W561">
        <v>48</v>
      </c>
      <c r="X561">
        <v>73</v>
      </c>
      <c r="Y561">
        <v>59.399999999999991</v>
      </c>
      <c r="Z561">
        <v>49</v>
      </c>
      <c r="AA561">
        <v>78</v>
      </c>
      <c r="AB561">
        <v>61.9</v>
      </c>
      <c r="AC561">
        <v>49</v>
      </c>
      <c r="AD561">
        <v>83</v>
      </c>
      <c r="AE561">
        <v>64.349999999999994</v>
      </c>
      <c r="AF561">
        <v>50</v>
      </c>
      <c r="AG561">
        <v>88</v>
      </c>
      <c r="AH561">
        <v>66.849999999999994</v>
      </c>
      <c r="AI561">
        <v>51</v>
      </c>
      <c r="AJ561">
        <v>94</v>
      </c>
      <c r="AK561">
        <v>69.350000000000023</v>
      </c>
      <c r="AL561">
        <v>51</v>
      </c>
      <c r="AM561">
        <v>99</v>
      </c>
      <c r="AN561">
        <v>71.599999999999994</v>
      </c>
      <c r="AO561">
        <v>52</v>
      </c>
      <c r="AP561">
        <v>104</v>
      </c>
      <c r="AQ561">
        <v>74.050000000000011</v>
      </c>
      <c r="AR561">
        <v>52</v>
      </c>
      <c r="AS561">
        <v>109</v>
      </c>
      <c r="AT561">
        <v>76.550000000000011</v>
      </c>
      <c r="AU561">
        <v>53</v>
      </c>
      <c r="AV561">
        <v>115</v>
      </c>
      <c r="AW561">
        <v>81.750000000000028</v>
      </c>
      <c r="AX561">
        <v>54</v>
      </c>
      <c r="AY561">
        <v>128</v>
      </c>
      <c r="AZ561">
        <v>86.95</v>
      </c>
      <c r="BA561">
        <v>54</v>
      </c>
      <c r="BB561">
        <v>212</v>
      </c>
      <c r="BC561">
        <v>110.2</v>
      </c>
      <c r="BD561">
        <v>55</v>
      </c>
      <c r="BE561">
        <v>402</v>
      </c>
      <c r="BF561">
        <v>201.85</v>
      </c>
      <c r="BG561">
        <v>55</v>
      </c>
      <c r="BH561">
        <v>425</v>
      </c>
      <c r="BI561">
        <v>223.2</v>
      </c>
      <c r="BJ561">
        <v>56</v>
      </c>
      <c r="BK561">
        <v>437</v>
      </c>
      <c r="BL561">
        <v>251.44999999999996</v>
      </c>
      <c r="BM561">
        <v>31</v>
      </c>
      <c r="BN561">
        <v>403</v>
      </c>
      <c r="BO561">
        <v>192.65</v>
      </c>
      <c r="BP561">
        <v>83</v>
      </c>
      <c r="BQ561">
        <v>421</v>
      </c>
      <c r="BR561">
        <v>224.05000000000004</v>
      </c>
      <c r="BS561">
        <v>99</v>
      </c>
      <c r="BT561">
        <v>362</v>
      </c>
      <c r="BU561">
        <v>250.84999999999997</v>
      </c>
      <c r="BV561">
        <v>103</v>
      </c>
      <c r="BW561">
        <v>386</v>
      </c>
      <c r="BX561">
        <v>284.8</v>
      </c>
    </row>
    <row r="562" spans="1:76" x14ac:dyDescent="0.4">
      <c r="A562" t="s">
        <v>477</v>
      </c>
      <c r="B562">
        <v>76</v>
      </c>
      <c r="C562">
        <v>144</v>
      </c>
      <c r="D562">
        <v>108.3</v>
      </c>
      <c r="E562">
        <v>76</v>
      </c>
      <c r="F562">
        <v>141</v>
      </c>
      <c r="G562">
        <v>106.6</v>
      </c>
      <c r="H562">
        <v>76</v>
      </c>
      <c r="I562">
        <v>139</v>
      </c>
      <c r="J562">
        <v>105</v>
      </c>
      <c r="K562">
        <v>76</v>
      </c>
      <c r="L562">
        <v>136</v>
      </c>
      <c r="M562">
        <v>103.19999999999999</v>
      </c>
      <c r="N562">
        <v>76</v>
      </c>
      <c r="O562">
        <v>133</v>
      </c>
      <c r="P562">
        <v>101.4</v>
      </c>
      <c r="Q562">
        <v>76</v>
      </c>
      <c r="R562">
        <v>131</v>
      </c>
      <c r="S562">
        <v>99.7</v>
      </c>
      <c r="T562">
        <v>76</v>
      </c>
      <c r="U562">
        <v>128</v>
      </c>
      <c r="V562">
        <v>97.800000000000011</v>
      </c>
      <c r="W562">
        <v>76</v>
      </c>
      <c r="X562">
        <v>125</v>
      </c>
      <c r="Y562">
        <v>96.3</v>
      </c>
      <c r="Z562">
        <v>76</v>
      </c>
      <c r="AA562">
        <v>123</v>
      </c>
      <c r="AB562">
        <v>94.5</v>
      </c>
      <c r="AC562">
        <v>73</v>
      </c>
      <c r="AD562">
        <v>120</v>
      </c>
      <c r="AE562">
        <v>92.7</v>
      </c>
      <c r="AF562">
        <v>70</v>
      </c>
      <c r="AG562">
        <v>122</v>
      </c>
      <c r="AH562">
        <v>90.9</v>
      </c>
      <c r="AI562">
        <v>67</v>
      </c>
      <c r="AJ562">
        <v>115</v>
      </c>
      <c r="AK562">
        <v>88.1</v>
      </c>
      <c r="AL562">
        <v>65</v>
      </c>
      <c r="AM562">
        <v>112</v>
      </c>
      <c r="AN562">
        <v>85.5</v>
      </c>
      <c r="AO562">
        <v>62</v>
      </c>
      <c r="AP562">
        <v>110</v>
      </c>
      <c r="AQ562">
        <v>82.6</v>
      </c>
      <c r="AR562">
        <v>59</v>
      </c>
      <c r="AS562">
        <v>107</v>
      </c>
      <c r="AT562">
        <v>79.699999999999989</v>
      </c>
      <c r="AU562">
        <v>56</v>
      </c>
      <c r="AV562">
        <v>104</v>
      </c>
      <c r="AW562">
        <v>76.800000000000011</v>
      </c>
      <c r="AX562">
        <v>54</v>
      </c>
      <c r="AY562">
        <v>102</v>
      </c>
      <c r="AZ562">
        <v>74.099999999999994</v>
      </c>
      <c r="BA562">
        <v>51</v>
      </c>
      <c r="BB562">
        <v>99</v>
      </c>
      <c r="BC562">
        <v>74.400000000000006</v>
      </c>
      <c r="BD562">
        <v>48</v>
      </c>
      <c r="BE562">
        <v>96</v>
      </c>
      <c r="BF562">
        <v>76.900000000000006</v>
      </c>
      <c r="BG562">
        <v>54</v>
      </c>
      <c r="BH562">
        <v>105</v>
      </c>
      <c r="BI562">
        <v>83.600000000000009</v>
      </c>
      <c r="BJ562">
        <v>60</v>
      </c>
      <c r="BK562">
        <v>118</v>
      </c>
      <c r="BL562">
        <v>90.09999999999998</v>
      </c>
      <c r="BM562">
        <v>66</v>
      </c>
      <c r="BN562">
        <v>132</v>
      </c>
      <c r="BO562">
        <v>101.69999999999999</v>
      </c>
      <c r="BP562">
        <v>72</v>
      </c>
      <c r="BQ562">
        <v>146</v>
      </c>
      <c r="BR562">
        <v>113.10000000000001</v>
      </c>
      <c r="BS562">
        <v>76</v>
      </c>
      <c r="BT562">
        <v>167</v>
      </c>
      <c r="BU562">
        <v>124.70000000000002</v>
      </c>
      <c r="BV562">
        <v>76</v>
      </c>
      <c r="BW562">
        <v>192</v>
      </c>
      <c r="BX562">
        <v>136.40000000000003</v>
      </c>
    </row>
    <row r="563" spans="1:76" x14ac:dyDescent="0.4">
      <c r="A563" t="s">
        <v>478</v>
      </c>
      <c r="B563">
        <v>17</v>
      </c>
      <c r="C563">
        <v>251</v>
      </c>
      <c r="D563">
        <v>118.6159420289855</v>
      </c>
      <c r="E563">
        <v>31</v>
      </c>
      <c r="F563">
        <v>234</v>
      </c>
      <c r="G563">
        <v>118.97826086956523</v>
      </c>
      <c r="H563">
        <v>42</v>
      </c>
      <c r="I563">
        <v>217</v>
      </c>
      <c r="J563">
        <v>122.05072463768117</v>
      </c>
      <c r="K563">
        <v>45</v>
      </c>
      <c r="L563">
        <v>200</v>
      </c>
      <c r="M563">
        <v>125.38405797101451</v>
      </c>
      <c r="N563">
        <v>48</v>
      </c>
      <c r="O563">
        <v>210</v>
      </c>
      <c r="P563">
        <v>129.10869565217396</v>
      </c>
      <c r="Q563">
        <v>50</v>
      </c>
      <c r="R563">
        <v>222</v>
      </c>
      <c r="S563">
        <v>132.83333333333334</v>
      </c>
      <c r="T563">
        <v>46</v>
      </c>
      <c r="U563">
        <v>235</v>
      </c>
      <c r="V563">
        <v>137.88405797101461</v>
      </c>
      <c r="W563">
        <v>56</v>
      </c>
      <c r="X563">
        <v>248</v>
      </c>
      <c r="Y563">
        <v>145.46376811594214</v>
      </c>
      <c r="Z563">
        <v>54</v>
      </c>
      <c r="AA563">
        <v>290</v>
      </c>
      <c r="AB563">
        <v>158.20289855072465</v>
      </c>
      <c r="AC563">
        <v>43</v>
      </c>
      <c r="AD563">
        <v>359</v>
      </c>
      <c r="AE563">
        <v>171.51449275362316</v>
      </c>
      <c r="AF563">
        <v>64</v>
      </c>
      <c r="AG563">
        <v>382</v>
      </c>
      <c r="AH563">
        <v>210.28260869565221</v>
      </c>
      <c r="AI563">
        <v>67</v>
      </c>
      <c r="AJ563">
        <v>399</v>
      </c>
      <c r="AK563">
        <v>234.88405797101447</v>
      </c>
      <c r="AL563">
        <v>70</v>
      </c>
      <c r="AM563">
        <v>399</v>
      </c>
      <c r="AN563">
        <v>254.18840579710138</v>
      </c>
      <c r="AO563">
        <v>73</v>
      </c>
      <c r="AP563">
        <v>426</v>
      </c>
      <c r="AQ563">
        <v>273.23913043478262</v>
      </c>
      <c r="AR563">
        <v>75</v>
      </c>
      <c r="AS563">
        <v>415</v>
      </c>
      <c r="AT563">
        <v>289.304347826087</v>
      </c>
      <c r="AU563">
        <v>76</v>
      </c>
      <c r="AV563">
        <v>469</v>
      </c>
      <c r="AW563">
        <v>306.28985507246358</v>
      </c>
      <c r="AX563">
        <v>77</v>
      </c>
      <c r="AY563">
        <v>458</v>
      </c>
      <c r="AZ563">
        <v>319.7971014492752</v>
      </c>
      <c r="BA563">
        <v>84</v>
      </c>
      <c r="BB563">
        <v>448</v>
      </c>
      <c r="BC563">
        <v>332.7826086956523</v>
      </c>
      <c r="BD563">
        <v>86</v>
      </c>
      <c r="BE563">
        <v>459</v>
      </c>
      <c r="BF563">
        <v>340.13768115942037</v>
      </c>
      <c r="BG563">
        <v>89</v>
      </c>
      <c r="BH563">
        <v>451</v>
      </c>
      <c r="BI563">
        <v>346.54347826086956</v>
      </c>
      <c r="BJ563">
        <v>92</v>
      </c>
      <c r="BK563">
        <v>494</v>
      </c>
      <c r="BL563">
        <v>352.78985507246369</v>
      </c>
      <c r="BM563">
        <v>95</v>
      </c>
      <c r="BN563">
        <v>456</v>
      </c>
      <c r="BO563">
        <v>358.02173913043475</v>
      </c>
      <c r="BP563">
        <v>98</v>
      </c>
      <c r="BQ563">
        <v>458</v>
      </c>
      <c r="BR563">
        <v>362.10144927536226</v>
      </c>
      <c r="BS563">
        <v>31</v>
      </c>
      <c r="BT563">
        <v>439</v>
      </c>
      <c r="BU563">
        <v>216.69565217391309</v>
      </c>
      <c r="BV563">
        <v>0</v>
      </c>
      <c r="BW563">
        <v>447</v>
      </c>
      <c r="BX563">
        <v>170.65217391304344</v>
      </c>
    </row>
    <row r="564" spans="1:76" x14ac:dyDescent="0.4">
      <c r="A564" t="s">
        <v>479</v>
      </c>
      <c r="B564">
        <v>22</v>
      </c>
      <c r="C564">
        <v>151</v>
      </c>
      <c r="D564">
        <v>56.783216783216787</v>
      </c>
      <c r="E564">
        <v>25</v>
      </c>
      <c r="F564">
        <v>151</v>
      </c>
      <c r="G564">
        <v>56.622377622377648</v>
      </c>
      <c r="H564">
        <v>27</v>
      </c>
      <c r="I564">
        <v>150</v>
      </c>
      <c r="J564">
        <v>56.4055944055944</v>
      </c>
      <c r="K564">
        <v>29</v>
      </c>
      <c r="L564">
        <v>150</v>
      </c>
      <c r="M564">
        <v>56.251748251748218</v>
      </c>
      <c r="N564">
        <v>31</v>
      </c>
      <c r="O564">
        <v>149</v>
      </c>
      <c r="P564">
        <v>56.041958041958033</v>
      </c>
      <c r="Q564">
        <v>33</v>
      </c>
      <c r="R564">
        <v>149</v>
      </c>
      <c r="S564">
        <v>55.846153846153868</v>
      </c>
      <c r="T564">
        <v>34</v>
      </c>
      <c r="U564">
        <v>149</v>
      </c>
      <c r="V564">
        <v>55.657342657342667</v>
      </c>
      <c r="W564">
        <v>35</v>
      </c>
      <c r="X564">
        <v>148</v>
      </c>
      <c r="Y564">
        <v>55.454545454545475</v>
      </c>
      <c r="Z564">
        <v>34</v>
      </c>
      <c r="AA564">
        <v>148</v>
      </c>
      <c r="AB564">
        <v>55.300699300699307</v>
      </c>
      <c r="AC564">
        <v>34</v>
      </c>
      <c r="AD564">
        <v>147</v>
      </c>
      <c r="AE564">
        <v>55.041958041958033</v>
      </c>
      <c r="AF564">
        <v>26</v>
      </c>
      <c r="AG564">
        <v>148</v>
      </c>
      <c r="AH564">
        <v>54.77622377622378</v>
      </c>
      <c r="AI564">
        <v>28</v>
      </c>
      <c r="AJ564">
        <v>153</v>
      </c>
      <c r="AK564">
        <v>54.664335664335667</v>
      </c>
      <c r="AL564">
        <v>26</v>
      </c>
      <c r="AM564">
        <v>158</v>
      </c>
      <c r="AN564">
        <v>54.468531468531438</v>
      </c>
      <c r="AO564">
        <v>23</v>
      </c>
      <c r="AP564">
        <v>163</v>
      </c>
      <c r="AQ564">
        <v>54.307692307692314</v>
      </c>
      <c r="AR564">
        <v>24</v>
      </c>
      <c r="AS564">
        <v>168</v>
      </c>
      <c r="AT564">
        <v>54.020979020979013</v>
      </c>
      <c r="AU564">
        <v>21</v>
      </c>
      <c r="AV564">
        <v>173</v>
      </c>
      <c r="AW564">
        <v>53.888111888111887</v>
      </c>
      <c r="AX564">
        <v>19</v>
      </c>
      <c r="AY564">
        <v>178</v>
      </c>
      <c r="AZ564">
        <v>53.531468531468526</v>
      </c>
      <c r="BA564">
        <v>16</v>
      </c>
      <c r="BB564">
        <v>183</v>
      </c>
      <c r="BC564">
        <v>52.783216783216773</v>
      </c>
      <c r="BD564">
        <v>14</v>
      </c>
      <c r="BE564">
        <v>126</v>
      </c>
      <c r="BF564">
        <v>51.013986013986042</v>
      </c>
      <c r="BG564">
        <v>11</v>
      </c>
      <c r="BH564">
        <v>126</v>
      </c>
      <c r="BI564">
        <v>51.82517482517482</v>
      </c>
      <c r="BJ564">
        <v>5</v>
      </c>
      <c r="BK564">
        <v>136</v>
      </c>
      <c r="BL564">
        <v>58.489510489510501</v>
      </c>
      <c r="BM564">
        <v>25</v>
      </c>
      <c r="BN564">
        <v>178</v>
      </c>
      <c r="BO564">
        <v>82.223776223776255</v>
      </c>
      <c r="BP564">
        <v>27</v>
      </c>
      <c r="BQ564">
        <v>358</v>
      </c>
      <c r="BR564">
        <v>122.97202797202797</v>
      </c>
      <c r="BS564">
        <v>25</v>
      </c>
      <c r="BT564">
        <v>389</v>
      </c>
      <c r="BU564">
        <v>176.25174825174827</v>
      </c>
      <c r="BV564">
        <v>21</v>
      </c>
      <c r="BW564">
        <v>398</v>
      </c>
      <c r="BX564">
        <v>236.94405594405592</v>
      </c>
    </row>
    <row r="565" spans="1:76" x14ac:dyDescent="0.4">
      <c r="A565" t="s">
        <v>480</v>
      </c>
      <c r="B565">
        <v>0</v>
      </c>
      <c r="C565">
        <v>355</v>
      </c>
      <c r="D565">
        <v>91.145190562613365</v>
      </c>
      <c r="E565">
        <v>0</v>
      </c>
      <c r="F565">
        <v>338</v>
      </c>
      <c r="G565">
        <v>88.785843920145183</v>
      </c>
      <c r="H565">
        <v>4</v>
      </c>
      <c r="I565">
        <v>322</v>
      </c>
      <c r="J565">
        <v>86.568058076225</v>
      </c>
      <c r="K565">
        <v>4</v>
      </c>
      <c r="L565">
        <v>305</v>
      </c>
      <c r="M565">
        <v>84.415607985480975</v>
      </c>
      <c r="N565">
        <v>3</v>
      </c>
      <c r="O565">
        <v>289</v>
      </c>
      <c r="P565">
        <v>82.332123411978188</v>
      </c>
      <c r="Q565">
        <v>3</v>
      </c>
      <c r="R565">
        <v>275</v>
      </c>
      <c r="S565">
        <v>80.03085299455536</v>
      </c>
      <c r="T565">
        <v>2</v>
      </c>
      <c r="U565">
        <v>262</v>
      </c>
      <c r="V565">
        <v>74.441016333938308</v>
      </c>
      <c r="W565">
        <v>2</v>
      </c>
      <c r="X565">
        <v>242</v>
      </c>
      <c r="Y565">
        <v>71.720508166969154</v>
      </c>
      <c r="Z565">
        <v>1</v>
      </c>
      <c r="AA565">
        <v>238</v>
      </c>
      <c r="AB565">
        <v>69.215970961887479</v>
      </c>
      <c r="AC565">
        <v>1</v>
      </c>
      <c r="AD565">
        <v>252</v>
      </c>
      <c r="AE565">
        <v>66.68421052631578</v>
      </c>
      <c r="AF565">
        <v>0</v>
      </c>
      <c r="AG565">
        <v>277</v>
      </c>
      <c r="AH565">
        <v>64.310344827586221</v>
      </c>
      <c r="AI565">
        <v>0</v>
      </c>
      <c r="AJ565">
        <v>303</v>
      </c>
      <c r="AK565">
        <v>61.983666061706018</v>
      </c>
      <c r="AL565">
        <v>0</v>
      </c>
      <c r="AM565">
        <v>329</v>
      </c>
      <c r="AN565">
        <v>59.680580762250472</v>
      </c>
      <c r="AO565">
        <v>0</v>
      </c>
      <c r="AP565">
        <v>354</v>
      </c>
      <c r="AQ565">
        <v>57.344827586206947</v>
      </c>
      <c r="AR565">
        <v>0</v>
      </c>
      <c r="AS565">
        <v>380</v>
      </c>
      <c r="AT565">
        <v>50.769509981851201</v>
      </c>
      <c r="AU565">
        <v>0</v>
      </c>
      <c r="AV565">
        <v>196</v>
      </c>
      <c r="AW565">
        <v>43.773139745916481</v>
      </c>
      <c r="AX565">
        <v>0</v>
      </c>
      <c r="AY565">
        <v>325</v>
      </c>
      <c r="AZ565">
        <v>48.811252268602523</v>
      </c>
      <c r="BA565">
        <v>0</v>
      </c>
      <c r="BB565">
        <v>337</v>
      </c>
      <c r="BC565">
        <v>81.108892921960077</v>
      </c>
      <c r="BD565">
        <v>0</v>
      </c>
      <c r="BE565">
        <v>444</v>
      </c>
      <c r="BF565">
        <v>131.22504537205069</v>
      </c>
      <c r="BG565">
        <v>2</v>
      </c>
      <c r="BH565">
        <v>451</v>
      </c>
      <c r="BI565">
        <v>188.30490018148828</v>
      </c>
      <c r="BJ565">
        <v>1</v>
      </c>
      <c r="BK565">
        <v>396</v>
      </c>
      <c r="BL565">
        <v>201.30671506352073</v>
      </c>
      <c r="BM565">
        <v>5</v>
      </c>
      <c r="BN565">
        <v>450</v>
      </c>
      <c r="BO565">
        <v>210.66424682395629</v>
      </c>
      <c r="BP565">
        <v>0</v>
      </c>
      <c r="BQ565">
        <v>337</v>
      </c>
      <c r="BR565">
        <v>167.60980036297644</v>
      </c>
      <c r="BS565">
        <v>0</v>
      </c>
      <c r="BT565">
        <v>289</v>
      </c>
      <c r="BU565">
        <v>111.78765880217787</v>
      </c>
      <c r="BV565">
        <v>0</v>
      </c>
      <c r="BW565">
        <v>336</v>
      </c>
      <c r="BX565">
        <v>80.96733212341195</v>
      </c>
    </row>
    <row r="566" spans="1:76" x14ac:dyDescent="0.4">
      <c r="A566" t="s">
        <v>598</v>
      </c>
      <c r="B566">
        <v>57</v>
      </c>
      <c r="C566">
        <v>519</v>
      </c>
      <c r="D566">
        <v>291.88832487309674</v>
      </c>
      <c r="E566">
        <v>57</v>
      </c>
      <c r="F566">
        <v>448</v>
      </c>
      <c r="G566">
        <v>253.49830795262275</v>
      </c>
      <c r="H566">
        <v>57</v>
      </c>
      <c r="I566">
        <v>412</v>
      </c>
      <c r="J566">
        <v>216.03045685279187</v>
      </c>
      <c r="K566">
        <v>57</v>
      </c>
      <c r="L566">
        <v>438</v>
      </c>
      <c r="M566">
        <v>182.06514382402719</v>
      </c>
      <c r="N566">
        <v>57</v>
      </c>
      <c r="O566">
        <v>388</v>
      </c>
      <c r="P566">
        <v>152.70304568527919</v>
      </c>
      <c r="Q566">
        <v>55</v>
      </c>
      <c r="R566">
        <v>338</v>
      </c>
      <c r="S566">
        <v>128.45769881556708</v>
      </c>
      <c r="T566">
        <v>42</v>
      </c>
      <c r="U566">
        <v>288</v>
      </c>
      <c r="V566">
        <v>114.5854483925548</v>
      </c>
      <c r="W566">
        <v>20</v>
      </c>
      <c r="X566">
        <v>238</v>
      </c>
      <c r="Y566">
        <v>106.06429780033831</v>
      </c>
      <c r="Z566">
        <v>24</v>
      </c>
      <c r="AA566">
        <v>195</v>
      </c>
      <c r="AB566">
        <v>98.269881556683345</v>
      </c>
      <c r="AC566">
        <v>13</v>
      </c>
      <c r="AD566">
        <v>177</v>
      </c>
      <c r="AE566">
        <v>90.942470389170907</v>
      </c>
      <c r="AF566">
        <v>1</v>
      </c>
      <c r="AG566">
        <v>159</v>
      </c>
      <c r="AH566">
        <v>84.225888324873083</v>
      </c>
      <c r="AI566">
        <v>10</v>
      </c>
      <c r="AJ566">
        <v>148</v>
      </c>
      <c r="AK566">
        <v>79.039763113367158</v>
      </c>
      <c r="AL566">
        <v>19</v>
      </c>
      <c r="AM566">
        <v>141</v>
      </c>
      <c r="AN566">
        <v>74.630287648054207</v>
      </c>
      <c r="AO566">
        <v>12</v>
      </c>
      <c r="AP566">
        <v>133</v>
      </c>
      <c r="AQ566">
        <v>70.55245346869718</v>
      </c>
      <c r="AR566">
        <v>2</v>
      </c>
      <c r="AS566">
        <v>125</v>
      </c>
      <c r="AT566">
        <v>67.091370558375473</v>
      </c>
      <c r="AU566">
        <v>5</v>
      </c>
      <c r="AV566">
        <v>125</v>
      </c>
      <c r="AW566">
        <v>64.426395939086291</v>
      </c>
      <c r="AX566">
        <v>5</v>
      </c>
      <c r="AY566">
        <v>131</v>
      </c>
      <c r="AZ566">
        <v>62.797800338409516</v>
      </c>
      <c r="BA566">
        <v>0</v>
      </c>
      <c r="BB566">
        <v>137</v>
      </c>
      <c r="BC566">
        <v>65.183587140439812</v>
      </c>
      <c r="BD566">
        <v>1</v>
      </c>
      <c r="BE566">
        <v>168</v>
      </c>
      <c r="BF566">
        <v>75.579526226734444</v>
      </c>
      <c r="BG566">
        <v>21</v>
      </c>
      <c r="BH566">
        <v>209</v>
      </c>
      <c r="BI566">
        <v>98.722504230118375</v>
      </c>
      <c r="BJ566">
        <v>25</v>
      </c>
      <c r="BK566">
        <v>340</v>
      </c>
      <c r="BL566">
        <v>129.91285956006755</v>
      </c>
      <c r="BM566">
        <v>26</v>
      </c>
      <c r="BN566">
        <v>376</v>
      </c>
      <c r="BO566">
        <v>164.91201353637894</v>
      </c>
      <c r="BP566">
        <v>21</v>
      </c>
      <c r="BQ566">
        <v>468</v>
      </c>
      <c r="BR566">
        <v>201.19204737732645</v>
      </c>
      <c r="BS566">
        <v>16</v>
      </c>
      <c r="BT566">
        <v>463</v>
      </c>
      <c r="BU566">
        <v>237.93739424703884</v>
      </c>
      <c r="BV566">
        <v>11</v>
      </c>
      <c r="BW566">
        <v>529</v>
      </c>
      <c r="BX566">
        <v>275.02707275803709</v>
      </c>
    </row>
    <row r="567" spans="1:76" x14ac:dyDescent="0.4">
      <c r="A567" t="s">
        <v>481</v>
      </c>
      <c r="B567">
        <v>6</v>
      </c>
      <c r="C567">
        <v>90</v>
      </c>
      <c r="D567">
        <v>49.935064935064929</v>
      </c>
      <c r="E567">
        <v>18</v>
      </c>
      <c r="F567">
        <v>81</v>
      </c>
      <c r="G567">
        <v>49.116883116883116</v>
      </c>
      <c r="H567">
        <v>21</v>
      </c>
      <c r="I567">
        <v>79</v>
      </c>
      <c r="J567">
        <v>48.285714285714278</v>
      </c>
      <c r="K567">
        <v>22</v>
      </c>
      <c r="L567">
        <v>78</v>
      </c>
      <c r="M567">
        <v>47.636363636363676</v>
      </c>
      <c r="N567">
        <v>23</v>
      </c>
      <c r="O567">
        <v>77</v>
      </c>
      <c r="P567">
        <v>46.987012987012989</v>
      </c>
      <c r="Q567">
        <v>24</v>
      </c>
      <c r="R567">
        <v>75</v>
      </c>
      <c r="S567">
        <v>46.422077922077925</v>
      </c>
      <c r="T567">
        <v>25</v>
      </c>
      <c r="U567">
        <v>76</v>
      </c>
      <c r="V567">
        <v>45.915584415584426</v>
      </c>
      <c r="W567">
        <v>25</v>
      </c>
      <c r="X567">
        <v>73</v>
      </c>
      <c r="Y567">
        <v>45.28571428571432</v>
      </c>
      <c r="Z567">
        <v>25</v>
      </c>
      <c r="AA567">
        <v>71</v>
      </c>
      <c r="AB567">
        <v>44.61038961038961</v>
      </c>
      <c r="AC567">
        <v>24</v>
      </c>
      <c r="AD567">
        <v>70</v>
      </c>
      <c r="AE567">
        <v>44.012987012986997</v>
      </c>
      <c r="AF567">
        <v>24</v>
      </c>
      <c r="AG567">
        <v>69</v>
      </c>
      <c r="AH567">
        <v>43.31818181818182</v>
      </c>
      <c r="AI567">
        <v>23</v>
      </c>
      <c r="AJ567">
        <v>67</v>
      </c>
      <c r="AK567">
        <v>42.798701298701317</v>
      </c>
      <c r="AL567">
        <v>23</v>
      </c>
      <c r="AM567">
        <v>66</v>
      </c>
      <c r="AN567">
        <v>42.266233766233753</v>
      </c>
      <c r="AO567">
        <v>22</v>
      </c>
      <c r="AP567">
        <v>65</v>
      </c>
      <c r="AQ567">
        <v>41.694805194805184</v>
      </c>
      <c r="AR567">
        <v>22</v>
      </c>
      <c r="AS567">
        <v>63</v>
      </c>
      <c r="AT567">
        <v>41.259740259740241</v>
      </c>
      <c r="AU567">
        <v>20</v>
      </c>
      <c r="AV567">
        <v>62</v>
      </c>
      <c r="AW567">
        <v>40.857142857142861</v>
      </c>
      <c r="AX567">
        <v>18</v>
      </c>
      <c r="AY567">
        <v>61</v>
      </c>
      <c r="AZ567">
        <v>40.629870129870106</v>
      </c>
      <c r="BA567">
        <v>18</v>
      </c>
      <c r="BB567">
        <v>61</v>
      </c>
      <c r="BC567">
        <v>40.480519480519483</v>
      </c>
      <c r="BD567">
        <v>17</v>
      </c>
      <c r="BE567">
        <v>68</v>
      </c>
      <c r="BF567">
        <v>41.259740259740255</v>
      </c>
      <c r="BG567">
        <v>16</v>
      </c>
      <c r="BH567">
        <v>80</v>
      </c>
      <c r="BI567">
        <v>44.331168831168817</v>
      </c>
      <c r="BJ567">
        <v>26</v>
      </c>
      <c r="BK567">
        <v>98</v>
      </c>
      <c r="BL567">
        <v>50.935064935064943</v>
      </c>
      <c r="BM567">
        <v>33</v>
      </c>
      <c r="BN567">
        <v>124</v>
      </c>
      <c r="BO567">
        <v>67.461038961038938</v>
      </c>
      <c r="BP567">
        <v>33</v>
      </c>
      <c r="BQ567">
        <v>194</v>
      </c>
      <c r="BR567">
        <v>84.818181818181856</v>
      </c>
      <c r="BS567">
        <v>33</v>
      </c>
      <c r="BT567">
        <v>265</v>
      </c>
      <c r="BU567">
        <v>105.57142857142857</v>
      </c>
      <c r="BV567">
        <v>32</v>
      </c>
      <c r="BW567">
        <v>339</v>
      </c>
      <c r="BX567">
        <v>127.35714285714288</v>
      </c>
    </row>
    <row r="568" spans="1:76" x14ac:dyDescent="0.4">
      <c r="A568" t="s">
        <v>482</v>
      </c>
      <c r="B568">
        <v>7</v>
      </c>
      <c r="C568">
        <v>106</v>
      </c>
      <c r="D568">
        <v>50.300000000000026</v>
      </c>
      <c r="E568">
        <v>14</v>
      </c>
      <c r="F568">
        <v>99</v>
      </c>
      <c r="G568">
        <v>49.190909090909088</v>
      </c>
      <c r="H568">
        <v>20</v>
      </c>
      <c r="I568">
        <v>95</v>
      </c>
      <c r="J568">
        <v>48.090909090909086</v>
      </c>
      <c r="K568">
        <v>26</v>
      </c>
      <c r="L568">
        <v>92</v>
      </c>
      <c r="M568">
        <v>47.009090909090901</v>
      </c>
      <c r="N568">
        <v>28</v>
      </c>
      <c r="O568">
        <v>88</v>
      </c>
      <c r="P568">
        <v>46.145454545454548</v>
      </c>
      <c r="Q568">
        <v>29</v>
      </c>
      <c r="R568">
        <v>84</v>
      </c>
      <c r="S568">
        <v>45.218181818181812</v>
      </c>
      <c r="T568">
        <v>30</v>
      </c>
      <c r="U568">
        <v>81</v>
      </c>
      <c r="V568">
        <v>44.327272727272749</v>
      </c>
      <c r="W568">
        <v>29</v>
      </c>
      <c r="X568">
        <v>77</v>
      </c>
      <c r="Y568">
        <v>43.290909090909068</v>
      </c>
      <c r="Z568">
        <v>29</v>
      </c>
      <c r="AA568">
        <v>74</v>
      </c>
      <c r="AB568">
        <v>42.254545454545472</v>
      </c>
      <c r="AC568">
        <v>26</v>
      </c>
      <c r="AD568">
        <v>70</v>
      </c>
      <c r="AE568">
        <v>41.190909090909088</v>
      </c>
      <c r="AF568">
        <v>21</v>
      </c>
      <c r="AG568">
        <v>67</v>
      </c>
      <c r="AH568">
        <v>40.100000000000016</v>
      </c>
      <c r="AI568">
        <v>17</v>
      </c>
      <c r="AJ568">
        <v>63</v>
      </c>
      <c r="AK568">
        <v>39.027272727272738</v>
      </c>
      <c r="AL568">
        <v>20</v>
      </c>
      <c r="AM568">
        <v>60</v>
      </c>
      <c r="AN568">
        <v>38.090909090909093</v>
      </c>
      <c r="AO568">
        <v>23</v>
      </c>
      <c r="AP568">
        <v>58</v>
      </c>
      <c r="AQ568">
        <v>37.054545454545448</v>
      </c>
      <c r="AR568">
        <v>24</v>
      </c>
      <c r="AS568">
        <v>56</v>
      </c>
      <c r="AT568">
        <v>36.100000000000016</v>
      </c>
      <c r="AU568">
        <v>20</v>
      </c>
      <c r="AV568">
        <v>54</v>
      </c>
      <c r="AW568">
        <v>35.072727272727285</v>
      </c>
      <c r="AX568">
        <v>17</v>
      </c>
      <c r="AY568">
        <v>52</v>
      </c>
      <c r="AZ568">
        <v>34.054545454545448</v>
      </c>
      <c r="BA568">
        <v>13</v>
      </c>
      <c r="BB568">
        <v>51</v>
      </c>
      <c r="BC568">
        <v>33.28181818181821</v>
      </c>
      <c r="BD568">
        <v>10</v>
      </c>
      <c r="BE568">
        <v>54</v>
      </c>
      <c r="BF568">
        <v>32.86363636363636</v>
      </c>
      <c r="BG568">
        <v>14</v>
      </c>
      <c r="BH568">
        <v>157</v>
      </c>
      <c r="BI568">
        <v>38.281818181818174</v>
      </c>
      <c r="BJ568">
        <v>12</v>
      </c>
      <c r="BK568">
        <v>283</v>
      </c>
      <c r="BL568">
        <v>44.954545454545467</v>
      </c>
      <c r="BM568">
        <v>25</v>
      </c>
      <c r="BN568">
        <v>334</v>
      </c>
      <c r="BO568">
        <v>79.581818181818136</v>
      </c>
      <c r="BP568">
        <v>24</v>
      </c>
      <c r="BQ568">
        <v>370</v>
      </c>
      <c r="BR568">
        <v>117.53636363636366</v>
      </c>
      <c r="BS568">
        <v>37</v>
      </c>
      <c r="BT568">
        <v>363</v>
      </c>
      <c r="BU568">
        <v>162.57272727272726</v>
      </c>
      <c r="BV568">
        <v>37</v>
      </c>
      <c r="BW568">
        <v>389</v>
      </c>
      <c r="BX568">
        <v>240.20000000000002</v>
      </c>
    </row>
    <row r="569" spans="1:76" x14ac:dyDescent="0.4">
      <c r="A569" t="s">
        <v>483</v>
      </c>
      <c r="B569">
        <v>0</v>
      </c>
      <c r="C569">
        <v>163</v>
      </c>
      <c r="D569">
        <v>90.478260869565204</v>
      </c>
      <c r="E569">
        <v>5</v>
      </c>
      <c r="F569">
        <v>161</v>
      </c>
      <c r="G569">
        <v>91.008695652173927</v>
      </c>
      <c r="H569">
        <v>11</v>
      </c>
      <c r="I569">
        <v>159</v>
      </c>
      <c r="J569">
        <v>91.30434782608701</v>
      </c>
      <c r="K569">
        <v>16</v>
      </c>
      <c r="L569">
        <v>157</v>
      </c>
      <c r="M569">
        <v>91.617391304347848</v>
      </c>
      <c r="N569">
        <v>22</v>
      </c>
      <c r="O569">
        <v>155</v>
      </c>
      <c r="P569">
        <v>91.817391304347822</v>
      </c>
      <c r="Q569">
        <v>27</v>
      </c>
      <c r="R569">
        <v>154</v>
      </c>
      <c r="S569">
        <v>91.982608695652203</v>
      </c>
      <c r="T569">
        <v>33</v>
      </c>
      <c r="U569">
        <v>158</v>
      </c>
      <c r="V569">
        <v>92.03043478260868</v>
      </c>
      <c r="W569">
        <v>38</v>
      </c>
      <c r="X569">
        <v>163</v>
      </c>
      <c r="Y569">
        <v>92.134782608695716</v>
      </c>
      <c r="Z569">
        <v>44</v>
      </c>
      <c r="AA569">
        <v>168</v>
      </c>
      <c r="AB569">
        <v>92.286956521739128</v>
      </c>
      <c r="AC569">
        <v>49</v>
      </c>
      <c r="AD569">
        <v>173</v>
      </c>
      <c r="AE569">
        <v>92.513043478260855</v>
      </c>
      <c r="AF569">
        <v>45</v>
      </c>
      <c r="AG569">
        <v>178</v>
      </c>
      <c r="AH569">
        <v>92.67826086956525</v>
      </c>
      <c r="AI569">
        <v>38</v>
      </c>
      <c r="AJ569">
        <v>183</v>
      </c>
      <c r="AK569">
        <v>91.08695652173914</v>
      </c>
      <c r="AL569">
        <v>40</v>
      </c>
      <c r="AM569">
        <v>188</v>
      </c>
      <c r="AN569">
        <v>91.178260869565193</v>
      </c>
      <c r="AO569">
        <v>41</v>
      </c>
      <c r="AP569">
        <v>193</v>
      </c>
      <c r="AQ569">
        <v>91.169565217391295</v>
      </c>
      <c r="AR569">
        <v>38</v>
      </c>
      <c r="AS569">
        <v>198</v>
      </c>
      <c r="AT569">
        <v>91.09565217391301</v>
      </c>
      <c r="AU569">
        <v>31</v>
      </c>
      <c r="AV569">
        <v>203</v>
      </c>
      <c r="AW569">
        <v>91.717391304347728</v>
      </c>
      <c r="AX569">
        <v>24</v>
      </c>
      <c r="AY569">
        <v>208</v>
      </c>
      <c r="AZ569">
        <v>93.517391304347854</v>
      </c>
      <c r="BA569">
        <v>30</v>
      </c>
      <c r="BB569">
        <v>234</v>
      </c>
      <c r="BC569">
        <v>97.595652173913081</v>
      </c>
      <c r="BD569">
        <v>39</v>
      </c>
      <c r="BE569">
        <v>307</v>
      </c>
      <c r="BF569">
        <v>102.71304347826086</v>
      </c>
      <c r="BG569">
        <v>38</v>
      </c>
      <c r="BH569">
        <v>381</v>
      </c>
      <c r="BI569">
        <v>107.95652173913038</v>
      </c>
      <c r="BJ569">
        <v>36</v>
      </c>
      <c r="BK569">
        <v>452</v>
      </c>
      <c r="BL569">
        <v>150.91304347826073</v>
      </c>
      <c r="BM569">
        <v>35</v>
      </c>
      <c r="BN569">
        <v>318</v>
      </c>
      <c r="BO569">
        <v>126.68695652173912</v>
      </c>
      <c r="BP569">
        <v>33</v>
      </c>
      <c r="BQ569">
        <v>346</v>
      </c>
      <c r="BR569">
        <v>147.11304347826086</v>
      </c>
      <c r="BS569">
        <v>30</v>
      </c>
      <c r="BT569">
        <v>363</v>
      </c>
      <c r="BU569">
        <v>193.60869565217394</v>
      </c>
      <c r="BV569">
        <v>27</v>
      </c>
      <c r="BW569">
        <v>428</v>
      </c>
      <c r="BX569">
        <v>263.4913043478262</v>
      </c>
    </row>
    <row r="570" spans="1:76" x14ac:dyDescent="0.4">
      <c r="A570" t="s">
        <v>484</v>
      </c>
      <c r="B570">
        <v>27</v>
      </c>
      <c r="C570">
        <v>149</v>
      </c>
      <c r="D570">
        <v>71.742038216560559</v>
      </c>
      <c r="E570">
        <v>30</v>
      </c>
      <c r="F570">
        <v>146</v>
      </c>
      <c r="G570">
        <v>72.23991507430992</v>
      </c>
      <c r="H570">
        <v>30</v>
      </c>
      <c r="I570">
        <v>148</v>
      </c>
      <c r="J570">
        <v>72.918259023354594</v>
      </c>
      <c r="K570">
        <v>31</v>
      </c>
      <c r="L570">
        <v>150</v>
      </c>
      <c r="M570">
        <v>73.51061571125264</v>
      </c>
      <c r="N570">
        <v>32</v>
      </c>
      <c r="O570">
        <v>152</v>
      </c>
      <c r="P570">
        <v>74.06369426751597</v>
      </c>
      <c r="Q570">
        <v>32</v>
      </c>
      <c r="R570">
        <v>154</v>
      </c>
      <c r="S570">
        <v>74.588110403397081</v>
      </c>
      <c r="T570">
        <v>33</v>
      </c>
      <c r="U570">
        <v>156</v>
      </c>
      <c r="V570">
        <v>75.140127388535049</v>
      </c>
      <c r="W570">
        <v>33</v>
      </c>
      <c r="X570">
        <v>158</v>
      </c>
      <c r="Y570">
        <v>75.639065817409744</v>
      </c>
      <c r="Z570">
        <v>33</v>
      </c>
      <c r="AA570">
        <v>160</v>
      </c>
      <c r="AB570">
        <v>76.148619957537122</v>
      </c>
      <c r="AC570">
        <v>34</v>
      </c>
      <c r="AD570">
        <v>162</v>
      </c>
      <c r="AE570">
        <v>76.685774946921356</v>
      </c>
      <c r="AF570">
        <v>34</v>
      </c>
      <c r="AG570">
        <v>164</v>
      </c>
      <c r="AH570">
        <v>77.252653927813199</v>
      </c>
      <c r="AI570">
        <v>34</v>
      </c>
      <c r="AJ570">
        <v>166</v>
      </c>
      <c r="AK570">
        <v>77.843949044586068</v>
      </c>
      <c r="AL570">
        <v>34</v>
      </c>
      <c r="AM570">
        <v>186</v>
      </c>
      <c r="AN570">
        <v>78.505307855626327</v>
      </c>
      <c r="AO570">
        <v>35</v>
      </c>
      <c r="AP570">
        <v>221</v>
      </c>
      <c r="AQ570">
        <v>79.300424628450102</v>
      </c>
      <c r="AR570">
        <v>35</v>
      </c>
      <c r="AS570">
        <v>255</v>
      </c>
      <c r="AT570">
        <v>80.182590233545753</v>
      </c>
      <c r="AU570">
        <v>35</v>
      </c>
      <c r="AV570">
        <v>290</v>
      </c>
      <c r="AW570">
        <v>81.445859872611408</v>
      </c>
      <c r="AX570">
        <v>35</v>
      </c>
      <c r="AY570">
        <v>324</v>
      </c>
      <c r="AZ570">
        <v>84.494692144373701</v>
      </c>
      <c r="BA570">
        <v>35</v>
      </c>
      <c r="BB570">
        <v>359</v>
      </c>
      <c r="BC570">
        <v>92.777070063694367</v>
      </c>
      <c r="BD570">
        <v>35</v>
      </c>
      <c r="BE570">
        <v>396</v>
      </c>
      <c r="BF570">
        <v>103.80997876857737</v>
      </c>
      <c r="BG570">
        <v>34</v>
      </c>
      <c r="BH570">
        <v>427</v>
      </c>
      <c r="BI570">
        <v>117.59660297239904</v>
      </c>
      <c r="BJ570">
        <v>29</v>
      </c>
      <c r="BK570">
        <v>450</v>
      </c>
      <c r="BL570">
        <v>140.23354564755843</v>
      </c>
      <c r="BM570">
        <v>34</v>
      </c>
      <c r="BN570">
        <v>455</v>
      </c>
      <c r="BO570">
        <v>168.41082802547771</v>
      </c>
      <c r="BP570">
        <v>33</v>
      </c>
      <c r="BQ570">
        <v>456</v>
      </c>
      <c r="BR570">
        <v>196.27813163481966</v>
      </c>
      <c r="BS570">
        <v>28</v>
      </c>
      <c r="BT570">
        <v>489</v>
      </c>
      <c r="BU570">
        <v>224.2388535031848</v>
      </c>
      <c r="BV570">
        <v>23</v>
      </c>
      <c r="BW570">
        <v>516</v>
      </c>
      <c r="BX570">
        <v>253.53184713375796</v>
      </c>
    </row>
    <row r="571" spans="1:76" x14ac:dyDescent="0.4">
      <c r="A571" t="s">
        <v>485</v>
      </c>
      <c r="B571">
        <v>57</v>
      </c>
      <c r="C571">
        <v>178</v>
      </c>
      <c r="D571">
        <v>110.51162790697678</v>
      </c>
      <c r="E571">
        <v>75</v>
      </c>
      <c r="F571">
        <v>167</v>
      </c>
      <c r="G571">
        <v>109.63372093023257</v>
      </c>
      <c r="H571">
        <v>69</v>
      </c>
      <c r="I571">
        <v>225</v>
      </c>
      <c r="J571">
        <v>109.09302325581393</v>
      </c>
      <c r="K571">
        <v>62</v>
      </c>
      <c r="L571">
        <v>286</v>
      </c>
      <c r="M571">
        <v>108.47674418604653</v>
      </c>
      <c r="N571">
        <v>55</v>
      </c>
      <c r="O571">
        <v>227</v>
      </c>
      <c r="P571">
        <v>93.59302325581389</v>
      </c>
      <c r="Q571">
        <v>49</v>
      </c>
      <c r="R571">
        <v>257</v>
      </c>
      <c r="S571">
        <v>89.151162790697654</v>
      </c>
      <c r="T571">
        <v>42</v>
      </c>
      <c r="U571">
        <v>287</v>
      </c>
      <c r="V571">
        <v>84.726744186046446</v>
      </c>
      <c r="W571">
        <v>35</v>
      </c>
      <c r="X571">
        <v>117</v>
      </c>
      <c r="Y571">
        <v>78.354651162790731</v>
      </c>
      <c r="Z571">
        <v>29</v>
      </c>
      <c r="AA571">
        <v>106</v>
      </c>
      <c r="AB571">
        <v>73.412790697674396</v>
      </c>
      <c r="AC571">
        <v>22</v>
      </c>
      <c r="AD571">
        <v>94</v>
      </c>
      <c r="AE571">
        <v>68.790697674418595</v>
      </c>
      <c r="AF571">
        <v>24</v>
      </c>
      <c r="AG571">
        <v>86</v>
      </c>
      <c r="AH571">
        <v>64.55232558139538</v>
      </c>
      <c r="AI571">
        <v>27</v>
      </c>
      <c r="AJ571">
        <v>83</v>
      </c>
      <c r="AK571">
        <v>60.610465116279087</v>
      </c>
      <c r="AL571">
        <v>29</v>
      </c>
      <c r="AM571">
        <v>81</v>
      </c>
      <c r="AN571">
        <v>57.058139534883729</v>
      </c>
      <c r="AO571">
        <v>29</v>
      </c>
      <c r="AP571">
        <v>78</v>
      </c>
      <c r="AQ571">
        <v>53.656976744186046</v>
      </c>
      <c r="AR571">
        <v>33</v>
      </c>
      <c r="AS571">
        <v>76</v>
      </c>
      <c r="AT571">
        <v>50.877906976744185</v>
      </c>
      <c r="AU571">
        <v>28</v>
      </c>
      <c r="AV571">
        <v>73</v>
      </c>
      <c r="AW571">
        <v>48.127906976744185</v>
      </c>
      <c r="AX571">
        <v>24</v>
      </c>
      <c r="AY571">
        <v>71</v>
      </c>
      <c r="AZ571">
        <v>45.651162790697676</v>
      </c>
      <c r="BA571">
        <v>18</v>
      </c>
      <c r="BB571">
        <v>79</v>
      </c>
      <c r="BC571">
        <v>45.430232558139522</v>
      </c>
      <c r="BD571">
        <v>20</v>
      </c>
      <c r="BE571">
        <v>90</v>
      </c>
      <c r="BF571">
        <v>50.61627906976743</v>
      </c>
      <c r="BG571">
        <v>20</v>
      </c>
      <c r="BH571">
        <v>103</v>
      </c>
      <c r="BI571">
        <v>58.395348837209276</v>
      </c>
      <c r="BJ571">
        <v>16</v>
      </c>
      <c r="BK571">
        <v>130</v>
      </c>
      <c r="BL571">
        <v>69.093023255813989</v>
      </c>
      <c r="BM571">
        <v>33</v>
      </c>
      <c r="BN571">
        <v>151</v>
      </c>
      <c r="BO571">
        <v>79.401162790697626</v>
      </c>
      <c r="BP571">
        <v>38</v>
      </c>
      <c r="BQ571">
        <v>207</v>
      </c>
      <c r="BR571">
        <v>89.127906976744171</v>
      </c>
      <c r="BS571">
        <v>36</v>
      </c>
      <c r="BT571">
        <v>265</v>
      </c>
      <c r="BU571">
        <v>96.197674418604649</v>
      </c>
      <c r="BV571">
        <v>34</v>
      </c>
      <c r="BW571">
        <v>323</v>
      </c>
      <c r="BX571">
        <v>99.616279069767515</v>
      </c>
    </row>
    <row r="572" spans="1:76" x14ac:dyDescent="0.4">
      <c r="A572" t="s">
        <v>486</v>
      </c>
      <c r="B572">
        <v>30</v>
      </c>
      <c r="C572">
        <v>195</v>
      </c>
      <c r="D572">
        <v>92.460807600950133</v>
      </c>
      <c r="E572">
        <v>36</v>
      </c>
      <c r="F572">
        <v>187</v>
      </c>
      <c r="G572">
        <v>91.033254156769601</v>
      </c>
      <c r="H572">
        <v>37</v>
      </c>
      <c r="I572">
        <v>178</v>
      </c>
      <c r="J572">
        <v>89.104513064133002</v>
      </c>
      <c r="K572">
        <v>38</v>
      </c>
      <c r="L572">
        <v>169</v>
      </c>
      <c r="M572">
        <v>87.50356294536823</v>
      </c>
      <c r="N572">
        <v>39</v>
      </c>
      <c r="O572">
        <v>170</v>
      </c>
      <c r="P572">
        <v>85.826603325415647</v>
      </c>
      <c r="Q572">
        <v>39</v>
      </c>
      <c r="R572">
        <v>170</v>
      </c>
      <c r="S572">
        <v>84.218527315914486</v>
      </c>
      <c r="T572">
        <v>40</v>
      </c>
      <c r="U572">
        <v>171</v>
      </c>
      <c r="V572">
        <v>82.287410926365737</v>
      </c>
      <c r="W572">
        <v>41</v>
      </c>
      <c r="X572">
        <v>171</v>
      </c>
      <c r="Y572">
        <v>80.529691211401413</v>
      </c>
      <c r="Z572">
        <v>42</v>
      </c>
      <c r="AA572">
        <v>174</v>
      </c>
      <c r="AB572">
        <v>78.47743467933492</v>
      </c>
      <c r="AC572">
        <v>42</v>
      </c>
      <c r="AD572">
        <v>178</v>
      </c>
      <c r="AE572">
        <v>76.693586698337285</v>
      </c>
      <c r="AF572">
        <v>43</v>
      </c>
      <c r="AG572">
        <v>184</v>
      </c>
      <c r="AH572">
        <v>74.629453681710203</v>
      </c>
      <c r="AI572">
        <v>27</v>
      </c>
      <c r="AJ572">
        <v>132</v>
      </c>
      <c r="AK572">
        <v>69.494061757719706</v>
      </c>
      <c r="AL572">
        <v>30</v>
      </c>
      <c r="AM572">
        <v>128</v>
      </c>
      <c r="AN572">
        <v>67.32066508313541</v>
      </c>
      <c r="AO572">
        <v>32</v>
      </c>
      <c r="AP572">
        <v>125</v>
      </c>
      <c r="AQ572">
        <v>65.133016627078391</v>
      </c>
      <c r="AR572">
        <v>32</v>
      </c>
      <c r="AS572">
        <v>122</v>
      </c>
      <c r="AT572">
        <v>63.152019002375305</v>
      </c>
      <c r="AU572">
        <v>35</v>
      </c>
      <c r="AV572">
        <v>121</v>
      </c>
      <c r="AW572">
        <v>61.25178147268403</v>
      </c>
      <c r="AX572">
        <v>32</v>
      </c>
      <c r="AY572">
        <v>120</v>
      </c>
      <c r="AZ572">
        <v>59.422802850356298</v>
      </c>
      <c r="BA572">
        <v>35</v>
      </c>
      <c r="BB572">
        <v>119</v>
      </c>
      <c r="BC572">
        <v>57.688836104513094</v>
      </c>
      <c r="BD572">
        <v>37</v>
      </c>
      <c r="BE572">
        <v>119</v>
      </c>
      <c r="BF572">
        <v>55.966745843230441</v>
      </c>
      <c r="BG572">
        <v>34</v>
      </c>
      <c r="BH572">
        <v>109</v>
      </c>
      <c r="BI572">
        <v>54.18289786223275</v>
      </c>
      <c r="BJ572">
        <v>31</v>
      </c>
      <c r="BK572">
        <v>107</v>
      </c>
      <c r="BL572">
        <v>52.429928741092645</v>
      </c>
      <c r="BM572">
        <v>27</v>
      </c>
      <c r="BN572">
        <v>108</v>
      </c>
      <c r="BO572">
        <v>50.603325415676935</v>
      </c>
      <c r="BP572">
        <v>24</v>
      </c>
      <c r="BQ572">
        <v>111</v>
      </c>
      <c r="BR572">
        <v>48.862232779097397</v>
      </c>
      <c r="BS572">
        <v>24</v>
      </c>
      <c r="BT572">
        <v>133</v>
      </c>
      <c r="BU572">
        <v>47.361045130641358</v>
      </c>
      <c r="BV572">
        <v>19</v>
      </c>
      <c r="BW572">
        <v>200</v>
      </c>
      <c r="BX572">
        <v>45.864608076009482</v>
      </c>
    </row>
    <row r="573" spans="1:76" x14ac:dyDescent="0.4">
      <c r="A573" t="s">
        <v>487</v>
      </c>
      <c r="B573">
        <v>24</v>
      </c>
      <c r="C573">
        <v>155</v>
      </c>
      <c r="D573">
        <v>98.683908045977034</v>
      </c>
      <c r="E573">
        <v>54</v>
      </c>
      <c r="F573">
        <v>148</v>
      </c>
      <c r="G573">
        <v>98.362068965517125</v>
      </c>
      <c r="H573">
        <v>54</v>
      </c>
      <c r="I573">
        <v>142</v>
      </c>
      <c r="J573">
        <v>97.316091954022966</v>
      </c>
      <c r="K573">
        <v>54</v>
      </c>
      <c r="L573">
        <v>137</v>
      </c>
      <c r="M573">
        <v>95.640804597701205</v>
      </c>
      <c r="N573">
        <v>54</v>
      </c>
      <c r="O573">
        <v>140</v>
      </c>
      <c r="P573">
        <v>93.850574712643635</v>
      </c>
      <c r="Q573">
        <v>54</v>
      </c>
      <c r="R573">
        <v>146</v>
      </c>
      <c r="S573">
        <v>92.06609195402298</v>
      </c>
      <c r="T573">
        <v>54</v>
      </c>
      <c r="U573">
        <v>152</v>
      </c>
      <c r="V573">
        <v>90.224137931034406</v>
      </c>
      <c r="W573">
        <v>54</v>
      </c>
      <c r="X573">
        <v>157</v>
      </c>
      <c r="Y573">
        <v>88.287356321839084</v>
      </c>
      <c r="Z573">
        <v>54</v>
      </c>
      <c r="AA573">
        <v>163</v>
      </c>
      <c r="AB573">
        <v>86.324712643678097</v>
      </c>
      <c r="AC573">
        <v>54</v>
      </c>
      <c r="AD573">
        <v>169</v>
      </c>
      <c r="AE573">
        <v>84.474137931034477</v>
      </c>
      <c r="AF573">
        <v>54</v>
      </c>
      <c r="AG573">
        <v>176</v>
      </c>
      <c r="AH573">
        <v>82.017241379310377</v>
      </c>
      <c r="AI573">
        <v>51</v>
      </c>
      <c r="AJ573">
        <v>160</v>
      </c>
      <c r="AK573">
        <v>76.158045977011554</v>
      </c>
      <c r="AL573">
        <v>46</v>
      </c>
      <c r="AM573">
        <v>154</v>
      </c>
      <c r="AN573">
        <v>72.994252873563184</v>
      </c>
      <c r="AO573">
        <v>30</v>
      </c>
      <c r="AP573">
        <v>108</v>
      </c>
      <c r="AQ573">
        <v>68.278735632183938</v>
      </c>
      <c r="AR573">
        <v>31</v>
      </c>
      <c r="AS573">
        <v>93</v>
      </c>
      <c r="AT573">
        <v>65.482758620689623</v>
      </c>
      <c r="AU573">
        <v>32</v>
      </c>
      <c r="AV573">
        <v>89</v>
      </c>
      <c r="AW573">
        <v>62.73275862068963</v>
      </c>
      <c r="AX573">
        <v>33</v>
      </c>
      <c r="AY573">
        <v>87</v>
      </c>
      <c r="AZ573">
        <v>60.112068965517238</v>
      </c>
      <c r="BA573">
        <v>34</v>
      </c>
      <c r="BB573">
        <v>86</v>
      </c>
      <c r="BC573">
        <v>57.60057471264367</v>
      </c>
      <c r="BD573">
        <v>30</v>
      </c>
      <c r="BE573">
        <v>85</v>
      </c>
      <c r="BF573">
        <v>55.209770114942508</v>
      </c>
      <c r="BG573">
        <v>27</v>
      </c>
      <c r="BH573">
        <v>83</v>
      </c>
      <c r="BI573">
        <v>52.804597701149426</v>
      </c>
      <c r="BJ573">
        <v>28</v>
      </c>
      <c r="BK573">
        <v>82</v>
      </c>
      <c r="BL573">
        <v>50.709770114942508</v>
      </c>
      <c r="BM573">
        <v>24</v>
      </c>
      <c r="BN573">
        <v>81</v>
      </c>
      <c r="BO573">
        <v>49.295977011494244</v>
      </c>
      <c r="BP573">
        <v>21</v>
      </c>
      <c r="BQ573">
        <v>84</v>
      </c>
      <c r="BR573">
        <v>48.948275862068975</v>
      </c>
      <c r="BS573">
        <v>17</v>
      </c>
      <c r="BT573">
        <v>105</v>
      </c>
      <c r="BU573">
        <v>51.114942528735618</v>
      </c>
      <c r="BV573">
        <v>14</v>
      </c>
      <c r="BW573">
        <v>151</v>
      </c>
      <c r="BX573">
        <v>55.301724137931025</v>
      </c>
    </row>
    <row r="574" spans="1:76" x14ac:dyDescent="0.4">
      <c r="A574" t="s">
        <v>488</v>
      </c>
      <c r="B574">
        <v>33</v>
      </c>
      <c r="C574">
        <v>210</v>
      </c>
      <c r="D574">
        <v>104.53058823529419</v>
      </c>
      <c r="E574">
        <v>41</v>
      </c>
      <c r="F574">
        <v>202</v>
      </c>
      <c r="G574">
        <v>104.33411764705886</v>
      </c>
      <c r="H574">
        <v>50</v>
      </c>
      <c r="I574">
        <v>195</v>
      </c>
      <c r="J574">
        <v>103.01294117647066</v>
      </c>
      <c r="K574">
        <v>50</v>
      </c>
      <c r="L574">
        <v>193</v>
      </c>
      <c r="M574">
        <v>101.49882352941182</v>
      </c>
      <c r="N574">
        <v>50</v>
      </c>
      <c r="O574">
        <v>194</v>
      </c>
      <c r="P574">
        <v>99.944705882352906</v>
      </c>
      <c r="Q574">
        <v>50</v>
      </c>
      <c r="R574">
        <v>206</v>
      </c>
      <c r="S574">
        <v>98.267058823529297</v>
      </c>
      <c r="T574">
        <v>50</v>
      </c>
      <c r="U574">
        <v>218</v>
      </c>
      <c r="V574">
        <v>96.729411764705944</v>
      </c>
      <c r="W574">
        <v>50</v>
      </c>
      <c r="X574">
        <v>230</v>
      </c>
      <c r="Y574">
        <v>95.192941176470697</v>
      </c>
      <c r="Z574">
        <v>50</v>
      </c>
      <c r="AA574">
        <v>242</v>
      </c>
      <c r="AB574">
        <v>93.637647058823532</v>
      </c>
      <c r="AC574">
        <v>50</v>
      </c>
      <c r="AD574">
        <v>266</v>
      </c>
      <c r="AE574">
        <v>92.036470588235275</v>
      </c>
      <c r="AF574">
        <v>50</v>
      </c>
      <c r="AG574">
        <v>295</v>
      </c>
      <c r="AH574">
        <v>89.850588235294154</v>
      </c>
      <c r="AI574">
        <v>36</v>
      </c>
      <c r="AJ574">
        <v>244</v>
      </c>
      <c r="AK574">
        <v>78.798823529411806</v>
      </c>
      <c r="AL574">
        <v>35</v>
      </c>
      <c r="AM574">
        <v>189</v>
      </c>
      <c r="AN574">
        <v>75.211764705882231</v>
      </c>
      <c r="AO574">
        <v>26</v>
      </c>
      <c r="AP574">
        <v>124</v>
      </c>
      <c r="AQ574">
        <v>71.798823529411862</v>
      </c>
      <c r="AR574">
        <v>30</v>
      </c>
      <c r="AS574">
        <v>117</v>
      </c>
      <c r="AT574">
        <v>69.33764705882362</v>
      </c>
      <c r="AU574">
        <v>22</v>
      </c>
      <c r="AV574">
        <v>111</v>
      </c>
      <c r="AW574">
        <v>67.037647058823424</v>
      </c>
      <c r="AX574">
        <v>22</v>
      </c>
      <c r="AY574">
        <v>106</v>
      </c>
      <c r="AZ574">
        <v>64.807058823529388</v>
      </c>
      <c r="BA574">
        <v>25</v>
      </c>
      <c r="BB574">
        <v>109</v>
      </c>
      <c r="BC574">
        <v>62.771764705882305</v>
      </c>
      <c r="BD574">
        <v>23</v>
      </c>
      <c r="BE574">
        <v>112</v>
      </c>
      <c r="BF574">
        <v>60.825882352941221</v>
      </c>
      <c r="BG574">
        <v>25</v>
      </c>
      <c r="BH574">
        <v>123</v>
      </c>
      <c r="BI574">
        <v>59.035294117647055</v>
      </c>
      <c r="BJ574">
        <v>23</v>
      </c>
      <c r="BK574">
        <v>151</v>
      </c>
      <c r="BL574">
        <v>57.455294117647007</v>
      </c>
      <c r="BM574">
        <v>22</v>
      </c>
      <c r="BN574">
        <v>145</v>
      </c>
      <c r="BO574">
        <v>55.823529411764753</v>
      </c>
      <c r="BP574">
        <v>17</v>
      </c>
      <c r="BQ574">
        <v>138</v>
      </c>
      <c r="BR574">
        <v>54.54588235294117</v>
      </c>
      <c r="BS574">
        <v>12</v>
      </c>
      <c r="BT574">
        <v>154</v>
      </c>
      <c r="BU574">
        <v>53.891764705882373</v>
      </c>
      <c r="BV574">
        <v>7</v>
      </c>
      <c r="BW574">
        <v>180</v>
      </c>
      <c r="BX574">
        <v>53.856470588235375</v>
      </c>
    </row>
    <row r="575" spans="1:76" x14ac:dyDescent="0.4">
      <c r="A575" t="s">
        <v>489</v>
      </c>
      <c r="B575">
        <v>3</v>
      </c>
      <c r="C575">
        <v>226</v>
      </c>
      <c r="D575">
        <v>99.529750479846442</v>
      </c>
      <c r="E575">
        <v>25</v>
      </c>
      <c r="F575">
        <v>215</v>
      </c>
      <c r="G575">
        <v>101.17082533589246</v>
      </c>
      <c r="H575">
        <v>43</v>
      </c>
      <c r="I575">
        <v>209</v>
      </c>
      <c r="J575">
        <v>102.50479846449137</v>
      </c>
      <c r="K575">
        <v>50</v>
      </c>
      <c r="L575">
        <v>217</v>
      </c>
      <c r="M575">
        <v>102.92322456813825</v>
      </c>
      <c r="N575">
        <v>32</v>
      </c>
      <c r="O575">
        <v>224</v>
      </c>
      <c r="P575">
        <v>103.44145873320532</v>
      </c>
      <c r="Q575">
        <v>12</v>
      </c>
      <c r="R575">
        <v>232</v>
      </c>
      <c r="S575">
        <v>103.4280230326296</v>
      </c>
      <c r="T575">
        <v>48</v>
      </c>
      <c r="U575">
        <v>239</v>
      </c>
      <c r="V575">
        <v>103.7389635316699</v>
      </c>
      <c r="W575">
        <v>48</v>
      </c>
      <c r="X575">
        <v>247</v>
      </c>
      <c r="Y575">
        <v>103.14779270633396</v>
      </c>
      <c r="Z575">
        <v>37</v>
      </c>
      <c r="AA575">
        <v>254</v>
      </c>
      <c r="AB575">
        <v>100.61420345489435</v>
      </c>
      <c r="AC575">
        <v>47</v>
      </c>
      <c r="AD575">
        <v>262</v>
      </c>
      <c r="AE575">
        <v>99.191938579654533</v>
      </c>
      <c r="AF575">
        <v>36</v>
      </c>
      <c r="AG575">
        <v>271</v>
      </c>
      <c r="AH575">
        <v>95.322456813819556</v>
      </c>
      <c r="AI575">
        <v>34</v>
      </c>
      <c r="AJ575">
        <v>282</v>
      </c>
      <c r="AK575">
        <v>92.579654510556551</v>
      </c>
      <c r="AL575">
        <v>26</v>
      </c>
      <c r="AM575">
        <v>294</v>
      </c>
      <c r="AN575">
        <v>90.378119001919487</v>
      </c>
      <c r="AO575">
        <v>30</v>
      </c>
      <c r="AP575">
        <v>310</v>
      </c>
      <c r="AQ575">
        <v>88.366602687140102</v>
      </c>
      <c r="AR575">
        <v>29</v>
      </c>
      <c r="AS575">
        <v>325</v>
      </c>
      <c r="AT575">
        <v>86.525911708253361</v>
      </c>
      <c r="AU575">
        <v>16</v>
      </c>
      <c r="AV575">
        <v>340</v>
      </c>
      <c r="AW575">
        <v>84.746641074856001</v>
      </c>
      <c r="AX575">
        <v>19</v>
      </c>
      <c r="AY575">
        <v>356</v>
      </c>
      <c r="AZ575">
        <v>83.408829174664106</v>
      </c>
      <c r="BA575">
        <v>21</v>
      </c>
      <c r="BB575">
        <v>231</v>
      </c>
      <c r="BC575">
        <v>70.119001919385823</v>
      </c>
      <c r="BD575">
        <v>17</v>
      </c>
      <c r="BE575">
        <v>233</v>
      </c>
      <c r="BF575">
        <v>67.773512476007625</v>
      </c>
      <c r="BG575">
        <v>29</v>
      </c>
      <c r="BH575">
        <v>236</v>
      </c>
      <c r="BI575">
        <v>69.071017274472212</v>
      </c>
      <c r="BJ575">
        <v>22</v>
      </c>
      <c r="BK575">
        <v>239</v>
      </c>
      <c r="BL575">
        <v>72.888675623800353</v>
      </c>
      <c r="BM575">
        <v>16</v>
      </c>
      <c r="BN575">
        <v>323</v>
      </c>
      <c r="BO575">
        <v>79.180422264875261</v>
      </c>
      <c r="BP575">
        <v>22</v>
      </c>
      <c r="BQ575">
        <v>339</v>
      </c>
      <c r="BR575">
        <v>86.788867562380034</v>
      </c>
      <c r="BS575">
        <v>19</v>
      </c>
      <c r="BT575">
        <v>341</v>
      </c>
      <c r="BU575">
        <v>94.723608445297415</v>
      </c>
      <c r="BV575">
        <v>15</v>
      </c>
      <c r="BW575">
        <v>376</v>
      </c>
      <c r="BX575">
        <v>103.61420345489441</v>
      </c>
    </row>
    <row r="576" spans="1:76" x14ac:dyDescent="0.4">
      <c r="A576" t="s">
        <v>490</v>
      </c>
      <c r="B576">
        <v>2</v>
      </c>
      <c r="C576">
        <v>307</v>
      </c>
      <c r="D576">
        <v>118.75939849624059</v>
      </c>
      <c r="E576">
        <v>3</v>
      </c>
      <c r="F576">
        <v>266</v>
      </c>
      <c r="G576">
        <v>117.51127819548869</v>
      </c>
      <c r="H576">
        <v>5</v>
      </c>
      <c r="I576">
        <v>254</v>
      </c>
      <c r="J576">
        <v>116.13784461152885</v>
      </c>
      <c r="K576">
        <v>6</v>
      </c>
      <c r="L576">
        <v>242</v>
      </c>
      <c r="M576">
        <v>114.81203007518793</v>
      </c>
      <c r="N576">
        <v>7</v>
      </c>
      <c r="O576">
        <v>231</v>
      </c>
      <c r="P576">
        <v>113.30325814536344</v>
      </c>
      <c r="Q576">
        <v>9</v>
      </c>
      <c r="R576">
        <v>221</v>
      </c>
      <c r="S576">
        <v>111.82957393483706</v>
      </c>
      <c r="T576">
        <v>10</v>
      </c>
      <c r="U576">
        <v>231</v>
      </c>
      <c r="V576">
        <v>110.53132832080192</v>
      </c>
      <c r="W576">
        <v>38</v>
      </c>
      <c r="X576">
        <v>240</v>
      </c>
      <c r="Y576">
        <v>109.38847117794487</v>
      </c>
      <c r="Z576">
        <v>55</v>
      </c>
      <c r="AA576">
        <v>250</v>
      </c>
      <c r="AB576">
        <v>108.25563909774439</v>
      </c>
      <c r="AC576">
        <v>58</v>
      </c>
      <c r="AD576">
        <v>260</v>
      </c>
      <c r="AE576">
        <v>107.59398496240604</v>
      </c>
      <c r="AF576">
        <v>61</v>
      </c>
      <c r="AG576">
        <v>270</v>
      </c>
      <c r="AH576">
        <v>106.70927318295743</v>
      </c>
      <c r="AI576">
        <v>56</v>
      </c>
      <c r="AJ576">
        <v>280</v>
      </c>
      <c r="AK576">
        <v>106.50375939849624</v>
      </c>
      <c r="AL576">
        <v>49</v>
      </c>
      <c r="AM576">
        <v>378</v>
      </c>
      <c r="AN576">
        <v>107.46115288220551</v>
      </c>
      <c r="AO576">
        <v>49</v>
      </c>
      <c r="AP576">
        <v>311</v>
      </c>
      <c r="AQ576">
        <v>107.0751879699248</v>
      </c>
      <c r="AR576">
        <v>48</v>
      </c>
      <c r="AS576">
        <v>350</v>
      </c>
      <c r="AT576">
        <v>106.59147869674187</v>
      </c>
      <c r="AU576">
        <v>45</v>
      </c>
      <c r="AV576">
        <v>416</v>
      </c>
      <c r="AW576">
        <v>102.20300751879692</v>
      </c>
      <c r="AX576">
        <v>0</v>
      </c>
      <c r="AY576">
        <v>225</v>
      </c>
      <c r="AZ576">
        <v>90.669172932330795</v>
      </c>
      <c r="BA576">
        <v>31</v>
      </c>
      <c r="BB576">
        <v>229</v>
      </c>
      <c r="BC576">
        <v>91.233082706766936</v>
      </c>
      <c r="BD576">
        <v>24</v>
      </c>
      <c r="BE576">
        <v>345</v>
      </c>
      <c r="BF576">
        <v>94.882205513784413</v>
      </c>
      <c r="BG576">
        <v>35</v>
      </c>
      <c r="BH576">
        <v>327</v>
      </c>
      <c r="BI576">
        <v>98.177944862155286</v>
      </c>
      <c r="BJ576">
        <v>39</v>
      </c>
      <c r="BK576">
        <v>356</v>
      </c>
      <c r="BL576">
        <v>100.75187969924812</v>
      </c>
      <c r="BM576">
        <v>31</v>
      </c>
      <c r="BN576">
        <v>359</v>
      </c>
      <c r="BO576">
        <v>99.671679197995019</v>
      </c>
      <c r="BP576">
        <v>32</v>
      </c>
      <c r="BQ576">
        <v>446</v>
      </c>
      <c r="BR576">
        <v>105.28320802005007</v>
      </c>
      <c r="BS576">
        <v>35</v>
      </c>
      <c r="BT576">
        <v>432</v>
      </c>
      <c r="BU576">
        <v>124.73182957393468</v>
      </c>
      <c r="BV576">
        <v>30</v>
      </c>
      <c r="BW576">
        <v>431</v>
      </c>
      <c r="BX576">
        <v>146.6641604010025</v>
      </c>
    </row>
    <row r="577" spans="1:76" x14ac:dyDescent="0.4">
      <c r="A577" t="s">
        <v>491</v>
      </c>
      <c r="B577">
        <v>21</v>
      </c>
      <c r="C577">
        <v>377</v>
      </c>
      <c r="D577">
        <v>133.98823529411774</v>
      </c>
      <c r="E577">
        <v>36</v>
      </c>
      <c r="F577">
        <v>337</v>
      </c>
      <c r="G577">
        <v>141.34117647058824</v>
      </c>
      <c r="H577">
        <v>41</v>
      </c>
      <c r="I577">
        <v>337</v>
      </c>
      <c r="J577">
        <v>148.62352941176471</v>
      </c>
      <c r="K577">
        <v>46</v>
      </c>
      <c r="L577">
        <v>367</v>
      </c>
      <c r="M577">
        <v>156.00000000000003</v>
      </c>
      <c r="N577">
        <v>19</v>
      </c>
      <c r="O577">
        <v>241</v>
      </c>
      <c r="P577">
        <v>146.2470588235295</v>
      </c>
      <c r="Q577">
        <v>31</v>
      </c>
      <c r="R577">
        <v>244</v>
      </c>
      <c r="S577">
        <v>154.84705882352944</v>
      </c>
      <c r="T577">
        <v>42</v>
      </c>
      <c r="U577">
        <v>247</v>
      </c>
      <c r="V577">
        <v>163.56470588235294</v>
      </c>
      <c r="W577">
        <v>54</v>
      </c>
      <c r="X577">
        <v>249</v>
      </c>
      <c r="Y577">
        <v>172.27058823529407</v>
      </c>
      <c r="Z577">
        <v>59</v>
      </c>
      <c r="AA577">
        <v>268</v>
      </c>
      <c r="AB577">
        <v>181.16470588235293</v>
      </c>
      <c r="AC577">
        <v>61</v>
      </c>
      <c r="AD577">
        <v>288</v>
      </c>
      <c r="AE577">
        <v>190.65882352941179</v>
      </c>
      <c r="AF577">
        <v>63</v>
      </c>
      <c r="AG577">
        <v>308</v>
      </c>
      <c r="AH577">
        <v>200.24705882352939</v>
      </c>
      <c r="AI577">
        <v>65</v>
      </c>
      <c r="AJ577">
        <v>328</v>
      </c>
      <c r="AK577">
        <v>210.0588235294118</v>
      </c>
      <c r="AL577">
        <v>67</v>
      </c>
      <c r="AM577">
        <v>347</v>
      </c>
      <c r="AN577">
        <v>220.14117647058819</v>
      </c>
      <c r="AO577">
        <v>69</v>
      </c>
      <c r="AP577">
        <v>367</v>
      </c>
      <c r="AQ577">
        <v>230.05882352941174</v>
      </c>
      <c r="AR577">
        <v>71</v>
      </c>
      <c r="AS577">
        <v>387</v>
      </c>
      <c r="AT577">
        <v>240.15294117647059</v>
      </c>
      <c r="AU577">
        <v>73</v>
      </c>
      <c r="AV577">
        <v>406</v>
      </c>
      <c r="AW577">
        <v>247.52941176470588</v>
      </c>
      <c r="AX577">
        <v>19</v>
      </c>
      <c r="AY577">
        <v>346</v>
      </c>
      <c r="AZ577">
        <v>178.81176470588233</v>
      </c>
      <c r="BA577">
        <v>58</v>
      </c>
      <c r="BB577">
        <v>358</v>
      </c>
      <c r="BC577">
        <v>203.11764705882348</v>
      </c>
      <c r="BD577">
        <v>53</v>
      </c>
      <c r="BE577">
        <v>453</v>
      </c>
      <c r="BF577">
        <v>259.08235294117651</v>
      </c>
      <c r="BG577">
        <v>34</v>
      </c>
      <c r="BH577">
        <v>452</v>
      </c>
      <c r="BI577">
        <v>298.12941176470599</v>
      </c>
      <c r="BJ577">
        <v>72</v>
      </c>
      <c r="BK577">
        <v>438</v>
      </c>
      <c r="BL577">
        <v>301.36470588235295</v>
      </c>
      <c r="BM577">
        <v>85</v>
      </c>
      <c r="BN577">
        <v>419</v>
      </c>
      <c r="BO577">
        <v>299.51764705882346</v>
      </c>
      <c r="BP577">
        <v>87</v>
      </c>
      <c r="BQ577">
        <v>401</v>
      </c>
      <c r="BR577">
        <v>296.64705882352939</v>
      </c>
      <c r="BS577">
        <v>89</v>
      </c>
      <c r="BT577">
        <v>382</v>
      </c>
      <c r="BU577">
        <v>293.63529411764694</v>
      </c>
      <c r="BV577">
        <v>91</v>
      </c>
      <c r="BW577">
        <v>406</v>
      </c>
      <c r="BX577">
        <v>290.72941176470579</v>
      </c>
    </row>
    <row r="578" spans="1:76" x14ac:dyDescent="0.4">
      <c r="A578" t="s">
        <v>492</v>
      </c>
      <c r="B578">
        <v>29</v>
      </c>
      <c r="C578">
        <v>210</v>
      </c>
      <c r="D578">
        <v>101.59712230215831</v>
      </c>
      <c r="E578">
        <v>33</v>
      </c>
      <c r="F578">
        <v>194</v>
      </c>
      <c r="G578">
        <v>100.28057553956833</v>
      </c>
      <c r="H578">
        <v>36</v>
      </c>
      <c r="I578">
        <v>178</v>
      </c>
      <c r="J578">
        <v>98.964028776978438</v>
      </c>
      <c r="K578">
        <v>38</v>
      </c>
      <c r="L578">
        <v>162</v>
      </c>
      <c r="M578">
        <v>97.633093525179873</v>
      </c>
      <c r="N578">
        <v>36</v>
      </c>
      <c r="O578">
        <v>145</v>
      </c>
      <c r="P578">
        <v>96.553956834532329</v>
      </c>
      <c r="Q578">
        <v>28</v>
      </c>
      <c r="R578">
        <v>147</v>
      </c>
      <c r="S578">
        <v>95.467625899280549</v>
      </c>
      <c r="T578">
        <v>20</v>
      </c>
      <c r="U578">
        <v>159</v>
      </c>
      <c r="V578">
        <v>94.41726618705033</v>
      </c>
      <c r="W578">
        <v>26</v>
      </c>
      <c r="X578">
        <v>172</v>
      </c>
      <c r="Y578">
        <v>93.467625899280563</v>
      </c>
      <c r="Z578">
        <v>32</v>
      </c>
      <c r="AA578">
        <v>185</v>
      </c>
      <c r="AB578">
        <v>92.71223021582729</v>
      </c>
      <c r="AC578">
        <v>26</v>
      </c>
      <c r="AD578">
        <v>198</v>
      </c>
      <c r="AE578">
        <v>92.438848920863379</v>
      </c>
      <c r="AF578">
        <v>8</v>
      </c>
      <c r="AG578">
        <v>210</v>
      </c>
      <c r="AH578">
        <v>91.438848920863293</v>
      </c>
      <c r="AI578">
        <v>24</v>
      </c>
      <c r="AJ578">
        <v>223</v>
      </c>
      <c r="AK578">
        <v>92.791366906474778</v>
      </c>
      <c r="AL578">
        <v>30</v>
      </c>
      <c r="AM578">
        <v>236</v>
      </c>
      <c r="AN578">
        <v>95.532374100719451</v>
      </c>
      <c r="AO578">
        <v>35</v>
      </c>
      <c r="AP578">
        <v>249</v>
      </c>
      <c r="AQ578">
        <v>99.546762589928093</v>
      </c>
      <c r="AR578">
        <v>40</v>
      </c>
      <c r="AS578">
        <v>274</v>
      </c>
      <c r="AT578">
        <v>106.4604316546763</v>
      </c>
      <c r="AU578">
        <v>37</v>
      </c>
      <c r="AV578">
        <v>328</v>
      </c>
      <c r="AW578">
        <v>117.20143884892086</v>
      </c>
      <c r="AX578">
        <v>35</v>
      </c>
      <c r="AY578">
        <v>437</v>
      </c>
      <c r="AZ578">
        <v>130.71223021582742</v>
      </c>
      <c r="BA578">
        <v>32</v>
      </c>
      <c r="BB578">
        <v>493</v>
      </c>
      <c r="BC578">
        <v>146.74100719424459</v>
      </c>
      <c r="BD578">
        <v>30</v>
      </c>
      <c r="BE578">
        <v>443</v>
      </c>
      <c r="BF578">
        <v>157.82014388489208</v>
      </c>
      <c r="BG578">
        <v>28</v>
      </c>
      <c r="BH578">
        <v>431</v>
      </c>
      <c r="BI578">
        <v>140.62589928057562</v>
      </c>
      <c r="BJ578">
        <v>25</v>
      </c>
      <c r="BK578">
        <v>303</v>
      </c>
      <c r="BL578">
        <v>109.07913669064749</v>
      </c>
      <c r="BM578">
        <v>0</v>
      </c>
      <c r="BN578">
        <v>273</v>
      </c>
      <c r="BO578">
        <v>96.208633093525179</v>
      </c>
      <c r="BP578">
        <v>0</v>
      </c>
      <c r="BQ578">
        <v>273</v>
      </c>
      <c r="BR578">
        <v>100.35251798561154</v>
      </c>
      <c r="BS578">
        <v>25</v>
      </c>
      <c r="BT578">
        <v>284</v>
      </c>
      <c r="BU578">
        <v>129.16546762589928</v>
      </c>
      <c r="BV578">
        <v>34</v>
      </c>
      <c r="BW578">
        <v>401</v>
      </c>
      <c r="BX578">
        <v>185.65467625899282</v>
      </c>
    </row>
    <row r="579" spans="1:76" x14ac:dyDescent="0.4">
      <c r="A579" t="s">
        <v>493</v>
      </c>
      <c r="B579">
        <v>35</v>
      </c>
      <c r="C579">
        <v>39</v>
      </c>
      <c r="D579">
        <v>37</v>
      </c>
      <c r="E579">
        <v>35</v>
      </c>
      <c r="F579">
        <v>39</v>
      </c>
      <c r="G579">
        <v>37</v>
      </c>
      <c r="H579">
        <v>34</v>
      </c>
      <c r="I579">
        <v>39</v>
      </c>
      <c r="J579">
        <v>36.5</v>
      </c>
      <c r="K579">
        <v>34</v>
      </c>
      <c r="L579">
        <v>39</v>
      </c>
      <c r="M579">
        <v>36.5</v>
      </c>
      <c r="N579">
        <v>34</v>
      </c>
      <c r="O579">
        <v>39</v>
      </c>
      <c r="P579">
        <v>36.5</v>
      </c>
      <c r="Q579">
        <v>34</v>
      </c>
      <c r="R579">
        <v>39</v>
      </c>
      <c r="S579">
        <v>36.5</v>
      </c>
      <c r="T579">
        <v>33</v>
      </c>
      <c r="U579">
        <v>39</v>
      </c>
      <c r="V579">
        <v>36</v>
      </c>
      <c r="W579">
        <v>33</v>
      </c>
      <c r="X579">
        <v>39</v>
      </c>
      <c r="Y579">
        <v>36</v>
      </c>
      <c r="Z579">
        <v>33</v>
      </c>
      <c r="AA579">
        <v>39</v>
      </c>
      <c r="AB579">
        <v>36</v>
      </c>
      <c r="AC579">
        <v>33</v>
      </c>
      <c r="AD579">
        <v>39</v>
      </c>
      <c r="AE579">
        <v>36</v>
      </c>
      <c r="AF579">
        <v>32</v>
      </c>
      <c r="AG579">
        <v>39</v>
      </c>
      <c r="AH579">
        <v>35.5</v>
      </c>
      <c r="AI579">
        <v>32</v>
      </c>
      <c r="AJ579">
        <v>39</v>
      </c>
      <c r="AK579">
        <v>35.5</v>
      </c>
      <c r="AL579">
        <v>32</v>
      </c>
      <c r="AM579">
        <v>39</v>
      </c>
      <c r="AN579">
        <v>35.5</v>
      </c>
      <c r="AO579">
        <v>32</v>
      </c>
      <c r="AP579">
        <v>39</v>
      </c>
      <c r="AQ579">
        <v>35.5</v>
      </c>
      <c r="AR579">
        <v>31</v>
      </c>
      <c r="AS579">
        <v>39</v>
      </c>
      <c r="AT579">
        <v>35</v>
      </c>
      <c r="AU579">
        <v>31</v>
      </c>
      <c r="AV579">
        <v>39</v>
      </c>
      <c r="AW579">
        <v>35</v>
      </c>
      <c r="AX579">
        <v>31</v>
      </c>
      <c r="AY579">
        <v>39</v>
      </c>
      <c r="AZ579">
        <v>35</v>
      </c>
      <c r="BA579">
        <v>36</v>
      </c>
      <c r="BB579">
        <v>39</v>
      </c>
      <c r="BC579">
        <v>37.5</v>
      </c>
      <c r="BD579">
        <v>39</v>
      </c>
      <c r="BE579">
        <v>42</v>
      </c>
      <c r="BF579">
        <v>40.5</v>
      </c>
      <c r="BG579">
        <v>39</v>
      </c>
      <c r="BH579">
        <v>47</v>
      </c>
      <c r="BI579">
        <v>43</v>
      </c>
      <c r="BJ579">
        <v>39</v>
      </c>
      <c r="BK579">
        <v>52</v>
      </c>
      <c r="BL579">
        <v>45.5</v>
      </c>
      <c r="BM579">
        <v>39</v>
      </c>
      <c r="BN579">
        <v>58</v>
      </c>
      <c r="BO579">
        <v>48.5</v>
      </c>
      <c r="BP579">
        <v>39</v>
      </c>
      <c r="BQ579">
        <v>63</v>
      </c>
      <c r="BR579">
        <v>51</v>
      </c>
      <c r="BS579">
        <v>39</v>
      </c>
      <c r="BT579">
        <v>69</v>
      </c>
      <c r="BU579">
        <v>54</v>
      </c>
      <c r="BV579">
        <v>39</v>
      </c>
      <c r="BW579">
        <v>74</v>
      </c>
      <c r="BX579">
        <v>56.5</v>
      </c>
    </row>
    <row r="580" spans="1:76" x14ac:dyDescent="0.4">
      <c r="A580" t="s">
        <v>494</v>
      </c>
      <c r="B580">
        <v>58</v>
      </c>
      <c r="C580">
        <v>134</v>
      </c>
      <c r="D580">
        <v>86.5</v>
      </c>
      <c r="E580">
        <v>58</v>
      </c>
      <c r="F580">
        <v>103</v>
      </c>
      <c r="G580">
        <v>81.375</v>
      </c>
      <c r="H580">
        <v>58</v>
      </c>
      <c r="I580">
        <v>101</v>
      </c>
      <c r="J580">
        <v>76.125</v>
      </c>
      <c r="K580">
        <v>58</v>
      </c>
      <c r="L580">
        <v>99</v>
      </c>
      <c r="M580">
        <v>76</v>
      </c>
      <c r="N580">
        <v>58</v>
      </c>
      <c r="O580">
        <v>97</v>
      </c>
      <c r="P580">
        <v>75.874999999999986</v>
      </c>
      <c r="Q580">
        <v>58</v>
      </c>
      <c r="R580">
        <v>95</v>
      </c>
      <c r="S580">
        <v>75.749999999999986</v>
      </c>
      <c r="T580">
        <v>58</v>
      </c>
      <c r="U580">
        <v>93</v>
      </c>
      <c r="V580">
        <v>75.5</v>
      </c>
      <c r="W580">
        <v>58</v>
      </c>
      <c r="X580">
        <v>91</v>
      </c>
      <c r="Y580">
        <v>75.375</v>
      </c>
      <c r="Z580">
        <v>58</v>
      </c>
      <c r="AA580">
        <v>89</v>
      </c>
      <c r="AB580">
        <v>75.25</v>
      </c>
      <c r="AC580">
        <v>58</v>
      </c>
      <c r="AD580">
        <v>89</v>
      </c>
      <c r="AE580">
        <v>75.125</v>
      </c>
      <c r="AF580">
        <v>58</v>
      </c>
      <c r="AG580">
        <v>89</v>
      </c>
      <c r="AH580">
        <v>74.375</v>
      </c>
      <c r="AI580">
        <v>57</v>
      </c>
      <c r="AJ580">
        <v>89</v>
      </c>
      <c r="AK580">
        <v>73.5</v>
      </c>
      <c r="AL580">
        <v>56</v>
      </c>
      <c r="AM580">
        <v>89</v>
      </c>
      <c r="AN580">
        <v>72.75</v>
      </c>
      <c r="AO580">
        <v>55</v>
      </c>
      <c r="AP580">
        <v>89</v>
      </c>
      <c r="AQ580">
        <v>72</v>
      </c>
      <c r="AR580">
        <v>54</v>
      </c>
      <c r="AS580">
        <v>89</v>
      </c>
      <c r="AT580">
        <v>71.374999999999986</v>
      </c>
      <c r="AU580">
        <v>53</v>
      </c>
      <c r="AV580">
        <v>89</v>
      </c>
      <c r="AW580">
        <v>70.625</v>
      </c>
      <c r="AX580">
        <v>51</v>
      </c>
      <c r="AY580">
        <v>89</v>
      </c>
      <c r="AZ580">
        <v>69.875</v>
      </c>
      <c r="BA580">
        <v>50</v>
      </c>
      <c r="BB580">
        <v>89</v>
      </c>
      <c r="BC580">
        <v>69</v>
      </c>
      <c r="BD580">
        <v>49</v>
      </c>
      <c r="BE580">
        <v>89</v>
      </c>
      <c r="BF580">
        <v>68.25</v>
      </c>
      <c r="BG580">
        <v>48</v>
      </c>
      <c r="BH580">
        <v>89</v>
      </c>
      <c r="BI580">
        <v>67.5</v>
      </c>
      <c r="BJ580">
        <v>47</v>
      </c>
      <c r="BK580">
        <v>89</v>
      </c>
      <c r="BL580">
        <v>66.75</v>
      </c>
      <c r="BM580">
        <v>46</v>
      </c>
      <c r="BN580">
        <v>89</v>
      </c>
      <c r="BO580">
        <v>65.125</v>
      </c>
      <c r="BP580">
        <v>45</v>
      </c>
      <c r="BQ580">
        <v>89</v>
      </c>
      <c r="BR580">
        <v>63.625</v>
      </c>
      <c r="BS580">
        <v>44</v>
      </c>
      <c r="BT580">
        <v>89</v>
      </c>
      <c r="BU580">
        <v>62.125</v>
      </c>
      <c r="BV580">
        <v>43</v>
      </c>
      <c r="BW580">
        <v>89</v>
      </c>
      <c r="BX580">
        <v>60.499999999999993</v>
      </c>
    </row>
    <row r="581" spans="1:76" x14ac:dyDescent="0.4">
      <c r="A581" t="s">
        <v>495</v>
      </c>
      <c r="B581">
        <v>93</v>
      </c>
      <c r="C581">
        <v>339</v>
      </c>
      <c r="D581">
        <v>205</v>
      </c>
      <c r="E581">
        <v>92</v>
      </c>
      <c r="F581">
        <v>316</v>
      </c>
      <c r="G581">
        <v>197.17647058823533</v>
      </c>
      <c r="H581">
        <v>92</v>
      </c>
      <c r="I581">
        <v>316</v>
      </c>
      <c r="J581">
        <v>189.58823529411765</v>
      </c>
      <c r="K581">
        <v>92</v>
      </c>
      <c r="L581">
        <v>270</v>
      </c>
      <c r="M581">
        <v>166.35294117647058</v>
      </c>
      <c r="N581">
        <v>91</v>
      </c>
      <c r="O581">
        <v>271</v>
      </c>
      <c r="P581">
        <v>156.05882352941174</v>
      </c>
      <c r="Q581">
        <v>80</v>
      </c>
      <c r="R581">
        <v>145</v>
      </c>
      <c r="S581">
        <v>102.88235294117646</v>
      </c>
      <c r="T581">
        <v>82</v>
      </c>
      <c r="U581">
        <v>141</v>
      </c>
      <c r="V581">
        <v>100.52941176470588</v>
      </c>
      <c r="W581">
        <v>82</v>
      </c>
      <c r="X581">
        <v>137</v>
      </c>
      <c r="Y581">
        <v>98.29411764705884</v>
      </c>
      <c r="Z581">
        <v>81</v>
      </c>
      <c r="AA581">
        <v>133</v>
      </c>
      <c r="AB581">
        <v>95.941176470588246</v>
      </c>
      <c r="AC581">
        <v>80</v>
      </c>
      <c r="AD581">
        <v>128</v>
      </c>
      <c r="AE581">
        <v>94.352941176470608</v>
      </c>
      <c r="AF581">
        <v>80</v>
      </c>
      <c r="AG581">
        <v>124</v>
      </c>
      <c r="AH581">
        <v>92.588235294117652</v>
      </c>
      <c r="AI581">
        <v>74</v>
      </c>
      <c r="AJ581">
        <v>120</v>
      </c>
      <c r="AK581">
        <v>91.17647058823529</v>
      </c>
      <c r="AL581">
        <v>66</v>
      </c>
      <c r="AM581">
        <v>116</v>
      </c>
      <c r="AN581">
        <v>89.529411764705884</v>
      </c>
      <c r="AO581">
        <v>65</v>
      </c>
      <c r="AP581">
        <v>111</v>
      </c>
      <c r="AQ581">
        <v>88.64705882352942</v>
      </c>
      <c r="AR581">
        <v>70</v>
      </c>
      <c r="AS581">
        <v>107</v>
      </c>
      <c r="AT581">
        <v>88.529411764705898</v>
      </c>
      <c r="AU581">
        <v>74</v>
      </c>
      <c r="AV581">
        <v>103</v>
      </c>
      <c r="AW581">
        <v>88.117647058823536</v>
      </c>
      <c r="AX581">
        <v>73</v>
      </c>
      <c r="AY581">
        <v>101</v>
      </c>
      <c r="AZ581">
        <v>87.941176470588232</v>
      </c>
      <c r="BA581">
        <v>72</v>
      </c>
      <c r="BB581">
        <v>103</v>
      </c>
      <c r="BC581">
        <v>88.352941176470594</v>
      </c>
      <c r="BD581">
        <v>71</v>
      </c>
      <c r="BE581">
        <v>108</v>
      </c>
      <c r="BF581">
        <v>88.647058823529406</v>
      </c>
      <c r="BG581">
        <v>69</v>
      </c>
      <c r="BH581">
        <v>115</v>
      </c>
      <c r="BI581">
        <v>88.941176470588218</v>
      </c>
      <c r="BJ581">
        <v>68</v>
      </c>
      <c r="BK581">
        <v>121</v>
      </c>
      <c r="BL581">
        <v>90.117647058823522</v>
      </c>
      <c r="BM581">
        <v>67</v>
      </c>
      <c r="BN581">
        <v>128</v>
      </c>
      <c r="BO581">
        <v>94</v>
      </c>
      <c r="BP581">
        <v>66</v>
      </c>
      <c r="BQ581">
        <v>164</v>
      </c>
      <c r="BR581">
        <v>97.705882352941188</v>
      </c>
      <c r="BS581">
        <v>65</v>
      </c>
      <c r="BT581">
        <v>205</v>
      </c>
      <c r="BU581">
        <v>101.47058823529412</v>
      </c>
      <c r="BV581">
        <v>63</v>
      </c>
      <c r="BW581">
        <v>247</v>
      </c>
      <c r="BX581">
        <v>116.58823529411765</v>
      </c>
    </row>
    <row r="582" spans="1:76" x14ac:dyDescent="0.4">
      <c r="A582" t="s">
        <v>496</v>
      </c>
      <c r="B582">
        <v>26</v>
      </c>
      <c r="C582">
        <v>47</v>
      </c>
      <c r="D582">
        <v>35.799999999999997</v>
      </c>
      <c r="E582">
        <v>27</v>
      </c>
      <c r="F582">
        <v>46</v>
      </c>
      <c r="G582">
        <v>36</v>
      </c>
      <c r="H582">
        <v>27</v>
      </c>
      <c r="I582">
        <v>46</v>
      </c>
      <c r="J582">
        <v>36</v>
      </c>
      <c r="K582">
        <v>28</v>
      </c>
      <c r="L582">
        <v>45</v>
      </c>
      <c r="M582">
        <v>36</v>
      </c>
      <c r="N582">
        <v>29</v>
      </c>
      <c r="O582">
        <v>44</v>
      </c>
      <c r="P582">
        <v>36.200000000000003</v>
      </c>
      <c r="Q582">
        <v>29</v>
      </c>
      <c r="R582">
        <v>43</v>
      </c>
      <c r="S582">
        <v>36</v>
      </c>
      <c r="T582">
        <v>30</v>
      </c>
      <c r="U582">
        <v>43</v>
      </c>
      <c r="V582">
        <v>36.200000000000003</v>
      </c>
      <c r="W582">
        <v>30</v>
      </c>
      <c r="X582">
        <v>42</v>
      </c>
      <c r="Y582">
        <v>36.200000000000003</v>
      </c>
      <c r="Z582">
        <v>31</v>
      </c>
      <c r="AA582">
        <v>41</v>
      </c>
      <c r="AB582">
        <v>36.200000000000003</v>
      </c>
      <c r="AC582">
        <v>32</v>
      </c>
      <c r="AD582">
        <v>41</v>
      </c>
      <c r="AE582">
        <v>36.4</v>
      </c>
      <c r="AF582">
        <v>32</v>
      </c>
      <c r="AG582">
        <v>41</v>
      </c>
      <c r="AH582">
        <v>36.6</v>
      </c>
      <c r="AI582">
        <v>33</v>
      </c>
      <c r="AJ582">
        <v>41</v>
      </c>
      <c r="AK582">
        <v>36.6</v>
      </c>
      <c r="AL582">
        <v>33</v>
      </c>
      <c r="AM582">
        <v>41</v>
      </c>
      <c r="AN582">
        <v>36.4</v>
      </c>
      <c r="AO582">
        <v>34</v>
      </c>
      <c r="AP582">
        <v>41</v>
      </c>
      <c r="AQ582">
        <v>36.6</v>
      </c>
      <c r="AR582">
        <v>34</v>
      </c>
      <c r="AS582">
        <v>42</v>
      </c>
      <c r="AT582">
        <v>36.799999999999997</v>
      </c>
      <c r="AU582">
        <v>34</v>
      </c>
      <c r="AV582">
        <v>42</v>
      </c>
      <c r="AW582">
        <v>36.6</v>
      </c>
      <c r="AX582">
        <v>34</v>
      </c>
      <c r="AY582">
        <v>42</v>
      </c>
      <c r="AZ582">
        <v>36.799999999999997</v>
      </c>
      <c r="BA582">
        <v>35</v>
      </c>
      <c r="BB582">
        <v>43</v>
      </c>
      <c r="BC582">
        <v>38.4</v>
      </c>
      <c r="BD582">
        <v>34</v>
      </c>
      <c r="BE582">
        <v>50</v>
      </c>
      <c r="BF582">
        <v>40</v>
      </c>
      <c r="BG582">
        <v>33</v>
      </c>
      <c r="BH582">
        <v>58</v>
      </c>
      <c r="BI582">
        <v>41.6</v>
      </c>
      <c r="BJ582">
        <v>33</v>
      </c>
      <c r="BK582">
        <v>66</v>
      </c>
      <c r="BL582">
        <v>43.2</v>
      </c>
      <c r="BM582">
        <v>36</v>
      </c>
      <c r="BN582">
        <v>74</v>
      </c>
      <c r="BO582">
        <v>54.6</v>
      </c>
      <c r="BP582">
        <v>36</v>
      </c>
      <c r="BQ582">
        <v>85</v>
      </c>
      <c r="BR582">
        <v>69.8</v>
      </c>
      <c r="BS582">
        <v>36</v>
      </c>
      <c r="BT582">
        <v>109</v>
      </c>
      <c r="BU582">
        <v>85.8</v>
      </c>
      <c r="BV582">
        <v>36</v>
      </c>
      <c r="BW582">
        <v>132</v>
      </c>
      <c r="BX582">
        <v>101.4</v>
      </c>
    </row>
    <row r="583" spans="1:76" x14ac:dyDescent="0.4">
      <c r="A583" t="s">
        <v>497</v>
      </c>
      <c r="B583">
        <v>8</v>
      </c>
      <c r="C583">
        <v>191</v>
      </c>
      <c r="D583">
        <v>74.173913043478237</v>
      </c>
      <c r="E583">
        <v>19</v>
      </c>
      <c r="F583">
        <v>199</v>
      </c>
      <c r="G583">
        <v>75.782608695652186</v>
      </c>
      <c r="H583">
        <v>29</v>
      </c>
      <c r="I583">
        <v>207</v>
      </c>
      <c r="J583">
        <v>77.521739130434781</v>
      </c>
      <c r="K583">
        <v>37</v>
      </c>
      <c r="L583">
        <v>216</v>
      </c>
      <c r="M583">
        <v>79.108695652173935</v>
      </c>
      <c r="N583">
        <v>39</v>
      </c>
      <c r="O583">
        <v>224</v>
      </c>
      <c r="P583">
        <v>80.456521739130451</v>
      </c>
      <c r="Q583">
        <v>41</v>
      </c>
      <c r="R583">
        <v>233</v>
      </c>
      <c r="S583">
        <v>81.7173913043478</v>
      </c>
      <c r="T583">
        <v>41</v>
      </c>
      <c r="U583">
        <v>241</v>
      </c>
      <c r="V583">
        <v>83.086956521739125</v>
      </c>
      <c r="W583">
        <v>40</v>
      </c>
      <c r="X583">
        <v>250</v>
      </c>
      <c r="Y583">
        <v>84.456521739130437</v>
      </c>
      <c r="Z583">
        <v>39</v>
      </c>
      <c r="AA583">
        <v>258</v>
      </c>
      <c r="AB583">
        <v>85.152173913043484</v>
      </c>
      <c r="AC583">
        <v>38</v>
      </c>
      <c r="AD583">
        <v>266</v>
      </c>
      <c r="AE583">
        <v>85.978260869565233</v>
      </c>
      <c r="AF583">
        <v>37</v>
      </c>
      <c r="AG583">
        <v>275</v>
      </c>
      <c r="AH583">
        <v>86.760869565217391</v>
      </c>
      <c r="AI583">
        <v>36</v>
      </c>
      <c r="AJ583">
        <v>283</v>
      </c>
      <c r="AK583">
        <v>87.456521739130437</v>
      </c>
      <c r="AL583">
        <v>35</v>
      </c>
      <c r="AM583">
        <v>292</v>
      </c>
      <c r="AN583">
        <v>88.847826086956502</v>
      </c>
      <c r="AO583">
        <v>34</v>
      </c>
      <c r="AP583">
        <v>300</v>
      </c>
      <c r="AQ583">
        <v>90.152173913043441</v>
      </c>
      <c r="AR583">
        <v>33</v>
      </c>
      <c r="AS583">
        <v>309</v>
      </c>
      <c r="AT583">
        <v>91.347826086956516</v>
      </c>
      <c r="AU583">
        <v>32</v>
      </c>
      <c r="AV583">
        <v>317</v>
      </c>
      <c r="AW583">
        <v>92.500000000000014</v>
      </c>
      <c r="AX583">
        <v>31</v>
      </c>
      <c r="AY583">
        <v>135</v>
      </c>
      <c r="AZ583">
        <v>75.130434782608688</v>
      </c>
      <c r="BA583">
        <v>39</v>
      </c>
      <c r="BB583">
        <v>137</v>
      </c>
      <c r="BC583">
        <v>76.173913043478279</v>
      </c>
      <c r="BD583">
        <v>47</v>
      </c>
      <c r="BE583">
        <v>139</v>
      </c>
      <c r="BF583">
        <v>82.891304347826065</v>
      </c>
      <c r="BG583">
        <v>47</v>
      </c>
      <c r="BH583">
        <v>162</v>
      </c>
      <c r="BI583">
        <v>90.891304347826107</v>
      </c>
      <c r="BJ583">
        <v>47</v>
      </c>
      <c r="BK583">
        <v>161</v>
      </c>
      <c r="BL583">
        <v>88.586956521739125</v>
      </c>
      <c r="BM583">
        <v>27</v>
      </c>
      <c r="BN583">
        <v>133</v>
      </c>
      <c r="BO583">
        <v>79.08695652173914</v>
      </c>
      <c r="BP583">
        <v>42</v>
      </c>
      <c r="BQ583">
        <v>134</v>
      </c>
      <c r="BR583">
        <v>74.804347826086939</v>
      </c>
      <c r="BS583">
        <v>38</v>
      </c>
      <c r="BT583">
        <v>135</v>
      </c>
      <c r="BU583">
        <v>69.717391304347828</v>
      </c>
      <c r="BV583">
        <v>13</v>
      </c>
      <c r="BW583">
        <v>209</v>
      </c>
      <c r="BX583">
        <v>66.326086956521735</v>
      </c>
    </row>
    <row r="584" spans="1:76" x14ac:dyDescent="0.4">
      <c r="A584" t="s">
        <v>498</v>
      </c>
      <c r="B584">
        <v>42</v>
      </c>
      <c r="C584">
        <v>83</v>
      </c>
      <c r="D584">
        <v>56.333333333333336</v>
      </c>
      <c r="E584">
        <v>34</v>
      </c>
      <c r="F584">
        <v>68</v>
      </c>
      <c r="G584">
        <v>47.5</v>
      </c>
      <c r="H584">
        <v>32</v>
      </c>
      <c r="I584">
        <v>54</v>
      </c>
      <c r="J584">
        <v>43.833333333333329</v>
      </c>
      <c r="K584">
        <v>31</v>
      </c>
      <c r="L584">
        <v>47</v>
      </c>
      <c r="M584">
        <v>40</v>
      </c>
      <c r="N584">
        <v>30</v>
      </c>
      <c r="O584">
        <v>45</v>
      </c>
      <c r="P584">
        <v>38.166666666666664</v>
      </c>
      <c r="Q584">
        <v>29</v>
      </c>
      <c r="R584">
        <v>43</v>
      </c>
      <c r="S584">
        <v>36.833333333333329</v>
      </c>
      <c r="T584">
        <v>27</v>
      </c>
      <c r="U584">
        <v>41</v>
      </c>
      <c r="V584">
        <v>35</v>
      </c>
      <c r="W584">
        <v>26</v>
      </c>
      <c r="X584">
        <v>39</v>
      </c>
      <c r="Y584">
        <v>33.5</v>
      </c>
      <c r="Z584">
        <v>25</v>
      </c>
      <c r="AA584">
        <v>37</v>
      </c>
      <c r="AB584">
        <v>31.833333333333336</v>
      </c>
      <c r="AC584">
        <v>24</v>
      </c>
      <c r="AD584">
        <v>35</v>
      </c>
      <c r="AE584">
        <v>30.333333333333332</v>
      </c>
      <c r="AF584">
        <v>22</v>
      </c>
      <c r="AG584">
        <v>33</v>
      </c>
      <c r="AH584">
        <v>28.5</v>
      </c>
      <c r="AI584">
        <v>21</v>
      </c>
      <c r="AJ584">
        <v>31</v>
      </c>
      <c r="AK584">
        <v>27</v>
      </c>
      <c r="AL584">
        <v>20</v>
      </c>
      <c r="AM584">
        <v>29</v>
      </c>
      <c r="AN584">
        <v>25.666666666666664</v>
      </c>
      <c r="AO584">
        <v>19</v>
      </c>
      <c r="AP584">
        <v>27</v>
      </c>
      <c r="AQ584">
        <v>24</v>
      </c>
      <c r="AR584">
        <v>17</v>
      </c>
      <c r="AS584">
        <v>26</v>
      </c>
      <c r="AT584">
        <v>22.166666666666668</v>
      </c>
      <c r="AU584">
        <v>16</v>
      </c>
      <c r="AV584">
        <v>25</v>
      </c>
      <c r="AW584">
        <v>20.833333333333336</v>
      </c>
      <c r="AX584">
        <v>15</v>
      </c>
      <c r="AY584">
        <v>23</v>
      </c>
      <c r="AZ584">
        <v>19</v>
      </c>
      <c r="BA584">
        <v>14</v>
      </c>
      <c r="BB584">
        <v>22</v>
      </c>
      <c r="BC584">
        <v>17.333333333333332</v>
      </c>
      <c r="BD584">
        <v>12</v>
      </c>
      <c r="BE584">
        <v>21</v>
      </c>
      <c r="BF584">
        <v>15.833333333333332</v>
      </c>
      <c r="BG584">
        <v>11</v>
      </c>
      <c r="BH584">
        <v>20</v>
      </c>
      <c r="BI584">
        <v>14.166666666666666</v>
      </c>
      <c r="BJ584">
        <v>10</v>
      </c>
      <c r="BK584">
        <v>19</v>
      </c>
      <c r="BL584">
        <v>12.666666666666666</v>
      </c>
      <c r="BM584">
        <v>8</v>
      </c>
      <c r="BN584">
        <v>17</v>
      </c>
      <c r="BO584">
        <v>11</v>
      </c>
      <c r="BP584">
        <v>6</v>
      </c>
      <c r="BQ584">
        <v>16</v>
      </c>
      <c r="BR584">
        <v>9.3333333333333321</v>
      </c>
      <c r="BS584">
        <v>5</v>
      </c>
      <c r="BT584">
        <v>15</v>
      </c>
      <c r="BU584">
        <v>7.833333333333333</v>
      </c>
      <c r="BV584">
        <v>3</v>
      </c>
      <c r="BW584">
        <v>14</v>
      </c>
      <c r="BX584">
        <v>6.3333333333333339</v>
      </c>
    </row>
    <row r="585" spans="1:76" x14ac:dyDescent="0.4">
      <c r="A585" t="s">
        <v>499</v>
      </c>
      <c r="B585">
        <v>42</v>
      </c>
      <c r="C585">
        <v>201</v>
      </c>
      <c r="D585">
        <v>92.75</v>
      </c>
      <c r="E585">
        <v>41</v>
      </c>
      <c r="F585">
        <v>191</v>
      </c>
      <c r="G585">
        <v>89</v>
      </c>
      <c r="H585">
        <v>39</v>
      </c>
      <c r="I585">
        <v>181</v>
      </c>
      <c r="J585">
        <v>85.25</v>
      </c>
      <c r="K585">
        <v>38</v>
      </c>
      <c r="L585">
        <v>171</v>
      </c>
      <c r="M585">
        <v>81.5</v>
      </c>
      <c r="N585">
        <v>37</v>
      </c>
      <c r="O585">
        <v>161</v>
      </c>
      <c r="P585">
        <v>78.25</v>
      </c>
      <c r="Q585">
        <v>35</v>
      </c>
      <c r="R585">
        <v>150</v>
      </c>
      <c r="S585">
        <v>74</v>
      </c>
      <c r="T585">
        <v>34</v>
      </c>
      <c r="U585">
        <v>140</v>
      </c>
      <c r="V585">
        <v>70.5</v>
      </c>
      <c r="W585">
        <v>33</v>
      </c>
      <c r="X585">
        <v>130</v>
      </c>
      <c r="Y585">
        <v>66.75</v>
      </c>
      <c r="Z585">
        <v>31</v>
      </c>
      <c r="AA585">
        <v>120</v>
      </c>
      <c r="AB585">
        <v>63.25</v>
      </c>
      <c r="AC585">
        <v>30</v>
      </c>
      <c r="AD585">
        <v>110</v>
      </c>
      <c r="AE585">
        <v>59.5</v>
      </c>
      <c r="AF585">
        <v>28</v>
      </c>
      <c r="AG585">
        <v>100</v>
      </c>
      <c r="AH585">
        <v>55.75</v>
      </c>
      <c r="AI585">
        <v>27</v>
      </c>
      <c r="AJ585">
        <v>90</v>
      </c>
      <c r="AK585">
        <v>52</v>
      </c>
      <c r="AL585">
        <v>26</v>
      </c>
      <c r="AM585">
        <v>80</v>
      </c>
      <c r="AN585">
        <v>48.5</v>
      </c>
      <c r="AO585">
        <v>24</v>
      </c>
      <c r="AP585">
        <v>70</v>
      </c>
      <c r="AQ585">
        <v>44.75</v>
      </c>
      <c r="AR585">
        <v>23</v>
      </c>
      <c r="AS585">
        <v>60</v>
      </c>
      <c r="AT585">
        <v>41</v>
      </c>
      <c r="AU585">
        <v>22</v>
      </c>
      <c r="AV585">
        <v>49</v>
      </c>
      <c r="AW585">
        <v>37.25</v>
      </c>
      <c r="AX585">
        <v>20</v>
      </c>
      <c r="AY585">
        <v>65</v>
      </c>
      <c r="AZ585">
        <v>40</v>
      </c>
      <c r="BA585">
        <v>19</v>
      </c>
      <c r="BB585">
        <v>81</v>
      </c>
      <c r="BC585">
        <v>43</v>
      </c>
      <c r="BD585">
        <v>32</v>
      </c>
      <c r="BE585">
        <v>177</v>
      </c>
      <c r="BF585">
        <v>98</v>
      </c>
      <c r="BG585">
        <v>30</v>
      </c>
      <c r="BH585">
        <v>317</v>
      </c>
      <c r="BI585">
        <v>153.25</v>
      </c>
      <c r="BJ585">
        <v>27</v>
      </c>
      <c r="BK585">
        <v>219</v>
      </c>
      <c r="BL585">
        <v>123.25</v>
      </c>
      <c r="BM585">
        <v>1</v>
      </c>
      <c r="BN585">
        <v>122</v>
      </c>
      <c r="BO585">
        <v>58</v>
      </c>
      <c r="BP585">
        <v>19</v>
      </c>
      <c r="BQ585">
        <v>100</v>
      </c>
      <c r="BR585">
        <v>47.5</v>
      </c>
      <c r="BS585">
        <v>14</v>
      </c>
      <c r="BT585">
        <v>78</v>
      </c>
      <c r="BU585">
        <v>37.5</v>
      </c>
      <c r="BV585">
        <v>0</v>
      </c>
      <c r="BW585">
        <v>56</v>
      </c>
      <c r="BX585">
        <v>32.25</v>
      </c>
    </row>
    <row r="586" spans="1:76" x14ac:dyDescent="0.4">
      <c r="A586" t="s">
        <v>500</v>
      </c>
      <c r="B586">
        <v>56</v>
      </c>
      <c r="C586">
        <v>81</v>
      </c>
      <c r="D586">
        <v>65.5</v>
      </c>
      <c r="E586">
        <v>54</v>
      </c>
      <c r="F586">
        <v>78</v>
      </c>
      <c r="G586">
        <v>63.5</v>
      </c>
      <c r="H586">
        <v>53</v>
      </c>
      <c r="I586">
        <v>76</v>
      </c>
      <c r="J586">
        <v>62</v>
      </c>
      <c r="K586">
        <v>52</v>
      </c>
      <c r="L586">
        <v>73</v>
      </c>
      <c r="M586">
        <v>60.5</v>
      </c>
      <c r="N586">
        <v>51</v>
      </c>
      <c r="O586">
        <v>71</v>
      </c>
      <c r="P586">
        <v>58.75</v>
      </c>
      <c r="Q586">
        <v>49</v>
      </c>
      <c r="R586">
        <v>68</v>
      </c>
      <c r="S586">
        <v>57</v>
      </c>
      <c r="T586">
        <v>48</v>
      </c>
      <c r="U586">
        <v>66</v>
      </c>
      <c r="V586">
        <v>55.5</v>
      </c>
      <c r="W586">
        <v>47</v>
      </c>
      <c r="X586">
        <v>63</v>
      </c>
      <c r="Y586">
        <v>53.75</v>
      </c>
      <c r="Z586">
        <v>46</v>
      </c>
      <c r="AA586">
        <v>60</v>
      </c>
      <c r="AB586">
        <v>52</v>
      </c>
      <c r="AC586">
        <v>44</v>
      </c>
      <c r="AD586">
        <v>58</v>
      </c>
      <c r="AE586">
        <v>50.5</v>
      </c>
      <c r="AF586">
        <v>43</v>
      </c>
      <c r="AG586">
        <v>55</v>
      </c>
      <c r="AH586">
        <v>48.5</v>
      </c>
      <c r="AI586">
        <v>42</v>
      </c>
      <c r="AJ586">
        <v>53</v>
      </c>
      <c r="AK586">
        <v>47.25</v>
      </c>
      <c r="AL586">
        <v>41</v>
      </c>
      <c r="AM586">
        <v>50</v>
      </c>
      <c r="AN586">
        <v>45.5</v>
      </c>
      <c r="AO586">
        <v>39</v>
      </c>
      <c r="AP586">
        <v>48</v>
      </c>
      <c r="AQ586">
        <v>43.75</v>
      </c>
      <c r="AR586">
        <v>38</v>
      </c>
      <c r="AS586">
        <v>45</v>
      </c>
      <c r="AT586">
        <v>42</v>
      </c>
      <c r="AU586">
        <v>37</v>
      </c>
      <c r="AV586">
        <v>43</v>
      </c>
      <c r="AW586">
        <v>40.75</v>
      </c>
      <c r="AX586">
        <v>36</v>
      </c>
      <c r="AY586">
        <v>40</v>
      </c>
      <c r="AZ586">
        <v>38.75</v>
      </c>
      <c r="BA586">
        <v>34</v>
      </c>
      <c r="BB586">
        <v>39</v>
      </c>
      <c r="BC586">
        <v>37</v>
      </c>
      <c r="BD586">
        <v>33</v>
      </c>
      <c r="BE586">
        <v>38</v>
      </c>
      <c r="BF586">
        <v>35.5</v>
      </c>
      <c r="BG586">
        <v>32</v>
      </c>
      <c r="BH586">
        <v>36</v>
      </c>
      <c r="BI586">
        <v>33.75</v>
      </c>
      <c r="BJ586">
        <v>30</v>
      </c>
      <c r="BK586">
        <v>35</v>
      </c>
      <c r="BL586">
        <v>32.25</v>
      </c>
      <c r="BM586">
        <v>27</v>
      </c>
      <c r="BN586">
        <v>34</v>
      </c>
      <c r="BO586">
        <v>30.5</v>
      </c>
      <c r="BP586">
        <v>25</v>
      </c>
      <c r="BQ586">
        <v>32</v>
      </c>
      <c r="BR586">
        <v>28.75</v>
      </c>
      <c r="BS586">
        <v>22</v>
      </c>
      <c r="BT586">
        <v>31</v>
      </c>
      <c r="BU586">
        <v>27.25</v>
      </c>
      <c r="BV586">
        <v>20</v>
      </c>
      <c r="BW586">
        <v>30</v>
      </c>
      <c r="BX586">
        <v>26</v>
      </c>
    </row>
    <row r="587" spans="1:76" x14ac:dyDescent="0.4">
      <c r="A587" t="s">
        <v>501</v>
      </c>
      <c r="B587">
        <v>54</v>
      </c>
      <c r="C587">
        <v>73</v>
      </c>
      <c r="D587">
        <v>63.5</v>
      </c>
      <c r="E587">
        <v>54</v>
      </c>
      <c r="F587">
        <v>73</v>
      </c>
      <c r="G587">
        <v>63.5</v>
      </c>
      <c r="H587">
        <v>54</v>
      </c>
      <c r="I587">
        <v>72</v>
      </c>
      <c r="J587">
        <v>63</v>
      </c>
      <c r="K587">
        <v>54</v>
      </c>
      <c r="L587">
        <v>71</v>
      </c>
      <c r="M587">
        <v>62.5</v>
      </c>
      <c r="N587">
        <v>54</v>
      </c>
      <c r="O587">
        <v>70</v>
      </c>
      <c r="P587">
        <v>62</v>
      </c>
      <c r="Q587">
        <v>54</v>
      </c>
      <c r="R587">
        <v>69</v>
      </c>
      <c r="S587">
        <v>61.5</v>
      </c>
      <c r="T587">
        <v>54</v>
      </c>
      <c r="U587">
        <v>68</v>
      </c>
      <c r="V587">
        <v>61</v>
      </c>
      <c r="W587">
        <v>54</v>
      </c>
      <c r="X587">
        <v>68</v>
      </c>
      <c r="Y587">
        <v>61</v>
      </c>
      <c r="Z587">
        <v>54</v>
      </c>
      <c r="AA587">
        <v>67</v>
      </c>
      <c r="AB587">
        <v>60.5</v>
      </c>
      <c r="AC587">
        <v>54</v>
      </c>
      <c r="AD587">
        <v>66</v>
      </c>
      <c r="AE587">
        <v>60</v>
      </c>
      <c r="AF587">
        <v>54</v>
      </c>
      <c r="AG587">
        <v>65</v>
      </c>
      <c r="AH587">
        <v>59.5</v>
      </c>
      <c r="AI587">
        <v>54</v>
      </c>
      <c r="AJ587">
        <v>64</v>
      </c>
      <c r="AK587">
        <v>59</v>
      </c>
      <c r="AL587">
        <v>54</v>
      </c>
      <c r="AM587">
        <v>63</v>
      </c>
      <c r="AN587">
        <v>58.5</v>
      </c>
      <c r="AO587">
        <v>54</v>
      </c>
      <c r="AP587">
        <v>62</v>
      </c>
      <c r="AQ587">
        <v>58</v>
      </c>
      <c r="AR587">
        <v>54</v>
      </c>
      <c r="AS587">
        <v>62</v>
      </c>
      <c r="AT587">
        <v>58</v>
      </c>
      <c r="AU587">
        <v>54</v>
      </c>
      <c r="AV587">
        <v>61</v>
      </c>
      <c r="AW587">
        <v>57.5</v>
      </c>
      <c r="AX587">
        <v>54</v>
      </c>
      <c r="AY587">
        <v>60</v>
      </c>
      <c r="AZ587">
        <v>57</v>
      </c>
      <c r="BA587">
        <v>54</v>
      </c>
      <c r="BB587">
        <v>59</v>
      </c>
      <c r="BC587">
        <v>56.5</v>
      </c>
      <c r="BD587">
        <v>54</v>
      </c>
      <c r="BE587">
        <v>58</v>
      </c>
      <c r="BF587">
        <v>56</v>
      </c>
      <c r="BG587">
        <v>54</v>
      </c>
      <c r="BH587">
        <v>57</v>
      </c>
      <c r="BI587">
        <v>55.5</v>
      </c>
      <c r="BJ587">
        <v>54</v>
      </c>
      <c r="BK587">
        <v>57</v>
      </c>
      <c r="BL587">
        <v>55.5</v>
      </c>
      <c r="BM587">
        <v>54</v>
      </c>
      <c r="BN587">
        <v>56</v>
      </c>
      <c r="BO587">
        <v>55</v>
      </c>
      <c r="BP587">
        <v>54</v>
      </c>
      <c r="BQ587">
        <v>55</v>
      </c>
      <c r="BR587">
        <v>54.5</v>
      </c>
      <c r="BS587">
        <v>54</v>
      </c>
      <c r="BT587">
        <v>54</v>
      </c>
      <c r="BU587">
        <v>54</v>
      </c>
      <c r="BV587">
        <v>53</v>
      </c>
      <c r="BW587">
        <v>54</v>
      </c>
      <c r="BX587">
        <v>53.5</v>
      </c>
    </row>
    <row r="588" spans="1:76" x14ac:dyDescent="0.4">
      <c r="A588" t="s">
        <v>502</v>
      </c>
      <c r="B588">
        <v>41</v>
      </c>
      <c r="C588">
        <v>88</v>
      </c>
      <c r="D588">
        <v>54.5</v>
      </c>
      <c r="E588">
        <v>41</v>
      </c>
      <c r="F588">
        <v>66</v>
      </c>
      <c r="G588">
        <v>50.5</v>
      </c>
      <c r="H588">
        <v>41</v>
      </c>
      <c r="I588">
        <v>52</v>
      </c>
      <c r="J588">
        <v>46.666666666666664</v>
      </c>
      <c r="K588">
        <v>41</v>
      </c>
      <c r="L588">
        <v>52</v>
      </c>
      <c r="M588">
        <v>46.166666666666671</v>
      </c>
      <c r="N588">
        <v>41</v>
      </c>
      <c r="O588">
        <v>52</v>
      </c>
      <c r="P588">
        <v>45.833333333333329</v>
      </c>
      <c r="Q588">
        <v>41</v>
      </c>
      <c r="R588">
        <v>52</v>
      </c>
      <c r="S588">
        <v>45.666666666666671</v>
      </c>
      <c r="T588">
        <v>41</v>
      </c>
      <c r="U588">
        <v>52</v>
      </c>
      <c r="V588">
        <v>45.333333333333336</v>
      </c>
      <c r="W588">
        <v>41</v>
      </c>
      <c r="X588">
        <v>52</v>
      </c>
      <c r="Y588">
        <v>45</v>
      </c>
      <c r="Z588">
        <v>41</v>
      </c>
      <c r="AA588">
        <v>52</v>
      </c>
      <c r="AB588">
        <v>44.666666666666671</v>
      </c>
      <c r="AC588">
        <v>41</v>
      </c>
      <c r="AD588">
        <v>52</v>
      </c>
      <c r="AE588">
        <v>44.166666666666671</v>
      </c>
      <c r="AF588">
        <v>41</v>
      </c>
      <c r="AG588">
        <v>52</v>
      </c>
      <c r="AH588">
        <v>44</v>
      </c>
      <c r="AI588">
        <v>41</v>
      </c>
      <c r="AJ588">
        <v>52</v>
      </c>
      <c r="AK588">
        <v>43.666666666666664</v>
      </c>
      <c r="AL588">
        <v>40</v>
      </c>
      <c r="AM588">
        <v>52</v>
      </c>
      <c r="AN588">
        <v>43.166666666666671</v>
      </c>
      <c r="AO588">
        <v>40</v>
      </c>
      <c r="AP588">
        <v>52</v>
      </c>
      <c r="AQ588">
        <v>43</v>
      </c>
      <c r="AR588">
        <v>39</v>
      </c>
      <c r="AS588">
        <v>52</v>
      </c>
      <c r="AT588">
        <v>42.5</v>
      </c>
      <c r="AU588">
        <v>38</v>
      </c>
      <c r="AV588">
        <v>52</v>
      </c>
      <c r="AW588">
        <v>42.166666666666664</v>
      </c>
      <c r="AX588">
        <v>37</v>
      </c>
      <c r="AY588">
        <v>52</v>
      </c>
      <c r="AZ588">
        <v>41.833333333333329</v>
      </c>
      <c r="BA588">
        <v>37</v>
      </c>
      <c r="BB588">
        <v>52</v>
      </c>
      <c r="BC588">
        <v>41.666666666666671</v>
      </c>
      <c r="BD588">
        <v>36</v>
      </c>
      <c r="BE588">
        <v>52</v>
      </c>
      <c r="BF588">
        <v>41.333333333333329</v>
      </c>
      <c r="BG588">
        <v>35</v>
      </c>
      <c r="BH588">
        <v>52</v>
      </c>
      <c r="BI588">
        <v>41</v>
      </c>
      <c r="BJ588">
        <v>34</v>
      </c>
      <c r="BK588">
        <v>52</v>
      </c>
      <c r="BL588">
        <v>40.5</v>
      </c>
      <c r="BM588">
        <v>33</v>
      </c>
      <c r="BN588">
        <v>52</v>
      </c>
      <c r="BO588">
        <v>40.333333333333329</v>
      </c>
      <c r="BP588">
        <v>32</v>
      </c>
      <c r="BQ588">
        <v>52</v>
      </c>
      <c r="BR588">
        <v>39.833333333333329</v>
      </c>
      <c r="BS588">
        <v>31</v>
      </c>
      <c r="BT588">
        <v>52</v>
      </c>
      <c r="BU588">
        <v>39.5</v>
      </c>
      <c r="BV588">
        <v>30</v>
      </c>
      <c r="BW588">
        <v>52</v>
      </c>
      <c r="BX588">
        <v>39.166666666666664</v>
      </c>
    </row>
    <row r="589" spans="1:76" x14ac:dyDescent="0.4">
      <c r="A589" t="s">
        <v>503</v>
      </c>
      <c r="B589">
        <v>5</v>
      </c>
      <c r="C589">
        <v>455</v>
      </c>
      <c r="D589">
        <v>157.82920294708649</v>
      </c>
      <c r="E589">
        <v>32</v>
      </c>
      <c r="F589">
        <v>409</v>
      </c>
      <c r="G589">
        <v>156.83255190890824</v>
      </c>
      <c r="H589">
        <v>37</v>
      </c>
      <c r="I589">
        <v>363</v>
      </c>
      <c r="J589">
        <v>155.8948425987941</v>
      </c>
      <c r="K589">
        <v>39</v>
      </c>
      <c r="L589">
        <v>329</v>
      </c>
      <c r="M589">
        <v>155.14199598124574</v>
      </c>
      <c r="N589">
        <v>41</v>
      </c>
      <c r="O589">
        <v>338</v>
      </c>
      <c r="P589">
        <v>154.38111185532486</v>
      </c>
      <c r="Q589">
        <v>42</v>
      </c>
      <c r="R589">
        <v>347</v>
      </c>
      <c r="S589">
        <v>153.87675820495642</v>
      </c>
      <c r="T589">
        <v>40</v>
      </c>
      <c r="U589">
        <v>356</v>
      </c>
      <c r="V589">
        <v>153.8245144005358</v>
      </c>
      <c r="W589">
        <v>0</v>
      </c>
      <c r="X589">
        <v>250</v>
      </c>
      <c r="Y589">
        <v>152.17079705291368</v>
      </c>
      <c r="Z589">
        <v>9</v>
      </c>
      <c r="AA589">
        <v>295</v>
      </c>
      <c r="AB589">
        <v>152.35833891493644</v>
      </c>
      <c r="AC589">
        <v>8</v>
      </c>
      <c r="AD589">
        <v>352</v>
      </c>
      <c r="AE589">
        <v>152.4387139986604</v>
      </c>
      <c r="AF589">
        <v>13</v>
      </c>
      <c r="AG589">
        <v>412</v>
      </c>
      <c r="AH589">
        <v>151.02076356329539</v>
      </c>
      <c r="AI589">
        <v>5</v>
      </c>
      <c r="AJ589">
        <v>411</v>
      </c>
      <c r="AK589">
        <v>152.48359008707308</v>
      </c>
      <c r="AL589">
        <v>0</v>
      </c>
      <c r="AM589">
        <v>410</v>
      </c>
      <c r="AN589">
        <v>154.96316141995982</v>
      </c>
      <c r="AO589">
        <v>0</v>
      </c>
      <c r="AP589">
        <v>410</v>
      </c>
      <c r="AQ589">
        <v>158.48225050234444</v>
      </c>
      <c r="AR589">
        <v>5</v>
      </c>
      <c r="AS589">
        <v>410</v>
      </c>
      <c r="AT589">
        <v>164.03148024112528</v>
      </c>
      <c r="AU589">
        <v>9</v>
      </c>
      <c r="AV589">
        <v>415</v>
      </c>
      <c r="AW589">
        <v>170.83322170127266</v>
      </c>
      <c r="AX589">
        <v>9</v>
      </c>
      <c r="AY589">
        <v>469</v>
      </c>
      <c r="AZ589">
        <v>177.11453449430689</v>
      </c>
      <c r="BA589">
        <v>0</v>
      </c>
      <c r="BB589">
        <v>468</v>
      </c>
      <c r="BC589">
        <v>178.54989953114534</v>
      </c>
      <c r="BD589">
        <v>0</v>
      </c>
      <c r="BE589">
        <v>447</v>
      </c>
      <c r="BF589">
        <v>187.94507702612194</v>
      </c>
      <c r="BG589">
        <v>0</v>
      </c>
      <c r="BH589">
        <v>461</v>
      </c>
      <c r="BI589">
        <v>209.53918285331545</v>
      </c>
      <c r="BJ589">
        <v>0</v>
      </c>
      <c r="BK589">
        <v>458</v>
      </c>
      <c r="BL589">
        <v>234.83657066309451</v>
      </c>
      <c r="BM589">
        <v>0</v>
      </c>
      <c r="BN589">
        <v>443</v>
      </c>
      <c r="BO589">
        <v>258.56396517079673</v>
      </c>
      <c r="BP589">
        <v>0</v>
      </c>
      <c r="BQ589">
        <v>456</v>
      </c>
      <c r="BR589">
        <v>281.22505023442727</v>
      </c>
      <c r="BS589">
        <v>16</v>
      </c>
      <c r="BT589">
        <v>472</v>
      </c>
      <c r="BU589">
        <v>302.60348292029516</v>
      </c>
      <c r="BV589">
        <v>10</v>
      </c>
      <c r="BW589">
        <v>538</v>
      </c>
      <c r="BX589">
        <v>300.26054922973867</v>
      </c>
    </row>
    <row r="590" spans="1:76" x14ac:dyDescent="0.4">
      <c r="A590" t="s">
        <v>504</v>
      </c>
      <c r="B590">
        <v>11</v>
      </c>
      <c r="C590">
        <v>359</v>
      </c>
      <c r="D590">
        <v>185.5678391959799</v>
      </c>
      <c r="E590">
        <v>12</v>
      </c>
      <c r="F590">
        <v>344</v>
      </c>
      <c r="G590">
        <v>184.37939698492457</v>
      </c>
      <c r="H590">
        <v>14</v>
      </c>
      <c r="I590">
        <v>354</v>
      </c>
      <c r="J590">
        <v>182.89698492462313</v>
      </c>
      <c r="K590">
        <v>16</v>
      </c>
      <c r="L590">
        <v>374</v>
      </c>
      <c r="M590">
        <v>181.44472361809065</v>
      </c>
      <c r="N590">
        <v>18</v>
      </c>
      <c r="O590">
        <v>399</v>
      </c>
      <c r="P590">
        <v>180.1532663316583</v>
      </c>
      <c r="Q590">
        <v>20</v>
      </c>
      <c r="R590">
        <v>425</v>
      </c>
      <c r="S590">
        <v>179.44221105527635</v>
      </c>
      <c r="T590">
        <v>19</v>
      </c>
      <c r="U590">
        <v>450</v>
      </c>
      <c r="V590">
        <v>180.63316582914575</v>
      </c>
      <c r="W590">
        <v>0</v>
      </c>
      <c r="X590">
        <v>249</v>
      </c>
      <c r="Y590">
        <v>146.85678391959789</v>
      </c>
      <c r="Z590">
        <v>0</v>
      </c>
      <c r="AA590">
        <v>278</v>
      </c>
      <c r="AB590">
        <v>146.27386934673376</v>
      </c>
      <c r="AC590">
        <v>21</v>
      </c>
      <c r="AD590">
        <v>313</v>
      </c>
      <c r="AE590">
        <v>146.68592964824123</v>
      </c>
      <c r="AF590">
        <v>9</v>
      </c>
      <c r="AG590">
        <v>348</v>
      </c>
      <c r="AH590">
        <v>147.91206030150755</v>
      </c>
      <c r="AI590">
        <v>17</v>
      </c>
      <c r="AJ590">
        <v>383</v>
      </c>
      <c r="AK590">
        <v>149.72361809045213</v>
      </c>
      <c r="AL590">
        <v>8</v>
      </c>
      <c r="AM590">
        <v>382</v>
      </c>
      <c r="AN590">
        <v>152.9497487437186</v>
      </c>
      <c r="AO590">
        <v>0</v>
      </c>
      <c r="AP590">
        <v>381</v>
      </c>
      <c r="AQ590">
        <v>156.67336683417076</v>
      </c>
      <c r="AR590">
        <v>0</v>
      </c>
      <c r="AS590">
        <v>388</v>
      </c>
      <c r="AT590">
        <v>161.23869346733665</v>
      </c>
      <c r="AU590">
        <v>0</v>
      </c>
      <c r="AV590">
        <v>430</v>
      </c>
      <c r="AW590">
        <v>166.1381909547739</v>
      </c>
      <c r="AX590">
        <v>1</v>
      </c>
      <c r="AY590">
        <v>428</v>
      </c>
      <c r="AZ590">
        <v>173.3643216080402</v>
      </c>
      <c r="BA590">
        <v>9</v>
      </c>
      <c r="BB590">
        <v>426</v>
      </c>
      <c r="BC590">
        <v>186.14824120603009</v>
      </c>
      <c r="BD590">
        <v>2</v>
      </c>
      <c r="BE590">
        <v>424</v>
      </c>
      <c r="BF590">
        <v>205.71608040201008</v>
      </c>
      <c r="BG590">
        <v>14</v>
      </c>
      <c r="BH590">
        <v>430</v>
      </c>
      <c r="BI590">
        <v>242.9321608040201</v>
      </c>
      <c r="BJ590">
        <v>26</v>
      </c>
      <c r="BK590">
        <v>456</v>
      </c>
      <c r="BL590">
        <v>280.87185929648217</v>
      </c>
      <c r="BM590">
        <v>49</v>
      </c>
      <c r="BN590">
        <v>437</v>
      </c>
      <c r="BO590">
        <v>310.48492462311572</v>
      </c>
      <c r="BP590">
        <v>0</v>
      </c>
      <c r="BQ590">
        <v>481</v>
      </c>
      <c r="BR590">
        <v>309.51256281407007</v>
      </c>
      <c r="BS590">
        <v>23</v>
      </c>
      <c r="BT590">
        <v>494</v>
      </c>
      <c r="BU590">
        <v>282.47487437185913</v>
      </c>
      <c r="BV590">
        <v>1</v>
      </c>
      <c r="BW590">
        <v>520</v>
      </c>
      <c r="BX590">
        <v>195.02261306532677</v>
      </c>
    </row>
    <row r="591" spans="1:76" x14ac:dyDescent="0.4">
      <c r="A591" t="s">
        <v>505</v>
      </c>
      <c r="B591">
        <v>26</v>
      </c>
      <c r="C591">
        <v>235</v>
      </c>
      <c r="D591">
        <v>81.94067796610166</v>
      </c>
      <c r="E591">
        <v>34</v>
      </c>
      <c r="F591">
        <v>155</v>
      </c>
      <c r="G591">
        <v>82.076271186440664</v>
      </c>
      <c r="H591">
        <v>25</v>
      </c>
      <c r="I591">
        <v>150</v>
      </c>
      <c r="J591">
        <v>78.805084745762713</v>
      </c>
      <c r="K591">
        <v>25</v>
      </c>
      <c r="L591">
        <v>146</v>
      </c>
      <c r="M591">
        <v>76.80508474576267</v>
      </c>
      <c r="N591">
        <v>26</v>
      </c>
      <c r="O591">
        <v>141</v>
      </c>
      <c r="P591">
        <v>74.779661016949149</v>
      </c>
      <c r="Q591">
        <v>26</v>
      </c>
      <c r="R591">
        <v>136</v>
      </c>
      <c r="S591">
        <v>73.07627118644065</v>
      </c>
      <c r="T591">
        <v>26</v>
      </c>
      <c r="U591">
        <v>132</v>
      </c>
      <c r="V591">
        <v>71.457627118644055</v>
      </c>
      <c r="W591">
        <v>27</v>
      </c>
      <c r="X591">
        <v>127</v>
      </c>
      <c r="Y591">
        <v>69.703389830508499</v>
      </c>
      <c r="Z591">
        <v>27</v>
      </c>
      <c r="AA591">
        <v>123</v>
      </c>
      <c r="AB591">
        <v>68.101694915254214</v>
      </c>
      <c r="AC591">
        <v>24</v>
      </c>
      <c r="AD591">
        <v>118</v>
      </c>
      <c r="AE591">
        <v>66.77118644067798</v>
      </c>
      <c r="AF591">
        <v>12</v>
      </c>
      <c r="AG591">
        <v>113</v>
      </c>
      <c r="AH591">
        <v>65.305084745762642</v>
      </c>
      <c r="AI591">
        <v>13</v>
      </c>
      <c r="AJ591">
        <v>109</v>
      </c>
      <c r="AK591">
        <v>63.872881355932186</v>
      </c>
      <c r="AL591">
        <v>14</v>
      </c>
      <c r="AM591">
        <v>104</v>
      </c>
      <c r="AN591">
        <v>62.601694915254235</v>
      </c>
      <c r="AO591">
        <v>14</v>
      </c>
      <c r="AP591">
        <v>100</v>
      </c>
      <c r="AQ591">
        <v>61.347457627118615</v>
      </c>
      <c r="AR591">
        <v>15</v>
      </c>
      <c r="AS591">
        <v>102</v>
      </c>
      <c r="AT591">
        <v>59.415254237288146</v>
      </c>
      <c r="AU591">
        <v>16</v>
      </c>
      <c r="AV591">
        <v>104</v>
      </c>
      <c r="AW591">
        <v>58.36440677966101</v>
      </c>
      <c r="AX591">
        <v>16</v>
      </c>
      <c r="AY591">
        <v>97</v>
      </c>
      <c r="AZ591">
        <v>57.245762711864415</v>
      </c>
      <c r="BA591">
        <v>17</v>
      </c>
      <c r="BB591">
        <v>94</v>
      </c>
      <c r="BC591">
        <v>56.11016949152539</v>
      </c>
      <c r="BD591">
        <v>18</v>
      </c>
      <c r="BE591">
        <v>84</v>
      </c>
      <c r="BF591">
        <v>54.966101694915274</v>
      </c>
      <c r="BG591">
        <v>18</v>
      </c>
      <c r="BH591">
        <v>93</v>
      </c>
      <c r="BI591">
        <v>54.483050847457633</v>
      </c>
      <c r="BJ591">
        <v>19</v>
      </c>
      <c r="BK591">
        <v>144</v>
      </c>
      <c r="BL591">
        <v>55.118644067796602</v>
      </c>
      <c r="BM591">
        <v>12</v>
      </c>
      <c r="BN591">
        <v>263</v>
      </c>
      <c r="BO591">
        <v>57.847457627118636</v>
      </c>
      <c r="BP591">
        <v>11</v>
      </c>
      <c r="BQ591">
        <v>245</v>
      </c>
      <c r="BR591">
        <v>60.271186440677972</v>
      </c>
      <c r="BS591">
        <v>7</v>
      </c>
      <c r="BT591">
        <v>154</v>
      </c>
      <c r="BU591">
        <v>55.838983050847446</v>
      </c>
      <c r="BV591">
        <v>2</v>
      </c>
      <c r="BW591">
        <v>113</v>
      </c>
      <c r="BX591">
        <v>49.491525423728831</v>
      </c>
    </row>
    <row r="592" spans="1:76" x14ac:dyDescent="0.4">
      <c r="A592" t="s">
        <v>506</v>
      </c>
      <c r="B592">
        <v>18</v>
      </c>
      <c r="C592">
        <v>42</v>
      </c>
      <c r="D592">
        <v>32.4</v>
      </c>
      <c r="E592">
        <v>23</v>
      </c>
      <c r="F592">
        <v>42</v>
      </c>
      <c r="G592">
        <v>33.799999999999997</v>
      </c>
      <c r="H592">
        <v>27</v>
      </c>
      <c r="I592">
        <v>42</v>
      </c>
      <c r="J592">
        <v>35.6</v>
      </c>
      <c r="K592">
        <v>29</v>
      </c>
      <c r="L592">
        <v>42</v>
      </c>
      <c r="M592">
        <v>37.200000000000003</v>
      </c>
      <c r="N592">
        <v>32</v>
      </c>
      <c r="O592">
        <v>42</v>
      </c>
      <c r="P592">
        <v>39</v>
      </c>
      <c r="Q592">
        <v>34</v>
      </c>
      <c r="R592">
        <v>46</v>
      </c>
      <c r="S592">
        <v>40.4</v>
      </c>
      <c r="T592">
        <v>36</v>
      </c>
      <c r="U592">
        <v>52</v>
      </c>
      <c r="V592">
        <v>42.2</v>
      </c>
      <c r="W592">
        <v>38</v>
      </c>
      <c r="X592">
        <v>51</v>
      </c>
      <c r="Y592">
        <v>42.4</v>
      </c>
      <c r="Z592">
        <v>40</v>
      </c>
      <c r="AA592">
        <v>50</v>
      </c>
      <c r="AB592">
        <v>42.6</v>
      </c>
      <c r="AC592">
        <v>40</v>
      </c>
      <c r="AD592">
        <v>49</v>
      </c>
      <c r="AE592">
        <v>43</v>
      </c>
      <c r="AF592">
        <v>40</v>
      </c>
      <c r="AG592">
        <v>48</v>
      </c>
      <c r="AH592">
        <v>43.2</v>
      </c>
      <c r="AI592">
        <v>40</v>
      </c>
      <c r="AJ592">
        <v>47</v>
      </c>
      <c r="AK592">
        <v>43.4</v>
      </c>
      <c r="AL592">
        <v>40</v>
      </c>
      <c r="AM592">
        <v>49</v>
      </c>
      <c r="AN592">
        <v>43.6</v>
      </c>
      <c r="AO592">
        <v>40</v>
      </c>
      <c r="AP592">
        <v>47</v>
      </c>
      <c r="AQ592">
        <v>43</v>
      </c>
      <c r="AR592">
        <v>40</v>
      </c>
      <c r="AS592">
        <v>44</v>
      </c>
      <c r="AT592">
        <v>42.2</v>
      </c>
      <c r="AU592">
        <v>40</v>
      </c>
      <c r="AV592">
        <v>43</v>
      </c>
      <c r="AW592">
        <v>41.8</v>
      </c>
      <c r="AX592">
        <v>39</v>
      </c>
      <c r="AY592">
        <v>43</v>
      </c>
      <c r="AZ592">
        <v>41</v>
      </c>
      <c r="BA592">
        <v>37</v>
      </c>
      <c r="BB592">
        <v>43</v>
      </c>
      <c r="BC592">
        <v>40.4</v>
      </c>
      <c r="BD592">
        <v>35</v>
      </c>
      <c r="BE592">
        <v>43</v>
      </c>
      <c r="BF592">
        <v>39.799999999999997</v>
      </c>
      <c r="BG592">
        <v>32</v>
      </c>
      <c r="BH592">
        <v>44</v>
      </c>
      <c r="BI592">
        <v>39</v>
      </c>
      <c r="BJ592">
        <v>30</v>
      </c>
      <c r="BK592">
        <v>44</v>
      </c>
      <c r="BL592">
        <v>38.4</v>
      </c>
      <c r="BM592">
        <v>27</v>
      </c>
      <c r="BN592">
        <v>44</v>
      </c>
      <c r="BO592">
        <v>37.6</v>
      </c>
      <c r="BP592">
        <v>25</v>
      </c>
      <c r="BQ592">
        <v>44</v>
      </c>
      <c r="BR592">
        <v>37</v>
      </c>
      <c r="BS592">
        <v>23</v>
      </c>
      <c r="BT592">
        <v>42</v>
      </c>
      <c r="BU592">
        <v>33</v>
      </c>
      <c r="BV592">
        <v>10</v>
      </c>
      <c r="BW592">
        <v>42</v>
      </c>
      <c r="BX592">
        <v>28.8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8662-9E06-47F4-B4E1-954AB027D254}">
  <dimension ref="A1:Y59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4" sqref="G14"/>
    </sheetView>
  </sheetViews>
  <sheetFormatPr defaultRowHeight="14.6" x14ac:dyDescent="0.4"/>
  <cols>
    <col min="2" max="25" width="12" bestFit="1" customWidth="1"/>
  </cols>
  <sheetData>
    <row r="1" spans="1:25" s="162" customFormat="1" x14ac:dyDescent="0.4">
      <c r="B1" s="162">
        <v>2018</v>
      </c>
      <c r="C1" s="162">
        <v>2018</v>
      </c>
      <c r="D1" s="162">
        <v>2018</v>
      </c>
      <c r="E1" s="162">
        <v>2019</v>
      </c>
      <c r="F1" s="162">
        <v>2019</v>
      </c>
      <c r="G1" s="162">
        <v>2019</v>
      </c>
      <c r="H1" s="162">
        <v>2020</v>
      </c>
      <c r="I1" s="162">
        <v>2020</v>
      </c>
      <c r="J1" s="162">
        <v>2020</v>
      </c>
      <c r="K1" s="162">
        <v>2021</v>
      </c>
      <c r="L1" s="162">
        <v>2021</v>
      </c>
      <c r="M1" s="162">
        <v>2021</v>
      </c>
      <c r="N1" s="162">
        <v>2022</v>
      </c>
      <c r="O1" s="162">
        <v>2022</v>
      </c>
      <c r="P1" s="162">
        <v>2022</v>
      </c>
      <c r="Q1" s="162">
        <v>2023</v>
      </c>
      <c r="R1" s="162">
        <v>2023</v>
      </c>
      <c r="S1" s="162">
        <v>2023</v>
      </c>
      <c r="T1" s="162">
        <v>2024</v>
      </c>
      <c r="U1" s="162">
        <v>2024</v>
      </c>
      <c r="V1" s="162">
        <v>2024</v>
      </c>
      <c r="W1" s="162">
        <v>2025</v>
      </c>
      <c r="X1" s="162">
        <v>2025</v>
      </c>
      <c r="Y1" s="162">
        <v>2025</v>
      </c>
    </row>
    <row r="2" spans="1:25" s="162" customFormat="1" x14ac:dyDescent="0.4">
      <c r="A2" s="162" t="s">
        <v>0</v>
      </c>
      <c r="B2" s="162" t="s">
        <v>1</v>
      </c>
      <c r="C2" s="162" t="s">
        <v>2</v>
      </c>
      <c r="D2" s="162" t="s">
        <v>3</v>
      </c>
      <c r="E2" s="162" t="s">
        <v>1</v>
      </c>
      <c r="F2" s="162" t="s">
        <v>2</v>
      </c>
      <c r="G2" s="162" t="s">
        <v>3</v>
      </c>
      <c r="H2" s="162" t="s">
        <v>1</v>
      </c>
      <c r="I2" s="162" t="s">
        <v>2</v>
      </c>
      <c r="J2" s="162" t="s">
        <v>3</v>
      </c>
      <c r="K2" s="162" t="s">
        <v>1</v>
      </c>
      <c r="L2" s="162" t="s">
        <v>2</v>
      </c>
      <c r="M2" s="162" t="s">
        <v>3</v>
      </c>
      <c r="N2" s="162" t="s">
        <v>1</v>
      </c>
      <c r="O2" s="162" t="s">
        <v>2</v>
      </c>
      <c r="P2" s="162" t="s">
        <v>3</v>
      </c>
      <c r="Q2" s="162" t="s">
        <v>1</v>
      </c>
      <c r="R2" s="162" t="s">
        <v>2</v>
      </c>
      <c r="S2" s="162" t="s">
        <v>3</v>
      </c>
      <c r="T2" s="162" t="s">
        <v>1</v>
      </c>
      <c r="U2" s="162" t="s">
        <v>2</v>
      </c>
      <c r="V2" s="162" t="s">
        <v>3</v>
      </c>
      <c r="W2" s="162" t="s">
        <v>1</v>
      </c>
      <c r="X2" s="162" t="s">
        <v>2</v>
      </c>
      <c r="Y2" s="162" t="s">
        <v>3</v>
      </c>
    </row>
    <row r="3" spans="1:25" s="162" customFormat="1" x14ac:dyDescent="0.4">
      <c r="A3" s="162" t="s">
        <v>0</v>
      </c>
      <c r="B3" s="162" t="str">
        <f>B2&amp;"_"&amp;B1</f>
        <v>MIN_2018</v>
      </c>
      <c r="C3" s="162" t="str">
        <f t="shared" ref="C3:Y3" si="0">C2&amp;"_"&amp;C1</f>
        <v>MAX_2018</v>
      </c>
      <c r="D3" s="162" t="str">
        <f t="shared" si="0"/>
        <v>MEAN_2018</v>
      </c>
      <c r="E3" s="162" t="str">
        <f t="shared" si="0"/>
        <v>MIN_2019</v>
      </c>
      <c r="F3" s="162" t="str">
        <f t="shared" si="0"/>
        <v>MAX_2019</v>
      </c>
      <c r="G3" s="162" t="str">
        <f t="shared" si="0"/>
        <v>MEAN_2019</v>
      </c>
      <c r="H3" s="162" t="str">
        <f t="shared" si="0"/>
        <v>MIN_2020</v>
      </c>
      <c r="I3" s="162" t="str">
        <f t="shared" si="0"/>
        <v>MAX_2020</v>
      </c>
      <c r="J3" s="162" t="str">
        <f t="shared" si="0"/>
        <v>MEAN_2020</v>
      </c>
      <c r="K3" s="162" t="str">
        <f t="shared" si="0"/>
        <v>MIN_2021</v>
      </c>
      <c r="L3" s="162" t="str">
        <f t="shared" si="0"/>
        <v>MAX_2021</v>
      </c>
      <c r="M3" s="162" t="str">
        <f t="shared" si="0"/>
        <v>MEAN_2021</v>
      </c>
      <c r="N3" s="162" t="str">
        <f t="shared" si="0"/>
        <v>MIN_2022</v>
      </c>
      <c r="O3" s="162" t="str">
        <f t="shared" si="0"/>
        <v>MAX_2022</v>
      </c>
      <c r="P3" s="162" t="str">
        <f t="shared" si="0"/>
        <v>MEAN_2022</v>
      </c>
      <c r="Q3" s="162" t="str">
        <f t="shared" si="0"/>
        <v>MIN_2023</v>
      </c>
      <c r="R3" s="162" t="str">
        <f t="shared" si="0"/>
        <v>MAX_2023</v>
      </c>
      <c r="S3" s="162" t="str">
        <f t="shared" si="0"/>
        <v>MEAN_2023</v>
      </c>
      <c r="T3" s="162" t="str">
        <f t="shared" si="0"/>
        <v>MIN_2024</v>
      </c>
      <c r="U3" s="162" t="str">
        <f t="shared" si="0"/>
        <v>MAX_2024</v>
      </c>
      <c r="V3" s="162" t="str">
        <f t="shared" si="0"/>
        <v>MEAN_2024</v>
      </c>
      <c r="W3" s="162" t="str">
        <f t="shared" si="0"/>
        <v>MIN_2025</v>
      </c>
      <c r="X3" s="162" t="str">
        <f t="shared" si="0"/>
        <v>MAX_2025</v>
      </c>
      <c r="Y3" s="162" t="str">
        <f t="shared" si="0"/>
        <v>MEAN_2025</v>
      </c>
    </row>
    <row r="4" spans="1:25" x14ac:dyDescent="0.4">
      <c r="A4" t="s">
        <v>507</v>
      </c>
      <c r="B4">
        <v>0.60068631172180198</v>
      </c>
      <c r="C4">
        <v>0.76638567447662398</v>
      </c>
      <c r="D4">
        <v>0.71567155971919005</v>
      </c>
      <c r="E4">
        <v>0.42281600832939098</v>
      </c>
      <c r="F4">
        <v>0.63402032852172896</v>
      </c>
      <c r="G4">
        <v>0.51744509968039099</v>
      </c>
      <c r="H4">
        <v>0.51413077116012595</v>
      </c>
      <c r="I4">
        <v>0.76605618000030495</v>
      </c>
      <c r="J4">
        <v>0.65760003050712701</v>
      </c>
      <c r="K4">
        <v>0.45093366503715498</v>
      </c>
      <c r="L4">
        <v>0.73599064350128196</v>
      </c>
      <c r="M4">
        <v>0.62532014512035905</v>
      </c>
      <c r="N4">
        <v>0.48601964116096502</v>
      </c>
      <c r="O4">
        <v>0.69301640987396196</v>
      </c>
      <c r="P4">
        <v>0.61281370626736997</v>
      </c>
      <c r="Q4">
        <v>0.41456577181816101</v>
      </c>
      <c r="R4">
        <v>0.71422803401946999</v>
      </c>
      <c r="S4">
        <v>0.54037747236147304</v>
      </c>
      <c r="T4">
        <v>0.49181494116783098</v>
      </c>
      <c r="U4">
        <v>0.70344007015228305</v>
      </c>
      <c r="V4">
        <v>0.60200778874632399</v>
      </c>
      <c r="W4">
        <v>0.586725413799286</v>
      </c>
      <c r="X4">
        <v>0.74325066804885898</v>
      </c>
      <c r="Y4">
        <v>0.66365759095100496</v>
      </c>
    </row>
    <row r="5" spans="1:25" x14ac:dyDescent="0.4">
      <c r="A5" t="s">
        <v>508</v>
      </c>
      <c r="B5">
        <v>0.55427545309066795</v>
      </c>
      <c r="C5">
        <v>0.67107069492340099</v>
      </c>
      <c r="D5">
        <v>0.60780733678399101</v>
      </c>
      <c r="E5">
        <v>0.48794737458229098</v>
      </c>
      <c r="F5">
        <v>0.61957150697708097</v>
      </c>
      <c r="G5">
        <v>0.54452650139971503</v>
      </c>
      <c r="H5">
        <v>0.36842104792594899</v>
      </c>
      <c r="I5">
        <v>0.66327685117721602</v>
      </c>
      <c r="J5">
        <v>0.48225844560599901</v>
      </c>
      <c r="K5">
        <v>0.38114020228385898</v>
      </c>
      <c r="L5">
        <v>0.58857488632202104</v>
      </c>
      <c r="M5">
        <v>0.47078406956137703</v>
      </c>
      <c r="N5">
        <v>0.27915802597999601</v>
      </c>
      <c r="O5">
        <v>0.62923556566238403</v>
      </c>
      <c r="P5">
        <v>0.39308234685804799</v>
      </c>
      <c r="Q5">
        <v>0.39884379506111101</v>
      </c>
      <c r="R5">
        <v>0.60105013847351096</v>
      </c>
      <c r="S5">
        <v>0.46334148616325599</v>
      </c>
      <c r="T5">
        <v>0.41243582963943498</v>
      </c>
      <c r="U5">
        <v>0.65015804767608598</v>
      </c>
      <c r="V5">
        <v>0.51106694413394405</v>
      </c>
      <c r="W5">
        <v>0.49537321925163302</v>
      </c>
      <c r="X5">
        <v>0.66076695919036899</v>
      </c>
      <c r="Y5">
        <v>0.56521479603720903</v>
      </c>
    </row>
    <row r="6" spans="1:25" x14ac:dyDescent="0.4">
      <c r="A6" t="s">
        <v>509</v>
      </c>
      <c r="B6">
        <v>0.39090827107429499</v>
      </c>
      <c r="C6">
        <v>0.83269667625427202</v>
      </c>
      <c r="D6">
        <v>0.72322245754978798</v>
      </c>
      <c r="E6">
        <v>0.39617174863815302</v>
      </c>
      <c r="F6">
        <v>0.66167628765106201</v>
      </c>
      <c r="G6">
        <v>0.518244348466396</v>
      </c>
      <c r="H6">
        <v>0.39448365569114702</v>
      </c>
      <c r="I6">
        <v>0.68906164169311501</v>
      </c>
      <c r="J6">
        <v>0.56310943220600895</v>
      </c>
      <c r="K6">
        <v>0.41557702422142001</v>
      </c>
      <c r="L6">
        <v>0.655251145362854</v>
      </c>
      <c r="M6">
        <v>0.54015576907179597</v>
      </c>
      <c r="N6">
        <v>0.34564736485481301</v>
      </c>
      <c r="O6">
        <v>0.64509314298629805</v>
      </c>
      <c r="P6">
        <v>0.489593367007646</v>
      </c>
      <c r="Q6">
        <v>0.39135634899139399</v>
      </c>
      <c r="R6">
        <v>0.71201652288436901</v>
      </c>
      <c r="S6">
        <v>0.51381683733427197</v>
      </c>
      <c r="T6">
        <v>0.37168583273887601</v>
      </c>
      <c r="U6">
        <v>0.69409281015396096</v>
      </c>
      <c r="V6">
        <v>0.525796847361507</v>
      </c>
      <c r="W6">
        <v>0.28925618529319802</v>
      </c>
      <c r="X6">
        <v>0.54263567924499501</v>
      </c>
      <c r="Y6">
        <v>0.40693878992037302</v>
      </c>
    </row>
    <row r="7" spans="1:25" x14ac:dyDescent="0.4">
      <c r="A7" t="s">
        <v>510</v>
      </c>
      <c r="B7">
        <v>0.44847202301025402</v>
      </c>
      <c r="C7">
        <v>0.74676305055618297</v>
      </c>
      <c r="D7">
        <v>0.57705219089984905</v>
      </c>
      <c r="E7">
        <v>0.50985091924667403</v>
      </c>
      <c r="F7">
        <v>0.72781741619110096</v>
      </c>
      <c r="G7">
        <v>0.59706265727678898</v>
      </c>
      <c r="H7">
        <v>0.45210084319114702</v>
      </c>
      <c r="I7">
        <v>0.725264191627502</v>
      </c>
      <c r="J7">
        <v>0.58880610267321298</v>
      </c>
      <c r="K7">
        <v>0.47567418217659002</v>
      </c>
      <c r="L7">
        <v>0.69131290912628196</v>
      </c>
      <c r="M7">
        <v>0.57998226583003998</v>
      </c>
      <c r="N7">
        <v>0.45941820740699801</v>
      </c>
      <c r="O7">
        <v>0.68924820423126198</v>
      </c>
      <c r="P7">
        <v>0.54792594909668002</v>
      </c>
      <c r="Q7">
        <v>0.47928434610366799</v>
      </c>
      <c r="R7">
        <v>0.67078447341918901</v>
      </c>
      <c r="S7">
        <v>0.56883895397186302</v>
      </c>
      <c r="T7">
        <v>0.448717951774597</v>
      </c>
      <c r="U7">
        <v>0.62720000743866</v>
      </c>
      <c r="V7">
        <v>0.52683729430039705</v>
      </c>
      <c r="W7">
        <v>0.56437021493911699</v>
      </c>
      <c r="X7">
        <v>0.67693746089935303</v>
      </c>
      <c r="Y7">
        <v>0.62776903311411503</v>
      </c>
    </row>
    <row r="8" spans="1:25" x14ac:dyDescent="0.4">
      <c r="A8" t="s">
        <v>511</v>
      </c>
      <c r="B8">
        <v>0.51068717241287198</v>
      </c>
      <c r="C8">
        <v>0.80016726255416903</v>
      </c>
      <c r="D8">
        <v>0.63014199923385295</v>
      </c>
      <c r="E8">
        <v>0.35790407657623302</v>
      </c>
      <c r="F8">
        <v>0.69744801521301303</v>
      </c>
      <c r="G8">
        <v>0.52510098503394598</v>
      </c>
      <c r="H8">
        <v>0.42099192738532998</v>
      </c>
      <c r="I8">
        <v>0.65941578149795499</v>
      </c>
      <c r="J8">
        <v>0.53495486351576704</v>
      </c>
      <c r="K8">
        <v>0.45018008351326</v>
      </c>
      <c r="L8">
        <v>0.64128512144088701</v>
      </c>
      <c r="M8">
        <v>0.53052786263552598</v>
      </c>
      <c r="N8">
        <v>0.35101893544197099</v>
      </c>
      <c r="O8">
        <v>0.60668790340423595</v>
      </c>
      <c r="P8">
        <v>0.46122209389101398</v>
      </c>
      <c r="Q8">
        <v>0.41496527194976801</v>
      </c>
      <c r="R8">
        <v>0.67370820045471203</v>
      </c>
      <c r="S8">
        <v>0.51140083372592904</v>
      </c>
      <c r="T8">
        <v>0.36612021923065202</v>
      </c>
      <c r="U8">
        <v>0.61504203081131004</v>
      </c>
      <c r="V8">
        <v>0.48796396228400102</v>
      </c>
      <c r="W8">
        <v>0.389301627874374</v>
      </c>
      <c r="X8">
        <v>0.59281438589096103</v>
      </c>
      <c r="Y8">
        <v>0.53356358273462801</v>
      </c>
    </row>
    <row r="9" spans="1:25" x14ac:dyDescent="0.4">
      <c r="A9" t="s">
        <v>512</v>
      </c>
      <c r="B9">
        <v>0.55206179618835405</v>
      </c>
      <c r="C9">
        <v>0.83806884288787797</v>
      </c>
      <c r="D9">
        <v>0.78796210643407505</v>
      </c>
      <c r="E9">
        <v>0.50100237131118797</v>
      </c>
      <c r="F9">
        <v>0.72324973344802901</v>
      </c>
      <c r="G9">
        <v>0.63630165924897097</v>
      </c>
      <c r="H9">
        <v>0.43256744742393499</v>
      </c>
      <c r="I9">
        <v>0.79019385576248202</v>
      </c>
      <c r="J9">
        <v>0.66737004631274499</v>
      </c>
      <c r="K9">
        <v>0.52493244409561202</v>
      </c>
      <c r="L9">
        <v>0.72763746976852395</v>
      </c>
      <c r="M9">
        <v>0.64896288272496805</v>
      </c>
      <c r="N9">
        <v>0.39403912425041199</v>
      </c>
      <c r="O9">
        <v>0.64807850122451804</v>
      </c>
      <c r="P9">
        <v>0.50943177777367699</v>
      </c>
      <c r="Q9">
        <v>0.35988178849220298</v>
      </c>
      <c r="R9">
        <v>0.71273010969161998</v>
      </c>
      <c r="S9">
        <v>0.57417429137874298</v>
      </c>
      <c r="T9">
        <v>0.46480447053909302</v>
      </c>
      <c r="U9">
        <v>0.75722545385360696</v>
      </c>
      <c r="V9">
        <v>0.65050011551057996</v>
      </c>
      <c r="W9">
        <v>0.32707941532134999</v>
      </c>
      <c r="X9">
        <v>0.54803490638732899</v>
      </c>
      <c r="Y9">
        <v>0.43575305229908701</v>
      </c>
    </row>
    <row r="10" spans="1:25" x14ac:dyDescent="0.4">
      <c r="A10" t="s">
        <v>583</v>
      </c>
      <c r="B10">
        <v>0.63621413707733199</v>
      </c>
      <c r="C10">
        <v>0.85666608810424805</v>
      </c>
      <c r="D10">
        <v>0.77587441619762698</v>
      </c>
      <c r="E10">
        <v>0.379132360219955</v>
      </c>
      <c r="F10">
        <v>0.75969576835632302</v>
      </c>
      <c r="G10">
        <v>0.64058584565958698</v>
      </c>
      <c r="H10">
        <v>0.47050628066062899</v>
      </c>
      <c r="I10">
        <v>0.70045387744903598</v>
      </c>
      <c r="J10">
        <v>0.63970243684516503</v>
      </c>
      <c r="K10">
        <v>0.37935101985931402</v>
      </c>
      <c r="L10">
        <v>0.60490047931671098</v>
      </c>
      <c r="M10">
        <v>0.483756337037756</v>
      </c>
      <c r="N10">
        <v>0.30184045433998102</v>
      </c>
      <c r="O10">
        <v>0.52886515855789196</v>
      </c>
      <c r="P10">
        <v>0.44490320081553197</v>
      </c>
      <c r="Q10">
        <v>0.41629236936569203</v>
      </c>
      <c r="R10">
        <v>0.74825787544250499</v>
      </c>
      <c r="S10">
        <v>0.63277908765580004</v>
      </c>
      <c r="T10">
        <v>0.51278930902481101</v>
      </c>
      <c r="U10">
        <v>0.81068098545074496</v>
      </c>
      <c r="V10">
        <v>0.74385486309193405</v>
      </c>
      <c r="W10">
        <v>0.38430583477020303</v>
      </c>
      <c r="X10">
        <v>0.71052628755569502</v>
      </c>
      <c r="Y10">
        <v>0.61572227571621396</v>
      </c>
    </row>
    <row r="11" spans="1:25" x14ac:dyDescent="0.4">
      <c r="A11" t="s">
        <v>513</v>
      </c>
      <c r="B11">
        <v>0.33781960606575001</v>
      </c>
      <c r="C11">
        <v>0.42964529991149902</v>
      </c>
      <c r="D11">
        <v>0.38911937144067499</v>
      </c>
      <c r="E11">
        <v>0.41471904516220098</v>
      </c>
      <c r="F11">
        <v>0.51546227931976296</v>
      </c>
      <c r="G11">
        <v>0.47582967413796301</v>
      </c>
      <c r="H11">
        <v>0.47531566023826599</v>
      </c>
      <c r="I11">
        <v>0.70771241188049305</v>
      </c>
      <c r="J11">
        <v>0.61344637076060005</v>
      </c>
      <c r="K11">
        <v>0.37027707695960999</v>
      </c>
      <c r="L11">
        <v>0.55895310640335105</v>
      </c>
      <c r="M11">
        <v>0.46056816776593501</v>
      </c>
      <c r="N11">
        <v>0.29507246613502502</v>
      </c>
      <c r="O11">
        <v>0.464082092046738</v>
      </c>
      <c r="P11">
        <v>0.343317685524623</v>
      </c>
      <c r="Q11">
        <v>0.31935086846351601</v>
      </c>
      <c r="R11">
        <v>0.50167715549469005</v>
      </c>
      <c r="S11">
        <v>0.401927169826296</v>
      </c>
      <c r="T11">
        <v>0.44032540917396501</v>
      </c>
      <c r="U11">
        <v>0.57458662986755404</v>
      </c>
      <c r="V11">
        <v>0.50340737038188499</v>
      </c>
      <c r="W11">
        <v>0.47728016972541798</v>
      </c>
      <c r="X11">
        <v>0.61718547344207797</v>
      </c>
      <c r="Y11">
        <v>0.54170700510342895</v>
      </c>
    </row>
    <row r="12" spans="1:25" x14ac:dyDescent="0.4">
      <c r="A12" t="s">
        <v>514</v>
      </c>
      <c r="B12">
        <v>0.638377845287323</v>
      </c>
      <c r="C12">
        <v>0.86969161033630404</v>
      </c>
      <c r="D12">
        <v>0.80855229347368895</v>
      </c>
      <c r="E12">
        <v>0.61545425653457597</v>
      </c>
      <c r="F12">
        <v>0.80189776420593295</v>
      </c>
      <c r="G12">
        <v>0.75672310015409605</v>
      </c>
      <c r="H12">
        <v>0.69771617650985696</v>
      </c>
      <c r="I12">
        <v>0.831024169921875</v>
      </c>
      <c r="J12">
        <v>0.79354845902174098</v>
      </c>
      <c r="K12">
        <v>0.67704790830612205</v>
      </c>
      <c r="L12">
        <v>0.83017784357070901</v>
      </c>
      <c r="M12">
        <v>0.77128615618672602</v>
      </c>
      <c r="N12">
        <v>0.49821749329567</v>
      </c>
      <c r="O12">
        <v>0.73641729354858398</v>
      </c>
      <c r="P12">
        <v>0.66283305904119605</v>
      </c>
      <c r="Q12">
        <v>0.63810086250305198</v>
      </c>
      <c r="R12">
        <v>0.825855553150177</v>
      </c>
      <c r="S12">
        <v>0.77275145997411998</v>
      </c>
      <c r="T12">
        <v>0.47070705890655501</v>
      </c>
      <c r="U12">
        <v>0.74143880605697599</v>
      </c>
      <c r="V12">
        <v>0.58220003976785095</v>
      </c>
      <c r="W12">
        <v>0.473460733890533</v>
      </c>
      <c r="X12">
        <v>0.80552715063095104</v>
      </c>
      <c r="Y12">
        <v>0.66319733720028196</v>
      </c>
    </row>
    <row r="13" spans="1:25" x14ac:dyDescent="0.4">
      <c r="A13" t="s">
        <v>515</v>
      </c>
      <c r="B13">
        <v>0.32220956683158902</v>
      </c>
      <c r="C13">
        <v>0.59686881303787198</v>
      </c>
      <c r="D13">
        <v>0.437295669615269</v>
      </c>
      <c r="E13">
        <v>0.236126914620399</v>
      </c>
      <c r="F13">
        <v>0.49690502882003801</v>
      </c>
      <c r="G13">
        <v>0.31800882861018198</v>
      </c>
      <c r="H13">
        <v>0.45560762286186202</v>
      </c>
      <c r="I13">
        <v>0.74979501962661699</v>
      </c>
      <c r="J13">
        <v>0.61356080979108796</v>
      </c>
      <c r="K13">
        <v>0.54113894701003995</v>
      </c>
      <c r="L13">
        <v>0.81695145368576005</v>
      </c>
      <c r="M13">
        <v>0.69277166366577103</v>
      </c>
      <c r="N13">
        <v>0.48779103159904502</v>
      </c>
      <c r="O13">
        <v>0.73975497484207198</v>
      </c>
      <c r="P13">
        <v>0.61027810901403401</v>
      </c>
      <c r="Q13">
        <v>0.30883160233497597</v>
      </c>
      <c r="R13">
        <v>0.53532409667968806</v>
      </c>
      <c r="S13">
        <v>0.39657540291547799</v>
      </c>
      <c r="T13">
        <v>0.37151935696601901</v>
      </c>
      <c r="U13">
        <v>0.64992648363113403</v>
      </c>
      <c r="V13">
        <v>0.47560834348201803</v>
      </c>
      <c r="W13">
        <v>0.269410669803619</v>
      </c>
      <c r="X13">
        <v>0.51724135875701904</v>
      </c>
      <c r="Y13">
        <v>0.38717600882053399</v>
      </c>
    </row>
    <row r="14" spans="1:25" x14ac:dyDescent="0.4">
      <c r="A14" t="s">
        <v>516</v>
      </c>
      <c r="B14">
        <v>0.29525777697563199</v>
      </c>
      <c r="C14">
        <v>0.574512720108032</v>
      </c>
      <c r="D14">
        <v>0.43551373920019898</v>
      </c>
      <c r="E14">
        <v>0.37028571963310197</v>
      </c>
      <c r="F14">
        <v>0.55346089601516701</v>
      </c>
      <c r="G14">
        <v>0.452710480374448</v>
      </c>
      <c r="H14">
        <v>0.333360105752945</v>
      </c>
      <c r="I14">
        <v>0.59878695011138905</v>
      </c>
      <c r="J14">
        <v>0.470115551177193</v>
      </c>
      <c r="K14">
        <v>0.39612019062042197</v>
      </c>
      <c r="L14">
        <v>0.56756925582885698</v>
      </c>
      <c r="M14">
        <v>0.479378497775863</v>
      </c>
      <c r="N14">
        <v>0.29123571515083302</v>
      </c>
      <c r="O14">
        <v>0.533458352088928</v>
      </c>
      <c r="P14">
        <v>0.385778140495805</v>
      </c>
      <c r="Q14">
        <v>0.31465792655944802</v>
      </c>
      <c r="R14">
        <v>0.56554275751113903</v>
      </c>
      <c r="S14">
        <v>0.42092460130943998</v>
      </c>
      <c r="T14">
        <v>0.33650040626525901</v>
      </c>
      <c r="U14">
        <v>0.60686212778091397</v>
      </c>
      <c r="V14">
        <v>0.48401020730243</v>
      </c>
      <c r="W14">
        <v>0.248693987727165</v>
      </c>
      <c r="X14">
        <v>0.53359651565551802</v>
      </c>
      <c r="Y14">
        <v>0.35431528135257601</v>
      </c>
    </row>
    <row r="15" spans="1:25" x14ac:dyDescent="0.4">
      <c r="A15" t="s">
        <v>517</v>
      </c>
      <c r="B15">
        <v>0.42072683572769198</v>
      </c>
      <c r="C15">
        <v>0.750341355800629</v>
      </c>
      <c r="D15">
        <v>0.64630505327995003</v>
      </c>
      <c r="E15">
        <v>0.430532395839691</v>
      </c>
      <c r="F15">
        <v>0.65771508216857899</v>
      </c>
      <c r="G15">
        <v>0.51779558452276098</v>
      </c>
      <c r="H15">
        <v>0.47015777230262801</v>
      </c>
      <c r="I15">
        <v>0.70765513181686401</v>
      </c>
      <c r="J15">
        <v>0.56690086424350705</v>
      </c>
      <c r="K15">
        <v>0.49969649314880399</v>
      </c>
      <c r="L15">
        <v>0.72052472829818703</v>
      </c>
      <c r="M15">
        <v>0.62414647065676199</v>
      </c>
      <c r="N15">
        <v>0.38668224215507502</v>
      </c>
      <c r="O15">
        <v>0.57421451807022095</v>
      </c>
      <c r="P15">
        <v>0.47873521653505502</v>
      </c>
      <c r="Q15">
        <v>0.44715961813926702</v>
      </c>
      <c r="R15">
        <v>0.66955268383026101</v>
      </c>
      <c r="S15">
        <v>0.59730798923052297</v>
      </c>
      <c r="T15">
        <v>0.46164295077323902</v>
      </c>
      <c r="U15">
        <v>0.740098416805267</v>
      </c>
      <c r="V15">
        <v>0.60875756350847399</v>
      </c>
      <c r="W15">
        <v>0.38810268044471702</v>
      </c>
      <c r="X15">
        <v>0.55549544095992998</v>
      </c>
      <c r="Y15">
        <v>0.45946914530717398</v>
      </c>
    </row>
    <row r="16" spans="1:25" x14ac:dyDescent="0.4">
      <c r="A16" t="s">
        <v>518</v>
      </c>
      <c r="B16">
        <v>0.26876804232597401</v>
      </c>
      <c r="C16">
        <v>0.57514894008636497</v>
      </c>
      <c r="D16">
        <v>0.412973737716675</v>
      </c>
      <c r="E16">
        <v>0.25140145421028098</v>
      </c>
      <c r="F16">
        <v>0.39837616682052601</v>
      </c>
      <c r="G16">
        <v>0.31687997579574601</v>
      </c>
      <c r="H16">
        <v>0.34538352489471402</v>
      </c>
      <c r="I16">
        <v>0.471428543329239</v>
      </c>
      <c r="J16">
        <v>0.41543517112731898</v>
      </c>
      <c r="K16">
        <v>0.31790050864219699</v>
      </c>
      <c r="L16">
        <v>0.44232213497161899</v>
      </c>
      <c r="M16">
        <v>0.372394186258316</v>
      </c>
      <c r="N16">
        <v>0.27086874842643699</v>
      </c>
      <c r="O16">
        <v>0.42404791712760898</v>
      </c>
      <c r="P16">
        <v>0.34917251467704802</v>
      </c>
      <c r="Q16">
        <v>0.31860035657882702</v>
      </c>
      <c r="R16">
        <v>0.48084920644760099</v>
      </c>
      <c r="S16">
        <v>0.38471868634223899</v>
      </c>
      <c r="T16">
        <v>0.359527558088303</v>
      </c>
      <c r="U16">
        <v>0.39436098933219899</v>
      </c>
      <c r="V16">
        <v>0.369400328397751</v>
      </c>
      <c r="W16">
        <v>0.34251928329467801</v>
      </c>
      <c r="X16">
        <v>0.40885958075523399</v>
      </c>
      <c r="Y16">
        <v>0.37668923139572102</v>
      </c>
    </row>
    <row r="17" spans="1:25" x14ac:dyDescent="0.4">
      <c r="A17" t="s">
        <v>519</v>
      </c>
      <c r="B17">
        <v>0.474775850772858</v>
      </c>
      <c r="C17">
        <v>0.78135877847671498</v>
      </c>
      <c r="D17">
        <v>0.67087457647194704</v>
      </c>
      <c r="E17">
        <v>0.35174113512039201</v>
      </c>
      <c r="F17">
        <v>0.68050241470336903</v>
      </c>
      <c r="G17">
        <v>0.483575635826265</v>
      </c>
      <c r="H17">
        <v>0.51095247268676802</v>
      </c>
      <c r="I17">
        <v>0.79845505952835105</v>
      </c>
      <c r="J17">
        <v>0.64697977981051902</v>
      </c>
      <c r="K17">
        <v>0.479385405778885</v>
      </c>
      <c r="L17">
        <v>0.74792075157165505</v>
      </c>
      <c r="M17">
        <v>0.58329537414215704</v>
      </c>
      <c r="N17">
        <v>0.41181868314742998</v>
      </c>
      <c r="O17">
        <v>0.75868469476699796</v>
      </c>
      <c r="P17">
        <v>0.57199330958160199</v>
      </c>
      <c r="Q17">
        <v>0.32416787743568398</v>
      </c>
      <c r="R17">
        <v>0.70211017131805398</v>
      </c>
      <c r="S17">
        <v>0.45827588487315801</v>
      </c>
      <c r="T17">
        <v>0.39889970421791099</v>
      </c>
      <c r="U17">
        <v>0.723766088485718</v>
      </c>
      <c r="V17">
        <v>0.57054570671674298</v>
      </c>
      <c r="W17">
        <v>0.39196676015853898</v>
      </c>
      <c r="X17">
        <v>0.73713809251785301</v>
      </c>
      <c r="Y17">
        <v>0.547813651529518</v>
      </c>
    </row>
    <row r="18" spans="1:25" x14ac:dyDescent="0.4">
      <c r="A18" t="s">
        <v>520</v>
      </c>
      <c r="B18">
        <v>0.47476428747177102</v>
      </c>
      <c r="C18">
        <v>0.74541807174682595</v>
      </c>
      <c r="D18">
        <v>0.604046721239479</v>
      </c>
      <c r="E18">
        <v>0.40922671556472801</v>
      </c>
      <c r="F18">
        <v>0.56129211187362704</v>
      </c>
      <c r="G18">
        <v>0.476275901405179</v>
      </c>
      <c r="H18">
        <v>0.54264241456985496</v>
      </c>
      <c r="I18">
        <v>0.75617879629135099</v>
      </c>
      <c r="J18">
        <v>0.64367066962378405</v>
      </c>
      <c r="K18">
        <v>0.51840609312057495</v>
      </c>
      <c r="L18">
        <v>0.70844304561615001</v>
      </c>
      <c r="M18">
        <v>0.62767148382809701</v>
      </c>
      <c r="N18">
        <v>0.38536584377288802</v>
      </c>
      <c r="O18">
        <v>0.71822541952133201</v>
      </c>
      <c r="P18">
        <v>0.58848569587785404</v>
      </c>
      <c r="Q18">
        <v>0.42469125986099199</v>
      </c>
      <c r="R18">
        <v>0.63871258497238204</v>
      </c>
      <c r="S18">
        <v>0.52712418351854595</v>
      </c>
      <c r="T18">
        <v>0.48286131024360701</v>
      </c>
      <c r="U18">
        <v>0.74305707216262795</v>
      </c>
      <c r="V18">
        <v>0.60083538172196405</v>
      </c>
      <c r="W18">
        <v>0.44323283433914201</v>
      </c>
      <c r="X18">
        <v>0.70846444368362405</v>
      </c>
      <c r="Y18">
        <v>0.58593696781567195</v>
      </c>
    </row>
    <row r="19" spans="1:25" x14ac:dyDescent="0.4">
      <c r="A19" t="s">
        <v>521</v>
      </c>
      <c r="B19">
        <v>0.37811583280563399</v>
      </c>
      <c r="C19">
        <v>0.65851366519928001</v>
      </c>
      <c r="D19">
        <v>0.50004036903381299</v>
      </c>
      <c r="E19">
        <v>0.33524951338768</v>
      </c>
      <c r="F19">
        <v>0.43950691819191001</v>
      </c>
      <c r="G19">
        <v>0.38551533102989199</v>
      </c>
      <c r="H19">
        <v>0.37491571903228799</v>
      </c>
      <c r="I19">
        <v>0.50178319215774503</v>
      </c>
      <c r="J19">
        <v>0.425841839313507</v>
      </c>
      <c r="K19">
        <v>0.46135118603706399</v>
      </c>
      <c r="L19">
        <v>0.65544658899307295</v>
      </c>
      <c r="M19">
        <v>0.558248628377914</v>
      </c>
      <c r="N19">
        <v>0.40308746695518499</v>
      </c>
      <c r="O19">
        <v>0.54501414299011197</v>
      </c>
      <c r="P19">
        <v>0.48317141771316502</v>
      </c>
      <c r="Q19">
        <v>0.34166008234023998</v>
      </c>
      <c r="R19">
        <v>0.52642709016799905</v>
      </c>
      <c r="S19">
        <v>0.40988813877105701</v>
      </c>
      <c r="T19">
        <v>0.34741291403770402</v>
      </c>
      <c r="U19">
        <v>0.62166100740432695</v>
      </c>
      <c r="V19">
        <v>0.47882030010223398</v>
      </c>
      <c r="W19">
        <v>0.42512014508247398</v>
      </c>
      <c r="X19">
        <v>0.55371433496475198</v>
      </c>
      <c r="Y19">
        <v>0.46449023485183699</v>
      </c>
    </row>
    <row r="20" spans="1:25" x14ac:dyDescent="0.4">
      <c r="A20" t="s">
        <v>584</v>
      </c>
      <c r="B20">
        <v>0.28957659006118802</v>
      </c>
      <c r="C20">
        <v>0.40040752291679399</v>
      </c>
      <c r="D20">
        <v>0.33589900202221301</v>
      </c>
      <c r="E20">
        <v>0.39772412180900601</v>
      </c>
      <c r="F20">
        <v>0.46794843673706099</v>
      </c>
      <c r="G20">
        <v>0.44294133451249901</v>
      </c>
      <c r="H20">
        <v>0.39769169688224798</v>
      </c>
      <c r="I20">
        <v>0.50017172098159801</v>
      </c>
      <c r="J20">
        <v>0.42656652463806999</v>
      </c>
      <c r="K20">
        <v>0.46350976824760398</v>
      </c>
      <c r="L20">
        <v>0.55042904615402199</v>
      </c>
      <c r="M20">
        <v>0.500255150927438</v>
      </c>
      <c r="N20">
        <v>0.52941948175430298</v>
      </c>
      <c r="O20">
        <v>0.599262654781342</v>
      </c>
      <c r="P20">
        <v>0.56886647807227197</v>
      </c>
      <c r="Q20">
        <v>0.52525562047958396</v>
      </c>
      <c r="R20">
        <v>0.66197568178176902</v>
      </c>
      <c r="S20">
        <v>0.60243429077996102</v>
      </c>
      <c r="T20">
        <v>0.278366208076477</v>
      </c>
      <c r="U20">
        <v>0.38206732273101801</v>
      </c>
      <c r="V20">
        <v>0.32403630018234297</v>
      </c>
      <c r="W20">
        <v>0.32593923807144198</v>
      </c>
      <c r="X20">
        <v>0.47503224015235901</v>
      </c>
      <c r="Y20">
        <v>0.38467490673065202</v>
      </c>
    </row>
    <row r="21" spans="1:25" x14ac:dyDescent="0.4">
      <c r="A21" t="s">
        <v>522</v>
      </c>
      <c r="B21">
        <v>0.55046170949935902</v>
      </c>
      <c r="C21">
        <v>0.80584579706192005</v>
      </c>
      <c r="D21">
        <v>0.67513895363319598</v>
      </c>
      <c r="E21">
        <v>0.32915359735488903</v>
      </c>
      <c r="F21">
        <v>0.63547354936599698</v>
      </c>
      <c r="G21">
        <v>0.47808718540537098</v>
      </c>
      <c r="H21">
        <v>0.43169018626213101</v>
      </c>
      <c r="I21">
        <v>0.73085224628448497</v>
      </c>
      <c r="J21">
        <v>0.57219789300377899</v>
      </c>
      <c r="K21">
        <v>0.40377333760261502</v>
      </c>
      <c r="L21">
        <v>0.76036387681961104</v>
      </c>
      <c r="M21">
        <v>0.57177326904507098</v>
      </c>
      <c r="N21">
        <v>0.39081111550331099</v>
      </c>
      <c r="O21">
        <v>0.69301390647888195</v>
      </c>
      <c r="P21">
        <v>0.52195653812153098</v>
      </c>
      <c r="Q21">
        <v>0.43656474351882901</v>
      </c>
      <c r="R21">
        <v>0.71703439950943004</v>
      </c>
      <c r="S21">
        <v>0.56766777221612097</v>
      </c>
      <c r="T21">
        <v>0.44063168764114402</v>
      </c>
      <c r="U21">
        <v>0.73829406499862704</v>
      </c>
      <c r="V21">
        <v>0.57850175814365801</v>
      </c>
      <c r="W21">
        <v>0.43529182672500599</v>
      </c>
      <c r="X21">
        <v>0.78770482540130604</v>
      </c>
      <c r="Y21">
        <v>0.57696063687482202</v>
      </c>
    </row>
    <row r="22" spans="1:25" x14ac:dyDescent="0.4">
      <c r="A22" t="s">
        <v>523</v>
      </c>
      <c r="B22">
        <v>0.34280574321746798</v>
      </c>
      <c r="C22">
        <v>0.42212018370628401</v>
      </c>
      <c r="D22">
        <v>0.38507536149794103</v>
      </c>
      <c r="E22">
        <v>0.36291044950485202</v>
      </c>
      <c r="F22">
        <v>0.60105288028716997</v>
      </c>
      <c r="G22">
        <v>0.49890076921832199</v>
      </c>
      <c r="H22">
        <v>0.24347014725208299</v>
      </c>
      <c r="I22">
        <v>0.466776043176651</v>
      </c>
      <c r="J22">
        <v>0.34734202849288098</v>
      </c>
      <c r="K22">
        <v>0.50793004035949696</v>
      </c>
      <c r="L22">
        <v>0.66025286912918102</v>
      </c>
      <c r="M22">
        <v>0.59520703458016899</v>
      </c>
      <c r="N22">
        <v>0.75207489728927601</v>
      </c>
      <c r="O22">
        <v>0.86367899179458596</v>
      </c>
      <c r="P22">
        <v>0.83961540460586503</v>
      </c>
      <c r="Q22">
        <v>0.75435668230056796</v>
      </c>
      <c r="R22">
        <v>0.84045237302780196</v>
      </c>
      <c r="S22">
        <v>0.81634556862615804</v>
      </c>
      <c r="T22">
        <v>0.35416665673255898</v>
      </c>
      <c r="U22">
        <v>0.50588238239288297</v>
      </c>
      <c r="V22">
        <v>0.40468770602057103</v>
      </c>
      <c r="W22">
        <v>0.29308453202247597</v>
      </c>
      <c r="X22">
        <v>0.53500431776046797</v>
      </c>
      <c r="Y22">
        <v>0.39378748834133198</v>
      </c>
    </row>
    <row r="23" spans="1:25" x14ac:dyDescent="0.4">
      <c r="A23" t="s">
        <v>585</v>
      </c>
      <c r="B23">
        <v>0.61556601524353005</v>
      </c>
      <c r="C23">
        <v>0.79627472162246704</v>
      </c>
      <c r="D23">
        <v>0.69174867729807998</v>
      </c>
      <c r="E23">
        <v>0.64521676301956199</v>
      </c>
      <c r="F23">
        <v>0.81472927331924405</v>
      </c>
      <c r="G23">
        <v>0.70734257753505303</v>
      </c>
      <c r="H23">
        <v>0.70722681283950795</v>
      </c>
      <c r="I23">
        <v>0.84788292646408103</v>
      </c>
      <c r="J23">
        <v>0.76849618623422999</v>
      </c>
      <c r="K23">
        <v>0.64372974634170499</v>
      </c>
      <c r="L23">
        <v>0.83441019058227495</v>
      </c>
      <c r="M23">
        <v>0.75813496528669799</v>
      </c>
      <c r="N23">
        <v>0.60570073127746604</v>
      </c>
      <c r="O23">
        <v>0.76142930984497104</v>
      </c>
      <c r="P23">
        <v>0.70184365122817305</v>
      </c>
      <c r="Q23">
        <v>0.38609072566032399</v>
      </c>
      <c r="R23">
        <v>0.64584779739379905</v>
      </c>
      <c r="S23">
        <v>0.46933754308279202</v>
      </c>
      <c r="T23">
        <v>0.55915319919586204</v>
      </c>
      <c r="U23">
        <v>0.717626452445984</v>
      </c>
      <c r="V23">
        <v>0.61483564071876995</v>
      </c>
      <c r="W23">
        <v>0.52905195951461803</v>
      </c>
      <c r="X23">
        <v>0.70981222391128496</v>
      </c>
      <c r="Y23">
        <v>0.62842910511549099</v>
      </c>
    </row>
    <row r="24" spans="1:25" x14ac:dyDescent="0.4">
      <c r="A24" t="s">
        <v>524</v>
      </c>
      <c r="B24">
        <v>0.47586584091186501</v>
      </c>
      <c r="C24">
        <v>0.74388945102691695</v>
      </c>
      <c r="D24">
        <v>0.62877493600050605</v>
      </c>
      <c r="E24">
        <v>0.45574551820754999</v>
      </c>
      <c r="F24">
        <v>0.62659686803817705</v>
      </c>
      <c r="G24">
        <v>0.55545840660731005</v>
      </c>
      <c r="H24">
        <v>0.51056909561157204</v>
      </c>
      <c r="I24">
        <v>0.70440250635147095</v>
      </c>
      <c r="J24">
        <v>0.62007718781630206</v>
      </c>
      <c r="K24">
        <v>0.52247095108032204</v>
      </c>
      <c r="L24">
        <v>0.68653768301010099</v>
      </c>
      <c r="M24">
        <v>0.61961820721626304</v>
      </c>
      <c r="N24">
        <v>0.48996201157569902</v>
      </c>
      <c r="O24">
        <v>0.67044168710708596</v>
      </c>
      <c r="P24">
        <v>0.60006742427746496</v>
      </c>
      <c r="Q24">
        <v>0.51872342824935902</v>
      </c>
      <c r="R24">
        <v>0.68476259708404497</v>
      </c>
      <c r="S24">
        <v>0.61083505054314902</v>
      </c>
      <c r="T24">
        <v>0.484978526830673</v>
      </c>
      <c r="U24">
        <v>0.63611304759979204</v>
      </c>
      <c r="V24">
        <v>0.58099316805601098</v>
      </c>
      <c r="W24">
        <v>0.51364171504974399</v>
      </c>
      <c r="X24">
        <v>0.696511030197144</v>
      </c>
      <c r="Y24">
        <v>0.61529250442981698</v>
      </c>
    </row>
    <row r="25" spans="1:25" x14ac:dyDescent="0.4">
      <c r="A25" t="s">
        <v>525</v>
      </c>
      <c r="B25">
        <v>0.35624998807907099</v>
      </c>
      <c r="C25">
        <v>0.495631903409958</v>
      </c>
      <c r="D25">
        <v>0.43992870620318802</v>
      </c>
      <c r="E25">
        <v>0.526866495609283</v>
      </c>
      <c r="F25">
        <v>0.61155319213867199</v>
      </c>
      <c r="G25">
        <v>0.57481503486633301</v>
      </c>
      <c r="H25">
        <v>0.52290362119674705</v>
      </c>
      <c r="I25">
        <v>0.64017158746719405</v>
      </c>
      <c r="J25">
        <v>0.57131210821015499</v>
      </c>
      <c r="K25">
        <v>0.51687145233154297</v>
      </c>
      <c r="L25">
        <v>0.59017074108123802</v>
      </c>
      <c r="M25">
        <v>0.55110474569456902</v>
      </c>
      <c r="N25">
        <v>0.50059169530868497</v>
      </c>
      <c r="O25">
        <v>0.611907958984375</v>
      </c>
      <c r="P25">
        <v>0.56614989042282104</v>
      </c>
      <c r="Q25">
        <v>0.35987749695777899</v>
      </c>
      <c r="R25">
        <v>0.57148575782775901</v>
      </c>
      <c r="S25">
        <v>0.43101307111127002</v>
      </c>
      <c r="T25">
        <v>0.47760218381881703</v>
      </c>
      <c r="U25">
        <v>0.60606598854064897</v>
      </c>
      <c r="V25">
        <v>0.52464167347976098</v>
      </c>
      <c r="W25">
        <v>0.47147548198700001</v>
      </c>
      <c r="X25">
        <v>0.58175349235534701</v>
      </c>
      <c r="Y25">
        <v>0.52603854238987002</v>
      </c>
    </row>
    <row r="26" spans="1:25" x14ac:dyDescent="0.4">
      <c r="A26" t="s">
        <v>526</v>
      </c>
      <c r="B26">
        <v>0.30068650841713002</v>
      </c>
      <c r="C26">
        <v>0.65511411428451505</v>
      </c>
      <c r="D26">
        <v>0.47474127619162898</v>
      </c>
      <c r="E26">
        <v>0.38116592168808</v>
      </c>
      <c r="F26">
        <v>0.62868368625640902</v>
      </c>
      <c r="G26">
        <v>0.52408972123394804</v>
      </c>
      <c r="H26">
        <v>0.48415493965148898</v>
      </c>
      <c r="I26">
        <v>0.72188884019851696</v>
      </c>
      <c r="J26">
        <v>0.639586979928224</v>
      </c>
      <c r="K26">
        <v>0.56188708543777499</v>
      </c>
      <c r="L26">
        <v>0.79754334688186601</v>
      </c>
      <c r="M26">
        <v>0.68779617288838302</v>
      </c>
      <c r="N26">
        <v>0.57809329032897905</v>
      </c>
      <c r="O26">
        <v>0.772505402565002</v>
      </c>
      <c r="P26">
        <v>0.71761863387149305</v>
      </c>
      <c r="Q26">
        <v>0.60112994909286499</v>
      </c>
      <c r="R26">
        <v>0.80144280195236195</v>
      </c>
      <c r="S26">
        <v>0.73464461513187596</v>
      </c>
      <c r="T26">
        <v>0.57038289308547996</v>
      </c>
      <c r="U26">
        <v>0.76388150453567505</v>
      </c>
      <c r="V26">
        <v>0.715815974318463</v>
      </c>
      <c r="W26">
        <v>0.45641025900840798</v>
      </c>
      <c r="X26">
        <v>0.76285809278488204</v>
      </c>
      <c r="Y26">
        <v>0.62918220006901304</v>
      </c>
    </row>
    <row r="27" spans="1:25" x14ac:dyDescent="0.4">
      <c r="A27" t="s">
        <v>527</v>
      </c>
      <c r="B27">
        <v>0.36977824568748502</v>
      </c>
      <c r="C27">
        <v>0.68549454212188698</v>
      </c>
      <c r="D27">
        <v>0.48072061315178899</v>
      </c>
      <c r="E27">
        <v>0.34760797023773199</v>
      </c>
      <c r="F27">
        <v>0.48019322752952598</v>
      </c>
      <c r="G27">
        <v>0.43166675418615302</v>
      </c>
      <c r="H27">
        <v>0.43390560150146501</v>
      </c>
      <c r="I27">
        <v>0.62559860944747903</v>
      </c>
      <c r="J27">
        <v>0.536140006035566</v>
      </c>
      <c r="K27">
        <v>0.37787759304046598</v>
      </c>
      <c r="L27">
        <v>0.68158471584320102</v>
      </c>
      <c r="M27">
        <v>0.474156524986029</v>
      </c>
      <c r="N27">
        <v>0.327696412801743</v>
      </c>
      <c r="O27">
        <v>0.48557144403457603</v>
      </c>
      <c r="P27">
        <v>0.388759249821305</v>
      </c>
      <c r="Q27">
        <v>0.29840615391731301</v>
      </c>
      <c r="R27">
        <v>0.53395384550094604</v>
      </c>
      <c r="S27">
        <v>0.40583026222884699</v>
      </c>
      <c r="T27">
        <v>0.402024805545807</v>
      </c>
      <c r="U27">
        <v>0.63569718599319502</v>
      </c>
      <c r="V27">
        <v>0.54885615780949604</v>
      </c>
      <c r="W27">
        <v>0.366622865200043</v>
      </c>
      <c r="X27">
        <v>0.51446914672851596</v>
      </c>
      <c r="Y27">
        <v>0.41900596395134898</v>
      </c>
    </row>
    <row r="28" spans="1:25" x14ac:dyDescent="0.4">
      <c r="A28" t="s">
        <v>528</v>
      </c>
      <c r="B28">
        <v>0.61872571706771895</v>
      </c>
      <c r="C28">
        <v>0.74638426303863503</v>
      </c>
      <c r="D28">
        <v>0.70836936466155498</v>
      </c>
      <c r="E28">
        <v>0.48685994744300798</v>
      </c>
      <c r="F28">
        <v>0.61108911037445102</v>
      </c>
      <c r="G28">
        <v>0.54386636037980396</v>
      </c>
      <c r="H28">
        <v>0.58368617296218905</v>
      </c>
      <c r="I28">
        <v>0.742850482463837</v>
      </c>
      <c r="J28">
        <v>0.65855634020220799</v>
      </c>
      <c r="K28">
        <v>0.59292751550674405</v>
      </c>
      <c r="L28">
        <v>0.77928006649017301</v>
      </c>
      <c r="M28">
        <v>0.69402570493759597</v>
      </c>
      <c r="N28">
        <v>0.53653627634048495</v>
      </c>
      <c r="O28">
        <v>0.75800001621246305</v>
      </c>
      <c r="P28">
        <v>0.65688160157972797</v>
      </c>
      <c r="Q28">
        <v>0.58705615997314498</v>
      </c>
      <c r="R28">
        <v>0.77188259363174405</v>
      </c>
      <c r="S28">
        <v>0.67355225163121402</v>
      </c>
      <c r="T28">
        <v>0.655068099498749</v>
      </c>
      <c r="U28">
        <v>0.82028043270111095</v>
      </c>
      <c r="V28">
        <v>0.74894105042180703</v>
      </c>
      <c r="W28">
        <v>0.62681800127029397</v>
      </c>
      <c r="X28">
        <v>0.84614115953445401</v>
      </c>
      <c r="Y28">
        <v>0.73707490005800802</v>
      </c>
    </row>
    <row r="29" spans="1:25" x14ac:dyDescent="0.4">
      <c r="A29" t="s">
        <v>529</v>
      </c>
      <c r="B29">
        <v>0.34728562831878701</v>
      </c>
      <c r="C29">
        <v>0.71100872755050704</v>
      </c>
      <c r="D29">
        <v>0.52575653418898605</v>
      </c>
      <c r="E29">
        <v>0.31386613845825201</v>
      </c>
      <c r="F29">
        <v>0.53855174779892001</v>
      </c>
      <c r="G29">
        <v>0.42270652364407302</v>
      </c>
      <c r="H29">
        <v>0.40389299392700201</v>
      </c>
      <c r="I29">
        <v>0.71044433116912797</v>
      </c>
      <c r="J29">
        <v>0.55772999833737102</v>
      </c>
      <c r="K29">
        <v>0.33843967318534901</v>
      </c>
      <c r="L29">
        <v>0.60076963901519798</v>
      </c>
      <c r="M29">
        <v>0.43182172147290998</v>
      </c>
      <c r="N29">
        <v>0.30373832583427401</v>
      </c>
      <c r="O29">
        <v>0.50305414199829102</v>
      </c>
      <c r="P29">
        <v>0.39824108087590798</v>
      </c>
      <c r="Q29">
        <v>0.28742024302482599</v>
      </c>
      <c r="R29">
        <v>0.55391430854797397</v>
      </c>
      <c r="S29">
        <v>0.37575994431972498</v>
      </c>
      <c r="T29">
        <v>0.33399105072021501</v>
      </c>
      <c r="U29">
        <v>0.75798326730728105</v>
      </c>
      <c r="V29">
        <v>0.54778874452625004</v>
      </c>
      <c r="W29">
        <v>0.379054665565491</v>
      </c>
      <c r="X29">
        <v>0.56121098995208696</v>
      </c>
      <c r="Y29">
        <v>0.468406634139163</v>
      </c>
    </row>
    <row r="30" spans="1:25" x14ac:dyDescent="0.4">
      <c r="A30" t="s">
        <v>530</v>
      </c>
      <c r="B30">
        <v>0.37161445617675798</v>
      </c>
      <c r="C30">
        <v>0.83136916160583496</v>
      </c>
      <c r="D30">
        <v>0.68461969340669704</v>
      </c>
      <c r="E30">
        <v>0.36659437417983998</v>
      </c>
      <c r="F30">
        <v>0.70380824804305997</v>
      </c>
      <c r="G30">
        <v>0.55387969880268495</v>
      </c>
      <c r="H30">
        <v>0.52830255031585704</v>
      </c>
      <c r="I30">
        <v>0.80574989318847701</v>
      </c>
      <c r="J30">
        <v>0.64567580408063396</v>
      </c>
      <c r="K30">
        <v>0.45309555530548101</v>
      </c>
      <c r="L30">
        <v>0.65182584524154696</v>
      </c>
      <c r="M30">
        <v>0.54671755689999102</v>
      </c>
      <c r="N30">
        <v>0.40522521734237699</v>
      </c>
      <c r="O30">
        <v>0.68578404188156095</v>
      </c>
      <c r="P30">
        <v>0.51752805298772298</v>
      </c>
      <c r="Q30">
        <v>0.29689255356788602</v>
      </c>
      <c r="R30">
        <v>0.60403794050216697</v>
      </c>
      <c r="S30">
        <v>0.44342673544226002</v>
      </c>
      <c r="T30">
        <v>0.54467624425888095</v>
      </c>
      <c r="U30">
        <v>0.77517747879028298</v>
      </c>
      <c r="V30">
        <v>0.67211518102678802</v>
      </c>
      <c r="W30">
        <v>0.46657183766365101</v>
      </c>
      <c r="X30">
        <v>0.674086034297943</v>
      </c>
      <c r="Y30">
        <v>0.53717532702561099</v>
      </c>
    </row>
    <row r="31" spans="1:25" x14ac:dyDescent="0.4">
      <c r="A31" t="s">
        <v>586</v>
      </c>
      <c r="B31">
        <v>0.460239857435226</v>
      </c>
      <c r="C31">
        <v>0.84434270858764604</v>
      </c>
      <c r="D31">
        <v>0.68246948222319304</v>
      </c>
      <c r="E31">
        <v>0.48811677098274198</v>
      </c>
      <c r="F31">
        <v>0.70866394042968806</v>
      </c>
      <c r="G31">
        <v>0.58387376297087901</v>
      </c>
      <c r="H31">
        <v>0.56721597909927401</v>
      </c>
      <c r="I31">
        <v>0.78747725486755404</v>
      </c>
      <c r="J31">
        <v>0.68314892195520005</v>
      </c>
      <c r="K31">
        <v>0.57554787397384599</v>
      </c>
      <c r="L31">
        <v>0.76855784654617298</v>
      </c>
      <c r="M31">
        <v>0.69049365463710999</v>
      </c>
      <c r="N31">
        <v>0.52498108148574796</v>
      </c>
      <c r="O31">
        <v>0.78441107273101796</v>
      </c>
      <c r="P31">
        <v>0.66628671402022999</v>
      </c>
      <c r="Q31">
        <v>0.44553112983703602</v>
      </c>
      <c r="R31">
        <v>0.72953045368194602</v>
      </c>
      <c r="S31">
        <v>0.56639012410527201</v>
      </c>
      <c r="T31">
        <v>0.59978485107421897</v>
      </c>
      <c r="U31">
        <v>0.81156444549560502</v>
      </c>
      <c r="V31">
        <v>0.70154114138512402</v>
      </c>
      <c r="W31">
        <v>0.61549925804138195</v>
      </c>
      <c r="X31">
        <v>0.76207065582275402</v>
      </c>
      <c r="Y31">
        <v>0.700893576656069</v>
      </c>
    </row>
    <row r="32" spans="1:25" x14ac:dyDescent="0.4">
      <c r="A32" t="s">
        <v>531</v>
      </c>
      <c r="B32">
        <v>0.42683753371238697</v>
      </c>
      <c r="C32">
        <v>0.64307934045791604</v>
      </c>
      <c r="D32">
        <v>0.530933893862225</v>
      </c>
      <c r="E32">
        <v>0.35998409986495999</v>
      </c>
      <c r="F32">
        <v>0.498969286680222</v>
      </c>
      <c r="G32">
        <v>0.43750418225924198</v>
      </c>
      <c r="H32">
        <v>0.41626718640327498</v>
      </c>
      <c r="I32">
        <v>0.554387867450714</v>
      </c>
      <c r="J32">
        <v>0.49700644754228102</v>
      </c>
      <c r="K32">
        <v>0.434498250484467</v>
      </c>
      <c r="L32">
        <v>0.58759480714797996</v>
      </c>
      <c r="M32">
        <v>0.49721114692233898</v>
      </c>
      <c r="N32">
        <v>0.37575757503509499</v>
      </c>
      <c r="O32">
        <v>0.57658833265304599</v>
      </c>
      <c r="P32">
        <v>0.42433356954937901</v>
      </c>
      <c r="Q32">
        <v>0.35923567414283802</v>
      </c>
      <c r="R32">
        <v>0.51360982656478904</v>
      </c>
      <c r="S32">
        <v>0.42497446423485202</v>
      </c>
      <c r="T32">
        <v>0.35164520144462602</v>
      </c>
      <c r="U32">
        <v>0.537700355052948</v>
      </c>
      <c r="V32">
        <v>0.416412987879344</v>
      </c>
      <c r="W32">
        <v>0.38923269510269198</v>
      </c>
      <c r="X32">
        <v>0.57554870843887296</v>
      </c>
      <c r="Y32">
        <v>0.450351378747395</v>
      </c>
    </row>
    <row r="33" spans="1:25" x14ac:dyDescent="0.4">
      <c r="A33" t="s">
        <v>587</v>
      </c>
      <c r="B33">
        <v>0.50201672315597501</v>
      </c>
      <c r="C33">
        <v>0.68035626411437999</v>
      </c>
      <c r="D33">
        <v>0.60873819142579999</v>
      </c>
      <c r="E33">
        <v>0.36386770009994501</v>
      </c>
      <c r="F33">
        <v>0.50360715389251698</v>
      </c>
      <c r="G33">
        <v>0.42919773856798799</v>
      </c>
      <c r="H33">
        <v>0.44918349385261502</v>
      </c>
      <c r="I33">
        <v>0.56111878156661998</v>
      </c>
      <c r="J33">
        <v>0.49080125863353402</v>
      </c>
      <c r="K33">
        <v>0.51138412952423096</v>
      </c>
      <c r="L33">
        <v>0.58840817213058505</v>
      </c>
      <c r="M33">
        <v>0.54647412399450901</v>
      </c>
      <c r="N33">
        <v>0.47402924299240101</v>
      </c>
      <c r="O33">
        <v>0.55361992120742798</v>
      </c>
      <c r="P33">
        <v>0.50499417260289203</v>
      </c>
      <c r="Q33">
        <v>0.412556052207947</v>
      </c>
      <c r="R33">
        <v>0.52285534143447898</v>
      </c>
      <c r="S33">
        <v>0.46496680130561202</v>
      </c>
      <c r="T33">
        <v>0.48338437080383301</v>
      </c>
      <c r="U33">
        <v>0.64911395311355602</v>
      </c>
      <c r="V33">
        <v>0.55377886071801197</v>
      </c>
      <c r="W33">
        <v>0.36524048447608898</v>
      </c>
      <c r="X33">
        <v>0.56108647584915206</v>
      </c>
      <c r="Y33">
        <v>0.431113410741091</v>
      </c>
    </row>
    <row r="34" spans="1:25" x14ac:dyDescent="0.4">
      <c r="A34" t="s">
        <v>532</v>
      </c>
      <c r="B34">
        <v>0.44510382413864102</v>
      </c>
      <c r="C34">
        <v>0.66438555717468295</v>
      </c>
      <c r="D34">
        <v>0.56066638727982798</v>
      </c>
      <c r="E34">
        <v>0.35702958703041099</v>
      </c>
      <c r="F34">
        <v>0.49891784787178001</v>
      </c>
      <c r="G34">
        <v>0.433075445393721</v>
      </c>
      <c r="H34">
        <v>0.43916115164756803</v>
      </c>
      <c r="I34">
        <v>0.582289338111877</v>
      </c>
      <c r="J34">
        <v>0.49879529327154198</v>
      </c>
      <c r="K34">
        <v>0.43012535572052002</v>
      </c>
      <c r="L34">
        <v>0.57460480928420998</v>
      </c>
      <c r="M34">
        <v>0.489926166832447</v>
      </c>
      <c r="N34">
        <v>0.38321676850318898</v>
      </c>
      <c r="O34">
        <v>0.51911646127700795</v>
      </c>
      <c r="P34">
        <v>0.43330478916565601</v>
      </c>
      <c r="Q34">
        <v>0.37384086847305298</v>
      </c>
      <c r="R34">
        <v>0.49684742093086198</v>
      </c>
      <c r="S34">
        <v>0.43280885120232898</v>
      </c>
      <c r="T34">
        <v>0.35576742887496898</v>
      </c>
      <c r="U34">
        <v>0.47916966676711997</v>
      </c>
      <c r="V34">
        <v>0.41688698778549799</v>
      </c>
      <c r="W34">
        <v>0.388567745685577</v>
      </c>
      <c r="X34">
        <v>0.53864032030105602</v>
      </c>
      <c r="Y34">
        <v>0.464164982239405</v>
      </c>
    </row>
    <row r="35" spans="1:25" x14ac:dyDescent="0.4">
      <c r="A35" t="s">
        <v>533</v>
      </c>
      <c r="B35">
        <v>0.51371222734451305</v>
      </c>
      <c r="C35">
        <v>0.72782814502716098</v>
      </c>
      <c r="D35">
        <v>0.63562882472487103</v>
      </c>
      <c r="E35">
        <v>0.44419145584106401</v>
      </c>
      <c r="F35">
        <v>0.59839820861816395</v>
      </c>
      <c r="G35">
        <v>0.50838862096562099</v>
      </c>
      <c r="H35">
        <v>0.47034016251563998</v>
      </c>
      <c r="I35">
        <v>0.64903789758682295</v>
      </c>
      <c r="J35">
        <v>0.568407635478412</v>
      </c>
      <c r="K35">
        <v>0.51044791936874401</v>
      </c>
      <c r="L35">
        <v>0.63917827606201205</v>
      </c>
      <c r="M35">
        <v>0.57931624791201397</v>
      </c>
      <c r="N35">
        <v>0.411243915557861</v>
      </c>
      <c r="O35">
        <v>0.56346154212951705</v>
      </c>
      <c r="P35">
        <v>0.485529382439221</v>
      </c>
      <c r="Q35">
        <v>0.36330386996269198</v>
      </c>
      <c r="R35">
        <v>0.54555362462997403</v>
      </c>
      <c r="S35">
        <v>0.45539131935904997</v>
      </c>
      <c r="T35">
        <v>0.49533239006996199</v>
      </c>
      <c r="U35">
        <v>0.708806872367859</v>
      </c>
      <c r="V35">
        <v>0.58401888871894203</v>
      </c>
      <c r="W35">
        <v>0.413557529449463</v>
      </c>
      <c r="X35">
        <v>0.57117825746536299</v>
      </c>
      <c r="Y35">
        <v>0.49957909566514602</v>
      </c>
    </row>
    <row r="36" spans="1:25" x14ac:dyDescent="0.4">
      <c r="A36" t="s">
        <v>534</v>
      </c>
      <c r="B36">
        <v>0.276526689529419</v>
      </c>
      <c r="C36">
        <v>0.71923756599426303</v>
      </c>
      <c r="D36">
        <v>0.481802948233154</v>
      </c>
      <c r="E36">
        <v>0.280803233385086</v>
      </c>
      <c r="F36">
        <v>0.56258577108383201</v>
      </c>
      <c r="G36">
        <v>0.377108310866687</v>
      </c>
      <c r="H36">
        <v>0.32609543204307601</v>
      </c>
      <c r="I36">
        <v>0.58402377367019698</v>
      </c>
      <c r="J36">
        <v>0.44309140969481697</v>
      </c>
      <c r="K36">
        <v>0.283039480447769</v>
      </c>
      <c r="L36">
        <v>0.71343463659286499</v>
      </c>
      <c r="M36">
        <v>0.44711635779175501</v>
      </c>
      <c r="N36">
        <v>0.25670582056045499</v>
      </c>
      <c r="O36">
        <v>0.61885029077529896</v>
      </c>
      <c r="P36">
        <v>0.35445337370037999</v>
      </c>
      <c r="Q36">
        <v>0.26511627435684199</v>
      </c>
      <c r="R36">
        <v>0.63128405809402499</v>
      </c>
      <c r="S36">
        <v>0.40936120682292498</v>
      </c>
      <c r="T36">
        <v>0.31915491819381703</v>
      </c>
      <c r="U36">
        <v>0.61693018674850497</v>
      </c>
      <c r="V36">
        <v>0.471008558861083</v>
      </c>
      <c r="W36">
        <v>0.283611059188843</v>
      </c>
      <c r="X36">
        <v>0.54536801576614402</v>
      </c>
      <c r="Y36">
        <v>0.39919589066671002</v>
      </c>
    </row>
    <row r="37" spans="1:25" x14ac:dyDescent="0.4">
      <c r="A37" t="s">
        <v>535</v>
      </c>
      <c r="B37">
        <v>0.33316442370414701</v>
      </c>
      <c r="C37">
        <v>0.59152764081955</v>
      </c>
      <c r="D37">
        <v>0.41508427732869202</v>
      </c>
      <c r="E37">
        <v>0.325827896595001</v>
      </c>
      <c r="F37">
        <v>0.578771352767944</v>
      </c>
      <c r="G37">
        <v>0.40501582465673702</v>
      </c>
      <c r="H37">
        <v>0.49036848545074502</v>
      </c>
      <c r="I37">
        <v>0.687758028507233</v>
      </c>
      <c r="J37">
        <v>0.56509334946933598</v>
      </c>
      <c r="K37">
        <v>0.43407025933265703</v>
      </c>
      <c r="L37">
        <v>0.70941978693008401</v>
      </c>
      <c r="M37">
        <v>0.52973453778969604</v>
      </c>
      <c r="N37">
        <v>0.45738160610199002</v>
      </c>
      <c r="O37">
        <v>0.69385260343551602</v>
      </c>
      <c r="P37">
        <v>0.55967487786945502</v>
      </c>
      <c r="Q37">
        <v>0.41516587138175998</v>
      </c>
      <c r="R37">
        <v>0.70006591081619296</v>
      </c>
      <c r="S37">
        <v>0.54839468472882302</v>
      </c>
      <c r="T37">
        <v>0.44059392809867898</v>
      </c>
      <c r="U37">
        <v>0.72363984584808305</v>
      </c>
      <c r="V37">
        <v>0.54718679973953599</v>
      </c>
      <c r="W37">
        <v>0.48183432221412698</v>
      </c>
      <c r="X37">
        <v>0.72019594907760598</v>
      </c>
      <c r="Y37">
        <v>0.56190424843838305</v>
      </c>
    </row>
    <row r="38" spans="1:25" x14ac:dyDescent="0.4">
      <c r="A38" t="s">
        <v>536</v>
      </c>
      <c r="B38">
        <v>0.45969337224960299</v>
      </c>
      <c r="C38">
        <v>0.77200096845626798</v>
      </c>
      <c r="D38">
        <v>0.59730088540485904</v>
      </c>
      <c r="E38">
        <v>0.32793867588043202</v>
      </c>
      <c r="F38">
        <v>0.51524621248245195</v>
      </c>
      <c r="G38">
        <v>0.41589996261256101</v>
      </c>
      <c r="H38">
        <v>0.41669997572898898</v>
      </c>
      <c r="I38">
        <v>0.61770325899124101</v>
      </c>
      <c r="J38">
        <v>0.50666555804865698</v>
      </c>
      <c r="K38">
        <v>0.44599062204361001</v>
      </c>
      <c r="L38">
        <v>0.692857265472412</v>
      </c>
      <c r="M38">
        <v>0.58761611623423404</v>
      </c>
      <c r="N38">
        <v>0.30418217182159402</v>
      </c>
      <c r="O38">
        <v>0.59246855974197399</v>
      </c>
      <c r="P38">
        <v>0.40955591499805499</v>
      </c>
      <c r="Q38">
        <v>0.27425900101661699</v>
      </c>
      <c r="R38">
        <v>0.63474810123443604</v>
      </c>
      <c r="S38">
        <v>0.376753350240844</v>
      </c>
      <c r="T38">
        <v>0.41544878482818598</v>
      </c>
      <c r="U38">
        <v>0.64673262834548995</v>
      </c>
      <c r="V38">
        <v>0.51700216446603997</v>
      </c>
      <c r="W38">
        <v>0.33494192361831698</v>
      </c>
      <c r="X38">
        <v>0.66544765233993497</v>
      </c>
      <c r="Y38">
        <v>0.48707240607057301</v>
      </c>
    </row>
    <row r="39" spans="1:25" x14ac:dyDescent="0.4">
      <c r="A39" t="s">
        <v>537</v>
      </c>
      <c r="B39">
        <v>0.30488187074661299</v>
      </c>
      <c r="C39">
        <v>0.64051610231399503</v>
      </c>
      <c r="D39">
        <v>0.426584941690618</v>
      </c>
      <c r="E39">
        <v>0.25749048590660101</v>
      </c>
      <c r="F39">
        <v>0.40726229548454301</v>
      </c>
      <c r="G39">
        <v>0.30466759096492402</v>
      </c>
      <c r="H39">
        <v>0.45472371578216603</v>
      </c>
      <c r="I39">
        <v>0.65905117988586404</v>
      </c>
      <c r="J39">
        <v>0.53625514344735603</v>
      </c>
      <c r="K39">
        <v>0.37847271561622597</v>
      </c>
      <c r="L39">
        <v>0.64535081386566195</v>
      </c>
      <c r="M39">
        <v>0.44409009760076301</v>
      </c>
      <c r="N39">
        <v>0.32631316781044001</v>
      </c>
      <c r="O39">
        <v>0.55919516086578402</v>
      </c>
      <c r="P39">
        <v>0.39284321882508</v>
      </c>
      <c r="Q39">
        <v>0.35150167346000699</v>
      </c>
      <c r="R39">
        <v>0.61842793226242099</v>
      </c>
      <c r="S39">
        <v>0.42596460526639801</v>
      </c>
      <c r="T39">
        <v>0.44409021735191301</v>
      </c>
      <c r="U39">
        <v>0.72441363334655795</v>
      </c>
      <c r="V39">
        <v>0.51353483904491803</v>
      </c>
      <c r="W39">
        <v>0.41915106773376498</v>
      </c>
      <c r="X39">
        <v>0.65332269668579102</v>
      </c>
      <c r="Y39">
        <v>0.48551189682700402</v>
      </c>
    </row>
    <row r="40" spans="1:25" x14ac:dyDescent="0.4">
      <c r="A40" t="s">
        <v>538</v>
      </c>
      <c r="B40">
        <v>0.16391639411449399</v>
      </c>
      <c r="C40">
        <v>0.82564598321914695</v>
      </c>
      <c r="D40">
        <v>0.52270076465943205</v>
      </c>
      <c r="E40">
        <v>0.32915672659874001</v>
      </c>
      <c r="F40">
        <v>0.76053887605667103</v>
      </c>
      <c r="G40">
        <v>0.49900392076421202</v>
      </c>
      <c r="H40">
        <v>0.36381977796554599</v>
      </c>
      <c r="I40">
        <v>0.74171203374862704</v>
      </c>
      <c r="J40">
        <v>0.54717236216510501</v>
      </c>
      <c r="K40">
        <v>0.30408161878585799</v>
      </c>
      <c r="L40">
        <v>0.74903774261474598</v>
      </c>
      <c r="M40">
        <v>0.47309375758613298</v>
      </c>
      <c r="N40">
        <v>0.31137025356292702</v>
      </c>
      <c r="O40">
        <v>0.71902436017990101</v>
      </c>
      <c r="P40">
        <v>0.51200731290924895</v>
      </c>
      <c r="Q40">
        <v>0.30165278911590598</v>
      </c>
      <c r="R40">
        <v>0.73128890991210904</v>
      </c>
      <c r="S40">
        <v>0.48433478224662002</v>
      </c>
      <c r="T40">
        <v>0.35342791676521301</v>
      </c>
      <c r="U40">
        <v>0.80109065771102905</v>
      </c>
      <c r="V40">
        <v>0.53764876074367995</v>
      </c>
      <c r="W40">
        <v>0.38473042845726002</v>
      </c>
      <c r="X40">
        <v>0.84109246730804399</v>
      </c>
      <c r="Y40">
        <v>0.64000818157388195</v>
      </c>
    </row>
    <row r="41" spans="1:25" x14ac:dyDescent="0.4">
      <c r="A41" t="s">
        <v>539</v>
      </c>
      <c r="B41">
        <v>0.63725852966308605</v>
      </c>
      <c r="C41">
        <v>0.83224135637283303</v>
      </c>
      <c r="D41">
        <v>0.739671565237499</v>
      </c>
      <c r="E41">
        <v>0.41764536499977101</v>
      </c>
      <c r="F41">
        <v>0.61493957042694103</v>
      </c>
      <c r="G41">
        <v>0.51474675181366103</v>
      </c>
      <c r="H41">
        <v>0.40087553858757002</v>
      </c>
      <c r="I41">
        <v>0.64813125133514404</v>
      </c>
      <c r="J41">
        <v>0.51830595164071902</v>
      </c>
      <c r="K41">
        <v>0.34212261438369801</v>
      </c>
      <c r="L41">
        <v>0.50578111410141002</v>
      </c>
      <c r="M41">
        <v>0.41692026101407498</v>
      </c>
      <c r="N41">
        <v>0.35502615571022</v>
      </c>
      <c r="O41">
        <v>0.57379293441772505</v>
      </c>
      <c r="P41">
        <v>0.445152716977256</v>
      </c>
      <c r="Q41">
        <v>0.32414874434471103</v>
      </c>
      <c r="R41">
        <v>0.59178179502487205</v>
      </c>
      <c r="S41">
        <v>0.47283331695057101</v>
      </c>
      <c r="T41">
        <v>0.41479098796844499</v>
      </c>
      <c r="U41">
        <v>0.69651907682418801</v>
      </c>
      <c r="V41">
        <v>0.51776192656585196</v>
      </c>
      <c r="W41">
        <v>0.39468085765838601</v>
      </c>
      <c r="X41">
        <v>0.62429696321487405</v>
      </c>
      <c r="Y41">
        <v>0.49090958989801903</v>
      </c>
    </row>
    <row r="42" spans="1:25" x14ac:dyDescent="0.4">
      <c r="A42" t="s">
        <v>540</v>
      </c>
      <c r="B42">
        <v>0.25701692700385997</v>
      </c>
      <c r="C42">
        <v>0.776991307735443</v>
      </c>
      <c r="D42">
        <v>0.55063853963561704</v>
      </c>
      <c r="E42">
        <v>0.32222563028335599</v>
      </c>
      <c r="F42">
        <v>0.51314276456832897</v>
      </c>
      <c r="G42">
        <v>0.39399871035762501</v>
      </c>
      <c r="H42">
        <v>0.40712031722068798</v>
      </c>
      <c r="I42">
        <v>0.63056600093841597</v>
      </c>
      <c r="J42">
        <v>0.51992409643919602</v>
      </c>
      <c r="K42">
        <v>0.32731685042381298</v>
      </c>
      <c r="L42">
        <v>0.58681863546371504</v>
      </c>
      <c r="M42">
        <v>0.43499191170153401</v>
      </c>
      <c r="N42">
        <v>0.38327759504318198</v>
      </c>
      <c r="O42">
        <v>0.60757946968078602</v>
      </c>
      <c r="P42">
        <v>0.48709475022295301</v>
      </c>
      <c r="Q42">
        <v>0.37105751037597701</v>
      </c>
      <c r="R42">
        <v>0.56045079231262196</v>
      </c>
      <c r="S42">
        <v>0.45685937352802403</v>
      </c>
      <c r="T42">
        <v>0.45103150606155401</v>
      </c>
      <c r="U42">
        <v>0.63295465707778897</v>
      </c>
      <c r="V42">
        <v>0.53941349361253799</v>
      </c>
      <c r="W42">
        <v>0.41539302468299899</v>
      </c>
      <c r="X42">
        <v>0.58022409677505504</v>
      </c>
      <c r="Y42">
        <v>0.50026725362176505</v>
      </c>
    </row>
    <row r="43" spans="1:25" x14ac:dyDescent="0.4">
      <c r="A43" t="s">
        <v>541</v>
      </c>
      <c r="B43">
        <v>0.443148642778397</v>
      </c>
      <c r="C43">
        <v>0.68121677637100198</v>
      </c>
      <c r="D43">
        <v>0.58113146305084196</v>
      </c>
      <c r="E43">
        <v>0.51888036727905296</v>
      </c>
      <c r="F43">
        <v>0.66314077377319303</v>
      </c>
      <c r="G43">
        <v>0.59117987155914298</v>
      </c>
      <c r="H43">
        <v>0.43210554122924799</v>
      </c>
      <c r="I43">
        <v>0.55288869142532304</v>
      </c>
      <c r="J43">
        <v>0.50089447379112195</v>
      </c>
      <c r="K43">
        <v>0.47145187854766801</v>
      </c>
      <c r="L43">
        <v>0.72136533260345503</v>
      </c>
      <c r="M43">
        <v>0.59681683063507096</v>
      </c>
      <c r="N43">
        <v>0.47915408015251199</v>
      </c>
      <c r="O43">
        <v>0.68224298954009999</v>
      </c>
      <c r="P43">
        <v>0.59228354930877702</v>
      </c>
      <c r="Q43">
        <v>0.43848514556884799</v>
      </c>
      <c r="R43">
        <v>0.64296078681945801</v>
      </c>
      <c r="S43">
        <v>0.57345021724700895</v>
      </c>
      <c r="T43">
        <v>0.55858105421066295</v>
      </c>
      <c r="U43">
        <v>0.72798418998718295</v>
      </c>
      <c r="V43">
        <v>0.65856455564498895</v>
      </c>
      <c r="W43">
        <v>0.60536193847656194</v>
      </c>
      <c r="X43">
        <v>0.77836894989013705</v>
      </c>
      <c r="Y43">
        <v>0.706227889060974</v>
      </c>
    </row>
    <row r="44" spans="1:25" x14ac:dyDescent="0.4">
      <c r="A44" t="s">
        <v>542</v>
      </c>
      <c r="B44">
        <v>0.44079774618148798</v>
      </c>
      <c r="C44">
        <v>0.68968319892883301</v>
      </c>
      <c r="D44">
        <v>0.55025581664898804</v>
      </c>
      <c r="E44">
        <v>0.352350503206253</v>
      </c>
      <c r="F44">
        <v>0.57939702272415206</v>
      </c>
      <c r="G44">
        <v>0.44615026957848503</v>
      </c>
      <c r="H44">
        <v>0.41380372643470797</v>
      </c>
      <c r="I44">
        <v>0.65669858455658003</v>
      </c>
      <c r="J44">
        <v>0.51889639216310801</v>
      </c>
      <c r="K44">
        <v>0.36813133955001798</v>
      </c>
      <c r="L44">
        <v>0.63253480195999101</v>
      </c>
      <c r="M44">
        <v>0.53991468951982602</v>
      </c>
      <c r="N44">
        <v>0.35706785321235701</v>
      </c>
      <c r="O44">
        <v>0.62354207038879395</v>
      </c>
      <c r="P44">
        <v>0.52806350413490799</v>
      </c>
      <c r="Q44">
        <v>0.31339848041534402</v>
      </c>
      <c r="R44">
        <v>0.65062278509140004</v>
      </c>
      <c r="S44">
        <v>0.49256668634274398</v>
      </c>
      <c r="T44">
        <v>0.51739132404327404</v>
      </c>
      <c r="U44">
        <v>0.767414391040802</v>
      </c>
      <c r="V44">
        <v>0.66552408828454901</v>
      </c>
      <c r="W44">
        <v>0.53765928745269798</v>
      </c>
      <c r="X44">
        <v>0.79727959632873502</v>
      </c>
      <c r="Y44">
        <v>0.72417947825263496</v>
      </c>
    </row>
    <row r="45" spans="1:25" x14ac:dyDescent="0.4">
      <c r="A45" t="s">
        <v>543</v>
      </c>
      <c r="B45">
        <v>0.45031261444091802</v>
      </c>
      <c r="C45">
        <v>0.75107496976852395</v>
      </c>
      <c r="D45">
        <v>0.62825958906989698</v>
      </c>
      <c r="E45">
        <v>0.31396803259849498</v>
      </c>
      <c r="F45">
        <v>0.641715228557587</v>
      </c>
      <c r="G45">
        <v>0.46054628890814298</v>
      </c>
      <c r="H45">
        <v>0.42361050844192499</v>
      </c>
      <c r="I45">
        <v>0.75405681133270297</v>
      </c>
      <c r="J45">
        <v>0.58846852306238195</v>
      </c>
      <c r="K45">
        <v>0.46665957570076</v>
      </c>
      <c r="L45">
        <v>0.76683622598648105</v>
      </c>
      <c r="M45">
        <v>0.576286162912231</v>
      </c>
      <c r="N45">
        <v>0.35278227925300598</v>
      </c>
      <c r="O45">
        <v>0.71761929988861095</v>
      </c>
      <c r="P45">
        <v>0.46438072483564202</v>
      </c>
      <c r="Q45">
        <v>0.52427905797958396</v>
      </c>
      <c r="R45">
        <v>0.77494078874588002</v>
      </c>
      <c r="S45">
        <v>0.63723255432758097</v>
      </c>
      <c r="T45">
        <v>0.61065876483917203</v>
      </c>
      <c r="U45">
        <v>0.83357876539230302</v>
      </c>
      <c r="V45">
        <v>0.77783424338114704</v>
      </c>
      <c r="W45">
        <v>0.70580136775970503</v>
      </c>
      <c r="X45">
        <v>0.84508806467056297</v>
      </c>
      <c r="Y45">
        <v>0.81124340381818905</v>
      </c>
    </row>
    <row r="46" spans="1:25" x14ac:dyDescent="0.4">
      <c r="A46" t="s">
        <v>544</v>
      </c>
      <c r="B46">
        <v>0.67864108085632302</v>
      </c>
      <c r="C46">
        <v>0.78753644227981601</v>
      </c>
      <c r="D46">
        <v>0.738411198059718</v>
      </c>
      <c r="E46">
        <v>0.60037147998809803</v>
      </c>
      <c r="F46">
        <v>0.66950100660324097</v>
      </c>
      <c r="G46">
        <v>0.64669795334339097</v>
      </c>
      <c r="H46">
        <v>0.73449510335922197</v>
      </c>
      <c r="I46">
        <v>0.83868664503097501</v>
      </c>
      <c r="J46">
        <v>0.79180516799291001</v>
      </c>
      <c r="K46">
        <v>0.62089914083480802</v>
      </c>
      <c r="L46">
        <v>0.80752146244049094</v>
      </c>
      <c r="M46">
        <v>0.67246021578709303</v>
      </c>
      <c r="N46">
        <v>0.24826313555240601</v>
      </c>
      <c r="O46">
        <v>0.45345848798751798</v>
      </c>
      <c r="P46">
        <v>0.37006697990000298</v>
      </c>
      <c r="Q46">
        <v>0.47269082069397</v>
      </c>
      <c r="R46">
        <v>0.65035152435302701</v>
      </c>
      <c r="S46">
        <v>0.56952581554651305</v>
      </c>
      <c r="T46">
        <v>0.62675660848617598</v>
      </c>
      <c r="U46">
        <v>0.70247513055801403</v>
      </c>
      <c r="V46">
        <v>0.65861457834641102</v>
      </c>
      <c r="W46">
        <v>0.50588238239288297</v>
      </c>
      <c r="X46">
        <v>0.66112267971038796</v>
      </c>
      <c r="Y46">
        <v>0.57968642810980497</v>
      </c>
    </row>
    <row r="47" spans="1:25" x14ac:dyDescent="0.4">
      <c r="A47" t="s">
        <v>545</v>
      </c>
      <c r="B47">
        <v>0.59686970710754395</v>
      </c>
      <c r="C47">
        <v>0.83315503597259499</v>
      </c>
      <c r="D47">
        <v>0.70684726682363797</v>
      </c>
      <c r="E47">
        <v>0.350273758172989</v>
      </c>
      <c r="F47">
        <v>0.75808840990066495</v>
      </c>
      <c r="G47">
        <v>0.505977613668816</v>
      </c>
      <c r="H47">
        <v>0.53512805700302102</v>
      </c>
      <c r="I47">
        <v>0.72236078977584794</v>
      </c>
      <c r="J47">
        <v>0.65642893548105297</v>
      </c>
      <c r="K47">
        <v>0.453260868787766</v>
      </c>
      <c r="L47">
        <v>0.65165877342224099</v>
      </c>
      <c r="M47">
        <v>0.54456121430677495</v>
      </c>
      <c r="N47">
        <v>0.295277118682861</v>
      </c>
      <c r="O47">
        <v>0.57883101701736495</v>
      </c>
      <c r="P47">
        <v>0.45327909144700701</v>
      </c>
      <c r="Q47">
        <v>0.37676531076431302</v>
      </c>
      <c r="R47">
        <v>0.60002112388610795</v>
      </c>
      <c r="S47">
        <v>0.49135817499721701</v>
      </c>
      <c r="T47">
        <v>0.51276659965515103</v>
      </c>
      <c r="U47">
        <v>0.71496438980102495</v>
      </c>
      <c r="V47">
        <v>0.63573196121290598</v>
      </c>
      <c r="W47">
        <v>0.46151506900787398</v>
      </c>
      <c r="X47">
        <v>0.67411446571350098</v>
      </c>
      <c r="Y47">
        <v>0.58094489399124605</v>
      </c>
    </row>
    <row r="48" spans="1:25" x14ac:dyDescent="0.4">
      <c r="A48" t="s">
        <v>546</v>
      </c>
      <c r="B48">
        <v>0.76829528808593806</v>
      </c>
      <c r="C48">
        <v>0.90215748548507702</v>
      </c>
      <c r="D48">
        <v>0.87672450856158601</v>
      </c>
      <c r="E48">
        <v>0.75120157003402699</v>
      </c>
      <c r="F48">
        <v>0.86396563053131104</v>
      </c>
      <c r="G48">
        <v>0.835651177481601</v>
      </c>
      <c r="H48">
        <v>0.68542045354843095</v>
      </c>
      <c r="I48">
        <v>0.86010861396789595</v>
      </c>
      <c r="J48">
        <v>0.83243453126204603</v>
      </c>
      <c r="K48">
        <v>0.61001211404800404</v>
      </c>
      <c r="L48">
        <v>0.76668977737426802</v>
      </c>
      <c r="M48">
        <v>0.72795146640978403</v>
      </c>
      <c r="N48">
        <v>0.213371157646179</v>
      </c>
      <c r="O48">
        <v>0.48945093154907199</v>
      </c>
      <c r="P48">
        <v>0.32243702725360301</v>
      </c>
      <c r="Q48">
        <v>0.198111832141876</v>
      </c>
      <c r="R48">
        <v>0.44179776310920699</v>
      </c>
      <c r="S48">
        <v>0.240885582723116</v>
      </c>
      <c r="T48">
        <v>0.37665969133377097</v>
      </c>
      <c r="U48">
        <v>0.65581977367401101</v>
      </c>
      <c r="V48">
        <v>0.47717294787105702</v>
      </c>
      <c r="W48">
        <v>0.352656990289688</v>
      </c>
      <c r="X48">
        <v>0.69160103797912598</v>
      </c>
      <c r="Y48">
        <v>0.46068575601828698</v>
      </c>
    </row>
    <row r="49" spans="1:25" x14ac:dyDescent="0.4">
      <c r="A49" t="s">
        <v>547</v>
      </c>
      <c r="B49">
        <v>0.57939207553863503</v>
      </c>
      <c r="C49">
        <v>0.68350702524185203</v>
      </c>
      <c r="D49">
        <v>0.63676801546296102</v>
      </c>
      <c r="E49">
        <v>0.58103668689727805</v>
      </c>
      <c r="F49">
        <v>0.78315520286560103</v>
      </c>
      <c r="G49">
        <v>0.70513994331976704</v>
      </c>
      <c r="H49">
        <v>0.71217119693756104</v>
      </c>
      <c r="I49">
        <v>0.85019332170486495</v>
      </c>
      <c r="J49">
        <v>0.79421311646551696</v>
      </c>
      <c r="K49">
        <v>0.69203031063079801</v>
      </c>
      <c r="L49">
        <v>0.83223223686218295</v>
      </c>
      <c r="M49">
        <v>0.75490911475461397</v>
      </c>
      <c r="N49">
        <v>0.63424575328826904</v>
      </c>
      <c r="O49">
        <v>0.78761059045791604</v>
      </c>
      <c r="P49">
        <v>0.72308504551797403</v>
      </c>
      <c r="Q49">
        <v>0.54290419816970803</v>
      </c>
      <c r="R49">
        <v>0.75919800996780396</v>
      </c>
      <c r="S49">
        <v>0.69417122466054104</v>
      </c>
      <c r="T49">
        <v>0.38714012503624001</v>
      </c>
      <c r="U49">
        <v>0.69408380985259999</v>
      </c>
      <c r="V49">
        <v>0.50061840990289597</v>
      </c>
      <c r="W49">
        <v>0.45163810253143299</v>
      </c>
      <c r="X49">
        <v>0.81429046392440796</v>
      </c>
      <c r="Y49">
        <v>0.61634438933424596</v>
      </c>
    </row>
    <row r="50" spans="1:25" x14ac:dyDescent="0.4">
      <c r="A50" t="s">
        <v>548</v>
      </c>
      <c r="B50">
        <v>0.59258168935775801</v>
      </c>
      <c r="C50">
        <v>0.84090590476989702</v>
      </c>
      <c r="D50">
        <v>0.75664277002215397</v>
      </c>
      <c r="E50">
        <v>0.56400728225707997</v>
      </c>
      <c r="F50">
        <v>0.79847085475921598</v>
      </c>
      <c r="G50">
        <v>0.698921886272728</v>
      </c>
      <c r="H50">
        <v>0.50465548038482699</v>
      </c>
      <c r="I50">
        <v>0.83101099729537997</v>
      </c>
      <c r="J50">
        <v>0.69110251963138603</v>
      </c>
      <c r="K50">
        <v>0.394990354776382</v>
      </c>
      <c r="L50">
        <v>0.681735038757324</v>
      </c>
      <c r="M50">
        <v>0.58751166751608297</v>
      </c>
      <c r="N50">
        <v>0.18168066442012801</v>
      </c>
      <c r="O50">
        <v>0.54555737972259499</v>
      </c>
      <c r="P50">
        <v>0.34952640626579501</v>
      </c>
      <c r="Q50">
        <v>0.29188913106918302</v>
      </c>
      <c r="R50">
        <v>0.61911034584045399</v>
      </c>
      <c r="S50">
        <v>0.383133854717016</v>
      </c>
      <c r="T50">
        <v>0.49614396691322299</v>
      </c>
      <c r="U50">
        <v>0.652030348777771</v>
      </c>
      <c r="V50">
        <v>0.55796770984306898</v>
      </c>
      <c r="W50">
        <v>0.36868685483932501</v>
      </c>
      <c r="X50">
        <v>0.69522565603256203</v>
      </c>
      <c r="Y50">
        <v>0.49100536992773403</v>
      </c>
    </row>
    <row r="51" spans="1:25" x14ac:dyDescent="0.4">
      <c r="A51" t="s">
        <v>549</v>
      </c>
      <c r="B51">
        <v>0.67584836483001698</v>
      </c>
      <c r="C51">
        <v>0.79763311147689797</v>
      </c>
      <c r="D51">
        <v>0.77386453590894999</v>
      </c>
      <c r="E51">
        <v>0.58013916015625</v>
      </c>
      <c r="F51">
        <v>0.75812739133834794</v>
      </c>
      <c r="G51">
        <v>0.72662846665633396</v>
      </c>
      <c r="H51">
        <v>0.62341773509979204</v>
      </c>
      <c r="I51">
        <v>0.79773557186126698</v>
      </c>
      <c r="J51">
        <v>0.67410134014330403</v>
      </c>
      <c r="K51">
        <v>0.34622269868850702</v>
      </c>
      <c r="L51">
        <v>0.48908007144928001</v>
      </c>
      <c r="M51">
        <v>0.40554351241964998</v>
      </c>
      <c r="N51">
        <v>0.181164115667343</v>
      </c>
      <c r="O51">
        <v>0.30709895491599998</v>
      </c>
      <c r="P51">
        <v>0.218425245661485</v>
      </c>
      <c r="Q51">
        <v>0.245586857199669</v>
      </c>
      <c r="R51">
        <v>0.395015448331833</v>
      </c>
      <c r="S51">
        <v>0.33316559305316501</v>
      </c>
      <c r="T51">
        <v>0.29182878136634799</v>
      </c>
      <c r="U51">
        <v>0.45963540673255898</v>
      </c>
      <c r="V51">
        <v>0.38160533967770999</v>
      </c>
      <c r="W51">
        <v>0.365506321191788</v>
      </c>
      <c r="X51">
        <v>0.62330406904220603</v>
      </c>
      <c r="Y51">
        <v>0.522390610293338</v>
      </c>
    </row>
    <row r="52" spans="1:25" x14ac:dyDescent="0.4">
      <c r="A52" t="s">
        <v>550</v>
      </c>
      <c r="B52">
        <v>0.51430618762970004</v>
      </c>
      <c r="C52">
        <v>0.81197249889373802</v>
      </c>
      <c r="D52">
        <v>0.69581033112037705</v>
      </c>
      <c r="E52">
        <v>0.37220019102096602</v>
      </c>
      <c r="F52">
        <v>0.83386397361755404</v>
      </c>
      <c r="G52">
        <v>0.58294292140220005</v>
      </c>
      <c r="H52">
        <v>0.49024176597595198</v>
      </c>
      <c r="I52">
        <v>0.85952848196029696</v>
      </c>
      <c r="J52">
        <v>0.67315451747604804</v>
      </c>
      <c r="K52">
        <v>0.38707223534584001</v>
      </c>
      <c r="L52">
        <v>0.84504675865173295</v>
      </c>
      <c r="M52">
        <v>0.659411587353263</v>
      </c>
      <c r="N52">
        <v>0.26840612292289701</v>
      </c>
      <c r="O52">
        <v>0.78469491004943803</v>
      </c>
      <c r="P52">
        <v>0.58358023537411596</v>
      </c>
      <c r="Q52">
        <v>0.40133503079414401</v>
      </c>
      <c r="R52">
        <v>0.85047024488449097</v>
      </c>
      <c r="S52">
        <v>0.62182765223440695</v>
      </c>
      <c r="T52">
        <v>0.508558809757233</v>
      </c>
      <c r="U52">
        <v>0.86822485923767101</v>
      </c>
      <c r="V52">
        <v>0.78291892721539402</v>
      </c>
      <c r="W52">
        <v>0.41947802901268</v>
      </c>
      <c r="X52">
        <v>0.84703910350799605</v>
      </c>
      <c r="Y52">
        <v>0.75433992559001495</v>
      </c>
    </row>
    <row r="53" spans="1:25" x14ac:dyDescent="0.4">
      <c r="A53" t="s">
        <v>551</v>
      </c>
      <c r="B53">
        <v>0.62083482742309604</v>
      </c>
      <c r="C53">
        <v>0.707588851451874</v>
      </c>
      <c r="D53">
        <v>0.66960643258011199</v>
      </c>
      <c r="E53">
        <v>0.38701310753822299</v>
      </c>
      <c r="F53">
        <v>0.64851719141006503</v>
      </c>
      <c r="G53">
        <v>0.48642134927866698</v>
      </c>
      <c r="H53">
        <v>0.44511458277702298</v>
      </c>
      <c r="I53">
        <v>0.63335376977920499</v>
      </c>
      <c r="J53">
        <v>0.53896193389307001</v>
      </c>
      <c r="K53">
        <v>0.33459240198135398</v>
      </c>
      <c r="L53">
        <v>0.55131566524505604</v>
      </c>
      <c r="M53">
        <v>0.42331868671534401</v>
      </c>
      <c r="N53">
        <v>0.48048779368400601</v>
      </c>
      <c r="O53">
        <v>0.63276833295822099</v>
      </c>
      <c r="P53">
        <v>0.56808524905589597</v>
      </c>
      <c r="Q53">
        <v>0.35786256194114702</v>
      </c>
      <c r="R53">
        <v>0.52702867984771695</v>
      </c>
      <c r="S53">
        <v>0.43650300983797002</v>
      </c>
      <c r="T53">
        <v>0.47044333815574602</v>
      </c>
      <c r="U53">
        <v>0.69153022766113303</v>
      </c>
      <c r="V53">
        <v>0.57744432279938196</v>
      </c>
      <c r="W53">
        <v>0.50283843278884899</v>
      </c>
      <c r="X53">
        <v>0.67933589220046997</v>
      </c>
      <c r="Y53">
        <v>0.59466553048083604</v>
      </c>
    </row>
    <row r="54" spans="1:25" x14ac:dyDescent="0.4">
      <c r="A54" t="s">
        <v>552</v>
      </c>
      <c r="B54">
        <v>0.59657263755798295</v>
      </c>
      <c r="C54">
        <v>0.63821202516555797</v>
      </c>
      <c r="D54">
        <v>0.61915194325976897</v>
      </c>
      <c r="E54">
        <v>0.42741242051124601</v>
      </c>
      <c r="F54">
        <v>0.61186814308166504</v>
      </c>
      <c r="G54">
        <v>0.544787024458249</v>
      </c>
      <c r="H54">
        <v>0.50061535835266102</v>
      </c>
      <c r="I54">
        <v>0.58598160743713401</v>
      </c>
      <c r="J54">
        <v>0.54044998023245105</v>
      </c>
      <c r="K54">
        <v>0.27308663725853</v>
      </c>
      <c r="L54">
        <v>0.47145399451255798</v>
      </c>
      <c r="M54">
        <v>0.35435077134105902</v>
      </c>
      <c r="N54">
        <v>0.425287365913391</v>
      </c>
      <c r="O54">
        <v>0.55633991956710804</v>
      </c>
      <c r="P54">
        <v>0.47851426816648901</v>
      </c>
      <c r="Q54">
        <v>0.39311084151268</v>
      </c>
      <c r="R54">
        <v>0.47960004210472101</v>
      </c>
      <c r="S54">
        <v>0.43263165735536202</v>
      </c>
      <c r="T54">
        <v>0.49091219902038602</v>
      </c>
      <c r="U54">
        <v>0.618705034255981</v>
      </c>
      <c r="V54">
        <v>0.55552321010165695</v>
      </c>
      <c r="W54">
        <v>0.41760838031768799</v>
      </c>
      <c r="X54">
        <v>0.56123667955398604</v>
      </c>
      <c r="Y54">
        <v>0.470363607009252</v>
      </c>
    </row>
    <row r="55" spans="1:25" x14ac:dyDescent="0.4">
      <c r="A55" t="s">
        <v>553</v>
      </c>
      <c r="B55">
        <v>0.69827771186828602</v>
      </c>
      <c r="C55">
        <v>0.75104624032974199</v>
      </c>
      <c r="D55">
        <v>0.73231277295521302</v>
      </c>
      <c r="E55">
        <v>0.65088933706283603</v>
      </c>
      <c r="F55">
        <v>0.77801030874252297</v>
      </c>
      <c r="G55">
        <v>0.71166878512927501</v>
      </c>
      <c r="H55">
        <v>0.64435946941375699</v>
      </c>
      <c r="I55">
        <v>0.76960408687591597</v>
      </c>
      <c r="J55">
        <v>0.71706419331686799</v>
      </c>
      <c r="K55">
        <v>0.50850814580917403</v>
      </c>
      <c r="L55">
        <v>0.66379678249359098</v>
      </c>
      <c r="M55">
        <v>0.61702781915664695</v>
      </c>
      <c r="N55">
        <v>0.434856176376343</v>
      </c>
      <c r="O55">
        <v>0.66912126541137695</v>
      </c>
      <c r="P55">
        <v>0.52872852342469401</v>
      </c>
      <c r="Q55">
        <v>0.35027340054512002</v>
      </c>
      <c r="R55">
        <v>0.55016559362411499</v>
      </c>
      <c r="S55">
        <v>0.43203312371458302</v>
      </c>
      <c r="T55">
        <v>0.42511901259422302</v>
      </c>
      <c r="U55">
        <v>0.64426875114440896</v>
      </c>
      <c r="V55">
        <v>0.53127571727548295</v>
      </c>
      <c r="W55">
        <v>0.49180078506469699</v>
      </c>
      <c r="X55">
        <v>0.67193019390106201</v>
      </c>
      <c r="Y55">
        <v>0.556333150182452</v>
      </c>
    </row>
    <row r="56" spans="1:25" x14ac:dyDescent="0.4">
      <c r="A56" t="s">
        <v>554</v>
      </c>
      <c r="B56">
        <v>0.38809078931808499</v>
      </c>
      <c r="C56">
        <v>0.72670882940292403</v>
      </c>
      <c r="D56">
        <v>0.59859316394879303</v>
      </c>
      <c r="E56">
        <v>0.43943008780479398</v>
      </c>
      <c r="F56">
        <v>0.65793383121490501</v>
      </c>
      <c r="G56">
        <v>0.55876586758173397</v>
      </c>
      <c r="H56">
        <v>0.45906510949134799</v>
      </c>
      <c r="I56">
        <v>0.71294361352920499</v>
      </c>
      <c r="J56">
        <v>0.54577207450683296</v>
      </c>
      <c r="K56">
        <v>0.402049779891968</v>
      </c>
      <c r="L56">
        <v>0.62932157516479503</v>
      </c>
      <c r="M56">
        <v>0.51175268682149699</v>
      </c>
      <c r="N56">
        <v>0.38629466295242298</v>
      </c>
      <c r="O56">
        <v>0.65940946340560902</v>
      </c>
      <c r="P56">
        <v>0.54249867223776305</v>
      </c>
      <c r="Q56">
        <v>0.445047527551651</v>
      </c>
      <c r="R56">
        <v>0.72658848762512196</v>
      </c>
      <c r="S56">
        <v>0.54759200031940702</v>
      </c>
      <c r="T56">
        <v>0.40606060624122597</v>
      </c>
      <c r="U56">
        <v>0.71080142259597801</v>
      </c>
      <c r="V56">
        <v>0.61214260986218105</v>
      </c>
      <c r="W56">
        <v>0.45939934253692599</v>
      </c>
      <c r="X56">
        <v>0.71600842475891102</v>
      </c>
      <c r="Y56">
        <v>0.52874851341430995</v>
      </c>
    </row>
    <row r="57" spans="1:25" x14ac:dyDescent="0.4">
      <c r="A57" t="s">
        <v>555</v>
      </c>
      <c r="B57">
        <v>0.484341621398926</v>
      </c>
      <c r="C57">
        <v>0.74820184707641602</v>
      </c>
      <c r="D57">
        <v>0.65159541573546298</v>
      </c>
      <c r="E57">
        <v>0.47117173671722401</v>
      </c>
      <c r="F57">
        <v>0.66526955366134599</v>
      </c>
      <c r="G57">
        <v>0.58372193137440098</v>
      </c>
      <c r="H57">
        <v>0.40552276372909501</v>
      </c>
      <c r="I57">
        <v>0.75019615888595603</v>
      </c>
      <c r="J57">
        <v>0.53908542837571705</v>
      </c>
      <c r="K57">
        <v>0.29778310656547502</v>
      </c>
      <c r="L57">
        <v>0.50491511821746804</v>
      </c>
      <c r="M57">
        <v>0.38339629714642098</v>
      </c>
      <c r="N57">
        <v>0.39855071902275102</v>
      </c>
      <c r="O57">
        <v>0.64575058221817005</v>
      </c>
      <c r="P57">
        <v>0.50221980356295204</v>
      </c>
      <c r="Q57">
        <v>0.312629073858261</v>
      </c>
      <c r="R57">
        <v>0.69154345989227295</v>
      </c>
      <c r="S57">
        <v>0.415571722552317</v>
      </c>
      <c r="T57">
        <v>0.49376687407493602</v>
      </c>
      <c r="U57">
        <v>0.77638000249862704</v>
      </c>
      <c r="V57">
        <v>0.69484784337905603</v>
      </c>
      <c r="W57">
        <v>0.49525931477546697</v>
      </c>
      <c r="X57">
        <v>0.86989271640777599</v>
      </c>
      <c r="Y57">
        <v>0.76251308155169195</v>
      </c>
    </row>
    <row r="58" spans="1:25" x14ac:dyDescent="0.4">
      <c r="A58" t="s">
        <v>556</v>
      </c>
      <c r="B58">
        <v>0.56903749704360995</v>
      </c>
      <c r="C58">
        <v>0.76505798101425204</v>
      </c>
      <c r="D58">
        <v>0.71564884097487902</v>
      </c>
      <c r="E58">
        <v>0.40341261029243503</v>
      </c>
      <c r="F58">
        <v>0.58135837316513095</v>
      </c>
      <c r="G58">
        <v>0.51818917195002201</v>
      </c>
      <c r="H58">
        <v>0.49209284782409701</v>
      </c>
      <c r="I58">
        <v>0.56504744291305498</v>
      </c>
      <c r="J58">
        <v>0.53263929596653703</v>
      </c>
      <c r="K58">
        <v>0.29104858636856101</v>
      </c>
      <c r="L58">
        <v>0.47380095720291099</v>
      </c>
      <c r="M58">
        <v>0.370257438332946</v>
      </c>
      <c r="N58">
        <v>0.39585390686988797</v>
      </c>
      <c r="O58">
        <v>0.59374094009399403</v>
      </c>
      <c r="P58">
        <v>0.54896817052805902</v>
      </c>
      <c r="Q58">
        <v>0.373564213514328</v>
      </c>
      <c r="R58">
        <v>0.58889073133468595</v>
      </c>
      <c r="S58">
        <v>0.50117558130511497</v>
      </c>
      <c r="T58">
        <v>0.48936113715171797</v>
      </c>
      <c r="U58">
        <v>0.64846044778823897</v>
      </c>
      <c r="V58">
        <v>0.58041027188301098</v>
      </c>
      <c r="W58">
        <v>0.431102365255356</v>
      </c>
      <c r="X58">
        <v>0.655284583568573</v>
      </c>
      <c r="Y58">
        <v>0.55501266320546505</v>
      </c>
    </row>
    <row r="59" spans="1:25" x14ac:dyDescent="0.4">
      <c r="A59" t="s">
        <v>557</v>
      </c>
      <c r="B59">
        <v>0.49253380298614502</v>
      </c>
      <c r="C59">
        <v>0.69873285293579102</v>
      </c>
      <c r="D59">
        <v>0.62351660927136698</v>
      </c>
      <c r="E59">
        <v>0.47456440329551702</v>
      </c>
      <c r="F59">
        <v>0.65466600656509399</v>
      </c>
      <c r="G59">
        <v>0.57635712169465603</v>
      </c>
      <c r="H59">
        <v>0.42543882131576499</v>
      </c>
      <c r="I59">
        <v>0.65341961383819602</v>
      </c>
      <c r="J59">
        <v>0.53537742750985295</v>
      </c>
      <c r="K59">
        <v>0.31688165664672902</v>
      </c>
      <c r="L59">
        <v>0.472738176584244</v>
      </c>
      <c r="M59">
        <v>0.40308179145767598</v>
      </c>
      <c r="N59">
        <v>0.415111124515533</v>
      </c>
      <c r="O59">
        <v>0.61386138200759899</v>
      </c>
      <c r="P59">
        <v>0.53014085179283499</v>
      </c>
      <c r="Q59">
        <v>0.32840487360954301</v>
      </c>
      <c r="R59">
        <v>0.48164185881614702</v>
      </c>
      <c r="S59">
        <v>0.38249643813996098</v>
      </c>
      <c r="T59">
        <v>0.49656227231025701</v>
      </c>
      <c r="U59">
        <v>0.66422355175018299</v>
      </c>
      <c r="V59">
        <v>0.57241696601822201</v>
      </c>
      <c r="W59">
        <v>0.42620438337326</v>
      </c>
      <c r="X59">
        <v>0.64330744743347201</v>
      </c>
      <c r="Y59">
        <v>0.51803675549370898</v>
      </c>
    </row>
    <row r="60" spans="1:25" x14ac:dyDescent="0.4">
      <c r="A60" t="s">
        <v>558</v>
      </c>
      <c r="B60">
        <v>0.54867786169052102</v>
      </c>
      <c r="C60">
        <v>0.84820663928985596</v>
      </c>
      <c r="D60">
        <v>0.68482130232142002</v>
      </c>
      <c r="E60">
        <v>0.38618949055671697</v>
      </c>
      <c r="F60">
        <v>0.77037918567657504</v>
      </c>
      <c r="G60">
        <v>0.56346730020508795</v>
      </c>
      <c r="H60">
        <v>0.40346291661262501</v>
      </c>
      <c r="I60">
        <v>0.85871452093124401</v>
      </c>
      <c r="J60">
        <v>0.64508759552863104</v>
      </c>
      <c r="K60">
        <v>0.37422415614128102</v>
      </c>
      <c r="L60">
        <v>0.83513361215591397</v>
      </c>
      <c r="M60">
        <v>0.62246324811408704</v>
      </c>
      <c r="N60">
        <v>0.19807824492454501</v>
      </c>
      <c r="O60">
        <v>0.67883259057998702</v>
      </c>
      <c r="P60">
        <v>0.393861934542656</v>
      </c>
      <c r="Q60">
        <v>0.300212383270264</v>
      </c>
      <c r="R60">
        <v>0.74324935674667403</v>
      </c>
      <c r="S60">
        <v>0.51931218936372203</v>
      </c>
      <c r="T60">
        <v>0.27835050225257901</v>
      </c>
      <c r="U60">
        <v>0.58082091808319103</v>
      </c>
      <c r="V60">
        <v>0.42946289679897398</v>
      </c>
      <c r="W60">
        <v>0.44326239824295</v>
      </c>
      <c r="X60">
        <v>0.706365525722504</v>
      </c>
      <c r="Y60">
        <v>0.56442524982032505</v>
      </c>
    </row>
    <row r="61" spans="1:25" x14ac:dyDescent="0.4">
      <c r="A61" t="s">
        <v>559</v>
      </c>
      <c r="B61">
        <v>0.54728233814239502</v>
      </c>
      <c r="C61">
        <v>0.83596760034561202</v>
      </c>
      <c r="D61">
        <v>0.73198554745087197</v>
      </c>
      <c r="E61">
        <v>0.35212659835815402</v>
      </c>
      <c r="F61">
        <v>0.742967009544373</v>
      </c>
      <c r="G61">
        <v>0.56847165570809299</v>
      </c>
      <c r="H61">
        <v>0.531888127326965</v>
      </c>
      <c r="I61">
        <v>0.82932889461517301</v>
      </c>
      <c r="J61">
        <v>0.74871392341760501</v>
      </c>
      <c r="K61">
        <v>0.39422509074211098</v>
      </c>
      <c r="L61">
        <v>0.8238165974617</v>
      </c>
      <c r="M61">
        <v>0.70662055015563896</v>
      </c>
      <c r="N61">
        <v>0.33792555332183799</v>
      </c>
      <c r="O61">
        <v>0.73486691713333097</v>
      </c>
      <c r="P61">
        <v>0.58487246242853297</v>
      </c>
      <c r="Q61">
        <v>0.37771502137184099</v>
      </c>
      <c r="R61">
        <v>0.59905970096588101</v>
      </c>
      <c r="S61">
        <v>0.443672298697325</v>
      </c>
      <c r="T61">
        <v>0.49009650945663502</v>
      </c>
      <c r="U61">
        <v>0.65321701765060403</v>
      </c>
      <c r="V61">
        <v>0.55405816756762005</v>
      </c>
      <c r="W61">
        <v>0.65092074871063199</v>
      </c>
      <c r="X61">
        <v>0.83371239900589</v>
      </c>
      <c r="Y61">
        <v>0.77772855300169697</v>
      </c>
    </row>
    <row r="62" spans="1:25" x14ac:dyDescent="0.4">
      <c r="A62" t="s">
        <v>560</v>
      </c>
      <c r="B62">
        <v>0.38167935609817499</v>
      </c>
      <c r="C62">
        <v>0.65705382823944103</v>
      </c>
      <c r="D62">
        <v>0.49082109743151198</v>
      </c>
      <c r="E62">
        <v>0.54528415203094505</v>
      </c>
      <c r="F62">
        <v>0.68300348520278897</v>
      </c>
      <c r="G62">
        <v>0.61681203184456701</v>
      </c>
      <c r="H62">
        <v>0.56542730331420898</v>
      </c>
      <c r="I62">
        <v>0.73069304227829002</v>
      </c>
      <c r="J62">
        <v>0.64679098334805696</v>
      </c>
      <c r="K62">
        <v>0.47240680456161499</v>
      </c>
      <c r="L62">
        <v>0.66588968038559004</v>
      </c>
      <c r="M62">
        <v>0.58900559976183098</v>
      </c>
      <c r="N62">
        <v>0.41955462098121599</v>
      </c>
      <c r="O62">
        <v>0.58646410703659102</v>
      </c>
      <c r="P62">
        <v>0.51027103333637602</v>
      </c>
      <c r="Q62">
        <v>0.49648872017860401</v>
      </c>
      <c r="R62">
        <v>0.698308885097504</v>
      </c>
      <c r="S62">
        <v>0.604684978723526</v>
      </c>
      <c r="T62">
        <v>0.46060955524444602</v>
      </c>
      <c r="U62">
        <v>0.69338524341583296</v>
      </c>
      <c r="V62">
        <v>0.60415398355188099</v>
      </c>
      <c r="W62">
        <v>0.32852852344512901</v>
      </c>
      <c r="X62">
        <v>0.53502058982849099</v>
      </c>
      <c r="Y62">
        <v>0.45648829895874499</v>
      </c>
    </row>
    <row r="63" spans="1:25" x14ac:dyDescent="0.4">
      <c r="A63" t="s">
        <v>561</v>
      </c>
      <c r="B63">
        <v>0.77582865953445401</v>
      </c>
      <c r="C63">
        <v>0.88143676519393899</v>
      </c>
      <c r="D63">
        <v>0.83209190693768498</v>
      </c>
      <c r="E63">
        <v>0.69555175304412797</v>
      </c>
      <c r="F63">
        <v>0.82073456048965499</v>
      </c>
      <c r="G63">
        <v>0.78559833006425295</v>
      </c>
      <c r="H63">
        <v>0.73265159130096402</v>
      </c>
      <c r="I63">
        <v>0.83813440799713101</v>
      </c>
      <c r="J63">
        <v>0.79867876984856301</v>
      </c>
      <c r="K63">
        <v>0.62722069025039695</v>
      </c>
      <c r="L63">
        <v>0.81713187694549605</v>
      </c>
      <c r="M63">
        <v>0.73822451125491695</v>
      </c>
      <c r="N63">
        <v>0.40689671039581299</v>
      </c>
      <c r="O63">
        <v>0.74836146831512496</v>
      </c>
      <c r="P63">
        <v>0.61654722392559103</v>
      </c>
      <c r="Q63">
        <v>0.417289137840271</v>
      </c>
      <c r="R63">
        <v>0.81072229146957397</v>
      </c>
      <c r="S63">
        <v>0.66503689776767405</v>
      </c>
      <c r="T63">
        <v>0.51834553480148304</v>
      </c>
      <c r="U63">
        <v>0.719848573207855</v>
      </c>
      <c r="V63">
        <v>0.61960137703202001</v>
      </c>
      <c r="W63">
        <v>0.45222929120063798</v>
      </c>
      <c r="X63">
        <v>0.72067618370056197</v>
      </c>
      <c r="Y63">
        <v>0.63324674259532598</v>
      </c>
    </row>
    <row r="64" spans="1:25" x14ac:dyDescent="0.4">
      <c r="A64" t="s">
        <v>562</v>
      </c>
      <c r="B64">
        <v>0.76540356874465898</v>
      </c>
      <c r="C64">
        <v>0.84946864843368497</v>
      </c>
      <c r="D64">
        <v>0.82928157769716704</v>
      </c>
      <c r="E64">
        <v>0.67444574832916304</v>
      </c>
      <c r="F64">
        <v>0.79124462604522705</v>
      </c>
      <c r="G64">
        <v>0.75639213048494802</v>
      </c>
      <c r="H64">
        <v>0.68897736072540305</v>
      </c>
      <c r="I64">
        <v>0.76299375295639005</v>
      </c>
      <c r="J64">
        <v>0.73146377159998999</v>
      </c>
      <c r="K64">
        <v>0.53731346130371105</v>
      </c>
      <c r="L64">
        <v>0.69691121578216597</v>
      </c>
      <c r="M64">
        <v>0.60079847849332402</v>
      </c>
      <c r="N64">
        <v>0.42934978008270303</v>
      </c>
      <c r="O64">
        <v>0.56845259666442904</v>
      </c>
      <c r="P64">
        <v>0.48311106516764701</v>
      </c>
      <c r="Q64">
        <v>0.447365552186966</v>
      </c>
      <c r="R64">
        <v>0.57348561286926303</v>
      </c>
      <c r="S64">
        <v>0.50761338380666898</v>
      </c>
      <c r="T64">
        <v>0.597600877285004</v>
      </c>
      <c r="U64">
        <v>0.735265672206879</v>
      </c>
      <c r="V64">
        <v>0.66612585232807997</v>
      </c>
      <c r="W64">
        <v>0.63398009538650502</v>
      </c>
      <c r="X64">
        <v>0.70438796281814597</v>
      </c>
      <c r="Y64">
        <v>0.67608758119436396</v>
      </c>
    </row>
    <row r="65" spans="1:25" x14ac:dyDescent="0.4">
      <c r="A65" t="s">
        <v>563</v>
      </c>
      <c r="B65">
        <v>0.73773640394210804</v>
      </c>
      <c r="C65">
        <v>0.84591746330261197</v>
      </c>
      <c r="D65">
        <v>0.78167589931260995</v>
      </c>
      <c r="E65">
        <v>0.57804924249649003</v>
      </c>
      <c r="F65">
        <v>0.70429831743240401</v>
      </c>
      <c r="G65">
        <v>0.63899913288298105</v>
      </c>
      <c r="H65">
        <v>0.61439281702041604</v>
      </c>
      <c r="I65">
        <v>0.73738443851470903</v>
      </c>
      <c r="J65">
        <v>0.67634354602722901</v>
      </c>
      <c r="K65">
        <v>0.46807646751403797</v>
      </c>
      <c r="L65">
        <v>0.59950172901153598</v>
      </c>
      <c r="M65">
        <v>0.53496469486327403</v>
      </c>
      <c r="N65">
        <v>0.37588623166084301</v>
      </c>
      <c r="O65">
        <v>0.65446722507476796</v>
      </c>
      <c r="P65">
        <v>0.50393782485099003</v>
      </c>
      <c r="Q65">
        <v>0.45663931965827897</v>
      </c>
      <c r="R65">
        <v>0.62731063365936302</v>
      </c>
      <c r="S65">
        <v>0.54404201961698995</v>
      </c>
      <c r="T65">
        <v>0.48770493268966703</v>
      </c>
      <c r="U65">
        <v>0.72836673259735096</v>
      </c>
      <c r="V65">
        <v>0.61404718671526204</v>
      </c>
      <c r="W65">
        <v>0.43954801559448198</v>
      </c>
      <c r="X65">
        <v>0.66731142997741699</v>
      </c>
      <c r="Y65">
        <v>0.53357460811024604</v>
      </c>
    </row>
    <row r="66" spans="1:25" x14ac:dyDescent="0.4">
      <c r="A66" t="s">
        <v>564</v>
      </c>
      <c r="B66">
        <v>0.2054712921381</v>
      </c>
      <c r="C66">
        <v>0.73353224992752097</v>
      </c>
      <c r="D66">
        <v>0.44725577654756699</v>
      </c>
      <c r="E66">
        <v>0.42984104156494102</v>
      </c>
      <c r="F66">
        <v>0.83728688955306996</v>
      </c>
      <c r="G66">
        <v>0.63011701833536704</v>
      </c>
      <c r="H66">
        <v>0.456916093826294</v>
      </c>
      <c r="I66">
        <v>0.80558228492736805</v>
      </c>
      <c r="J66">
        <v>0.57701228731691601</v>
      </c>
      <c r="K66">
        <v>0.33796525001525901</v>
      </c>
      <c r="L66">
        <v>0.77815222740173295</v>
      </c>
      <c r="M66">
        <v>0.50301847961839197</v>
      </c>
      <c r="N66">
        <v>0.279410719871521</v>
      </c>
      <c r="O66">
        <v>0.79342168569564797</v>
      </c>
      <c r="P66">
        <v>0.41324650755255998</v>
      </c>
      <c r="Q66">
        <v>0.30756351351737998</v>
      </c>
      <c r="R66">
        <v>0.81563240289688099</v>
      </c>
      <c r="S66">
        <v>0.497870914414205</v>
      </c>
      <c r="T66">
        <v>0.42014741897583002</v>
      </c>
      <c r="U66">
        <v>0.760814249515533</v>
      </c>
      <c r="V66">
        <v>0.62229224860412402</v>
      </c>
      <c r="W66">
        <v>0.55612903833389304</v>
      </c>
      <c r="X66">
        <v>0.87184876203536998</v>
      </c>
      <c r="Y66">
        <v>0.81892683449732895</v>
      </c>
    </row>
    <row r="67" spans="1:25" x14ac:dyDescent="0.4">
      <c r="A67" t="s">
        <v>565</v>
      </c>
      <c r="B67">
        <v>0.19375662505626701</v>
      </c>
      <c r="C67">
        <v>0.44476914405822798</v>
      </c>
      <c r="D67">
        <v>0.40037068413509103</v>
      </c>
      <c r="E67">
        <v>0.58735209703445401</v>
      </c>
      <c r="F67">
        <v>0.78771930932998702</v>
      </c>
      <c r="G67">
        <v>0.723199579086933</v>
      </c>
      <c r="H67">
        <v>0.54869109392166104</v>
      </c>
      <c r="I67">
        <v>0.76552462577819802</v>
      </c>
      <c r="J67">
        <v>0.67017594274583703</v>
      </c>
      <c r="K67">
        <v>0.47889780998230003</v>
      </c>
      <c r="L67">
        <v>0.73684209585189797</v>
      </c>
      <c r="M67">
        <v>0.59350384853698401</v>
      </c>
      <c r="N67">
        <v>0.34803545475006098</v>
      </c>
      <c r="O67">
        <v>0.67407298088073697</v>
      </c>
      <c r="P67">
        <v>0.46568247119148998</v>
      </c>
      <c r="Q67">
        <v>0.30414667725562999</v>
      </c>
      <c r="R67">
        <v>0.67361325025558505</v>
      </c>
      <c r="S67">
        <v>0.45367210775941302</v>
      </c>
      <c r="T67">
        <v>0.321653813123703</v>
      </c>
      <c r="U67">
        <v>0.63395512104034402</v>
      </c>
      <c r="V67">
        <v>0.462563852359961</v>
      </c>
      <c r="W67">
        <v>0.34202453494071999</v>
      </c>
      <c r="X67">
        <v>0.67462688684463501</v>
      </c>
      <c r="Y67">
        <v>0.48973189769210401</v>
      </c>
    </row>
    <row r="68" spans="1:25" x14ac:dyDescent="0.4">
      <c r="A68" t="s">
        <v>566</v>
      </c>
      <c r="B68">
        <v>0.73958426713943504</v>
      </c>
      <c r="C68">
        <v>0.83157616853714</v>
      </c>
      <c r="D68">
        <v>0.77847795303051304</v>
      </c>
      <c r="E68">
        <v>0.590246140956879</v>
      </c>
      <c r="F68">
        <v>0.70370823144912698</v>
      </c>
      <c r="G68">
        <v>0.63383517127770606</v>
      </c>
      <c r="H68">
        <v>0.55560410022735596</v>
      </c>
      <c r="I68">
        <v>0.64343595504760698</v>
      </c>
      <c r="J68">
        <v>0.59439859252709604</v>
      </c>
      <c r="K68">
        <v>0.446022719144821</v>
      </c>
      <c r="L68">
        <v>0.51501452922821001</v>
      </c>
      <c r="M68">
        <v>0.47098395457634601</v>
      </c>
      <c r="N68">
        <v>0.46490874886512801</v>
      </c>
      <c r="O68">
        <v>0.61446952819824197</v>
      </c>
      <c r="P68">
        <v>0.52075097996455</v>
      </c>
      <c r="Q68">
        <v>0.43806067109107999</v>
      </c>
      <c r="R68">
        <v>0.58064377307891801</v>
      </c>
      <c r="S68">
        <v>0.51668015237038001</v>
      </c>
      <c r="T68">
        <v>0.67262250185012795</v>
      </c>
      <c r="U68">
        <v>0.73766815662384</v>
      </c>
      <c r="V68">
        <v>0.69880131574777504</v>
      </c>
      <c r="W68">
        <v>0.60044395923614502</v>
      </c>
      <c r="X68">
        <v>0.74971812963485696</v>
      </c>
      <c r="Y68">
        <v>0.67832310383136496</v>
      </c>
    </row>
    <row r="69" spans="1:25" x14ac:dyDescent="0.4">
      <c r="A69" t="s">
        <v>567</v>
      </c>
      <c r="B69">
        <v>0.38981693983077997</v>
      </c>
      <c r="C69">
        <v>0.692912757396698</v>
      </c>
      <c r="D69">
        <v>0.48090088847039703</v>
      </c>
      <c r="E69">
        <v>0.42552718520164501</v>
      </c>
      <c r="F69">
        <v>0.686262726783752</v>
      </c>
      <c r="G69">
        <v>0.54875686422161696</v>
      </c>
      <c r="H69">
        <v>0.38132733106613198</v>
      </c>
      <c r="I69">
        <v>0.58735835552215598</v>
      </c>
      <c r="J69">
        <v>0.48211585687494801</v>
      </c>
      <c r="K69">
        <v>0.30263647437095598</v>
      </c>
      <c r="L69">
        <v>0.54142314195632901</v>
      </c>
      <c r="M69">
        <v>0.41671158184950402</v>
      </c>
      <c r="N69">
        <v>0.357990622520447</v>
      </c>
      <c r="O69">
        <v>0.70149290561676003</v>
      </c>
      <c r="P69">
        <v>0.50303925214142597</v>
      </c>
      <c r="Q69">
        <v>0.33666679263114901</v>
      </c>
      <c r="R69">
        <v>0.72336244583129905</v>
      </c>
      <c r="S69">
        <v>0.44594029756798198</v>
      </c>
      <c r="T69">
        <v>0.49870419502258301</v>
      </c>
      <c r="U69">
        <v>0.79413527250289895</v>
      </c>
      <c r="V69">
        <v>0.61013324370329403</v>
      </c>
      <c r="W69">
        <v>0.40843719244003301</v>
      </c>
      <c r="X69">
        <v>0.68337863683700595</v>
      </c>
      <c r="Y69">
        <v>0.57223899200044803</v>
      </c>
    </row>
    <row r="70" spans="1:25" x14ac:dyDescent="0.4">
      <c r="A70" t="s">
        <v>568</v>
      </c>
      <c r="B70">
        <v>0.43406161665916398</v>
      </c>
      <c r="C70">
        <v>0.63490676879882801</v>
      </c>
      <c r="D70">
        <v>0.52502090406061996</v>
      </c>
      <c r="E70">
        <v>0.45283660292625399</v>
      </c>
      <c r="F70">
        <v>0.68341511487960804</v>
      </c>
      <c r="G70">
        <v>0.52869882334524099</v>
      </c>
      <c r="H70">
        <v>0.41963636875152599</v>
      </c>
      <c r="I70">
        <v>0.65322846174240101</v>
      </c>
      <c r="J70">
        <v>0.53830232860437099</v>
      </c>
      <c r="K70">
        <v>0.429694324731827</v>
      </c>
      <c r="L70">
        <v>0.70291119813919101</v>
      </c>
      <c r="M70">
        <v>0.57187687105207297</v>
      </c>
      <c r="N70">
        <v>0.373128652572632</v>
      </c>
      <c r="O70">
        <v>0.62479859590530396</v>
      </c>
      <c r="P70">
        <v>0.49528601320821802</v>
      </c>
      <c r="Q70">
        <v>0.355428576469421</v>
      </c>
      <c r="R70">
        <v>0.64491850137710605</v>
      </c>
      <c r="S70">
        <v>0.47126425780467102</v>
      </c>
      <c r="T70">
        <v>0.555009245872498</v>
      </c>
      <c r="U70">
        <v>0.74195003509521495</v>
      </c>
      <c r="V70">
        <v>0.64891709498505101</v>
      </c>
      <c r="W70">
        <v>0.46228927373886097</v>
      </c>
      <c r="X70">
        <v>0.74048441648483299</v>
      </c>
      <c r="Y70">
        <v>0.64272774022016999</v>
      </c>
    </row>
    <row r="71" spans="1:25" x14ac:dyDescent="0.4">
      <c r="A71" t="s">
        <v>569</v>
      </c>
      <c r="B71">
        <v>0.61139923334121704</v>
      </c>
      <c r="C71">
        <v>0.84032499790191695</v>
      </c>
      <c r="D71">
        <v>0.72074675187468495</v>
      </c>
      <c r="E71">
        <v>0.45519968867301902</v>
      </c>
      <c r="F71">
        <v>0.78188103437423695</v>
      </c>
      <c r="G71">
        <v>0.56291903369128704</v>
      </c>
      <c r="H71">
        <v>0.39072445034980802</v>
      </c>
      <c r="I71">
        <v>0.81467986106872603</v>
      </c>
      <c r="J71">
        <v>0.55866284295916602</v>
      </c>
      <c r="K71">
        <v>0.41943815350532498</v>
      </c>
      <c r="L71">
        <v>0.73003375530242898</v>
      </c>
      <c r="M71">
        <v>0.54189936630427804</v>
      </c>
      <c r="N71">
        <v>0.31868210434913602</v>
      </c>
      <c r="O71">
        <v>0.67065840959548995</v>
      </c>
      <c r="P71">
        <v>0.45735043194144998</v>
      </c>
      <c r="Q71">
        <v>0.35192114114761402</v>
      </c>
      <c r="R71">
        <v>0.72150129079818703</v>
      </c>
      <c r="S71">
        <v>0.51271909661591097</v>
      </c>
      <c r="T71">
        <v>0.44540941715240501</v>
      </c>
      <c r="U71">
        <v>0.80841976404190097</v>
      </c>
      <c r="V71">
        <v>0.59698312450200297</v>
      </c>
      <c r="W71">
        <v>0.48593074083328203</v>
      </c>
      <c r="X71">
        <v>0.78172838687896695</v>
      </c>
      <c r="Y71">
        <v>0.62016832269728195</v>
      </c>
    </row>
    <row r="72" spans="1:25" x14ac:dyDescent="0.4">
      <c r="A72" t="s">
        <v>570</v>
      </c>
      <c r="B72">
        <v>0.48830673098564098</v>
      </c>
      <c r="C72">
        <v>0.68164438009262096</v>
      </c>
      <c r="D72">
        <v>0.56330281744400701</v>
      </c>
      <c r="E72">
        <v>0.35344839096069303</v>
      </c>
      <c r="F72">
        <v>0.52229267358779896</v>
      </c>
      <c r="G72">
        <v>0.449092159668605</v>
      </c>
      <c r="H72">
        <v>0.57104718685150102</v>
      </c>
      <c r="I72">
        <v>0.730496466159821</v>
      </c>
      <c r="J72">
        <v>0.658761079112689</v>
      </c>
      <c r="K72">
        <v>0.67418819665908802</v>
      </c>
      <c r="L72">
        <v>0.77011495828628496</v>
      </c>
      <c r="M72">
        <v>0.72941139837106095</v>
      </c>
      <c r="N72">
        <v>0.72732013463973999</v>
      </c>
      <c r="O72">
        <v>0.79068326950073198</v>
      </c>
      <c r="P72">
        <v>0.76434176663557696</v>
      </c>
      <c r="Q72">
        <v>0.82339394092559803</v>
      </c>
      <c r="R72">
        <v>0.85024517774581898</v>
      </c>
      <c r="S72">
        <v>0.83628717561562904</v>
      </c>
      <c r="T72">
        <v>0.54361754655838002</v>
      </c>
      <c r="U72">
        <v>0.73320597410202004</v>
      </c>
      <c r="V72">
        <v>0.630376636981964</v>
      </c>
      <c r="W72">
        <v>0.58786797523498502</v>
      </c>
      <c r="X72">
        <v>0.70491802692413297</v>
      </c>
      <c r="Y72">
        <v>0.64586260914802596</v>
      </c>
    </row>
    <row r="73" spans="1:25" x14ac:dyDescent="0.4">
      <c r="A73" t="s">
        <v>588</v>
      </c>
      <c r="B73">
        <v>0.48358729481697099</v>
      </c>
      <c r="C73">
        <v>0.73750209808349598</v>
      </c>
      <c r="D73">
        <v>0.62705753510817897</v>
      </c>
      <c r="E73">
        <v>0.56664007902145397</v>
      </c>
      <c r="F73">
        <v>0.806007981300354</v>
      </c>
      <c r="G73">
        <v>0.74040644243359599</v>
      </c>
      <c r="H73">
        <v>0.739549160003662</v>
      </c>
      <c r="I73">
        <v>0.83007210493087802</v>
      </c>
      <c r="J73">
        <v>0.79740417841821898</v>
      </c>
      <c r="K73">
        <v>0.74828809499740601</v>
      </c>
      <c r="L73">
        <v>0.80645161867141701</v>
      </c>
      <c r="M73">
        <v>0.78540647402405706</v>
      </c>
      <c r="N73">
        <v>0.36268740892410301</v>
      </c>
      <c r="O73">
        <v>0.65127438306808505</v>
      </c>
      <c r="P73">
        <v>0.478969091549516</v>
      </c>
      <c r="Q73">
        <v>0.67621177434921298</v>
      </c>
      <c r="R73">
        <v>0.78676009178161599</v>
      </c>
      <c r="S73">
        <v>0.73795670550316605</v>
      </c>
      <c r="T73">
        <v>0.73266875743866</v>
      </c>
      <c r="U73">
        <v>0.83517259359359697</v>
      </c>
      <c r="V73">
        <v>0.80806578975170895</v>
      </c>
      <c r="W73">
        <v>0.662966728210449</v>
      </c>
      <c r="X73">
        <v>0.82930755615234397</v>
      </c>
      <c r="Y73">
        <v>0.77915933262556802</v>
      </c>
    </row>
    <row r="74" spans="1:25" x14ac:dyDescent="0.4">
      <c r="A74" t="s">
        <v>571</v>
      </c>
      <c r="B74">
        <v>0.65439337491989102</v>
      </c>
      <c r="C74">
        <v>0.702126145362854</v>
      </c>
      <c r="D74">
        <v>0.680186986923218</v>
      </c>
      <c r="E74">
        <v>0.55881053209304798</v>
      </c>
      <c r="F74">
        <v>0.65696555376052901</v>
      </c>
      <c r="G74">
        <v>0.61559852626588596</v>
      </c>
      <c r="H74">
        <v>0.56352460384368896</v>
      </c>
      <c r="I74">
        <v>0.68945538997650102</v>
      </c>
      <c r="J74">
        <v>0.62235351403554295</v>
      </c>
      <c r="K74">
        <v>0.52255636453628496</v>
      </c>
      <c r="L74">
        <v>0.64888888597488403</v>
      </c>
      <c r="M74">
        <v>0.58002418279647805</v>
      </c>
      <c r="N74">
        <v>0.44020825624465898</v>
      </c>
      <c r="O74">
        <v>0.58527582883834794</v>
      </c>
      <c r="P74">
        <v>0.51325778497590002</v>
      </c>
      <c r="Q74">
        <v>0.50071620941162098</v>
      </c>
      <c r="R74">
        <v>0.62286418676376298</v>
      </c>
      <c r="S74">
        <v>0.551583051681519</v>
      </c>
      <c r="T74">
        <v>0.54778808355331399</v>
      </c>
      <c r="U74">
        <v>0.62677401304244995</v>
      </c>
      <c r="V74">
        <v>0.58890036079618702</v>
      </c>
      <c r="W74">
        <v>0.57003259658813499</v>
      </c>
      <c r="X74">
        <v>0.63532108068466198</v>
      </c>
      <c r="Y74">
        <v>0.60729253954357598</v>
      </c>
    </row>
    <row r="75" spans="1:25" x14ac:dyDescent="0.4">
      <c r="A75" t="s">
        <v>589</v>
      </c>
      <c r="B75">
        <v>0.349469393491745</v>
      </c>
      <c r="C75">
        <v>0.84477841854095503</v>
      </c>
      <c r="D75">
        <v>0.59396343720264899</v>
      </c>
      <c r="E75">
        <v>0.60814499855041504</v>
      </c>
      <c r="F75">
        <v>0.83420872688293501</v>
      </c>
      <c r="G75">
        <v>0.78597083152868796</v>
      </c>
      <c r="H75">
        <v>0.70081710815429699</v>
      </c>
      <c r="I75">
        <v>0.83918035030365001</v>
      </c>
      <c r="J75">
        <v>0.80267996207261605</v>
      </c>
      <c r="K75">
        <v>0.68579709529876698</v>
      </c>
      <c r="L75">
        <v>0.82618385553359996</v>
      </c>
      <c r="M75">
        <v>0.78751744826634695</v>
      </c>
      <c r="N75">
        <v>0.56501799821853604</v>
      </c>
      <c r="O75">
        <v>0.76784092187881503</v>
      </c>
      <c r="P75">
        <v>0.72984186777701698</v>
      </c>
      <c r="Q75">
        <v>0.68584895133972201</v>
      </c>
      <c r="R75">
        <v>0.84072268009185802</v>
      </c>
      <c r="S75">
        <v>0.81214120051799699</v>
      </c>
      <c r="T75">
        <v>0.37009543180465698</v>
      </c>
      <c r="U75">
        <v>0.69832402467727706</v>
      </c>
      <c r="V75">
        <v>0.491723225666926</v>
      </c>
      <c r="W75">
        <v>0.25528454780578602</v>
      </c>
      <c r="X75">
        <v>0.55287438631057695</v>
      </c>
      <c r="Y75">
        <v>0.36767402780361702</v>
      </c>
    </row>
    <row r="76" spans="1:25" x14ac:dyDescent="0.4">
      <c r="A76" t="s">
        <v>572</v>
      </c>
      <c r="B76">
        <v>0.77747786045074496</v>
      </c>
      <c r="C76">
        <v>0.87166422605514504</v>
      </c>
      <c r="D76">
        <v>0.80810619412728102</v>
      </c>
      <c r="E76">
        <v>0.46953737735748302</v>
      </c>
      <c r="F76">
        <v>0.72898465394973799</v>
      </c>
      <c r="G76">
        <v>0.55852797796141396</v>
      </c>
      <c r="H76">
        <v>0.50495052337646495</v>
      </c>
      <c r="I76">
        <v>0.73414087295532204</v>
      </c>
      <c r="J76">
        <v>0.610476771615586</v>
      </c>
      <c r="K76">
        <v>0.380902409553528</v>
      </c>
      <c r="L76">
        <v>0.69829422235488903</v>
      </c>
      <c r="M76">
        <v>0.53224991796151599</v>
      </c>
      <c r="N76">
        <v>0.39497727155685403</v>
      </c>
      <c r="O76">
        <v>0.61280333995819103</v>
      </c>
      <c r="P76">
        <v>0.51304019172236603</v>
      </c>
      <c r="Q76">
        <v>0.54982042312622104</v>
      </c>
      <c r="R76">
        <v>0.69972962141036998</v>
      </c>
      <c r="S76">
        <v>0.61203412514812505</v>
      </c>
      <c r="T76">
        <v>0.27833181619644198</v>
      </c>
      <c r="U76">
        <v>0.73235565423965499</v>
      </c>
      <c r="V76">
        <v>0.54535249156772003</v>
      </c>
      <c r="W76">
        <v>0.467315703630447</v>
      </c>
      <c r="X76">
        <v>0.73018079996108998</v>
      </c>
      <c r="Y76">
        <v>0.56593447473813896</v>
      </c>
    </row>
    <row r="77" spans="1:25" x14ac:dyDescent="0.4">
      <c r="A77" t="s">
        <v>573</v>
      </c>
      <c r="B77">
        <v>0.285941451787949</v>
      </c>
      <c r="C77">
        <v>0.45852971076965299</v>
      </c>
      <c r="D77">
        <v>0.41082245766002501</v>
      </c>
      <c r="E77">
        <v>0.40252560377120999</v>
      </c>
      <c r="F77">
        <v>0.82361745834350597</v>
      </c>
      <c r="G77">
        <v>0.66380489708107204</v>
      </c>
      <c r="H77">
        <v>0.479493677616119</v>
      </c>
      <c r="I77">
        <v>0.73947894573211703</v>
      </c>
      <c r="J77">
        <v>0.59619561032714097</v>
      </c>
      <c r="K77">
        <v>0.41384181380271901</v>
      </c>
      <c r="L77">
        <v>0.69954127073287997</v>
      </c>
      <c r="M77">
        <v>0.52287833698999098</v>
      </c>
      <c r="N77">
        <v>0.37862831354141202</v>
      </c>
      <c r="O77">
        <v>0.70276224613189697</v>
      </c>
      <c r="P77">
        <v>0.50887719869056602</v>
      </c>
      <c r="Q77">
        <v>0.41226494312286399</v>
      </c>
      <c r="R77">
        <v>0.68271529674529996</v>
      </c>
      <c r="S77">
        <v>0.53551515825440898</v>
      </c>
      <c r="T77">
        <v>0.506666660308838</v>
      </c>
      <c r="U77">
        <v>0.71893650293350198</v>
      </c>
      <c r="V77">
        <v>0.59178976338600497</v>
      </c>
      <c r="W77">
        <v>0.44158878922462502</v>
      </c>
      <c r="X77">
        <v>0.71798032522201505</v>
      </c>
      <c r="Y77">
        <v>0.56680185159790197</v>
      </c>
    </row>
    <row r="78" spans="1:25" x14ac:dyDescent="0.4">
      <c r="A78" t="s">
        <v>574</v>
      </c>
      <c r="B78">
        <v>0.488815248012543</v>
      </c>
      <c r="C78">
        <v>0.75956284999847401</v>
      </c>
      <c r="D78">
        <v>0.61752310585468395</v>
      </c>
      <c r="E78">
        <v>0.32451206445693997</v>
      </c>
      <c r="F78">
        <v>0.59343433380126998</v>
      </c>
      <c r="G78">
        <v>0.44859672290213598</v>
      </c>
      <c r="H78">
        <v>0.42857143282890298</v>
      </c>
      <c r="I78">
        <v>0.65172934532165505</v>
      </c>
      <c r="J78">
        <v>0.527373779961404</v>
      </c>
      <c r="K78">
        <v>0.39180910587310802</v>
      </c>
      <c r="L78">
        <v>0.65208375453948997</v>
      </c>
      <c r="M78">
        <v>0.48758297651372101</v>
      </c>
      <c r="N78">
        <v>0.310531497001648</v>
      </c>
      <c r="O78">
        <v>0.48240551352500899</v>
      </c>
      <c r="P78">
        <v>0.38621772286739797</v>
      </c>
      <c r="Q78">
        <v>0.30778673291206399</v>
      </c>
      <c r="R78">
        <v>0.54534304141998302</v>
      </c>
      <c r="S78">
        <v>0.39318078185649602</v>
      </c>
      <c r="T78">
        <v>0.42868721485137901</v>
      </c>
      <c r="U78">
        <v>0.69914066791534402</v>
      </c>
      <c r="V78">
        <v>0.54100245998260799</v>
      </c>
      <c r="W78">
        <v>0.36368319392204301</v>
      </c>
      <c r="X78">
        <v>0.62344324588775601</v>
      </c>
      <c r="Y78">
        <v>0.51882068083641397</v>
      </c>
    </row>
    <row r="79" spans="1:25" x14ac:dyDescent="0.4">
      <c r="A79" t="s">
        <v>4</v>
      </c>
      <c r="B79">
        <v>0.61656141281127896</v>
      </c>
      <c r="C79">
        <v>0.83800303936004605</v>
      </c>
      <c r="D79">
        <v>0.73211995091127302</v>
      </c>
      <c r="E79">
        <v>0.51046097278595004</v>
      </c>
      <c r="F79">
        <v>0.76027411222457897</v>
      </c>
      <c r="G79">
        <v>0.62467211063789296</v>
      </c>
      <c r="H79">
        <v>0.34565117955207803</v>
      </c>
      <c r="I79">
        <v>0.68570649623870805</v>
      </c>
      <c r="J79">
        <v>0.48885984589224302</v>
      </c>
      <c r="K79">
        <v>0.25682508945465099</v>
      </c>
      <c r="L79">
        <v>0.581881523132324</v>
      </c>
      <c r="M79">
        <v>0.424892222427804</v>
      </c>
      <c r="N79">
        <v>0.445153027772903</v>
      </c>
      <c r="O79">
        <v>0.83505094051361095</v>
      </c>
      <c r="P79">
        <v>0.65021417387153801</v>
      </c>
      <c r="Q79">
        <v>0.543512642383575</v>
      </c>
      <c r="R79">
        <v>0.88288635015487704</v>
      </c>
      <c r="S79">
        <v>0.80084224110064295</v>
      </c>
      <c r="T79">
        <v>0.54525625705719005</v>
      </c>
      <c r="U79">
        <v>0.84005939960479703</v>
      </c>
      <c r="V79">
        <v>0.78307033362595901</v>
      </c>
      <c r="W79">
        <v>0.26704794168472301</v>
      </c>
      <c r="X79">
        <v>0.67138046026229903</v>
      </c>
      <c r="Y79">
        <v>0.48754367702033202</v>
      </c>
    </row>
    <row r="80" spans="1:25" x14ac:dyDescent="0.4">
      <c r="A80" t="s">
        <v>5</v>
      </c>
      <c r="B80">
        <v>0.62629818916320801</v>
      </c>
      <c r="C80">
        <v>0.77281308174133301</v>
      </c>
      <c r="D80">
        <v>0.69889663252979495</v>
      </c>
      <c r="E80">
        <v>0.41548398137092601</v>
      </c>
      <c r="F80">
        <v>0.61731320619583097</v>
      </c>
      <c r="G80">
        <v>0.500436945352703</v>
      </c>
      <c r="H80">
        <v>0.38829150795936601</v>
      </c>
      <c r="I80">
        <v>0.65521711111068703</v>
      </c>
      <c r="J80">
        <v>0.50792997097596504</v>
      </c>
      <c r="K80">
        <v>0.34201267361640902</v>
      </c>
      <c r="L80">
        <v>0.62206572294235196</v>
      </c>
      <c r="M80">
        <v>0.44955125590786299</v>
      </c>
      <c r="N80">
        <v>0.38020160794258101</v>
      </c>
      <c r="O80">
        <v>0.65614771842956499</v>
      </c>
      <c r="P80">
        <v>0.483017092570662</v>
      </c>
      <c r="Q80">
        <v>0.30597355961799599</v>
      </c>
      <c r="R80">
        <v>0.67641687393188499</v>
      </c>
      <c r="S80">
        <v>0.47719371924176801</v>
      </c>
      <c r="T80">
        <v>0.34817352890968301</v>
      </c>
      <c r="U80">
        <v>0.68287038803100597</v>
      </c>
      <c r="V80">
        <v>0.47393623134121299</v>
      </c>
      <c r="W80">
        <v>0.59747099876403797</v>
      </c>
      <c r="X80">
        <v>0.78593271970748901</v>
      </c>
      <c r="Y80">
        <v>0.71860867459327005</v>
      </c>
    </row>
    <row r="81" spans="1:25" x14ac:dyDescent="0.4">
      <c r="A81" t="s">
        <v>6</v>
      </c>
      <c r="B81">
        <v>0.51775979995727495</v>
      </c>
      <c r="C81">
        <v>0.64085489511489901</v>
      </c>
      <c r="D81">
        <v>0.58453130722045898</v>
      </c>
      <c r="E81">
        <v>0.62969303131103505</v>
      </c>
      <c r="F81">
        <v>0.79254758358001698</v>
      </c>
      <c r="G81">
        <v>0.72376251762563504</v>
      </c>
      <c r="H81">
        <v>0.68376624584197998</v>
      </c>
      <c r="I81">
        <v>0.82025545835494995</v>
      </c>
      <c r="J81">
        <v>0.75536293694467205</v>
      </c>
      <c r="K81">
        <v>0.45118343830108598</v>
      </c>
      <c r="L81">
        <v>0.64481633901596103</v>
      </c>
      <c r="M81">
        <v>0.55041251399300295</v>
      </c>
      <c r="N81">
        <v>0.45441988110542297</v>
      </c>
      <c r="O81">
        <v>0.64109230041503895</v>
      </c>
      <c r="P81">
        <v>0.53744321790608496</v>
      </c>
      <c r="Q81">
        <v>0.43269523978233299</v>
      </c>
      <c r="R81">
        <v>0.719385325908661</v>
      </c>
      <c r="S81">
        <v>0.61790684949268004</v>
      </c>
      <c r="T81">
        <v>0.70117026567459095</v>
      </c>
      <c r="U81">
        <v>0.78928941488266002</v>
      </c>
      <c r="V81">
        <v>0.75256014953960104</v>
      </c>
      <c r="W81">
        <v>0.68008095026016202</v>
      </c>
      <c r="X81">
        <v>0.80669486522674605</v>
      </c>
      <c r="Y81">
        <v>0.74757884126720997</v>
      </c>
    </row>
    <row r="82" spans="1:25" x14ac:dyDescent="0.4">
      <c r="A82" t="s">
        <v>7</v>
      </c>
      <c r="B82">
        <v>0.68783247470855702</v>
      </c>
      <c r="C82">
        <v>0.82020747661590598</v>
      </c>
      <c r="D82">
        <v>0.75135591200419805</v>
      </c>
      <c r="E82">
        <v>0.40132728219032299</v>
      </c>
      <c r="F82">
        <v>0.69478243589401201</v>
      </c>
      <c r="G82">
        <v>0.606725249971662</v>
      </c>
      <c r="H82">
        <v>0.413407832384109</v>
      </c>
      <c r="I82">
        <v>0.64152568578720104</v>
      </c>
      <c r="J82">
        <v>0.54207568296364395</v>
      </c>
      <c r="K82">
        <v>0.48844456672668501</v>
      </c>
      <c r="L82">
        <v>0.691675245761871</v>
      </c>
      <c r="M82">
        <v>0.56829912534781901</v>
      </c>
      <c r="N82">
        <v>0.36033755540847801</v>
      </c>
      <c r="O82">
        <v>0.64693868160247803</v>
      </c>
      <c r="P82">
        <v>0.492381269378322</v>
      </c>
      <c r="Q82">
        <v>0.33759823441505399</v>
      </c>
      <c r="R82">
        <v>0.71210730075836204</v>
      </c>
      <c r="S82">
        <v>0.46925129528556497</v>
      </c>
      <c r="T82">
        <v>0.48329177498817399</v>
      </c>
      <c r="U82">
        <v>0.68501919507980302</v>
      </c>
      <c r="V82">
        <v>0.60602745200906505</v>
      </c>
      <c r="W82">
        <v>0.51676934957504295</v>
      </c>
      <c r="X82">
        <v>0.72455090284347501</v>
      </c>
      <c r="Y82">
        <v>0.65322723558970897</v>
      </c>
    </row>
    <row r="83" spans="1:25" x14ac:dyDescent="0.4">
      <c r="A83" t="s">
        <v>8</v>
      </c>
      <c r="B83">
        <v>0.54810231924056996</v>
      </c>
      <c r="C83">
        <v>0.79911410808563199</v>
      </c>
      <c r="D83">
        <v>0.71664399481736696</v>
      </c>
      <c r="E83">
        <v>0.39801782369613598</v>
      </c>
      <c r="F83">
        <v>0.71701437234878496</v>
      </c>
      <c r="G83">
        <v>0.57144140796019505</v>
      </c>
      <c r="H83">
        <v>0.467000842094421</v>
      </c>
      <c r="I83">
        <v>0.70742356777191195</v>
      </c>
      <c r="J83">
        <v>0.57845031183499596</v>
      </c>
      <c r="K83">
        <v>0.37041419744491599</v>
      </c>
      <c r="L83">
        <v>0.68460506200790405</v>
      </c>
      <c r="M83">
        <v>0.50593625582181501</v>
      </c>
      <c r="N83">
        <v>0.26240366697311401</v>
      </c>
      <c r="O83">
        <v>0.52036404609680198</v>
      </c>
      <c r="P83">
        <v>0.34641030258857303</v>
      </c>
      <c r="Q83">
        <v>0.35633209347724898</v>
      </c>
      <c r="R83">
        <v>0.671314716339111</v>
      </c>
      <c r="S83">
        <v>0.51595502747939204</v>
      </c>
      <c r="T83">
        <v>0.35758954286575301</v>
      </c>
      <c r="U83">
        <v>0.67898625135421797</v>
      </c>
      <c r="V83">
        <v>0.50786160219174203</v>
      </c>
      <c r="W83">
        <v>0.64750957489013705</v>
      </c>
      <c r="X83">
        <v>0.84020358324050903</v>
      </c>
      <c r="Y83">
        <v>0.79470700369431402</v>
      </c>
    </row>
    <row r="84" spans="1:25" x14ac:dyDescent="0.4">
      <c r="A84" t="s">
        <v>9</v>
      </c>
      <c r="B84">
        <v>0.78585392236709595</v>
      </c>
      <c r="C84">
        <v>0.884987652301788</v>
      </c>
      <c r="D84">
        <v>0.85461806346630198</v>
      </c>
      <c r="E84">
        <v>0.55356311798095703</v>
      </c>
      <c r="F84">
        <v>0.80696594715118397</v>
      </c>
      <c r="G84">
        <v>0.72717671024388297</v>
      </c>
      <c r="H84">
        <v>0.45243620872497597</v>
      </c>
      <c r="I84">
        <v>0.76291793584823597</v>
      </c>
      <c r="J84">
        <v>0.61227954564423404</v>
      </c>
      <c r="K84">
        <v>0.42901474237442</v>
      </c>
      <c r="L84">
        <v>0.628548264503479</v>
      </c>
      <c r="M84">
        <v>0.50056793299214597</v>
      </c>
      <c r="N84">
        <v>0.215069830417633</v>
      </c>
      <c r="O84">
        <v>0.49025842547416698</v>
      </c>
      <c r="P84">
        <v>0.275591245293617</v>
      </c>
      <c r="Q84">
        <v>0.35711988806724498</v>
      </c>
      <c r="R84">
        <v>0.61418265104293801</v>
      </c>
      <c r="S84">
        <v>0.474607220189325</v>
      </c>
      <c r="T84">
        <v>0.56749182939529397</v>
      </c>
      <c r="U84">
        <v>0.75313061475753795</v>
      </c>
      <c r="V84">
        <v>0.68510944966612197</v>
      </c>
      <c r="W84">
        <v>0.64446485042571999</v>
      </c>
      <c r="X84">
        <v>0.81065088510513295</v>
      </c>
      <c r="Y84">
        <v>0.75345642278934399</v>
      </c>
    </row>
    <row r="85" spans="1:25" x14ac:dyDescent="0.4">
      <c r="A85" t="s">
        <v>10</v>
      </c>
      <c r="B85">
        <v>0.43118050694465598</v>
      </c>
      <c r="C85">
        <v>0.74702078104019198</v>
      </c>
      <c r="D85">
        <v>0.55947232246398904</v>
      </c>
      <c r="E85">
        <v>0.37289598584175099</v>
      </c>
      <c r="F85">
        <v>0.69394242763519298</v>
      </c>
      <c r="G85">
        <v>0.53407604566642197</v>
      </c>
      <c r="H85">
        <v>0.43237411975860601</v>
      </c>
      <c r="I85">
        <v>0.76435869932174705</v>
      </c>
      <c r="J85">
        <v>0.59770738652774302</v>
      </c>
      <c r="K85">
        <v>0.44703057408332803</v>
      </c>
      <c r="L85">
        <v>0.75336676836013805</v>
      </c>
      <c r="M85">
        <v>0.61031183174678305</v>
      </c>
      <c r="N85">
        <v>0.455402761697769</v>
      </c>
      <c r="O85">
        <v>0.69602459669113204</v>
      </c>
      <c r="P85">
        <v>0.55907839536666903</v>
      </c>
      <c r="Q85">
        <v>0.41663238406181302</v>
      </c>
      <c r="R85">
        <v>0.708532154560089</v>
      </c>
      <c r="S85">
        <v>0.54689257059778495</v>
      </c>
      <c r="T85">
        <v>0.33273488283157299</v>
      </c>
      <c r="U85">
        <v>0.63078886270523105</v>
      </c>
      <c r="V85">
        <v>0.46654692292213401</v>
      </c>
      <c r="W85">
        <v>0.52232116460800204</v>
      </c>
      <c r="X85">
        <v>0.78805953264236495</v>
      </c>
      <c r="Y85">
        <v>0.63508190427507705</v>
      </c>
    </row>
    <row r="86" spans="1:25" x14ac:dyDescent="0.4">
      <c r="A86" t="s">
        <v>11</v>
      </c>
      <c r="B86">
        <v>0.65173351764678999</v>
      </c>
      <c r="C86">
        <v>0.85093736648559604</v>
      </c>
      <c r="D86">
        <v>0.79954132437706005</v>
      </c>
      <c r="E86">
        <v>0.47043702006339999</v>
      </c>
      <c r="F86">
        <v>0.77466762065887496</v>
      </c>
      <c r="G86">
        <v>0.59412024861999901</v>
      </c>
      <c r="H86">
        <v>0.50077545642852805</v>
      </c>
      <c r="I86">
        <v>0.78644949197769198</v>
      </c>
      <c r="J86">
        <v>0.64221184594290603</v>
      </c>
      <c r="K86">
        <v>0.49206349253654502</v>
      </c>
      <c r="L86">
        <v>0.77700591087341297</v>
      </c>
      <c r="M86">
        <v>0.63459775437201804</v>
      </c>
      <c r="N86">
        <v>0.49198752641677901</v>
      </c>
      <c r="O86">
        <v>0.77459895610809304</v>
      </c>
      <c r="P86">
        <v>0.64468823905502104</v>
      </c>
      <c r="Q86">
        <v>0.55490654706955</v>
      </c>
      <c r="R86">
        <v>0.81027591228485096</v>
      </c>
      <c r="S86">
        <v>0.70922248171908497</v>
      </c>
      <c r="T86">
        <v>0.70354348421096802</v>
      </c>
      <c r="U86">
        <v>0.84422469139099099</v>
      </c>
      <c r="V86">
        <v>0.79985466918774994</v>
      </c>
      <c r="W86">
        <v>0.72366410493850697</v>
      </c>
      <c r="X86">
        <v>0.85723906755447399</v>
      </c>
      <c r="Y86">
        <v>0.81787981092929896</v>
      </c>
    </row>
    <row r="87" spans="1:25" x14ac:dyDescent="0.4">
      <c r="A87" t="s">
        <v>12</v>
      </c>
      <c r="B87">
        <v>0.50201672315597501</v>
      </c>
      <c r="C87">
        <v>0.74718463420867898</v>
      </c>
      <c r="D87">
        <v>0.617229196242988</v>
      </c>
      <c r="E87">
        <v>0.36386770009994501</v>
      </c>
      <c r="F87">
        <v>0.51962548494339</v>
      </c>
      <c r="G87">
        <v>0.42724717082455799</v>
      </c>
      <c r="H87">
        <v>0.43745735287666299</v>
      </c>
      <c r="I87">
        <v>0.63838678598403897</v>
      </c>
      <c r="J87">
        <v>0.50287388311698999</v>
      </c>
      <c r="K87">
        <v>0.37527507543563798</v>
      </c>
      <c r="L87">
        <v>0.63176953792571999</v>
      </c>
      <c r="M87">
        <v>0.50927770510315895</v>
      </c>
      <c r="N87">
        <v>0.402865320444107</v>
      </c>
      <c r="O87">
        <v>0.61083453893661499</v>
      </c>
      <c r="P87">
        <v>0.50274775875732303</v>
      </c>
      <c r="Q87">
        <v>0.36968103051185602</v>
      </c>
      <c r="R87">
        <v>0.59904503822326705</v>
      </c>
      <c r="S87">
        <v>0.46083815675228801</v>
      </c>
      <c r="T87">
        <v>0.493232011795044</v>
      </c>
      <c r="U87">
        <v>0.65158140659332298</v>
      </c>
      <c r="V87">
        <v>0.564418372698128</v>
      </c>
      <c r="W87">
        <v>0.36524048447608898</v>
      </c>
      <c r="X87">
        <v>0.72216993570327803</v>
      </c>
      <c r="Y87">
        <v>0.55983800999820199</v>
      </c>
    </row>
    <row r="88" spans="1:25" x14ac:dyDescent="0.4">
      <c r="A88" t="s">
        <v>13</v>
      </c>
      <c r="B88">
        <v>0.62864059209823597</v>
      </c>
      <c r="C88">
        <v>0.82809376716613803</v>
      </c>
      <c r="D88">
        <v>0.76859929731914001</v>
      </c>
      <c r="E88">
        <v>0.62215578556060802</v>
      </c>
      <c r="F88">
        <v>0.77819383144378695</v>
      </c>
      <c r="G88">
        <v>0.73743503860064896</v>
      </c>
      <c r="H88">
        <v>0.625660359859467</v>
      </c>
      <c r="I88">
        <v>0.78971505165100098</v>
      </c>
      <c r="J88">
        <v>0.74617201089858998</v>
      </c>
      <c r="K88">
        <v>0.46585735678672802</v>
      </c>
      <c r="L88">
        <v>0.62623816728591897</v>
      </c>
      <c r="M88">
        <v>0.56826901222978299</v>
      </c>
      <c r="N88">
        <v>0.41382271051406899</v>
      </c>
      <c r="O88">
        <v>0.57116276025772095</v>
      </c>
      <c r="P88">
        <v>0.48409348513398898</v>
      </c>
      <c r="Q88">
        <v>0.459858238697052</v>
      </c>
      <c r="R88">
        <v>0.67409044504165605</v>
      </c>
      <c r="S88">
        <v>0.54476938503129102</v>
      </c>
      <c r="T88">
        <v>0.62947100400924705</v>
      </c>
      <c r="U88">
        <v>0.76785713434219405</v>
      </c>
      <c r="V88">
        <v>0.70018085411616704</v>
      </c>
      <c r="W88">
        <v>0.52084875106811501</v>
      </c>
      <c r="X88">
        <v>0.71902656555175803</v>
      </c>
      <c r="Y88">
        <v>0.64384123682975802</v>
      </c>
    </row>
    <row r="89" spans="1:25" x14ac:dyDescent="0.4">
      <c r="A89" t="s">
        <v>14</v>
      </c>
      <c r="B89">
        <v>0.38616356253624001</v>
      </c>
      <c r="C89">
        <v>0.70173597335815396</v>
      </c>
      <c r="D89">
        <v>0.49210104105933999</v>
      </c>
      <c r="E89">
        <v>0.62867546081543002</v>
      </c>
      <c r="F89">
        <v>0.74097573757171598</v>
      </c>
      <c r="G89">
        <v>0.69423426543512701</v>
      </c>
      <c r="H89">
        <v>0.62168604135513295</v>
      </c>
      <c r="I89">
        <v>0.778092861175537</v>
      </c>
      <c r="J89">
        <v>0.73893673573770802</v>
      </c>
      <c r="K89">
        <v>0.33151066303253202</v>
      </c>
      <c r="L89">
        <v>0.55085188150405895</v>
      </c>
      <c r="M89">
        <v>0.43204910572498101</v>
      </c>
      <c r="N89">
        <v>0.45479452610015902</v>
      </c>
      <c r="O89">
        <v>0.631969034671783</v>
      </c>
      <c r="P89">
        <v>0.51708197401415901</v>
      </c>
      <c r="Q89">
        <v>0.42477294802665699</v>
      </c>
      <c r="R89">
        <v>0.56651306152343806</v>
      </c>
      <c r="S89">
        <v>0.47902006247351198</v>
      </c>
      <c r="T89">
        <v>0.42523193359375</v>
      </c>
      <c r="U89">
        <v>0.633838951587677</v>
      </c>
      <c r="V89">
        <v>0.50177239746816704</v>
      </c>
      <c r="W89">
        <v>0.60243743658065796</v>
      </c>
      <c r="X89">
        <v>0.74000346660614003</v>
      </c>
      <c r="Y89">
        <v>0.67995799164618198</v>
      </c>
    </row>
    <row r="90" spans="1:25" x14ac:dyDescent="0.4">
      <c r="A90" t="s">
        <v>15</v>
      </c>
      <c r="B90">
        <v>0.4288190305233</v>
      </c>
      <c r="C90">
        <v>0.73547691106796298</v>
      </c>
      <c r="D90">
        <v>0.56300531513989005</v>
      </c>
      <c r="E90">
        <v>0.36195838451385498</v>
      </c>
      <c r="F90">
        <v>0.53670883178710904</v>
      </c>
      <c r="G90">
        <v>0.42545410897582803</v>
      </c>
      <c r="H90">
        <v>0.48911872506141701</v>
      </c>
      <c r="I90">
        <v>0.70001471042633101</v>
      </c>
      <c r="J90">
        <v>0.59206334780901704</v>
      </c>
      <c r="K90">
        <v>0.37169185280799899</v>
      </c>
      <c r="L90">
        <v>0.71279591321945202</v>
      </c>
      <c r="M90">
        <v>0.56241665221750703</v>
      </c>
      <c r="N90">
        <v>0.40472078323364302</v>
      </c>
      <c r="O90">
        <v>0.64284610748291005</v>
      </c>
      <c r="P90">
        <v>0.52024317625909999</v>
      </c>
      <c r="Q90">
        <v>0.336467415094376</v>
      </c>
      <c r="R90">
        <v>0.64305371046066295</v>
      </c>
      <c r="S90">
        <v>0.47438148781657202</v>
      </c>
      <c r="T90">
        <v>0.43095079064369202</v>
      </c>
      <c r="U90">
        <v>0.66377764940261796</v>
      </c>
      <c r="V90">
        <v>0.575191452167928</v>
      </c>
      <c r="W90">
        <v>0.36044549942016602</v>
      </c>
      <c r="X90">
        <v>0.70155513286590598</v>
      </c>
      <c r="Y90">
        <v>0.52864107582718101</v>
      </c>
    </row>
    <row r="91" spans="1:25" x14ac:dyDescent="0.4">
      <c r="A91" t="s">
        <v>16</v>
      </c>
      <c r="B91">
        <v>0.45681554079055797</v>
      </c>
      <c r="C91">
        <v>0.73330217599868797</v>
      </c>
      <c r="D91">
        <v>0.56381803136023301</v>
      </c>
      <c r="E91">
        <v>0.28707495331764199</v>
      </c>
      <c r="F91">
        <v>0.47179943323135398</v>
      </c>
      <c r="G91">
        <v>0.325187739871797</v>
      </c>
      <c r="H91">
        <v>0.28985887765884399</v>
      </c>
      <c r="I91">
        <v>0.51217877864837602</v>
      </c>
      <c r="J91">
        <v>0.35294749575947998</v>
      </c>
      <c r="K91">
        <v>0.363600254058838</v>
      </c>
      <c r="L91">
        <v>0.62042820453643799</v>
      </c>
      <c r="M91">
        <v>0.45101958939007403</v>
      </c>
      <c r="N91">
        <v>0.27120667695999101</v>
      </c>
      <c r="O91">
        <v>0.42093130946159402</v>
      </c>
      <c r="P91">
        <v>0.31237694100728097</v>
      </c>
      <c r="Q91">
        <v>0.25411060452461198</v>
      </c>
      <c r="R91">
        <v>0.43409797549247697</v>
      </c>
      <c r="S91">
        <v>0.32708856699958699</v>
      </c>
      <c r="T91">
        <v>0.39279896020889299</v>
      </c>
      <c r="U91">
        <v>0.60131782293319702</v>
      </c>
      <c r="V91">
        <v>0.44832716480133999</v>
      </c>
      <c r="W91">
        <v>0.51297229528427102</v>
      </c>
      <c r="X91">
        <v>0.81858897209167503</v>
      </c>
      <c r="Y91">
        <v>0.69551221908084904</v>
      </c>
    </row>
    <row r="92" spans="1:25" x14ac:dyDescent="0.4">
      <c r="A92" t="s">
        <v>17</v>
      </c>
      <c r="B92">
        <v>0.47255945205688499</v>
      </c>
      <c r="C92">
        <v>0.69506925344467196</v>
      </c>
      <c r="D92">
        <v>0.591729662248066</v>
      </c>
      <c r="E92">
        <v>0.57330322265625</v>
      </c>
      <c r="F92">
        <v>0.74889659881591797</v>
      </c>
      <c r="G92">
        <v>0.64832494514329098</v>
      </c>
      <c r="H92">
        <v>0.51597630977630604</v>
      </c>
      <c r="I92">
        <v>0.67808425426483199</v>
      </c>
      <c r="J92">
        <v>0.581033161708287</v>
      </c>
      <c r="K92">
        <v>0.49507778882980302</v>
      </c>
      <c r="L92">
        <v>0.65617716312408403</v>
      </c>
      <c r="M92">
        <v>0.55231511167117497</v>
      </c>
      <c r="N92">
        <v>0.41696220636367798</v>
      </c>
      <c r="O92">
        <v>0.60519629716873202</v>
      </c>
      <c r="P92">
        <v>0.50497903568404001</v>
      </c>
      <c r="Q92">
        <v>0.53659158945083596</v>
      </c>
      <c r="R92">
        <v>0.75956332683563199</v>
      </c>
      <c r="S92">
        <v>0.66120511293411199</v>
      </c>
      <c r="T92">
        <v>0.66412991285324097</v>
      </c>
      <c r="U92">
        <v>0.78723406791687001</v>
      </c>
      <c r="V92">
        <v>0.73761975765228305</v>
      </c>
      <c r="W92">
        <v>0.58301484584808305</v>
      </c>
      <c r="X92">
        <v>0.67810648679733299</v>
      </c>
      <c r="Y92">
        <v>0.61472024662154101</v>
      </c>
    </row>
    <row r="93" spans="1:25" x14ac:dyDescent="0.4">
      <c r="A93" t="s">
        <v>18</v>
      </c>
      <c r="B93">
        <v>0.32713717222213701</v>
      </c>
      <c r="C93">
        <v>0.40982973575592002</v>
      </c>
      <c r="D93">
        <v>0.36929886788129801</v>
      </c>
      <c r="E93">
        <v>0.57723671197891202</v>
      </c>
      <c r="F93">
        <v>0.75944173336029097</v>
      </c>
      <c r="G93">
        <v>0.670566245913506</v>
      </c>
      <c r="H93">
        <v>0.68551701307296797</v>
      </c>
      <c r="I93">
        <v>0.79462921619415305</v>
      </c>
      <c r="J93">
        <v>0.73683010041713703</v>
      </c>
      <c r="K93">
        <v>0.56998556852340698</v>
      </c>
      <c r="L93">
        <v>0.793065786361694</v>
      </c>
      <c r="M93">
        <v>0.69232669472694397</v>
      </c>
      <c r="N93">
        <v>0.56215888261795</v>
      </c>
      <c r="O93">
        <v>0.66760963201522805</v>
      </c>
      <c r="P93">
        <v>0.61179184168577205</v>
      </c>
      <c r="Q93">
        <v>0.62216216325759899</v>
      </c>
      <c r="R93">
        <v>0.71440911293029796</v>
      </c>
      <c r="S93">
        <v>0.66904515773057904</v>
      </c>
      <c r="T93">
        <v>0.50178050994873002</v>
      </c>
      <c r="U93">
        <v>0.59685152769088701</v>
      </c>
      <c r="V93">
        <v>0.56142158061265901</v>
      </c>
      <c r="W93">
        <v>0.69759672880172696</v>
      </c>
      <c r="X93">
        <v>0.76418590545654297</v>
      </c>
      <c r="Y93">
        <v>0.74243809282779705</v>
      </c>
    </row>
    <row r="94" spans="1:25" x14ac:dyDescent="0.4">
      <c r="A94" t="s">
        <v>590</v>
      </c>
      <c r="B94">
        <v>0.456973075866699</v>
      </c>
      <c r="C94">
        <v>0.59473520517349199</v>
      </c>
      <c r="D94">
        <v>0.50640194232647195</v>
      </c>
      <c r="E94">
        <v>0.53727918863296498</v>
      </c>
      <c r="F94">
        <v>0.70679134130477905</v>
      </c>
      <c r="G94">
        <v>0.61834583374170105</v>
      </c>
      <c r="H94">
        <v>0.50250750780105602</v>
      </c>
      <c r="I94">
        <v>0.72015810012817405</v>
      </c>
      <c r="J94">
        <v>0.62061543648059503</v>
      </c>
      <c r="K94">
        <v>0.337174832820892</v>
      </c>
      <c r="L94">
        <v>0.47494283318519598</v>
      </c>
      <c r="M94">
        <v>0.40449380186887901</v>
      </c>
      <c r="N94">
        <v>0.36842104792594899</v>
      </c>
      <c r="O94">
        <v>0.59078443050384499</v>
      </c>
      <c r="P94">
        <v>0.51540615237676202</v>
      </c>
      <c r="Q94">
        <v>0.36393511295318598</v>
      </c>
      <c r="R94">
        <v>0.56850212812423695</v>
      </c>
      <c r="S94">
        <v>0.48720739208734998</v>
      </c>
      <c r="T94">
        <v>0.41684752702713002</v>
      </c>
      <c r="U94">
        <v>0.65633678436279297</v>
      </c>
      <c r="V94">
        <v>0.55526147897426903</v>
      </c>
      <c r="W94">
        <v>0.431818187236786</v>
      </c>
      <c r="X94">
        <v>0.66650027036666903</v>
      </c>
      <c r="Y94">
        <v>0.57273036700028601</v>
      </c>
    </row>
    <row r="95" spans="1:25" x14ac:dyDescent="0.4">
      <c r="A95" t="s">
        <v>19</v>
      </c>
      <c r="B95">
        <v>0.466104567050934</v>
      </c>
      <c r="C95">
        <v>0.72140872478485096</v>
      </c>
      <c r="D95">
        <v>0.606433303157489</v>
      </c>
      <c r="E95">
        <v>0.41191068291664101</v>
      </c>
      <c r="F95">
        <v>0.63420426845550504</v>
      </c>
      <c r="G95">
        <v>0.50268135716517703</v>
      </c>
      <c r="H95">
        <v>0.54655003547668501</v>
      </c>
      <c r="I95">
        <v>0.70244318246841397</v>
      </c>
      <c r="J95">
        <v>0.61501502891381599</v>
      </c>
      <c r="K95">
        <v>0.43852466344833402</v>
      </c>
      <c r="L95">
        <v>0.70503449440002397</v>
      </c>
      <c r="M95">
        <v>0.52638766219218502</v>
      </c>
      <c r="N95">
        <v>0.39991039037704501</v>
      </c>
      <c r="O95">
        <v>0.68809849023819003</v>
      </c>
      <c r="P95">
        <v>0.51052850733200705</v>
      </c>
      <c r="Q95">
        <v>0.34840700030326799</v>
      </c>
      <c r="R95">
        <v>0.55662983655929599</v>
      </c>
      <c r="S95">
        <v>0.44986575047175098</v>
      </c>
      <c r="T95">
        <v>0.381348937749863</v>
      </c>
      <c r="U95">
        <v>0.74481439590454102</v>
      </c>
      <c r="V95">
        <v>0.657193238039812</v>
      </c>
      <c r="W95">
        <v>0.44322344660759</v>
      </c>
      <c r="X95">
        <v>0.67780333757400502</v>
      </c>
      <c r="Y95">
        <v>0.54451557894547797</v>
      </c>
    </row>
    <row r="96" spans="1:25" x14ac:dyDescent="0.4">
      <c r="A96" t="s">
        <v>20</v>
      </c>
      <c r="B96">
        <v>0.30051377415656999</v>
      </c>
      <c r="C96">
        <v>0.62481003999710105</v>
      </c>
      <c r="D96">
        <v>0.48170161624497998</v>
      </c>
      <c r="E96">
        <v>0.28205254673957803</v>
      </c>
      <c r="F96">
        <v>0.469331324100494</v>
      </c>
      <c r="G96">
        <v>0.35161832239054402</v>
      </c>
      <c r="H96">
        <v>0.30383127927780201</v>
      </c>
      <c r="I96">
        <v>0.61009389162063599</v>
      </c>
      <c r="J96">
        <v>0.40811083626143502</v>
      </c>
      <c r="K96">
        <v>0.31756675243377702</v>
      </c>
      <c r="L96">
        <v>0.59251731634140004</v>
      </c>
      <c r="M96">
        <v>0.43783096912540997</v>
      </c>
      <c r="N96">
        <v>0.25835236907005299</v>
      </c>
      <c r="O96">
        <v>0.68636113405227706</v>
      </c>
      <c r="P96">
        <v>0.43055690730674401</v>
      </c>
      <c r="Q96">
        <v>0.28461295366287198</v>
      </c>
      <c r="R96">
        <v>0.52628839015960704</v>
      </c>
      <c r="S96">
        <v>0.358767815783054</v>
      </c>
      <c r="T96">
        <v>0.32002627849578902</v>
      </c>
      <c r="U96">
        <v>0.66855984926223799</v>
      </c>
      <c r="V96">
        <v>0.484093840740904</v>
      </c>
      <c r="W96">
        <v>0.30714046955108598</v>
      </c>
      <c r="X96">
        <v>0.82983773946762096</v>
      </c>
      <c r="Y96">
        <v>0.58620579182347199</v>
      </c>
    </row>
    <row r="97" spans="1:25" x14ac:dyDescent="0.4">
      <c r="A97" t="s">
        <v>134</v>
      </c>
      <c r="B97">
        <v>0.56388944387435902</v>
      </c>
      <c r="C97">
        <v>0.853033006191254</v>
      </c>
      <c r="D97">
        <v>0.73635474092224196</v>
      </c>
      <c r="E97">
        <v>0.447934120893478</v>
      </c>
      <c r="F97">
        <v>0.76610273122787498</v>
      </c>
      <c r="G97">
        <v>0.61782005851397104</v>
      </c>
      <c r="H97">
        <v>0.40123882889747597</v>
      </c>
      <c r="I97">
        <v>0.71709233522415206</v>
      </c>
      <c r="J97">
        <v>0.559947566590971</v>
      </c>
      <c r="K97">
        <v>0.37866449356079102</v>
      </c>
      <c r="L97">
        <v>0.79587286710739102</v>
      </c>
      <c r="M97">
        <v>0.49832939561298101</v>
      </c>
      <c r="N97">
        <v>0.28710916638374301</v>
      </c>
      <c r="O97">
        <v>0.70311003923416104</v>
      </c>
      <c r="P97">
        <v>0.50013921061588695</v>
      </c>
      <c r="Q97">
        <v>0.326521515846252</v>
      </c>
      <c r="R97">
        <v>0.69320231676101696</v>
      </c>
      <c r="S97">
        <v>0.48755253078917299</v>
      </c>
      <c r="T97">
        <v>0.43228879570960999</v>
      </c>
      <c r="U97">
        <v>0.84726107120513905</v>
      </c>
      <c r="V97">
        <v>0.747398526658417</v>
      </c>
      <c r="W97">
        <v>0.38143110275268599</v>
      </c>
      <c r="X97">
        <v>0.82265591621398904</v>
      </c>
      <c r="Y97">
        <v>0.72673579603011496</v>
      </c>
    </row>
    <row r="98" spans="1:25" x14ac:dyDescent="0.4">
      <c r="A98" t="s">
        <v>21</v>
      </c>
      <c r="B98">
        <v>0.41891041398048401</v>
      </c>
      <c r="C98">
        <v>0.64254051446914695</v>
      </c>
      <c r="D98">
        <v>0.52325621247291598</v>
      </c>
      <c r="E98">
        <v>0.249553933739662</v>
      </c>
      <c r="F98">
        <v>0.54940909147262595</v>
      </c>
      <c r="G98">
        <v>0.40127442637458399</v>
      </c>
      <c r="H98">
        <v>0.353989988565445</v>
      </c>
      <c r="I98">
        <v>0.58925473690033003</v>
      </c>
      <c r="J98">
        <v>0.44543336052447602</v>
      </c>
      <c r="K98">
        <v>0.33978995680808999</v>
      </c>
      <c r="L98">
        <v>0.62189614772796598</v>
      </c>
      <c r="M98">
        <v>0.46389091480523298</v>
      </c>
      <c r="N98">
        <v>0.34087404608726501</v>
      </c>
      <c r="O98">
        <v>0.58180809020996105</v>
      </c>
      <c r="P98">
        <v>0.46022150572389398</v>
      </c>
      <c r="Q98">
        <v>0.25169274210929898</v>
      </c>
      <c r="R98">
        <v>0.56402957439422596</v>
      </c>
      <c r="S98">
        <v>0.39334170706570198</v>
      </c>
      <c r="T98">
        <v>0.48422148823738098</v>
      </c>
      <c r="U98">
        <v>0.75273156166076705</v>
      </c>
      <c r="V98">
        <v>0.63171876501292001</v>
      </c>
      <c r="W98">
        <v>0.51749640703201305</v>
      </c>
      <c r="X98">
        <v>0.85636359453201305</v>
      </c>
      <c r="Y98">
        <v>0.765240497887135</v>
      </c>
    </row>
    <row r="99" spans="1:25" x14ac:dyDescent="0.4">
      <c r="A99" t="s">
        <v>22</v>
      </c>
      <c r="B99">
        <v>0.74761593341827404</v>
      </c>
      <c r="C99">
        <v>0.85630017518997203</v>
      </c>
      <c r="D99">
        <v>0.82246987761989698</v>
      </c>
      <c r="E99">
        <v>0.69970673322677601</v>
      </c>
      <c r="F99">
        <v>0.78913521766662598</v>
      </c>
      <c r="G99">
        <v>0.75159689111094297</v>
      </c>
      <c r="H99">
        <v>0.64825397729873702</v>
      </c>
      <c r="I99">
        <v>0.75645756721496604</v>
      </c>
      <c r="J99">
        <v>0.71746123221612701</v>
      </c>
      <c r="K99">
        <v>0.57052773237228405</v>
      </c>
      <c r="L99">
        <v>0.75061124563217196</v>
      </c>
      <c r="M99">
        <v>0.70696541378574995</v>
      </c>
      <c r="N99">
        <v>0.56552523374557495</v>
      </c>
      <c r="O99">
        <v>0.67958056926727295</v>
      </c>
      <c r="P99">
        <v>0.62040107673214295</v>
      </c>
      <c r="Q99">
        <v>0.31700038909912098</v>
      </c>
      <c r="R99">
        <v>0.733803570270538</v>
      </c>
      <c r="S99">
        <v>0.377940167342463</v>
      </c>
      <c r="T99">
        <v>0.63752663135528598</v>
      </c>
      <c r="U99">
        <v>0.80960267782211304</v>
      </c>
      <c r="V99">
        <v>0.72286439518774703</v>
      </c>
      <c r="W99">
        <v>0.62525737285614003</v>
      </c>
      <c r="X99">
        <v>0.829257011413574</v>
      </c>
      <c r="Y99">
        <v>0.77984116923424496</v>
      </c>
    </row>
    <row r="100" spans="1:25" x14ac:dyDescent="0.4">
      <c r="A100" t="s">
        <v>23</v>
      </c>
      <c r="B100">
        <v>0.36120495200157199</v>
      </c>
      <c r="C100">
        <v>0.44423922896385198</v>
      </c>
      <c r="D100">
        <v>0.40625797708829198</v>
      </c>
      <c r="E100">
        <v>0.39021414518356301</v>
      </c>
      <c r="F100">
        <v>0.63340520858764604</v>
      </c>
      <c r="G100">
        <v>0.51778685233809696</v>
      </c>
      <c r="H100">
        <v>0.48839691281318698</v>
      </c>
      <c r="I100">
        <v>0.60087960958480802</v>
      </c>
      <c r="J100">
        <v>0.54163923859596197</v>
      </c>
      <c r="K100">
        <v>0.392787516117096</v>
      </c>
      <c r="L100">
        <v>0.55447816848754905</v>
      </c>
      <c r="M100">
        <v>0.46826999115221402</v>
      </c>
      <c r="N100">
        <v>0.306630820035934</v>
      </c>
      <c r="O100">
        <v>0.53977924585342396</v>
      </c>
      <c r="P100">
        <v>0.40383127873594099</v>
      </c>
      <c r="Q100">
        <v>0.24160468578338601</v>
      </c>
      <c r="R100">
        <v>0.44797813892364502</v>
      </c>
      <c r="S100">
        <v>0.33969276917703201</v>
      </c>
      <c r="T100">
        <v>0.32870370149612399</v>
      </c>
      <c r="U100">
        <v>0.50746268033981301</v>
      </c>
      <c r="V100">
        <v>0.425422042608261</v>
      </c>
      <c r="W100">
        <v>0.38902953267097501</v>
      </c>
      <c r="X100">
        <v>0.49043801426887501</v>
      </c>
      <c r="Y100">
        <v>0.45404809442433502</v>
      </c>
    </row>
    <row r="101" spans="1:25" x14ac:dyDescent="0.4">
      <c r="A101" t="s">
        <v>24</v>
      </c>
      <c r="B101">
        <v>0.22946488857269301</v>
      </c>
      <c r="C101">
        <v>0.65522664785385099</v>
      </c>
      <c r="D101">
        <v>0.436271276979046</v>
      </c>
      <c r="E101">
        <v>0.25570750236511203</v>
      </c>
      <c r="F101">
        <v>0.47544598579406699</v>
      </c>
      <c r="G101">
        <v>0.36146727318072103</v>
      </c>
      <c r="H101">
        <v>0.387872844934464</v>
      </c>
      <c r="I101">
        <v>0.57037448883056596</v>
      </c>
      <c r="J101">
        <v>0.46712410040484098</v>
      </c>
      <c r="K101">
        <v>0.428325295448303</v>
      </c>
      <c r="L101">
        <v>0.70097142457962003</v>
      </c>
      <c r="M101">
        <v>0.59169593498907003</v>
      </c>
      <c r="N101">
        <v>0.326285660266876</v>
      </c>
      <c r="O101">
        <v>0.56126022338867199</v>
      </c>
      <c r="P101">
        <v>0.45656780068201003</v>
      </c>
      <c r="Q101">
        <v>0.32263800501823398</v>
      </c>
      <c r="R101">
        <v>0.54424917697906505</v>
      </c>
      <c r="S101">
        <v>0.45022862626396098</v>
      </c>
      <c r="T101">
        <v>0.30848646163940402</v>
      </c>
      <c r="U101">
        <v>0.56155449151992798</v>
      </c>
      <c r="V101">
        <v>0.39833332336585903</v>
      </c>
      <c r="W101">
        <v>0.380308717489243</v>
      </c>
      <c r="X101">
        <v>0.75110197067260698</v>
      </c>
      <c r="Y101">
        <v>0.62724422066266305</v>
      </c>
    </row>
    <row r="102" spans="1:25" x14ac:dyDescent="0.4">
      <c r="A102" t="s">
        <v>25</v>
      </c>
      <c r="B102">
        <v>0.31182700395584101</v>
      </c>
      <c r="C102">
        <v>0.53736388683319103</v>
      </c>
      <c r="D102">
        <v>0.42851810812950097</v>
      </c>
      <c r="E102">
        <v>0.29402750730514499</v>
      </c>
      <c r="F102">
        <v>0.57280761003494296</v>
      </c>
      <c r="G102">
        <v>0.435294488668442</v>
      </c>
      <c r="H102">
        <v>0.361033946275711</v>
      </c>
      <c r="I102">
        <v>0.59083449840545699</v>
      </c>
      <c r="J102">
        <v>0.47626456260681199</v>
      </c>
      <c r="K102">
        <v>0.37317797541618303</v>
      </c>
      <c r="L102">
        <v>0.57477718591690097</v>
      </c>
      <c r="M102">
        <v>0.46734931051731099</v>
      </c>
      <c r="N102">
        <v>0.30107659101486201</v>
      </c>
      <c r="O102">
        <v>0.46598291397094699</v>
      </c>
      <c r="P102">
        <v>0.39005909919738802</v>
      </c>
      <c r="Q102">
        <v>0.208501607179642</v>
      </c>
      <c r="R102">
        <v>0.38113695383071899</v>
      </c>
      <c r="S102">
        <v>0.280064832270145</v>
      </c>
      <c r="T102">
        <v>0.261291414499283</v>
      </c>
      <c r="U102">
        <v>0.48221769928932201</v>
      </c>
      <c r="V102">
        <v>0.367794468998909</v>
      </c>
      <c r="W102">
        <v>0.322151869535446</v>
      </c>
      <c r="X102">
        <v>0.56026899814605702</v>
      </c>
      <c r="Y102">
        <v>0.41792487680911999</v>
      </c>
    </row>
    <row r="103" spans="1:25" x14ac:dyDescent="0.4">
      <c r="A103" t="s">
        <v>26</v>
      </c>
      <c r="B103">
        <v>0.50318425893783603</v>
      </c>
      <c r="C103">
        <v>0.81325441598892201</v>
      </c>
      <c r="D103">
        <v>0.70857001494054905</v>
      </c>
      <c r="E103">
        <v>0.39140814542770402</v>
      </c>
      <c r="F103">
        <v>0.76020330190658603</v>
      </c>
      <c r="G103">
        <v>0.64498128997136495</v>
      </c>
      <c r="H103">
        <v>0.47662323713302601</v>
      </c>
      <c r="I103">
        <v>0.79770153760910001</v>
      </c>
      <c r="J103">
        <v>0.72650408418211199</v>
      </c>
      <c r="K103">
        <v>0.27499371767044101</v>
      </c>
      <c r="L103">
        <v>0.51915550231933605</v>
      </c>
      <c r="M103">
        <v>0.38391882630243701</v>
      </c>
      <c r="N103">
        <v>0.30637216567993197</v>
      </c>
      <c r="O103">
        <v>0.63281059265136697</v>
      </c>
      <c r="P103">
        <v>0.47413964753281601</v>
      </c>
      <c r="Q103">
        <v>0.236659586429596</v>
      </c>
      <c r="R103">
        <v>0.57978856563568104</v>
      </c>
      <c r="S103">
        <v>0.36148282273174998</v>
      </c>
      <c r="T103">
        <v>0.28137874603271501</v>
      </c>
      <c r="U103">
        <v>0.668842792510986</v>
      </c>
      <c r="V103">
        <v>0.44959503616372198</v>
      </c>
      <c r="W103">
        <v>0.26545777916908297</v>
      </c>
      <c r="X103">
        <v>0.64046388864517201</v>
      </c>
      <c r="Y103">
        <v>0.41640025418098697</v>
      </c>
    </row>
    <row r="104" spans="1:25" x14ac:dyDescent="0.4">
      <c r="A104" t="s">
        <v>27</v>
      </c>
      <c r="B104">
        <v>0.56114310026168801</v>
      </c>
      <c r="C104">
        <v>0.87471616268158003</v>
      </c>
      <c r="D104">
        <v>0.76520612435554403</v>
      </c>
      <c r="E104">
        <v>0.45607778429985002</v>
      </c>
      <c r="F104">
        <v>0.68574023246765103</v>
      </c>
      <c r="G104">
        <v>0.55676991948440901</v>
      </c>
      <c r="H104">
        <v>0.40719521045684798</v>
      </c>
      <c r="I104">
        <v>0.66307348012924205</v>
      </c>
      <c r="J104">
        <v>0.51397999854230203</v>
      </c>
      <c r="K104">
        <v>0.36121380329132102</v>
      </c>
      <c r="L104">
        <v>0.689830541610718</v>
      </c>
      <c r="M104">
        <v>0.51682931051325398</v>
      </c>
      <c r="N104">
        <v>0.32621842622757002</v>
      </c>
      <c r="O104">
        <v>0.74390530586242698</v>
      </c>
      <c r="P104">
        <v>0.467866491915575</v>
      </c>
      <c r="Q104">
        <v>0.40815162658691401</v>
      </c>
      <c r="R104">
        <v>0.67761868238449097</v>
      </c>
      <c r="S104">
        <v>0.53998748179691902</v>
      </c>
      <c r="T104">
        <v>0.46010291576385498</v>
      </c>
      <c r="U104">
        <v>0.65888500213623002</v>
      </c>
      <c r="V104">
        <v>0.55289775222095106</v>
      </c>
      <c r="W104">
        <v>0.39664459228515597</v>
      </c>
      <c r="X104">
        <v>0.75295549631118797</v>
      </c>
      <c r="Y104">
        <v>0.576059991744027</v>
      </c>
    </row>
    <row r="105" spans="1:25" x14ac:dyDescent="0.4">
      <c r="A105" t="s">
        <v>28</v>
      </c>
      <c r="B105">
        <v>0.30487799644470198</v>
      </c>
      <c r="C105">
        <v>0.66382229328155495</v>
      </c>
      <c r="D105">
        <v>0.51415648187200202</v>
      </c>
      <c r="E105">
        <v>0.337665855884552</v>
      </c>
      <c r="F105">
        <v>0.54321742057800304</v>
      </c>
      <c r="G105">
        <v>0.42715649902820602</v>
      </c>
      <c r="H105">
        <v>0.37468209862709001</v>
      </c>
      <c r="I105">
        <v>0.61824333667755105</v>
      </c>
      <c r="J105">
        <v>0.48688314432899199</v>
      </c>
      <c r="K105">
        <v>0.35614463686943099</v>
      </c>
      <c r="L105">
        <v>0.62231361865997303</v>
      </c>
      <c r="M105">
        <v>0.47975851272543302</v>
      </c>
      <c r="N105">
        <v>0.35274118185043302</v>
      </c>
      <c r="O105">
        <v>0.60339969396591198</v>
      </c>
      <c r="P105">
        <v>0.47424884463349998</v>
      </c>
      <c r="Q105">
        <v>0.41163203120231601</v>
      </c>
      <c r="R105">
        <v>0.76423734426498402</v>
      </c>
      <c r="S105">
        <v>0.61663914794723196</v>
      </c>
      <c r="T105">
        <v>0.56228446960449197</v>
      </c>
      <c r="U105">
        <v>0.83203762769699097</v>
      </c>
      <c r="V105">
        <v>0.76268493930498704</v>
      </c>
      <c r="W105">
        <v>0.25285577774047902</v>
      </c>
      <c r="X105">
        <v>0.80734753608703602</v>
      </c>
      <c r="Y105">
        <v>0.47670659497380302</v>
      </c>
    </row>
    <row r="106" spans="1:25" x14ac:dyDescent="0.4">
      <c r="A106" t="s">
        <v>29</v>
      </c>
      <c r="B106">
        <v>0.212002828717232</v>
      </c>
      <c r="C106">
        <v>0.427466750144958</v>
      </c>
      <c r="D106">
        <v>0.29996584728360198</v>
      </c>
      <c r="E106">
        <v>0.29101526737213101</v>
      </c>
      <c r="F106">
        <v>0.41754406690597501</v>
      </c>
      <c r="G106">
        <v>0.36060311024387698</v>
      </c>
      <c r="H106">
        <v>0.40549045801162698</v>
      </c>
      <c r="I106">
        <v>0.54865652322769198</v>
      </c>
      <c r="J106">
        <v>0.47772329052289297</v>
      </c>
      <c r="K106">
        <v>0.36173480749130199</v>
      </c>
      <c r="L106">
        <v>0.55959975719451904</v>
      </c>
      <c r="M106">
        <v>0.45963076626261101</v>
      </c>
      <c r="N106">
        <v>0.271704882383347</v>
      </c>
      <c r="O106">
        <v>0.51391512155532804</v>
      </c>
      <c r="P106">
        <v>0.37420731534560497</v>
      </c>
      <c r="Q106">
        <v>0.30121880769729598</v>
      </c>
      <c r="R106">
        <v>0.587699294090271</v>
      </c>
      <c r="S106">
        <v>0.411200807740291</v>
      </c>
      <c r="T106">
        <v>0.50684225559234597</v>
      </c>
      <c r="U106">
        <v>0.71205478906631503</v>
      </c>
      <c r="V106">
        <v>0.643540218472481</v>
      </c>
      <c r="W106">
        <v>0.49802035093307501</v>
      </c>
      <c r="X106">
        <v>0.82575446367263805</v>
      </c>
      <c r="Y106">
        <v>0.69875066479047099</v>
      </c>
    </row>
    <row r="107" spans="1:25" x14ac:dyDescent="0.4">
      <c r="A107" t="s">
        <v>30</v>
      </c>
      <c r="B107">
        <v>0.234227269887924</v>
      </c>
      <c r="C107">
        <v>0.375563263893127</v>
      </c>
      <c r="D107">
        <v>0.308853420753812</v>
      </c>
      <c r="E107">
        <v>0.61263138055801403</v>
      </c>
      <c r="F107">
        <v>0.82022303342819203</v>
      </c>
      <c r="G107">
        <v>0.713303046171055</v>
      </c>
      <c r="H107">
        <v>0.61463820934295699</v>
      </c>
      <c r="I107">
        <v>0.82797384262085005</v>
      </c>
      <c r="J107">
        <v>0.73042341581610704</v>
      </c>
      <c r="K107">
        <v>0.60286056995391801</v>
      </c>
      <c r="L107">
        <v>0.77964323759079002</v>
      </c>
      <c r="M107">
        <v>0.704923568769943</v>
      </c>
      <c r="N107">
        <v>0.444845050573349</v>
      </c>
      <c r="O107">
        <v>0.70119345188140902</v>
      </c>
      <c r="P107">
        <v>0.59770186488018495</v>
      </c>
      <c r="Q107">
        <v>0.52826780080795299</v>
      </c>
      <c r="R107">
        <v>0.76349121332168601</v>
      </c>
      <c r="S107">
        <v>0.66549433386602996</v>
      </c>
      <c r="T107">
        <v>0.49972632527351402</v>
      </c>
      <c r="U107">
        <v>0.74269008636474598</v>
      </c>
      <c r="V107">
        <v>0.62757214765215996</v>
      </c>
      <c r="W107">
        <v>0.40140140056610102</v>
      </c>
      <c r="X107">
        <v>0.76497173309326205</v>
      </c>
      <c r="Y107">
        <v>0.55321365664171596</v>
      </c>
    </row>
    <row r="108" spans="1:25" x14ac:dyDescent="0.4">
      <c r="A108" t="s">
        <v>31</v>
      </c>
      <c r="B108">
        <v>0.39182314276695301</v>
      </c>
      <c r="C108">
        <v>0.74659091234207198</v>
      </c>
      <c r="D108">
        <v>0.64891508953613197</v>
      </c>
      <c r="E108">
        <v>0.43034186959266701</v>
      </c>
      <c r="F108">
        <v>0.70776504278182995</v>
      </c>
      <c r="G108">
        <v>0.58129391806167496</v>
      </c>
      <c r="H108">
        <v>0.46752724051475503</v>
      </c>
      <c r="I108">
        <v>0.68536853790283203</v>
      </c>
      <c r="J108">
        <v>0.58203547565560598</v>
      </c>
      <c r="K108">
        <v>0.54653936624527</v>
      </c>
      <c r="L108">
        <v>0.75248509645462003</v>
      </c>
      <c r="M108">
        <v>0.65019816996758495</v>
      </c>
      <c r="N108">
        <v>0.43337282538414001</v>
      </c>
      <c r="O108">
        <v>0.67898982763290405</v>
      </c>
      <c r="P108">
        <v>0.53616213014251302</v>
      </c>
      <c r="Q108">
        <v>0.40546041727066001</v>
      </c>
      <c r="R108">
        <v>0.68766903877258301</v>
      </c>
      <c r="S108">
        <v>0.53212396983514698</v>
      </c>
      <c r="T108">
        <v>0.65774804353714</v>
      </c>
      <c r="U108">
        <v>0.81688708066940297</v>
      </c>
      <c r="V108">
        <v>0.75772285879704004</v>
      </c>
      <c r="W108">
        <v>0.51739132404327404</v>
      </c>
      <c r="X108">
        <v>0.77038627862930298</v>
      </c>
      <c r="Y108">
        <v>0.696073123237543</v>
      </c>
    </row>
    <row r="109" spans="1:25" x14ac:dyDescent="0.4">
      <c r="A109" t="s">
        <v>32</v>
      </c>
      <c r="B109">
        <v>0.37619411945343001</v>
      </c>
      <c r="C109">
        <v>0.75770694017410301</v>
      </c>
      <c r="D109">
        <v>0.58163410677036798</v>
      </c>
      <c r="E109">
        <v>0.59419870376586903</v>
      </c>
      <c r="F109">
        <v>0.81552380323410001</v>
      </c>
      <c r="G109">
        <v>0.70634798348789496</v>
      </c>
      <c r="H109">
        <v>0.62246221303939797</v>
      </c>
      <c r="I109">
        <v>0.83460074663162198</v>
      </c>
      <c r="J109">
        <v>0.71869399178196003</v>
      </c>
      <c r="K109">
        <v>0.56659287214279197</v>
      </c>
      <c r="L109">
        <v>0.83503121137618996</v>
      </c>
      <c r="M109">
        <v>0.70287885044662002</v>
      </c>
      <c r="N109">
        <v>0.50401967763900801</v>
      </c>
      <c r="O109">
        <v>0.82776635885238603</v>
      </c>
      <c r="P109">
        <v>0.67842646635754</v>
      </c>
      <c r="Q109">
        <v>0.47130042314529402</v>
      </c>
      <c r="R109">
        <v>0.76037114858627297</v>
      </c>
      <c r="S109">
        <v>0.61671662582478104</v>
      </c>
      <c r="T109">
        <v>0.46666666865348799</v>
      </c>
      <c r="U109">
        <v>0.76159602403640703</v>
      </c>
      <c r="V109">
        <v>0.59886687028575902</v>
      </c>
      <c r="W109">
        <v>0.476887077093124</v>
      </c>
      <c r="X109">
        <v>0.83388155698776201</v>
      </c>
      <c r="Y109">
        <v>0.66799268126487799</v>
      </c>
    </row>
    <row r="110" spans="1:25" x14ac:dyDescent="0.4">
      <c r="A110" t="s">
        <v>33</v>
      </c>
      <c r="B110">
        <v>7.9777322709560006E-2</v>
      </c>
      <c r="C110">
        <v>0.19346866011619601</v>
      </c>
      <c r="D110">
        <v>0.12685294515347201</v>
      </c>
      <c r="E110">
        <v>0.35550415515899703</v>
      </c>
      <c r="F110">
        <v>0.74358814954757702</v>
      </c>
      <c r="G110">
        <v>0.57194471510150802</v>
      </c>
      <c r="H110">
        <v>0.44937655329704301</v>
      </c>
      <c r="I110">
        <v>0.82114678621292103</v>
      </c>
      <c r="J110">
        <v>0.71450193773342097</v>
      </c>
      <c r="K110">
        <v>0.37623336911201499</v>
      </c>
      <c r="L110">
        <v>0.844141066074371</v>
      </c>
      <c r="M110">
        <v>0.77259551762025602</v>
      </c>
      <c r="N110">
        <v>0.36828655004501298</v>
      </c>
      <c r="O110">
        <v>0.75743359327316295</v>
      </c>
      <c r="P110">
        <v>0.64818115739882698</v>
      </c>
      <c r="Q110">
        <v>0.33570569753646901</v>
      </c>
      <c r="R110">
        <v>0.770158290863037</v>
      </c>
      <c r="S110">
        <v>0.607504197313816</v>
      </c>
      <c r="T110">
        <v>0.38013562560081499</v>
      </c>
      <c r="U110">
        <v>0.69411766529083296</v>
      </c>
      <c r="V110">
        <v>0.54653248115430897</v>
      </c>
      <c r="W110">
        <v>0.30537351965904203</v>
      </c>
      <c r="X110">
        <v>0.66561150550842296</v>
      </c>
      <c r="Y110">
        <v>0.41449814318101602</v>
      </c>
    </row>
    <row r="111" spans="1:25" x14ac:dyDescent="0.4">
      <c r="A111" t="s">
        <v>34</v>
      </c>
      <c r="B111">
        <v>0.42962214350700401</v>
      </c>
      <c r="C111">
        <v>0.76733434200286899</v>
      </c>
      <c r="D111">
        <v>0.71301164672924999</v>
      </c>
      <c r="E111">
        <v>0.33860877156257602</v>
      </c>
      <c r="F111">
        <v>0.61584496498107899</v>
      </c>
      <c r="G111">
        <v>0.49871646532645603</v>
      </c>
      <c r="H111">
        <v>0.39469027519226102</v>
      </c>
      <c r="I111">
        <v>0.64280092716216997</v>
      </c>
      <c r="J111">
        <v>0.52271153926849401</v>
      </c>
      <c r="K111">
        <v>0.57703238725662198</v>
      </c>
      <c r="L111">
        <v>0.67252439260482799</v>
      </c>
      <c r="M111">
        <v>0.62191642706210803</v>
      </c>
      <c r="N111">
        <v>0.37608283758163502</v>
      </c>
      <c r="O111">
        <v>0.68423306941986095</v>
      </c>
      <c r="P111">
        <v>0.56287540426621097</v>
      </c>
      <c r="Q111">
        <v>0.33990386128425598</v>
      </c>
      <c r="R111">
        <v>0.77110904455184903</v>
      </c>
      <c r="S111">
        <v>0.63240662904886102</v>
      </c>
      <c r="T111">
        <v>0.54713314771652199</v>
      </c>
      <c r="U111">
        <v>0.75955104827880904</v>
      </c>
      <c r="V111">
        <v>0.69337413586103003</v>
      </c>
      <c r="W111">
        <v>0.49403578042983998</v>
      </c>
      <c r="X111">
        <v>0.76388138532638505</v>
      </c>
      <c r="Y111">
        <v>0.689046929432796</v>
      </c>
    </row>
    <row r="112" spans="1:25" x14ac:dyDescent="0.4">
      <c r="A112" t="s">
        <v>35</v>
      </c>
      <c r="B112">
        <v>0.584697306156158</v>
      </c>
      <c r="C112">
        <v>0.72231197357177701</v>
      </c>
      <c r="D112">
        <v>0.67402131557464595</v>
      </c>
      <c r="E112">
        <v>0.360160082578659</v>
      </c>
      <c r="F112">
        <v>0.564017593860626</v>
      </c>
      <c r="G112">
        <v>0.46098657488822897</v>
      </c>
      <c r="H112">
        <v>0.43730241060257002</v>
      </c>
      <c r="I112">
        <v>0.68320608139038097</v>
      </c>
      <c r="J112">
        <v>0.54614248037338298</v>
      </c>
      <c r="K112">
        <v>0.37876802682876598</v>
      </c>
      <c r="L112">
        <v>0.51845127344131503</v>
      </c>
      <c r="M112">
        <v>0.44752855539321901</v>
      </c>
      <c r="N112">
        <v>0.35446467995643599</v>
      </c>
      <c r="O112">
        <v>0.51331031322479204</v>
      </c>
      <c r="P112">
        <v>0.41105936169624302</v>
      </c>
      <c r="Q112">
        <v>0.38856863975524902</v>
      </c>
      <c r="R112">
        <v>0.56966078281402599</v>
      </c>
      <c r="S112">
        <v>0.49440866589546201</v>
      </c>
      <c r="T112">
        <v>0.51455110311508201</v>
      </c>
      <c r="U112">
        <v>0.66072392463684104</v>
      </c>
      <c r="V112">
        <v>0.60287899017334001</v>
      </c>
      <c r="W112">
        <v>0.68242168426513705</v>
      </c>
      <c r="X112">
        <v>0.79092502593994096</v>
      </c>
      <c r="Y112">
        <v>0.74644889593124397</v>
      </c>
    </row>
    <row r="113" spans="1:25" x14ac:dyDescent="0.4">
      <c r="A113" t="s">
        <v>36</v>
      </c>
      <c r="B113">
        <v>0.37880790233612099</v>
      </c>
      <c r="C113">
        <v>0.49326294660568198</v>
      </c>
      <c r="D113">
        <v>0.43384946076596398</v>
      </c>
      <c r="E113">
        <v>0.529812932014465</v>
      </c>
      <c r="F113">
        <v>0.77571284770965598</v>
      </c>
      <c r="G113">
        <v>0.70498759629296504</v>
      </c>
      <c r="H113">
        <v>0.61533993482589699</v>
      </c>
      <c r="I113">
        <v>0.78903883695602395</v>
      </c>
      <c r="J113">
        <v>0.73229028162409004</v>
      </c>
      <c r="K113">
        <v>0.46673652529716497</v>
      </c>
      <c r="L113">
        <v>0.78911948204040505</v>
      </c>
      <c r="M113">
        <v>0.661008419072042</v>
      </c>
      <c r="N113">
        <v>0.474134862422943</v>
      </c>
      <c r="O113">
        <v>0.74480986595153797</v>
      </c>
      <c r="P113">
        <v>0.64267046774019998</v>
      </c>
      <c r="Q113">
        <v>0.55443739891052202</v>
      </c>
      <c r="R113">
        <v>0.790840864181519</v>
      </c>
      <c r="S113">
        <v>0.68979607156065603</v>
      </c>
      <c r="T113">
        <v>0.47789472341537498</v>
      </c>
      <c r="U113">
        <v>0.66649872064590499</v>
      </c>
      <c r="V113">
        <v>0.57873500517157295</v>
      </c>
      <c r="W113">
        <v>0.51204556226730302</v>
      </c>
      <c r="X113">
        <v>0.81970030069351196</v>
      </c>
      <c r="Y113">
        <v>0.66517794034520195</v>
      </c>
    </row>
    <row r="114" spans="1:25" x14ac:dyDescent="0.4">
      <c r="A114" t="s">
        <v>37</v>
      </c>
      <c r="B114">
        <v>0.66679644584655795</v>
      </c>
      <c r="C114">
        <v>0.79323703050613403</v>
      </c>
      <c r="D114">
        <v>0.74995968297675797</v>
      </c>
      <c r="E114">
        <v>0.375</v>
      </c>
      <c r="F114">
        <v>0.49330782890319802</v>
      </c>
      <c r="G114">
        <v>0.431719298715945</v>
      </c>
      <c r="H114">
        <v>0.62040334939956698</v>
      </c>
      <c r="I114">
        <v>0.76084101200103804</v>
      </c>
      <c r="J114">
        <v>0.67464934675781796</v>
      </c>
      <c r="K114">
        <v>0.411842972040176</v>
      </c>
      <c r="L114">
        <v>0.60915160179138195</v>
      </c>
      <c r="M114">
        <v>0.496080404078519</v>
      </c>
      <c r="N114">
        <v>0.48284682631492598</v>
      </c>
      <c r="O114">
        <v>0.61407583951950095</v>
      </c>
      <c r="P114">
        <v>0.54680268080146199</v>
      </c>
      <c r="Q114">
        <v>0.55693870782852195</v>
      </c>
      <c r="R114">
        <v>0.65075409412384</v>
      </c>
      <c r="S114">
        <v>0.61061213193116404</v>
      </c>
      <c r="T114">
        <v>0.66037738323211703</v>
      </c>
      <c r="U114">
        <v>0.81265151500701904</v>
      </c>
      <c r="V114">
        <v>0.76337970186162896</v>
      </c>
      <c r="W114">
        <v>0.45559039711952198</v>
      </c>
      <c r="X114">
        <v>0.75488251447677601</v>
      </c>
      <c r="Y114">
        <v>0.69268035557535002</v>
      </c>
    </row>
    <row r="115" spans="1:25" x14ac:dyDescent="0.4">
      <c r="A115" t="s">
        <v>38</v>
      </c>
      <c r="B115">
        <v>0.57331860065460205</v>
      </c>
      <c r="C115">
        <v>0.70102357864379905</v>
      </c>
      <c r="D115">
        <v>0.64148615873777004</v>
      </c>
      <c r="E115">
        <v>0.36656481027603099</v>
      </c>
      <c r="F115">
        <v>0.50333559513091997</v>
      </c>
      <c r="G115">
        <v>0.43836076099138999</v>
      </c>
      <c r="H115">
        <v>0.50175249576568604</v>
      </c>
      <c r="I115">
        <v>0.63695096969604503</v>
      </c>
      <c r="J115">
        <v>0.55746045020910395</v>
      </c>
      <c r="K115">
        <v>0.41193875670433</v>
      </c>
      <c r="L115">
        <v>0.67666703462600697</v>
      </c>
      <c r="M115">
        <v>0.57502009662298104</v>
      </c>
      <c r="N115">
        <v>0.36634340882301297</v>
      </c>
      <c r="O115">
        <v>0.63942229747772195</v>
      </c>
      <c r="P115">
        <v>0.48107682626981002</v>
      </c>
      <c r="Q115">
        <v>0.48257246613502502</v>
      </c>
      <c r="R115">
        <v>0.64978349208831798</v>
      </c>
      <c r="S115">
        <v>0.56692538582361696</v>
      </c>
      <c r="T115">
        <v>0.44152793288230902</v>
      </c>
      <c r="U115">
        <v>0.70473188161849998</v>
      </c>
      <c r="V115">
        <v>0.60084238075292995</v>
      </c>
      <c r="W115">
        <v>0.40389415621757502</v>
      </c>
      <c r="X115">
        <v>0.73610568046569802</v>
      </c>
      <c r="Y115">
        <v>0.63697421550750699</v>
      </c>
    </row>
    <row r="116" spans="1:25" x14ac:dyDescent="0.4">
      <c r="A116" t="s">
        <v>39</v>
      </c>
      <c r="B116">
        <v>0.44633963704109197</v>
      </c>
      <c r="C116">
        <v>0.84306001663207997</v>
      </c>
      <c r="D116">
        <v>0.688640571453355</v>
      </c>
      <c r="E116">
        <v>0.37998488545417802</v>
      </c>
      <c r="F116">
        <v>0.57347506284713701</v>
      </c>
      <c r="G116">
        <v>0.46675852212038899</v>
      </c>
      <c r="H116">
        <v>0.39024388790130599</v>
      </c>
      <c r="I116">
        <v>0.54684835672378496</v>
      </c>
      <c r="J116">
        <v>0.45344740287824098</v>
      </c>
      <c r="K116">
        <v>0.27774041891098</v>
      </c>
      <c r="L116">
        <v>0.38866245746612499</v>
      </c>
      <c r="M116">
        <v>0.32147148657928798</v>
      </c>
      <c r="N116">
        <v>0.29303631186485302</v>
      </c>
      <c r="O116">
        <v>0.40566954016685502</v>
      </c>
      <c r="P116">
        <v>0.34207168086008599</v>
      </c>
      <c r="Q116">
        <v>0.46716842055320701</v>
      </c>
      <c r="R116">
        <v>0.65095186233520497</v>
      </c>
      <c r="S116">
        <v>0.53153418139977904</v>
      </c>
      <c r="T116">
        <v>0.53513514995574996</v>
      </c>
      <c r="U116">
        <v>0.66856491565704301</v>
      </c>
      <c r="V116">
        <v>0.620668573813005</v>
      </c>
      <c r="W116">
        <v>0.54462242126464799</v>
      </c>
      <c r="X116">
        <v>0.78174489736556996</v>
      </c>
      <c r="Y116">
        <v>0.70523909818042396</v>
      </c>
    </row>
    <row r="117" spans="1:25" x14ac:dyDescent="0.4">
      <c r="A117" t="s">
        <v>40</v>
      </c>
      <c r="B117">
        <v>0.61912924051284801</v>
      </c>
      <c r="C117">
        <v>0.81116616725921598</v>
      </c>
      <c r="D117">
        <v>0.71429885239214497</v>
      </c>
      <c r="E117">
        <v>0.38516956567764299</v>
      </c>
      <c r="F117">
        <v>0.643987476825714</v>
      </c>
      <c r="G117">
        <v>0.47535184347951698</v>
      </c>
      <c r="H117">
        <v>0.42874252796173101</v>
      </c>
      <c r="I117">
        <v>0.683649301528931</v>
      </c>
      <c r="J117">
        <v>0.51616920651616305</v>
      </c>
      <c r="K117">
        <v>0.35042735934257502</v>
      </c>
      <c r="L117">
        <v>0.68345326185226396</v>
      </c>
      <c r="M117">
        <v>0.44397354689804303</v>
      </c>
      <c r="N117">
        <v>0.46547505259513899</v>
      </c>
      <c r="O117">
        <v>0.60857075452804599</v>
      </c>
      <c r="P117">
        <v>0.53896270893715503</v>
      </c>
      <c r="Q117">
        <v>0.42355650663375899</v>
      </c>
      <c r="R117">
        <v>0.62366807460784901</v>
      </c>
      <c r="S117">
        <v>0.48959362506866499</v>
      </c>
      <c r="T117">
        <v>0.69900274276733398</v>
      </c>
      <c r="U117">
        <v>0.82584965229034402</v>
      </c>
      <c r="V117">
        <v>0.76751192679276303</v>
      </c>
      <c r="W117">
        <v>0.72165799140930198</v>
      </c>
      <c r="X117">
        <v>0.80603450536727905</v>
      </c>
      <c r="Y117">
        <v>0.76784510386956695</v>
      </c>
    </row>
    <row r="118" spans="1:25" x14ac:dyDescent="0.4">
      <c r="A118" t="s">
        <v>41</v>
      </c>
      <c r="B118">
        <v>0.29562881588935902</v>
      </c>
      <c r="C118">
        <v>0.76663178205490101</v>
      </c>
      <c r="D118">
        <v>0.58311549318979905</v>
      </c>
      <c r="E118">
        <v>0.55942255258560203</v>
      </c>
      <c r="F118">
        <v>0.75424861907958995</v>
      </c>
      <c r="G118">
        <v>0.67696213313978004</v>
      </c>
      <c r="H118">
        <v>0.69043737649917603</v>
      </c>
      <c r="I118">
        <v>0.84302520751953103</v>
      </c>
      <c r="J118">
        <v>0.80053089579490799</v>
      </c>
      <c r="K118">
        <v>0.59563541412353505</v>
      </c>
      <c r="L118">
        <v>0.80889421701431297</v>
      </c>
      <c r="M118">
        <v>0.75557577446715496</v>
      </c>
      <c r="N118">
        <v>0.46795827150344799</v>
      </c>
      <c r="O118">
        <v>0.71795529127121005</v>
      </c>
      <c r="P118">
        <v>0.66328231929099701</v>
      </c>
      <c r="Q118">
        <v>0.316034406423569</v>
      </c>
      <c r="R118">
        <v>0.57691085338592496</v>
      </c>
      <c r="S118">
        <v>0.46512915173621999</v>
      </c>
      <c r="T118">
        <v>0.55704170465469405</v>
      </c>
      <c r="U118">
        <v>0.69132971763610795</v>
      </c>
      <c r="V118">
        <v>0.63946909202288305</v>
      </c>
      <c r="W118">
        <v>0.60632848739624001</v>
      </c>
      <c r="X118">
        <v>0.75096952915191695</v>
      </c>
      <c r="Y118">
        <v>0.72161741615974695</v>
      </c>
    </row>
    <row r="119" spans="1:25" x14ac:dyDescent="0.4">
      <c r="A119" t="s">
        <v>42</v>
      </c>
      <c r="B119">
        <v>0.45827031135559099</v>
      </c>
      <c r="C119">
        <v>0.66516518592834495</v>
      </c>
      <c r="D119">
        <v>0.599158799648285</v>
      </c>
      <c r="E119">
        <v>0.550553679466248</v>
      </c>
      <c r="F119">
        <v>0.71892166137695301</v>
      </c>
      <c r="G119">
        <v>0.65335115492343898</v>
      </c>
      <c r="H119">
        <v>0.5439093708992</v>
      </c>
      <c r="I119">
        <v>0.73783111572265603</v>
      </c>
      <c r="J119">
        <v>0.62193897068500503</v>
      </c>
      <c r="K119">
        <v>0.427977114915848</v>
      </c>
      <c r="L119">
        <v>0.66101694107055697</v>
      </c>
      <c r="M119">
        <v>0.47767679691314702</v>
      </c>
      <c r="N119">
        <v>0.228696763515472</v>
      </c>
      <c r="O119">
        <v>0.51325976848602295</v>
      </c>
      <c r="P119">
        <v>0.30683778822421998</v>
      </c>
      <c r="Q119">
        <v>0.48097282648086498</v>
      </c>
      <c r="R119">
        <v>0.59049129486083995</v>
      </c>
      <c r="S119">
        <v>0.529973365366459</v>
      </c>
      <c r="T119">
        <v>0.56117177009582497</v>
      </c>
      <c r="U119">
        <v>0.81457608938217196</v>
      </c>
      <c r="V119">
        <v>0.70145881772041296</v>
      </c>
      <c r="W119">
        <v>0.52085816860198997</v>
      </c>
      <c r="X119">
        <v>0.79551124572753895</v>
      </c>
      <c r="Y119">
        <v>0.71002391278743704</v>
      </c>
    </row>
    <row r="120" spans="1:25" x14ac:dyDescent="0.4">
      <c r="A120" t="s">
        <v>43</v>
      </c>
      <c r="B120">
        <v>0.440340995788574</v>
      </c>
      <c r="C120">
        <v>0.87845748662948597</v>
      </c>
      <c r="D120">
        <v>0.79931760905833704</v>
      </c>
      <c r="E120">
        <v>0.336427211761475</v>
      </c>
      <c r="F120">
        <v>0.75969576835632302</v>
      </c>
      <c r="G120">
        <v>0.62843357964178104</v>
      </c>
      <c r="H120">
        <v>0.42329439520835899</v>
      </c>
      <c r="I120">
        <v>0.73358923196792603</v>
      </c>
      <c r="J120">
        <v>0.61086371670780504</v>
      </c>
      <c r="K120">
        <v>0.30813953280448902</v>
      </c>
      <c r="L120">
        <v>0.73244148492813099</v>
      </c>
      <c r="M120">
        <v>0.51173400372434197</v>
      </c>
      <c r="N120">
        <v>0.245730951428413</v>
      </c>
      <c r="O120">
        <v>0.69001960754394498</v>
      </c>
      <c r="P120">
        <v>0.42356107421637901</v>
      </c>
      <c r="Q120">
        <v>0.35072225332260099</v>
      </c>
      <c r="R120">
        <v>0.75747376680374101</v>
      </c>
      <c r="S120">
        <v>0.56197927285278704</v>
      </c>
      <c r="T120">
        <v>0.472392648458481</v>
      </c>
      <c r="U120">
        <v>0.84954530000686601</v>
      </c>
      <c r="V120">
        <v>0.72854858435941505</v>
      </c>
      <c r="W120">
        <v>0.38430583477020303</v>
      </c>
      <c r="X120">
        <v>0.80637937784194902</v>
      </c>
      <c r="Y120">
        <v>0.70000795228930002</v>
      </c>
    </row>
    <row r="121" spans="1:25" x14ac:dyDescent="0.4">
      <c r="A121" t="s">
        <v>44</v>
      </c>
      <c r="B121">
        <v>0.25967794656753501</v>
      </c>
      <c r="C121">
        <v>0.67444819211959794</v>
      </c>
      <c r="D121">
        <v>0.46669850400561602</v>
      </c>
      <c r="E121">
        <v>0.33204385638237</v>
      </c>
      <c r="F121">
        <v>0.82029700279235795</v>
      </c>
      <c r="G121">
        <v>0.505282998005123</v>
      </c>
      <c r="H121">
        <v>0.38142189383506803</v>
      </c>
      <c r="I121">
        <v>0.782745361328125</v>
      </c>
      <c r="J121">
        <v>0.55385730493484098</v>
      </c>
      <c r="K121">
        <v>0.36223930120468101</v>
      </c>
      <c r="L121">
        <v>0.72087961435318004</v>
      </c>
      <c r="M121">
        <v>0.53382763386411902</v>
      </c>
      <c r="N121">
        <v>0.36597871780395502</v>
      </c>
      <c r="O121">
        <v>0.71283638477325395</v>
      </c>
      <c r="P121">
        <v>0.54981647539713996</v>
      </c>
      <c r="Q121">
        <v>0.47619581222534202</v>
      </c>
      <c r="R121">
        <v>0.844948530197144</v>
      </c>
      <c r="S121">
        <v>0.78646195414238995</v>
      </c>
      <c r="T121">
        <v>0.54075920581817605</v>
      </c>
      <c r="U121">
        <v>0.87783408164978005</v>
      </c>
      <c r="V121">
        <v>0.82678358260811702</v>
      </c>
      <c r="W121">
        <v>0.631539046764374</v>
      </c>
      <c r="X121">
        <v>0.84832119941711404</v>
      </c>
      <c r="Y121">
        <v>0.80839777232494803</v>
      </c>
    </row>
    <row r="122" spans="1:25" x14ac:dyDescent="0.4">
      <c r="A122" t="s">
        <v>45</v>
      </c>
      <c r="B122">
        <v>0.45077994465827897</v>
      </c>
      <c r="C122">
        <v>0.81940454244613603</v>
      </c>
      <c r="D122">
        <v>0.68527024487654398</v>
      </c>
      <c r="E122">
        <v>0.592537522315979</v>
      </c>
      <c r="F122">
        <v>0.73180812597274802</v>
      </c>
      <c r="G122">
        <v>0.65608471830685899</v>
      </c>
      <c r="H122">
        <v>0.54099321365356401</v>
      </c>
      <c r="I122">
        <v>0.737562596797943</v>
      </c>
      <c r="J122">
        <v>0.61113820274670905</v>
      </c>
      <c r="K122">
        <v>0.49058613181114202</v>
      </c>
      <c r="L122">
        <v>0.78723406791687001</v>
      </c>
      <c r="M122">
        <v>0.59822389781475105</v>
      </c>
      <c r="N122">
        <v>0.44892540574073803</v>
      </c>
      <c r="O122">
        <v>0.72425091266632102</v>
      </c>
      <c r="P122">
        <v>0.612350727121035</v>
      </c>
      <c r="Q122">
        <v>0.53072685003280595</v>
      </c>
      <c r="R122">
        <v>0.84687471389770497</v>
      </c>
      <c r="S122">
        <v>0.77796809474627204</v>
      </c>
      <c r="T122">
        <v>0.64050054550170898</v>
      </c>
      <c r="U122">
        <v>0.84971100091934204</v>
      </c>
      <c r="V122">
        <v>0.80276456872622204</v>
      </c>
      <c r="W122">
        <v>0.68118542432785001</v>
      </c>
      <c r="X122">
        <v>0.84236741065979004</v>
      </c>
      <c r="Y122">
        <v>0.81346181233723902</v>
      </c>
    </row>
    <row r="123" spans="1:25" x14ac:dyDescent="0.4">
      <c r="A123" t="s">
        <v>591</v>
      </c>
      <c r="B123">
        <v>0.64420640468597401</v>
      </c>
      <c r="C123">
        <v>0.78669059276580799</v>
      </c>
      <c r="D123">
        <v>0.70073097944259599</v>
      </c>
      <c r="E123">
        <v>0.44985112547874501</v>
      </c>
      <c r="F123">
        <v>0.63945662975311302</v>
      </c>
      <c r="G123">
        <v>0.57971567288041104</v>
      </c>
      <c r="H123">
        <v>0.39635002613067599</v>
      </c>
      <c r="I123">
        <v>0.67573571205139205</v>
      </c>
      <c r="J123">
        <v>0.54456382989883401</v>
      </c>
      <c r="K123">
        <v>0.45202669501304599</v>
      </c>
      <c r="L123">
        <v>0.657834112644196</v>
      </c>
      <c r="M123">
        <v>0.54669291184594204</v>
      </c>
      <c r="N123">
        <v>0.42660471796989402</v>
      </c>
      <c r="O123">
        <v>0.58841317892074596</v>
      </c>
      <c r="P123">
        <v>0.50858296112467805</v>
      </c>
      <c r="Q123">
        <v>0.44137337803840598</v>
      </c>
      <c r="R123">
        <v>0.65092003345489502</v>
      </c>
      <c r="S123">
        <v>0.53380710911005802</v>
      </c>
      <c r="T123">
        <v>0.45641025900840798</v>
      </c>
      <c r="U123">
        <v>0.66728973388671897</v>
      </c>
      <c r="V123">
        <v>0.54331716367353999</v>
      </c>
      <c r="W123">
        <v>0.40181612968444802</v>
      </c>
      <c r="X123">
        <v>0.75962442159652699</v>
      </c>
      <c r="Y123">
        <v>0.63775466413547599</v>
      </c>
    </row>
    <row r="124" spans="1:25" x14ac:dyDescent="0.4">
      <c r="A124" t="s">
        <v>46</v>
      </c>
      <c r="B124">
        <v>0.52121275663375899</v>
      </c>
      <c r="C124">
        <v>0.80754107236862205</v>
      </c>
      <c r="D124">
        <v>0.71213448762893705</v>
      </c>
      <c r="E124">
        <v>0.44267582893371599</v>
      </c>
      <c r="F124">
        <v>0.70362788438796997</v>
      </c>
      <c r="G124">
        <v>0.587196783781052</v>
      </c>
      <c r="H124">
        <v>0.63430678844451904</v>
      </c>
      <c r="I124">
        <v>0.828161060810089</v>
      </c>
      <c r="J124">
        <v>0.74752241945266695</v>
      </c>
      <c r="K124">
        <v>0.41664233803749101</v>
      </c>
      <c r="L124">
        <v>0.71244508028030396</v>
      </c>
      <c r="M124">
        <v>0.50991449046134996</v>
      </c>
      <c r="N124">
        <v>0.21223989129066501</v>
      </c>
      <c r="O124">
        <v>0.59734612703323398</v>
      </c>
      <c r="P124">
        <v>0.41416390132904002</v>
      </c>
      <c r="Q124">
        <v>0.32062566280365001</v>
      </c>
      <c r="R124">
        <v>0.49688255786895802</v>
      </c>
      <c r="S124">
        <v>0.39011927652359002</v>
      </c>
      <c r="T124">
        <v>0.57055217027664196</v>
      </c>
      <c r="U124">
        <v>0.71397846937179599</v>
      </c>
      <c r="V124">
        <v>0.67196385240554801</v>
      </c>
      <c r="W124">
        <v>0.49308755993843101</v>
      </c>
      <c r="X124">
        <v>0.73278009891509999</v>
      </c>
      <c r="Y124">
        <v>0.61208235645294196</v>
      </c>
    </row>
    <row r="125" spans="1:25" x14ac:dyDescent="0.4">
      <c r="A125" t="s">
        <v>47</v>
      </c>
      <c r="B125">
        <v>0.65798819065094005</v>
      </c>
      <c r="C125">
        <v>0.76708710193634</v>
      </c>
      <c r="D125">
        <v>0.712697067431041</v>
      </c>
      <c r="E125">
        <v>0.57841289043426503</v>
      </c>
      <c r="F125">
        <v>0.70680618286132801</v>
      </c>
      <c r="G125">
        <v>0.64104457412447202</v>
      </c>
      <c r="H125">
        <v>0.53263616561889604</v>
      </c>
      <c r="I125">
        <v>0.66290473937988303</v>
      </c>
      <c r="J125">
        <v>0.58333287068775697</v>
      </c>
      <c r="K125">
        <v>0.62733370065689098</v>
      </c>
      <c r="L125">
        <v>0.722195684909821</v>
      </c>
      <c r="M125">
        <v>0.67850068637302896</v>
      </c>
      <c r="N125">
        <v>0.43670737743377702</v>
      </c>
      <c r="O125">
        <v>0.661959528923035</v>
      </c>
      <c r="P125">
        <v>0.51740117371082295</v>
      </c>
      <c r="Q125">
        <v>0.49010348320007302</v>
      </c>
      <c r="R125">
        <v>0.61915767192840598</v>
      </c>
      <c r="S125">
        <v>0.54448815967355502</v>
      </c>
      <c r="T125">
        <v>0.71690094470977805</v>
      </c>
      <c r="U125">
        <v>0.84253394603729204</v>
      </c>
      <c r="V125">
        <v>0.78079907383237601</v>
      </c>
      <c r="W125">
        <v>0.72467738389968905</v>
      </c>
      <c r="X125">
        <v>0.85697209835052501</v>
      </c>
      <c r="Y125">
        <v>0.80878723519189</v>
      </c>
    </row>
    <row r="126" spans="1:25" x14ac:dyDescent="0.4">
      <c r="A126" t="s">
        <v>48</v>
      </c>
      <c r="B126">
        <v>0.42650845646858199</v>
      </c>
      <c r="C126">
        <v>0.62116718292236295</v>
      </c>
      <c r="D126">
        <v>0.54186595347192501</v>
      </c>
      <c r="E126">
        <v>0.36200609803199801</v>
      </c>
      <c r="F126">
        <v>0.50914770364761397</v>
      </c>
      <c r="G126">
        <v>0.44665577212969498</v>
      </c>
      <c r="H126">
        <v>0.476679116487503</v>
      </c>
      <c r="I126">
        <v>0.60910815000534102</v>
      </c>
      <c r="J126">
        <v>0.54626467492845299</v>
      </c>
      <c r="K126">
        <v>0.396369129419327</v>
      </c>
      <c r="L126">
        <v>0.51963853836059604</v>
      </c>
      <c r="M126">
        <v>0.46242864198154898</v>
      </c>
      <c r="N126">
        <v>0.26400834321975702</v>
      </c>
      <c r="O126">
        <v>0.39473021030425998</v>
      </c>
      <c r="P126">
        <v>0.33268487056096402</v>
      </c>
      <c r="Q126">
        <v>0.30086758732795699</v>
      </c>
      <c r="R126">
        <v>0.46741807460784901</v>
      </c>
      <c r="S126">
        <v>0.40229322512944499</v>
      </c>
      <c r="T126">
        <v>0.45856922864913902</v>
      </c>
      <c r="U126">
        <v>0.65101337432861295</v>
      </c>
      <c r="V126">
        <v>0.57916336721844097</v>
      </c>
      <c r="W126">
        <v>0.487788766622543</v>
      </c>
      <c r="X126">
        <v>0.77959185838699296</v>
      </c>
      <c r="Y126">
        <v>0.67050729393959096</v>
      </c>
    </row>
    <row r="127" spans="1:25" x14ac:dyDescent="0.4">
      <c r="A127" t="s">
        <v>49</v>
      </c>
      <c r="B127">
        <v>0.32033392786979697</v>
      </c>
      <c r="C127">
        <v>0.58792972564697299</v>
      </c>
      <c r="D127">
        <v>0.46503245333830501</v>
      </c>
      <c r="E127">
        <v>0.27511161565780601</v>
      </c>
      <c r="F127">
        <v>0.44530531764030501</v>
      </c>
      <c r="G127">
        <v>0.352675194541613</v>
      </c>
      <c r="H127">
        <v>0.32580900192260698</v>
      </c>
      <c r="I127">
        <v>0.52251040935516402</v>
      </c>
      <c r="J127">
        <v>0.41560613281197001</v>
      </c>
      <c r="K127">
        <v>0.25588327646255499</v>
      </c>
      <c r="L127">
        <v>0.43747875094413802</v>
      </c>
      <c r="M127">
        <v>0.348086093862851</v>
      </c>
      <c r="N127">
        <v>0.24152542650699599</v>
      </c>
      <c r="O127">
        <v>0.45550134778022799</v>
      </c>
      <c r="P127">
        <v>0.35218999865982298</v>
      </c>
      <c r="Q127">
        <v>0.23747560381889299</v>
      </c>
      <c r="R127">
        <v>0.42313280701637301</v>
      </c>
      <c r="S127">
        <v>0.335013921062152</v>
      </c>
      <c r="T127">
        <v>0.27005809545517001</v>
      </c>
      <c r="U127">
        <v>0.47667652368545499</v>
      </c>
      <c r="V127">
        <v>0.38525087800290903</v>
      </c>
      <c r="W127">
        <v>0.28811880946159402</v>
      </c>
      <c r="X127">
        <v>0.51715660095214799</v>
      </c>
      <c r="Y127">
        <v>0.38475680185688899</v>
      </c>
    </row>
    <row r="128" spans="1:25" x14ac:dyDescent="0.4">
      <c r="A128" t="s">
        <v>50</v>
      </c>
      <c r="B128">
        <v>0.67493647336959794</v>
      </c>
      <c r="C128">
        <v>0.86062407493591297</v>
      </c>
      <c r="D128">
        <v>0.77604098688988499</v>
      </c>
      <c r="E128">
        <v>0.55875289440154996</v>
      </c>
      <c r="F128">
        <v>0.80853635072708097</v>
      </c>
      <c r="G128">
        <v>0.66391880313555396</v>
      </c>
      <c r="H128">
        <v>0.61112624406814597</v>
      </c>
      <c r="I128">
        <v>0.84463274478912398</v>
      </c>
      <c r="J128">
        <v>0.75935871686254197</v>
      </c>
      <c r="K128">
        <v>0.56831681728363004</v>
      </c>
      <c r="L128">
        <v>0.82147163152694702</v>
      </c>
      <c r="M128">
        <v>0.73516436417897602</v>
      </c>
      <c r="N128">
        <v>0.57247126102447499</v>
      </c>
      <c r="O128">
        <v>0.74136465787887595</v>
      </c>
      <c r="P128">
        <v>0.65009744039603701</v>
      </c>
      <c r="Q128">
        <v>0.388300210237503</v>
      </c>
      <c r="R128">
        <v>0.50511366128921498</v>
      </c>
      <c r="S128">
        <v>0.446015239116691</v>
      </c>
      <c r="T128">
        <v>0.482858806848526</v>
      </c>
      <c r="U128">
        <v>0.67876124382018999</v>
      </c>
      <c r="V128">
        <v>0.60655770308914603</v>
      </c>
      <c r="W128">
        <v>0.45371428132057201</v>
      </c>
      <c r="X128">
        <v>0.71500629186630205</v>
      </c>
      <c r="Y128">
        <v>0.55331500548692003</v>
      </c>
    </row>
    <row r="129" spans="1:25" x14ac:dyDescent="0.4">
      <c r="A129" t="s">
        <v>51</v>
      </c>
      <c r="B129">
        <v>0.370787233114243</v>
      </c>
      <c r="C129">
        <v>0.78479683399200395</v>
      </c>
      <c r="D129">
        <v>0.59924570719401005</v>
      </c>
      <c r="E129">
        <v>0.25405481457710299</v>
      </c>
      <c r="F129">
        <v>0.58352494239807096</v>
      </c>
      <c r="G129">
        <v>0.38437766546294799</v>
      </c>
      <c r="H129">
        <v>0.28453040122985801</v>
      </c>
      <c r="I129">
        <v>0.64168542623519897</v>
      </c>
      <c r="J129">
        <v>0.42557468489995098</v>
      </c>
      <c r="K129">
        <v>0.30921053886413602</v>
      </c>
      <c r="L129">
        <v>0.65410745143890403</v>
      </c>
      <c r="M129">
        <v>0.425683419382761</v>
      </c>
      <c r="N129">
        <v>0.249384120106697</v>
      </c>
      <c r="O129">
        <v>0.63507962226867698</v>
      </c>
      <c r="P129">
        <v>0.391263155946656</v>
      </c>
      <c r="Q129">
        <v>0.31350106000900302</v>
      </c>
      <c r="R129">
        <v>0.69573777914047197</v>
      </c>
      <c r="S129">
        <v>0.43265330554947001</v>
      </c>
      <c r="T129">
        <v>0.47873634099960299</v>
      </c>
      <c r="U129">
        <v>0.77906978130340598</v>
      </c>
      <c r="V129">
        <v>0.60391058808281295</v>
      </c>
      <c r="W129">
        <v>0.56595742702484098</v>
      </c>
      <c r="X129">
        <v>0.76808512210845903</v>
      </c>
      <c r="Y129">
        <v>0.68233517332682503</v>
      </c>
    </row>
    <row r="130" spans="1:25" x14ac:dyDescent="0.4">
      <c r="A130" t="s">
        <v>52</v>
      </c>
      <c r="B130">
        <v>0.51364296674728405</v>
      </c>
      <c r="C130">
        <v>0.71792948246002197</v>
      </c>
      <c r="D130">
        <v>0.60341306204019596</v>
      </c>
      <c r="E130">
        <v>0.29550963640213002</v>
      </c>
      <c r="F130">
        <v>0.380612552165985</v>
      </c>
      <c r="G130">
        <v>0.33334475894306997</v>
      </c>
      <c r="H130">
        <v>0.35027638077735901</v>
      </c>
      <c r="I130">
        <v>0.52121651172637895</v>
      </c>
      <c r="J130">
        <v>0.42954819285592399</v>
      </c>
      <c r="K130">
        <v>0.31449156999588002</v>
      </c>
      <c r="L130">
        <v>0.40307414531707803</v>
      </c>
      <c r="M130">
        <v>0.36105898230574901</v>
      </c>
      <c r="N130">
        <v>0.33900105953216603</v>
      </c>
      <c r="O130">
        <v>0.64474368095397905</v>
      </c>
      <c r="P130">
        <v>0.458805974832801</v>
      </c>
      <c r="Q130">
        <v>0.243492871522903</v>
      </c>
      <c r="R130">
        <v>0.38550850749015803</v>
      </c>
      <c r="S130">
        <v>0.32187323653420702</v>
      </c>
      <c r="T130">
        <v>0.36264252662658703</v>
      </c>
      <c r="U130">
        <v>0.61678916215896595</v>
      </c>
      <c r="V130">
        <v>0.48938560763070699</v>
      </c>
      <c r="W130">
        <v>0.42328181862831099</v>
      </c>
      <c r="X130">
        <v>0.749098360538483</v>
      </c>
      <c r="Y130">
        <v>0.62769075396449103</v>
      </c>
    </row>
    <row r="131" spans="1:25" x14ac:dyDescent="0.4">
      <c r="A131" t="s">
        <v>53</v>
      </c>
      <c r="B131">
        <v>0.499357670545578</v>
      </c>
      <c r="C131">
        <v>0.84590637683868397</v>
      </c>
      <c r="D131">
        <v>0.72946034252643599</v>
      </c>
      <c r="E131">
        <v>0.37363678216934199</v>
      </c>
      <c r="F131">
        <v>0.601845383644104</v>
      </c>
      <c r="G131">
        <v>0.48298049926757802</v>
      </c>
      <c r="H131">
        <v>0.36133733391761802</v>
      </c>
      <c r="I131">
        <v>0.64387756586074796</v>
      </c>
      <c r="J131">
        <v>0.44450919389724702</v>
      </c>
      <c r="K131">
        <v>0.29683974385261502</v>
      </c>
      <c r="L131">
        <v>0.54199641942977905</v>
      </c>
      <c r="M131">
        <v>0.370425045490265</v>
      </c>
      <c r="N131">
        <v>0.37637972831726102</v>
      </c>
      <c r="O131">
        <v>0.68349140882492099</v>
      </c>
      <c r="P131">
        <v>0.53521214365959202</v>
      </c>
      <c r="Q131">
        <v>0.57543003559112504</v>
      </c>
      <c r="R131">
        <v>0.83054918050766002</v>
      </c>
      <c r="S131">
        <v>0.72688162684440605</v>
      </c>
      <c r="T131">
        <v>0.56305140256881703</v>
      </c>
      <c r="U131">
        <v>0.80572849512100198</v>
      </c>
      <c r="V131">
        <v>0.74059022307395905</v>
      </c>
      <c r="W131">
        <v>0.46527779102325401</v>
      </c>
      <c r="X131">
        <v>0.77201294898986805</v>
      </c>
      <c r="Y131">
        <v>0.690956916809082</v>
      </c>
    </row>
    <row r="132" spans="1:25" x14ac:dyDescent="0.4">
      <c r="A132" t="s">
        <v>54</v>
      </c>
      <c r="B132">
        <v>0.67758870124816895</v>
      </c>
      <c r="C132">
        <v>0.841746866703033</v>
      </c>
      <c r="D132">
        <v>0.76210779319574795</v>
      </c>
      <c r="E132">
        <v>0.61926072835922197</v>
      </c>
      <c r="F132">
        <v>0.76745182275772095</v>
      </c>
      <c r="G132">
        <v>0.696278878936061</v>
      </c>
      <c r="H132">
        <v>0.60359114408492998</v>
      </c>
      <c r="I132">
        <v>0.79167932271957397</v>
      </c>
      <c r="J132">
        <v>0.70463914194224797</v>
      </c>
      <c r="K132">
        <v>0.39718309044838002</v>
      </c>
      <c r="L132">
        <v>0.63666850328445401</v>
      </c>
      <c r="M132">
        <v>0.45646748388255098</v>
      </c>
      <c r="N132">
        <v>0.42907562851905801</v>
      </c>
      <c r="O132">
        <v>0.63684582710266102</v>
      </c>
      <c r="P132">
        <v>0.52227519029452496</v>
      </c>
      <c r="Q132">
        <v>0.473556518554688</v>
      </c>
      <c r="R132">
        <v>0.85100686550140403</v>
      </c>
      <c r="S132">
        <v>0.76099157554131902</v>
      </c>
      <c r="T132">
        <v>0.58609622716903698</v>
      </c>
      <c r="U132">
        <v>0.81883502006530795</v>
      </c>
      <c r="V132">
        <v>0.76013607743345701</v>
      </c>
      <c r="W132">
        <v>0.65268063545227095</v>
      </c>
      <c r="X132">
        <v>0.822590172290802</v>
      </c>
      <c r="Y132">
        <v>0.774411954261639</v>
      </c>
    </row>
    <row r="133" spans="1:25" x14ac:dyDescent="0.4">
      <c r="A133" t="s">
        <v>55</v>
      </c>
      <c r="B133">
        <v>0.62714779376983598</v>
      </c>
      <c r="C133">
        <v>0.79507517814636197</v>
      </c>
      <c r="D133">
        <v>0.73020220949099601</v>
      </c>
      <c r="E133">
        <v>0.38402378559112499</v>
      </c>
      <c r="F133">
        <v>0.58428800106048595</v>
      </c>
      <c r="G133">
        <v>0.45787964933193598</v>
      </c>
      <c r="H133">
        <v>0.29465484619140597</v>
      </c>
      <c r="I133">
        <v>0.70420932769775402</v>
      </c>
      <c r="J133">
        <v>0.42015315363040301</v>
      </c>
      <c r="K133">
        <v>0.41768938302993802</v>
      </c>
      <c r="L133">
        <v>0.61307126283645597</v>
      </c>
      <c r="M133">
        <v>0.49074711822546402</v>
      </c>
      <c r="N133">
        <v>0.383275806903839</v>
      </c>
      <c r="O133">
        <v>0.61611521244049094</v>
      </c>
      <c r="P133">
        <v>0.49840747507718902</v>
      </c>
      <c r="Q133">
        <v>0.47966462373733498</v>
      </c>
      <c r="R133">
        <v>0.82590198516845703</v>
      </c>
      <c r="S133">
        <v>0.75146848536454702</v>
      </c>
      <c r="T133">
        <v>0.62626260519027699</v>
      </c>
      <c r="U133">
        <v>0.82917463779449496</v>
      </c>
      <c r="V133">
        <v>0.78405518600573898</v>
      </c>
      <c r="W133">
        <v>0.60702669620513905</v>
      </c>
      <c r="X133">
        <v>0.82312923669815097</v>
      </c>
      <c r="Y133">
        <v>0.77560103283478699</v>
      </c>
    </row>
    <row r="134" spans="1:25" x14ac:dyDescent="0.4">
      <c r="A134" t="s">
        <v>56</v>
      </c>
      <c r="B134">
        <v>0.51770347356796298</v>
      </c>
      <c r="C134">
        <v>0.691533803939819</v>
      </c>
      <c r="D134">
        <v>0.61833894915050902</v>
      </c>
      <c r="E134">
        <v>0.33443170785903897</v>
      </c>
      <c r="F134">
        <v>0.67108792066574097</v>
      </c>
      <c r="G134">
        <v>0.50862221254242801</v>
      </c>
      <c r="H134">
        <v>0.42156532406806901</v>
      </c>
      <c r="I134">
        <v>0.68744760751724199</v>
      </c>
      <c r="J134">
        <v>0.53194744884967804</v>
      </c>
      <c r="K134">
        <v>0.26173451542854298</v>
      </c>
      <c r="L134">
        <v>0.40400299429893499</v>
      </c>
      <c r="M134">
        <v>0.299264475703239</v>
      </c>
      <c r="N134">
        <v>0.40589255094528198</v>
      </c>
      <c r="O134">
        <v>0.51049721240997303</v>
      </c>
      <c r="P134">
        <v>0.46588744885391697</v>
      </c>
      <c r="Q134">
        <v>0.42338955402374301</v>
      </c>
      <c r="R134">
        <v>0.67118942737579301</v>
      </c>
      <c r="S134">
        <v>0.54040779007805695</v>
      </c>
      <c r="T134">
        <v>0.60943341255187999</v>
      </c>
      <c r="U134">
        <v>0.75511491298675504</v>
      </c>
      <c r="V134">
        <v>0.65982850061522602</v>
      </c>
      <c r="W134">
        <v>0.59934616088867199</v>
      </c>
      <c r="X134">
        <v>0.761285901069641</v>
      </c>
      <c r="Y134">
        <v>0.67927437027295401</v>
      </c>
    </row>
    <row r="135" spans="1:25" x14ac:dyDescent="0.4">
      <c r="A135" t="s">
        <v>57</v>
      </c>
      <c r="B135">
        <v>0.67524981498718295</v>
      </c>
      <c r="C135">
        <v>0.87227421998977706</v>
      </c>
      <c r="D135">
        <v>0.82125529237822004</v>
      </c>
      <c r="E135">
        <v>0.61294549703598</v>
      </c>
      <c r="F135">
        <v>0.82549923658371005</v>
      </c>
      <c r="G135">
        <v>0.75614916606276605</v>
      </c>
      <c r="H135">
        <v>0.68369299173355103</v>
      </c>
      <c r="I135">
        <v>0.83425998687744096</v>
      </c>
      <c r="J135">
        <v>0.79215998713876701</v>
      </c>
      <c r="K135">
        <v>0.52259629964828502</v>
      </c>
      <c r="L135">
        <v>0.81375533342361495</v>
      </c>
      <c r="M135">
        <v>0.75391467412312796</v>
      </c>
      <c r="N135">
        <v>0.42658969759941101</v>
      </c>
      <c r="O135">
        <v>0.718738794326782</v>
      </c>
      <c r="P135">
        <v>0.63135518338165997</v>
      </c>
      <c r="Q135">
        <v>0.49967437982559199</v>
      </c>
      <c r="R135">
        <v>0.81609523296356201</v>
      </c>
      <c r="S135">
        <v>0.74165421549011701</v>
      </c>
      <c r="T135">
        <v>0.485355645418167</v>
      </c>
      <c r="U135">
        <v>0.75724816322326705</v>
      </c>
      <c r="V135">
        <v>0.59038642691630905</v>
      </c>
      <c r="W135">
        <v>0.52304393053054798</v>
      </c>
      <c r="X135">
        <v>0.81797879934310902</v>
      </c>
      <c r="Y135">
        <v>0.68763759790682299</v>
      </c>
    </row>
    <row r="136" spans="1:25" x14ac:dyDescent="0.4">
      <c r="A136" t="s">
        <v>58</v>
      </c>
      <c r="B136">
        <v>0.48735278844833402</v>
      </c>
      <c r="C136">
        <v>0.824074447154999</v>
      </c>
      <c r="D136">
        <v>0.70362938149475796</v>
      </c>
      <c r="E136">
        <v>0.526567041873932</v>
      </c>
      <c r="F136">
        <v>0.75981235504150402</v>
      </c>
      <c r="G136">
        <v>0.65206746481083</v>
      </c>
      <c r="H136">
        <v>0.44818156957626298</v>
      </c>
      <c r="I136">
        <v>0.78618335723876998</v>
      </c>
      <c r="J136">
        <v>0.63381882159062397</v>
      </c>
      <c r="K136">
        <v>0.31900605559349099</v>
      </c>
      <c r="L136">
        <v>0.72635233402252197</v>
      </c>
      <c r="M136">
        <v>0.48579256788448</v>
      </c>
      <c r="N136">
        <v>0.40718892216682401</v>
      </c>
      <c r="O136">
        <v>0.67163830995559703</v>
      </c>
      <c r="P136">
        <v>0.51656135236039602</v>
      </c>
      <c r="Q136">
        <v>0.26207268238067599</v>
      </c>
      <c r="R136">
        <v>0.71441525220871005</v>
      </c>
      <c r="S136">
        <v>0.47576433843300697</v>
      </c>
      <c r="T136">
        <v>0.42016807198524497</v>
      </c>
      <c r="U136">
        <v>0.79591834545135498</v>
      </c>
      <c r="V136">
        <v>0.66676816381054205</v>
      </c>
      <c r="W136">
        <v>0.61866307258606001</v>
      </c>
      <c r="X136">
        <v>0.82758623361587502</v>
      </c>
      <c r="Y136">
        <v>0.75341489395977501</v>
      </c>
    </row>
    <row r="137" spans="1:25" x14ac:dyDescent="0.4">
      <c r="A137" t="s">
        <v>59</v>
      </c>
      <c r="B137">
        <v>0.74954807758331299</v>
      </c>
      <c r="C137">
        <v>0.83251655101776101</v>
      </c>
      <c r="D137">
        <v>0.79526600738366404</v>
      </c>
      <c r="E137">
        <v>0.77275353670120195</v>
      </c>
      <c r="F137">
        <v>0.81264352798461903</v>
      </c>
      <c r="G137">
        <v>0.792680144309998</v>
      </c>
      <c r="H137">
        <v>0.67959529161453203</v>
      </c>
      <c r="I137">
        <v>0.76669991016387895</v>
      </c>
      <c r="J137">
        <v>0.731841166814168</v>
      </c>
      <c r="K137">
        <v>0.68406873941421498</v>
      </c>
      <c r="L137">
        <v>0.73733586072921797</v>
      </c>
      <c r="M137">
        <v>0.71827281018098199</v>
      </c>
      <c r="N137">
        <v>0.68183964490890503</v>
      </c>
      <c r="O137">
        <v>0.72418791055679299</v>
      </c>
      <c r="P137">
        <v>0.70480071504910802</v>
      </c>
      <c r="Q137">
        <v>0.30256456136703502</v>
      </c>
      <c r="R137">
        <v>0.570908904075623</v>
      </c>
      <c r="S137">
        <v>0.431883305311203</v>
      </c>
      <c r="T137">
        <v>0.66764533519744895</v>
      </c>
      <c r="U137">
        <v>0.78402811288833596</v>
      </c>
      <c r="V137">
        <v>0.71924329300721501</v>
      </c>
      <c r="W137">
        <v>0.55352479219436601</v>
      </c>
      <c r="X137">
        <v>0.66666668653488204</v>
      </c>
      <c r="Y137">
        <v>0.60386847953001699</v>
      </c>
    </row>
    <row r="138" spans="1:25" x14ac:dyDescent="0.4">
      <c r="A138" t="s">
        <v>60</v>
      </c>
      <c r="B138">
        <v>0.56956237554550204</v>
      </c>
      <c r="C138">
        <v>0.80743724107742298</v>
      </c>
      <c r="D138">
        <v>0.71554288990569803</v>
      </c>
      <c r="E138">
        <v>0.40599086880683899</v>
      </c>
      <c r="F138">
        <v>0.69078248739242598</v>
      </c>
      <c r="G138">
        <v>0.54160960921735501</v>
      </c>
      <c r="H138">
        <v>0.48246675729751598</v>
      </c>
      <c r="I138">
        <v>0.73317450284957897</v>
      </c>
      <c r="J138">
        <v>0.59083024028575803</v>
      </c>
      <c r="K138">
        <v>0.37544313073158297</v>
      </c>
      <c r="L138">
        <v>0.69811320304870605</v>
      </c>
      <c r="M138">
        <v>0.52014089308001799</v>
      </c>
      <c r="N138">
        <v>0.38105601072311401</v>
      </c>
      <c r="O138">
        <v>0.70144176483154297</v>
      </c>
      <c r="P138">
        <v>0.53739530028718896</v>
      </c>
      <c r="Q138">
        <v>0.43630194664001498</v>
      </c>
      <c r="R138">
        <v>0.77134507894516002</v>
      </c>
      <c r="S138">
        <v>0.60437203130938799</v>
      </c>
      <c r="T138">
        <v>0.50183600187301602</v>
      </c>
      <c r="U138">
        <v>0.76104420423507702</v>
      </c>
      <c r="V138">
        <v>0.67304124525099096</v>
      </c>
      <c r="W138">
        <v>0.61721754074096702</v>
      </c>
      <c r="X138">
        <v>0.81933438777923595</v>
      </c>
      <c r="Y138">
        <v>0.75975885716351599</v>
      </c>
    </row>
    <row r="139" spans="1:25" x14ac:dyDescent="0.4">
      <c r="A139" t="s">
        <v>61</v>
      </c>
      <c r="B139">
        <v>0.25380873680114702</v>
      </c>
      <c r="C139">
        <v>0.74820697307586703</v>
      </c>
      <c r="D139">
        <v>0.49291837954879703</v>
      </c>
      <c r="E139">
        <v>0.44395774602889998</v>
      </c>
      <c r="F139">
        <v>0.64585059881210305</v>
      </c>
      <c r="G139">
        <v>0.54149686102580297</v>
      </c>
      <c r="H139">
        <v>0.48051947355270402</v>
      </c>
      <c r="I139">
        <v>0.71295905113220204</v>
      </c>
      <c r="J139">
        <v>0.63971814714876296</v>
      </c>
      <c r="K139">
        <v>0.40097799897193898</v>
      </c>
      <c r="L139">
        <v>0.67455983161926303</v>
      </c>
      <c r="M139">
        <v>0.58585849337111695</v>
      </c>
      <c r="N139">
        <v>0.44573751091957098</v>
      </c>
      <c r="O139">
        <v>0.72176486253738403</v>
      </c>
      <c r="P139">
        <v>0.63521194794124203</v>
      </c>
      <c r="Q139">
        <v>0.59539258480071999</v>
      </c>
      <c r="R139">
        <v>0.84866833686828602</v>
      </c>
      <c r="S139">
        <v>0.77839528393924695</v>
      </c>
      <c r="T139">
        <v>0.63699024915695202</v>
      </c>
      <c r="U139">
        <v>0.86527413129806496</v>
      </c>
      <c r="V139">
        <v>0.82114274519726704</v>
      </c>
      <c r="W139">
        <v>0.65389525890350297</v>
      </c>
      <c r="X139">
        <v>0.85151052474975597</v>
      </c>
      <c r="Y139">
        <v>0.80929498385665999</v>
      </c>
    </row>
    <row r="140" spans="1:25" x14ac:dyDescent="0.4">
      <c r="A140" t="s">
        <v>62</v>
      </c>
      <c r="B140">
        <v>0.39000585675239602</v>
      </c>
      <c r="C140">
        <v>0.80031722784042403</v>
      </c>
      <c r="D140">
        <v>0.73472997925498296</v>
      </c>
      <c r="E140">
        <v>0.38253524899482699</v>
      </c>
      <c r="F140">
        <v>0.82343316078186002</v>
      </c>
      <c r="G140">
        <v>0.73756126508568298</v>
      </c>
      <c r="H140">
        <v>0.36827060580253601</v>
      </c>
      <c r="I140">
        <v>0.84233832359313998</v>
      </c>
      <c r="J140">
        <v>0.77622505390282803</v>
      </c>
      <c r="K140">
        <v>0.40031561255455</v>
      </c>
      <c r="L140">
        <v>0.81190019845962502</v>
      </c>
      <c r="M140">
        <v>0.73786268270376898</v>
      </c>
      <c r="N140">
        <v>0.400894105434418</v>
      </c>
      <c r="O140">
        <v>0.78661245107650801</v>
      </c>
      <c r="P140">
        <v>0.71398786252195201</v>
      </c>
      <c r="Q140">
        <v>0.30969724059104897</v>
      </c>
      <c r="R140">
        <v>0.75414520502090499</v>
      </c>
      <c r="S140">
        <v>0.64135888598182</v>
      </c>
      <c r="T140">
        <v>0.15580341219902</v>
      </c>
      <c r="U140">
        <v>0.704520404338837</v>
      </c>
      <c r="V140">
        <v>0.59050461550553601</v>
      </c>
      <c r="W140">
        <v>0.100113332271576</v>
      </c>
      <c r="X140">
        <v>0.81650316715240501</v>
      </c>
      <c r="Y140">
        <v>0.68962993901787395</v>
      </c>
    </row>
    <row r="141" spans="1:25" x14ac:dyDescent="0.4">
      <c r="A141" t="s">
        <v>63</v>
      </c>
      <c r="B141">
        <v>0.31849968433380099</v>
      </c>
      <c r="C141">
        <v>0.73891037702560403</v>
      </c>
      <c r="D141">
        <v>0.63740465248172895</v>
      </c>
      <c r="E141">
        <v>0.33299988508224498</v>
      </c>
      <c r="F141">
        <v>0.61956197023391701</v>
      </c>
      <c r="G141">
        <v>0.51158903200518002</v>
      </c>
      <c r="H141">
        <v>0.35028138756751998</v>
      </c>
      <c r="I141">
        <v>0.65748834609985396</v>
      </c>
      <c r="J141">
        <v>0.53478705273433202</v>
      </c>
      <c r="K141">
        <v>0.29364585876464799</v>
      </c>
      <c r="L141">
        <v>0.74557542800903298</v>
      </c>
      <c r="M141">
        <v>0.57506280798803699</v>
      </c>
      <c r="N141">
        <v>0.31012395024299599</v>
      </c>
      <c r="O141">
        <v>0.68960559368133501</v>
      </c>
      <c r="P141">
        <v>0.55295090512795897</v>
      </c>
      <c r="Q141">
        <v>0.26260200142860401</v>
      </c>
      <c r="R141">
        <v>0.70461094379425004</v>
      </c>
      <c r="S141">
        <v>0.51360887966372704</v>
      </c>
      <c r="T141">
        <v>0.37673136591911299</v>
      </c>
      <c r="U141">
        <v>0.80136364698410001</v>
      </c>
      <c r="V141">
        <v>0.65681151368401303</v>
      </c>
      <c r="W141">
        <v>0.29911279678344699</v>
      </c>
      <c r="X141">
        <v>0.72773450613021895</v>
      </c>
      <c r="Y141">
        <v>0.55748035691001196</v>
      </c>
    </row>
    <row r="142" spans="1:25" x14ac:dyDescent="0.4">
      <c r="A142" t="s">
        <v>64</v>
      </c>
      <c r="B142">
        <v>0.55530685186386097</v>
      </c>
      <c r="C142">
        <v>0.81680405139923096</v>
      </c>
      <c r="D142">
        <v>0.68591787985393005</v>
      </c>
      <c r="E142">
        <v>0.50838786363601696</v>
      </c>
      <c r="F142">
        <v>0.64724004268646196</v>
      </c>
      <c r="G142">
        <v>0.59115746191569796</v>
      </c>
      <c r="H142">
        <v>0.55383652448654197</v>
      </c>
      <c r="I142">
        <v>0.70620077848434404</v>
      </c>
      <c r="J142">
        <v>0.63863502513794701</v>
      </c>
      <c r="K142">
        <v>0.46445041894912698</v>
      </c>
      <c r="L142">
        <v>0.56533849239349399</v>
      </c>
      <c r="M142">
        <v>0.50836943444751603</v>
      </c>
      <c r="N142">
        <v>0.48184442520141602</v>
      </c>
      <c r="O142">
        <v>0.62379419803619396</v>
      </c>
      <c r="P142">
        <v>0.553805232048035</v>
      </c>
      <c r="Q142">
        <v>0.52606976032257102</v>
      </c>
      <c r="R142">
        <v>0.62847936153411899</v>
      </c>
      <c r="S142">
        <v>0.56445584694544504</v>
      </c>
      <c r="T142">
        <v>0.40331500768661499</v>
      </c>
      <c r="U142">
        <v>0.68490493297576904</v>
      </c>
      <c r="V142">
        <v>0.50428932621365496</v>
      </c>
      <c r="W142">
        <v>0.63077962398529097</v>
      </c>
      <c r="X142">
        <v>0.77436649799346902</v>
      </c>
      <c r="Y142">
        <v>0.69634205670583804</v>
      </c>
    </row>
    <row r="143" spans="1:25" x14ac:dyDescent="0.4">
      <c r="A143" t="s">
        <v>65</v>
      </c>
      <c r="B143">
        <v>0.42975452542304998</v>
      </c>
      <c r="C143">
        <v>0.65889358520507801</v>
      </c>
      <c r="D143">
        <v>0.52614772319793701</v>
      </c>
      <c r="E143">
        <v>0.32627925276756298</v>
      </c>
      <c r="F143">
        <v>0.43817001581192</v>
      </c>
      <c r="G143">
        <v>0.38495649309719299</v>
      </c>
      <c r="H143">
        <v>0.43135663866996798</v>
      </c>
      <c r="I143">
        <v>0.532925724983215</v>
      </c>
      <c r="J143">
        <v>0.48199911503230802</v>
      </c>
      <c r="K143">
        <v>0.37194350361824002</v>
      </c>
      <c r="L143">
        <v>0.51111865043640103</v>
      </c>
      <c r="M143">
        <v>0.434632485403734</v>
      </c>
      <c r="N143">
        <v>0.32563540339469899</v>
      </c>
      <c r="O143">
        <v>0.43211051821708701</v>
      </c>
      <c r="P143">
        <v>0.37361965284628001</v>
      </c>
      <c r="Q143">
        <v>0.31671953201293901</v>
      </c>
      <c r="R143">
        <v>0.43999573588371299</v>
      </c>
      <c r="S143">
        <v>0.36898269898751201</v>
      </c>
      <c r="T143">
        <v>0.393672615289688</v>
      </c>
      <c r="U143">
        <v>0.50793981552124001</v>
      </c>
      <c r="V143">
        <v>0.45654739527141303</v>
      </c>
      <c r="W143">
        <v>0.39473685622215299</v>
      </c>
      <c r="X143">
        <v>0.55707252025604204</v>
      </c>
      <c r="Y143">
        <v>0.48742402476422902</v>
      </c>
    </row>
    <row r="144" spans="1:25" x14ac:dyDescent="0.4">
      <c r="A144" t="s">
        <v>66</v>
      </c>
      <c r="B144">
        <v>0.50222945213317904</v>
      </c>
      <c r="C144">
        <v>0.70100343227386497</v>
      </c>
      <c r="D144">
        <v>0.59318839841418802</v>
      </c>
      <c r="E144">
        <v>0.42952957749366799</v>
      </c>
      <c r="F144">
        <v>0.49531385302543601</v>
      </c>
      <c r="G144">
        <v>0.46402887503306101</v>
      </c>
      <c r="H144">
        <v>0.52224326133728005</v>
      </c>
      <c r="I144">
        <v>0.61453944444656405</v>
      </c>
      <c r="J144">
        <v>0.58228727181752504</v>
      </c>
      <c r="K144">
        <v>0.53724581003189098</v>
      </c>
      <c r="L144">
        <v>0.64695358276367199</v>
      </c>
      <c r="M144">
        <v>0.59719801611370504</v>
      </c>
      <c r="N144">
        <v>0.47841224074363697</v>
      </c>
      <c r="O144">
        <v>0.59591102600097701</v>
      </c>
      <c r="P144">
        <v>0.53653818037774803</v>
      </c>
      <c r="Q144">
        <v>0.44789081811904902</v>
      </c>
      <c r="R144">
        <v>0.59246993064880404</v>
      </c>
      <c r="S144">
        <v>0.52924450569682602</v>
      </c>
      <c r="T144">
        <v>0.55716276168823198</v>
      </c>
      <c r="U144">
        <v>0.67443329095840499</v>
      </c>
      <c r="V144">
        <v>0.62147049771414897</v>
      </c>
      <c r="W144">
        <v>0.65134328603744496</v>
      </c>
      <c r="X144">
        <v>0.83397263288497903</v>
      </c>
      <c r="Y144">
        <v>0.75185859203338601</v>
      </c>
    </row>
    <row r="145" spans="1:25" x14ac:dyDescent="0.4">
      <c r="A145" t="s">
        <v>67</v>
      </c>
      <c r="B145">
        <v>0.64415878057479903</v>
      </c>
      <c r="C145">
        <v>0.84670215845107999</v>
      </c>
      <c r="D145">
        <v>0.77868007317833299</v>
      </c>
      <c r="E145">
        <v>0.42294898629188499</v>
      </c>
      <c r="F145">
        <v>0.70311474800109897</v>
      </c>
      <c r="G145">
        <v>0.55178782991741004</v>
      </c>
      <c r="H145">
        <v>0.58612453937530495</v>
      </c>
      <c r="I145">
        <v>0.78525543212890603</v>
      </c>
      <c r="J145">
        <v>0.66314263965772602</v>
      </c>
      <c r="K145">
        <v>0.63911706209182695</v>
      </c>
      <c r="L145">
        <v>0.77332752943038896</v>
      </c>
      <c r="M145">
        <v>0.68678222272707101</v>
      </c>
      <c r="N145">
        <v>0.533225297927856</v>
      </c>
      <c r="O145">
        <v>0.73546636104583696</v>
      </c>
      <c r="P145">
        <v>0.611838128255761</v>
      </c>
      <c r="Q145">
        <v>0.59797978401184104</v>
      </c>
      <c r="R145">
        <v>0.790161073207855</v>
      </c>
      <c r="S145">
        <v>0.69937981211620803</v>
      </c>
      <c r="T145">
        <v>0.69152152538299605</v>
      </c>
      <c r="U145">
        <v>0.80181759595871005</v>
      </c>
      <c r="V145">
        <v>0.74833742431972305</v>
      </c>
      <c r="W145">
        <v>0.75145232677459695</v>
      </c>
      <c r="X145">
        <v>0.83782470226287797</v>
      </c>
      <c r="Y145">
        <v>0.80230172302411995</v>
      </c>
    </row>
    <row r="146" spans="1:25" x14ac:dyDescent="0.4">
      <c r="A146" t="s">
        <v>68</v>
      </c>
      <c r="B146">
        <v>0.38411572575569197</v>
      </c>
      <c r="C146">
        <v>0.78074622154235795</v>
      </c>
      <c r="D146">
        <v>0.66843630665657605</v>
      </c>
      <c r="E146">
        <v>0.38212984800338701</v>
      </c>
      <c r="F146">
        <v>0.70147079229354903</v>
      </c>
      <c r="G146">
        <v>0.50275831187472597</v>
      </c>
      <c r="H146">
        <v>0.36198905110359197</v>
      </c>
      <c r="I146">
        <v>0.59308904409408603</v>
      </c>
      <c r="J146">
        <v>0.47513055889045502</v>
      </c>
      <c r="K146">
        <v>0.271072417497635</v>
      </c>
      <c r="L146">
        <v>0.496251881122589</v>
      </c>
      <c r="M146">
        <v>0.36725785159597202</v>
      </c>
      <c r="N146">
        <v>0.216201052069664</v>
      </c>
      <c r="O146">
        <v>0.451801687479019</v>
      </c>
      <c r="P146">
        <v>0.30512581604952899</v>
      </c>
      <c r="Q146">
        <v>0.35044232010841397</v>
      </c>
      <c r="R146">
        <v>0.68847692012786899</v>
      </c>
      <c r="S146">
        <v>0.50971532452340196</v>
      </c>
      <c r="T146">
        <v>0.54254037141799905</v>
      </c>
      <c r="U146">
        <v>0.84035301208496105</v>
      </c>
      <c r="V146">
        <v>0.772802856622958</v>
      </c>
      <c r="W146">
        <v>0.60467588901519798</v>
      </c>
      <c r="X146">
        <v>0.82432806491851796</v>
      </c>
      <c r="Y146">
        <v>0.774815783196805</v>
      </c>
    </row>
    <row r="147" spans="1:25" x14ac:dyDescent="0.4">
      <c r="A147" t="s">
        <v>69</v>
      </c>
      <c r="B147">
        <v>0.55993115901946999</v>
      </c>
      <c r="C147">
        <v>0.77689105272293102</v>
      </c>
      <c r="D147">
        <v>0.68249247504062305</v>
      </c>
      <c r="E147">
        <v>0.485637277364731</v>
      </c>
      <c r="F147">
        <v>0.68772768974304199</v>
      </c>
      <c r="G147">
        <v>0.56856230585301504</v>
      </c>
      <c r="H147">
        <v>0.38023951649665799</v>
      </c>
      <c r="I147">
        <v>0.60851615667343095</v>
      </c>
      <c r="J147">
        <v>0.47622259229910202</v>
      </c>
      <c r="K147">
        <v>0.38689407706260698</v>
      </c>
      <c r="L147">
        <v>0.55961209535598799</v>
      </c>
      <c r="M147">
        <v>0.46100375202835597</v>
      </c>
      <c r="N147">
        <v>0.39042893052101102</v>
      </c>
      <c r="O147">
        <v>0.58070921897888195</v>
      </c>
      <c r="P147">
        <v>0.50413058087474005</v>
      </c>
      <c r="Q147">
        <v>0.47018212080001798</v>
      </c>
      <c r="R147">
        <v>0.69234013557434104</v>
      </c>
      <c r="S147">
        <v>0.55609345631521201</v>
      </c>
      <c r="T147">
        <v>0.72389793395996105</v>
      </c>
      <c r="U147">
        <v>0.81146746873855602</v>
      </c>
      <c r="V147">
        <v>0.772721193852972</v>
      </c>
      <c r="W147">
        <v>0.67853039503097501</v>
      </c>
      <c r="X147">
        <v>0.81284004449844405</v>
      </c>
      <c r="Y147">
        <v>0.76629360484295195</v>
      </c>
    </row>
    <row r="148" spans="1:25" x14ac:dyDescent="0.4">
      <c r="A148" t="s">
        <v>70</v>
      </c>
      <c r="B148">
        <v>0.59905970096588101</v>
      </c>
      <c r="C148">
        <v>0.86743515729904197</v>
      </c>
      <c r="D148">
        <v>0.74677516590981297</v>
      </c>
      <c r="E148">
        <v>0.54615896940231301</v>
      </c>
      <c r="F148">
        <v>0.80822873115539595</v>
      </c>
      <c r="G148">
        <v>0.69146521744273903</v>
      </c>
      <c r="H148">
        <v>0.56981134414672896</v>
      </c>
      <c r="I148">
        <v>0.818584084510803</v>
      </c>
      <c r="J148">
        <v>0.67460582369849798</v>
      </c>
      <c r="K148">
        <v>0.459000945091248</v>
      </c>
      <c r="L148">
        <v>0.73162192106246904</v>
      </c>
      <c r="M148">
        <v>0.55615691982564497</v>
      </c>
      <c r="N148">
        <v>0.39300796389579801</v>
      </c>
      <c r="O148">
        <v>0.754413843154907</v>
      </c>
      <c r="P148">
        <v>0.56717213917346199</v>
      </c>
      <c r="Q148">
        <v>0.43916121125221302</v>
      </c>
      <c r="R148">
        <v>0.61978131532669101</v>
      </c>
      <c r="S148">
        <v>0.50244012758845402</v>
      </c>
      <c r="T148">
        <v>0.57635468244552601</v>
      </c>
      <c r="U148">
        <v>0.80138170719146695</v>
      </c>
      <c r="V148">
        <v>0.68514480903035102</v>
      </c>
      <c r="W148">
        <v>0.76217913627624501</v>
      </c>
      <c r="X148">
        <v>0.83470273017883301</v>
      </c>
      <c r="Y148">
        <v>0.81661147872606898</v>
      </c>
    </row>
    <row r="149" spans="1:25" x14ac:dyDescent="0.4">
      <c r="A149" t="s">
        <v>71</v>
      </c>
      <c r="B149">
        <v>0.557644963264465</v>
      </c>
      <c r="C149">
        <v>0.79019010066986095</v>
      </c>
      <c r="D149">
        <v>0.71261977232419504</v>
      </c>
      <c r="E149">
        <v>0.39885184168815602</v>
      </c>
      <c r="F149">
        <v>0.63662290573120095</v>
      </c>
      <c r="G149">
        <v>0.48011708183166302</v>
      </c>
      <c r="H149">
        <v>0.50872361660003695</v>
      </c>
      <c r="I149">
        <v>0.71964561939239502</v>
      </c>
      <c r="J149">
        <v>0.62473569772182402</v>
      </c>
      <c r="K149">
        <v>0.45854574441909801</v>
      </c>
      <c r="L149">
        <v>0.67738062143325795</v>
      </c>
      <c r="M149">
        <v>0.60013753939897596</v>
      </c>
      <c r="N149">
        <v>0.58899301290512096</v>
      </c>
      <c r="O149">
        <v>0.81060802936553999</v>
      </c>
      <c r="P149">
        <v>0.74971882349405505</v>
      </c>
      <c r="Q149">
        <v>0.663590848445892</v>
      </c>
      <c r="R149">
        <v>0.85131978988647505</v>
      </c>
      <c r="S149">
        <v>0.80335564643908797</v>
      </c>
      <c r="T149">
        <v>0.62126243114471402</v>
      </c>
      <c r="U149">
        <v>0.81678211688995395</v>
      </c>
      <c r="V149">
        <v>0.781063278516134</v>
      </c>
      <c r="W149">
        <v>0.41738772392272899</v>
      </c>
      <c r="X149">
        <v>0.62271803617477395</v>
      </c>
      <c r="Y149">
        <v>0.51128667669418504</v>
      </c>
    </row>
    <row r="150" spans="1:25" x14ac:dyDescent="0.4">
      <c r="A150" t="s">
        <v>72</v>
      </c>
      <c r="B150">
        <v>0.76383864879608199</v>
      </c>
      <c r="C150">
        <v>0.84001523256301902</v>
      </c>
      <c r="D150">
        <v>0.80777950513930497</v>
      </c>
      <c r="E150">
        <v>0.71661651134491</v>
      </c>
      <c r="F150">
        <v>0.81798136234283403</v>
      </c>
      <c r="G150">
        <v>0.76805100270680005</v>
      </c>
      <c r="H150">
        <v>0.65844637155532804</v>
      </c>
      <c r="I150">
        <v>0.82082605361938499</v>
      </c>
      <c r="J150">
        <v>0.72797517454813399</v>
      </c>
      <c r="K150">
        <v>0.38245144486427302</v>
      </c>
      <c r="L150">
        <v>0.67486119270324696</v>
      </c>
      <c r="M150">
        <v>0.483102913886782</v>
      </c>
      <c r="N150">
        <v>0.199436500668526</v>
      </c>
      <c r="O150">
        <v>0.42026132345199602</v>
      </c>
      <c r="P150">
        <v>0.25814907465662301</v>
      </c>
      <c r="Q150">
        <v>0.230837002396584</v>
      </c>
      <c r="R150">
        <v>0.48023763298988298</v>
      </c>
      <c r="S150">
        <v>0.30453024780939503</v>
      </c>
      <c r="T150">
        <v>0.52088207006454501</v>
      </c>
      <c r="U150">
        <v>0.74524348974227905</v>
      </c>
      <c r="V150">
        <v>0.67342513705056795</v>
      </c>
      <c r="W150">
        <v>0.60125392675399802</v>
      </c>
      <c r="X150">
        <v>0.823161661624908</v>
      </c>
      <c r="Y150">
        <v>0.77447147407229</v>
      </c>
    </row>
    <row r="151" spans="1:25" x14ac:dyDescent="0.4">
      <c r="A151" t="s">
        <v>592</v>
      </c>
      <c r="B151">
        <v>0.64382404088973999</v>
      </c>
      <c r="C151">
        <v>0.87264084815979004</v>
      </c>
      <c r="D151">
        <v>0.81935244961960696</v>
      </c>
      <c r="E151">
        <v>0.58296251296997104</v>
      </c>
      <c r="F151">
        <v>0.83682656288146995</v>
      </c>
      <c r="G151">
        <v>0.78245023831929195</v>
      </c>
      <c r="H151">
        <v>0.77724206447601296</v>
      </c>
      <c r="I151">
        <v>0.83596777915954601</v>
      </c>
      <c r="J151">
        <v>0.817513786766627</v>
      </c>
      <c r="K151">
        <v>0.39306136965751598</v>
      </c>
      <c r="L151">
        <v>0.70797961950302102</v>
      </c>
      <c r="M151">
        <v>0.477607255929137</v>
      </c>
      <c r="N151">
        <v>0.19559161365032199</v>
      </c>
      <c r="O151">
        <v>0.436810612678528</v>
      </c>
      <c r="P151">
        <v>0.24419607324143</v>
      </c>
      <c r="Q151">
        <v>0.349115461111069</v>
      </c>
      <c r="R151">
        <v>0.55696368217468295</v>
      </c>
      <c r="S151">
        <v>0.44656566561084898</v>
      </c>
      <c r="T151">
        <v>0.60516130924224898</v>
      </c>
      <c r="U151">
        <v>0.79625397920608498</v>
      </c>
      <c r="V151">
        <v>0.68925642722273495</v>
      </c>
      <c r="W151">
        <v>0.60024011135101296</v>
      </c>
      <c r="X151">
        <v>0.81650245189666704</v>
      </c>
      <c r="Y151">
        <v>0.76764640497834702</v>
      </c>
    </row>
    <row r="152" spans="1:25" x14ac:dyDescent="0.4">
      <c r="A152" t="s">
        <v>73</v>
      </c>
      <c r="B152">
        <v>0.41060617566108698</v>
      </c>
      <c r="C152">
        <v>0.63574039936065696</v>
      </c>
      <c r="D152">
        <v>0.52777780791123696</v>
      </c>
      <c r="E152">
        <v>0.50978076457977295</v>
      </c>
      <c r="F152">
        <v>0.62445884943008401</v>
      </c>
      <c r="G152">
        <v>0.58170236349105797</v>
      </c>
      <c r="H152">
        <v>0.30609464645385698</v>
      </c>
      <c r="I152">
        <v>0.60326427221298196</v>
      </c>
      <c r="J152">
        <v>0.46353457967440298</v>
      </c>
      <c r="K152">
        <v>0.35569104552268999</v>
      </c>
      <c r="L152">
        <v>0.55888891220092796</v>
      </c>
      <c r="M152">
        <v>0.46381856699784602</v>
      </c>
      <c r="N152">
        <v>0.32960844039916998</v>
      </c>
      <c r="O152">
        <v>0.558063745498657</v>
      </c>
      <c r="P152">
        <v>0.43995140790939302</v>
      </c>
      <c r="Q152">
        <v>0.42381340265273998</v>
      </c>
      <c r="R152">
        <v>0.589039146900177</v>
      </c>
      <c r="S152">
        <v>0.49586294690767901</v>
      </c>
      <c r="T152">
        <v>0.53588068485259999</v>
      </c>
      <c r="U152">
        <v>0.700816810131073</v>
      </c>
      <c r="V152">
        <v>0.604022202889125</v>
      </c>
      <c r="W152">
        <v>0.53286713361740101</v>
      </c>
      <c r="X152">
        <v>0.68197506666183505</v>
      </c>
      <c r="Y152">
        <v>0.62200102607409202</v>
      </c>
    </row>
    <row r="153" spans="1:25" x14ac:dyDescent="0.4">
      <c r="A153" t="s">
        <v>74</v>
      </c>
      <c r="B153">
        <v>0.63246077299117998</v>
      </c>
      <c r="C153">
        <v>0.75560504198074296</v>
      </c>
      <c r="D153">
        <v>0.68987948979650204</v>
      </c>
      <c r="E153">
        <v>0.56343144178390503</v>
      </c>
      <c r="F153">
        <v>0.64139169454574596</v>
      </c>
      <c r="G153">
        <v>0.60758470211710203</v>
      </c>
      <c r="H153">
        <v>0.52097588777542103</v>
      </c>
      <c r="I153">
        <v>0.670967757701874</v>
      </c>
      <c r="J153">
        <v>0.58773407765797203</v>
      </c>
      <c r="K153">
        <v>0.34819898009300199</v>
      </c>
      <c r="L153">
        <v>0.58840578794479403</v>
      </c>
      <c r="M153">
        <v>0.52112557419708805</v>
      </c>
      <c r="N153">
        <v>0.47523877024650601</v>
      </c>
      <c r="O153">
        <v>0.584026038646698</v>
      </c>
      <c r="P153">
        <v>0.53238995160375302</v>
      </c>
      <c r="Q153">
        <v>0.44399532675743097</v>
      </c>
      <c r="R153">
        <v>0.56286662817001298</v>
      </c>
      <c r="S153">
        <v>0.49532616138458302</v>
      </c>
      <c r="T153">
        <v>0.55755507946014404</v>
      </c>
      <c r="U153">
        <v>0.70110702514648404</v>
      </c>
      <c r="V153">
        <v>0.65351673534938304</v>
      </c>
      <c r="W153">
        <v>0.55844157934188798</v>
      </c>
      <c r="X153">
        <v>0.75061124563217196</v>
      </c>
      <c r="Y153">
        <v>0.69541829824447599</v>
      </c>
    </row>
    <row r="154" spans="1:25" x14ac:dyDescent="0.4">
      <c r="A154" t="s">
        <v>75</v>
      </c>
      <c r="B154">
        <v>0.64179605245590199</v>
      </c>
      <c r="C154">
        <v>0.79173994064331099</v>
      </c>
      <c r="D154">
        <v>0.70673250740972104</v>
      </c>
      <c r="E154">
        <v>0.40447187423706099</v>
      </c>
      <c r="F154">
        <v>0.57488340139389005</v>
      </c>
      <c r="G154">
        <v>0.485410830070232</v>
      </c>
      <c r="H154">
        <v>0.53837567567825295</v>
      </c>
      <c r="I154">
        <v>0.67793452739715598</v>
      </c>
      <c r="J154">
        <v>0.59516968809325099</v>
      </c>
      <c r="K154">
        <v>0.54225605726242099</v>
      </c>
      <c r="L154">
        <v>0.71891552209854104</v>
      </c>
      <c r="M154">
        <v>0.65057243149856003</v>
      </c>
      <c r="N154">
        <v>0.60269385576248202</v>
      </c>
      <c r="O154">
        <v>0.757881760597229</v>
      </c>
      <c r="P154">
        <v>0.693202546958266</v>
      </c>
      <c r="Q154">
        <v>0.33204463124275202</v>
      </c>
      <c r="R154">
        <v>0.45379531383514399</v>
      </c>
      <c r="S154">
        <v>0.38798241882488599</v>
      </c>
      <c r="T154">
        <v>0.57950907945632901</v>
      </c>
      <c r="U154">
        <v>0.72417521476745605</v>
      </c>
      <c r="V154">
        <v>0.65342126015959101</v>
      </c>
      <c r="W154">
        <v>0.50561797618866</v>
      </c>
      <c r="X154">
        <v>0.79097908735275302</v>
      </c>
      <c r="Y154">
        <v>0.70910094524251999</v>
      </c>
    </row>
    <row r="155" spans="1:25" x14ac:dyDescent="0.4">
      <c r="A155" t="s">
        <v>76</v>
      </c>
      <c r="B155">
        <v>0.46743649244308499</v>
      </c>
      <c r="C155">
        <v>0.82329970598220803</v>
      </c>
      <c r="D155">
        <v>0.66200629968454305</v>
      </c>
      <c r="E155">
        <v>0.33239507675170898</v>
      </c>
      <c r="F155">
        <v>0.79966896772384599</v>
      </c>
      <c r="G155">
        <v>0.52256270003790894</v>
      </c>
      <c r="H155">
        <v>0.45966708660125699</v>
      </c>
      <c r="I155">
        <v>0.85353994369506803</v>
      </c>
      <c r="J155">
        <v>0.63679396368489405</v>
      </c>
      <c r="K155">
        <v>0.32720434665679898</v>
      </c>
      <c r="L155">
        <v>0.76450395584106401</v>
      </c>
      <c r="M155">
        <v>0.46459386962475202</v>
      </c>
      <c r="N155">
        <v>0.22533388435840601</v>
      </c>
      <c r="O155">
        <v>0.67406588792800903</v>
      </c>
      <c r="P155">
        <v>0.34159439197271202</v>
      </c>
      <c r="Q155">
        <v>0.44217312335968001</v>
      </c>
      <c r="R155">
        <v>0.70448094606399503</v>
      </c>
      <c r="S155">
        <v>0.53960718288279996</v>
      </c>
      <c r="T155">
        <v>0.51753157377242998</v>
      </c>
      <c r="U155">
        <v>0.77996069192886397</v>
      </c>
      <c r="V155">
        <v>0.67938497633036998</v>
      </c>
      <c r="W155">
        <v>0.56510746479034402</v>
      </c>
      <c r="X155">
        <v>0.83717358112335205</v>
      </c>
      <c r="Y155">
        <v>0.73359734882222605</v>
      </c>
    </row>
    <row r="156" spans="1:25" x14ac:dyDescent="0.4">
      <c r="A156" t="s">
        <v>77</v>
      </c>
      <c r="B156">
        <v>0.52418047189712502</v>
      </c>
      <c r="C156">
        <v>0.67816060781478904</v>
      </c>
      <c r="D156">
        <v>0.60369839519262303</v>
      </c>
      <c r="E156">
        <v>0.60546678304672197</v>
      </c>
      <c r="F156">
        <v>0.71050506830215499</v>
      </c>
      <c r="G156">
        <v>0.64819649234414101</v>
      </c>
      <c r="H156">
        <v>0.615129053592682</v>
      </c>
      <c r="I156">
        <v>0.73824501037597701</v>
      </c>
      <c r="J156">
        <v>0.67248265817761399</v>
      </c>
      <c r="K156">
        <v>0.40700340270996099</v>
      </c>
      <c r="L156">
        <v>0.67818951606750499</v>
      </c>
      <c r="M156">
        <v>0.56496378965675798</v>
      </c>
      <c r="N156">
        <v>0.52216380834579501</v>
      </c>
      <c r="O156">
        <v>0.69247388839721702</v>
      </c>
      <c r="P156">
        <v>0.61279933899641004</v>
      </c>
      <c r="Q156">
        <v>0.49026742577552801</v>
      </c>
      <c r="R156">
        <v>0.67045480012893699</v>
      </c>
      <c r="S156">
        <v>0.56396859884262096</v>
      </c>
      <c r="T156">
        <v>0.62988704442977905</v>
      </c>
      <c r="U156">
        <v>0.76024466753006004</v>
      </c>
      <c r="V156">
        <v>0.70011539757251695</v>
      </c>
      <c r="W156">
        <v>0.61252820491790805</v>
      </c>
      <c r="X156">
        <v>0.73969250917434703</v>
      </c>
      <c r="Y156">
        <v>0.66772489249706302</v>
      </c>
    </row>
    <row r="157" spans="1:25" x14ac:dyDescent="0.4">
      <c r="A157" t="s">
        <v>78</v>
      </c>
      <c r="B157">
        <v>0.73346424102783203</v>
      </c>
      <c r="C157">
        <v>0.83005928993225098</v>
      </c>
      <c r="D157">
        <v>0.78406960689104499</v>
      </c>
      <c r="E157">
        <v>0.51794183254241899</v>
      </c>
      <c r="F157">
        <v>0.69152516126632702</v>
      </c>
      <c r="G157">
        <v>0.61881828766602698</v>
      </c>
      <c r="H157">
        <v>0.62962961196899403</v>
      </c>
      <c r="I157">
        <v>0.80549448728561401</v>
      </c>
      <c r="J157">
        <v>0.73325115671524599</v>
      </c>
      <c r="K157">
        <v>0.48831564188003501</v>
      </c>
      <c r="L157">
        <v>0.61389774084091198</v>
      </c>
      <c r="M157">
        <v>0.55334881521188295</v>
      </c>
      <c r="N157">
        <v>0.33652803301811202</v>
      </c>
      <c r="O157">
        <v>0.55090296268463101</v>
      </c>
      <c r="P157">
        <v>0.44215077391037599</v>
      </c>
      <c r="Q157">
        <v>0.38675570487976102</v>
      </c>
      <c r="R157">
        <v>0.599734127521515</v>
      </c>
      <c r="S157">
        <v>0.44597509274115898</v>
      </c>
      <c r="T157">
        <v>0.54127281904220603</v>
      </c>
      <c r="U157">
        <v>0.75371289253234897</v>
      </c>
      <c r="V157">
        <v>0.61625209221473098</v>
      </c>
      <c r="W157">
        <v>0.61494553089141801</v>
      </c>
      <c r="X157">
        <v>0.78875333070755005</v>
      </c>
      <c r="Y157">
        <v>0.72776912955137396</v>
      </c>
    </row>
    <row r="158" spans="1:25" x14ac:dyDescent="0.4">
      <c r="A158" t="s">
        <v>79</v>
      </c>
      <c r="B158">
        <v>0.38834744691848799</v>
      </c>
      <c r="C158">
        <v>0.78698742389678999</v>
      </c>
      <c r="D158">
        <v>0.56394915307770299</v>
      </c>
      <c r="E158">
        <v>0.64229810237884499</v>
      </c>
      <c r="F158">
        <v>0.83796381950378396</v>
      </c>
      <c r="G158">
        <v>0.76093826950097299</v>
      </c>
      <c r="H158">
        <v>0.42902916669845598</v>
      </c>
      <c r="I158">
        <v>0.81373846530914296</v>
      </c>
      <c r="J158">
        <v>0.62797562452424505</v>
      </c>
      <c r="K158">
        <v>0.33333334326744102</v>
      </c>
      <c r="L158">
        <v>0.80208331346511796</v>
      </c>
      <c r="M158">
        <v>0.58507002664714303</v>
      </c>
      <c r="N158">
        <v>0.512520432472229</v>
      </c>
      <c r="O158">
        <v>0.81824117898940996</v>
      </c>
      <c r="P158">
        <v>0.67991230192304697</v>
      </c>
      <c r="Q158">
        <v>0.70298576354980502</v>
      </c>
      <c r="R158">
        <v>0.86565548181533802</v>
      </c>
      <c r="S158">
        <v>0.80748566183723303</v>
      </c>
      <c r="T158">
        <v>0.67676120996475198</v>
      </c>
      <c r="U158">
        <v>0.83991229534149203</v>
      </c>
      <c r="V158">
        <v>0.79014818908787599</v>
      </c>
      <c r="W158">
        <v>0.69046986103057895</v>
      </c>
      <c r="X158">
        <v>0.81656807661056496</v>
      </c>
      <c r="Y158">
        <v>0.77657117087300098</v>
      </c>
    </row>
    <row r="159" spans="1:25" x14ac:dyDescent="0.4">
      <c r="A159" t="s">
        <v>80</v>
      </c>
      <c r="B159">
        <v>0.331988304853439</v>
      </c>
      <c r="C159">
        <v>0.50749248266220104</v>
      </c>
      <c r="D159">
        <v>0.39268942133468798</v>
      </c>
      <c r="E159">
        <v>0.44424778223037698</v>
      </c>
      <c r="F159">
        <v>0.74375408887863204</v>
      </c>
      <c r="G159">
        <v>0.57163651857305997</v>
      </c>
      <c r="H159">
        <v>0.51315790414810203</v>
      </c>
      <c r="I159">
        <v>0.75835216045379605</v>
      </c>
      <c r="J159">
        <v>0.62702897103393795</v>
      </c>
      <c r="K159">
        <v>0.37563884258270303</v>
      </c>
      <c r="L159">
        <v>0.72597485780715898</v>
      </c>
      <c r="M159">
        <v>0.56056689733968101</v>
      </c>
      <c r="N159">
        <v>0.49972301721572898</v>
      </c>
      <c r="O159">
        <v>0.73329806327819802</v>
      </c>
      <c r="P159">
        <v>0.64681747731040495</v>
      </c>
      <c r="Q159">
        <v>0.61784541606903098</v>
      </c>
      <c r="R159">
        <v>0.82937026023864702</v>
      </c>
      <c r="S159">
        <v>0.75010815876371695</v>
      </c>
      <c r="T159">
        <v>0.62373816967010498</v>
      </c>
      <c r="U159">
        <v>0.836276054382324</v>
      </c>
      <c r="V159">
        <v>0.77156891980591902</v>
      </c>
      <c r="W159">
        <v>0.70130610466003396</v>
      </c>
      <c r="X159">
        <v>0.82680410146713301</v>
      </c>
      <c r="Y159">
        <v>0.79194761900340804</v>
      </c>
    </row>
    <row r="160" spans="1:25" x14ac:dyDescent="0.4">
      <c r="A160" t="s">
        <v>81</v>
      </c>
      <c r="B160">
        <v>0.58023130893707298</v>
      </c>
      <c r="C160">
        <v>0.86228483915329002</v>
      </c>
      <c r="D160">
        <v>0.81230385749394596</v>
      </c>
      <c r="E160">
        <v>0.53793066740036</v>
      </c>
      <c r="F160">
        <v>0.79544651508331299</v>
      </c>
      <c r="G160">
        <v>0.71271775788023295</v>
      </c>
      <c r="H160">
        <v>0.61057960987091098</v>
      </c>
      <c r="I160">
        <v>0.84128993749618497</v>
      </c>
      <c r="J160">
        <v>0.77796982444879603</v>
      </c>
      <c r="K160">
        <v>0.39797210693359403</v>
      </c>
      <c r="L160">
        <v>0.77490574121475198</v>
      </c>
      <c r="M160">
        <v>0.57546598765686297</v>
      </c>
      <c r="N160">
        <v>0.252657860517502</v>
      </c>
      <c r="O160">
        <v>0.71564400196075395</v>
      </c>
      <c r="P160">
        <v>0.37494529249103897</v>
      </c>
      <c r="Q160">
        <v>0.33584386110305797</v>
      </c>
      <c r="R160">
        <v>0.70746636390686002</v>
      </c>
      <c r="S160">
        <v>0.50576261004418799</v>
      </c>
      <c r="T160">
        <v>0.31906077265739402</v>
      </c>
      <c r="U160">
        <v>0.68145895004272505</v>
      </c>
      <c r="V160">
        <v>0.43838386931492201</v>
      </c>
      <c r="W160">
        <v>0.380132436752319</v>
      </c>
      <c r="X160">
        <v>0.76205217838287398</v>
      </c>
      <c r="Y160">
        <v>0.62486994107260996</v>
      </c>
    </row>
    <row r="161" spans="1:25" x14ac:dyDescent="0.4">
      <c r="A161" t="s">
        <v>82</v>
      </c>
      <c r="B161">
        <v>0.39643469452857999</v>
      </c>
      <c r="C161">
        <v>0.87796443700790405</v>
      </c>
      <c r="D161">
        <v>0.68198737419884703</v>
      </c>
      <c r="E161">
        <v>0.32783278822898898</v>
      </c>
      <c r="F161">
        <v>0.79928815364837602</v>
      </c>
      <c r="G161">
        <v>0.58539320847083798</v>
      </c>
      <c r="H161">
        <v>0.48424437642097501</v>
      </c>
      <c r="I161">
        <v>0.80831211805343595</v>
      </c>
      <c r="J161">
        <v>0.62075326072758596</v>
      </c>
      <c r="K161">
        <v>0.41078430414199801</v>
      </c>
      <c r="L161">
        <v>0.82331764698028598</v>
      </c>
      <c r="M161">
        <v>0.65506634732772595</v>
      </c>
      <c r="N161">
        <v>0.317171901464462</v>
      </c>
      <c r="O161">
        <v>0.53767782449722301</v>
      </c>
      <c r="P161">
        <v>0.40064005975065597</v>
      </c>
      <c r="Q161">
        <v>0.28969877958297702</v>
      </c>
      <c r="R161">
        <v>0.60342866182327304</v>
      </c>
      <c r="S161">
        <v>0.43916298356549499</v>
      </c>
      <c r="T161">
        <v>0.52624672651290905</v>
      </c>
      <c r="U161">
        <v>0.70525240898132302</v>
      </c>
      <c r="V161">
        <v>0.59374669625841303</v>
      </c>
      <c r="W161">
        <v>0.48617666959762601</v>
      </c>
      <c r="X161">
        <v>0.68294227123260498</v>
      </c>
      <c r="Y161">
        <v>0.60457959627283098</v>
      </c>
    </row>
    <row r="162" spans="1:25" x14ac:dyDescent="0.4">
      <c r="A162" t="s">
        <v>83</v>
      </c>
      <c r="B162">
        <v>0.59850692749023404</v>
      </c>
      <c r="C162">
        <v>0.77827697992324796</v>
      </c>
      <c r="D162">
        <v>0.72015931705633796</v>
      </c>
      <c r="E162">
        <v>0.48210895061492898</v>
      </c>
      <c r="F162">
        <v>0.70052498579025302</v>
      </c>
      <c r="G162">
        <v>0.58953981598218297</v>
      </c>
      <c r="H162">
        <v>0.351849585771561</v>
      </c>
      <c r="I162">
        <v>0.569715917110443</v>
      </c>
      <c r="J162">
        <v>0.45856039971113199</v>
      </c>
      <c r="K162">
        <v>0.37277671694755599</v>
      </c>
      <c r="L162">
        <v>0.62135797739028897</v>
      </c>
      <c r="M162">
        <v>0.51294398556152998</v>
      </c>
      <c r="N162">
        <v>0.54074549674987804</v>
      </c>
      <c r="O162">
        <v>0.63937622308731101</v>
      </c>
      <c r="P162">
        <v>0.59844679137071</v>
      </c>
      <c r="Q162">
        <v>0.42281776666641202</v>
      </c>
      <c r="R162">
        <v>0.534470975399017</v>
      </c>
      <c r="S162">
        <v>0.47528155644734699</v>
      </c>
      <c r="T162">
        <v>0.57306754589080799</v>
      </c>
      <c r="U162">
        <v>0.71689909696579002</v>
      </c>
      <c r="V162">
        <v>0.637665381034215</v>
      </c>
      <c r="W162">
        <v>0.573217272758484</v>
      </c>
      <c r="X162">
        <v>0.78656411170959495</v>
      </c>
      <c r="Y162">
        <v>0.67914667725563005</v>
      </c>
    </row>
    <row r="163" spans="1:25" x14ac:dyDescent="0.4">
      <c r="A163" t="s">
        <v>84</v>
      </c>
      <c r="B163">
        <v>0.65122401714324996</v>
      </c>
      <c r="C163">
        <v>0.80426770448684703</v>
      </c>
      <c r="D163">
        <v>0.75826780410373895</v>
      </c>
      <c r="E163">
        <v>0.55192536115646396</v>
      </c>
      <c r="F163">
        <v>0.75160205364227295</v>
      </c>
      <c r="G163">
        <v>0.68135605401852595</v>
      </c>
      <c r="H163">
        <v>0.66971969604492199</v>
      </c>
      <c r="I163">
        <v>0.81265705823898304</v>
      </c>
      <c r="J163">
        <v>0.767817554228446</v>
      </c>
      <c r="K163">
        <v>0.63031190633773804</v>
      </c>
      <c r="L163">
        <v>0.80973827838897705</v>
      </c>
      <c r="M163">
        <v>0.76594500594279302</v>
      </c>
      <c r="N163">
        <v>0.36986300349235501</v>
      </c>
      <c r="O163">
        <v>0.55360895395278897</v>
      </c>
      <c r="P163">
        <v>0.46032967111643602</v>
      </c>
      <c r="Q163">
        <v>0.27103826403617898</v>
      </c>
      <c r="R163">
        <v>0.44889235496521002</v>
      </c>
      <c r="S163">
        <v>0.38120745516875199</v>
      </c>
      <c r="T163">
        <v>0.36533963680267301</v>
      </c>
      <c r="U163">
        <v>0.58194082975387595</v>
      </c>
      <c r="V163">
        <v>0.496301018578165</v>
      </c>
      <c r="W163">
        <v>0.43228748440742498</v>
      </c>
      <c r="X163">
        <v>0.7744500041008</v>
      </c>
      <c r="Y163">
        <v>0.60744561824728505</v>
      </c>
    </row>
    <row r="164" spans="1:25" x14ac:dyDescent="0.4">
      <c r="A164" t="s">
        <v>85</v>
      </c>
      <c r="B164">
        <v>0.50791060924529996</v>
      </c>
      <c r="C164">
        <v>0.82281816005706798</v>
      </c>
      <c r="D164">
        <v>0.73065528425119697</v>
      </c>
      <c r="E164">
        <v>0.45710298418998702</v>
      </c>
      <c r="F164">
        <v>0.77798390388488803</v>
      </c>
      <c r="G164">
        <v>0.66609200565828397</v>
      </c>
      <c r="H164">
        <v>0.43929427862167397</v>
      </c>
      <c r="I164">
        <v>0.67288160324096702</v>
      </c>
      <c r="J164">
        <v>0.55015534112008901</v>
      </c>
      <c r="K164">
        <v>0.43707883358001698</v>
      </c>
      <c r="L164">
        <v>0.66443866491317705</v>
      </c>
      <c r="M164">
        <v>0.53820229721608104</v>
      </c>
      <c r="N164">
        <v>0.38919496536254899</v>
      </c>
      <c r="O164">
        <v>0.62715351581573497</v>
      </c>
      <c r="P164">
        <v>0.51614231494186902</v>
      </c>
      <c r="Q164">
        <v>0.39240509271621699</v>
      </c>
      <c r="R164">
        <v>0.61525005102157604</v>
      </c>
      <c r="S164">
        <v>0.50453250472154998</v>
      </c>
      <c r="T164">
        <v>0.43330320715904203</v>
      </c>
      <c r="U164">
        <v>0.77376574277877797</v>
      </c>
      <c r="V164">
        <v>0.60148246460041699</v>
      </c>
      <c r="W164">
        <v>0.48531344532966603</v>
      </c>
      <c r="X164">
        <v>0.83071768283844005</v>
      </c>
      <c r="Y164">
        <v>0.71977968724434005</v>
      </c>
    </row>
    <row r="165" spans="1:25" x14ac:dyDescent="0.4">
      <c r="A165" t="s">
        <v>86</v>
      </c>
      <c r="B165">
        <v>0.69706505537033103</v>
      </c>
      <c r="C165">
        <v>0.81655091047286998</v>
      </c>
      <c r="D165">
        <v>0.75974649762454105</v>
      </c>
      <c r="E165">
        <v>0.53079599142074596</v>
      </c>
      <c r="F165">
        <v>0.66300904750823997</v>
      </c>
      <c r="G165">
        <v>0.60401090938751001</v>
      </c>
      <c r="H165">
        <v>0.64152544736862205</v>
      </c>
      <c r="I165">
        <v>0.73863232135772705</v>
      </c>
      <c r="J165">
        <v>0.69538337645465398</v>
      </c>
      <c r="K165">
        <v>0.421207666397095</v>
      </c>
      <c r="L165">
        <v>0.66146868467330899</v>
      </c>
      <c r="M165">
        <v>0.56452985209961504</v>
      </c>
      <c r="N165">
        <v>0.332250416278839</v>
      </c>
      <c r="O165">
        <v>0.52857404947280895</v>
      </c>
      <c r="P165">
        <v>0.45139531240071301</v>
      </c>
      <c r="Q165">
        <v>0.49839586019516002</v>
      </c>
      <c r="R165">
        <v>0.69839185476303101</v>
      </c>
      <c r="S165">
        <v>0.57413365987882203</v>
      </c>
      <c r="T165">
        <v>0.45424658060073902</v>
      </c>
      <c r="U165">
        <v>0.74096721410751298</v>
      </c>
      <c r="V165">
        <v>0.64041681240682702</v>
      </c>
      <c r="W165">
        <v>0.48557975888252303</v>
      </c>
      <c r="X165">
        <v>0.730593621730804</v>
      </c>
      <c r="Y165">
        <v>0.62250215427516298</v>
      </c>
    </row>
    <row r="166" spans="1:25" x14ac:dyDescent="0.4">
      <c r="A166" t="s">
        <v>87</v>
      </c>
      <c r="B166">
        <v>0.60736805200576804</v>
      </c>
      <c r="C166">
        <v>0.80712097883224498</v>
      </c>
      <c r="D166">
        <v>0.73734838471693198</v>
      </c>
      <c r="E166">
        <v>0.57335060834884599</v>
      </c>
      <c r="F166">
        <v>0.753040552139282</v>
      </c>
      <c r="G166">
        <v>0.69449538080131301</v>
      </c>
      <c r="H166">
        <v>0.57903009653091397</v>
      </c>
      <c r="I166">
        <v>0.70962035655975297</v>
      </c>
      <c r="J166">
        <v>0.64664652242380105</v>
      </c>
      <c r="K166">
        <v>0.49707108736038202</v>
      </c>
      <c r="L166">
        <v>0.67753070592880205</v>
      </c>
      <c r="M166">
        <v>0.60244659641209797</v>
      </c>
      <c r="N166">
        <v>0.47544631361961398</v>
      </c>
      <c r="O166">
        <v>0.70043319463729903</v>
      </c>
      <c r="P166">
        <v>0.60198125988244999</v>
      </c>
      <c r="Q166">
        <v>0.48060074448585499</v>
      </c>
      <c r="R166">
        <v>0.68242818117141701</v>
      </c>
      <c r="S166">
        <v>0.58885704506846004</v>
      </c>
      <c r="T166">
        <v>0.469779223203659</v>
      </c>
      <c r="U166">
        <v>0.71247082948684703</v>
      </c>
      <c r="V166">
        <v>0.62163306378266403</v>
      </c>
      <c r="W166">
        <v>0.59843921661376998</v>
      </c>
      <c r="X166">
        <v>0.79253208637237504</v>
      </c>
      <c r="Y166">
        <v>0.71803920146296996</v>
      </c>
    </row>
    <row r="167" spans="1:25" x14ac:dyDescent="0.4">
      <c r="A167" t="s">
        <v>88</v>
      </c>
      <c r="B167">
        <v>0.51013922691345204</v>
      </c>
      <c r="C167">
        <v>0.69233894348144498</v>
      </c>
      <c r="D167">
        <v>0.59929584605353203</v>
      </c>
      <c r="E167">
        <v>0.62868469953536998</v>
      </c>
      <c r="F167">
        <v>0.70925551652908303</v>
      </c>
      <c r="G167">
        <v>0.66105268682752305</v>
      </c>
      <c r="H167">
        <v>0.49480834603309598</v>
      </c>
      <c r="I167">
        <v>0.65334057807922397</v>
      </c>
      <c r="J167">
        <v>0.56518134687628097</v>
      </c>
      <c r="K167">
        <v>0.64406633377075195</v>
      </c>
      <c r="L167">
        <v>0.76846456527710005</v>
      </c>
      <c r="M167">
        <v>0.70031810232571201</v>
      </c>
      <c r="N167">
        <v>0.38176196813583402</v>
      </c>
      <c r="O167">
        <v>0.59214836359024003</v>
      </c>
      <c r="P167">
        <v>0.45020276946680898</v>
      </c>
      <c r="Q167">
        <v>0.54915732145309404</v>
      </c>
      <c r="R167">
        <v>0.61819660663604703</v>
      </c>
      <c r="S167">
        <v>0.58121483666556195</v>
      </c>
      <c r="T167">
        <v>0.57850730419158902</v>
      </c>
      <c r="U167">
        <v>0.73879867792129505</v>
      </c>
      <c r="V167">
        <v>0.65643453172275001</v>
      </c>
      <c r="W167">
        <v>0.59597110748291005</v>
      </c>
      <c r="X167">
        <v>0.740214824676514</v>
      </c>
      <c r="Y167">
        <v>0.66629913875034896</v>
      </c>
    </row>
    <row r="168" spans="1:25" x14ac:dyDescent="0.4">
      <c r="A168" t="s">
        <v>89</v>
      </c>
      <c r="B168">
        <v>0.77867412567138705</v>
      </c>
      <c r="C168">
        <v>0.77867412567138705</v>
      </c>
      <c r="D168">
        <v>0.77867412567138705</v>
      </c>
      <c r="E168">
        <v>0.58545452356338501</v>
      </c>
      <c r="F168">
        <v>0.58545452356338501</v>
      </c>
      <c r="G168">
        <v>0.58545452356338501</v>
      </c>
      <c r="H168">
        <v>0.69132220745086703</v>
      </c>
      <c r="I168">
        <v>0.69132220745086703</v>
      </c>
      <c r="J168">
        <v>0.69132220745086703</v>
      </c>
      <c r="K168">
        <v>0.703391373157501</v>
      </c>
      <c r="L168">
        <v>0.703391373157501</v>
      </c>
      <c r="M168">
        <v>0.703391373157501</v>
      </c>
      <c r="N168">
        <v>0.66132521629333496</v>
      </c>
      <c r="O168">
        <v>0.66132521629333496</v>
      </c>
      <c r="P168">
        <v>0.66132521629333496</v>
      </c>
      <c r="Q168">
        <v>0.57898128032684304</v>
      </c>
      <c r="R168">
        <v>0.57898128032684304</v>
      </c>
      <c r="S168">
        <v>0.57898128032684304</v>
      </c>
      <c r="T168">
        <v>0.62069189548492398</v>
      </c>
      <c r="U168">
        <v>0.62069189548492398</v>
      </c>
      <c r="V168">
        <v>0.62069189548492398</v>
      </c>
      <c r="W168">
        <v>0.67514634132385298</v>
      </c>
      <c r="X168">
        <v>0.67514634132385298</v>
      </c>
      <c r="Y168">
        <v>0.67514634132385298</v>
      </c>
    </row>
    <row r="169" spans="1:25" x14ac:dyDescent="0.4">
      <c r="A169" t="s">
        <v>90</v>
      </c>
      <c r="B169">
        <v>0.217824146151543</v>
      </c>
      <c r="C169">
        <v>0.53430861234664895</v>
      </c>
      <c r="D169">
        <v>0.34188558596211499</v>
      </c>
      <c r="E169">
        <v>0.407909154891968</v>
      </c>
      <c r="F169">
        <v>0.68837362527847301</v>
      </c>
      <c r="G169">
        <v>0.52239553670625405</v>
      </c>
      <c r="H169">
        <v>0.45628416538238498</v>
      </c>
      <c r="I169">
        <v>0.747686326503754</v>
      </c>
      <c r="J169">
        <v>0.59839612503309503</v>
      </c>
      <c r="K169">
        <v>0.51936221122741699</v>
      </c>
      <c r="L169">
        <v>0.72774100303649902</v>
      </c>
      <c r="M169">
        <v>0.61373945055781198</v>
      </c>
      <c r="N169">
        <v>0.47820171713829002</v>
      </c>
      <c r="O169">
        <v>0.70609122514724698</v>
      </c>
      <c r="P169">
        <v>0.59898025345157901</v>
      </c>
      <c r="Q169">
        <v>0.47812080383300798</v>
      </c>
      <c r="R169">
        <v>0.71587157249450695</v>
      </c>
      <c r="S169">
        <v>0.60525403506047004</v>
      </c>
      <c r="T169">
        <v>0.43283581733703602</v>
      </c>
      <c r="U169">
        <v>0.77968174219131503</v>
      </c>
      <c r="V169">
        <v>0.65067965952125695</v>
      </c>
      <c r="W169">
        <v>0.45645329356193498</v>
      </c>
      <c r="X169">
        <v>0.81878364086151101</v>
      </c>
      <c r="Y169">
        <v>0.75388225397548203</v>
      </c>
    </row>
    <row r="170" spans="1:25" x14ac:dyDescent="0.4">
      <c r="A170" t="s">
        <v>91</v>
      </c>
      <c r="B170">
        <v>0.43753290176391602</v>
      </c>
      <c r="C170">
        <v>0.67791372537612904</v>
      </c>
      <c r="D170">
        <v>0.58340602815151199</v>
      </c>
      <c r="E170">
        <v>0.38886156678199801</v>
      </c>
      <c r="F170">
        <v>0.63483846187591597</v>
      </c>
      <c r="G170">
        <v>0.52204294651746797</v>
      </c>
      <c r="H170">
        <v>0.49197357892990101</v>
      </c>
      <c r="I170">
        <v>0.65287780761718806</v>
      </c>
      <c r="J170">
        <v>0.59796543419361103</v>
      </c>
      <c r="K170">
        <v>0.43194478750228898</v>
      </c>
      <c r="L170">
        <v>0.62372767925262496</v>
      </c>
      <c r="M170">
        <v>0.54497177749872205</v>
      </c>
      <c r="N170">
        <v>0.42784163355827298</v>
      </c>
      <c r="O170">
        <v>0.59695291519164995</v>
      </c>
      <c r="P170">
        <v>0.51024763435125398</v>
      </c>
      <c r="Q170">
        <v>0.28731343150138899</v>
      </c>
      <c r="R170">
        <v>0.54428994655609098</v>
      </c>
      <c r="S170">
        <v>0.42407140731811499</v>
      </c>
      <c r="T170">
        <v>0.452918231487274</v>
      </c>
      <c r="U170">
        <v>0.67764216661453203</v>
      </c>
      <c r="V170">
        <v>0.58432899564504603</v>
      </c>
      <c r="W170">
        <v>0.49364578723907498</v>
      </c>
      <c r="X170">
        <v>0.81416273117065396</v>
      </c>
      <c r="Y170">
        <v>0.66715838015079498</v>
      </c>
    </row>
    <row r="171" spans="1:25" x14ac:dyDescent="0.4">
      <c r="A171" t="s">
        <v>92</v>
      </c>
      <c r="B171">
        <v>0.50525534152984597</v>
      </c>
      <c r="C171">
        <v>0.67406016588211104</v>
      </c>
      <c r="D171">
        <v>0.57451649124805704</v>
      </c>
      <c r="E171">
        <v>0.32974296808242798</v>
      </c>
      <c r="F171">
        <v>0.47675904631614702</v>
      </c>
      <c r="G171">
        <v>0.39576853926365202</v>
      </c>
      <c r="H171">
        <v>0.37823739647865301</v>
      </c>
      <c r="I171">
        <v>0.57629549503326405</v>
      </c>
      <c r="J171">
        <v>0.466929854108737</v>
      </c>
      <c r="K171">
        <v>0.40597733855247498</v>
      </c>
      <c r="L171">
        <v>0.59562307596206698</v>
      </c>
      <c r="M171">
        <v>0.50747353182389199</v>
      </c>
      <c r="N171">
        <v>0.372722238302231</v>
      </c>
      <c r="O171">
        <v>0.56462496519088701</v>
      </c>
      <c r="P171">
        <v>0.45286195782514699</v>
      </c>
      <c r="Q171">
        <v>0.28698751330375699</v>
      </c>
      <c r="R171">
        <v>0.46659126877784701</v>
      </c>
      <c r="S171">
        <v>0.37958652468828102</v>
      </c>
      <c r="T171">
        <v>0.45291301608085599</v>
      </c>
      <c r="U171">
        <v>0.64717012643814098</v>
      </c>
      <c r="V171">
        <v>0.534795345022128</v>
      </c>
      <c r="W171">
        <v>0.44766452908515902</v>
      </c>
      <c r="X171">
        <v>0.63575208187103305</v>
      </c>
      <c r="Y171">
        <v>0.54578927044685099</v>
      </c>
    </row>
    <row r="172" spans="1:25" x14ac:dyDescent="0.4">
      <c r="A172" t="s">
        <v>93</v>
      </c>
      <c r="B172">
        <v>0.66688740253448497</v>
      </c>
      <c r="C172">
        <v>0.79874080419540405</v>
      </c>
      <c r="D172">
        <v>0.72578829526901201</v>
      </c>
      <c r="E172">
        <v>0.46310442686080899</v>
      </c>
      <c r="F172">
        <v>0.64669287204742398</v>
      </c>
      <c r="G172">
        <v>0.54852338971161296</v>
      </c>
      <c r="H172">
        <v>0.40719425678253202</v>
      </c>
      <c r="I172">
        <v>0.60409992933273304</v>
      </c>
      <c r="J172">
        <v>0.50762000025772502</v>
      </c>
      <c r="K172">
        <v>0.310824245214462</v>
      </c>
      <c r="L172">
        <v>0.59671747684478804</v>
      </c>
      <c r="M172">
        <v>0.424216282076952</v>
      </c>
      <c r="N172">
        <v>0.27333402633666998</v>
      </c>
      <c r="O172">
        <v>0.69801431894302401</v>
      </c>
      <c r="P172">
        <v>0.437942801452264</v>
      </c>
      <c r="Q172">
        <v>0.36908692121505698</v>
      </c>
      <c r="R172">
        <v>0.78670960664749101</v>
      </c>
      <c r="S172">
        <v>0.52299088675801297</v>
      </c>
      <c r="T172">
        <v>0.63217264413833596</v>
      </c>
      <c r="U172">
        <v>0.76681810617446899</v>
      </c>
      <c r="V172">
        <v>0.70409959990803805</v>
      </c>
      <c r="W172">
        <v>0.70967739820480302</v>
      </c>
      <c r="X172">
        <v>0.80469179153442405</v>
      </c>
      <c r="Y172">
        <v>0.779638507017275</v>
      </c>
    </row>
    <row r="173" spans="1:25" x14ac:dyDescent="0.4">
      <c r="A173" t="s">
        <v>94</v>
      </c>
      <c r="B173">
        <v>0.40371620655059798</v>
      </c>
      <c r="C173">
        <v>0.493790954351425</v>
      </c>
      <c r="D173">
        <v>0.453151208383066</v>
      </c>
      <c r="E173">
        <v>0.51918596029281605</v>
      </c>
      <c r="F173">
        <v>0.62818098068237305</v>
      </c>
      <c r="G173">
        <v>0.57381779617733397</v>
      </c>
      <c r="H173">
        <v>0.54890561103820801</v>
      </c>
      <c r="I173">
        <v>0.70820462703704801</v>
      </c>
      <c r="J173">
        <v>0.62586787894920104</v>
      </c>
      <c r="K173">
        <v>0.45269581675529502</v>
      </c>
      <c r="L173">
        <v>0.61084830760955799</v>
      </c>
      <c r="M173">
        <v>0.51992702042615002</v>
      </c>
      <c r="N173">
        <v>0.34921714663505599</v>
      </c>
      <c r="O173">
        <v>0.56983929872512795</v>
      </c>
      <c r="P173">
        <v>0.48360056126559198</v>
      </c>
      <c r="Q173">
        <v>0.51941591501235995</v>
      </c>
      <c r="R173">
        <v>0.67952013015747104</v>
      </c>
      <c r="S173">
        <v>0.60124655343868105</v>
      </c>
      <c r="T173">
        <v>0.52332621812820401</v>
      </c>
      <c r="U173">
        <v>0.66254967451095603</v>
      </c>
      <c r="V173">
        <v>0.60517179082941097</v>
      </c>
      <c r="W173">
        <v>0.66589468717575095</v>
      </c>
      <c r="X173">
        <v>0.78171974420547496</v>
      </c>
      <c r="Y173">
        <v>0.72240936976892001</v>
      </c>
    </row>
    <row r="174" spans="1:25" x14ac:dyDescent="0.4">
      <c r="A174" t="s">
        <v>95</v>
      </c>
      <c r="B174">
        <v>0.54612118005752597</v>
      </c>
      <c r="C174">
        <v>0.789434134960175</v>
      </c>
      <c r="D174">
        <v>0.66420295776105398</v>
      </c>
      <c r="E174">
        <v>0.29198545217513999</v>
      </c>
      <c r="F174">
        <v>0.61329001188278198</v>
      </c>
      <c r="G174">
        <v>0.41286140290740297</v>
      </c>
      <c r="H174">
        <v>0.35003131628036499</v>
      </c>
      <c r="I174">
        <v>0.67427885532379195</v>
      </c>
      <c r="J174">
        <v>0.51348089061531299</v>
      </c>
      <c r="K174">
        <v>0.32943925261497498</v>
      </c>
      <c r="L174">
        <v>0.59368836879730202</v>
      </c>
      <c r="M174">
        <v>0.414686402464225</v>
      </c>
      <c r="N174">
        <v>0.43918156623840299</v>
      </c>
      <c r="O174">
        <v>0.76832407712936401</v>
      </c>
      <c r="P174">
        <v>0.66554831309256202</v>
      </c>
      <c r="Q174">
        <v>0.57676482200622603</v>
      </c>
      <c r="R174">
        <v>0.850874543190002</v>
      </c>
      <c r="S174">
        <v>0.80107398360383297</v>
      </c>
      <c r="T174">
        <v>0.69903630018234297</v>
      </c>
      <c r="U174">
        <v>0.84438037872314498</v>
      </c>
      <c r="V174">
        <v>0.81767138507631099</v>
      </c>
      <c r="W174">
        <v>0.66757863759994496</v>
      </c>
      <c r="X174">
        <v>0.82485204935073897</v>
      </c>
      <c r="Y174">
        <v>0.79912883199118301</v>
      </c>
    </row>
    <row r="175" spans="1:25" x14ac:dyDescent="0.4">
      <c r="A175" t="s">
        <v>96</v>
      </c>
      <c r="B175">
        <v>0.63454997539520297</v>
      </c>
      <c r="C175">
        <v>0.83267414569854703</v>
      </c>
      <c r="D175">
        <v>0.71213350993282398</v>
      </c>
      <c r="E175">
        <v>0.521401107311249</v>
      </c>
      <c r="F175">
        <v>0.75319826602935802</v>
      </c>
      <c r="G175">
        <v>0.59986237310013701</v>
      </c>
      <c r="H175">
        <v>0.35239911079406699</v>
      </c>
      <c r="I175">
        <v>0.76895308494567904</v>
      </c>
      <c r="J175">
        <v>0.45513036959576197</v>
      </c>
      <c r="K175">
        <v>0.53127807378768899</v>
      </c>
      <c r="L175">
        <v>0.68201351165771495</v>
      </c>
      <c r="M175">
        <v>0.60442819235459799</v>
      </c>
      <c r="N175">
        <v>0.23361848294734999</v>
      </c>
      <c r="O175">
        <v>0.519428551197052</v>
      </c>
      <c r="P175">
        <v>0.30990713862878</v>
      </c>
      <c r="Q175">
        <v>0.25007149577140803</v>
      </c>
      <c r="R175">
        <v>0.51329714059829701</v>
      </c>
      <c r="S175">
        <v>0.33304757385883699</v>
      </c>
      <c r="T175">
        <v>0.46595257520675698</v>
      </c>
      <c r="U175">
        <v>0.64960736036300704</v>
      </c>
      <c r="V175">
        <v>0.54745595466415897</v>
      </c>
      <c r="W175">
        <v>0.59740608930587802</v>
      </c>
      <c r="X175">
        <v>0.735723197460175</v>
      </c>
      <c r="Y175">
        <v>0.65344458705974096</v>
      </c>
    </row>
    <row r="176" spans="1:25" x14ac:dyDescent="0.4">
      <c r="A176" t="s">
        <v>97</v>
      </c>
      <c r="B176">
        <v>0.464818865060806</v>
      </c>
      <c r="C176">
        <v>0.843117356300354</v>
      </c>
      <c r="D176">
        <v>0.61437697597403995</v>
      </c>
      <c r="E176">
        <v>0.33415547013282798</v>
      </c>
      <c r="F176">
        <v>0.80395185947418202</v>
      </c>
      <c r="G176">
        <v>0.50802186064755706</v>
      </c>
      <c r="H176">
        <v>0.33456334471702598</v>
      </c>
      <c r="I176">
        <v>0.80167520046234098</v>
      </c>
      <c r="J176">
        <v>0.53345936692472695</v>
      </c>
      <c r="K176">
        <v>0.41501104831695601</v>
      </c>
      <c r="L176">
        <v>0.64927601814269997</v>
      </c>
      <c r="M176">
        <v>0.51666851586370299</v>
      </c>
      <c r="N176">
        <v>0.47572112083435097</v>
      </c>
      <c r="O176">
        <v>0.82372468709945701</v>
      </c>
      <c r="P176">
        <v>0.66969997980701401</v>
      </c>
      <c r="Q176">
        <v>0.57622581720352195</v>
      </c>
      <c r="R176">
        <v>0.84224188327789296</v>
      </c>
      <c r="S176">
        <v>0.79294932555796505</v>
      </c>
      <c r="T176">
        <v>0.59247058629989602</v>
      </c>
      <c r="U176">
        <v>0.82857143878936801</v>
      </c>
      <c r="V176">
        <v>0.79109535466379199</v>
      </c>
      <c r="W176">
        <v>0.60212606191635099</v>
      </c>
      <c r="X176">
        <v>0.78580385446548495</v>
      </c>
      <c r="Y176">
        <v>0.75197612572072103</v>
      </c>
    </row>
    <row r="177" spans="1:25" x14ac:dyDescent="0.4">
      <c r="A177" t="s">
        <v>98</v>
      </c>
      <c r="B177">
        <v>0.53205609321594205</v>
      </c>
      <c r="C177">
        <v>0.63585096597671498</v>
      </c>
      <c r="D177">
        <v>0.57933001406490803</v>
      </c>
      <c r="E177">
        <v>0.59698522090911899</v>
      </c>
      <c r="F177">
        <v>0.72555726766586304</v>
      </c>
      <c r="G177">
        <v>0.66159174218773897</v>
      </c>
      <c r="H177">
        <v>0.48686578869819602</v>
      </c>
      <c r="I177">
        <v>0.79261505603790305</v>
      </c>
      <c r="J177">
        <v>0.70115778315812405</v>
      </c>
      <c r="K177">
        <v>0.43973940610885598</v>
      </c>
      <c r="L177">
        <v>0.73101842403411899</v>
      </c>
      <c r="M177">
        <v>0.59838784858584404</v>
      </c>
      <c r="N177">
        <v>0.48708948493003801</v>
      </c>
      <c r="O177">
        <v>0.75633001327514604</v>
      </c>
      <c r="P177">
        <v>0.65317810047417901</v>
      </c>
      <c r="Q177">
        <v>0.30771484971046398</v>
      </c>
      <c r="R177">
        <v>0.686670422554016</v>
      </c>
      <c r="S177">
        <v>0.42230543401092302</v>
      </c>
      <c r="T177">
        <v>0.51413428783416704</v>
      </c>
      <c r="U177">
        <v>0.73448544740676902</v>
      </c>
      <c r="V177">
        <v>0.64947206526994705</v>
      </c>
      <c r="W177">
        <v>0.62555068731307995</v>
      </c>
      <c r="X177">
        <v>0.77777779102325395</v>
      </c>
      <c r="Y177">
        <v>0.73113406635820899</v>
      </c>
    </row>
    <row r="178" spans="1:25" x14ac:dyDescent="0.4">
      <c r="A178" t="s">
        <v>99</v>
      </c>
      <c r="B178">
        <v>0.58916181325912498</v>
      </c>
      <c r="C178">
        <v>0.85036170482635498</v>
      </c>
      <c r="D178">
        <v>0.757871729838276</v>
      </c>
      <c r="E178">
        <v>0.53878635168075595</v>
      </c>
      <c r="F178">
        <v>0.79465204477310203</v>
      </c>
      <c r="G178">
        <v>0.65765231066916197</v>
      </c>
      <c r="H178">
        <v>0.50154477357864402</v>
      </c>
      <c r="I178">
        <v>0.85235661268234297</v>
      </c>
      <c r="J178">
        <v>0.67841089682807998</v>
      </c>
      <c r="K178">
        <v>0.26846846938133201</v>
      </c>
      <c r="L178">
        <v>0.76843607425689697</v>
      </c>
      <c r="M178">
        <v>0.50144863362916203</v>
      </c>
      <c r="N178">
        <v>0.18643485009670299</v>
      </c>
      <c r="O178">
        <v>0.53741484880447399</v>
      </c>
      <c r="P178">
        <v>0.33890890769302601</v>
      </c>
      <c r="Q178">
        <v>0.267454773187637</v>
      </c>
      <c r="R178">
        <v>0.658028304576874</v>
      </c>
      <c r="S178">
        <v>0.39737030304155002</v>
      </c>
      <c r="T178">
        <v>0.47592893242835999</v>
      </c>
      <c r="U178">
        <v>0.76375001668930098</v>
      </c>
      <c r="V178">
        <v>0.63321071277539298</v>
      </c>
      <c r="W178">
        <v>0.38121548295021102</v>
      </c>
      <c r="X178">
        <v>0.61956131458282504</v>
      </c>
      <c r="Y178">
        <v>0.52804857947940897</v>
      </c>
    </row>
    <row r="179" spans="1:25" x14ac:dyDescent="0.4">
      <c r="A179" t="s">
        <v>100</v>
      </c>
      <c r="B179">
        <v>0.46802240610122697</v>
      </c>
      <c r="C179">
        <v>0.71162176132202104</v>
      </c>
      <c r="D179">
        <v>0.60347427924474095</v>
      </c>
      <c r="E179">
        <v>0.280882298946381</v>
      </c>
      <c r="F179">
        <v>0.68854719400405895</v>
      </c>
      <c r="G179">
        <v>0.41934492775038201</v>
      </c>
      <c r="H179">
        <v>0.36622169613838201</v>
      </c>
      <c r="I179">
        <v>0.64995253086090099</v>
      </c>
      <c r="J179">
        <v>0.47298930263986799</v>
      </c>
      <c r="K179">
        <v>0.267822176218033</v>
      </c>
      <c r="L179">
        <v>0.721690833568573</v>
      </c>
      <c r="M179">
        <v>0.369702602134031</v>
      </c>
      <c r="N179">
        <v>0.40771636366844199</v>
      </c>
      <c r="O179">
        <v>0.66192167997360196</v>
      </c>
      <c r="P179">
        <v>0.510995738646563</v>
      </c>
      <c r="Q179">
        <v>0.27977228164672902</v>
      </c>
      <c r="R179">
        <v>0.75737595558166504</v>
      </c>
      <c r="S179">
        <v>0.38068299667507999</v>
      </c>
      <c r="T179">
        <v>0.47919294238090498</v>
      </c>
      <c r="U179">
        <v>0.78319263458251998</v>
      </c>
      <c r="V179">
        <v>0.56926524872873296</v>
      </c>
      <c r="W179">
        <v>0.50745844841003396</v>
      </c>
      <c r="X179">
        <v>0.80505615472793601</v>
      </c>
      <c r="Y179">
        <v>0.58317596538394101</v>
      </c>
    </row>
    <row r="180" spans="1:25" x14ac:dyDescent="0.4">
      <c r="A180" t="s">
        <v>101</v>
      </c>
      <c r="B180">
        <v>0.55998694896697998</v>
      </c>
      <c r="C180">
        <v>0.66668719053268399</v>
      </c>
      <c r="D180">
        <v>0.63726067066192604</v>
      </c>
      <c r="E180">
        <v>0.600119829177856</v>
      </c>
      <c r="F180">
        <v>0.76829534769058205</v>
      </c>
      <c r="G180">
        <v>0.67914524316787706</v>
      </c>
      <c r="H180">
        <v>0.60871934890747104</v>
      </c>
      <c r="I180">
        <v>0.72994923591613803</v>
      </c>
      <c r="J180">
        <v>0.67780739307403604</v>
      </c>
      <c r="K180">
        <v>0.46379628777504001</v>
      </c>
      <c r="L180">
        <v>0.63266927003860496</v>
      </c>
      <c r="M180">
        <v>0.52813441276550299</v>
      </c>
      <c r="N180">
        <v>0.49168369174003601</v>
      </c>
      <c r="O180">
        <v>0.66874444484710704</v>
      </c>
      <c r="P180">
        <v>0.59867399573326097</v>
      </c>
      <c r="Q180">
        <v>0.49575403332710299</v>
      </c>
      <c r="R180">
        <v>0.69430059194564797</v>
      </c>
      <c r="S180">
        <v>0.61229233145713802</v>
      </c>
      <c r="T180">
        <v>0.57424139976501498</v>
      </c>
      <c r="U180">
        <v>0.72937053442001298</v>
      </c>
      <c r="V180">
        <v>0.64411923408508298</v>
      </c>
      <c r="W180">
        <v>0.60959464311599698</v>
      </c>
      <c r="X180">
        <v>0.72732186317443803</v>
      </c>
      <c r="Y180">
        <v>0.66487070322036701</v>
      </c>
    </row>
    <row r="181" spans="1:25" x14ac:dyDescent="0.4">
      <c r="A181" t="s">
        <v>102</v>
      </c>
      <c r="B181">
        <v>0.29278382658958402</v>
      </c>
      <c r="C181">
        <v>0.75894957780838002</v>
      </c>
      <c r="D181">
        <v>0.49528049966868198</v>
      </c>
      <c r="E181">
        <v>0.29268267750740101</v>
      </c>
      <c r="F181">
        <v>0.57657086849212602</v>
      </c>
      <c r="G181">
        <v>0.42076777956064998</v>
      </c>
      <c r="H181">
        <v>0.35645544528961198</v>
      </c>
      <c r="I181">
        <v>0.58765739202499401</v>
      </c>
      <c r="J181">
        <v>0.45999596574727197</v>
      </c>
      <c r="K181">
        <v>0.32637894153594998</v>
      </c>
      <c r="L181">
        <v>0.58883070945739702</v>
      </c>
      <c r="M181">
        <v>0.44902266684700498</v>
      </c>
      <c r="N181">
        <v>0.28024905920028698</v>
      </c>
      <c r="O181">
        <v>0.60037916898727395</v>
      </c>
      <c r="P181">
        <v>0.43828700360129902</v>
      </c>
      <c r="Q181">
        <v>0.27887362241745001</v>
      </c>
      <c r="R181">
        <v>0.46225318312644997</v>
      </c>
      <c r="S181">
        <v>0.37234761329258198</v>
      </c>
      <c r="T181">
        <v>0.32399445772170998</v>
      </c>
      <c r="U181">
        <v>0.61152535676956199</v>
      </c>
      <c r="V181">
        <v>0.44026706534273502</v>
      </c>
      <c r="W181">
        <v>0.39265960454940801</v>
      </c>
      <c r="X181">
        <v>0.581057369709015</v>
      </c>
      <c r="Y181">
        <v>0.48837489836356202</v>
      </c>
    </row>
    <row r="182" spans="1:25" x14ac:dyDescent="0.4">
      <c r="A182" t="s">
        <v>103</v>
      </c>
      <c r="B182">
        <v>0.59887349605560303</v>
      </c>
      <c r="C182">
        <v>0.74928760528564498</v>
      </c>
      <c r="D182">
        <v>0.66647043282335505</v>
      </c>
      <c r="E182">
        <v>0.42661842703819303</v>
      </c>
      <c r="F182">
        <v>0.58172249794006303</v>
      </c>
      <c r="G182">
        <v>0.48539475419304601</v>
      </c>
      <c r="H182">
        <v>0.55221670866012595</v>
      </c>
      <c r="I182">
        <v>0.705563545227051</v>
      </c>
      <c r="J182">
        <v>0.60790007764642895</v>
      </c>
      <c r="K182">
        <v>0.47396528720855702</v>
      </c>
      <c r="L182">
        <v>0.64562642574310303</v>
      </c>
      <c r="M182">
        <v>0.55197540873830997</v>
      </c>
      <c r="N182">
        <v>0.46069949865341198</v>
      </c>
      <c r="O182">
        <v>0.578621685504913</v>
      </c>
      <c r="P182">
        <v>0.51778862557627903</v>
      </c>
      <c r="Q182">
        <v>0.50451231002807595</v>
      </c>
      <c r="R182">
        <v>0.65134018659591697</v>
      </c>
      <c r="S182">
        <v>0.56902620196342502</v>
      </c>
      <c r="T182">
        <v>0.56512320041656505</v>
      </c>
      <c r="U182">
        <v>0.70487672090530396</v>
      </c>
      <c r="V182">
        <v>0.62693524089726504</v>
      </c>
      <c r="W182">
        <v>0.624658703804016</v>
      </c>
      <c r="X182">
        <v>0.73426842689514205</v>
      </c>
      <c r="Y182">
        <v>0.69616427475755904</v>
      </c>
    </row>
    <row r="183" spans="1:25" x14ac:dyDescent="0.4">
      <c r="A183" t="s">
        <v>104</v>
      </c>
      <c r="B183">
        <v>0.57003080844879195</v>
      </c>
      <c r="C183">
        <v>0.62526845932006803</v>
      </c>
      <c r="D183">
        <v>0.59389855464299501</v>
      </c>
      <c r="E183">
        <v>0.56738770008087203</v>
      </c>
      <c r="F183">
        <v>0.64379823207855202</v>
      </c>
      <c r="G183">
        <v>0.60065830747286497</v>
      </c>
      <c r="H183">
        <v>0.545560002326965</v>
      </c>
      <c r="I183">
        <v>0.60718548297882102</v>
      </c>
      <c r="J183">
        <v>0.56698346138000499</v>
      </c>
      <c r="K183">
        <v>0.43827354907989502</v>
      </c>
      <c r="L183">
        <v>0.492198586463928</v>
      </c>
      <c r="M183">
        <v>0.47233124077320099</v>
      </c>
      <c r="N183">
        <v>0.43396225571632402</v>
      </c>
      <c r="O183">
        <v>0.48780488967895502</v>
      </c>
      <c r="P183">
        <v>0.45540120204289802</v>
      </c>
      <c r="Q183">
        <v>0.41046196222305298</v>
      </c>
      <c r="R183">
        <v>0.50468277931213401</v>
      </c>
      <c r="S183">
        <v>0.47115262349446602</v>
      </c>
      <c r="T183">
        <v>0.55823016166687001</v>
      </c>
      <c r="U183">
        <v>0.61616629362106301</v>
      </c>
      <c r="V183">
        <v>0.59046983718872104</v>
      </c>
      <c r="W183">
        <v>0.58069217205047596</v>
      </c>
      <c r="X183">
        <v>0.75508165359497104</v>
      </c>
      <c r="Y183">
        <v>0.69447892904281605</v>
      </c>
    </row>
    <row r="184" spans="1:25" x14ac:dyDescent="0.4">
      <c r="A184" t="s">
        <v>105</v>
      </c>
      <c r="B184">
        <v>0.14270199835300401</v>
      </c>
      <c r="C184">
        <v>0.35242351889610302</v>
      </c>
      <c r="D184">
        <v>0.20785288271066299</v>
      </c>
      <c r="E184">
        <v>0.37721595168113697</v>
      </c>
      <c r="F184">
        <v>0.58629405498504605</v>
      </c>
      <c r="G184">
        <v>0.445589717578244</v>
      </c>
      <c r="H184">
        <v>0.49639225006103499</v>
      </c>
      <c r="I184">
        <v>0.66300046443939198</v>
      </c>
      <c r="J184">
        <v>0.56143174300322696</v>
      </c>
      <c r="K184">
        <v>0.23798076808452601</v>
      </c>
      <c r="L184">
        <v>0.64357608556747403</v>
      </c>
      <c r="M184">
        <v>0.37247101136961502</v>
      </c>
      <c r="N184">
        <v>0.23468208312988301</v>
      </c>
      <c r="O184">
        <v>0.595861256122589</v>
      </c>
      <c r="P184">
        <v>0.36026328721561901</v>
      </c>
      <c r="Q184">
        <v>0.31228402256965598</v>
      </c>
      <c r="R184">
        <v>0.58139264583587602</v>
      </c>
      <c r="S184">
        <v>0.396248142058785</v>
      </c>
      <c r="T184">
        <v>0.372113198041916</v>
      </c>
      <c r="U184">
        <v>0.60874271392822299</v>
      </c>
      <c r="V184">
        <v>0.45280490010171298</v>
      </c>
      <c r="W184">
        <v>0.438766598701477</v>
      </c>
      <c r="X184">
        <v>0.68779200315475497</v>
      </c>
      <c r="Y184">
        <v>0.59876644409991597</v>
      </c>
    </row>
    <row r="185" spans="1:25" x14ac:dyDescent="0.4">
      <c r="A185" t="s">
        <v>106</v>
      </c>
      <c r="B185">
        <v>0.65163642168045</v>
      </c>
      <c r="C185">
        <v>0.86568462848663297</v>
      </c>
      <c r="D185">
        <v>0.76149925307223698</v>
      </c>
      <c r="E185">
        <v>0.54034727811813399</v>
      </c>
      <c r="F185">
        <v>0.81659579277038596</v>
      </c>
      <c r="G185">
        <v>0.68775738414965204</v>
      </c>
      <c r="H185">
        <v>0.637795269489288</v>
      </c>
      <c r="I185">
        <v>0.84208869934081998</v>
      </c>
      <c r="J185">
        <v>0.76084619384063001</v>
      </c>
      <c r="K185">
        <v>0.435379058122635</v>
      </c>
      <c r="L185">
        <v>0.67564469575882002</v>
      </c>
      <c r="M185">
        <v>0.57687340441502999</v>
      </c>
      <c r="N185">
        <v>0.244651794433594</v>
      </c>
      <c r="O185">
        <v>0.47904041409492498</v>
      </c>
      <c r="P185">
        <v>0.33885443336085302</v>
      </c>
      <c r="Q185">
        <v>0.28629550337791398</v>
      </c>
      <c r="R185">
        <v>0.50282812118530296</v>
      </c>
      <c r="S185">
        <v>0.41591967438396699</v>
      </c>
      <c r="T185">
        <v>0.52287584543228105</v>
      </c>
      <c r="U185">
        <v>0.720722615718842</v>
      </c>
      <c r="V185">
        <v>0.638204280953658</v>
      </c>
      <c r="W185">
        <v>0.53582644462585405</v>
      </c>
      <c r="X185">
        <v>0.76424002647399902</v>
      </c>
      <c r="Y185">
        <v>0.65152713311346</v>
      </c>
    </row>
    <row r="186" spans="1:25" x14ac:dyDescent="0.4">
      <c r="A186" t="s">
        <v>107</v>
      </c>
      <c r="B186">
        <v>0.78377670049667403</v>
      </c>
      <c r="C186">
        <v>0.84450042247772195</v>
      </c>
      <c r="D186">
        <v>0.82264577017890095</v>
      </c>
      <c r="E186">
        <v>0.75527554750442505</v>
      </c>
      <c r="F186">
        <v>0.82639288902282704</v>
      </c>
      <c r="G186">
        <v>0.79189991950988803</v>
      </c>
      <c r="H186">
        <v>0.78919708728790305</v>
      </c>
      <c r="I186">
        <v>0.84833854436874401</v>
      </c>
      <c r="J186">
        <v>0.83242976665496804</v>
      </c>
      <c r="K186">
        <v>0.718411564826965</v>
      </c>
      <c r="L186">
        <v>0.81431764364242598</v>
      </c>
      <c r="M186">
        <v>0.79087209701538097</v>
      </c>
      <c r="N186">
        <v>0.71157491207122803</v>
      </c>
      <c r="O186">
        <v>0.80658560991287198</v>
      </c>
      <c r="P186">
        <v>0.78913159502877095</v>
      </c>
      <c r="Q186">
        <v>0.715232253074646</v>
      </c>
      <c r="R186">
        <v>0.81286114454269398</v>
      </c>
      <c r="S186">
        <v>0.79433925284279705</v>
      </c>
      <c r="T186">
        <v>0.76539427042007402</v>
      </c>
      <c r="U186">
        <v>0.83120822906494096</v>
      </c>
      <c r="V186">
        <v>0.78792417049408003</v>
      </c>
      <c r="W186">
        <v>0.71732074022293102</v>
      </c>
      <c r="X186">
        <v>0.80664652585983299</v>
      </c>
      <c r="Y186">
        <v>0.75878979100121402</v>
      </c>
    </row>
    <row r="187" spans="1:25" x14ac:dyDescent="0.4">
      <c r="A187" t="s">
        <v>108</v>
      </c>
      <c r="B187">
        <v>0.64058166742324796</v>
      </c>
      <c r="C187">
        <v>0.88047564029693604</v>
      </c>
      <c r="D187">
        <v>0.81292604958569603</v>
      </c>
      <c r="E187">
        <v>0.47326365113258401</v>
      </c>
      <c r="F187">
        <v>0.79700195789337203</v>
      </c>
      <c r="G187">
        <v>0.72242615546709299</v>
      </c>
      <c r="H187">
        <v>0.53686261177062999</v>
      </c>
      <c r="I187">
        <v>0.86219352483749401</v>
      </c>
      <c r="J187">
        <v>0.68052211146295705</v>
      </c>
      <c r="K187">
        <v>0.34994068741798401</v>
      </c>
      <c r="L187">
        <v>0.819036424160004</v>
      </c>
      <c r="M187">
        <v>0.55171595360516501</v>
      </c>
      <c r="N187">
        <v>0.34544354677200301</v>
      </c>
      <c r="O187">
        <v>0.67246782779693604</v>
      </c>
      <c r="P187">
        <v>0.51919048632123399</v>
      </c>
      <c r="Q187">
        <v>0.28735160827636702</v>
      </c>
      <c r="R187">
        <v>0.59147977828979503</v>
      </c>
      <c r="S187">
        <v>0.36899582446847901</v>
      </c>
      <c r="T187">
        <v>0.37953794002532998</v>
      </c>
      <c r="U187">
        <v>0.67864406108856201</v>
      </c>
      <c r="V187">
        <v>0.561052682713716</v>
      </c>
      <c r="W187">
        <v>0.39461883902549699</v>
      </c>
      <c r="X187">
        <v>0.81100970506668102</v>
      </c>
      <c r="Y187">
        <v>0.71903949240107601</v>
      </c>
    </row>
    <row r="188" spans="1:25" x14ac:dyDescent="0.4">
      <c r="A188" t="s">
        <v>109</v>
      </c>
      <c r="B188">
        <v>0.48853203654289201</v>
      </c>
      <c r="C188">
        <v>0.63241964578628496</v>
      </c>
      <c r="D188">
        <v>0.543555179102854</v>
      </c>
      <c r="E188">
        <v>0.65757483243942305</v>
      </c>
      <c r="F188">
        <v>0.81553059816360496</v>
      </c>
      <c r="G188">
        <v>0.77935523742979196</v>
      </c>
      <c r="H188">
        <v>0.38045737147331199</v>
      </c>
      <c r="I188">
        <v>0.684126377105713</v>
      </c>
      <c r="J188">
        <v>0.45377326011657698</v>
      </c>
      <c r="K188">
        <v>0.38513767719268799</v>
      </c>
      <c r="L188">
        <v>0.65069156885147095</v>
      </c>
      <c r="M188">
        <v>0.49803577973084001</v>
      </c>
      <c r="N188">
        <v>0.37109559774398798</v>
      </c>
      <c r="O188">
        <v>0.64351499080658003</v>
      </c>
      <c r="P188">
        <v>0.52118261090733797</v>
      </c>
      <c r="Q188">
        <v>0.53388500213623002</v>
      </c>
      <c r="R188">
        <v>0.84549993276596103</v>
      </c>
      <c r="S188">
        <v>0.787591991099444</v>
      </c>
      <c r="T188">
        <v>0.417395770549774</v>
      </c>
      <c r="U188">
        <v>0.72871011495590199</v>
      </c>
      <c r="V188">
        <v>0.55632256242361899</v>
      </c>
      <c r="W188">
        <v>0.43816906213760398</v>
      </c>
      <c r="X188">
        <v>0.68503934144973799</v>
      </c>
      <c r="Y188">
        <v>0.56163622235709998</v>
      </c>
    </row>
    <row r="189" spans="1:25" x14ac:dyDescent="0.4">
      <c r="A189" t="s">
        <v>110</v>
      </c>
      <c r="B189">
        <v>0.209762588143349</v>
      </c>
      <c r="C189">
        <v>0.46771463751792902</v>
      </c>
      <c r="D189">
        <v>0.38257634440319199</v>
      </c>
      <c r="E189">
        <v>0.35704955458641102</v>
      </c>
      <c r="F189">
        <v>0.77372503280639604</v>
      </c>
      <c r="G189">
        <v>0.61769535339897896</v>
      </c>
      <c r="H189">
        <v>0.46911141276359603</v>
      </c>
      <c r="I189">
        <v>0.78860896825790405</v>
      </c>
      <c r="J189">
        <v>0.64989270131384103</v>
      </c>
      <c r="K189">
        <v>0.34270006418228099</v>
      </c>
      <c r="L189">
        <v>0.74443143606185902</v>
      </c>
      <c r="M189">
        <v>0.54527755098272002</v>
      </c>
      <c r="N189">
        <v>0.39217486977577198</v>
      </c>
      <c r="O189">
        <v>0.72793555259704601</v>
      </c>
      <c r="P189">
        <v>0.54634569192021298</v>
      </c>
      <c r="Q189">
        <v>0.32325765490531899</v>
      </c>
      <c r="R189">
        <v>0.71299445629119895</v>
      </c>
      <c r="S189">
        <v>0.50153318501759603</v>
      </c>
      <c r="T189">
        <v>0.65053319931030296</v>
      </c>
      <c r="U189">
        <v>0.89004456996917702</v>
      </c>
      <c r="V189">
        <v>0.82076748684879597</v>
      </c>
      <c r="W189">
        <v>0.57162725925445601</v>
      </c>
      <c r="X189">
        <v>0.86324340105056796</v>
      </c>
      <c r="Y189">
        <v>0.81165582938708403</v>
      </c>
    </row>
    <row r="190" spans="1:25" x14ac:dyDescent="0.4">
      <c r="A190" t="s">
        <v>111</v>
      </c>
      <c r="B190">
        <v>0.408129513263702</v>
      </c>
      <c r="C190">
        <v>0.72019398212432895</v>
      </c>
      <c r="D190">
        <v>0.59256820380687703</v>
      </c>
      <c r="E190">
        <v>0.34625846147537198</v>
      </c>
      <c r="F190">
        <v>0.58310633897781405</v>
      </c>
      <c r="G190">
        <v>0.48002442788510102</v>
      </c>
      <c r="H190">
        <v>0.409766465425491</v>
      </c>
      <c r="I190">
        <v>0.60989981889724698</v>
      </c>
      <c r="J190">
        <v>0.50539116703328602</v>
      </c>
      <c r="K190">
        <v>0.23977901041507699</v>
      </c>
      <c r="L190">
        <v>0.478643208742142</v>
      </c>
      <c r="M190">
        <v>0.315904889078367</v>
      </c>
      <c r="N190">
        <v>0.20622964203357699</v>
      </c>
      <c r="O190">
        <v>0.375786453485489</v>
      </c>
      <c r="P190">
        <v>0.28158613826547402</v>
      </c>
      <c r="Q190">
        <v>0.59329891204833995</v>
      </c>
      <c r="R190">
        <v>0.80606484413146995</v>
      </c>
      <c r="S190">
        <v>0.73844800960449997</v>
      </c>
      <c r="T190">
        <v>0.38606742024421697</v>
      </c>
      <c r="U190">
        <v>0.68692153692245495</v>
      </c>
      <c r="V190">
        <v>0.54273649340584196</v>
      </c>
      <c r="W190">
        <v>0.53247827291488603</v>
      </c>
      <c r="X190">
        <v>0.73152339458465598</v>
      </c>
      <c r="Y190">
        <v>0.67709285588491497</v>
      </c>
    </row>
    <row r="191" spans="1:25" x14ac:dyDescent="0.4">
      <c r="A191" t="s">
        <v>112</v>
      </c>
      <c r="B191">
        <v>0.69990783929824796</v>
      </c>
      <c r="C191">
        <v>0.80665582418441795</v>
      </c>
      <c r="D191">
        <v>0.76729825884103797</v>
      </c>
      <c r="E191">
        <v>0.52407324314117398</v>
      </c>
      <c r="F191">
        <v>0.66305679082870495</v>
      </c>
      <c r="G191">
        <v>0.61080230399966196</v>
      </c>
      <c r="H191">
        <v>0.57527416944503795</v>
      </c>
      <c r="I191">
        <v>0.70999997854232799</v>
      </c>
      <c r="J191">
        <v>0.62691726535558701</v>
      </c>
      <c r="K191">
        <v>0.57341474294662498</v>
      </c>
      <c r="L191">
        <v>0.73812156915664695</v>
      </c>
      <c r="M191">
        <v>0.67264761030674003</v>
      </c>
      <c r="N191">
        <v>0.62382996082305897</v>
      </c>
      <c r="O191">
        <v>0.77382206916809104</v>
      </c>
      <c r="P191">
        <v>0.73501602560281698</v>
      </c>
      <c r="Q191">
        <v>0.64625841379165605</v>
      </c>
      <c r="R191">
        <v>0.80513125658035301</v>
      </c>
      <c r="S191">
        <v>0.76037608087062802</v>
      </c>
      <c r="T191">
        <v>0.36670142412185702</v>
      </c>
      <c r="U191">
        <v>0.61316210031509399</v>
      </c>
      <c r="V191">
        <v>0.49242424778640298</v>
      </c>
      <c r="W191">
        <v>0.44023323059081998</v>
      </c>
      <c r="X191">
        <v>0.54678362607955899</v>
      </c>
      <c r="Y191">
        <v>0.503041431307793</v>
      </c>
    </row>
    <row r="192" spans="1:25" x14ac:dyDescent="0.4">
      <c r="A192" t="s">
        <v>113</v>
      </c>
      <c r="B192">
        <v>0.279595077037811</v>
      </c>
      <c r="C192">
        <v>0.484269559383392</v>
      </c>
      <c r="D192">
        <v>0.44017776421138199</v>
      </c>
      <c r="E192">
        <v>0.63053691387176503</v>
      </c>
      <c r="F192">
        <v>0.80153334140777599</v>
      </c>
      <c r="G192">
        <v>0.755683654425096</v>
      </c>
      <c r="H192">
        <v>0.72153848409652699</v>
      </c>
      <c r="I192">
        <v>0.81117534637451205</v>
      </c>
      <c r="J192">
        <v>0.77969885845573605</v>
      </c>
      <c r="K192">
        <v>0.42965367436409002</v>
      </c>
      <c r="L192">
        <v>0.57158082723617598</v>
      </c>
      <c r="M192">
        <v>0.48991932066119398</v>
      </c>
      <c r="N192">
        <v>0.30112698674201999</v>
      </c>
      <c r="O192">
        <v>0.53111189603805498</v>
      </c>
      <c r="P192">
        <v>0.42819766183288699</v>
      </c>
      <c r="Q192">
        <v>0.250226050615311</v>
      </c>
      <c r="R192">
        <v>0.54957062005996704</v>
      </c>
      <c r="S192">
        <v>0.34090185712794902</v>
      </c>
      <c r="T192">
        <v>0.41059255599975603</v>
      </c>
      <c r="U192">
        <v>0.73731881380081199</v>
      </c>
      <c r="V192">
        <v>0.55516982078552302</v>
      </c>
      <c r="W192">
        <v>0.29249447584152199</v>
      </c>
      <c r="X192">
        <v>0.69500672817230202</v>
      </c>
      <c r="Y192">
        <v>0.55107376709276301</v>
      </c>
    </row>
    <row r="193" spans="1:25" x14ac:dyDescent="0.4">
      <c r="A193" t="s">
        <v>114</v>
      </c>
      <c r="B193">
        <v>0.552168369293213</v>
      </c>
      <c r="C193">
        <v>0.85511040687561002</v>
      </c>
      <c r="D193">
        <v>0.77841504707055897</v>
      </c>
      <c r="E193">
        <v>0.54881888628006004</v>
      </c>
      <c r="F193">
        <v>0.76919430494308505</v>
      </c>
      <c r="G193">
        <v>0.68657935629872702</v>
      </c>
      <c r="H193">
        <v>0.46720546483993503</v>
      </c>
      <c r="I193">
        <v>0.83631229400634799</v>
      </c>
      <c r="J193">
        <v>0.62364125733866405</v>
      </c>
      <c r="K193">
        <v>0.31177827715873702</v>
      </c>
      <c r="L193">
        <v>0.83979058265686002</v>
      </c>
      <c r="M193">
        <v>0.52938720715396603</v>
      </c>
      <c r="N193">
        <v>0.26767328381538402</v>
      </c>
      <c r="O193">
        <v>0.69189906120300304</v>
      </c>
      <c r="P193">
        <v>0.456064074355013</v>
      </c>
      <c r="Q193">
        <v>0.33361235260963401</v>
      </c>
      <c r="R193">
        <v>0.603296458721161</v>
      </c>
      <c r="S193">
        <v>0.42322428173878601</v>
      </c>
      <c r="T193">
        <v>0.43093270063400302</v>
      </c>
      <c r="U193">
        <v>0.75185471773147605</v>
      </c>
      <c r="V193">
        <v>0.57597741835257599</v>
      </c>
      <c r="W193">
        <v>0.471918314695358</v>
      </c>
      <c r="X193">
        <v>0.78639239072799705</v>
      </c>
      <c r="Y193">
        <v>0.65808915916611199</v>
      </c>
    </row>
    <row r="194" spans="1:25" x14ac:dyDescent="0.4">
      <c r="A194" t="s">
        <v>115</v>
      </c>
      <c r="B194">
        <v>0.392572671175003</v>
      </c>
      <c r="C194">
        <v>0.47789999842643699</v>
      </c>
      <c r="D194">
        <v>0.43416009346644102</v>
      </c>
      <c r="E194">
        <v>0.59445148706436202</v>
      </c>
      <c r="F194">
        <v>0.78464096784591697</v>
      </c>
      <c r="G194">
        <v>0.67306796212991105</v>
      </c>
      <c r="H194">
        <v>0.653805911540985</v>
      </c>
      <c r="I194">
        <v>0.83956676721572898</v>
      </c>
      <c r="J194">
        <v>0.74821073479122602</v>
      </c>
      <c r="K194">
        <v>0.503015697002411</v>
      </c>
      <c r="L194">
        <v>0.79099589586257901</v>
      </c>
      <c r="M194">
        <v>0.66624070207277897</v>
      </c>
      <c r="N194">
        <v>0.49934470653533902</v>
      </c>
      <c r="O194">
        <v>0.73865944147109996</v>
      </c>
      <c r="P194">
        <v>0.60248437689410295</v>
      </c>
      <c r="Q194">
        <v>0.47893676161766102</v>
      </c>
      <c r="R194">
        <v>0.71390527486801103</v>
      </c>
      <c r="S194">
        <v>0.61271878994173501</v>
      </c>
      <c r="T194">
        <v>0.563595950603485</v>
      </c>
      <c r="U194">
        <v>0.752835392951965</v>
      </c>
      <c r="V194">
        <v>0.70157696306705497</v>
      </c>
      <c r="W194">
        <v>0.67431449890136697</v>
      </c>
      <c r="X194">
        <v>0.80855309963226296</v>
      </c>
      <c r="Y194">
        <v>0.75345984929137799</v>
      </c>
    </row>
    <row r="195" spans="1:25" x14ac:dyDescent="0.4">
      <c r="A195" t="s">
        <v>575</v>
      </c>
      <c r="B195">
        <v>0.453820049762726</v>
      </c>
      <c r="C195">
        <v>0.477741688489914</v>
      </c>
      <c r="D195">
        <v>0.46578086912632</v>
      </c>
      <c r="E195">
        <v>0.66320782899856601</v>
      </c>
      <c r="F195">
        <v>0.67425221204757702</v>
      </c>
      <c r="G195">
        <v>0.66873002052307096</v>
      </c>
      <c r="H195">
        <v>0.64634507894516002</v>
      </c>
      <c r="I195">
        <v>0.66155689954757702</v>
      </c>
      <c r="J195">
        <v>0.65395098924636796</v>
      </c>
      <c r="K195">
        <v>0.57605373859405495</v>
      </c>
      <c r="L195">
        <v>0.64812201261520397</v>
      </c>
      <c r="M195">
        <v>0.61208787560462996</v>
      </c>
      <c r="N195">
        <v>0.44686838984489402</v>
      </c>
      <c r="O195">
        <v>0.543490290641785</v>
      </c>
      <c r="P195">
        <v>0.49517934024333998</v>
      </c>
      <c r="Q195">
        <v>0.58841180801391602</v>
      </c>
      <c r="R195">
        <v>0.618452608585358</v>
      </c>
      <c r="S195">
        <v>0.60343220829963695</v>
      </c>
      <c r="T195">
        <v>0.57952809333801303</v>
      </c>
      <c r="U195">
        <v>0.65402626991271995</v>
      </c>
      <c r="V195">
        <v>0.61677718162536599</v>
      </c>
      <c r="W195">
        <v>0.71667695045471203</v>
      </c>
      <c r="X195">
        <v>0.73170125484466597</v>
      </c>
      <c r="Y195">
        <v>0.72418910264968905</v>
      </c>
    </row>
    <row r="196" spans="1:25" x14ac:dyDescent="0.4">
      <c r="A196" t="s">
        <v>576</v>
      </c>
      <c r="B196">
        <v>7.6583191752433999E-2</v>
      </c>
      <c r="C196">
        <v>0.40755882859230003</v>
      </c>
      <c r="D196">
        <v>0.22026730659935201</v>
      </c>
      <c r="E196">
        <v>0.140369847416878</v>
      </c>
      <c r="F196">
        <v>0.667275071144104</v>
      </c>
      <c r="G196">
        <v>0.37175266941388402</v>
      </c>
      <c r="H196">
        <v>0.141481474041939</v>
      </c>
      <c r="I196">
        <v>0.53798925876617398</v>
      </c>
      <c r="J196">
        <v>0.248593894971742</v>
      </c>
      <c r="K196">
        <v>9.6750900149344995E-2</v>
      </c>
      <c r="L196">
        <v>0.4935622215271</v>
      </c>
      <c r="M196">
        <v>0.192165532873736</v>
      </c>
      <c r="N196">
        <v>9.7298987209797003E-2</v>
      </c>
      <c r="O196">
        <v>0.47125434875488298</v>
      </c>
      <c r="P196">
        <v>0.19388414091534101</v>
      </c>
      <c r="Q196">
        <v>0.105415254831314</v>
      </c>
      <c r="R196">
        <v>0.47001397609710699</v>
      </c>
      <c r="S196">
        <v>0.213728052046564</v>
      </c>
      <c r="T196">
        <v>0.140658408403397</v>
      </c>
      <c r="U196">
        <v>0.62234759330749501</v>
      </c>
      <c r="V196">
        <v>0.28336772653791598</v>
      </c>
      <c r="W196">
        <v>0.19534496963024101</v>
      </c>
      <c r="X196">
        <v>0.66958123445510898</v>
      </c>
      <c r="Y196">
        <v>0.35116642879115201</v>
      </c>
    </row>
    <row r="197" spans="1:25" x14ac:dyDescent="0.4">
      <c r="A197" t="s">
        <v>116</v>
      </c>
      <c r="B197">
        <v>0.34005638957023598</v>
      </c>
      <c r="C197">
        <v>0.412008225917816</v>
      </c>
      <c r="D197">
        <v>0.38321467556736699</v>
      </c>
      <c r="E197">
        <v>0.56341743469238303</v>
      </c>
      <c r="F197">
        <v>0.66534596681594804</v>
      </c>
      <c r="G197">
        <v>0.62068674781105704</v>
      </c>
      <c r="H197">
        <v>0.621953725814819</v>
      </c>
      <c r="I197">
        <v>0.73452156782150302</v>
      </c>
      <c r="J197">
        <v>0.68104418028484703</v>
      </c>
      <c r="K197">
        <v>0.52981096506118797</v>
      </c>
      <c r="L197">
        <v>0.62354135513305697</v>
      </c>
      <c r="M197">
        <v>0.57437146522782101</v>
      </c>
      <c r="N197">
        <v>0.51099383831024203</v>
      </c>
      <c r="O197">
        <v>0.63815802335739102</v>
      </c>
      <c r="P197">
        <v>0.58004054969007302</v>
      </c>
      <c r="Q197">
        <v>0.43193936347961398</v>
      </c>
      <c r="R197">
        <v>0.62050205469131503</v>
      </c>
      <c r="S197">
        <v>0.51476007022640902</v>
      </c>
      <c r="T197">
        <v>0.55910545587539695</v>
      </c>
      <c r="U197">
        <v>0.69662922620773304</v>
      </c>
      <c r="V197">
        <v>0.65833785317160898</v>
      </c>
      <c r="W197">
        <v>0.44226381182670599</v>
      </c>
      <c r="X197">
        <v>0.64082324504852295</v>
      </c>
      <c r="Y197">
        <v>0.54114018380641904</v>
      </c>
    </row>
    <row r="198" spans="1:25" x14ac:dyDescent="0.4">
      <c r="A198" t="s">
        <v>117</v>
      </c>
      <c r="B198">
        <v>0.15656305849552199</v>
      </c>
      <c r="C198">
        <v>0.42818292975425698</v>
      </c>
      <c r="D198">
        <v>0.35002389374901299</v>
      </c>
      <c r="E198">
        <v>0.29002457857132002</v>
      </c>
      <c r="F198">
        <v>0.609033823013306</v>
      </c>
      <c r="G198">
        <v>0.51268383334664702</v>
      </c>
      <c r="H198">
        <v>0.403846144676208</v>
      </c>
      <c r="I198">
        <v>0.62069916725158703</v>
      </c>
      <c r="J198">
        <v>0.515587741837782</v>
      </c>
      <c r="K198">
        <v>0.395609140396118</v>
      </c>
      <c r="L198">
        <v>0.63913321495056197</v>
      </c>
      <c r="M198">
        <v>0.54805626939324803</v>
      </c>
      <c r="N198">
        <v>0.33469894528388999</v>
      </c>
      <c r="O198">
        <v>0.50034457445144698</v>
      </c>
      <c r="P198">
        <v>0.436980973271763</v>
      </c>
      <c r="Q198">
        <v>0.35156741738319403</v>
      </c>
      <c r="R198">
        <v>0.609854996204376</v>
      </c>
      <c r="S198">
        <v>0.45466618327533498</v>
      </c>
      <c r="T198">
        <v>0.37323248386383101</v>
      </c>
      <c r="U198">
        <v>0.66211044788360596</v>
      </c>
      <c r="V198">
        <v>0.56236311092096203</v>
      </c>
      <c r="W198">
        <v>0.286055237054825</v>
      </c>
      <c r="X198">
        <v>0.65504240989685103</v>
      </c>
      <c r="Y198">
        <v>0.51719182028489996</v>
      </c>
    </row>
    <row r="199" spans="1:25" x14ac:dyDescent="0.4">
      <c r="A199" t="s">
        <v>118</v>
      </c>
      <c r="B199">
        <v>0.54543346166610696</v>
      </c>
      <c r="C199">
        <v>0.782606661319733</v>
      </c>
      <c r="D199">
        <v>0.67898256569793503</v>
      </c>
      <c r="E199">
        <v>0.35396286845207198</v>
      </c>
      <c r="F199">
        <v>0.57051628828048695</v>
      </c>
      <c r="G199">
        <v>0.462402698612705</v>
      </c>
      <c r="H199">
        <v>0.49366307258606001</v>
      </c>
      <c r="I199">
        <v>0.82480728626251198</v>
      </c>
      <c r="J199">
        <v>0.68586926853533903</v>
      </c>
      <c r="K199">
        <v>0.39604553580284102</v>
      </c>
      <c r="L199">
        <v>0.65688192844390902</v>
      </c>
      <c r="M199">
        <v>0.54265133068733595</v>
      </c>
      <c r="N199">
        <v>0.22077547013759599</v>
      </c>
      <c r="O199">
        <v>0.46355590224266102</v>
      </c>
      <c r="P199">
        <v>0.28489106663109098</v>
      </c>
      <c r="Q199">
        <v>0.23350727558136</v>
      </c>
      <c r="R199">
        <v>0.43010431528091397</v>
      </c>
      <c r="S199">
        <v>0.32280825462537899</v>
      </c>
      <c r="T199">
        <v>0.348870068788528</v>
      </c>
      <c r="U199">
        <v>0.63367891311645497</v>
      </c>
      <c r="V199">
        <v>0.48845560864074899</v>
      </c>
      <c r="W199">
        <v>0.54957085847854603</v>
      </c>
      <c r="X199">
        <v>0.83056217432022095</v>
      </c>
      <c r="Y199">
        <v>0.76382675306084202</v>
      </c>
    </row>
    <row r="200" spans="1:25" x14ac:dyDescent="0.4">
      <c r="A200" t="s">
        <v>119</v>
      </c>
      <c r="B200">
        <v>0.37555995583534202</v>
      </c>
      <c r="C200">
        <v>0.69539278745651201</v>
      </c>
      <c r="D200">
        <v>0.52894048082647005</v>
      </c>
      <c r="E200">
        <v>0.25514417886733998</v>
      </c>
      <c r="F200">
        <v>0.71162408590316795</v>
      </c>
      <c r="G200">
        <v>0.403244874047749</v>
      </c>
      <c r="H200">
        <v>0.46674728393554699</v>
      </c>
      <c r="I200">
        <v>0.79255014657974199</v>
      </c>
      <c r="J200">
        <v>0.61373427283340198</v>
      </c>
      <c r="K200">
        <v>0.28621360659599299</v>
      </c>
      <c r="L200">
        <v>0.60645931959152199</v>
      </c>
      <c r="M200">
        <v>0.43565358032429902</v>
      </c>
      <c r="N200">
        <v>0.17420287430286399</v>
      </c>
      <c r="O200">
        <v>0.38043692708015397</v>
      </c>
      <c r="P200">
        <v>0.25811609315690698</v>
      </c>
      <c r="Q200">
        <v>0.25749820470809898</v>
      </c>
      <c r="R200">
        <v>0.61386305093765303</v>
      </c>
      <c r="S200">
        <v>0.40315923003981002</v>
      </c>
      <c r="T200">
        <v>0.465298742055893</v>
      </c>
      <c r="U200">
        <v>0.75243812799453702</v>
      </c>
      <c r="V200">
        <v>0.66907710336186599</v>
      </c>
      <c r="W200">
        <v>0.65489405393600497</v>
      </c>
      <c r="X200">
        <v>0.86202895641326904</v>
      </c>
      <c r="Y200">
        <v>0.82619086074345005</v>
      </c>
    </row>
    <row r="201" spans="1:25" x14ac:dyDescent="0.4">
      <c r="A201" t="s">
        <v>120</v>
      </c>
      <c r="B201">
        <v>0.34010565280914301</v>
      </c>
      <c r="C201">
        <v>0.622769474983215</v>
      </c>
      <c r="D201">
        <v>0.46863709623163402</v>
      </c>
      <c r="E201">
        <v>0.217564046382904</v>
      </c>
      <c r="F201">
        <v>0.44249472022056602</v>
      </c>
      <c r="G201">
        <v>0.32265280523083401</v>
      </c>
      <c r="H201">
        <v>0.266439348459244</v>
      </c>
      <c r="I201">
        <v>0.72382938861846902</v>
      </c>
      <c r="J201">
        <v>0.57551980300383099</v>
      </c>
      <c r="K201">
        <v>0.29603123664856001</v>
      </c>
      <c r="L201">
        <v>0.64086490869522095</v>
      </c>
      <c r="M201">
        <v>0.49010448098182702</v>
      </c>
      <c r="N201">
        <v>0.15104076266288799</v>
      </c>
      <c r="O201">
        <v>0.479418575763702</v>
      </c>
      <c r="P201">
        <v>0.29290889756246102</v>
      </c>
      <c r="Q201">
        <v>0.30700424313545199</v>
      </c>
      <c r="R201">
        <v>0.60075551271438599</v>
      </c>
      <c r="S201">
        <v>0.41607797405936497</v>
      </c>
      <c r="T201">
        <v>0.245916932821274</v>
      </c>
      <c r="U201">
        <v>0.76738882064819303</v>
      </c>
      <c r="V201">
        <v>0.477416676174511</v>
      </c>
      <c r="W201">
        <v>0.49345892667770402</v>
      </c>
      <c r="X201">
        <v>0.85365855693817105</v>
      </c>
      <c r="Y201">
        <v>0.75864405480298103</v>
      </c>
    </row>
    <row r="202" spans="1:25" x14ac:dyDescent="0.4">
      <c r="A202" t="s">
        <v>121</v>
      </c>
      <c r="B202">
        <v>0.33169955015182501</v>
      </c>
      <c r="C202">
        <v>0.45616272091865501</v>
      </c>
      <c r="D202">
        <v>0.41947607289661099</v>
      </c>
      <c r="E202">
        <v>0.57340925931930498</v>
      </c>
      <c r="F202">
        <v>0.70887291431427002</v>
      </c>
      <c r="G202">
        <v>0.63952269608324197</v>
      </c>
      <c r="H202">
        <v>0.50063621997833296</v>
      </c>
      <c r="I202">
        <v>0.732874095439911</v>
      </c>
      <c r="J202">
        <v>0.59379226240244798</v>
      </c>
      <c r="K202">
        <v>0.34760788083076499</v>
      </c>
      <c r="L202">
        <v>0.694765865802765</v>
      </c>
      <c r="M202">
        <v>0.45321406017650201</v>
      </c>
      <c r="N202">
        <v>0.45753833651542702</v>
      </c>
      <c r="O202">
        <v>0.64452880620956399</v>
      </c>
      <c r="P202">
        <v>0.57234029742804404</v>
      </c>
      <c r="Q202">
        <v>0.50389623641967796</v>
      </c>
      <c r="R202">
        <v>0.65262764692306496</v>
      </c>
      <c r="S202">
        <v>0.55509948730468806</v>
      </c>
      <c r="T202">
        <v>0.68081420660018899</v>
      </c>
      <c r="U202">
        <v>0.79744237661361705</v>
      </c>
      <c r="V202">
        <v>0.73030254786664806</v>
      </c>
      <c r="W202">
        <v>0.58571082353591897</v>
      </c>
      <c r="X202">
        <v>0.743458092212677</v>
      </c>
      <c r="Y202">
        <v>0.64769638397476903</v>
      </c>
    </row>
    <row r="203" spans="1:25" x14ac:dyDescent="0.4">
      <c r="A203" t="s">
        <v>122</v>
      </c>
      <c r="B203">
        <v>0.37363025546073902</v>
      </c>
      <c r="C203">
        <v>0.59316682815551802</v>
      </c>
      <c r="D203">
        <v>0.48221195936202998</v>
      </c>
      <c r="E203">
        <v>0.35067874193191501</v>
      </c>
      <c r="F203">
        <v>0.45877379179000899</v>
      </c>
      <c r="G203">
        <v>0.39518409818410899</v>
      </c>
      <c r="H203">
        <v>0.36691722273826599</v>
      </c>
      <c r="I203">
        <v>0.49827957153320301</v>
      </c>
      <c r="J203">
        <v>0.40742925554513898</v>
      </c>
      <c r="K203">
        <v>0.36271634697914101</v>
      </c>
      <c r="L203">
        <v>0.545232594013214</v>
      </c>
      <c r="M203">
        <v>0.42026394456624999</v>
      </c>
      <c r="N203">
        <v>0.23639996349811601</v>
      </c>
      <c r="O203">
        <v>0.390928715467453</v>
      </c>
      <c r="P203">
        <v>0.28644746169447899</v>
      </c>
      <c r="Q203">
        <v>0.282834023237228</v>
      </c>
      <c r="R203">
        <v>0.41574189066886902</v>
      </c>
      <c r="S203">
        <v>0.34208268970251099</v>
      </c>
      <c r="T203">
        <v>0.56468635797500599</v>
      </c>
      <c r="U203">
        <v>0.74084454774856601</v>
      </c>
      <c r="V203">
        <v>0.65039848685264601</v>
      </c>
      <c r="W203">
        <v>0.60869377851486195</v>
      </c>
      <c r="X203">
        <v>0.81440961360931396</v>
      </c>
      <c r="Y203">
        <v>0.73142021000385304</v>
      </c>
    </row>
    <row r="204" spans="1:25" x14ac:dyDescent="0.4">
      <c r="A204" t="s">
        <v>123</v>
      </c>
      <c r="B204">
        <v>0.50661522150039695</v>
      </c>
      <c r="C204">
        <v>0.73133617639541604</v>
      </c>
      <c r="D204">
        <v>0.60030073900612002</v>
      </c>
      <c r="E204">
        <v>0.515680551528931</v>
      </c>
      <c r="F204">
        <v>0.666553914546967</v>
      </c>
      <c r="G204">
        <v>0.584933731020713</v>
      </c>
      <c r="H204">
        <v>0.52266085147857699</v>
      </c>
      <c r="I204">
        <v>0.63746947050094604</v>
      </c>
      <c r="J204">
        <v>0.57637158461979499</v>
      </c>
      <c r="K204">
        <v>0.47921258211135898</v>
      </c>
      <c r="L204">
        <v>0.71020728349685702</v>
      </c>
      <c r="M204">
        <v>0.59091724364124998</v>
      </c>
      <c r="N204">
        <v>0.56816923618316695</v>
      </c>
      <c r="O204">
        <v>0.75379985570907604</v>
      </c>
      <c r="P204">
        <v>0.65756190796287695</v>
      </c>
      <c r="Q204">
        <v>0.66299021244049094</v>
      </c>
      <c r="R204">
        <v>0.82256025075912498</v>
      </c>
      <c r="S204">
        <v>0.77103199764173902</v>
      </c>
      <c r="T204">
        <v>0.69242972135543801</v>
      </c>
      <c r="U204">
        <v>0.85697865486144997</v>
      </c>
      <c r="V204">
        <v>0.80272801798217097</v>
      </c>
      <c r="W204">
        <v>0.438540309667587</v>
      </c>
      <c r="X204">
        <v>0.85766828060150102</v>
      </c>
      <c r="Y204">
        <v>0.62828088597375498</v>
      </c>
    </row>
    <row r="205" spans="1:25" x14ac:dyDescent="0.4">
      <c r="A205" t="s">
        <v>124</v>
      </c>
      <c r="B205">
        <v>0.67087423801422097</v>
      </c>
      <c r="C205">
        <v>0.84942317008972201</v>
      </c>
      <c r="D205">
        <v>0.77316722124814996</v>
      </c>
      <c r="E205">
        <v>0.57738095521926902</v>
      </c>
      <c r="F205">
        <v>0.73380678892135598</v>
      </c>
      <c r="G205">
        <v>0.64563684016466105</v>
      </c>
      <c r="H205">
        <v>0.50789946317672696</v>
      </c>
      <c r="I205">
        <v>0.75300526618957497</v>
      </c>
      <c r="J205">
        <v>0.61304228305816599</v>
      </c>
      <c r="K205">
        <v>0.50427114963531505</v>
      </c>
      <c r="L205">
        <v>0.72771030664444003</v>
      </c>
      <c r="M205">
        <v>0.61471346616745004</v>
      </c>
      <c r="N205">
        <v>0.47889181971549999</v>
      </c>
      <c r="O205">
        <v>0.79442399740219105</v>
      </c>
      <c r="P205">
        <v>0.63241003677248897</v>
      </c>
      <c r="Q205">
        <v>0.45670354366302501</v>
      </c>
      <c r="R205">
        <v>0.804315686225891</v>
      </c>
      <c r="S205">
        <v>0.62812142223119705</v>
      </c>
      <c r="T205">
        <v>0.49902278184890703</v>
      </c>
      <c r="U205">
        <v>0.81025999784469604</v>
      </c>
      <c r="V205">
        <v>0.70850023329258005</v>
      </c>
      <c r="W205">
        <v>0.56142336130142201</v>
      </c>
      <c r="X205">
        <v>0.81073522567749001</v>
      </c>
      <c r="Y205">
        <v>0.68137219548225403</v>
      </c>
    </row>
    <row r="206" spans="1:25" x14ac:dyDescent="0.4">
      <c r="A206" t="s">
        <v>125</v>
      </c>
      <c r="B206">
        <v>0.64500224590301503</v>
      </c>
      <c r="C206">
        <v>0.76907879114151001</v>
      </c>
      <c r="D206">
        <v>0.73214496885027203</v>
      </c>
      <c r="E206">
        <v>0.53420341014862105</v>
      </c>
      <c r="F206">
        <v>0.72484344244003296</v>
      </c>
      <c r="G206">
        <v>0.61972204063619896</v>
      </c>
      <c r="H206">
        <v>0.57968831062316895</v>
      </c>
      <c r="I206">
        <v>0.71551990509033203</v>
      </c>
      <c r="J206">
        <v>0.66671254805156099</v>
      </c>
      <c r="K206">
        <v>0.40457203984260598</v>
      </c>
      <c r="L206">
        <v>0.59509921073913596</v>
      </c>
      <c r="M206">
        <v>0.52357212241206796</v>
      </c>
      <c r="N206">
        <v>0.29737907648086498</v>
      </c>
      <c r="O206">
        <v>0.50187414884567305</v>
      </c>
      <c r="P206">
        <v>0.39054602810314698</v>
      </c>
      <c r="Q206">
        <v>0.59037780761718806</v>
      </c>
      <c r="R206">
        <v>0.71642673015594505</v>
      </c>
      <c r="S206">
        <v>0.66039012159620003</v>
      </c>
      <c r="T206">
        <v>0.55192410945892301</v>
      </c>
      <c r="U206">
        <v>0.69766116142272905</v>
      </c>
      <c r="V206">
        <v>0.64827180121626204</v>
      </c>
      <c r="W206">
        <v>0.52315133810043302</v>
      </c>
      <c r="X206">
        <v>0.72151899337768599</v>
      </c>
      <c r="Y206">
        <v>0.66406350476401199</v>
      </c>
    </row>
    <row r="207" spans="1:25" x14ac:dyDescent="0.4">
      <c r="A207" t="s">
        <v>577</v>
      </c>
      <c r="B207">
        <v>0.57515734434127797</v>
      </c>
      <c r="C207">
        <v>0.69012790918350198</v>
      </c>
      <c r="D207">
        <v>0.621212025483449</v>
      </c>
      <c r="E207">
        <v>0.38936218619346602</v>
      </c>
      <c r="F207">
        <v>0.44782400131225603</v>
      </c>
      <c r="G207">
        <v>0.41693724195162502</v>
      </c>
      <c r="H207">
        <v>0.564860999584198</v>
      </c>
      <c r="I207">
        <v>0.63298916816711404</v>
      </c>
      <c r="J207">
        <v>0.59325395027796402</v>
      </c>
      <c r="K207">
        <v>0.67511874437332198</v>
      </c>
      <c r="L207">
        <v>0.70530778169632002</v>
      </c>
      <c r="M207">
        <v>0.68991889556248998</v>
      </c>
      <c r="N207">
        <v>0.63585692644119296</v>
      </c>
      <c r="O207">
        <v>0.67403030395507801</v>
      </c>
      <c r="P207">
        <v>0.65784923235575399</v>
      </c>
      <c r="Q207">
        <v>0.47623851895332298</v>
      </c>
      <c r="R207">
        <v>0.52400332689285301</v>
      </c>
      <c r="S207">
        <v>0.49667231241861998</v>
      </c>
      <c r="T207">
        <v>0.61811321973800704</v>
      </c>
      <c r="U207">
        <v>0.70750468969345104</v>
      </c>
      <c r="V207">
        <v>0.66505084435145101</v>
      </c>
      <c r="W207">
        <v>0.70276141166687001</v>
      </c>
      <c r="X207">
        <v>0.77498179674148604</v>
      </c>
      <c r="Y207">
        <v>0.74839989344279001</v>
      </c>
    </row>
    <row r="208" spans="1:25" x14ac:dyDescent="0.4">
      <c r="A208" t="s">
        <v>126</v>
      </c>
      <c r="B208">
        <v>0.30247193574905401</v>
      </c>
      <c r="C208">
        <v>0.55307435989379905</v>
      </c>
      <c r="D208">
        <v>0.422630827341761</v>
      </c>
      <c r="E208">
        <v>0.51232963800430298</v>
      </c>
      <c r="F208">
        <v>0.679362893104553</v>
      </c>
      <c r="G208">
        <v>0.57039532491139</v>
      </c>
      <c r="H208">
        <v>0.54749339818954501</v>
      </c>
      <c r="I208">
        <v>0.75381380319595304</v>
      </c>
      <c r="J208">
        <v>0.61981991784913204</v>
      </c>
      <c r="K208">
        <v>0.540291428565979</v>
      </c>
      <c r="L208">
        <v>0.74015581607818604</v>
      </c>
      <c r="M208">
        <v>0.59403422049113697</v>
      </c>
      <c r="N208">
        <v>0.48113948106765703</v>
      </c>
      <c r="O208">
        <v>0.71259850263595603</v>
      </c>
      <c r="P208">
        <v>0.61697466245719401</v>
      </c>
      <c r="Q208">
        <v>0.66911959648132302</v>
      </c>
      <c r="R208">
        <v>0.840640008449554</v>
      </c>
      <c r="S208">
        <v>0.76558397923197097</v>
      </c>
      <c r="T208">
        <v>0.73493975400924705</v>
      </c>
      <c r="U208">
        <v>0.84565567970275901</v>
      </c>
      <c r="V208">
        <v>0.78916331699916298</v>
      </c>
      <c r="W208">
        <v>0.67017889022827104</v>
      </c>
      <c r="X208">
        <v>0.83362019062042203</v>
      </c>
      <c r="Y208">
        <v>0.78127464226314003</v>
      </c>
    </row>
    <row r="209" spans="1:25" x14ac:dyDescent="0.4">
      <c r="A209" t="s">
        <v>127</v>
      </c>
      <c r="B209">
        <v>0.39256739616393999</v>
      </c>
      <c r="C209">
        <v>0.65230739116668701</v>
      </c>
      <c r="D209">
        <v>0.55524627793402903</v>
      </c>
      <c r="E209">
        <v>0.57514238357543901</v>
      </c>
      <c r="F209">
        <v>0.73454850912094105</v>
      </c>
      <c r="G209">
        <v>0.67599305510520902</v>
      </c>
      <c r="H209">
        <v>0.52636533975601196</v>
      </c>
      <c r="I209">
        <v>0.75261819362640403</v>
      </c>
      <c r="J209">
        <v>0.61875079643158704</v>
      </c>
      <c r="K209">
        <v>0.47597104310989402</v>
      </c>
      <c r="L209">
        <v>0.69485509395599399</v>
      </c>
      <c r="M209">
        <v>0.59142077394894199</v>
      </c>
      <c r="N209">
        <v>0.419446140527725</v>
      </c>
      <c r="O209">
        <v>0.59897899627685502</v>
      </c>
      <c r="P209">
        <v>0.50693501177288203</v>
      </c>
      <c r="Q209">
        <v>0.50908565521240201</v>
      </c>
      <c r="R209">
        <v>0.72264403104782104</v>
      </c>
      <c r="S209">
        <v>0.62731971059526703</v>
      </c>
      <c r="T209">
        <v>0.61811572313308705</v>
      </c>
      <c r="U209">
        <v>0.75361478328704801</v>
      </c>
      <c r="V209">
        <v>0.70130777500924601</v>
      </c>
      <c r="W209">
        <v>0.57553058862686202</v>
      </c>
      <c r="X209">
        <v>0.74057507514953602</v>
      </c>
      <c r="Y209">
        <v>0.68941912480763001</v>
      </c>
    </row>
    <row r="210" spans="1:25" x14ac:dyDescent="0.4">
      <c r="A210" t="s">
        <v>128</v>
      </c>
      <c r="B210">
        <v>0.24295271933078799</v>
      </c>
      <c r="C210">
        <v>0.81944990158081099</v>
      </c>
      <c r="D210">
        <v>0.57379601432860505</v>
      </c>
      <c r="E210">
        <v>0.24025849997997301</v>
      </c>
      <c r="F210">
        <v>0.72425663471221902</v>
      </c>
      <c r="G210">
        <v>0.47181981411373702</v>
      </c>
      <c r="H210">
        <v>0.38660287857055697</v>
      </c>
      <c r="I210">
        <v>0.74652242660522505</v>
      </c>
      <c r="J210">
        <v>0.56654869179123801</v>
      </c>
      <c r="K210">
        <v>0.44484412670135498</v>
      </c>
      <c r="L210">
        <v>0.70132589340210005</v>
      </c>
      <c r="M210">
        <v>0.58739039938426696</v>
      </c>
      <c r="N210">
        <v>0.377007305622101</v>
      </c>
      <c r="O210">
        <v>0.62671232223510698</v>
      </c>
      <c r="P210">
        <v>0.49740651510294198</v>
      </c>
      <c r="Q210">
        <v>0.48942649364471402</v>
      </c>
      <c r="R210">
        <v>0.72724348306655895</v>
      </c>
      <c r="S210">
        <v>0.63232487179700603</v>
      </c>
      <c r="T210">
        <v>0.25691699981689498</v>
      </c>
      <c r="U210">
        <v>0.74140304327011097</v>
      </c>
      <c r="V210">
        <v>0.54430042511051102</v>
      </c>
      <c r="W210">
        <v>0.206128135323524</v>
      </c>
      <c r="X210">
        <v>0.727802515029907</v>
      </c>
      <c r="Y210">
        <v>0.56731325576027603</v>
      </c>
    </row>
    <row r="211" spans="1:25" x14ac:dyDescent="0.4">
      <c r="A211" t="s">
        <v>129</v>
      </c>
      <c r="B211">
        <v>0.57610893249511697</v>
      </c>
      <c r="C211">
        <v>0.83613431453704801</v>
      </c>
      <c r="D211">
        <v>0.70293027061527003</v>
      </c>
      <c r="E211">
        <v>0.41929045319557201</v>
      </c>
      <c r="F211">
        <v>0.76275956630706798</v>
      </c>
      <c r="G211">
        <v>0.59926269047677805</v>
      </c>
      <c r="H211">
        <v>0.45839458703994801</v>
      </c>
      <c r="I211">
        <v>0.78271782398223899</v>
      </c>
      <c r="J211">
        <v>0.60622993700921901</v>
      </c>
      <c r="K211">
        <v>0.42388060688972501</v>
      </c>
      <c r="L211">
        <v>0.75788241624832198</v>
      </c>
      <c r="M211">
        <v>0.59808181386209402</v>
      </c>
      <c r="N211">
        <v>0.351512581110001</v>
      </c>
      <c r="O211">
        <v>0.73614227771759</v>
      </c>
      <c r="P211">
        <v>0.540719436555259</v>
      </c>
      <c r="Q211">
        <v>0.31907394528388999</v>
      </c>
      <c r="R211">
        <v>0.66410505771636996</v>
      </c>
      <c r="S211">
        <v>0.46772630790532599</v>
      </c>
      <c r="T211">
        <v>0.32671082019805903</v>
      </c>
      <c r="U211">
        <v>0.65584099292755105</v>
      </c>
      <c r="V211">
        <v>0.478120558511066</v>
      </c>
      <c r="W211">
        <v>0.30808511376380898</v>
      </c>
      <c r="X211">
        <v>0.62680315971374501</v>
      </c>
      <c r="Y211">
        <v>0.44914095869845599</v>
      </c>
    </row>
    <row r="212" spans="1:25" x14ac:dyDescent="0.4">
      <c r="A212" t="s">
        <v>155</v>
      </c>
      <c r="B212">
        <v>0.30575466156005898</v>
      </c>
      <c r="C212">
        <v>0.75286394357681297</v>
      </c>
      <c r="D212">
        <v>0.51578191003283902</v>
      </c>
      <c r="E212">
        <v>0.304622232913971</v>
      </c>
      <c r="F212">
        <v>0.65799164772033703</v>
      </c>
      <c r="G212">
        <v>0.45122894403096803</v>
      </c>
      <c r="H212">
        <v>0.42608889937400801</v>
      </c>
      <c r="I212">
        <v>0.627804756164551</v>
      </c>
      <c r="J212">
        <v>0.55436596757656798</v>
      </c>
      <c r="K212">
        <v>0.31543737649917603</v>
      </c>
      <c r="L212">
        <v>0.54331517219543501</v>
      </c>
      <c r="M212">
        <v>0.45209851458265998</v>
      </c>
      <c r="N212">
        <v>0.365169286727905</v>
      </c>
      <c r="O212">
        <v>0.61517184972763095</v>
      </c>
      <c r="P212">
        <v>0.48568865093024999</v>
      </c>
      <c r="Q212">
        <v>0.32248219847679099</v>
      </c>
      <c r="R212">
        <v>0.57341575622558605</v>
      </c>
      <c r="S212">
        <v>0.43961516828150399</v>
      </c>
      <c r="T212">
        <v>0.36486783623695401</v>
      </c>
      <c r="U212">
        <v>0.62352275848388705</v>
      </c>
      <c r="V212">
        <v>0.50116238481289599</v>
      </c>
      <c r="W212">
        <v>0.47194719314575201</v>
      </c>
      <c r="X212">
        <v>0.73928421735763505</v>
      </c>
      <c r="Y212">
        <v>0.588334834253466</v>
      </c>
    </row>
    <row r="213" spans="1:25" x14ac:dyDescent="0.4">
      <c r="A213" t="s">
        <v>130</v>
      </c>
      <c r="B213">
        <v>0.39807519316673301</v>
      </c>
      <c r="C213">
        <v>0.49075311422348</v>
      </c>
      <c r="D213">
        <v>0.44381251629394802</v>
      </c>
      <c r="E213">
        <v>0.40984991192817699</v>
      </c>
      <c r="F213">
        <v>0.66302841901779197</v>
      </c>
      <c r="G213">
        <v>0.49525848898706498</v>
      </c>
      <c r="H213">
        <v>0.28817734122276301</v>
      </c>
      <c r="I213">
        <v>0.63245820999145497</v>
      </c>
      <c r="J213">
        <v>0.41736549214471702</v>
      </c>
      <c r="K213">
        <v>0.24484848976135301</v>
      </c>
      <c r="L213">
        <v>0.63267672061920199</v>
      </c>
      <c r="M213">
        <v>0.35267359131499199</v>
      </c>
      <c r="N213">
        <v>0.18875791132450101</v>
      </c>
      <c r="O213">
        <v>0.48049059510231001</v>
      </c>
      <c r="P213">
        <v>0.26353466274994802</v>
      </c>
      <c r="Q213">
        <v>0.39576596021652199</v>
      </c>
      <c r="R213">
        <v>0.75193560123443604</v>
      </c>
      <c r="S213">
        <v>0.54969337658037098</v>
      </c>
      <c r="T213">
        <v>0.45537757873535201</v>
      </c>
      <c r="U213">
        <v>0.83097112178802501</v>
      </c>
      <c r="V213">
        <v>0.783919410237784</v>
      </c>
      <c r="W213">
        <v>0.65228426456451405</v>
      </c>
      <c r="X213">
        <v>0.83127570152282704</v>
      </c>
      <c r="Y213">
        <v>0.78841755359987697</v>
      </c>
    </row>
    <row r="214" spans="1:25" x14ac:dyDescent="0.4">
      <c r="A214" t="s">
        <v>131</v>
      </c>
      <c r="B214">
        <v>0.466369718313217</v>
      </c>
      <c r="C214">
        <v>0.64003306627273604</v>
      </c>
      <c r="D214">
        <v>0.54646980919335997</v>
      </c>
      <c r="E214">
        <v>0.39838397502899198</v>
      </c>
      <c r="F214">
        <v>0.69881272315979004</v>
      </c>
      <c r="G214">
        <v>0.58392960240966396</v>
      </c>
      <c r="H214">
        <v>0.52311438322067305</v>
      </c>
      <c r="I214">
        <v>0.71184629201889005</v>
      </c>
      <c r="J214">
        <v>0.62223323771828098</v>
      </c>
      <c r="K214">
        <v>0.40492957830429099</v>
      </c>
      <c r="L214">
        <v>0.67023366689681996</v>
      </c>
      <c r="M214">
        <v>0.53800704416475797</v>
      </c>
      <c r="N214">
        <v>0.35324665904045099</v>
      </c>
      <c r="O214">
        <v>0.61997711658477805</v>
      </c>
      <c r="P214">
        <v>0.44516063740378897</v>
      </c>
      <c r="Q214">
        <v>0.39173227548599199</v>
      </c>
      <c r="R214">
        <v>0.62219840288162198</v>
      </c>
      <c r="S214">
        <v>0.48621154741236999</v>
      </c>
      <c r="T214">
        <v>0.54321765899658203</v>
      </c>
      <c r="U214">
        <v>0.81497794389724698</v>
      </c>
      <c r="V214">
        <v>0.71419660229432003</v>
      </c>
      <c r="W214">
        <v>0.660944223403931</v>
      </c>
      <c r="X214">
        <v>0.84186881780624401</v>
      </c>
      <c r="Y214">
        <v>0.797830376499578</v>
      </c>
    </row>
    <row r="215" spans="1:25" x14ac:dyDescent="0.4">
      <c r="A215" t="s">
        <v>132</v>
      </c>
      <c r="B215">
        <v>0.47398012876510598</v>
      </c>
      <c r="C215">
        <v>0.67323505878448497</v>
      </c>
      <c r="D215">
        <v>0.60535854101181097</v>
      </c>
      <c r="E215">
        <v>0.32582008838653598</v>
      </c>
      <c r="F215">
        <v>0.46385714411735501</v>
      </c>
      <c r="G215">
        <v>0.37434918880462598</v>
      </c>
      <c r="H215">
        <v>0.45559880137443498</v>
      </c>
      <c r="I215">
        <v>0.57558161020278897</v>
      </c>
      <c r="J215">
        <v>0.48999297618866</v>
      </c>
      <c r="K215">
        <v>0.41856041550636303</v>
      </c>
      <c r="L215">
        <v>0.549363553524017</v>
      </c>
      <c r="M215">
        <v>0.470017635822296</v>
      </c>
      <c r="N215">
        <v>0.381969153881073</v>
      </c>
      <c r="O215">
        <v>0.49105775356292702</v>
      </c>
      <c r="P215">
        <v>0.420954426129659</v>
      </c>
      <c r="Q215">
        <v>0.40540540218353299</v>
      </c>
      <c r="R215">
        <v>0.48910167813301098</v>
      </c>
      <c r="S215">
        <v>0.43821252981821701</v>
      </c>
      <c r="T215">
        <v>0.48894456028938299</v>
      </c>
      <c r="U215">
        <v>0.58774960041046098</v>
      </c>
      <c r="V215">
        <v>0.53101484775543195</v>
      </c>
      <c r="W215">
        <v>0.572606861591339</v>
      </c>
      <c r="X215">
        <v>0.70355468988418601</v>
      </c>
      <c r="Y215">
        <v>0.63907510439554804</v>
      </c>
    </row>
    <row r="216" spans="1:25" x14ac:dyDescent="0.4">
      <c r="A216" t="s">
        <v>133</v>
      </c>
      <c r="B216">
        <v>0.60537827014923096</v>
      </c>
      <c r="C216">
        <v>0.78880673646926902</v>
      </c>
      <c r="D216">
        <v>0.69065053055160897</v>
      </c>
      <c r="E216">
        <v>0.401897102594376</v>
      </c>
      <c r="F216">
        <v>0.69283616542816195</v>
      </c>
      <c r="G216">
        <v>0.53052876968132801</v>
      </c>
      <c r="H216">
        <v>0.43602332472801197</v>
      </c>
      <c r="I216">
        <v>0.63697481155395497</v>
      </c>
      <c r="J216">
        <v>0.525934595026468</v>
      </c>
      <c r="K216">
        <v>0.4375</v>
      </c>
      <c r="L216">
        <v>0.67509776353836104</v>
      </c>
      <c r="M216">
        <v>0.52261958781041595</v>
      </c>
      <c r="N216">
        <v>0.33676877617835999</v>
      </c>
      <c r="O216">
        <v>0.58565211296081499</v>
      </c>
      <c r="P216">
        <v>0.442505525915246</v>
      </c>
      <c r="Q216">
        <v>0.32711875438690202</v>
      </c>
      <c r="R216">
        <v>0.69965231418609597</v>
      </c>
      <c r="S216">
        <v>0.42516307140651499</v>
      </c>
      <c r="T216">
        <v>0.39170864224433899</v>
      </c>
      <c r="U216">
        <v>0.68270945549011197</v>
      </c>
      <c r="V216">
        <v>0.54062429697890002</v>
      </c>
      <c r="W216">
        <v>0.58169239759445202</v>
      </c>
      <c r="X216">
        <v>0.76153665781021096</v>
      </c>
      <c r="Y216">
        <v>0.70326369059713301</v>
      </c>
    </row>
    <row r="217" spans="1:25" x14ac:dyDescent="0.4">
      <c r="A217" t="s">
        <v>135</v>
      </c>
      <c r="B217">
        <v>0.59497481584548995</v>
      </c>
      <c r="C217">
        <v>0.86734002828598</v>
      </c>
      <c r="D217">
        <v>0.790787791078155</v>
      </c>
      <c r="E217">
        <v>0.45800682902336098</v>
      </c>
      <c r="F217">
        <v>0.75756663084030196</v>
      </c>
      <c r="G217">
        <v>0.626843043275782</v>
      </c>
      <c r="H217">
        <v>0.48379051685333302</v>
      </c>
      <c r="I217">
        <v>0.80371898412704501</v>
      </c>
      <c r="J217">
        <v>0.66394977915931397</v>
      </c>
      <c r="K217">
        <v>0.45551130175590498</v>
      </c>
      <c r="L217">
        <v>0.83059579133987405</v>
      </c>
      <c r="M217">
        <v>0.66621380359739901</v>
      </c>
      <c r="N217">
        <v>0.51882970333099399</v>
      </c>
      <c r="O217">
        <v>0.79856288433074996</v>
      </c>
      <c r="P217">
        <v>0.680427217000239</v>
      </c>
      <c r="Q217">
        <v>0.31399092078208901</v>
      </c>
      <c r="R217">
        <v>0.67254972457885698</v>
      </c>
      <c r="S217">
        <v>0.426244061943647</v>
      </c>
      <c r="T217">
        <v>0.64840400218963601</v>
      </c>
      <c r="U217">
        <v>0.85431843996047996</v>
      </c>
      <c r="V217">
        <v>0.762318552345843</v>
      </c>
      <c r="W217">
        <v>0.63386726379394498</v>
      </c>
      <c r="X217">
        <v>0.82057416439056396</v>
      </c>
      <c r="Y217">
        <v>0.76965534687042203</v>
      </c>
    </row>
    <row r="218" spans="1:25" x14ac:dyDescent="0.4">
      <c r="A218" t="s">
        <v>136</v>
      </c>
      <c r="B218">
        <v>0.543773412704468</v>
      </c>
      <c r="C218">
        <v>0.79148346185684204</v>
      </c>
      <c r="D218">
        <v>0.70177102023667604</v>
      </c>
      <c r="E218">
        <v>0.32516670227050798</v>
      </c>
      <c r="F218">
        <v>0.71567177772521995</v>
      </c>
      <c r="G218">
        <v>0.478005188768798</v>
      </c>
      <c r="H218">
        <v>0.37373736500740101</v>
      </c>
      <c r="I218">
        <v>0.71487605571746804</v>
      </c>
      <c r="J218">
        <v>0.58312967049814501</v>
      </c>
      <c r="K218">
        <v>0.29180327057838401</v>
      </c>
      <c r="L218">
        <v>0.67341428995132402</v>
      </c>
      <c r="M218">
        <v>0.473299004518203</v>
      </c>
      <c r="N218">
        <v>0.358040541410446</v>
      </c>
      <c r="O218">
        <v>0.678738713264465</v>
      </c>
      <c r="P218">
        <v>0.46608583128800402</v>
      </c>
      <c r="Q218">
        <v>0.35569369792938199</v>
      </c>
      <c r="R218">
        <v>0.71552401781082198</v>
      </c>
      <c r="S218">
        <v>0.52904951126471</v>
      </c>
      <c r="T218">
        <v>0.53030300140380904</v>
      </c>
      <c r="U218">
        <v>0.79333335161209095</v>
      </c>
      <c r="V218">
        <v>0.70189023017883301</v>
      </c>
      <c r="W218">
        <v>0.63416039943695102</v>
      </c>
      <c r="X218">
        <v>0.84580242633819602</v>
      </c>
      <c r="Y218">
        <v>0.748611668165583</v>
      </c>
    </row>
    <row r="219" spans="1:25" x14ac:dyDescent="0.4">
      <c r="A219" t="s">
        <v>137</v>
      </c>
      <c r="B219">
        <v>0.80941617488861095</v>
      </c>
      <c r="C219">
        <v>0.89847135543823198</v>
      </c>
      <c r="D219">
        <v>0.87554245857737201</v>
      </c>
      <c r="E219">
        <v>0.69565516710281405</v>
      </c>
      <c r="F219">
        <v>0.83169662952423096</v>
      </c>
      <c r="G219">
        <v>0.79852852869273405</v>
      </c>
      <c r="H219">
        <v>0.74763089418411299</v>
      </c>
      <c r="I219">
        <v>0.84788030385971103</v>
      </c>
      <c r="J219">
        <v>0.81749888191271103</v>
      </c>
      <c r="K219">
        <v>0.71804237365722701</v>
      </c>
      <c r="L219">
        <v>0.85119217634201005</v>
      </c>
      <c r="M219">
        <v>0.82874386064970296</v>
      </c>
      <c r="N219">
        <v>0.47004821896553001</v>
      </c>
      <c r="O219">
        <v>0.71139836311340299</v>
      </c>
      <c r="P219">
        <v>0.58641987230310499</v>
      </c>
      <c r="Q219">
        <v>0.43888381123542802</v>
      </c>
      <c r="R219">
        <v>0.69427013397216797</v>
      </c>
      <c r="S219">
        <v>0.56185914853110397</v>
      </c>
      <c r="T219">
        <v>0.58852165937423695</v>
      </c>
      <c r="U219">
        <v>0.80893158912658703</v>
      </c>
      <c r="V219">
        <v>0.70682832883230995</v>
      </c>
      <c r="W219">
        <v>0.63560253381729104</v>
      </c>
      <c r="X219">
        <v>0.81509602069854703</v>
      </c>
      <c r="Y219">
        <v>0.74228150221570599</v>
      </c>
    </row>
    <row r="220" spans="1:25" x14ac:dyDescent="0.4">
      <c r="A220" t="s">
        <v>138</v>
      </c>
      <c r="B220">
        <v>0.68272763490676902</v>
      </c>
      <c r="C220">
        <v>0.80255722999572798</v>
      </c>
      <c r="D220">
        <v>0.74514747038483597</v>
      </c>
      <c r="E220">
        <v>0.70144188404083296</v>
      </c>
      <c r="F220">
        <v>0.79090261459350597</v>
      </c>
      <c r="G220">
        <v>0.75073392316698995</v>
      </c>
      <c r="H220">
        <v>0.75505393743515004</v>
      </c>
      <c r="I220">
        <v>0.86289471387863204</v>
      </c>
      <c r="J220">
        <v>0.82520659640431404</v>
      </c>
      <c r="K220">
        <v>0.73453789949417103</v>
      </c>
      <c r="L220">
        <v>0.853401958942413</v>
      </c>
      <c r="M220">
        <v>0.823074240237474</v>
      </c>
      <c r="N220">
        <v>0.73574781417846702</v>
      </c>
      <c r="O220">
        <v>0.82168978452682495</v>
      </c>
      <c r="P220">
        <v>0.78508641198277496</v>
      </c>
      <c r="Q220">
        <v>0.63093078136444103</v>
      </c>
      <c r="R220">
        <v>0.81640410423278797</v>
      </c>
      <c r="S220">
        <v>0.74192127585411105</v>
      </c>
      <c r="T220">
        <v>0.83264452219009399</v>
      </c>
      <c r="U220">
        <v>0.86708509922027599</v>
      </c>
      <c r="V220">
        <v>0.85639754682779301</v>
      </c>
      <c r="W220">
        <v>0.77838951349258401</v>
      </c>
      <c r="X220">
        <v>0.87331920862197898</v>
      </c>
      <c r="Y220">
        <v>0.84389064460992802</v>
      </c>
    </row>
    <row r="221" spans="1:25" x14ac:dyDescent="0.4">
      <c r="A221" t="s">
        <v>139</v>
      </c>
      <c r="B221">
        <v>0.36541661620140098</v>
      </c>
      <c r="C221">
        <v>0.72876286506652799</v>
      </c>
      <c r="D221">
        <v>0.57292990501110397</v>
      </c>
      <c r="E221">
        <v>0.34992101788520802</v>
      </c>
      <c r="F221">
        <v>0.50591713190078702</v>
      </c>
      <c r="G221">
        <v>0.41139786346600599</v>
      </c>
      <c r="H221">
        <v>0.54050672054290805</v>
      </c>
      <c r="I221">
        <v>0.71316295862197898</v>
      </c>
      <c r="J221">
        <v>0.64497473148199203</v>
      </c>
      <c r="K221">
        <v>0.346933633089066</v>
      </c>
      <c r="L221">
        <v>0.52598595619201705</v>
      </c>
      <c r="M221">
        <v>0.43648287080801501</v>
      </c>
      <c r="N221">
        <v>0.47480735182762102</v>
      </c>
      <c r="O221">
        <v>0.70869457721710205</v>
      </c>
      <c r="P221">
        <v>0.59895712366470899</v>
      </c>
      <c r="Q221">
        <v>0.25477287173271201</v>
      </c>
      <c r="R221">
        <v>0.50860536098480202</v>
      </c>
      <c r="S221">
        <v>0.33059686823533102</v>
      </c>
      <c r="T221">
        <v>0.44279378652572599</v>
      </c>
      <c r="U221">
        <v>0.70390605926513705</v>
      </c>
      <c r="V221">
        <v>0.596300348639488</v>
      </c>
      <c r="W221">
        <v>0.41558441519737199</v>
      </c>
      <c r="X221">
        <v>0.83766704797744795</v>
      </c>
      <c r="Y221">
        <v>0.66421870142221395</v>
      </c>
    </row>
    <row r="222" spans="1:25" x14ac:dyDescent="0.4">
      <c r="A222" t="s">
        <v>140</v>
      </c>
      <c r="B222">
        <v>0.51057785749435403</v>
      </c>
      <c r="C222">
        <v>0.70458388328552202</v>
      </c>
      <c r="D222">
        <v>0.63189568671774399</v>
      </c>
      <c r="E222">
        <v>0.405145764350891</v>
      </c>
      <c r="F222">
        <v>0.56099164485931396</v>
      </c>
      <c r="G222">
        <v>0.48682110233509801</v>
      </c>
      <c r="H222">
        <v>0.62043964862823497</v>
      </c>
      <c r="I222">
        <v>0.76285636425018299</v>
      </c>
      <c r="J222">
        <v>0.699865895382902</v>
      </c>
      <c r="K222">
        <v>0.62843346595764205</v>
      </c>
      <c r="L222">
        <v>0.74363654851913497</v>
      </c>
      <c r="M222">
        <v>0.70478517578003297</v>
      </c>
      <c r="N222">
        <v>0.47391211986541698</v>
      </c>
      <c r="O222">
        <v>0.71212935447692904</v>
      </c>
      <c r="P222">
        <v>0.64744904320290797</v>
      </c>
      <c r="Q222">
        <v>0.3830206990242</v>
      </c>
      <c r="R222">
        <v>0.56132906675338701</v>
      </c>
      <c r="S222">
        <v>0.45651986370695402</v>
      </c>
      <c r="T222">
        <v>0.60460078716278098</v>
      </c>
      <c r="U222">
        <v>0.774084031581879</v>
      </c>
      <c r="V222">
        <v>0.69634100731382997</v>
      </c>
      <c r="W222">
        <v>0.51492130756378196</v>
      </c>
      <c r="X222">
        <v>0.76064199209213301</v>
      </c>
      <c r="Y222">
        <v>0.65588925873979598</v>
      </c>
    </row>
    <row r="223" spans="1:25" x14ac:dyDescent="0.4">
      <c r="A223" t="s">
        <v>141</v>
      </c>
      <c r="B223">
        <v>0.644034683704376</v>
      </c>
      <c r="C223">
        <v>0.84819400310516402</v>
      </c>
      <c r="D223">
        <v>0.79149655161293897</v>
      </c>
      <c r="E223">
        <v>0.39894276857376099</v>
      </c>
      <c r="F223">
        <v>0.68038934469223</v>
      </c>
      <c r="G223">
        <v>0.564296820737616</v>
      </c>
      <c r="H223">
        <v>0.37102472782134999</v>
      </c>
      <c r="I223">
        <v>0.73685646057128895</v>
      </c>
      <c r="J223">
        <v>0.50074318234140502</v>
      </c>
      <c r="K223">
        <v>0.32866641879081698</v>
      </c>
      <c r="L223">
        <v>0.65290319919586204</v>
      </c>
      <c r="M223">
        <v>0.44326065657972002</v>
      </c>
      <c r="N223">
        <v>0.23507854342460599</v>
      </c>
      <c r="O223">
        <v>0.61067533493042003</v>
      </c>
      <c r="P223">
        <v>0.34178537393480402</v>
      </c>
      <c r="Q223">
        <v>0.34136202931404103</v>
      </c>
      <c r="R223">
        <v>0.59563982486724898</v>
      </c>
      <c r="S223">
        <v>0.41439354923799598</v>
      </c>
      <c r="T223">
        <v>0.41836106777191201</v>
      </c>
      <c r="U223">
        <v>0.76986038684845004</v>
      </c>
      <c r="V223">
        <v>0.64116188075019598</v>
      </c>
      <c r="W223">
        <v>0.52937769889831499</v>
      </c>
      <c r="X223">
        <v>0.82526636123657204</v>
      </c>
      <c r="Y223">
        <v>0.75679062279183595</v>
      </c>
    </row>
    <row r="224" spans="1:25" x14ac:dyDescent="0.4">
      <c r="A224" t="s">
        <v>142</v>
      </c>
      <c r="B224">
        <v>0.71460986137390103</v>
      </c>
      <c r="C224">
        <v>0.823092341423035</v>
      </c>
      <c r="D224">
        <v>0.78377984762191799</v>
      </c>
      <c r="E224">
        <v>0.41078802943229697</v>
      </c>
      <c r="F224">
        <v>0.48105078935623202</v>
      </c>
      <c r="G224">
        <v>0.44834123328328102</v>
      </c>
      <c r="H224">
        <v>0.635836601257324</v>
      </c>
      <c r="I224">
        <v>0.72326403856277499</v>
      </c>
      <c r="J224">
        <v>0.68674044162034997</v>
      </c>
      <c r="K224">
        <v>0.40454995632171598</v>
      </c>
      <c r="L224">
        <v>0.60936534404754605</v>
      </c>
      <c r="M224">
        <v>0.49584715291857701</v>
      </c>
      <c r="N224">
        <v>0.37030911445617698</v>
      </c>
      <c r="O224">
        <v>0.62521827220916704</v>
      </c>
      <c r="P224">
        <v>0.50910325199365603</v>
      </c>
      <c r="Q224">
        <v>0.46663621068000799</v>
      </c>
      <c r="R224">
        <v>0.62865477800369296</v>
      </c>
      <c r="S224">
        <v>0.54940384328365299</v>
      </c>
      <c r="T224">
        <v>0.59764581918716397</v>
      </c>
      <c r="U224">
        <v>0.74152660369873002</v>
      </c>
      <c r="V224">
        <v>0.65515167415141995</v>
      </c>
      <c r="W224">
        <v>0.45403310656547502</v>
      </c>
      <c r="X224">
        <v>0.73187941312789895</v>
      </c>
      <c r="Y224">
        <v>0.55507006272673598</v>
      </c>
    </row>
    <row r="225" spans="1:25" x14ac:dyDescent="0.4">
      <c r="A225" t="s">
        <v>143</v>
      </c>
      <c r="B225">
        <v>0.57821172475814797</v>
      </c>
      <c r="C225">
        <v>0.87063527107238803</v>
      </c>
      <c r="D225">
        <v>0.82108098020156195</v>
      </c>
      <c r="E225">
        <v>0.65023273229598999</v>
      </c>
      <c r="F225">
        <v>0.79904317855835005</v>
      </c>
      <c r="G225">
        <v>0.76347602600300701</v>
      </c>
      <c r="H225">
        <v>0.56559139490127597</v>
      </c>
      <c r="I225">
        <v>0.78328174352645896</v>
      </c>
      <c r="J225">
        <v>0.67959507637553795</v>
      </c>
      <c r="K225">
        <v>0.28314918279647799</v>
      </c>
      <c r="L225">
        <v>0.58085167407989502</v>
      </c>
      <c r="M225">
        <v>0.42934057047521601</v>
      </c>
      <c r="N225">
        <v>0.30427160859107999</v>
      </c>
      <c r="O225">
        <v>0.77310210466384899</v>
      </c>
      <c r="P225">
        <v>0.58187048854651302</v>
      </c>
      <c r="Q225">
        <v>0.61790114641189597</v>
      </c>
      <c r="R225">
        <v>0.86049336194992099</v>
      </c>
      <c r="S225">
        <v>0.80556798064046398</v>
      </c>
      <c r="T225">
        <v>0.678669333457947</v>
      </c>
      <c r="U225">
        <v>0.84730911254882801</v>
      </c>
      <c r="V225">
        <v>0.80655845420228101</v>
      </c>
      <c r="W225">
        <v>0.68742918968200695</v>
      </c>
      <c r="X225">
        <v>0.84210526943206798</v>
      </c>
      <c r="Y225">
        <v>0.80040399840584497</v>
      </c>
    </row>
    <row r="226" spans="1:25" x14ac:dyDescent="0.4">
      <c r="A226" t="s">
        <v>144</v>
      </c>
      <c r="B226">
        <v>0.39623963832855202</v>
      </c>
      <c r="C226">
        <v>0.570495665073395</v>
      </c>
      <c r="D226">
        <v>0.469149470963377</v>
      </c>
      <c r="E226">
        <v>0.44143018126487699</v>
      </c>
      <c r="F226">
        <v>0.70462495088577304</v>
      </c>
      <c r="G226">
        <v>0.57714276491327499</v>
      </c>
      <c r="H226">
        <v>0.37177914381027199</v>
      </c>
      <c r="I226">
        <v>0.66450971364974998</v>
      </c>
      <c r="J226">
        <v>0.50797388147800504</v>
      </c>
      <c r="K226">
        <v>0.322386413812637</v>
      </c>
      <c r="L226">
        <v>0.62481242418289196</v>
      </c>
      <c r="M226">
        <v>0.46928772457102502</v>
      </c>
      <c r="N226">
        <v>0.36807256937027</v>
      </c>
      <c r="O226">
        <v>0.59430092573165905</v>
      </c>
      <c r="P226">
        <v>0.48537836746966601</v>
      </c>
      <c r="Q226">
        <v>0.610579013824463</v>
      </c>
      <c r="R226">
        <v>0.85230386257171598</v>
      </c>
      <c r="S226">
        <v>0.74720493783342101</v>
      </c>
      <c r="T226">
        <v>0.54511433839797996</v>
      </c>
      <c r="U226">
        <v>0.80881130695342995</v>
      </c>
      <c r="V226">
        <v>0.73847763081814399</v>
      </c>
      <c r="W226">
        <v>0.41860464215278598</v>
      </c>
      <c r="X226">
        <v>0.77154636383056596</v>
      </c>
      <c r="Y226">
        <v>0.65668749745856003</v>
      </c>
    </row>
    <row r="227" spans="1:25" x14ac:dyDescent="0.4">
      <c r="A227" t="s">
        <v>145</v>
      </c>
      <c r="B227">
        <v>0.52499377727508501</v>
      </c>
      <c r="C227">
        <v>0.76587760448455799</v>
      </c>
      <c r="D227">
        <v>0.60820103616550003</v>
      </c>
      <c r="E227">
        <v>0.30250033736228898</v>
      </c>
      <c r="F227">
        <v>0.62379980087280296</v>
      </c>
      <c r="G227">
        <v>0.38681711050970802</v>
      </c>
      <c r="H227">
        <v>0.27691164612770103</v>
      </c>
      <c r="I227">
        <v>0.60917091369628895</v>
      </c>
      <c r="J227">
        <v>0.37398466853232198</v>
      </c>
      <c r="K227">
        <v>0.322033911943436</v>
      </c>
      <c r="L227">
        <v>0.63813430070877097</v>
      </c>
      <c r="M227">
        <v>0.44832417702880401</v>
      </c>
      <c r="N227">
        <v>0.39425677061080899</v>
      </c>
      <c r="O227">
        <v>0.66767704486846902</v>
      </c>
      <c r="P227">
        <v>0.54023720914947604</v>
      </c>
      <c r="Q227">
        <v>0.55360519886016801</v>
      </c>
      <c r="R227">
        <v>0.84958088397979703</v>
      </c>
      <c r="S227">
        <v>0.79333925555492302</v>
      </c>
      <c r="T227">
        <v>0.67064654827117898</v>
      </c>
      <c r="U227">
        <v>0.82108449935913097</v>
      </c>
      <c r="V227">
        <v>0.78438079408530503</v>
      </c>
      <c r="W227">
        <v>0.67531001567840598</v>
      </c>
      <c r="X227">
        <v>0.779652059078217</v>
      </c>
      <c r="Y227">
        <v>0.750771243510575</v>
      </c>
    </row>
    <row r="228" spans="1:25" x14ac:dyDescent="0.4">
      <c r="A228" t="s">
        <v>599</v>
      </c>
      <c r="B228">
        <v>0.52476006746292103</v>
      </c>
      <c r="C228">
        <v>0.76126486063003496</v>
      </c>
      <c r="D228">
        <v>0.67625127519880002</v>
      </c>
      <c r="E228">
        <v>0.51774352788925204</v>
      </c>
      <c r="F228">
        <v>0.70400989055633501</v>
      </c>
      <c r="G228">
        <v>0.60811362947736503</v>
      </c>
      <c r="H228">
        <v>0.50710898637771595</v>
      </c>
      <c r="I228">
        <v>0.62159669399261497</v>
      </c>
      <c r="J228">
        <v>0.57109935794557798</v>
      </c>
      <c r="K228">
        <v>0.42902508378028897</v>
      </c>
      <c r="L228">
        <v>0.53003424406051602</v>
      </c>
      <c r="M228">
        <v>0.49574720859527599</v>
      </c>
      <c r="N228">
        <v>0.40865612030029302</v>
      </c>
      <c r="O228">
        <v>0.52009183168411299</v>
      </c>
      <c r="P228">
        <v>0.47488666857991901</v>
      </c>
      <c r="Q228">
        <v>0.430977523326874</v>
      </c>
      <c r="R228">
        <v>0.66760319471359297</v>
      </c>
      <c r="S228">
        <v>0.50799953511783102</v>
      </c>
      <c r="T228">
        <v>0.41676941514015198</v>
      </c>
      <c r="U228">
        <v>0.54526442289352395</v>
      </c>
      <c r="V228">
        <v>0.46926754713058499</v>
      </c>
      <c r="W228">
        <v>0.23936025798320801</v>
      </c>
      <c r="X228">
        <v>0.66409552097320601</v>
      </c>
      <c r="Y228">
        <v>0.437410386545318</v>
      </c>
    </row>
    <row r="229" spans="1:25" x14ac:dyDescent="0.4">
      <c r="A229" t="s">
        <v>146</v>
      </c>
      <c r="B229">
        <v>0.26218780875205999</v>
      </c>
      <c r="C229">
        <v>0.603576600551605</v>
      </c>
      <c r="D229">
        <v>0.46471023485984297</v>
      </c>
      <c r="E229">
        <v>0.40897735953330999</v>
      </c>
      <c r="F229">
        <v>0.64739990234375</v>
      </c>
      <c r="G229">
        <v>0.54840051171220405</v>
      </c>
      <c r="H229">
        <v>0.33718132972717302</v>
      </c>
      <c r="I229">
        <v>0.665646731853485</v>
      </c>
      <c r="J229">
        <v>0.54426748517118895</v>
      </c>
      <c r="K229">
        <v>0.35031846165656999</v>
      </c>
      <c r="L229">
        <v>0.54834908246993996</v>
      </c>
      <c r="M229">
        <v>0.44804387512030402</v>
      </c>
      <c r="N229">
        <v>0.32856765389442399</v>
      </c>
      <c r="O229">
        <v>0.54687809944152799</v>
      </c>
      <c r="P229">
        <v>0.43205710288919102</v>
      </c>
      <c r="Q229">
        <v>0.30728134512901301</v>
      </c>
      <c r="R229">
        <v>0.63291150331497203</v>
      </c>
      <c r="S229">
        <v>0.46965204602406302</v>
      </c>
      <c r="T229">
        <v>0.54054969549179099</v>
      </c>
      <c r="U229">
        <v>0.85398983955383301</v>
      </c>
      <c r="V229">
        <v>0.70325378061812605</v>
      </c>
      <c r="W229">
        <v>0.66584157943725597</v>
      </c>
      <c r="X229">
        <v>0.83498352766036998</v>
      </c>
      <c r="Y229">
        <v>0.790083237636236</v>
      </c>
    </row>
    <row r="230" spans="1:25" x14ac:dyDescent="0.4">
      <c r="A230" t="s">
        <v>147</v>
      </c>
      <c r="B230">
        <v>0.26948893070220897</v>
      </c>
      <c r="C230">
        <v>0.64639574289321899</v>
      </c>
      <c r="D230">
        <v>0.44418088103359099</v>
      </c>
      <c r="E230">
        <v>0.28539466857910201</v>
      </c>
      <c r="F230">
        <v>0.72436755895614602</v>
      </c>
      <c r="G230">
        <v>0.511582596592568</v>
      </c>
      <c r="H230">
        <v>0.35188677906990101</v>
      </c>
      <c r="I230">
        <v>0.78598654270172097</v>
      </c>
      <c r="J230">
        <v>0.57348620307505405</v>
      </c>
      <c r="K230">
        <v>0.32875367999076799</v>
      </c>
      <c r="L230">
        <v>0.79505300521850597</v>
      </c>
      <c r="M230">
        <v>0.51863276891073395</v>
      </c>
      <c r="N230">
        <v>0.26521837711334201</v>
      </c>
      <c r="O230">
        <v>0.74039173126220703</v>
      </c>
      <c r="P230">
        <v>0.48700736755102703</v>
      </c>
      <c r="Q230">
        <v>0.387876927852631</v>
      </c>
      <c r="R230">
        <v>0.77274352312088002</v>
      </c>
      <c r="S230">
        <v>0.59785914728090395</v>
      </c>
      <c r="T230">
        <v>0.55930542945861805</v>
      </c>
      <c r="U230">
        <v>0.84170997142791704</v>
      </c>
      <c r="V230">
        <v>0.783688144617944</v>
      </c>
      <c r="W230">
        <v>0.54284054040908802</v>
      </c>
      <c r="X230">
        <v>0.82672810554504395</v>
      </c>
      <c r="Y230">
        <v>0.76773112892505502</v>
      </c>
    </row>
    <row r="231" spans="1:25" x14ac:dyDescent="0.4">
      <c r="A231" t="s">
        <v>148</v>
      </c>
      <c r="B231">
        <v>0.32492786645889299</v>
      </c>
      <c r="C231">
        <v>0.62484258413314797</v>
      </c>
      <c r="D231">
        <v>0.43033061334581102</v>
      </c>
      <c r="E231">
        <v>0.43150910735130299</v>
      </c>
      <c r="F231">
        <v>0.74149370193481401</v>
      </c>
      <c r="G231">
        <v>0.60410539128563601</v>
      </c>
      <c r="H231">
        <v>0.60461175441741899</v>
      </c>
      <c r="I231">
        <v>0.76521736383438099</v>
      </c>
      <c r="J231">
        <v>0.69821867166143503</v>
      </c>
      <c r="K231">
        <v>0.46230748295784002</v>
      </c>
      <c r="L231">
        <v>0.69386082887649503</v>
      </c>
      <c r="M231">
        <v>0.59097081964666198</v>
      </c>
      <c r="N231">
        <v>0.44663259387016302</v>
      </c>
      <c r="O231">
        <v>0.70136916637420699</v>
      </c>
      <c r="P231">
        <v>0.56638479007012899</v>
      </c>
      <c r="Q231">
        <v>0.385405033826828</v>
      </c>
      <c r="R231">
        <v>0.71807777881622303</v>
      </c>
      <c r="S231">
        <v>0.53987594490701496</v>
      </c>
      <c r="T231">
        <v>0.45382165908813499</v>
      </c>
      <c r="U231">
        <v>0.80830341577529896</v>
      </c>
      <c r="V231">
        <v>0.69595668984182002</v>
      </c>
      <c r="W231">
        <v>0.49077489972114602</v>
      </c>
      <c r="X231">
        <v>0.82014739513397195</v>
      </c>
      <c r="Y231">
        <v>0.71018095766053002</v>
      </c>
    </row>
    <row r="232" spans="1:25" x14ac:dyDescent="0.4">
      <c r="A232" t="s">
        <v>149</v>
      </c>
      <c r="B232">
        <v>0.44540151953697199</v>
      </c>
      <c r="C232">
        <v>0.57956188917160001</v>
      </c>
      <c r="D232">
        <v>0.519029876647087</v>
      </c>
      <c r="E232">
        <v>0.62085378170013406</v>
      </c>
      <c r="F232">
        <v>0.82215249538421598</v>
      </c>
      <c r="G232">
        <v>0.77206512999076105</v>
      </c>
      <c r="H232">
        <v>0.65319758653640703</v>
      </c>
      <c r="I232">
        <v>0.85595852136611905</v>
      </c>
      <c r="J232">
        <v>0.79724421008275104</v>
      </c>
      <c r="K232">
        <v>0.60481202602386497</v>
      </c>
      <c r="L232">
        <v>0.82679653167724598</v>
      </c>
      <c r="M232">
        <v>0.77210953430487606</v>
      </c>
      <c r="N232">
        <v>0.63666671514511097</v>
      </c>
      <c r="O232">
        <v>0.806257843971252</v>
      </c>
      <c r="P232">
        <v>0.74970716352646205</v>
      </c>
      <c r="Q232">
        <v>0.67560851573944103</v>
      </c>
      <c r="R232">
        <v>0.80543792247772195</v>
      </c>
      <c r="S232">
        <v>0.74642533293137203</v>
      </c>
      <c r="T232">
        <v>0.46358302235603299</v>
      </c>
      <c r="U232">
        <v>0.71697306632995605</v>
      </c>
      <c r="V232">
        <v>0.60268607363104798</v>
      </c>
      <c r="W232">
        <v>0.62908679246902499</v>
      </c>
      <c r="X232">
        <v>0.84039407968521096</v>
      </c>
      <c r="Y232">
        <v>0.79547874457561096</v>
      </c>
    </row>
    <row r="233" spans="1:25" x14ac:dyDescent="0.4">
      <c r="A233" t="s">
        <v>150</v>
      </c>
      <c r="B233">
        <v>0.58001041412353505</v>
      </c>
      <c r="C233">
        <v>0.68634754419326804</v>
      </c>
      <c r="D233">
        <v>0.64680761786607599</v>
      </c>
      <c r="E233">
        <v>0.48949953913688699</v>
      </c>
      <c r="F233">
        <v>0.75540608167648304</v>
      </c>
      <c r="G233">
        <v>0.65730445086956002</v>
      </c>
      <c r="H233">
        <v>0.64557623863220204</v>
      </c>
      <c r="I233">
        <v>0.78438192605972301</v>
      </c>
      <c r="J233">
        <v>0.73471697018696702</v>
      </c>
      <c r="K233">
        <v>0.50707650184631303</v>
      </c>
      <c r="L233">
        <v>0.658757925033569</v>
      </c>
      <c r="M233">
        <v>0.57363672439868596</v>
      </c>
      <c r="N233">
        <v>0.38240575790405301</v>
      </c>
      <c r="O233">
        <v>0.572803854942322</v>
      </c>
      <c r="P233">
        <v>0.45667598453851799</v>
      </c>
      <c r="Q233">
        <v>0.35584896802902199</v>
      </c>
      <c r="R233">
        <v>0.52026402950286899</v>
      </c>
      <c r="S233">
        <v>0.40520153939724002</v>
      </c>
      <c r="T233">
        <v>0.49717867374420199</v>
      </c>
      <c r="U233">
        <v>0.69958108663559004</v>
      </c>
      <c r="V233">
        <v>0.60236017749859705</v>
      </c>
      <c r="W233">
        <v>0.46878141164779702</v>
      </c>
      <c r="X233">
        <v>0.70261144638061501</v>
      </c>
      <c r="Y233">
        <v>0.60886558202596797</v>
      </c>
    </row>
    <row r="234" spans="1:25" x14ac:dyDescent="0.4">
      <c r="A234" t="s">
        <v>151</v>
      </c>
      <c r="B234">
        <v>0.58152031898498502</v>
      </c>
      <c r="C234">
        <v>0.79397004842758201</v>
      </c>
      <c r="D234">
        <v>0.68624982027940296</v>
      </c>
      <c r="E234">
        <v>0.334883213043213</v>
      </c>
      <c r="F234">
        <v>0.51637506484985396</v>
      </c>
      <c r="G234">
        <v>0.41418316498608598</v>
      </c>
      <c r="H234">
        <v>0.33428436517715499</v>
      </c>
      <c r="I234">
        <v>0.60592311620712302</v>
      </c>
      <c r="J234">
        <v>0.46355350420508601</v>
      </c>
      <c r="K234">
        <v>0.278318822383881</v>
      </c>
      <c r="L234">
        <v>0.551588475704193</v>
      </c>
      <c r="M234">
        <v>0.40806670298039099</v>
      </c>
      <c r="N234">
        <v>0.26766616106033297</v>
      </c>
      <c r="O234">
        <v>0.51211702823638905</v>
      </c>
      <c r="P234">
        <v>0.39949326490012699</v>
      </c>
      <c r="Q234">
        <v>0.33660429716110202</v>
      </c>
      <c r="R234">
        <v>0.51174777746200595</v>
      </c>
      <c r="S234">
        <v>0.423704407164748</v>
      </c>
      <c r="T234">
        <v>0.40540540218353299</v>
      </c>
      <c r="U234">
        <v>0.58363920450210605</v>
      </c>
      <c r="V234">
        <v>0.48448619204507698</v>
      </c>
      <c r="W234">
        <v>0.608606576919556</v>
      </c>
      <c r="X234">
        <v>0.78741067647934004</v>
      </c>
      <c r="Y234">
        <v>0.72613788070813001</v>
      </c>
    </row>
    <row r="235" spans="1:25" x14ac:dyDescent="0.4">
      <c r="A235" t="s">
        <v>152</v>
      </c>
      <c r="B235">
        <v>0.52849590778350797</v>
      </c>
      <c r="C235">
        <v>0.64945685863494895</v>
      </c>
      <c r="D235">
        <v>0.582256366809209</v>
      </c>
      <c r="E235">
        <v>0.44422316551208502</v>
      </c>
      <c r="F235">
        <v>0.56219983100891102</v>
      </c>
      <c r="G235">
        <v>0.50676214198271397</v>
      </c>
      <c r="H235">
        <v>0.49027401208877602</v>
      </c>
      <c r="I235">
        <v>0.53566193580627397</v>
      </c>
      <c r="J235">
        <v>0.51470700899759902</v>
      </c>
      <c r="K235">
        <v>0.41365978121757502</v>
      </c>
      <c r="L235">
        <v>0.54928129911422696</v>
      </c>
      <c r="M235">
        <v>0.47141196827093801</v>
      </c>
      <c r="N235">
        <v>0.42176622152328502</v>
      </c>
      <c r="O235">
        <v>0.46523693203926098</v>
      </c>
      <c r="P235">
        <v>0.43285895884037001</v>
      </c>
      <c r="Q235">
        <v>0.45572814345359802</v>
      </c>
      <c r="R235">
        <v>0.53560519218444802</v>
      </c>
      <c r="S235">
        <v>0.49821312228838599</v>
      </c>
      <c r="T235">
        <v>0.69775700569152799</v>
      </c>
      <c r="U235">
        <v>0.80153769254684404</v>
      </c>
      <c r="V235">
        <v>0.745272169510524</v>
      </c>
      <c r="W235">
        <v>0.63015645742416404</v>
      </c>
      <c r="X235">
        <v>0.79697912931442305</v>
      </c>
      <c r="Y235">
        <v>0.71377032995223999</v>
      </c>
    </row>
    <row r="236" spans="1:25" x14ac:dyDescent="0.4">
      <c r="A236" t="s">
        <v>153</v>
      </c>
      <c r="B236">
        <v>0.33819809556007402</v>
      </c>
      <c r="C236">
        <v>0.66012400388717696</v>
      </c>
      <c r="D236">
        <v>0.50269992152849796</v>
      </c>
      <c r="E236">
        <v>0.39974519610405002</v>
      </c>
      <c r="F236">
        <v>0.68880617618560802</v>
      </c>
      <c r="G236">
        <v>0.51062674102959804</v>
      </c>
      <c r="H236">
        <v>0.381355941295624</v>
      </c>
      <c r="I236">
        <v>0.69984781742095903</v>
      </c>
      <c r="J236">
        <v>0.49289538573335701</v>
      </c>
      <c r="K236">
        <v>0.26972761750221302</v>
      </c>
      <c r="L236">
        <v>0.44146835803985601</v>
      </c>
      <c r="M236">
        <v>0.35096819643621102</v>
      </c>
      <c r="N236">
        <v>0.32177263498306302</v>
      </c>
      <c r="O236">
        <v>0.51160371303558305</v>
      </c>
      <c r="P236">
        <v>0.41876865537078301</v>
      </c>
      <c r="Q236">
        <v>0.27530300617218001</v>
      </c>
      <c r="R236">
        <v>0.57522267103195202</v>
      </c>
      <c r="S236">
        <v>0.44206414399323601</v>
      </c>
      <c r="T236">
        <v>0.38072854280471802</v>
      </c>
      <c r="U236">
        <v>0.63017284870147705</v>
      </c>
      <c r="V236">
        <v>0.53235168699864999</v>
      </c>
      <c r="W236">
        <v>0.44942384958267201</v>
      </c>
      <c r="X236">
        <v>0.67924213409423795</v>
      </c>
      <c r="Y236">
        <v>0.60522099777504201</v>
      </c>
    </row>
    <row r="237" spans="1:25" x14ac:dyDescent="0.4">
      <c r="A237" t="s">
        <v>154</v>
      </c>
      <c r="B237">
        <v>0.70998799800872803</v>
      </c>
      <c r="C237">
        <v>0.86915403604507402</v>
      </c>
      <c r="D237">
        <v>0.83453762130095399</v>
      </c>
      <c r="E237">
        <v>0.65010988712310802</v>
      </c>
      <c r="F237">
        <v>0.79381650686264005</v>
      </c>
      <c r="G237">
        <v>0.74258294873512698</v>
      </c>
      <c r="H237">
        <v>0.554005026817322</v>
      </c>
      <c r="I237">
        <v>0.79363209009170499</v>
      </c>
      <c r="J237">
        <v>0.74046102166175798</v>
      </c>
      <c r="K237">
        <v>0.61231219768524203</v>
      </c>
      <c r="L237">
        <v>0.77144169807434104</v>
      </c>
      <c r="M237">
        <v>0.72967672749207602</v>
      </c>
      <c r="N237">
        <v>0.29219555854797402</v>
      </c>
      <c r="O237">
        <v>0.52049738168716397</v>
      </c>
      <c r="P237">
        <v>0.40539282273787702</v>
      </c>
      <c r="Q237">
        <v>0.26758569478988598</v>
      </c>
      <c r="R237">
        <v>0.50517934560775801</v>
      </c>
      <c r="S237">
        <v>0.360152213332745</v>
      </c>
      <c r="T237">
        <v>0.45614033937454201</v>
      </c>
      <c r="U237">
        <v>0.67752021551132202</v>
      </c>
      <c r="V237">
        <v>0.58350676355453601</v>
      </c>
      <c r="W237">
        <v>0.51701569557189897</v>
      </c>
      <c r="X237">
        <v>0.80164784193038896</v>
      </c>
      <c r="Y237">
        <v>0.70893008720416295</v>
      </c>
    </row>
    <row r="238" spans="1:25" x14ac:dyDescent="0.4">
      <c r="A238" t="s">
        <v>156</v>
      </c>
      <c r="B238">
        <v>0.40003925561904902</v>
      </c>
      <c r="C238">
        <v>0.66474515199661299</v>
      </c>
      <c r="D238">
        <v>0.55652782171964699</v>
      </c>
      <c r="E238">
        <v>0.40100839734077498</v>
      </c>
      <c r="F238">
        <v>0.67970657348632801</v>
      </c>
      <c r="G238">
        <v>0.55145844519138298</v>
      </c>
      <c r="H238">
        <v>0.49916300177574202</v>
      </c>
      <c r="I238">
        <v>0.72079426050186202</v>
      </c>
      <c r="J238">
        <v>0.60676921829581298</v>
      </c>
      <c r="K238">
        <v>0.48798203468322798</v>
      </c>
      <c r="L238">
        <v>0.66755008697509799</v>
      </c>
      <c r="M238">
        <v>0.59497343897819499</v>
      </c>
      <c r="N238">
        <v>0.37526652216911299</v>
      </c>
      <c r="O238">
        <v>0.60197716951370195</v>
      </c>
      <c r="P238">
        <v>0.46799589544534698</v>
      </c>
      <c r="Q238">
        <v>0.32627949118614202</v>
      </c>
      <c r="R238">
        <v>0.62525880336761497</v>
      </c>
      <c r="S238">
        <v>0.52259186506271404</v>
      </c>
      <c r="T238">
        <v>0.33769613504409801</v>
      </c>
      <c r="U238">
        <v>0.69578629732132002</v>
      </c>
      <c r="V238">
        <v>0.55556107014417599</v>
      </c>
      <c r="W238">
        <v>0.345321655273438</v>
      </c>
      <c r="X238">
        <v>0.62461334466934204</v>
      </c>
      <c r="Y238">
        <v>0.48660895302891699</v>
      </c>
    </row>
    <row r="239" spans="1:25" x14ac:dyDescent="0.4">
      <c r="A239" t="s">
        <v>578</v>
      </c>
      <c r="B239">
        <v>0.62300908565521196</v>
      </c>
      <c r="C239">
        <v>0.67044055461883501</v>
      </c>
      <c r="D239">
        <v>0.64424248536427797</v>
      </c>
      <c r="E239">
        <v>0.51868849992752097</v>
      </c>
      <c r="F239">
        <v>0.61942821741104104</v>
      </c>
      <c r="G239">
        <v>0.57770657539367698</v>
      </c>
      <c r="H239">
        <v>0.478401750326157</v>
      </c>
      <c r="I239">
        <v>0.49244090914726302</v>
      </c>
      <c r="J239">
        <v>0.48722341656684898</v>
      </c>
      <c r="K239">
        <v>0.455516397953033</v>
      </c>
      <c r="L239">
        <v>0.478307574987411</v>
      </c>
      <c r="M239">
        <v>0.46564982334772698</v>
      </c>
      <c r="N239">
        <v>0.38031318783760099</v>
      </c>
      <c r="O239">
        <v>0.42666524648666398</v>
      </c>
      <c r="P239">
        <v>0.40005751450856503</v>
      </c>
      <c r="Q239">
        <v>0.30830767750740101</v>
      </c>
      <c r="R239">
        <v>0.34514221549034102</v>
      </c>
      <c r="S239">
        <v>0.32950947682062798</v>
      </c>
      <c r="T239">
        <v>0.49362912774085999</v>
      </c>
      <c r="U239">
        <v>0.55874335765838601</v>
      </c>
      <c r="V239">
        <v>0.53409861524899804</v>
      </c>
      <c r="W239">
        <v>0.33743798732757602</v>
      </c>
      <c r="X239">
        <v>0.44738367199897799</v>
      </c>
      <c r="Y239">
        <v>0.40773306290308597</v>
      </c>
    </row>
    <row r="240" spans="1:25" x14ac:dyDescent="0.4">
      <c r="A240" t="s">
        <v>157</v>
      </c>
      <c r="B240">
        <v>0.603021740913391</v>
      </c>
      <c r="C240">
        <v>0.79998064041137695</v>
      </c>
      <c r="D240">
        <v>0.70320258409746295</v>
      </c>
      <c r="E240">
        <v>0.39759036898612998</v>
      </c>
      <c r="F240">
        <v>0.57285428047180198</v>
      </c>
      <c r="G240">
        <v>0.49680721279113499</v>
      </c>
      <c r="H240">
        <v>0.39179471135139499</v>
      </c>
      <c r="I240">
        <v>0.61547052860259999</v>
      </c>
      <c r="J240">
        <v>0.47207101891117698</v>
      </c>
      <c r="K240">
        <v>0.49059483408927901</v>
      </c>
      <c r="L240">
        <v>0.65531545877456698</v>
      </c>
      <c r="M240">
        <v>0.56891264838557098</v>
      </c>
      <c r="N240">
        <v>0.48721793293952897</v>
      </c>
      <c r="O240">
        <v>0.74030321836471602</v>
      </c>
      <c r="P240">
        <v>0.64502011287596905</v>
      </c>
      <c r="Q240">
        <v>0.54463112354278598</v>
      </c>
      <c r="R240">
        <v>0.83088469505310103</v>
      </c>
      <c r="S240">
        <v>0.73447371875086098</v>
      </c>
      <c r="T240">
        <v>0.638841152191162</v>
      </c>
      <c r="U240">
        <v>0.83982646465301503</v>
      </c>
      <c r="V240">
        <v>0.77021774168937396</v>
      </c>
      <c r="W240">
        <v>0.278037369251251</v>
      </c>
      <c r="X240">
        <v>0.385295540094376</v>
      </c>
      <c r="Y240">
        <v>0.32716667075311001</v>
      </c>
    </row>
    <row r="241" spans="1:25" x14ac:dyDescent="0.4">
      <c r="A241" t="s">
        <v>158</v>
      </c>
      <c r="B241">
        <v>0.35472977161407498</v>
      </c>
      <c r="C241">
        <v>0.78005796670913696</v>
      </c>
      <c r="D241">
        <v>0.60179582863084702</v>
      </c>
      <c r="E241">
        <v>0.31842559576034501</v>
      </c>
      <c r="F241">
        <v>0.72299015522003196</v>
      </c>
      <c r="G241">
        <v>0.52501350352841103</v>
      </c>
      <c r="H241">
        <v>0.39332622289657598</v>
      </c>
      <c r="I241">
        <v>0.81834113597869895</v>
      </c>
      <c r="J241">
        <v>0.60787248082699397</v>
      </c>
      <c r="K241">
        <v>0.400280922651291</v>
      </c>
      <c r="L241">
        <v>0.826449334621429</v>
      </c>
      <c r="M241">
        <v>0.629479509688193</v>
      </c>
      <c r="N241">
        <v>0.38559338450431802</v>
      </c>
      <c r="O241">
        <v>0.78004950284957897</v>
      </c>
      <c r="P241">
        <v>0.59433191534011598</v>
      </c>
      <c r="Q241">
        <v>0.30550920963287398</v>
      </c>
      <c r="R241">
        <v>0.77937793731689498</v>
      </c>
      <c r="S241">
        <v>0.42278929006668797</v>
      </c>
      <c r="T241">
        <v>0.53376799821853604</v>
      </c>
      <c r="U241">
        <v>0.81642127037048295</v>
      </c>
      <c r="V241">
        <v>0.71795392613257103</v>
      </c>
      <c r="W241">
        <v>0.58699411153793302</v>
      </c>
      <c r="X241">
        <v>0.81474226713180498</v>
      </c>
      <c r="Y241">
        <v>0.74835582029434899</v>
      </c>
    </row>
    <row r="242" spans="1:25" x14ac:dyDescent="0.4">
      <c r="A242" t="s">
        <v>159</v>
      </c>
      <c r="B242">
        <v>0.31374764442443798</v>
      </c>
      <c r="C242">
        <v>0.58729875087738004</v>
      </c>
      <c r="D242">
        <v>0.43613786995410903</v>
      </c>
      <c r="E242">
        <v>0.35074782371521002</v>
      </c>
      <c r="F242">
        <v>0.52310538291931197</v>
      </c>
      <c r="G242">
        <v>0.40496622646848401</v>
      </c>
      <c r="H242">
        <v>0.36336749792098999</v>
      </c>
      <c r="I242">
        <v>0.49797987937927202</v>
      </c>
      <c r="J242">
        <v>0.41766809175411901</v>
      </c>
      <c r="K242">
        <v>0.37850597500801098</v>
      </c>
      <c r="L242">
        <v>0.52592784166336104</v>
      </c>
      <c r="M242">
        <v>0.45240801448623302</v>
      </c>
      <c r="N242">
        <v>0.29883301258087203</v>
      </c>
      <c r="O242">
        <v>0.51606804132461503</v>
      </c>
      <c r="P242">
        <v>0.36608517169952398</v>
      </c>
      <c r="Q242">
        <v>0.32607913017272899</v>
      </c>
      <c r="R242">
        <v>0.44491782784461997</v>
      </c>
      <c r="S242">
        <v>0.377259859194358</v>
      </c>
      <c r="T242">
        <v>0.41172546148300199</v>
      </c>
      <c r="U242">
        <v>0.55348807573318504</v>
      </c>
      <c r="V242">
        <v>0.46834352115790101</v>
      </c>
      <c r="W242">
        <v>0.40742990374565102</v>
      </c>
      <c r="X242">
        <v>0.57937592267990101</v>
      </c>
      <c r="Y242">
        <v>0.51023158927758505</v>
      </c>
    </row>
    <row r="243" spans="1:25" x14ac:dyDescent="0.4">
      <c r="A243" t="s">
        <v>160</v>
      </c>
      <c r="B243">
        <v>0.43644207715988198</v>
      </c>
      <c r="C243">
        <v>0.56391441822052002</v>
      </c>
      <c r="D243">
        <v>0.49215953350067099</v>
      </c>
      <c r="E243">
        <v>0.40154868364334101</v>
      </c>
      <c r="F243">
        <v>0.51806849241256703</v>
      </c>
      <c r="G243">
        <v>0.45692013502120998</v>
      </c>
      <c r="H243">
        <v>0.52084606885910001</v>
      </c>
      <c r="I243">
        <v>0.69841474294662498</v>
      </c>
      <c r="J243">
        <v>0.62128741145134003</v>
      </c>
      <c r="K243">
        <v>0.52262884378433205</v>
      </c>
      <c r="L243">
        <v>0.75232911109924305</v>
      </c>
      <c r="M243">
        <v>0.64221614599227905</v>
      </c>
      <c r="N243">
        <v>0.33028361201286299</v>
      </c>
      <c r="O243">
        <v>0.46391752362251298</v>
      </c>
      <c r="P243">
        <v>0.39064039885997798</v>
      </c>
      <c r="Q243">
        <v>0.47531992197036699</v>
      </c>
      <c r="R243">
        <v>0.65179193019866899</v>
      </c>
      <c r="S243">
        <v>0.56365328729152697</v>
      </c>
      <c r="T243">
        <v>0.53255861997604403</v>
      </c>
      <c r="U243">
        <v>0.76595389842987105</v>
      </c>
      <c r="V243">
        <v>0.67007005810737597</v>
      </c>
      <c r="W243">
        <v>0.52119922637939498</v>
      </c>
      <c r="X243">
        <v>0.80101180076599099</v>
      </c>
      <c r="Y243">
        <v>0.69192429184913595</v>
      </c>
    </row>
    <row r="244" spans="1:25" x14ac:dyDescent="0.4">
      <c r="A244" t="s">
        <v>161</v>
      </c>
      <c r="B244">
        <v>0.45054176449775701</v>
      </c>
      <c r="C244">
        <v>0.73664218187332198</v>
      </c>
      <c r="D244">
        <v>0.58337042188342603</v>
      </c>
      <c r="E244">
        <v>0.30164352059364302</v>
      </c>
      <c r="F244">
        <v>0.48796522617340099</v>
      </c>
      <c r="G244">
        <v>0.389238508819025</v>
      </c>
      <c r="H244">
        <v>0.35661318898201</v>
      </c>
      <c r="I244">
        <v>0.59297084808349598</v>
      </c>
      <c r="J244">
        <v>0.474740097794352</v>
      </c>
      <c r="K244">
        <v>0.34491279721260099</v>
      </c>
      <c r="L244">
        <v>0.61007243394851696</v>
      </c>
      <c r="M244">
        <v>0.47563358160513902</v>
      </c>
      <c r="N244">
        <v>0.34394904971122697</v>
      </c>
      <c r="O244">
        <v>0.54590982198715199</v>
      </c>
      <c r="P244">
        <v>0.43256635379187702</v>
      </c>
      <c r="Q244">
        <v>0.318072140216827</v>
      </c>
      <c r="R244">
        <v>0.52405387163162198</v>
      </c>
      <c r="S244">
        <v>0.392420383193825</v>
      </c>
      <c r="T244">
        <v>0.37946817278862</v>
      </c>
      <c r="U244">
        <v>0.58212745189666704</v>
      </c>
      <c r="V244">
        <v>0.46867593217499698</v>
      </c>
      <c r="W244">
        <v>0.434646517038345</v>
      </c>
      <c r="X244">
        <v>0.59446364641189597</v>
      </c>
      <c r="Y244">
        <v>0.52827012350287605</v>
      </c>
    </row>
    <row r="245" spans="1:25" x14ac:dyDescent="0.4">
      <c r="A245" t="s">
        <v>162</v>
      </c>
      <c r="B245">
        <v>0.31657570600509599</v>
      </c>
      <c r="C245">
        <v>0.50376945734024003</v>
      </c>
      <c r="D245">
        <v>0.41830212313954401</v>
      </c>
      <c r="E245">
        <v>0.35256373882293701</v>
      </c>
      <c r="F245">
        <v>0.67552340030670199</v>
      </c>
      <c r="G245">
        <v>0.54222167955666001</v>
      </c>
      <c r="H245">
        <v>0.37318390607833901</v>
      </c>
      <c r="I245">
        <v>0.77992743253707897</v>
      </c>
      <c r="J245">
        <v>0.58842707043740805</v>
      </c>
      <c r="K245">
        <v>0.46913194656372098</v>
      </c>
      <c r="L245">
        <v>0.65636146068572998</v>
      </c>
      <c r="M245">
        <v>0.53489271024378304</v>
      </c>
      <c r="N245">
        <v>0.27984958887100198</v>
      </c>
      <c r="O245">
        <v>0.58609616756439198</v>
      </c>
      <c r="P245">
        <v>0.42304993402667201</v>
      </c>
      <c r="Q245">
        <v>0.56265723705291704</v>
      </c>
      <c r="R245">
        <v>0.846796333789825</v>
      </c>
      <c r="S245">
        <v>0.75456938365610604</v>
      </c>
      <c r="T245">
        <v>0.44089457392692599</v>
      </c>
      <c r="U245">
        <v>0.61601454019546498</v>
      </c>
      <c r="V245">
        <v>0.50832096214701505</v>
      </c>
      <c r="W245">
        <v>0.72944295406341597</v>
      </c>
      <c r="X245">
        <v>0.80438870191574097</v>
      </c>
      <c r="Y245">
        <v>0.78167313773457603</v>
      </c>
    </row>
    <row r="246" spans="1:25" x14ac:dyDescent="0.4">
      <c r="A246" t="s">
        <v>163</v>
      </c>
      <c r="B246">
        <v>0.64022493362426802</v>
      </c>
      <c r="C246">
        <v>0.760661721229553</v>
      </c>
      <c r="D246">
        <v>0.69729406568739205</v>
      </c>
      <c r="E246">
        <v>0.45193749666214</v>
      </c>
      <c r="F246">
        <v>0.62129372358322099</v>
      </c>
      <c r="G246">
        <v>0.52500926918453605</v>
      </c>
      <c r="H246">
        <v>0.516723573207855</v>
      </c>
      <c r="I246">
        <v>0.66916042566299405</v>
      </c>
      <c r="J246">
        <v>0.57237993611229798</v>
      </c>
      <c r="K246">
        <v>0.45372751355171198</v>
      </c>
      <c r="L246">
        <v>0.60288435220718395</v>
      </c>
      <c r="M246">
        <v>0.51229985886149898</v>
      </c>
      <c r="N246">
        <v>0.25495508313178999</v>
      </c>
      <c r="O246">
        <v>0.46300932765007002</v>
      </c>
      <c r="P246">
        <v>0.32999622358216202</v>
      </c>
      <c r="Q246">
        <v>0.33458474278450001</v>
      </c>
      <c r="R246">
        <v>0.43746316432952898</v>
      </c>
      <c r="S246">
        <v>0.38774983617994502</v>
      </c>
      <c r="T246">
        <v>0.43694266676902799</v>
      </c>
      <c r="U246">
        <v>0.62212944030761697</v>
      </c>
      <c r="V246">
        <v>0.510690930154589</v>
      </c>
      <c r="W246">
        <v>0.41835147142410301</v>
      </c>
      <c r="X246">
        <v>0.62510746717453003</v>
      </c>
      <c r="Y246">
        <v>0.52207656900087995</v>
      </c>
    </row>
    <row r="247" spans="1:25" x14ac:dyDescent="0.4">
      <c r="A247" t="s">
        <v>164</v>
      </c>
      <c r="B247">
        <v>0.67247289419174205</v>
      </c>
      <c r="C247">
        <v>0.86501824855804399</v>
      </c>
      <c r="D247">
        <v>0.79771305756135402</v>
      </c>
      <c r="E247">
        <v>0.48513919115066501</v>
      </c>
      <c r="F247">
        <v>0.72883945703506503</v>
      </c>
      <c r="G247">
        <v>0.60260493135211401</v>
      </c>
      <c r="H247">
        <v>0.435097485780716</v>
      </c>
      <c r="I247">
        <v>0.82538026571273804</v>
      </c>
      <c r="J247">
        <v>0.63091253060283103</v>
      </c>
      <c r="K247">
        <v>0.352907955646515</v>
      </c>
      <c r="L247">
        <v>0.72324389219284102</v>
      </c>
      <c r="M247">
        <v>0.50705021077936396</v>
      </c>
      <c r="N247">
        <v>0.37311083078384399</v>
      </c>
      <c r="O247">
        <v>0.68565428256988503</v>
      </c>
      <c r="P247">
        <v>0.57317593031459402</v>
      </c>
      <c r="Q247">
        <v>0.54335749149322499</v>
      </c>
      <c r="R247">
        <v>0.83295667171478305</v>
      </c>
      <c r="S247">
        <v>0.76145817234058599</v>
      </c>
      <c r="T247">
        <v>0.66047406196594205</v>
      </c>
      <c r="U247">
        <v>0.79704159498214699</v>
      </c>
      <c r="V247">
        <v>0.74919215296254005</v>
      </c>
      <c r="W247">
        <v>0.59473359584808305</v>
      </c>
      <c r="X247">
        <v>0.76089662313461304</v>
      </c>
      <c r="Y247">
        <v>0.70363023726627105</v>
      </c>
    </row>
    <row r="248" spans="1:25" x14ac:dyDescent="0.4">
      <c r="A248" t="s">
        <v>165</v>
      </c>
      <c r="B248">
        <v>0.27273154258728</v>
      </c>
      <c r="C248">
        <v>0.72223758697509799</v>
      </c>
      <c r="D248">
        <v>0.51163916335892401</v>
      </c>
      <c r="E248">
        <v>0.32081362605094899</v>
      </c>
      <c r="F248">
        <v>0.611269950866699</v>
      </c>
      <c r="G248">
        <v>0.42671979057420201</v>
      </c>
      <c r="H248">
        <v>0.40075635910034202</v>
      </c>
      <c r="I248">
        <v>0.64589035511016801</v>
      </c>
      <c r="J248">
        <v>0.50953277945518505</v>
      </c>
      <c r="K248">
        <v>0.38503631949424699</v>
      </c>
      <c r="L248">
        <v>0.71329367160797097</v>
      </c>
      <c r="M248">
        <v>0.51616580676786705</v>
      </c>
      <c r="N248">
        <v>0.32579478621482799</v>
      </c>
      <c r="O248">
        <v>0.63868123292922996</v>
      </c>
      <c r="P248">
        <v>0.48965688157327403</v>
      </c>
      <c r="Q248">
        <v>0.31313928961753801</v>
      </c>
      <c r="R248">
        <v>0.73013162612914995</v>
      </c>
      <c r="S248">
        <v>0.49116924159305603</v>
      </c>
      <c r="T248">
        <v>0.40384113788604697</v>
      </c>
      <c r="U248">
        <v>0.77295452356338501</v>
      </c>
      <c r="V248">
        <v>0.56639010021366998</v>
      </c>
      <c r="W248">
        <v>0.51000505685806297</v>
      </c>
      <c r="X248">
        <v>0.79435372352600098</v>
      </c>
      <c r="Y248">
        <v>0.64960369375563098</v>
      </c>
    </row>
    <row r="249" spans="1:25" x14ac:dyDescent="0.4">
      <c r="A249" t="s">
        <v>166</v>
      </c>
      <c r="B249">
        <v>0.32294097542762801</v>
      </c>
      <c r="C249">
        <v>0.56586503982543901</v>
      </c>
      <c r="D249">
        <v>0.44150747145925301</v>
      </c>
      <c r="E249">
        <v>0.29933005571365401</v>
      </c>
      <c r="F249">
        <v>0.45199948549270602</v>
      </c>
      <c r="G249">
        <v>0.35961928679829502</v>
      </c>
      <c r="H249">
        <v>0.366004347801208</v>
      </c>
      <c r="I249">
        <v>0.52542966604232799</v>
      </c>
      <c r="J249">
        <v>0.450802461732001</v>
      </c>
      <c r="K249">
        <v>0.328258156776428</v>
      </c>
      <c r="L249">
        <v>0.67977607250213601</v>
      </c>
      <c r="M249">
        <v>0.49818198808601899</v>
      </c>
      <c r="N249">
        <v>0.31847637891769398</v>
      </c>
      <c r="O249">
        <v>0.63066768646240201</v>
      </c>
      <c r="P249">
        <v>0.48202632438568799</v>
      </c>
      <c r="Q249">
        <v>0.28404855728149397</v>
      </c>
      <c r="R249">
        <v>0.54495292901992798</v>
      </c>
      <c r="S249">
        <v>0.39845561555453701</v>
      </c>
      <c r="T249">
        <v>0.35890829563140902</v>
      </c>
      <c r="U249">
        <v>0.744762003421783</v>
      </c>
      <c r="V249">
        <v>0.60288458707786696</v>
      </c>
      <c r="W249">
        <v>0.462471574544907</v>
      </c>
      <c r="X249">
        <v>0.86553984880447399</v>
      </c>
      <c r="Y249">
        <v>0.76350942679813905</v>
      </c>
    </row>
    <row r="250" spans="1:25" x14ac:dyDescent="0.4">
      <c r="A250" t="s">
        <v>167</v>
      </c>
      <c r="B250">
        <v>0.460239857435226</v>
      </c>
      <c r="C250">
        <v>0.87498402595519997</v>
      </c>
      <c r="D250">
        <v>0.75039494951566099</v>
      </c>
      <c r="E250">
        <v>0.48811677098274198</v>
      </c>
      <c r="F250">
        <v>0.78714781999588002</v>
      </c>
      <c r="G250">
        <v>0.64047932306925504</v>
      </c>
      <c r="H250">
        <v>0.56721597909927401</v>
      </c>
      <c r="I250">
        <v>0.74604904651641801</v>
      </c>
      <c r="J250">
        <v>0.655203500588735</v>
      </c>
      <c r="K250">
        <v>0.54548114538192705</v>
      </c>
      <c r="L250">
        <v>0.74387222528457597</v>
      </c>
      <c r="M250">
        <v>0.65037636836369805</v>
      </c>
      <c r="N250">
        <v>0.48752546310424799</v>
      </c>
      <c r="O250">
        <v>0.73040473461151101</v>
      </c>
      <c r="P250">
        <v>0.60884104172388698</v>
      </c>
      <c r="Q250">
        <v>0.44553112983703602</v>
      </c>
      <c r="R250">
        <v>0.70698517560958896</v>
      </c>
      <c r="S250">
        <v>0.59227887193361894</v>
      </c>
      <c r="T250">
        <v>0.59471023082733199</v>
      </c>
      <c r="U250">
        <v>0.75407713651657104</v>
      </c>
      <c r="V250">
        <v>0.67823593219121303</v>
      </c>
      <c r="W250">
        <v>0.57171714305877697</v>
      </c>
      <c r="X250">
        <v>0.74461030960082997</v>
      </c>
      <c r="Y250">
        <v>0.67699920733769703</v>
      </c>
    </row>
    <row r="251" spans="1:25" x14ac:dyDescent="0.4">
      <c r="A251" t="s">
        <v>168</v>
      </c>
      <c r="B251">
        <v>0.78871768712997403</v>
      </c>
      <c r="C251">
        <v>0.87380629777908303</v>
      </c>
      <c r="D251">
        <v>0.83416053321626404</v>
      </c>
      <c r="E251">
        <v>0.58509492874145497</v>
      </c>
      <c r="F251">
        <v>0.81610149145126298</v>
      </c>
      <c r="G251">
        <v>0.710955878098806</v>
      </c>
      <c r="H251">
        <v>0.55765861272811901</v>
      </c>
      <c r="I251">
        <v>0.82634145021438599</v>
      </c>
      <c r="J251">
        <v>0.72215150683014495</v>
      </c>
      <c r="K251">
        <v>0.554831683635712</v>
      </c>
      <c r="L251">
        <v>0.77320832014083896</v>
      </c>
      <c r="M251">
        <v>0.68124635793544597</v>
      </c>
      <c r="N251">
        <v>0.64280587434768699</v>
      </c>
      <c r="O251">
        <v>0.76548892259597801</v>
      </c>
      <c r="P251">
        <v>0.71221345663070701</v>
      </c>
      <c r="Q251">
        <v>0.55918294191360496</v>
      </c>
      <c r="R251">
        <v>0.79606342315673795</v>
      </c>
      <c r="S251">
        <v>0.69050387762210996</v>
      </c>
      <c r="T251">
        <v>0.74030596017837502</v>
      </c>
      <c r="U251">
        <v>0.85714286565780595</v>
      </c>
      <c r="V251">
        <v>0.82156861711431395</v>
      </c>
      <c r="W251">
        <v>0.71048742532730103</v>
      </c>
      <c r="X251">
        <v>0.85517239570617698</v>
      </c>
      <c r="Y251">
        <v>0.82216673206400004</v>
      </c>
    </row>
    <row r="252" spans="1:25" x14ac:dyDescent="0.4">
      <c r="A252" t="s">
        <v>169</v>
      </c>
      <c r="B252">
        <v>0.33792597055435197</v>
      </c>
      <c r="C252">
        <v>0.56455469131469704</v>
      </c>
      <c r="D252">
        <v>0.4597743305293</v>
      </c>
      <c r="E252">
        <v>0.31513175368308999</v>
      </c>
      <c r="F252">
        <v>0.570276319980621</v>
      </c>
      <c r="G252">
        <v>0.45247916037386099</v>
      </c>
      <c r="H252">
        <v>0.38920781016349798</v>
      </c>
      <c r="I252">
        <v>0.64438277482986495</v>
      </c>
      <c r="J252">
        <v>0.49241663596846802</v>
      </c>
      <c r="K252">
        <v>0.34765839576721203</v>
      </c>
      <c r="L252">
        <v>0.60220384597778298</v>
      </c>
      <c r="M252">
        <v>0.458879787813534</v>
      </c>
      <c r="N252">
        <v>0.28149908781051602</v>
      </c>
      <c r="O252">
        <v>0.58210915327072099</v>
      </c>
      <c r="P252">
        <v>0.40520726875825402</v>
      </c>
      <c r="Q252">
        <v>0.29071992635726901</v>
      </c>
      <c r="R252">
        <v>0.67679715156555198</v>
      </c>
      <c r="S252">
        <v>0.40201156627048101</v>
      </c>
      <c r="T252">
        <v>0.32825976610183699</v>
      </c>
      <c r="U252">
        <v>0.74461472034454301</v>
      </c>
      <c r="V252">
        <v>0.55541588338938597</v>
      </c>
      <c r="W252">
        <v>0.47424510121345498</v>
      </c>
      <c r="X252">
        <v>0.74767321348190297</v>
      </c>
      <c r="Y252">
        <v>0.65403669368136996</v>
      </c>
    </row>
    <row r="253" spans="1:25" x14ac:dyDescent="0.4">
      <c r="A253" t="s">
        <v>170</v>
      </c>
      <c r="B253">
        <v>0.35822454094886802</v>
      </c>
      <c r="C253">
        <v>0.46766620874404902</v>
      </c>
      <c r="D253">
        <v>0.418061190595229</v>
      </c>
      <c r="E253">
        <v>0.49424633383750899</v>
      </c>
      <c r="F253">
        <v>0.70799618959426902</v>
      </c>
      <c r="G253">
        <v>0.58601678845783101</v>
      </c>
      <c r="H253">
        <v>0.45848864316940302</v>
      </c>
      <c r="I253">
        <v>0.72372090816497803</v>
      </c>
      <c r="J253">
        <v>0.57622243960698405</v>
      </c>
      <c r="K253">
        <v>0.45061925053596502</v>
      </c>
      <c r="L253">
        <v>0.58663648366928101</v>
      </c>
      <c r="M253">
        <v>0.51505954004824195</v>
      </c>
      <c r="N253">
        <v>0.36053100228309598</v>
      </c>
      <c r="O253">
        <v>0.62583959102630604</v>
      </c>
      <c r="P253">
        <v>0.475014806414644</v>
      </c>
      <c r="Q253">
        <v>0.44319748878478998</v>
      </c>
      <c r="R253">
        <v>0.65384101867675803</v>
      </c>
      <c r="S253">
        <v>0.54590754831830701</v>
      </c>
      <c r="T253">
        <v>0.59435075521469105</v>
      </c>
      <c r="U253">
        <v>0.73876029253006004</v>
      </c>
      <c r="V253">
        <v>0.67493994409839297</v>
      </c>
      <c r="W253">
        <v>0.61470139026641801</v>
      </c>
      <c r="X253">
        <v>0.80900108814239502</v>
      </c>
      <c r="Y253">
        <v>0.75334283088644305</v>
      </c>
    </row>
    <row r="254" spans="1:25" x14ac:dyDescent="0.4">
      <c r="A254" t="s">
        <v>171</v>
      </c>
      <c r="B254">
        <v>0.323410153388977</v>
      </c>
      <c r="C254">
        <v>0.41999590396881098</v>
      </c>
      <c r="D254">
        <v>0.37442499556039499</v>
      </c>
      <c r="E254">
        <v>0.50065350532531705</v>
      </c>
      <c r="F254">
        <v>0.61609846353530895</v>
      </c>
      <c r="G254">
        <v>0.55722887735617799</v>
      </c>
      <c r="H254">
        <v>0.53387355804443404</v>
      </c>
      <c r="I254">
        <v>0.73344606161117598</v>
      </c>
      <c r="J254">
        <v>0.67767427783263301</v>
      </c>
      <c r="K254">
        <v>0.43600562214851402</v>
      </c>
      <c r="L254">
        <v>0.62977868318557695</v>
      </c>
      <c r="M254">
        <v>0.50737253694157802</v>
      </c>
      <c r="N254">
        <v>0.41458752751350397</v>
      </c>
      <c r="O254">
        <v>0.62710624933242798</v>
      </c>
      <c r="P254">
        <v>0.499184221029282</v>
      </c>
      <c r="Q254">
        <v>0.55317068099975597</v>
      </c>
      <c r="R254">
        <v>0.71584641933441195</v>
      </c>
      <c r="S254">
        <v>0.62509372202973601</v>
      </c>
      <c r="T254">
        <v>0.54942530393600497</v>
      </c>
      <c r="U254">
        <v>0.72527164220809903</v>
      </c>
      <c r="V254">
        <v>0.65033452134383396</v>
      </c>
      <c r="W254">
        <v>0.64745086431503296</v>
      </c>
      <c r="X254">
        <v>0.81092798709869396</v>
      </c>
      <c r="Y254">
        <v>0.73935096357998098</v>
      </c>
    </row>
    <row r="255" spans="1:25" x14ac:dyDescent="0.4">
      <c r="A255" t="s">
        <v>172</v>
      </c>
      <c r="B255">
        <v>0.61038994789123502</v>
      </c>
      <c r="C255">
        <v>0.84577387571334794</v>
      </c>
      <c r="D255">
        <v>0.78296672863264904</v>
      </c>
      <c r="E255">
        <v>0.57073920965194702</v>
      </c>
      <c r="F255">
        <v>0.73442876338958696</v>
      </c>
      <c r="G255">
        <v>0.65747411238650499</v>
      </c>
      <c r="H255">
        <v>0.68414175510406505</v>
      </c>
      <c r="I255">
        <v>0.79588299989700295</v>
      </c>
      <c r="J255">
        <v>0.74029516552885399</v>
      </c>
      <c r="K255">
        <v>0.61189752817153897</v>
      </c>
      <c r="L255">
        <v>0.80806183815002397</v>
      </c>
      <c r="M255">
        <v>0.74528707315524401</v>
      </c>
      <c r="N255">
        <v>0.61507934331893899</v>
      </c>
      <c r="O255">
        <v>0.79118967056274403</v>
      </c>
      <c r="P255">
        <v>0.72929092744986201</v>
      </c>
      <c r="Q255">
        <v>0.59674131870269798</v>
      </c>
      <c r="R255">
        <v>0.79638397693634</v>
      </c>
      <c r="S255">
        <v>0.71000869323809901</v>
      </c>
      <c r="T255">
        <v>0.63101506233215299</v>
      </c>
      <c r="U255">
        <v>0.79198598861694303</v>
      </c>
      <c r="V255">
        <v>0.70953239252169997</v>
      </c>
      <c r="W255">
        <v>0.61959141492843595</v>
      </c>
      <c r="X255">
        <v>0.80819654464721702</v>
      </c>
      <c r="Y255">
        <v>0.74553166826566097</v>
      </c>
    </row>
    <row r="256" spans="1:25" x14ac:dyDescent="0.4">
      <c r="A256" t="s">
        <v>173</v>
      </c>
      <c r="B256">
        <v>0.66442292928695701</v>
      </c>
      <c r="C256">
        <v>0.86212199926376298</v>
      </c>
      <c r="D256">
        <v>0.760126797482371</v>
      </c>
      <c r="E256">
        <v>0.54518210887908902</v>
      </c>
      <c r="F256">
        <v>0.78342199325561501</v>
      </c>
      <c r="G256">
        <v>0.68569925799965803</v>
      </c>
      <c r="H256">
        <v>0.68364030122757002</v>
      </c>
      <c r="I256">
        <v>0.85528969764709495</v>
      </c>
      <c r="J256">
        <v>0.77847642824053798</v>
      </c>
      <c r="K256">
        <v>0.45194712281227101</v>
      </c>
      <c r="L256">
        <v>0.81271970272064198</v>
      </c>
      <c r="M256">
        <v>0.61170254461467299</v>
      </c>
      <c r="N256">
        <v>0.31613928079605103</v>
      </c>
      <c r="O256">
        <v>0.47844681143760698</v>
      </c>
      <c r="P256">
        <v>0.37356899306178099</v>
      </c>
      <c r="Q256">
        <v>0.32756215333938599</v>
      </c>
      <c r="R256">
        <v>0.46890085935592701</v>
      </c>
      <c r="S256">
        <v>0.40860900469124301</v>
      </c>
      <c r="T256">
        <v>0.56900066137313798</v>
      </c>
      <c r="U256">
        <v>0.77540105581283603</v>
      </c>
      <c r="V256">
        <v>0.66242472641170003</v>
      </c>
      <c r="W256">
        <v>0.465258479118347</v>
      </c>
      <c r="X256">
        <v>0.77346682548522905</v>
      </c>
      <c r="Y256">
        <v>0.65053934138268199</v>
      </c>
    </row>
    <row r="257" spans="1:25" x14ac:dyDescent="0.4">
      <c r="A257" t="s">
        <v>174</v>
      </c>
      <c r="B257">
        <v>0.65270066261291504</v>
      </c>
      <c r="C257">
        <v>0.82993203401565596</v>
      </c>
      <c r="D257">
        <v>0.77212756020682205</v>
      </c>
      <c r="E257">
        <v>0.627849340438843</v>
      </c>
      <c r="F257">
        <v>0.75481283664703402</v>
      </c>
      <c r="G257">
        <v>0.68608592663492496</v>
      </c>
      <c r="H257">
        <v>0.71028971672058105</v>
      </c>
      <c r="I257">
        <v>0.83752191066741899</v>
      </c>
      <c r="J257">
        <v>0.77492541926247704</v>
      </c>
      <c r="K257">
        <v>0.47177222371101402</v>
      </c>
      <c r="L257">
        <v>0.66646814346313499</v>
      </c>
      <c r="M257">
        <v>0.55638167120161497</v>
      </c>
      <c r="N257">
        <v>0.28351405262947099</v>
      </c>
      <c r="O257">
        <v>0.52774840593338002</v>
      </c>
      <c r="P257">
        <v>0.36239234393551201</v>
      </c>
      <c r="Q257">
        <v>0.51073646545410201</v>
      </c>
      <c r="R257">
        <v>0.75582283735275302</v>
      </c>
      <c r="S257">
        <v>0.60283912221590696</v>
      </c>
      <c r="T257">
        <v>0.717451512813568</v>
      </c>
      <c r="U257">
        <v>0.853326857089996</v>
      </c>
      <c r="V257">
        <v>0.81635755726269299</v>
      </c>
      <c r="W257">
        <v>0.58956110477447499</v>
      </c>
      <c r="X257">
        <v>0.82058203220367398</v>
      </c>
      <c r="Y257">
        <v>0.75459334821928103</v>
      </c>
    </row>
    <row r="258" spans="1:25" x14ac:dyDescent="0.4">
      <c r="A258" t="s">
        <v>175</v>
      </c>
      <c r="B258">
        <v>0.49918177723884599</v>
      </c>
      <c r="C258">
        <v>0.62633788585662797</v>
      </c>
      <c r="D258">
        <v>0.575756296515465</v>
      </c>
      <c r="E258">
        <v>0.38338720798492398</v>
      </c>
      <c r="F258">
        <v>0.448773503303528</v>
      </c>
      <c r="G258">
        <v>0.42735000848770099</v>
      </c>
      <c r="H258">
        <v>0.42573526501655601</v>
      </c>
      <c r="I258">
        <v>0.51262992620468095</v>
      </c>
      <c r="J258">
        <v>0.46695023179054301</v>
      </c>
      <c r="K258">
        <v>0.50978195667266801</v>
      </c>
      <c r="L258">
        <v>0.63271480798721302</v>
      </c>
      <c r="M258">
        <v>0.55704017281532303</v>
      </c>
      <c r="N258">
        <v>0.46549329161643999</v>
      </c>
      <c r="O258">
        <v>0.55327868461608898</v>
      </c>
      <c r="P258">
        <v>0.50898132026195497</v>
      </c>
      <c r="Q258">
        <v>0.45235809683799699</v>
      </c>
      <c r="R258">
        <v>0.58755296468734697</v>
      </c>
      <c r="S258">
        <v>0.51943461596965801</v>
      </c>
      <c r="T258">
        <v>0.47447001934051503</v>
      </c>
      <c r="U258">
        <v>0.635511875152588</v>
      </c>
      <c r="V258">
        <v>0.545000821352005</v>
      </c>
      <c r="W258">
        <v>0.614965319633484</v>
      </c>
      <c r="X258">
        <v>0.75203543901443504</v>
      </c>
      <c r="Y258">
        <v>0.70415256023407002</v>
      </c>
    </row>
    <row r="259" spans="1:25" x14ac:dyDescent="0.4">
      <c r="A259" t="s">
        <v>176</v>
      </c>
      <c r="B259">
        <v>0.55884861946106001</v>
      </c>
      <c r="C259">
        <v>0.76084160804748502</v>
      </c>
      <c r="D259">
        <v>0.62965135441886</v>
      </c>
      <c r="E259">
        <v>0.42384979128837602</v>
      </c>
      <c r="F259">
        <v>0.66962260007858299</v>
      </c>
      <c r="G259">
        <v>0.50580894174399205</v>
      </c>
      <c r="H259">
        <v>0.40087094902992199</v>
      </c>
      <c r="I259">
        <v>0.72614282369613603</v>
      </c>
      <c r="J259">
        <v>0.61004023088349202</v>
      </c>
      <c r="K259">
        <v>0.37386000156402599</v>
      </c>
      <c r="L259">
        <v>0.69229596853256203</v>
      </c>
      <c r="M259">
        <v>0.53331608573595701</v>
      </c>
      <c r="N259">
        <v>0.40338301658630399</v>
      </c>
      <c r="O259">
        <v>0.68610572814941395</v>
      </c>
      <c r="P259">
        <v>0.524452803311524</v>
      </c>
      <c r="Q259">
        <v>0.32646480202674899</v>
      </c>
      <c r="R259">
        <v>0.44605118036270103</v>
      </c>
      <c r="S259">
        <v>0.38470441323739502</v>
      </c>
      <c r="T259">
        <v>0.32036316394805903</v>
      </c>
      <c r="U259">
        <v>0.57541096210479703</v>
      </c>
      <c r="V259">
        <v>0.47022892258785398</v>
      </c>
      <c r="W259">
        <v>0.39007961750030501</v>
      </c>
      <c r="X259">
        <v>0.70318239927291903</v>
      </c>
      <c r="Y259">
        <v>0.60007307374918895</v>
      </c>
    </row>
    <row r="260" spans="1:25" x14ac:dyDescent="0.4">
      <c r="A260" t="s">
        <v>177</v>
      </c>
      <c r="B260">
        <v>0.52595555782318104</v>
      </c>
      <c r="C260">
        <v>0.84757357835769698</v>
      </c>
      <c r="D260">
        <v>0.73324845802216299</v>
      </c>
      <c r="E260">
        <v>0.36560913920402499</v>
      </c>
      <c r="F260">
        <v>0.74099087715148904</v>
      </c>
      <c r="G260">
        <v>0.54732879322199601</v>
      </c>
      <c r="H260">
        <v>0.563839972019196</v>
      </c>
      <c r="I260">
        <v>0.79157513380050704</v>
      </c>
      <c r="J260">
        <v>0.66641179578644805</v>
      </c>
      <c r="K260">
        <v>0.54114073514938399</v>
      </c>
      <c r="L260">
        <v>0.786265909671783</v>
      </c>
      <c r="M260">
        <v>0.65799440940221199</v>
      </c>
      <c r="N260">
        <v>0.49229317903518699</v>
      </c>
      <c r="O260">
        <v>0.717013299465179</v>
      </c>
      <c r="P260">
        <v>0.60607561575514901</v>
      </c>
      <c r="Q260">
        <v>0.41110721230506903</v>
      </c>
      <c r="R260">
        <v>0.65754383802413896</v>
      </c>
      <c r="S260">
        <v>0.52345359148014103</v>
      </c>
      <c r="T260">
        <v>0.47016045451164201</v>
      </c>
      <c r="U260">
        <v>0.69017004966735795</v>
      </c>
      <c r="V260">
        <v>0.59216851457243902</v>
      </c>
      <c r="W260">
        <v>0.54478341341018699</v>
      </c>
      <c r="X260">
        <v>0.80281865596771196</v>
      </c>
      <c r="Y260">
        <v>0.67652123173077905</v>
      </c>
    </row>
    <row r="261" spans="1:25" x14ac:dyDescent="0.4">
      <c r="A261" t="s">
        <v>178</v>
      </c>
      <c r="B261">
        <v>0.646223545074463</v>
      </c>
      <c r="C261">
        <v>0.88226717710494995</v>
      </c>
      <c r="D261">
        <v>0.79130115998642803</v>
      </c>
      <c r="E261">
        <v>0.39042407274246199</v>
      </c>
      <c r="F261">
        <v>0.82248121500015303</v>
      </c>
      <c r="G261">
        <v>0.66762507547225303</v>
      </c>
      <c r="H261">
        <v>0.49286499619483898</v>
      </c>
      <c r="I261">
        <v>0.80389565229415905</v>
      </c>
      <c r="J261">
        <v>0.65576569469911705</v>
      </c>
      <c r="K261">
        <v>0.43354210257530201</v>
      </c>
      <c r="L261">
        <v>0.69442969560623202</v>
      </c>
      <c r="M261">
        <v>0.58878723478743</v>
      </c>
      <c r="N261">
        <v>0.29316630959510798</v>
      </c>
      <c r="O261">
        <v>0.55265551805496205</v>
      </c>
      <c r="P261">
        <v>0.34763068918670897</v>
      </c>
      <c r="Q261">
        <v>0.57611835002899203</v>
      </c>
      <c r="R261">
        <v>0.85579907894134499</v>
      </c>
      <c r="S261">
        <v>0.785722139690604</v>
      </c>
      <c r="T261">
        <v>0.68743050098419201</v>
      </c>
      <c r="U261">
        <v>0.81162792444229104</v>
      </c>
      <c r="V261">
        <v>0.77466584316321796</v>
      </c>
      <c r="W261">
        <v>0.63722282648086503</v>
      </c>
      <c r="X261">
        <v>0.76904177665710405</v>
      </c>
      <c r="Y261">
        <v>0.73600242393357396</v>
      </c>
    </row>
    <row r="262" spans="1:25" x14ac:dyDescent="0.4">
      <c r="A262" t="s">
        <v>179</v>
      </c>
      <c r="B262">
        <v>0.74670737981796298</v>
      </c>
      <c r="C262">
        <v>0.89689153432846103</v>
      </c>
      <c r="D262">
        <v>0.86111943821870596</v>
      </c>
      <c r="E262">
        <v>0.63824278116226196</v>
      </c>
      <c r="F262">
        <v>0.84778130054473899</v>
      </c>
      <c r="G262">
        <v>0.80358379260274204</v>
      </c>
      <c r="H262">
        <v>0.41142302751541099</v>
      </c>
      <c r="I262">
        <v>0.83863371610641502</v>
      </c>
      <c r="J262">
        <v>0.61692084155919902</v>
      </c>
      <c r="K262">
        <v>0.35487803816795299</v>
      </c>
      <c r="L262">
        <v>0.81185096502304099</v>
      </c>
      <c r="M262">
        <v>0.57704603717527303</v>
      </c>
      <c r="N262">
        <v>0.27703201770782498</v>
      </c>
      <c r="O262">
        <v>0.70594024658203103</v>
      </c>
      <c r="P262">
        <v>0.47877577151960998</v>
      </c>
      <c r="Q262">
        <v>0.34579834342002902</v>
      </c>
      <c r="R262">
        <v>0.62188661098480202</v>
      </c>
      <c r="S262">
        <v>0.47338982256314199</v>
      </c>
      <c r="T262">
        <v>0.54116976261138905</v>
      </c>
      <c r="U262">
        <v>0.83762758970260598</v>
      </c>
      <c r="V262">
        <v>0.73614738915712796</v>
      </c>
      <c r="W262">
        <v>0.60394316911697399</v>
      </c>
      <c r="X262">
        <v>0.85164237022399902</v>
      </c>
      <c r="Y262">
        <v>0.764972474738842</v>
      </c>
    </row>
    <row r="263" spans="1:25" x14ac:dyDescent="0.4">
      <c r="A263" t="s">
        <v>180</v>
      </c>
      <c r="B263">
        <v>0.54744416475295998</v>
      </c>
      <c r="C263">
        <v>0.88031446933746305</v>
      </c>
      <c r="D263">
        <v>0.82129539323058098</v>
      </c>
      <c r="E263">
        <v>0.50786978006362904</v>
      </c>
      <c r="F263">
        <v>0.826044261455536</v>
      </c>
      <c r="G263">
        <v>0.71539734991368698</v>
      </c>
      <c r="H263">
        <v>0.53691273927688599</v>
      </c>
      <c r="I263">
        <v>0.85622918605804399</v>
      </c>
      <c r="J263">
        <v>0.72848394214252998</v>
      </c>
      <c r="K263">
        <v>0.47990256547927901</v>
      </c>
      <c r="L263">
        <v>0.76942217350006104</v>
      </c>
      <c r="M263">
        <v>0.622089029383182</v>
      </c>
      <c r="N263">
        <v>0.34681865572929399</v>
      </c>
      <c r="O263">
        <v>0.647935330867767</v>
      </c>
      <c r="P263">
        <v>0.48137464581382999</v>
      </c>
      <c r="Q263">
        <v>0.45687085390090898</v>
      </c>
      <c r="R263">
        <v>0.83160525560378995</v>
      </c>
      <c r="S263">
        <v>0.71143359056858102</v>
      </c>
      <c r="T263">
        <v>0.58662611246108998</v>
      </c>
      <c r="U263">
        <v>0.83745163679122903</v>
      </c>
      <c r="V263">
        <v>0.76947996968184695</v>
      </c>
      <c r="W263">
        <v>0.63052207231521595</v>
      </c>
      <c r="X263">
        <v>0.84793961048126198</v>
      </c>
      <c r="Y263">
        <v>0.80295151506248996</v>
      </c>
    </row>
    <row r="264" spans="1:25" x14ac:dyDescent="0.4">
      <c r="A264" t="s">
        <v>181</v>
      </c>
      <c r="B264">
        <v>0.37677505612373402</v>
      </c>
      <c r="C264">
        <v>0.63355213403701804</v>
      </c>
      <c r="D264">
        <v>0.47116277399270401</v>
      </c>
      <c r="E264">
        <v>0.39262372255325301</v>
      </c>
      <c r="F264">
        <v>0.66448247432708696</v>
      </c>
      <c r="G264">
        <v>0.52421041416085301</v>
      </c>
      <c r="H264">
        <v>0.39439037442207298</v>
      </c>
      <c r="I264">
        <v>0.62436550855636597</v>
      </c>
      <c r="J264">
        <v>0.50072146282679797</v>
      </c>
      <c r="K264">
        <v>0.38488373160362199</v>
      </c>
      <c r="L264">
        <v>0.58547276258468595</v>
      </c>
      <c r="M264">
        <v>0.46233866396157602</v>
      </c>
      <c r="N264">
        <v>0.31256598234176602</v>
      </c>
      <c r="O264">
        <v>0.58070111274719205</v>
      </c>
      <c r="P264">
        <v>0.43331052600473602</v>
      </c>
      <c r="Q264">
        <v>0.35106787085533098</v>
      </c>
      <c r="R264">
        <v>0.80721932649612405</v>
      </c>
      <c r="S264">
        <v>0.64155261931212004</v>
      </c>
      <c r="T264">
        <v>0.57273590564727805</v>
      </c>
      <c r="U264">
        <v>0.80049628019332897</v>
      </c>
      <c r="V264">
        <v>0.72762414251548602</v>
      </c>
      <c r="W264">
        <v>0.66752976179122903</v>
      </c>
      <c r="X264">
        <v>0.80256551504135099</v>
      </c>
      <c r="Y264">
        <v>0.75635323921839404</v>
      </c>
    </row>
    <row r="265" spans="1:25" x14ac:dyDescent="0.4">
      <c r="A265" t="s">
        <v>182</v>
      </c>
      <c r="B265">
        <v>0.41478583216667197</v>
      </c>
      <c r="C265">
        <v>0.52878761291503895</v>
      </c>
      <c r="D265">
        <v>0.472177433116095</v>
      </c>
      <c r="E265">
        <v>0.73068606853485096</v>
      </c>
      <c r="F265">
        <v>0.79440939426422097</v>
      </c>
      <c r="G265">
        <v>0.76859103781836402</v>
      </c>
      <c r="H265">
        <v>0.52097266912460305</v>
      </c>
      <c r="I265">
        <v>0.67895996570587203</v>
      </c>
      <c r="J265">
        <v>0.591245199952807</v>
      </c>
      <c r="K265">
        <v>0.457963436841965</v>
      </c>
      <c r="L265">
        <v>0.60453325510025002</v>
      </c>
      <c r="M265">
        <v>0.51258686184883095</v>
      </c>
      <c r="N265">
        <v>0.472433030605316</v>
      </c>
      <c r="O265">
        <v>0.56437730789184604</v>
      </c>
      <c r="P265">
        <v>0.50980552179472804</v>
      </c>
      <c r="Q265">
        <v>0.45833334326744102</v>
      </c>
      <c r="R265">
        <v>0.55881553888320901</v>
      </c>
      <c r="S265">
        <v>0.51475280523300204</v>
      </c>
      <c r="T265">
        <v>0.41896024346351601</v>
      </c>
      <c r="U265">
        <v>0.55541872978210405</v>
      </c>
      <c r="V265">
        <v>0.47827427302088099</v>
      </c>
      <c r="W265">
        <v>0.62577730417251598</v>
      </c>
      <c r="X265">
        <v>0.70487731695175204</v>
      </c>
      <c r="Y265">
        <v>0.66062760353088401</v>
      </c>
    </row>
    <row r="266" spans="1:25" x14ac:dyDescent="0.4">
      <c r="A266" t="s">
        <v>183</v>
      </c>
      <c r="B266">
        <v>0.49892324209213301</v>
      </c>
      <c r="C266">
        <v>0.83994376659393299</v>
      </c>
      <c r="D266">
        <v>0.72132472632986</v>
      </c>
      <c r="E266">
        <v>0.36625558137893699</v>
      </c>
      <c r="F266">
        <v>0.80886721611022905</v>
      </c>
      <c r="G266">
        <v>0.56714516966759498</v>
      </c>
      <c r="H266">
        <v>0.33089005947112998</v>
      </c>
      <c r="I266">
        <v>0.82671254873275801</v>
      </c>
      <c r="J266">
        <v>0.58187789267766798</v>
      </c>
      <c r="K266">
        <v>0.30411380529403698</v>
      </c>
      <c r="L266">
        <v>0.77316296100616499</v>
      </c>
      <c r="M266">
        <v>0.49392522899191599</v>
      </c>
      <c r="N266">
        <v>0.25326275825500499</v>
      </c>
      <c r="O266">
        <v>0.76425933837890603</v>
      </c>
      <c r="P266">
        <v>0.492850086946027</v>
      </c>
      <c r="Q266">
        <v>0.31914937496185303</v>
      </c>
      <c r="R266">
        <v>0.61912578344345104</v>
      </c>
      <c r="S266">
        <v>0.44825971891002597</v>
      </c>
      <c r="T266">
        <v>0.39475154876709001</v>
      </c>
      <c r="U266">
        <v>0.81670063734054599</v>
      </c>
      <c r="V266">
        <v>0.63640526912026196</v>
      </c>
      <c r="W266">
        <v>0.50604492425918601</v>
      </c>
      <c r="X266">
        <v>0.82742249965667702</v>
      </c>
      <c r="Y266">
        <v>0.77695764351954699</v>
      </c>
    </row>
    <row r="267" spans="1:25" x14ac:dyDescent="0.4">
      <c r="A267" t="s">
        <v>184</v>
      </c>
      <c r="B267">
        <v>0.43375578522682201</v>
      </c>
      <c r="C267">
        <v>0.832355976104736</v>
      </c>
      <c r="D267">
        <v>0.73294163822400904</v>
      </c>
      <c r="E267">
        <v>0.43731859326362599</v>
      </c>
      <c r="F267">
        <v>0.73564684391021695</v>
      </c>
      <c r="G267">
        <v>0.58729796238788701</v>
      </c>
      <c r="H267">
        <v>0.48286604881286599</v>
      </c>
      <c r="I267">
        <v>0.74387842416763295</v>
      </c>
      <c r="J267">
        <v>0.63678434654706895</v>
      </c>
      <c r="K267">
        <v>0.36371529102325401</v>
      </c>
      <c r="L267">
        <v>0.62800872325897195</v>
      </c>
      <c r="M267">
        <v>0.52957787055794803</v>
      </c>
      <c r="N267">
        <v>0.34959602355956998</v>
      </c>
      <c r="O267">
        <v>0.64326834678649902</v>
      </c>
      <c r="P267">
        <v>0.48931397206899602</v>
      </c>
      <c r="Q267">
        <v>0.40262418985366799</v>
      </c>
      <c r="R267">
        <v>0.73569113016128496</v>
      </c>
      <c r="S267">
        <v>0.56433619540639002</v>
      </c>
      <c r="T267">
        <v>0.39387857913970897</v>
      </c>
      <c r="U267">
        <v>0.68715083599090598</v>
      </c>
      <c r="V267">
        <v>0.54974324546936104</v>
      </c>
      <c r="W267">
        <v>0.44865864515304599</v>
      </c>
      <c r="X267">
        <v>0.82076811790466297</v>
      </c>
      <c r="Y267">
        <v>0.73643347475586896</v>
      </c>
    </row>
    <row r="268" spans="1:25" x14ac:dyDescent="0.4">
      <c r="A268" t="s">
        <v>185</v>
      </c>
      <c r="B268">
        <v>0.54811918735504195</v>
      </c>
      <c r="C268">
        <v>0.89702773094177202</v>
      </c>
      <c r="D268">
        <v>0.80086494994978596</v>
      </c>
      <c r="E268">
        <v>0.54976803064346302</v>
      </c>
      <c r="F268">
        <v>0.85657352209091198</v>
      </c>
      <c r="G268">
        <v>0.78239465651349105</v>
      </c>
      <c r="H268">
        <v>0.63146996498107899</v>
      </c>
      <c r="I268">
        <v>0.87732803821563698</v>
      </c>
      <c r="J268">
        <v>0.80912532001478998</v>
      </c>
      <c r="K268">
        <v>0.46778711676597601</v>
      </c>
      <c r="L268">
        <v>0.79461377859115601</v>
      </c>
      <c r="M268">
        <v>0.73093548735492297</v>
      </c>
      <c r="N268">
        <v>0.65054059028625499</v>
      </c>
      <c r="O268">
        <v>0.83432948589324996</v>
      </c>
      <c r="P268">
        <v>0.76684951680338298</v>
      </c>
      <c r="Q268">
        <v>0.65512865781784102</v>
      </c>
      <c r="R268">
        <v>0.81641948223114003</v>
      </c>
      <c r="S268">
        <v>0.75585449862683995</v>
      </c>
      <c r="T268">
        <v>0.22179585695266699</v>
      </c>
      <c r="U268">
        <v>0.645554900169373</v>
      </c>
      <c r="V268">
        <v>0.38228607470663201</v>
      </c>
      <c r="W268">
        <v>0.575924932956696</v>
      </c>
      <c r="X268">
        <v>0.76717776060104403</v>
      </c>
      <c r="Y268">
        <v>0.68182492052388</v>
      </c>
    </row>
    <row r="269" spans="1:25" x14ac:dyDescent="0.4">
      <c r="A269" t="s">
        <v>186</v>
      </c>
      <c r="B269">
        <v>0.44677761197090099</v>
      </c>
      <c r="C269">
        <v>0.81535100936889604</v>
      </c>
      <c r="D269">
        <v>0.70442386560661896</v>
      </c>
      <c r="E269">
        <v>0.32175356149673501</v>
      </c>
      <c r="F269">
        <v>0.73925459384918202</v>
      </c>
      <c r="G269">
        <v>0.58393699207971295</v>
      </c>
      <c r="H269">
        <v>0.352360039949417</v>
      </c>
      <c r="I269">
        <v>0.76987951993942305</v>
      </c>
      <c r="J269">
        <v>0.59629165433174003</v>
      </c>
      <c r="K269">
        <v>0.37285903096199002</v>
      </c>
      <c r="L269">
        <v>0.71064603328704801</v>
      </c>
      <c r="M269">
        <v>0.54395442785218695</v>
      </c>
      <c r="N269">
        <v>0.345954269170761</v>
      </c>
      <c r="O269">
        <v>0.73849064111709595</v>
      </c>
      <c r="P269">
        <v>0.50816048647082102</v>
      </c>
      <c r="Q269">
        <v>0.40426376461982699</v>
      </c>
      <c r="R269">
        <v>0.64356076717376698</v>
      </c>
      <c r="S269">
        <v>0.51192906152370399</v>
      </c>
      <c r="T269">
        <v>0.47278225421905501</v>
      </c>
      <c r="U269">
        <v>0.72621810436248802</v>
      </c>
      <c r="V269">
        <v>0.65564282273137298</v>
      </c>
      <c r="W269">
        <v>0.54850298166275002</v>
      </c>
      <c r="X269">
        <v>0.82557243108749401</v>
      </c>
      <c r="Y269">
        <v>0.772744078968847</v>
      </c>
    </row>
    <row r="270" spans="1:25" x14ac:dyDescent="0.4">
      <c r="A270" t="s">
        <v>187</v>
      </c>
      <c r="B270">
        <v>0.601567983627319</v>
      </c>
      <c r="C270">
        <v>0.76104658842086803</v>
      </c>
      <c r="D270">
        <v>0.68653285189678803</v>
      </c>
      <c r="E270">
        <v>0.40257069468498202</v>
      </c>
      <c r="F270">
        <v>0.54944545030593905</v>
      </c>
      <c r="G270">
        <v>0.455872360028719</v>
      </c>
      <c r="H270">
        <v>0.50386303663253795</v>
      </c>
      <c r="I270">
        <v>0.67074358463287398</v>
      </c>
      <c r="J270">
        <v>0.599170145235563</v>
      </c>
      <c r="K270">
        <v>0.39634391665458701</v>
      </c>
      <c r="L270">
        <v>0.56711542606353804</v>
      </c>
      <c r="M270">
        <v>0.482445583531731</v>
      </c>
      <c r="N270">
        <v>0.42766898870468101</v>
      </c>
      <c r="O270">
        <v>0.62059295177459695</v>
      </c>
      <c r="P270">
        <v>0.52582774350517703</v>
      </c>
      <c r="Q270">
        <v>0.45072779059410101</v>
      </c>
      <c r="R270">
        <v>0.69565218687057495</v>
      </c>
      <c r="S270">
        <v>0.58254785129898501</v>
      </c>
      <c r="T270">
        <v>0.401838928461075</v>
      </c>
      <c r="U270">
        <v>0.59810519218444802</v>
      </c>
      <c r="V270">
        <v>0.50803915450447501</v>
      </c>
      <c r="W270">
        <v>0.45182666182518</v>
      </c>
      <c r="X270">
        <v>0.62635040283203103</v>
      </c>
      <c r="Y270">
        <v>0.54586529574896103</v>
      </c>
    </row>
    <row r="271" spans="1:25" x14ac:dyDescent="0.4">
      <c r="A271" t="s">
        <v>579</v>
      </c>
      <c r="B271">
        <v>0.44005197286605802</v>
      </c>
      <c r="C271">
        <v>0.66044783592224099</v>
      </c>
      <c r="D271">
        <v>0.53116002678871199</v>
      </c>
      <c r="E271">
        <v>0.374990344047546</v>
      </c>
      <c r="F271">
        <v>0.53445863723754905</v>
      </c>
      <c r="G271">
        <v>0.440913185477257</v>
      </c>
      <c r="H271">
        <v>0.44144383072853099</v>
      </c>
      <c r="I271">
        <v>0.58417135477065996</v>
      </c>
      <c r="J271">
        <v>0.48961921632289901</v>
      </c>
      <c r="K271">
        <v>0.452891826629639</v>
      </c>
      <c r="L271">
        <v>0.65249264240264904</v>
      </c>
      <c r="M271">
        <v>0.51624898314475998</v>
      </c>
      <c r="N271">
        <v>0.40069893002510099</v>
      </c>
      <c r="O271">
        <v>0.600732982158661</v>
      </c>
      <c r="P271">
        <v>0.46454207003116599</v>
      </c>
      <c r="Q271">
        <v>0.43480286002159102</v>
      </c>
      <c r="R271">
        <v>0.64681214094161998</v>
      </c>
      <c r="S271">
        <v>0.50180210769176503</v>
      </c>
      <c r="T271">
        <v>0.43648958206176802</v>
      </c>
      <c r="U271">
        <v>0.627313673496246</v>
      </c>
      <c r="V271">
        <v>0.52162239849567404</v>
      </c>
      <c r="W271">
        <v>0.49336180090904203</v>
      </c>
      <c r="X271">
        <v>0.66341978311538696</v>
      </c>
      <c r="Y271">
        <v>0.57389272451400797</v>
      </c>
    </row>
    <row r="272" spans="1:25" x14ac:dyDescent="0.4">
      <c r="A272" t="s">
        <v>188</v>
      </c>
      <c r="B272">
        <v>0.51335030794143699</v>
      </c>
      <c r="C272">
        <v>0.79241317510604903</v>
      </c>
      <c r="D272">
        <v>0.68141309939897998</v>
      </c>
      <c r="E272">
        <v>0.274753898382187</v>
      </c>
      <c r="F272">
        <v>0.53001135587692305</v>
      </c>
      <c r="G272">
        <v>0.39566439160933897</v>
      </c>
      <c r="H272">
        <v>0.49564200639724698</v>
      </c>
      <c r="I272">
        <v>0.70365661382675204</v>
      </c>
      <c r="J272">
        <v>0.58996834479845495</v>
      </c>
      <c r="K272">
        <v>0.47845241427421598</v>
      </c>
      <c r="L272">
        <v>0.70220017433166504</v>
      </c>
      <c r="M272">
        <v>0.59582272447072604</v>
      </c>
      <c r="N272">
        <v>0.412965178489685</v>
      </c>
      <c r="O272">
        <v>0.65669292211532604</v>
      </c>
      <c r="P272">
        <v>0.51966973313918496</v>
      </c>
      <c r="Q272">
        <v>0.27105554938316301</v>
      </c>
      <c r="R272">
        <v>0.56759238243103005</v>
      </c>
      <c r="S272">
        <v>0.38137242564788199</v>
      </c>
      <c r="T272">
        <v>0.48781022429466198</v>
      </c>
      <c r="U272">
        <v>0.75171881914138805</v>
      </c>
      <c r="V272">
        <v>0.63780011718089802</v>
      </c>
      <c r="W272">
        <v>0.56708163022994995</v>
      </c>
      <c r="X272">
        <v>0.85721486806869496</v>
      </c>
      <c r="Y272">
        <v>0.78032628756303102</v>
      </c>
    </row>
    <row r="273" spans="1:25" x14ac:dyDescent="0.4">
      <c r="A273" t="s">
        <v>189</v>
      </c>
      <c r="B273">
        <v>0.52046310901641801</v>
      </c>
      <c r="C273">
        <v>0.76330608129501298</v>
      </c>
      <c r="D273">
        <v>0.686535012722015</v>
      </c>
      <c r="E273">
        <v>0.57676738500595104</v>
      </c>
      <c r="F273">
        <v>0.73678976297378496</v>
      </c>
      <c r="G273">
        <v>0.66442579627037002</v>
      </c>
      <c r="H273">
        <v>0.67538642883300803</v>
      </c>
      <c r="I273">
        <v>0.80232620239257801</v>
      </c>
      <c r="J273">
        <v>0.73115214904149395</v>
      </c>
      <c r="K273">
        <v>0.63783937692642201</v>
      </c>
      <c r="L273">
        <v>0.80998456478118896</v>
      </c>
      <c r="M273">
        <v>0.724097883701325</v>
      </c>
      <c r="N273">
        <v>0.53097343444824197</v>
      </c>
      <c r="O273">
        <v>0.73619908094406095</v>
      </c>
      <c r="P273">
        <v>0.65618909200032605</v>
      </c>
      <c r="Q273">
        <v>0.47446250915527299</v>
      </c>
      <c r="R273">
        <v>0.76387631893158003</v>
      </c>
      <c r="S273">
        <v>0.637196656068166</v>
      </c>
      <c r="T273">
        <v>0.49086397886276201</v>
      </c>
      <c r="U273">
        <v>0.68239176273345903</v>
      </c>
      <c r="V273">
        <v>0.58651559154192601</v>
      </c>
      <c r="W273">
        <v>0.60912978649139404</v>
      </c>
      <c r="X273">
        <v>0.846532642841339</v>
      </c>
      <c r="Y273">
        <v>0.721427788337072</v>
      </c>
    </row>
    <row r="274" spans="1:25" x14ac:dyDescent="0.4">
      <c r="A274" t="s">
        <v>190</v>
      </c>
      <c r="B274">
        <v>0.73313629627227805</v>
      </c>
      <c r="C274">
        <v>0.83940583467483498</v>
      </c>
      <c r="D274">
        <v>0.80888235721832702</v>
      </c>
      <c r="E274">
        <v>0.51280725002288796</v>
      </c>
      <c r="F274">
        <v>0.70402324199676503</v>
      </c>
      <c r="G274">
        <v>0.59334107545705905</v>
      </c>
      <c r="H274">
        <v>0.56885290145874001</v>
      </c>
      <c r="I274">
        <v>0.77254498004913297</v>
      </c>
      <c r="J274">
        <v>0.663092145553002</v>
      </c>
      <c r="K274">
        <v>0.57937198877334595</v>
      </c>
      <c r="L274">
        <v>0.800423383712769</v>
      </c>
      <c r="M274">
        <v>0.68149389059115695</v>
      </c>
      <c r="N274">
        <v>0.551763415336609</v>
      </c>
      <c r="O274">
        <v>0.75510460138320901</v>
      </c>
      <c r="P274">
        <v>0.64544185155477296</v>
      </c>
      <c r="Q274">
        <v>0.52780693769455</v>
      </c>
      <c r="R274">
        <v>0.77068614959716797</v>
      </c>
      <c r="S274">
        <v>0.64501967796912596</v>
      </c>
      <c r="T274">
        <v>0.57562094926834095</v>
      </c>
      <c r="U274">
        <v>0.77181822061538696</v>
      </c>
      <c r="V274">
        <v>0.67897251936105596</v>
      </c>
      <c r="W274">
        <v>0.65780043601989702</v>
      </c>
      <c r="X274">
        <v>0.82951927185058605</v>
      </c>
      <c r="Y274">
        <v>0.71499617588825704</v>
      </c>
    </row>
    <row r="275" spans="1:25" x14ac:dyDescent="0.4">
      <c r="A275" t="s">
        <v>191</v>
      </c>
      <c r="B275">
        <v>0.41543760895729098</v>
      </c>
      <c r="C275">
        <v>0.68990385532379195</v>
      </c>
      <c r="D275">
        <v>0.52815926945611302</v>
      </c>
      <c r="E275">
        <v>0.32012304663658098</v>
      </c>
      <c r="F275">
        <v>0.56638556718826305</v>
      </c>
      <c r="G275">
        <v>0.42742077654667099</v>
      </c>
      <c r="H275">
        <v>0.38452032208442699</v>
      </c>
      <c r="I275">
        <v>0.59725207090377797</v>
      </c>
      <c r="J275">
        <v>0.44735083285342397</v>
      </c>
      <c r="K275">
        <v>0.36472421884536699</v>
      </c>
      <c r="L275">
        <v>0.63985979557037398</v>
      </c>
      <c r="M275">
        <v>0.50093426094965998</v>
      </c>
      <c r="N275">
        <v>0.34152334928512601</v>
      </c>
      <c r="O275">
        <v>0.61909455060958896</v>
      </c>
      <c r="P275">
        <v>0.43677933396918101</v>
      </c>
      <c r="Q275">
        <v>0.33095663785934398</v>
      </c>
      <c r="R275">
        <v>0.614071905612946</v>
      </c>
      <c r="S275">
        <v>0.47386095061730799</v>
      </c>
      <c r="T275">
        <v>0.32904490828514099</v>
      </c>
      <c r="U275">
        <v>0.55156266689300504</v>
      </c>
      <c r="V275">
        <v>0.44564982813395798</v>
      </c>
      <c r="W275">
        <v>0.39885056018829301</v>
      </c>
      <c r="X275">
        <v>0.74079859256744396</v>
      </c>
      <c r="Y275">
        <v>0.56891759627320804</v>
      </c>
    </row>
    <row r="276" spans="1:25" x14ac:dyDescent="0.4">
      <c r="A276" t="s">
        <v>192</v>
      </c>
      <c r="B276">
        <v>0.410053670406342</v>
      </c>
      <c r="C276">
        <v>0.66302466392517101</v>
      </c>
      <c r="D276">
        <v>0.51321395773153999</v>
      </c>
      <c r="E276">
        <v>0.30273967981338501</v>
      </c>
      <c r="F276">
        <v>0.41987243294715898</v>
      </c>
      <c r="G276">
        <v>0.35441621564901798</v>
      </c>
      <c r="H276">
        <v>0.40246105194091802</v>
      </c>
      <c r="I276">
        <v>0.54246330261230502</v>
      </c>
      <c r="J276">
        <v>0.46213482664181599</v>
      </c>
      <c r="K276">
        <v>0.39137977361679099</v>
      </c>
      <c r="L276">
        <v>0.63224637508392301</v>
      </c>
      <c r="M276">
        <v>0.493544635864405</v>
      </c>
      <c r="N276">
        <v>0.29146006703376798</v>
      </c>
      <c r="O276">
        <v>0.40063464641571001</v>
      </c>
      <c r="P276">
        <v>0.33433471390834202</v>
      </c>
      <c r="Q276">
        <v>0.26879698038101202</v>
      </c>
      <c r="R276">
        <v>0.52138870954513505</v>
      </c>
      <c r="S276">
        <v>0.36257123144773401</v>
      </c>
      <c r="T276">
        <v>0.445946544408798</v>
      </c>
      <c r="U276">
        <v>0.59791392087936401</v>
      </c>
      <c r="V276">
        <v>0.51531444260707304</v>
      </c>
      <c r="W276">
        <v>0.39727297425270103</v>
      </c>
      <c r="X276">
        <v>0.59164345264434803</v>
      </c>
      <c r="Y276">
        <v>0.50172062332813605</v>
      </c>
    </row>
    <row r="277" spans="1:25" x14ac:dyDescent="0.4">
      <c r="A277" t="s">
        <v>193</v>
      </c>
      <c r="B277">
        <v>0.62784689664840698</v>
      </c>
      <c r="C277">
        <v>0.81921166181564298</v>
      </c>
      <c r="D277">
        <v>0.74777134458224004</v>
      </c>
      <c r="E277">
        <v>0.51481187343597401</v>
      </c>
      <c r="F277">
        <v>0.75649309158325195</v>
      </c>
      <c r="G277">
        <v>0.62094293832778902</v>
      </c>
      <c r="H277">
        <v>0.57323747873306297</v>
      </c>
      <c r="I277">
        <v>0.82703602313995395</v>
      </c>
      <c r="J277">
        <v>0.70430932243665101</v>
      </c>
      <c r="K277">
        <v>0.57902473211288497</v>
      </c>
      <c r="L277">
        <v>0.84037560224533103</v>
      </c>
      <c r="M277">
        <v>0.73097257614135702</v>
      </c>
      <c r="N277">
        <v>0.37835377454757702</v>
      </c>
      <c r="O277">
        <v>0.61325967311859098</v>
      </c>
      <c r="P277">
        <v>0.48001351058483099</v>
      </c>
      <c r="Q277">
        <v>0.60101008415222201</v>
      </c>
      <c r="R277">
        <v>0.751198530197144</v>
      </c>
      <c r="S277">
        <v>0.67647814353307101</v>
      </c>
      <c r="T277">
        <v>0.57406455278396595</v>
      </c>
      <c r="U277">
        <v>0.76298820972442605</v>
      </c>
      <c r="V277">
        <v>0.672362651427587</v>
      </c>
      <c r="W277">
        <v>0.54352033138275102</v>
      </c>
      <c r="X277">
        <v>0.76686382293701205</v>
      </c>
      <c r="Y277">
        <v>0.63154130578041101</v>
      </c>
    </row>
    <row r="278" spans="1:25" x14ac:dyDescent="0.4">
      <c r="A278" t="s">
        <v>194</v>
      </c>
      <c r="B278">
        <v>0.65456640720367398</v>
      </c>
      <c r="C278">
        <v>0.77159363031387296</v>
      </c>
      <c r="D278">
        <v>0.707878882394118</v>
      </c>
      <c r="E278">
        <v>0.40369608998298601</v>
      </c>
      <c r="F278">
        <v>0.646534264087677</v>
      </c>
      <c r="G278">
        <v>0.51046346040333002</v>
      </c>
      <c r="H278">
        <v>0.51980936527252197</v>
      </c>
      <c r="I278">
        <v>0.75369524955749501</v>
      </c>
      <c r="J278">
        <v>0.66079524510047005</v>
      </c>
      <c r="K278">
        <v>0.47741046547889698</v>
      </c>
      <c r="L278">
        <v>0.67991602420806896</v>
      </c>
      <c r="M278">
        <v>0.58102406561374698</v>
      </c>
      <c r="N278">
        <v>0.45265349745750399</v>
      </c>
      <c r="O278">
        <v>0.70361447334289595</v>
      </c>
      <c r="P278">
        <v>0.59061459145125195</v>
      </c>
      <c r="Q278">
        <v>0.43570902943611101</v>
      </c>
      <c r="R278">
        <v>0.64383560419082597</v>
      </c>
      <c r="S278">
        <v>0.55691267374683795</v>
      </c>
      <c r="T278">
        <v>0.494971573352814</v>
      </c>
      <c r="U278">
        <v>0.75473386049270597</v>
      </c>
      <c r="V278">
        <v>0.62627149504773805</v>
      </c>
      <c r="W278">
        <v>0.47875815629959101</v>
      </c>
      <c r="X278">
        <v>0.75484603643417403</v>
      </c>
      <c r="Y278">
        <v>0.60700978514026205</v>
      </c>
    </row>
    <row r="279" spans="1:25" x14ac:dyDescent="0.4">
      <c r="A279" t="s">
        <v>195</v>
      </c>
      <c r="B279">
        <v>0.49151864647865301</v>
      </c>
      <c r="C279">
        <v>0.73797911405563399</v>
      </c>
      <c r="D279">
        <v>0.61100461728432598</v>
      </c>
      <c r="E279">
        <v>0.50231838226318404</v>
      </c>
      <c r="F279">
        <v>0.69323211908340499</v>
      </c>
      <c r="G279">
        <v>0.59805340626660497</v>
      </c>
      <c r="H279">
        <v>0.390335112810135</v>
      </c>
      <c r="I279">
        <v>0.66067081689834595</v>
      </c>
      <c r="J279">
        <v>0.50450565008556103</v>
      </c>
      <c r="K279">
        <v>0.51851415634155296</v>
      </c>
      <c r="L279">
        <v>0.71567982435226396</v>
      </c>
      <c r="M279">
        <v>0.59363514535567297</v>
      </c>
      <c r="N279">
        <v>0.46693310141563399</v>
      </c>
      <c r="O279">
        <v>0.68456375598907504</v>
      </c>
      <c r="P279">
        <v>0.56022491875816804</v>
      </c>
      <c r="Q279">
        <v>0.38238841295242298</v>
      </c>
      <c r="R279">
        <v>0.68202775716781605</v>
      </c>
      <c r="S279">
        <v>0.48392075826140002</v>
      </c>
      <c r="T279">
        <v>0.30111724138259899</v>
      </c>
      <c r="U279">
        <v>0.43904247879982</v>
      </c>
      <c r="V279">
        <v>0.349352866411209</v>
      </c>
      <c r="W279">
        <v>0.48568642139434798</v>
      </c>
      <c r="X279">
        <v>0.63796848058700595</v>
      </c>
      <c r="Y279">
        <v>0.556724586907555</v>
      </c>
    </row>
    <row r="280" spans="1:25" x14ac:dyDescent="0.4">
      <c r="A280" t="s">
        <v>196</v>
      </c>
      <c r="B280">
        <v>0.34092450141906699</v>
      </c>
      <c r="C280">
        <v>0.528248310089111</v>
      </c>
      <c r="D280">
        <v>0.43841456848642102</v>
      </c>
      <c r="E280">
        <v>0.30659839510917702</v>
      </c>
      <c r="F280">
        <v>0.469884723424911</v>
      </c>
      <c r="G280">
        <v>0.39181408286094699</v>
      </c>
      <c r="H280">
        <v>0.34144806861877403</v>
      </c>
      <c r="I280">
        <v>0.53835469484329201</v>
      </c>
      <c r="J280">
        <v>0.42638339555781801</v>
      </c>
      <c r="K280">
        <v>0.31510481238365201</v>
      </c>
      <c r="L280">
        <v>0.44902336597442599</v>
      </c>
      <c r="M280">
        <v>0.38098489072011898</v>
      </c>
      <c r="N280">
        <v>0.30844792723655701</v>
      </c>
      <c r="O280">
        <v>0.45294857025146501</v>
      </c>
      <c r="P280">
        <v>0.38481950112011098</v>
      </c>
      <c r="Q280">
        <v>0.27552589774131803</v>
      </c>
      <c r="R280">
        <v>0.41987577080726601</v>
      </c>
      <c r="S280">
        <v>0.34528533531271899</v>
      </c>
      <c r="T280">
        <v>0.26964044570922902</v>
      </c>
      <c r="U280">
        <v>0.42238247394561801</v>
      </c>
      <c r="V280">
        <v>0.36755596295646997</v>
      </c>
      <c r="W280">
        <v>0.28791475296020502</v>
      </c>
      <c r="X280">
        <v>0.54948371648788497</v>
      </c>
      <c r="Y280">
        <v>0.42969475621762498</v>
      </c>
    </row>
    <row r="281" spans="1:25" x14ac:dyDescent="0.4">
      <c r="A281" t="s">
        <v>197</v>
      </c>
      <c r="B281">
        <v>0.32236248254776001</v>
      </c>
      <c r="C281">
        <v>0.50487250089645397</v>
      </c>
      <c r="D281">
        <v>0.457026211456174</v>
      </c>
      <c r="E281">
        <v>0.607407987117767</v>
      </c>
      <c r="F281">
        <v>0.785894215106964</v>
      </c>
      <c r="G281">
        <v>0.727863038224833</v>
      </c>
      <c r="H281">
        <v>0.31232875585556003</v>
      </c>
      <c r="I281">
        <v>0.74129605293273904</v>
      </c>
      <c r="J281">
        <v>0.46379845057215002</v>
      </c>
      <c r="K281">
        <v>0.295833319425583</v>
      </c>
      <c r="L281">
        <v>0.78235858678817705</v>
      </c>
      <c r="M281">
        <v>0.47013904739703499</v>
      </c>
      <c r="N281">
        <v>0.26260149478912398</v>
      </c>
      <c r="O281">
        <v>0.73777848482132002</v>
      </c>
      <c r="P281">
        <v>0.41523903182574701</v>
      </c>
      <c r="Q281">
        <v>0.30524158477783198</v>
      </c>
      <c r="R281">
        <v>0.86144620180130005</v>
      </c>
      <c r="S281">
        <v>0.59837653381483902</v>
      </c>
      <c r="T281">
        <v>0.50259065628051802</v>
      </c>
      <c r="U281">
        <v>0.82861292362213101</v>
      </c>
      <c r="V281">
        <v>0.75340079941919902</v>
      </c>
      <c r="W281">
        <v>0.66544926166534402</v>
      </c>
      <c r="X281">
        <v>0.80154240131378196</v>
      </c>
      <c r="Y281">
        <v>0.77473134831303603</v>
      </c>
    </row>
    <row r="282" spans="1:25" x14ac:dyDescent="0.4">
      <c r="A282" t="s">
        <v>198</v>
      </c>
      <c r="B282">
        <v>0.80749034881591797</v>
      </c>
      <c r="C282">
        <v>0.87394088506698597</v>
      </c>
      <c r="D282">
        <v>0.852487960640265</v>
      </c>
      <c r="E282">
        <v>0.77478176355361905</v>
      </c>
      <c r="F282">
        <v>0.84859359264373802</v>
      </c>
      <c r="G282">
        <v>0.81124583738190803</v>
      </c>
      <c r="H282">
        <v>0.77481031417846702</v>
      </c>
      <c r="I282">
        <v>0.87563222646713301</v>
      </c>
      <c r="J282">
        <v>0.82979112376972097</v>
      </c>
      <c r="K282">
        <v>0.39806762337684598</v>
      </c>
      <c r="L282">
        <v>0.63368666172027599</v>
      </c>
      <c r="M282">
        <v>0.52507993335626602</v>
      </c>
      <c r="N282">
        <v>0.28609967231750499</v>
      </c>
      <c r="O282">
        <v>0.64370054006576505</v>
      </c>
      <c r="P282">
        <v>0.45158766757468799</v>
      </c>
      <c r="Q282">
        <v>0.36812752485275302</v>
      </c>
      <c r="R282">
        <v>0.67830538749694802</v>
      </c>
      <c r="S282">
        <v>0.51871547224570302</v>
      </c>
      <c r="T282">
        <v>0.32439890503883401</v>
      </c>
      <c r="U282">
        <v>0.60389161109924305</v>
      </c>
      <c r="V282">
        <v>0.42338285062994302</v>
      </c>
      <c r="W282">
        <v>0.64380401372909501</v>
      </c>
      <c r="X282">
        <v>0.82857143878936801</v>
      </c>
      <c r="Y282">
        <v>0.75015801860361697</v>
      </c>
    </row>
    <row r="283" spans="1:25" x14ac:dyDescent="0.4">
      <c r="A283" t="s">
        <v>199</v>
      </c>
      <c r="B283">
        <v>0.25061294436454801</v>
      </c>
      <c r="C283">
        <v>0.778226017951965</v>
      </c>
      <c r="D283">
        <v>0.59499057173728898</v>
      </c>
      <c r="E283">
        <v>0.39503040909767201</v>
      </c>
      <c r="F283">
        <v>0.57344651222229004</v>
      </c>
      <c r="G283">
        <v>0.468781683444977</v>
      </c>
      <c r="H283">
        <v>0.38618347048759499</v>
      </c>
      <c r="I283">
        <v>0.61693340539932295</v>
      </c>
      <c r="J283">
        <v>0.51307894349098204</v>
      </c>
      <c r="K283">
        <v>0.31862744688987699</v>
      </c>
      <c r="L283">
        <v>0.60964232683181796</v>
      </c>
      <c r="M283">
        <v>0.42499273896217399</v>
      </c>
      <c r="N283">
        <v>0.353141129016876</v>
      </c>
      <c r="O283">
        <v>0.50096505880355802</v>
      </c>
      <c r="P283">
        <v>0.428427346944809</v>
      </c>
      <c r="Q283">
        <v>0.30554649233818099</v>
      </c>
      <c r="R283">
        <v>0.547174513339996</v>
      </c>
      <c r="S283">
        <v>0.43079592347145101</v>
      </c>
      <c r="T283">
        <v>0.38634940981864901</v>
      </c>
      <c r="U283">
        <v>0.59149938821792603</v>
      </c>
      <c r="V283">
        <v>0.479557437896729</v>
      </c>
      <c r="W283">
        <v>0.59481960535049405</v>
      </c>
      <c r="X283">
        <v>0.79846602678298995</v>
      </c>
      <c r="Y283">
        <v>0.71163712263107304</v>
      </c>
    </row>
    <row r="284" spans="1:25" x14ac:dyDescent="0.4">
      <c r="A284" t="s">
        <v>200</v>
      </c>
      <c r="B284">
        <v>0.59661436080932595</v>
      </c>
      <c r="C284">
        <v>0.80032360553741499</v>
      </c>
      <c r="D284">
        <v>0.69353506239977702</v>
      </c>
      <c r="E284">
        <v>0.339924097061157</v>
      </c>
      <c r="F284">
        <v>0.60542821884155296</v>
      </c>
      <c r="G284">
        <v>0.47937684670671199</v>
      </c>
      <c r="H284">
        <v>0.30884557962417603</v>
      </c>
      <c r="I284">
        <v>0.60591715574264504</v>
      </c>
      <c r="J284">
        <v>0.468424340734234</v>
      </c>
      <c r="K284">
        <v>0.35623678565025302</v>
      </c>
      <c r="L284">
        <v>0.617883741855621</v>
      </c>
      <c r="M284">
        <v>0.46457711868471901</v>
      </c>
      <c r="N284">
        <v>0.274939775466919</v>
      </c>
      <c r="O284">
        <v>0.584419846534729</v>
      </c>
      <c r="P284">
        <v>0.44287629677103701</v>
      </c>
      <c r="Q284">
        <v>0.27599942684173601</v>
      </c>
      <c r="R284">
        <v>0.65726673603057895</v>
      </c>
      <c r="S284">
        <v>0.400365078217023</v>
      </c>
      <c r="T284">
        <v>0.28896471858024603</v>
      </c>
      <c r="U284">
        <v>0.70504528284072898</v>
      </c>
      <c r="V284">
        <v>0.42193918181704199</v>
      </c>
      <c r="W284">
        <v>0.33539605140686002</v>
      </c>
      <c r="X284">
        <v>0.66833639144897505</v>
      </c>
      <c r="Y284">
        <v>0.50996135155875999</v>
      </c>
    </row>
    <row r="285" spans="1:25" x14ac:dyDescent="0.4">
      <c r="A285" t="s">
        <v>201</v>
      </c>
      <c r="B285">
        <v>0.66146630048751798</v>
      </c>
      <c r="C285">
        <v>0.81550538539886497</v>
      </c>
      <c r="D285">
        <v>0.73759360710779798</v>
      </c>
      <c r="E285">
        <v>0.55001741647720304</v>
      </c>
      <c r="F285">
        <v>0.69306612014770497</v>
      </c>
      <c r="G285">
        <v>0.62877541780471802</v>
      </c>
      <c r="H285">
        <v>0.54785478115081798</v>
      </c>
      <c r="I285">
        <v>0.67909240722656194</v>
      </c>
      <c r="J285">
        <v>0.63140191634496001</v>
      </c>
      <c r="K285">
        <v>0.466885596513748</v>
      </c>
      <c r="L285">
        <v>0.65671640634536699</v>
      </c>
      <c r="M285">
        <v>0.57752528190612795</v>
      </c>
      <c r="N285">
        <v>0.45046341419219998</v>
      </c>
      <c r="O285">
        <v>0.66193687915802002</v>
      </c>
      <c r="P285">
        <v>0.56154239376385995</v>
      </c>
      <c r="Q285">
        <v>0.35184738039970398</v>
      </c>
      <c r="R285">
        <v>0.57419782876968395</v>
      </c>
      <c r="S285">
        <v>0.43598379691441902</v>
      </c>
      <c r="T285">
        <v>0.42093199491500899</v>
      </c>
      <c r="U285">
        <v>0.48983880877494801</v>
      </c>
      <c r="V285">
        <v>0.45583861470222498</v>
      </c>
      <c r="W285">
        <v>0.52535253763198897</v>
      </c>
      <c r="X285">
        <v>0.62453424930572499</v>
      </c>
      <c r="Y285">
        <v>0.57649783690770495</v>
      </c>
    </row>
    <row r="286" spans="1:25" x14ac:dyDescent="0.4">
      <c r="A286" t="s">
        <v>202</v>
      </c>
      <c r="B286">
        <v>0.23037905991077401</v>
      </c>
      <c r="C286">
        <v>0.47293463349342302</v>
      </c>
      <c r="D286">
        <v>0.39618984631755799</v>
      </c>
      <c r="E286">
        <v>0.45775634050369302</v>
      </c>
      <c r="F286">
        <v>0.71193522214889504</v>
      </c>
      <c r="G286">
        <v>0.54878237755859605</v>
      </c>
      <c r="H286">
        <v>0.49900028109550498</v>
      </c>
      <c r="I286">
        <v>0.73491126298904397</v>
      </c>
      <c r="J286">
        <v>0.60627913694171298</v>
      </c>
      <c r="K286">
        <v>0.46459877490997298</v>
      </c>
      <c r="L286">
        <v>0.59652030467987105</v>
      </c>
      <c r="M286">
        <v>0.53858131389407504</v>
      </c>
      <c r="N286">
        <v>0.41902178525924699</v>
      </c>
      <c r="O286">
        <v>0.58291530609130904</v>
      </c>
      <c r="P286">
        <v>0.498738579013768</v>
      </c>
      <c r="Q286">
        <v>0.41132739186286899</v>
      </c>
      <c r="R286">
        <v>0.65439730882644698</v>
      </c>
      <c r="S286">
        <v>0.55920488124384604</v>
      </c>
      <c r="T286">
        <v>0.51389235258102395</v>
      </c>
      <c r="U286">
        <v>0.79244464635848999</v>
      </c>
      <c r="V286">
        <v>0.62527065417345795</v>
      </c>
      <c r="W286">
        <v>0.73877131938934304</v>
      </c>
      <c r="X286">
        <v>0.84778010845184304</v>
      </c>
      <c r="Y286">
        <v>0.794336138402715</v>
      </c>
    </row>
    <row r="287" spans="1:25" x14ac:dyDescent="0.4">
      <c r="A287" t="s">
        <v>203</v>
      </c>
      <c r="B287">
        <v>0.312666356563568</v>
      </c>
      <c r="C287">
        <v>0.45012354850768999</v>
      </c>
      <c r="D287">
        <v>0.381337168698127</v>
      </c>
      <c r="E287">
        <v>0.33690646290779103</v>
      </c>
      <c r="F287">
        <v>0.681268870830536</v>
      </c>
      <c r="G287">
        <v>0.44667758104892902</v>
      </c>
      <c r="H287">
        <v>0.45714285969734197</v>
      </c>
      <c r="I287">
        <v>0.71267318725585904</v>
      </c>
      <c r="J287">
        <v>0.59786297724797199</v>
      </c>
      <c r="K287">
        <v>0.37104621529579201</v>
      </c>
      <c r="L287">
        <v>0.56965172290802002</v>
      </c>
      <c r="M287">
        <v>0.44265393225046301</v>
      </c>
      <c r="N287">
        <v>0.27105751633644098</v>
      </c>
      <c r="O287">
        <v>0.59148842096328702</v>
      </c>
      <c r="P287">
        <v>0.39231656778317198</v>
      </c>
      <c r="Q287">
        <v>0.40183478593826299</v>
      </c>
      <c r="R287">
        <v>0.64611524343490601</v>
      </c>
      <c r="S287">
        <v>0.49705389142036399</v>
      </c>
      <c r="T287">
        <v>0.34683164954185502</v>
      </c>
      <c r="U287">
        <v>0.61266750097274802</v>
      </c>
      <c r="V287">
        <v>0.45998359299623098</v>
      </c>
      <c r="W287">
        <v>0.53383457660675004</v>
      </c>
      <c r="X287">
        <v>0.73021852970123302</v>
      </c>
      <c r="Y287">
        <v>0.65112975239753701</v>
      </c>
    </row>
    <row r="288" spans="1:25" x14ac:dyDescent="0.4">
      <c r="A288" t="s">
        <v>204</v>
      </c>
      <c r="B288">
        <v>0.44585660099983199</v>
      </c>
      <c r="C288">
        <v>0.58994376659393299</v>
      </c>
      <c r="D288">
        <v>0.50771089740421504</v>
      </c>
      <c r="E288">
        <v>0.60140246152877797</v>
      </c>
      <c r="F288">
        <v>0.75937139987945601</v>
      </c>
      <c r="G288">
        <v>0.68890340691027396</v>
      </c>
      <c r="H288">
        <v>0.68701297044753995</v>
      </c>
      <c r="I288">
        <v>0.80739140510559104</v>
      </c>
      <c r="J288">
        <v>0.75720462591751803</v>
      </c>
      <c r="K288">
        <v>0.64043581485748302</v>
      </c>
      <c r="L288">
        <v>0.74608153104782104</v>
      </c>
      <c r="M288">
        <v>0.70067011791726796</v>
      </c>
      <c r="N288">
        <v>0.626240074634552</v>
      </c>
      <c r="O288">
        <v>0.76785874366760298</v>
      </c>
      <c r="P288">
        <v>0.72178350583366702</v>
      </c>
      <c r="Q288">
        <v>0.305167406797409</v>
      </c>
      <c r="R288">
        <v>0.594754278659821</v>
      </c>
      <c r="S288">
        <v>0.40413662272950901</v>
      </c>
      <c r="T288">
        <v>0.43278300762176503</v>
      </c>
      <c r="U288">
        <v>0.63387298583984397</v>
      </c>
      <c r="V288">
        <v>0.50595248004664595</v>
      </c>
      <c r="W288">
        <v>0.57069844007492099</v>
      </c>
      <c r="X288">
        <v>0.68609863519668601</v>
      </c>
      <c r="Y288">
        <v>0.62416137301403496</v>
      </c>
    </row>
    <row r="289" spans="1:25" x14ac:dyDescent="0.4">
      <c r="A289" t="s">
        <v>205</v>
      </c>
      <c r="B289">
        <v>0.50819343328475997</v>
      </c>
      <c r="C289">
        <v>0.77748233079910301</v>
      </c>
      <c r="D289">
        <v>0.69425664629255002</v>
      </c>
      <c r="E289">
        <v>0.51151037216186501</v>
      </c>
      <c r="F289">
        <v>0.705072581768036</v>
      </c>
      <c r="G289">
        <v>0.631236926785537</v>
      </c>
      <c r="H289">
        <v>0.354347825050354</v>
      </c>
      <c r="I289">
        <v>0.69903194904327404</v>
      </c>
      <c r="J289">
        <v>0.52685099254761403</v>
      </c>
      <c r="K289">
        <v>0.46442279219627403</v>
      </c>
      <c r="L289">
        <v>0.67534625530242898</v>
      </c>
      <c r="M289">
        <v>0.57375999912619602</v>
      </c>
      <c r="N289">
        <v>0.37544357776641801</v>
      </c>
      <c r="O289">
        <v>0.63880163431167603</v>
      </c>
      <c r="P289">
        <v>0.486297316849232</v>
      </c>
      <c r="Q289">
        <v>0.44549629092216497</v>
      </c>
      <c r="R289">
        <v>0.71936458349227905</v>
      </c>
      <c r="S289">
        <v>0.583813191524574</v>
      </c>
      <c r="T289">
        <v>0.389548689126968</v>
      </c>
      <c r="U289">
        <v>0.75549805164337203</v>
      </c>
      <c r="V289">
        <v>0.53830961563757496</v>
      </c>
      <c r="W289">
        <v>0.39048671722412098</v>
      </c>
      <c r="X289">
        <v>0.76098310947418202</v>
      </c>
      <c r="Y289">
        <v>0.60344387058700799</v>
      </c>
    </row>
    <row r="290" spans="1:25" x14ac:dyDescent="0.4">
      <c r="A290" t="s">
        <v>206</v>
      </c>
      <c r="B290">
        <v>0.40804842114448497</v>
      </c>
      <c r="C290">
        <v>0.83403921127319303</v>
      </c>
      <c r="D290">
        <v>0.70001130133140399</v>
      </c>
      <c r="E290">
        <v>0.54041486978530895</v>
      </c>
      <c r="F290">
        <v>0.71012622117996205</v>
      </c>
      <c r="G290">
        <v>0.63597534924018695</v>
      </c>
      <c r="H290">
        <v>0.50501674413680997</v>
      </c>
      <c r="I290">
        <v>0.757332503795624</v>
      </c>
      <c r="J290">
        <v>0.659145302888824</v>
      </c>
      <c r="K290">
        <v>0.48175632953643799</v>
      </c>
      <c r="L290">
        <v>0.69630640745162997</v>
      </c>
      <c r="M290">
        <v>0.60802457027319001</v>
      </c>
      <c r="N290">
        <v>0.41816267371177701</v>
      </c>
      <c r="O290">
        <v>0.71865773200988803</v>
      </c>
      <c r="P290">
        <v>0.60950036746699598</v>
      </c>
      <c r="Q290">
        <v>0.44367644190788302</v>
      </c>
      <c r="R290">
        <v>0.74104267358779896</v>
      </c>
      <c r="S290">
        <v>0.61158993840217601</v>
      </c>
      <c r="T290">
        <v>0.44495648145675698</v>
      </c>
      <c r="U290">
        <v>0.649122834205627</v>
      </c>
      <c r="V290">
        <v>0.54402256811537397</v>
      </c>
      <c r="W290">
        <v>0.61282801628112804</v>
      </c>
      <c r="X290">
        <v>0.78952521085739102</v>
      </c>
      <c r="Y290">
        <v>0.72995648442245098</v>
      </c>
    </row>
    <row r="291" spans="1:25" x14ac:dyDescent="0.4">
      <c r="A291" t="s">
        <v>207</v>
      </c>
      <c r="B291">
        <v>0.467317044734955</v>
      </c>
      <c r="C291">
        <v>0.55558705329894997</v>
      </c>
      <c r="D291">
        <v>0.51104564391649698</v>
      </c>
      <c r="E291">
        <v>0.37240526080131497</v>
      </c>
      <c r="F291">
        <v>0.56480526924133301</v>
      </c>
      <c r="G291">
        <v>0.44723140734892602</v>
      </c>
      <c r="H291">
        <v>0.46900752186775202</v>
      </c>
      <c r="I291">
        <v>0.59036141633987405</v>
      </c>
      <c r="J291">
        <v>0.51132695262248695</v>
      </c>
      <c r="K291">
        <v>0.47881901264190702</v>
      </c>
      <c r="L291">
        <v>0.56832122802734397</v>
      </c>
      <c r="M291">
        <v>0.52601569890975897</v>
      </c>
      <c r="N291">
        <v>0.41054219007492099</v>
      </c>
      <c r="O291">
        <v>0.55859011411666903</v>
      </c>
      <c r="P291">
        <v>0.46576565045576801</v>
      </c>
      <c r="Q291">
        <v>0.29156434535980202</v>
      </c>
      <c r="R291">
        <v>0.54920655488967896</v>
      </c>
      <c r="S291">
        <v>0.427100912882732</v>
      </c>
      <c r="T291">
        <v>0.47530865669250499</v>
      </c>
      <c r="U291">
        <v>0.60000002384185802</v>
      </c>
      <c r="V291">
        <v>0.52200534710517299</v>
      </c>
      <c r="W291">
        <v>0.59160304069518999</v>
      </c>
      <c r="X291">
        <v>0.65897691249847401</v>
      </c>
      <c r="Y291">
        <v>0.61956015458473801</v>
      </c>
    </row>
    <row r="292" spans="1:25" x14ac:dyDescent="0.4">
      <c r="A292" t="s">
        <v>208</v>
      </c>
      <c r="B292">
        <v>0.48696440458297702</v>
      </c>
      <c r="C292">
        <v>0.73558950424194303</v>
      </c>
      <c r="D292">
        <v>0.64660092194875096</v>
      </c>
      <c r="E292">
        <v>0.54256683588027999</v>
      </c>
      <c r="F292">
        <v>0.65042495727539096</v>
      </c>
      <c r="G292">
        <v>0.60499852233462903</v>
      </c>
      <c r="H292">
        <v>0.51155668497085605</v>
      </c>
      <c r="I292">
        <v>0.58394575119018599</v>
      </c>
      <c r="J292">
        <v>0.54698573218451596</v>
      </c>
      <c r="K292">
        <v>0.56492412090301503</v>
      </c>
      <c r="L292">
        <v>0.673570036888123</v>
      </c>
      <c r="M292">
        <v>0.62068063682980001</v>
      </c>
      <c r="N292">
        <v>0.54094320535659801</v>
      </c>
      <c r="O292">
        <v>0.62463361024856601</v>
      </c>
      <c r="P292">
        <v>0.575960662629869</v>
      </c>
      <c r="Q292">
        <v>0.59195756912231401</v>
      </c>
      <c r="R292">
        <v>0.646967113018036</v>
      </c>
      <c r="S292">
        <v>0.62376241551505196</v>
      </c>
      <c r="T292">
        <v>0.58279317617416404</v>
      </c>
      <c r="U292">
        <v>0.68337470293045</v>
      </c>
      <c r="V292">
        <v>0.64807033538818404</v>
      </c>
      <c r="W292">
        <v>0.64274573326110795</v>
      </c>
      <c r="X292">
        <v>0.695897817611694</v>
      </c>
      <c r="Y292">
        <v>0.67205574777391197</v>
      </c>
    </row>
    <row r="293" spans="1:25" x14ac:dyDescent="0.4">
      <c r="A293" t="s">
        <v>209</v>
      </c>
      <c r="B293">
        <v>0.498388111591339</v>
      </c>
      <c r="C293">
        <v>0.82672792673110995</v>
      </c>
      <c r="D293">
        <v>0.71059760626624602</v>
      </c>
      <c r="E293">
        <v>0.38782948255538902</v>
      </c>
      <c r="F293">
        <v>0.65686672925949097</v>
      </c>
      <c r="G293">
        <v>0.56054580562254996</v>
      </c>
      <c r="H293">
        <v>0.59111690521240201</v>
      </c>
      <c r="I293">
        <v>0.68384480476379395</v>
      </c>
      <c r="J293">
        <v>0.63744955904343603</v>
      </c>
      <c r="K293">
        <v>0.448297798633575</v>
      </c>
      <c r="L293">
        <v>0.54760384559631303</v>
      </c>
      <c r="M293">
        <v>0.48515187116230202</v>
      </c>
      <c r="N293">
        <v>0.495031207799911</v>
      </c>
      <c r="O293">
        <v>0.63604164123535201</v>
      </c>
      <c r="P293">
        <v>0.56300230762537795</v>
      </c>
      <c r="Q293">
        <v>0.50445961952209495</v>
      </c>
      <c r="R293">
        <v>0.66663014888763406</v>
      </c>
      <c r="S293">
        <v>0.57666720362270596</v>
      </c>
      <c r="T293">
        <v>0.40062111616134599</v>
      </c>
      <c r="U293">
        <v>0.65704244375228904</v>
      </c>
      <c r="V293">
        <v>0.51117528536740497</v>
      </c>
      <c r="W293">
        <v>0.56408667564392101</v>
      </c>
      <c r="X293">
        <v>0.72629123926162698</v>
      </c>
      <c r="Y293">
        <v>0.65059082998948903</v>
      </c>
    </row>
    <row r="294" spans="1:25" x14ac:dyDescent="0.4">
      <c r="A294" t="s">
        <v>210</v>
      </c>
      <c r="B294">
        <v>0.53374153375625599</v>
      </c>
      <c r="C294">
        <v>0.76826477050781194</v>
      </c>
      <c r="D294">
        <v>0.67839005360236504</v>
      </c>
      <c r="E294">
        <v>0.50541418790817305</v>
      </c>
      <c r="F294">
        <v>0.65890806913375899</v>
      </c>
      <c r="G294">
        <v>0.57365907614047695</v>
      </c>
      <c r="H294">
        <v>0.59838747978210405</v>
      </c>
      <c r="I294">
        <v>0.76801407337188698</v>
      </c>
      <c r="J294">
        <v>0.66864116375262905</v>
      </c>
      <c r="K294">
        <v>0.449704140424728</v>
      </c>
      <c r="L294">
        <v>0.70073401927947998</v>
      </c>
      <c r="M294">
        <v>0.56189674482895802</v>
      </c>
      <c r="N294">
        <v>0.50023657083511397</v>
      </c>
      <c r="O294">
        <v>0.73119670152664196</v>
      </c>
      <c r="P294">
        <v>0.59633643122819702</v>
      </c>
      <c r="Q294">
        <v>0.50676274299621604</v>
      </c>
      <c r="R294">
        <v>0.75185680389404297</v>
      </c>
      <c r="S294">
        <v>0.60893502143713196</v>
      </c>
      <c r="T294">
        <v>0.50634694099426303</v>
      </c>
      <c r="U294">
        <v>0.65970808267593395</v>
      </c>
      <c r="V294">
        <v>0.55631477557695796</v>
      </c>
      <c r="W294">
        <v>0.40447285771369901</v>
      </c>
      <c r="X294">
        <v>0.58579170703887895</v>
      </c>
      <c r="Y294">
        <v>0.48832160692948601</v>
      </c>
    </row>
    <row r="295" spans="1:25" x14ac:dyDescent="0.4">
      <c r="A295" t="s">
        <v>211</v>
      </c>
      <c r="B295">
        <v>0.44113624095916698</v>
      </c>
      <c r="C295">
        <v>0.59852546453475997</v>
      </c>
      <c r="D295">
        <v>0.53144659953457996</v>
      </c>
      <c r="E295">
        <v>0.53384369611740101</v>
      </c>
      <c r="F295">
        <v>0.70916980504989602</v>
      </c>
      <c r="G295">
        <v>0.63044591886656598</v>
      </c>
      <c r="H295">
        <v>0.53972256183624301</v>
      </c>
      <c r="I295">
        <v>0.70910412073135398</v>
      </c>
      <c r="J295">
        <v>0.63404923677444502</v>
      </c>
      <c r="K295">
        <v>0.53651940822601296</v>
      </c>
      <c r="L295">
        <v>0.636116743087769</v>
      </c>
      <c r="M295">
        <v>0.58144659229687301</v>
      </c>
      <c r="N295">
        <v>0.30106246471405002</v>
      </c>
      <c r="O295">
        <v>0.51988202333450295</v>
      </c>
      <c r="P295">
        <v>0.40962806131158602</v>
      </c>
      <c r="Q295">
        <v>0.55363988876342796</v>
      </c>
      <c r="R295">
        <v>0.67683637142181396</v>
      </c>
      <c r="S295">
        <v>0.61435200486864305</v>
      </c>
      <c r="T295">
        <v>0.53369367122650102</v>
      </c>
      <c r="U295">
        <v>0.71105194091796897</v>
      </c>
      <c r="V295">
        <v>0.59246671199798595</v>
      </c>
      <c r="W295">
        <v>0.57160645723342896</v>
      </c>
      <c r="X295">
        <v>0.68374723196029696</v>
      </c>
      <c r="Y295">
        <v>0.61486518383026101</v>
      </c>
    </row>
    <row r="296" spans="1:25" x14ac:dyDescent="0.4">
      <c r="A296" t="s">
        <v>212</v>
      </c>
      <c r="B296">
        <v>0.69981604814529397</v>
      </c>
      <c r="C296">
        <v>0.82501977682113603</v>
      </c>
      <c r="D296">
        <v>0.780282558666335</v>
      </c>
      <c r="E296">
        <v>0.35471904277801503</v>
      </c>
      <c r="F296">
        <v>0.65526896715164196</v>
      </c>
      <c r="G296">
        <v>0.473519700268904</v>
      </c>
      <c r="H296">
        <v>0.44031980633735701</v>
      </c>
      <c r="I296">
        <v>0.60781991481780995</v>
      </c>
      <c r="J296">
        <v>0.51661443627542902</v>
      </c>
      <c r="K296">
        <v>0.50446194410324097</v>
      </c>
      <c r="L296">
        <v>0.73026782274246205</v>
      </c>
      <c r="M296">
        <v>0.58042809036042997</v>
      </c>
      <c r="N296">
        <v>0.49312606453895602</v>
      </c>
      <c r="O296">
        <v>0.75266474485397294</v>
      </c>
      <c r="P296">
        <v>0.63356449620591304</v>
      </c>
      <c r="Q296">
        <v>0.399662464857101</v>
      </c>
      <c r="R296">
        <v>0.71902006864547696</v>
      </c>
      <c r="S296">
        <v>0.50063588966925998</v>
      </c>
      <c r="T296">
        <v>0.49550503492355302</v>
      </c>
      <c r="U296">
        <v>0.68296295404434204</v>
      </c>
      <c r="V296">
        <v>0.58314206202824903</v>
      </c>
      <c r="W296">
        <v>0.54878389835357699</v>
      </c>
      <c r="X296">
        <v>0.72276389598846402</v>
      </c>
      <c r="Y296">
        <v>0.63862716986073398</v>
      </c>
    </row>
    <row r="297" spans="1:25" x14ac:dyDescent="0.4">
      <c r="A297" t="s">
        <v>213</v>
      </c>
      <c r="B297">
        <v>0.51403081417083696</v>
      </c>
      <c r="C297">
        <v>0.69209045171737704</v>
      </c>
      <c r="D297">
        <v>0.59320083111524602</v>
      </c>
      <c r="E297">
        <v>0.48427587747573902</v>
      </c>
      <c r="F297">
        <v>0.67623960971832298</v>
      </c>
      <c r="G297">
        <v>0.55835130140185396</v>
      </c>
      <c r="H297">
        <v>0.44244605302810702</v>
      </c>
      <c r="I297">
        <v>0.62967360019683805</v>
      </c>
      <c r="J297">
        <v>0.51450600251555401</v>
      </c>
      <c r="K297">
        <v>0.43276077508926403</v>
      </c>
      <c r="L297">
        <v>0.55726617574691795</v>
      </c>
      <c r="M297">
        <v>0.48364539742469798</v>
      </c>
      <c r="N297">
        <v>0.40071597695350603</v>
      </c>
      <c r="O297">
        <v>0.58572858572006203</v>
      </c>
      <c r="P297">
        <v>0.50524191558361098</v>
      </c>
      <c r="Q297">
        <v>0.406327784061432</v>
      </c>
      <c r="R297">
        <v>0.65412241220474199</v>
      </c>
      <c r="S297">
        <v>0.51669164821505498</v>
      </c>
      <c r="T297">
        <v>0.42572945356369002</v>
      </c>
      <c r="U297">
        <v>0.70284342765808105</v>
      </c>
      <c r="V297">
        <v>0.535913401842117</v>
      </c>
      <c r="W297">
        <v>0.58446866273880005</v>
      </c>
      <c r="X297">
        <v>0.76757007837295499</v>
      </c>
      <c r="Y297">
        <v>0.68772753626108196</v>
      </c>
    </row>
    <row r="298" spans="1:25" x14ac:dyDescent="0.4">
      <c r="A298" t="s">
        <v>214</v>
      </c>
      <c r="B298">
        <v>0.56492894887924205</v>
      </c>
      <c r="C298">
        <v>0.71877646446228005</v>
      </c>
      <c r="D298">
        <v>0.629478225924752</v>
      </c>
      <c r="E298">
        <v>0.335530996322632</v>
      </c>
      <c r="F298">
        <v>0.51663368940353405</v>
      </c>
      <c r="G298">
        <v>0.44393237883394399</v>
      </c>
      <c r="H298">
        <v>0.36888238787651101</v>
      </c>
      <c r="I298">
        <v>0.51671344041824296</v>
      </c>
      <c r="J298">
        <v>0.43128961812366101</v>
      </c>
      <c r="K298">
        <v>0.35936546325683599</v>
      </c>
      <c r="L298">
        <v>0.46861726045608498</v>
      </c>
      <c r="M298">
        <v>0.41964626854116299</v>
      </c>
      <c r="N298">
        <v>0.24505387246608701</v>
      </c>
      <c r="O298">
        <v>0.39067536592483498</v>
      </c>
      <c r="P298">
        <v>0.31826775263656298</v>
      </c>
      <c r="Q298">
        <v>0.23506698012352001</v>
      </c>
      <c r="R298">
        <v>0.53060954809188798</v>
      </c>
      <c r="S298">
        <v>0.34960817748849998</v>
      </c>
      <c r="T298">
        <v>0.37242615222930903</v>
      </c>
      <c r="U298">
        <v>0.65856695175170898</v>
      </c>
      <c r="V298">
        <v>0.47585316788066501</v>
      </c>
      <c r="W298">
        <v>0.483979761600494</v>
      </c>
      <c r="X298">
        <v>0.74198675155639604</v>
      </c>
      <c r="Y298">
        <v>0.64069866863164004</v>
      </c>
    </row>
    <row r="299" spans="1:25" x14ac:dyDescent="0.4">
      <c r="A299" t="s">
        <v>215</v>
      </c>
      <c r="B299">
        <v>0.45182281732559199</v>
      </c>
      <c r="C299">
        <v>0.75023043155670199</v>
      </c>
      <c r="D299">
        <v>0.62997256517410305</v>
      </c>
      <c r="E299">
        <v>0.35123178362846402</v>
      </c>
      <c r="F299">
        <v>0.55182176828384399</v>
      </c>
      <c r="G299">
        <v>0.45128441197531599</v>
      </c>
      <c r="H299">
        <v>0.27123978734016402</v>
      </c>
      <c r="I299">
        <v>0.54613465070724498</v>
      </c>
      <c r="J299">
        <v>0.42868730000087202</v>
      </c>
      <c r="K299">
        <v>0.29561528563499501</v>
      </c>
      <c r="L299">
        <v>0.45752707123756398</v>
      </c>
      <c r="M299">
        <v>0.380749319280897</v>
      </c>
      <c r="N299">
        <v>0.28609564900398299</v>
      </c>
      <c r="O299">
        <v>0.41992133855819702</v>
      </c>
      <c r="P299">
        <v>0.34385690603937402</v>
      </c>
      <c r="Q299">
        <v>0.28937426209449801</v>
      </c>
      <c r="R299">
        <v>0.455172568559647</v>
      </c>
      <c r="S299">
        <v>0.36023105382919302</v>
      </c>
      <c r="T299">
        <v>0.32201471924781799</v>
      </c>
      <c r="U299">
        <v>0.52344495058059703</v>
      </c>
      <c r="V299">
        <v>0.43195226958819799</v>
      </c>
      <c r="W299">
        <v>0.40832507610321001</v>
      </c>
      <c r="X299">
        <v>0.65262550115585305</v>
      </c>
      <c r="Y299">
        <v>0.54079804931368103</v>
      </c>
    </row>
    <row r="300" spans="1:25" x14ac:dyDescent="0.4">
      <c r="A300" t="s">
        <v>216</v>
      </c>
      <c r="B300">
        <v>0.40809318423271201</v>
      </c>
      <c r="C300">
        <v>0.65632754564285301</v>
      </c>
      <c r="D300">
        <v>0.55619507162801696</v>
      </c>
      <c r="E300">
        <v>0.37927198410034202</v>
      </c>
      <c r="F300">
        <v>0.62030500173568703</v>
      </c>
      <c r="G300">
        <v>0.47659664865462997</v>
      </c>
      <c r="H300">
        <v>0.32049518823623702</v>
      </c>
      <c r="I300">
        <v>0.61743938922882102</v>
      </c>
      <c r="J300">
        <v>0.41943948691891098</v>
      </c>
      <c r="K300">
        <v>0.40630796551704401</v>
      </c>
      <c r="L300">
        <v>0.55679214000701904</v>
      </c>
      <c r="M300">
        <v>0.44811802141128099</v>
      </c>
      <c r="N300">
        <v>0.26501402258873002</v>
      </c>
      <c r="O300">
        <v>0.54873275756835904</v>
      </c>
      <c r="P300">
        <v>0.35891617738431503</v>
      </c>
      <c r="Q300">
        <v>0.32684925198554998</v>
      </c>
      <c r="R300">
        <v>0.64078164100646995</v>
      </c>
      <c r="S300">
        <v>0.40880589139077</v>
      </c>
      <c r="T300">
        <v>0.43770197033882102</v>
      </c>
      <c r="U300">
        <v>0.69248038530349698</v>
      </c>
      <c r="V300">
        <v>0.52262094616889898</v>
      </c>
      <c r="W300">
        <v>0.51777350902557395</v>
      </c>
      <c r="X300">
        <v>0.76586067676544201</v>
      </c>
      <c r="Y300">
        <v>0.66621984493347897</v>
      </c>
    </row>
    <row r="301" spans="1:25" x14ac:dyDescent="0.4">
      <c r="A301" t="s">
        <v>217</v>
      </c>
      <c r="B301">
        <v>0.48234087228775002</v>
      </c>
      <c r="C301">
        <v>0.69257241487503096</v>
      </c>
      <c r="D301">
        <v>0.57048298716545098</v>
      </c>
      <c r="E301">
        <v>0.40209701657295199</v>
      </c>
      <c r="F301">
        <v>0.587505102157593</v>
      </c>
      <c r="G301">
        <v>0.46590195993582401</v>
      </c>
      <c r="H301">
        <v>0.32533332705497697</v>
      </c>
      <c r="I301">
        <v>0.60217684507369995</v>
      </c>
      <c r="J301">
        <v>0.482535337408384</v>
      </c>
      <c r="K301">
        <v>0.42564603686332703</v>
      </c>
      <c r="L301">
        <v>0.59749740362167403</v>
      </c>
      <c r="M301">
        <v>0.49737903177738202</v>
      </c>
      <c r="N301">
        <v>0.25553938746452298</v>
      </c>
      <c r="O301">
        <v>0.49146035313606301</v>
      </c>
      <c r="P301">
        <v>0.32960063517093602</v>
      </c>
      <c r="Q301">
        <v>0.29552045464515703</v>
      </c>
      <c r="R301">
        <v>0.57913237810134899</v>
      </c>
      <c r="S301">
        <v>0.401606110731761</v>
      </c>
      <c r="T301">
        <v>0.38301044702529902</v>
      </c>
      <c r="U301">
        <v>0.532906234264374</v>
      </c>
      <c r="V301">
        <v>0.455544700225194</v>
      </c>
      <c r="W301">
        <v>0.592171370983124</v>
      </c>
      <c r="X301">
        <v>0.79784101247787498</v>
      </c>
      <c r="Y301">
        <v>0.73669018348058102</v>
      </c>
    </row>
    <row r="302" spans="1:25" x14ac:dyDescent="0.4">
      <c r="A302" t="s">
        <v>218</v>
      </c>
      <c r="B302">
        <v>0.467491775751114</v>
      </c>
      <c r="C302">
        <v>0.66981965303420998</v>
      </c>
      <c r="D302">
        <v>0.55514795581499699</v>
      </c>
      <c r="E302">
        <v>0.31627807021141102</v>
      </c>
      <c r="F302">
        <v>0.61316633224487305</v>
      </c>
      <c r="G302">
        <v>0.43168744354536998</v>
      </c>
      <c r="H302">
        <v>0.47526237368583701</v>
      </c>
      <c r="I302">
        <v>0.74000531435012795</v>
      </c>
      <c r="J302">
        <v>0.59268048586267397</v>
      </c>
      <c r="K302">
        <v>0.48228487372398399</v>
      </c>
      <c r="L302">
        <v>0.64088398218154896</v>
      </c>
      <c r="M302">
        <v>0.53156092672637001</v>
      </c>
      <c r="N302">
        <v>0.36419194936752303</v>
      </c>
      <c r="O302">
        <v>0.60055422782897905</v>
      </c>
      <c r="P302">
        <v>0.45481730229926798</v>
      </c>
      <c r="Q302">
        <v>0.33427447080612199</v>
      </c>
      <c r="R302">
        <v>0.61879318952560403</v>
      </c>
      <c r="S302">
        <v>0.459718938126708</v>
      </c>
      <c r="T302">
        <v>0.45214521884918202</v>
      </c>
      <c r="U302">
        <v>0.65274727344512895</v>
      </c>
      <c r="V302">
        <v>0.53187716007232699</v>
      </c>
      <c r="W302">
        <v>0.60191589593887296</v>
      </c>
      <c r="X302">
        <v>0.79853093624115001</v>
      </c>
      <c r="Y302">
        <v>0.73346635789582204</v>
      </c>
    </row>
    <row r="303" spans="1:25" x14ac:dyDescent="0.4">
      <c r="A303" t="s">
        <v>219</v>
      </c>
      <c r="B303">
        <v>0.62817120552062999</v>
      </c>
      <c r="C303">
        <v>0.83586663007736195</v>
      </c>
      <c r="D303">
        <v>0.75721540986275204</v>
      </c>
      <c r="E303">
        <v>0.47966539859771701</v>
      </c>
      <c r="F303">
        <v>0.79171860218048096</v>
      </c>
      <c r="G303">
        <v>0.69088237139643505</v>
      </c>
      <c r="H303">
        <v>0.49799519777298001</v>
      </c>
      <c r="I303">
        <v>0.79192453622818004</v>
      </c>
      <c r="J303">
        <v>0.635609983181467</v>
      </c>
      <c r="K303">
        <v>0.46633416414260898</v>
      </c>
      <c r="L303">
        <v>0.73465591669082597</v>
      </c>
      <c r="M303">
        <v>0.57185206790359699</v>
      </c>
      <c r="N303">
        <v>0.43172436952590898</v>
      </c>
      <c r="O303">
        <v>0.804706990718842</v>
      </c>
      <c r="P303">
        <v>0.67282125232170997</v>
      </c>
      <c r="Q303">
        <v>0.34750878810882602</v>
      </c>
      <c r="R303">
        <v>0.87352794408798196</v>
      </c>
      <c r="S303">
        <v>0.73754757642746005</v>
      </c>
      <c r="T303">
        <v>0.48354429006576499</v>
      </c>
      <c r="U303">
        <v>0.79877513647079501</v>
      </c>
      <c r="V303">
        <v>0.66867614522272201</v>
      </c>
      <c r="W303">
        <v>0.44309559464454701</v>
      </c>
      <c r="X303">
        <v>0.79930794239044201</v>
      </c>
      <c r="Y303">
        <v>0.67120525484182403</v>
      </c>
    </row>
    <row r="304" spans="1:25" x14ac:dyDescent="0.4">
      <c r="A304" t="s">
        <v>220</v>
      </c>
      <c r="B304">
        <v>0.58404880762100198</v>
      </c>
      <c r="C304">
        <v>0.811060190200806</v>
      </c>
      <c r="D304">
        <v>0.74196042922826899</v>
      </c>
      <c r="E304">
        <v>0.50617319345474199</v>
      </c>
      <c r="F304">
        <v>0.66104888916015603</v>
      </c>
      <c r="G304">
        <v>0.57755309435037505</v>
      </c>
      <c r="H304">
        <v>0.453291535377502</v>
      </c>
      <c r="I304">
        <v>0.65917938947677601</v>
      </c>
      <c r="J304">
        <v>0.54303347835173998</v>
      </c>
      <c r="K304">
        <v>0.31989389657974199</v>
      </c>
      <c r="L304">
        <v>0.53815561532974199</v>
      </c>
      <c r="M304">
        <v>0.45116393153484102</v>
      </c>
      <c r="N304">
        <v>0.43191140890121499</v>
      </c>
      <c r="O304">
        <v>0.73196232318878196</v>
      </c>
      <c r="P304">
        <v>0.58510085252615096</v>
      </c>
      <c r="Q304">
        <v>0.57123255729675304</v>
      </c>
      <c r="R304">
        <v>0.86232107877731301</v>
      </c>
      <c r="S304">
        <v>0.80742405744699297</v>
      </c>
      <c r="T304">
        <v>0.64974248409271196</v>
      </c>
      <c r="U304">
        <v>0.84777456521987904</v>
      </c>
      <c r="V304">
        <v>0.80339258267329305</v>
      </c>
      <c r="W304">
        <v>0.63681036233902</v>
      </c>
      <c r="X304">
        <v>0.77430969476699796</v>
      </c>
      <c r="Y304">
        <v>0.73199846836236804</v>
      </c>
    </row>
    <row r="305" spans="1:25" x14ac:dyDescent="0.4">
      <c r="A305" t="s">
        <v>221</v>
      </c>
      <c r="B305">
        <v>0.619834125041962</v>
      </c>
      <c r="C305">
        <v>0.77464884519577004</v>
      </c>
      <c r="D305">
        <v>0.69008149703343702</v>
      </c>
      <c r="E305">
        <v>0.388890981674194</v>
      </c>
      <c r="F305">
        <v>0.64116954803466797</v>
      </c>
      <c r="G305">
        <v>0.53897354111336804</v>
      </c>
      <c r="H305">
        <v>0.47125038504600503</v>
      </c>
      <c r="I305">
        <v>0.65915048122405995</v>
      </c>
      <c r="J305">
        <v>0.56187354890923802</v>
      </c>
      <c r="K305">
        <v>0.41892784833908098</v>
      </c>
      <c r="L305">
        <v>0.61789375543594405</v>
      </c>
      <c r="M305">
        <v>0.48862387841207899</v>
      </c>
      <c r="N305">
        <v>0.40094485878944403</v>
      </c>
      <c r="O305">
        <v>0.66538107395172097</v>
      </c>
      <c r="P305">
        <v>0.52100693029269796</v>
      </c>
      <c r="Q305">
        <v>0.40992215275764499</v>
      </c>
      <c r="R305">
        <v>0.85355979204177901</v>
      </c>
      <c r="S305">
        <v>0.694420367740748</v>
      </c>
      <c r="T305">
        <v>0.48551154136657698</v>
      </c>
      <c r="U305">
        <v>0.82799327373504605</v>
      </c>
      <c r="V305">
        <v>0.72508904730018797</v>
      </c>
      <c r="W305">
        <v>0.69969969987869296</v>
      </c>
      <c r="X305">
        <v>0.84228450059890703</v>
      </c>
      <c r="Y305">
        <v>0.79830570440543303</v>
      </c>
    </row>
    <row r="306" spans="1:25" x14ac:dyDescent="0.4">
      <c r="A306" t="s">
        <v>222</v>
      </c>
      <c r="B306">
        <v>0.419104903936386</v>
      </c>
      <c r="C306">
        <v>0.70903629064559903</v>
      </c>
      <c r="D306">
        <v>0.57074793014261505</v>
      </c>
      <c r="E306">
        <v>0.48466238379478499</v>
      </c>
      <c r="F306">
        <v>0.73005151748657204</v>
      </c>
      <c r="G306">
        <v>0.62607217538687898</v>
      </c>
      <c r="H306">
        <v>0.47522446513175998</v>
      </c>
      <c r="I306">
        <v>0.77081614732742298</v>
      </c>
      <c r="J306">
        <v>0.64514743329750202</v>
      </c>
      <c r="K306">
        <v>0.46449431777000399</v>
      </c>
      <c r="L306">
        <v>0.68702787160873402</v>
      </c>
      <c r="M306">
        <v>0.57538561854097603</v>
      </c>
      <c r="N306">
        <v>0.28452718257904103</v>
      </c>
      <c r="O306">
        <v>0.59709334373474099</v>
      </c>
      <c r="P306">
        <v>0.42459660313195602</v>
      </c>
      <c r="Q306">
        <v>0.48330745100974998</v>
      </c>
      <c r="R306">
        <v>0.66738432645797696</v>
      </c>
      <c r="S306">
        <v>0.56048520364695098</v>
      </c>
      <c r="T306">
        <v>0.37458562850952098</v>
      </c>
      <c r="U306">
        <v>0.67404061555862405</v>
      </c>
      <c r="V306">
        <v>0.50042471869124305</v>
      </c>
      <c r="W306">
        <v>0.63111889362335205</v>
      </c>
      <c r="X306">
        <v>0.84379279613494895</v>
      </c>
      <c r="Y306">
        <v>0.78150015489922697</v>
      </c>
    </row>
    <row r="307" spans="1:25" x14ac:dyDescent="0.4">
      <c r="A307" t="s">
        <v>223</v>
      </c>
      <c r="B307">
        <v>0.30637338757514998</v>
      </c>
      <c r="C307">
        <v>0.71663147211074796</v>
      </c>
      <c r="D307">
        <v>0.53270824892180302</v>
      </c>
      <c r="E307">
        <v>0.42071714997291598</v>
      </c>
      <c r="F307">
        <v>0.60385900735855103</v>
      </c>
      <c r="G307">
        <v>0.49457117489405999</v>
      </c>
      <c r="H307">
        <v>0.50065016746520996</v>
      </c>
      <c r="I307">
        <v>0.736702740192413</v>
      </c>
      <c r="J307">
        <v>0.61201074293681601</v>
      </c>
      <c r="K307">
        <v>0.39169329404830899</v>
      </c>
      <c r="L307">
        <v>0.480557590723038</v>
      </c>
      <c r="M307">
        <v>0.43597934501511698</v>
      </c>
      <c r="N307">
        <v>0.32172253727912897</v>
      </c>
      <c r="O307">
        <v>0.39065518975257901</v>
      </c>
      <c r="P307">
        <v>0.35498851679620302</v>
      </c>
      <c r="Q307">
        <v>0.52211397886276201</v>
      </c>
      <c r="R307">
        <v>0.63751196861267101</v>
      </c>
      <c r="S307">
        <v>0.55712298552195205</v>
      </c>
      <c r="T307">
        <v>0.516254901885986</v>
      </c>
      <c r="U307">
        <v>0.63391351699829102</v>
      </c>
      <c r="V307">
        <v>0.58951094888505495</v>
      </c>
      <c r="W307">
        <v>0.66612988710403398</v>
      </c>
      <c r="X307">
        <v>0.78205126523971602</v>
      </c>
      <c r="Y307">
        <v>0.71980600129990402</v>
      </c>
    </row>
    <row r="308" spans="1:25" x14ac:dyDescent="0.4">
      <c r="A308" t="s">
        <v>224</v>
      </c>
      <c r="B308">
        <v>0.72382843494415305</v>
      </c>
      <c r="C308">
        <v>0.87522095441818204</v>
      </c>
      <c r="D308">
        <v>0.82289501031239798</v>
      </c>
      <c r="E308">
        <v>0.58082193136215199</v>
      </c>
      <c r="F308">
        <v>0.68437725305557295</v>
      </c>
      <c r="G308">
        <v>0.63942475752396999</v>
      </c>
      <c r="H308">
        <v>0.41320151090621898</v>
      </c>
      <c r="I308">
        <v>0.53066331148147605</v>
      </c>
      <c r="J308">
        <v>0.46114668069463799</v>
      </c>
      <c r="K308">
        <v>0.359759151935577</v>
      </c>
      <c r="L308">
        <v>0.51540911197662398</v>
      </c>
      <c r="M308">
        <v>0.44270193215572501</v>
      </c>
      <c r="N308">
        <v>0.31205567717552202</v>
      </c>
      <c r="O308">
        <v>0.46466416120529203</v>
      </c>
      <c r="P308">
        <v>0.35512221582008102</v>
      </c>
      <c r="Q308">
        <v>0.42134675383567799</v>
      </c>
      <c r="R308">
        <v>0.540108501911163</v>
      </c>
      <c r="S308">
        <v>0.47453373580267899</v>
      </c>
      <c r="T308">
        <v>0.359903395175934</v>
      </c>
      <c r="U308">
        <v>0.58915412425994895</v>
      </c>
      <c r="V308">
        <v>0.50437187877568301</v>
      </c>
      <c r="W308">
        <v>0.52161383628845204</v>
      </c>
      <c r="X308">
        <v>0.66974902153015103</v>
      </c>
      <c r="Y308">
        <v>0.58443039836305599</v>
      </c>
    </row>
    <row r="309" spans="1:25" x14ac:dyDescent="0.4">
      <c r="A309" t="s">
        <v>580</v>
      </c>
      <c r="B309">
        <v>0.48320776224136402</v>
      </c>
      <c r="C309">
        <v>0.67823207378387496</v>
      </c>
      <c r="D309">
        <v>0.58364886045455899</v>
      </c>
      <c r="E309">
        <v>0.53243201971054099</v>
      </c>
      <c r="F309">
        <v>0.617281854152679</v>
      </c>
      <c r="G309">
        <v>0.56962315738201097</v>
      </c>
      <c r="H309">
        <v>0.53090506792068504</v>
      </c>
      <c r="I309">
        <v>0.57323235273361195</v>
      </c>
      <c r="J309">
        <v>0.55699203163385402</v>
      </c>
      <c r="K309">
        <v>0.52937960624694802</v>
      </c>
      <c r="L309">
        <v>0.57549935579299905</v>
      </c>
      <c r="M309">
        <v>0.54834824055433296</v>
      </c>
      <c r="N309">
        <v>0.46450987458229098</v>
      </c>
      <c r="O309">
        <v>0.57220804691314697</v>
      </c>
      <c r="P309">
        <v>0.51483719050884202</v>
      </c>
      <c r="Q309">
        <v>0.47911307215690602</v>
      </c>
      <c r="R309">
        <v>0.58178657293319702</v>
      </c>
      <c r="S309">
        <v>0.52875410765409503</v>
      </c>
      <c r="T309">
        <v>0.44841760396957397</v>
      </c>
      <c r="U309">
        <v>0.58016878366470304</v>
      </c>
      <c r="V309">
        <v>0.51260938495397601</v>
      </c>
      <c r="W309">
        <v>0.54567503929138195</v>
      </c>
      <c r="X309">
        <v>0.63432276248931896</v>
      </c>
      <c r="Y309">
        <v>0.58716905117034901</v>
      </c>
    </row>
    <row r="310" spans="1:25" x14ac:dyDescent="0.4">
      <c r="A310" t="s">
        <v>225</v>
      </c>
      <c r="B310">
        <v>0.54175412654876698</v>
      </c>
      <c r="C310">
        <v>0.78265208005905196</v>
      </c>
      <c r="D310">
        <v>0.66024724145730396</v>
      </c>
      <c r="E310">
        <v>0.36917829513549799</v>
      </c>
      <c r="F310">
        <v>0.63787627220153797</v>
      </c>
      <c r="G310">
        <v>0.45884213762150899</v>
      </c>
      <c r="H310">
        <v>0.25787106156349199</v>
      </c>
      <c r="I310">
        <v>0.54956269264221203</v>
      </c>
      <c r="J310">
        <v>0.33350591444306898</v>
      </c>
      <c r="K310">
        <v>0.28039094805717502</v>
      </c>
      <c r="L310">
        <v>0.59202176332473799</v>
      </c>
      <c r="M310">
        <v>0.390626837809881</v>
      </c>
      <c r="N310">
        <v>0.32171541452407798</v>
      </c>
      <c r="O310">
        <v>0.558557569980621</v>
      </c>
      <c r="P310">
        <v>0.45637101183334999</v>
      </c>
      <c r="Q310">
        <v>0.171598970890045</v>
      </c>
      <c r="R310">
        <v>0.39839130640029902</v>
      </c>
      <c r="S310">
        <v>0.23417989909648901</v>
      </c>
      <c r="T310">
        <v>0.214581608772278</v>
      </c>
      <c r="U310">
        <v>0.44300997257232699</v>
      </c>
      <c r="V310">
        <v>0.33557172699107102</v>
      </c>
      <c r="W310">
        <v>0.30921053886413602</v>
      </c>
      <c r="X310">
        <v>0.494757860898972</v>
      </c>
      <c r="Y310">
        <v>0.40130570530891402</v>
      </c>
    </row>
    <row r="311" spans="1:25" x14ac:dyDescent="0.4">
      <c r="A311" t="s">
        <v>226</v>
      </c>
      <c r="B311">
        <v>0.60749268531799305</v>
      </c>
      <c r="C311">
        <v>0.70446890592575095</v>
      </c>
      <c r="D311">
        <v>0.68054149242547801</v>
      </c>
      <c r="E311">
        <v>0.50208473205566395</v>
      </c>
      <c r="F311">
        <v>0.59592670202255205</v>
      </c>
      <c r="G311">
        <v>0.55337632619417598</v>
      </c>
      <c r="H311">
        <v>0.404619961977005</v>
      </c>
      <c r="I311">
        <v>0.55395680665969804</v>
      </c>
      <c r="J311">
        <v>0.483933201202979</v>
      </c>
      <c r="K311">
        <v>0.35294118523597701</v>
      </c>
      <c r="L311">
        <v>0.50468671321868896</v>
      </c>
      <c r="M311">
        <v>0.399466409133031</v>
      </c>
      <c r="N311">
        <v>0.36645254492759699</v>
      </c>
      <c r="O311">
        <v>0.53714197874069203</v>
      </c>
      <c r="P311">
        <v>0.44067064386147697</v>
      </c>
      <c r="Q311">
        <v>0.570040643215179</v>
      </c>
      <c r="R311">
        <v>0.65819662809371904</v>
      </c>
      <c r="S311">
        <v>0.61251876904414204</v>
      </c>
      <c r="T311">
        <v>0.61347872018814098</v>
      </c>
      <c r="U311">
        <v>0.70717424154281605</v>
      </c>
      <c r="V311">
        <v>0.66521214521848204</v>
      </c>
      <c r="W311">
        <v>0.47682386636733998</v>
      </c>
      <c r="X311">
        <v>0.561162889003754</v>
      </c>
      <c r="Y311">
        <v>0.508059976192621</v>
      </c>
    </row>
    <row r="312" spans="1:25" x14ac:dyDescent="0.4">
      <c r="A312" t="s">
        <v>227</v>
      </c>
      <c r="B312">
        <v>0.69390529394149802</v>
      </c>
      <c r="C312">
        <v>0.821660697460175</v>
      </c>
      <c r="D312">
        <v>0.740039005424037</v>
      </c>
      <c r="E312">
        <v>0.51419556140899703</v>
      </c>
      <c r="F312">
        <v>0.70039653778076205</v>
      </c>
      <c r="G312">
        <v>0.57762555823181605</v>
      </c>
      <c r="H312">
        <v>0.44590279459953303</v>
      </c>
      <c r="I312">
        <v>0.71603804826736495</v>
      </c>
      <c r="J312">
        <v>0.62734294750473696</v>
      </c>
      <c r="K312">
        <v>0.50264549255371105</v>
      </c>
      <c r="L312">
        <v>0.58544111251831099</v>
      </c>
      <c r="M312">
        <v>0.532991125728145</v>
      </c>
      <c r="N312">
        <v>0.44330063462257402</v>
      </c>
      <c r="O312">
        <v>0.58321416378021196</v>
      </c>
      <c r="P312">
        <v>0.51485244704015298</v>
      </c>
      <c r="Q312">
        <v>0.38767978549003601</v>
      </c>
      <c r="R312">
        <v>0.64081567525863603</v>
      </c>
      <c r="S312">
        <v>0.52299810629902499</v>
      </c>
      <c r="T312">
        <v>0.38238453865051297</v>
      </c>
      <c r="U312">
        <v>0.62819558382034302</v>
      </c>
      <c r="V312">
        <v>0.51781510313351997</v>
      </c>
      <c r="W312">
        <v>0.504985332489014</v>
      </c>
      <c r="X312">
        <v>0.70938497781753496</v>
      </c>
      <c r="Y312">
        <v>0.63821891401753295</v>
      </c>
    </row>
    <row r="313" spans="1:25" x14ac:dyDescent="0.4">
      <c r="A313" t="s">
        <v>228</v>
      </c>
      <c r="B313">
        <v>0.75520163774490401</v>
      </c>
      <c r="C313">
        <v>0.86917471885681197</v>
      </c>
      <c r="D313">
        <v>0.82942171841859802</v>
      </c>
      <c r="E313">
        <v>0.60605573654174805</v>
      </c>
      <c r="F313">
        <v>0.78376770019531194</v>
      </c>
      <c r="G313">
        <v>0.73243497759103804</v>
      </c>
      <c r="H313">
        <v>0.64648908376693703</v>
      </c>
      <c r="I313">
        <v>0.79046338796615601</v>
      </c>
      <c r="J313">
        <v>0.74358962625265101</v>
      </c>
      <c r="K313">
        <v>0.51784300804138195</v>
      </c>
      <c r="L313">
        <v>0.77181208133697499</v>
      </c>
      <c r="M313">
        <v>0.68398979306220997</v>
      </c>
      <c r="N313">
        <v>0.47989553213119501</v>
      </c>
      <c r="O313">
        <v>0.76342248916625999</v>
      </c>
      <c r="P313">
        <v>0.68953526765108097</v>
      </c>
      <c r="Q313">
        <v>0.56152832508087203</v>
      </c>
      <c r="R313">
        <v>0.80195003747940097</v>
      </c>
      <c r="S313">
        <v>0.74104316532611803</v>
      </c>
      <c r="T313">
        <v>0.498507469892502</v>
      </c>
      <c r="U313">
        <v>0.75354105234146096</v>
      </c>
      <c r="V313">
        <v>0.64074392244219802</v>
      </c>
      <c r="W313">
        <v>0.62913274765014604</v>
      </c>
      <c r="X313">
        <v>0.82094413042068504</v>
      </c>
      <c r="Y313">
        <v>0.78397158384323096</v>
      </c>
    </row>
    <row r="314" spans="1:25" x14ac:dyDescent="0.4">
      <c r="A314" t="s">
        <v>229</v>
      </c>
      <c r="B314">
        <v>0.45512914657592801</v>
      </c>
      <c r="C314">
        <v>0.64013272523880005</v>
      </c>
      <c r="D314">
        <v>0.52036139465147402</v>
      </c>
      <c r="E314">
        <v>0.35869038105010997</v>
      </c>
      <c r="F314">
        <v>0.57929217815399203</v>
      </c>
      <c r="G314">
        <v>0.46974485343502398</v>
      </c>
      <c r="H314">
        <v>0.42500001192092901</v>
      </c>
      <c r="I314">
        <v>0.71631205081939697</v>
      </c>
      <c r="J314">
        <v>0.61080974628848395</v>
      </c>
      <c r="K314">
        <v>0.52405190467834495</v>
      </c>
      <c r="L314">
        <v>0.68758642673492398</v>
      </c>
      <c r="M314">
        <v>0.59844465986374895</v>
      </c>
      <c r="N314">
        <v>0.49140435457229598</v>
      </c>
      <c r="O314">
        <v>0.70836031436920199</v>
      </c>
      <c r="P314">
        <v>0.59867530388216805</v>
      </c>
      <c r="Q314">
        <v>0.487773656845093</v>
      </c>
      <c r="R314">
        <v>0.71366763114929199</v>
      </c>
      <c r="S314">
        <v>0.58859691600645703</v>
      </c>
      <c r="T314">
        <v>0.369190603494644</v>
      </c>
      <c r="U314">
        <v>0.66686493158340499</v>
      </c>
      <c r="V314">
        <v>0.51623319233617504</v>
      </c>
      <c r="W314">
        <v>0.39731681346893299</v>
      </c>
      <c r="X314">
        <v>0.68746489286422696</v>
      </c>
      <c r="Y314">
        <v>0.54578698642792201</v>
      </c>
    </row>
    <row r="315" spans="1:25" x14ac:dyDescent="0.4">
      <c r="A315" t="s">
        <v>230</v>
      </c>
      <c r="B315">
        <v>0.54691082239151001</v>
      </c>
      <c r="C315">
        <v>0.84028792381286599</v>
      </c>
      <c r="D315">
        <v>0.75829029970980699</v>
      </c>
      <c r="E315">
        <v>0.46730068325996399</v>
      </c>
      <c r="F315">
        <v>0.75427681207656905</v>
      </c>
      <c r="G315">
        <v>0.61680405686395101</v>
      </c>
      <c r="H315">
        <v>0.35388126969337502</v>
      </c>
      <c r="I315">
        <v>0.787644803524017</v>
      </c>
      <c r="J315">
        <v>0.53640737322589604</v>
      </c>
      <c r="K315">
        <v>0.25958865880966198</v>
      </c>
      <c r="L315">
        <v>0.75458538532257102</v>
      </c>
      <c r="M315">
        <v>0.40509028476257603</v>
      </c>
      <c r="N315">
        <v>0.202826663851738</v>
      </c>
      <c r="O315">
        <v>0.72311568260192904</v>
      </c>
      <c r="P315">
        <v>0.33947169555916801</v>
      </c>
      <c r="Q315">
        <v>0.26469680666923501</v>
      </c>
      <c r="R315">
        <v>0.73266839981079102</v>
      </c>
      <c r="S315">
        <v>0.40581139656976301</v>
      </c>
      <c r="T315">
        <v>0.31954702734947199</v>
      </c>
      <c r="U315">
        <v>0.85684210062027</v>
      </c>
      <c r="V315">
        <v>0.72778144715141202</v>
      </c>
      <c r="W315">
        <v>0.527060806751251</v>
      </c>
      <c r="X315">
        <v>0.82768863439559903</v>
      </c>
      <c r="Y315">
        <v>0.745587619176455</v>
      </c>
    </row>
    <row r="316" spans="1:25" x14ac:dyDescent="0.4">
      <c r="A316" t="s">
        <v>231</v>
      </c>
      <c r="B316">
        <v>0.45088943839073198</v>
      </c>
      <c r="C316">
        <v>0.60621470212936401</v>
      </c>
      <c r="D316">
        <v>0.52692552198443499</v>
      </c>
      <c r="E316">
        <v>0.37638965249061601</v>
      </c>
      <c r="F316">
        <v>0.55276018381118797</v>
      </c>
      <c r="G316">
        <v>0.46688374144989098</v>
      </c>
      <c r="H316">
        <v>0.47838827967643699</v>
      </c>
      <c r="I316">
        <v>0.56164383888244596</v>
      </c>
      <c r="J316">
        <v>0.52395002204075203</v>
      </c>
      <c r="K316">
        <v>0.40350878238678001</v>
      </c>
      <c r="L316">
        <v>0.52950751781463601</v>
      </c>
      <c r="M316">
        <v>0.46123511383408</v>
      </c>
      <c r="N316">
        <v>0.24216620624065399</v>
      </c>
      <c r="O316">
        <v>0.40364187955856301</v>
      </c>
      <c r="P316">
        <v>0.29631958954166998</v>
      </c>
      <c r="Q316">
        <v>0.26584100723266602</v>
      </c>
      <c r="R316">
        <v>0.47971037030219998</v>
      </c>
      <c r="S316">
        <v>0.32624604200062002</v>
      </c>
      <c r="T316">
        <v>0.33333334326744102</v>
      </c>
      <c r="U316">
        <v>0.53276640176773105</v>
      </c>
      <c r="V316">
        <v>0.403557987589585</v>
      </c>
      <c r="W316">
        <v>0.242091670632362</v>
      </c>
      <c r="X316">
        <v>0.42958748340606701</v>
      </c>
      <c r="Y316">
        <v>0.31152359226293702</v>
      </c>
    </row>
    <row r="317" spans="1:25" x14ac:dyDescent="0.4">
      <c r="A317" t="s">
        <v>232</v>
      </c>
      <c r="B317">
        <v>0.52059221267700195</v>
      </c>
      <c r="C317">
        <v>0.70971471071243297</v>
      </c>
      <c r="D317">
        <v>0.62121020136652805</v>
      </c>
      <c r="E317">
        <v>0.395138889551163</v>
      </c>
      <c r="F317">
        <v>0.70408678054809604</v>
      </c>
      <c r="G317">
        <v>0.52112080921997905</v>
      </c>
      <c r="H317">
        <v>0.42857143282890298</v>
      </c>
      <c r="I317">
        <v>0.61672842502594005</v>
      </c>
      <c r="J317">
        <v>0.51142578914358805</v>
      </c>
      <c r="K317">
        <v>0.38618716597557101</v>
      </c>
      <c r="L317">
        <v>0.59386974573135398</v>
      </c>
      <c r="M317">
        <v>0.44479640754493499</v>
      </c>
      <c r="N317">
        <v>0.31676757335662797</v>
      </c>
      <c r="O317">
        <v>0.54844468832016002</v>
      </c>
      <c r="P317">
        <v>0.368581359450881</v>
      </c>
      <c r="Q317">
        <v>0.40135365724563599</v>
      </c>
      <c r="R317">
        <v>0.68612724542617798</v>
      </c>
      <c r="S317">
        <v>0.46922992371224098</v>
      </c>
      <c r="T317">
        <v>0.485416680574417</v>
      </c>
      <c r="U317">
        <v>0.64394831657409701</v>
      </c>
      <c r="V317">
        <v>0.55867198834548104</v>
      </c>
      <c r="W317">
        <v>0.51497358083724998</v>
      </c>
      <c r="X317">
        <v>0.629200458526611</v>
      </c>
      <c r="Y317">
        <v>0.56870507066314302</v>
      </c>
    </row>
    <row r="318" spans="1:25" x14ac:dyDescent="0.4">
      <c r="A318" t="s">
        <v>233</v>
      </c>
      <c r="B318">
        <v>0.35641521215438798</v>
      </c>
      <c r="C318">
        <v>0.50878089666366599</v>
      </c>
      <c r="D318">
        <v>0.40871129208995399</v>
      </c>
      <c r="E318">
        <v>0.36824101209640497</v>
      </c>
      <c r="F318">
        <v>0.60259330272674605</v>
      </c>
      <c r="G318">
        <v>0.46580273489798302</v>
      </c>
      <c r="H318">
        <v>0.375162273645401</v>
      </c>
      <c r="I318">
        <v>0.63127034902572599</v>
      </c>
      <c r="J318">
        <v>0.492710076032146</v>
      </c>
      <c r="K318">
        <v>0.333679288625717</v>
      </c>
      <c r="L318">
        <v>0.49267783761024497</v>
      </c>
      <c r="M318">
        <v>0.42688010104240898</v>
      </c>
      <c r="N318">
        <v>0.25757271051406899</v>
      </c>
      <c r="O318">
        <v>0.46694096922874501</v>
      </c>
      <c r="P318">
        <v>0.33431500677139497</v>
      </c>
      <c r="Q318">
        <v>0.34239411354064903</v>
      </c>
      <c r="R318">
        <v>0.527685046195984</v>
      </c>
      <c r="S318">
        <v>0.39636668178342999</v>
      </c>
      <c r="T318">
        <v>0.27571427822112998</v>
      </c>
      <c r="U318">
        <v>0.51504427194595304</v>
      </c>
      <c r="V318">
        <v>0.39757076098072902</v>
      </c>
      <c r="W318">
        <v>0.47648036479950001</v>
      </c>
      <c r="X318">
        <v>0.62363916635513295</v>
      </c>
      <c r="Y318">
        <v>0.53694444894790605</v>
      </c>
    </row>
    <row r="319" spans="1:25" x14ac:dyDescent="0.4">
      <c r="A319" t="s">
        <v>234</v>
      </c>
      <c r="B319">
        <v>0.283746868371964</v>
      </c>
      <c r="C319">
        <v>0.62620365619659402</v>
      </c>
      <c r="D319">
        <v>0.41310014498644898</v>
      </c>
      <c r="E319">
        <v>0.48970517516136203</v>
      </c>
      <c r="F319">
        <v>0.66464042663574197</v>
      </c>
      <c r="G319">
        <v>0.55913024729695804</v>
      </c>
      <c r="H319">
        <v>0.63841807842254605</v>
      </c>
      <c r="I319">
        <v>0.79211848974227905</v>
      </c>
      <c r="J319">
        <v>0.723849027321256</v>
      </c>
      <c r="K319">
        <v>0.56701028347015403</v>
      </c>
      <c r="L319">
        <v>0.80864715576171897</v>
      </c>
      <c r="M319">
        <v>0.73302868316913505</v>
      </c>
      <c r="N319">
        <v>0.58825337886810303</v>
      </c>
      <c r="O319">
        <v>0.80950987339019798</v>
      </c>
      <c r="P319">
        <v>0.73399102276769201</v>
      </c>
      <c r="Q319">
        <v>0.60337501764297496</v>
      </c>
      <c r="R319">
        <v>0.81338727474212602</v>
      </c>
      <c r="S319">
        <v>0.74470022629047306</v>
      </c>
      <c r="T319">
        <v>0.56427729129791304</v>
      </c>
      <c r="U319">
        <v>0.74534881114959695</v>
      </c>
      <c r="V319">
        <v>0.66882317436152505</v>
      </c>
      <c r="W319">
        <v>0.73982125520706199</v>
      </c>
      <c r="X319">
        <v>0.82567352056503296</v>
      </c>
      <c r="Y319">
        <v>0.78411165188098797</v>
      </c>
    </row>
    <row r="320" spans="1:25" x14ac:dyDescent="0.4">
      <c r="A320" t="s">
        <v>235</v>
      </c>
      <c r="B320">
        <v>0.54022532701492298</v>
      </c>
      <c r="C320">
        <v>0.75825226306915305</v>
      </c>
      <c r="D320">
        <v>0.65224969387054499</v>
      </c>
      <c r="E320">
        <v>0.475432008504868</v>
      </c>
      <c r="F320">
        <v>0.66416853666305498</v>
      </c>
      <c r="G320">
        <v>0.565728400592451</v>
      </c>
      <c r="H320">
        <v>0.41985267400741599</v>
      </c>
      <c r="I320">
        <v>0.64003509283065796</v>
      </c>
      <c r="J320">
        <v>0.50410245524512398</v>
      </c>
      <c r="K320">
        <v>0.55665022134780895</v>
      </c>
      <c r="L320">
        <v>0.676202833652496</v>
      </c>
      <c r="M320">
        <v>0.61800780781993103</v>
      </c>
      <c r="N320">
        <v>0.44674620032310502</v>
      </c>
      <c r="O320">
        <v>0.63735288381576505</v>
      </c>
      <c r="P320">
        <v>0.56249228782123994</v>
      </c>
      <c r="Q320">
        <v>0.582419693470001</v>
      </c>
      <c r="R320">
        <v>0.72313678264617898</v>
      </c>
      <c r="S320">
        <v>0.668518881003062</v>
      </c>
      <c r="T320">
        <v>0.563987135887146</v>
      </c>
      <c r="U320">
        <v>0.78610712289810203</v>
      </c>
      <c r="V320">
        <v>0.70987112433822097</v>
      </c>
      <c r="W320">
        <v>0.55399358272552501</v>
      </c>
      <c r="X320">
        <v>0.74294292926788297</v>
      </c>
      <c r="Y320">
        <v>0.68884714444478301</v>
      </c>
    </row>
    <row r="321" spans="1:25" x14ac:dyDescent="0.4">
      <c r="A321" t="s">
        <v>236</v>
      </c>
      <c r="B321">
        <v>0.71943289041519198</v>
      </c>
      <c r="C321">
        <v>0.77571755647659302</v>
      </c>
      <c r="D321">
        <v>0.73986728624864095</v>
      </c>
      <c r="E321">
        <v>0.61548697948455799</v>
      </c>
      <c r="F321">
        <v>0.70093530416488603</v>
      </c>
      <c r="G321">
        <v>0.66713758490302399</v>
      </c>
      <c r="H321">
        <v>0.572487652301788</v>
      </c>
      <c r="I321">
        <v>0.70037859678268399</v>
      </c>
      <c r="J321">
        <v>0.635210351510481</v>
      </c>
      <c r="K321">
        <v>0.49761292338371299</v>
      </c>
      <c r="L321">
        <v>0.66367447376251198</v>
      </c>
      <c r="M321">
        <v>0.57760116457939104</v>
      </c>
      <c r="N321">
        <v>0.507529556751251</v>
      </c>
      <c r="O321">
        <v>0.63105273246765103</v>
      </c>
      <c r="P321">
        <v>0.56340198625217797</v>
      </c>
      <c r="Q321">
        <v>0.62587445974349998</v>
      </c>
      <c r="R321">
        <v>0.73237097263336204</v>
      </c>
      <c r="S321">
        <v>0.67851762879978506</v>
      </c>
      <c r="T321">
        <v>0.59473681449890103</v>
      </c>
      <c r="U321">
        <v>0.73010379076003995</v>
      </c>
      <c r="V321">
        <v>0.68165879899805204</v>
      </c>
      <c r="W321">
        <v>0.63750714063644398</v>
      </c>
      <c r="X321">
        <v>0.69742250442504905</v>
      </c>
      <c r="Y321">
        <v>0.67206978797912598</v>
      </c>
    </row>
    <row r="322" spans="1:25" x14ac:dyDescent="0.4">
      <c r="A322" t="s">
        <v>237</v>
      </c>
      <c r="B322">
        <v>0.57658213376998901</v>
      </c>
      <c r="C322">
        <v>0.71221262216568004</v>
      </c>
      <c r="D322">
        <v>0.65891997486937304</v>
      </c>
      <c r="E322">
        <v>0.47090446949005099</v>
      </c>
      <c r="F322">
        <v>0.64152061939239502</v>
      </c>
      <c r="G322">
        <v>0.56452550666004997</v>
      </c>
      <c r="H322">
        <v>0.481568872928619</v>
      </c>
      <c r="I322">
        <v>0.68712455034256004</v>
      </c>
      <c r="J322">
        <v>0.54856891784013495</v>
      </c>
      <c r="K322">
        <v>0.287639141082764</v>
      </c>
      <c r="L322">
        <v>0.62992346286773704</v>
      </c>
      <c r="M322">
        <v>0.414870102615917</v>
      </c>
      <c r="N322">
        <v>0.38263890147209201</v>
      </c>
      <c r="O322">
        <v>0.69894802570342995</v>
      </c>
      <c r="P322">
        <v>0.49139445085151501</v>
      </c>
      <c r="Q322">
        <v>0.36623239517211897</v>
      </c>
      <c r="R322">
        <v>0.69159358739852905</v>
      </c>
      <c r="S322">
        <v>0.49880744604503402</v>
      </c>
      <c r="T322">
        <v>0.50451552867889404</v>
      </c>
      <c r="U322">
        <v>0.72073340415954601</v>
      </c>
      <c r="V322">
        <v>0.58308003229253402</v>
      </c>
      <c r="W322">
        <v>0.53378379344940197</v>
      </c>
      <c r="X322">
        <v>0.71266233921051003</v>
      </c>
      <c r="Y322">
        <v>0.60287412942624596</v>
      </c>
    </row>
    <row r="323" spans="1:25" x14ac:dyDescent="0.4">
      <c r="A323" t="s">
        <v>238</v>
      </c>
      <c r="B323">
        <v>0.82061874866485596</v>
      </c>
      <c r="C323">
        <v>0.85398769378662098</v>
      </c>
      <c r="D323">
        <v>0.83647662732336203</v>
      </c>
      <c r="E323">
        <v>0.56356769800186202</v>
      </c>
      <c r="F323">
        <v>0.64656031131744396</v>
      </c>
      <c r="G323">
        <v>0.59024683303303205</v>
      </c>
      <c r="H323">
        <v>0.35904708504676802</v>
      </c>
      <c r="I323">
        <v>0.43869209289550798</v>
      </c>
      <c r="J323">
        <v>0.39143242935339601</v>
      </c>
      <c r="K323">
        <v>0.379265516996384</v>
      </c>
      <c r="L323">
        <v>0.42918270826339699</v>
      </c>
      <c r="M323">
        <v>0.40096852514478898</v>
      </c>
      <c r="N323">
        <v>0.33421814441680903</v>
      </c>
      <c r="O323">
        <v>0.43893450498580899</v>
      </c>
      <c r="P323">
        <v>0.39256573716799398</v>
      </c>
      <c r="Q323">
        <v>0.50540179014205899</v>
      </c>
      <c r="R323">
        <v>0.592717885971069</v>
      </c>
      <c r="S323">
        <v>0.53364783194330001</v>
      </c>
      <c r="T323">
        <v>0.486656963825226</v>
      </c>
      <c r="U323">
        <v>0.68012261390686002</v>
      </c>
      <c r="V323">
        <v>0.60517949362595902</v>
      </c>
      <c r="W323">
        <v>0.42967033386230502</v>
      </c>
      <c r="X323">
        <v>0.51025056838989302</v>
      </c>
      <c r="Y323">
        <v>0.465295647581418</v>
      </c>
    </row>
    <row r="324" spans="1:25" x14ac:dyDescent="0.4">
      <c r="A324" t="s">
        <v>239</v>
      </c>
      <c r="B324">
        <v>0.36525294184684798</v>
      </c>
      <c r="C324">
        <v>0.648215591907501</v>
      </c>
      <c r="D324">
        <v>0.46527839203675603</v>
      </c>
      <c r="E324">
        <v>0.458106338977814</v>
      </c>
      <c r="F324">
        <v>0.67039161920547496</v>
      </c>
      <c r="G324">
        <v>0.513561385373274</v>
      </c>
      <c r="H324">
        <v>0.459640562534332</v>
      </c>
      <c r="I324">
        <v>0.55506116151809703</v>
      </c>
      <c r="J324">
        <v>0.48861536011099799</v>
      </c>
      <c r="K324">
        <v>0.457909345626831</v>
      </c>
      <c r="L324">
        <v>0.5703125</v>
      </c>
      <c r="M324">
        <v>0.51025420427322399</v>
      </c>
      <c r="N324">
        <v>0.44374710321426403</v>
      </c>
      <c r="O324">
        <v>0.55533641576767001</v>
      </c>
      <c r="P324">
        <v>0.48198054358363202</v>
      </c>
      <c r="Q324">
        <v>0.36388480663299599</v>
      </c>
      <c r="R324">
        <v>0.54385310411453203</v>
      </c>
      <c r="S324">
        <v>0.42211217805743201</v>
      </c>
      <c r="T324">
        <v>0.39973786473274198</v>
      </c>
      <c r="U324">
        <v>0.76492893695831299</v>
      </c>
      <c r="V324">
        <v>0.63643505424261104</v>
      </c>
      <c r="W324">
        <v>0.41655173897743197</v>
      </c>
      <c r="X324">
        <v>0.64465624094009399</v>
      </c>
      <c r="Y324">
        <v>0.53908357396721795</v>
      </c>
    </row>
    <row r="325" spans="1:25" x14ac:dyDescent="0.4">
      <c r="A325" t="s">
        <v>240</v>
      </c>
      <c r="B325">
        <v>0.68223881721496604</v>
      </c>
      <c r="C325">
        <v>0.83009666204452504</v>
      </c>
      <c r="D325">
        <v>0.75441687937938795</v>
      </c>
      <c r="E325">
        <v>0.52533978223800704</v>
      </c>
      <c r="F325">
        <v>0.70682466030120805</v>
      </c>
      <c r="G325">
        <v>0.606281334703619</v>
      </c>
      <c r="H325">
        <v>0.46189165115356401</v>
      </c>
      <c r="I325">
        <v>0.76489192247390703</v>
      </c>
      <c r="J325">
        <v>0.60674767421953602</v>
      </c>
      <c r="K325">
        <v>0.48953974246978799</v>
      </c>
      <c r="L325">
        <v>0.73806393146514904</v>
      </c>
      <c r="M325">
        <v>0.57980591600591502</v>
      </c>
      <c r="N325">
        <v>0.21630756556987801</v>
      </c>
      <c r="O325">
        <v>0.56479918956756603</v>
      </c>
      <c r="P325">
        <v>0.31624279284116003</v>
      </c>
      <c r="Q325">
        <v>0.37455490231513999</v>
      </c>
      <c r="R325">
        <v>0.68645489215850797</v>
      </c>
      <c r="S325">
        <v>0.49442418867891502</v>
      </c>
      <c r="T325">
        <v>0.47102525830268899</v>
      </c>
      <c r="U325">
        <v>0.63211506605148304</v>
      </c>
      <c r="V325">
        <v>0.54682233929634105</v>
      </c>
      <c r="W325">
        <v>0.44132918119430498</v>
      </c>
      <c r="X325">
        <v>0.57547169923782304</v>
      </c>
      <c r="Y325">
        <v>0.48363963672609001</v>
      </c>
    </row>
    <row r="326" spans="1:25" x14ac:dyDescent="0.4">
      <c r="A326" t="s">
        <v>241</v>
      </c>
      <c r="B326">
        <v>0.53791242837905895</v>
      </c>
      <c r="C326">
        <v>0.71850085258483898</v>
      </c>
      <c r="D326">
        <v>0.660243583762127</v>
      </c>
      <c r="E326">
        <v>0.47926023602485701</v>
      </c>
      <c r="F326">
        <v>0.72046113014221203</v>
      </c>
      <c r="G326">
        <v>0.59645562003488095</v>
      </c>
      <c r="H326">
        <v>0.559828221797943</v>
      </c>
      <c r="I326">
        <v>0.77665597200393699</v>
      </c>
      <c r="J326">
        <v>0.71207507667334202</v>
      </c>
      <c r="K326">
        <v>0.56109726428985596</v>
      </c>
      <c r="L326">
        <v>0.78114581108093295</v>
      </c>
      <c r="M326">
        <v>0.68042981106302003</v>
      </c>
      <c r="N326">
        <v>0.51130563020706199</v>
      </c>
      <c r="O326">
        <v>0.78980100154876698</v>
      </c>
      <c r="P326">
        <v>0.691730887993522</v>
      </c>
      <c r="Q326">
        <v>0.57211244106292702</v>
      </c>
      <c r="R326">
        <v>0.73096555471420299</v>
      </c>
      <c r="S326">
        <v>0.67107713481654296</v>
      </c>
      <c r="T326">
        <v>0.43832579255104098</v>
      </c>
      <c r="U326">
        <v>0.60480421781539895</v>
      </c>
      <c r="V326">
        <v>0.50750562937363297</v>
      </c>
      <c r="W326">
        <v>0.67673742771148704</v>
      </c>
      <c r="X326">
        <v>0.837779700756073</v>
      </c>
      <c r="Y326">
        <v>0.77956289571264503</v>
      </c>
    </row>
    <row r="327" spans="1:25" x14ac:dyDescent="0.4">
      <c r="A327" t="s">
        <v>242</v>
      </c>
      <c r="B327">
        <v>0.60060912370681796</v>
      </c>
      <c r="C327">
        <v>0.84004813432693504</v>
      </c>
      <c r="D327">
        <v>0.80481202910546601</v>
      </c>
      <c r="E327">
        <v>0.55776107311248802</v>
      </c>
      <c r="F327">
        <v>0.76158738136291504</v>
      </c>
      <c r="G327">
        <v>0.71591428145259395</v>
      </c>
      <c r="H327">
        <v>0.66331660747528098</v>
      </c>
      <c r="I327">
        <v>0.80224263668060303</v>
      </c>
      <c r="J327">
        <v>0.766213565456624</v>
      </c>
      <c r="K327">
        <v>0.50450450181961104</v>
      </c>
      <c r="L327">
        <v>0.73065012693405196</v>
      </c>
      <c r="M327">
        <v>0.64029624713521405</v>
      </c>
      <c r="N327">
        <v>0.236151143908501</v>
      </c>
      <c r="O327">
        <v>0.43442133069038402</v>
      </c>
      <c r="P327">
        <v>0.32222291178443802</v>
      </c>
      <c r="Q327">
        <v>0.25792500376701399</v>
      </c>
      <c r="R327">
        <v>0.43941032886505099</v>
      </c>
      <c r="S327">
        <v>0.30967653000435902</v>
      </c>
      <c r="T327">
        <v>0.426798105239868</v>
      </c>
      <c r="U327">
        <v>0.67063128948211703</v>
      </c>
      <c r="V327">
        <v>0.54990832598841999</v>
      </c>
      <c r="W327">
        <v>0.61639344692230202</v>
      </c>
      <c r="X327">
        <v>0.82780718803405795</v>
      </c>
      <c r="Y327">
        <v>0.76952851953960599</v>
      </c>
    </row>
    <row r="328" spans="1:25" x14ac:dyDescent="0.4">
      <c r="A328" t="s">
        <v>243</v>
      </c>
      <c r="B328">
        <v>0.60002142190933205</v>
      </c>
      <c r="C328">
        <v>0.75372934341430697</v>
      </c>
      <c r="D328">
        <v>0.69798265423690997</v>
      </c>
      <c r="E328">
        <v>0.486092239618301</v>
      </c>
      <c r="F328">
        <v>0.72113221883773804</v>
      </c>
      <c r="G328">
        <v>0.58598831426678999</v>
      </c>
      <c r="H328">
        <v>0.44496938586235002</v>
      </c>
      <c r="I328">
        <v>0.66851907968521096</v>
      </c>
      <c r="J328">
        <v>0.53864161225787399</v>
      </c>
      <c r="K328">
        <v>0.32564523816108698</v>
      </c>
      <c r="L328">
        <v>0.619989573955536</v>
      </c>
      <c r="M328">
        <v>0.41467835924081597</v>
      </c>
      <c r="N328">
        <v>0.36651113629341098</v>
      </c>
      <c r="O328">
        <v>0.71444112062454201</v>
      </c>
      <c r="P328">
        <v>0.49925200719582402</v>
      </c>
      <c r="Q328">
        <v>0.36342498660087602</v>
      </c>
      <c r="R328">
        <v>0.70761889219284102</v>
      </c>
      <c r="S328">
        <v>0.445678090840055</v>
      </c>
      <c r="T328">
        <v>0.494101732969284</v>
      </c>
      <c r="U328">
        <v>0.75126653909683205</v>
      </c>
      <c r="V328">
        <v>0.59800414584185002</v>
      </c>
      <c r="W328">
        <v>0.46661853790283198</v>
      </c>
      <c r="X328">
        <v>0.75915759801864602</v>
      </c>
      <c r="Y328">
        <v>0.58089521814856604</v>
      </c>
    </row>
    <row r="329" spans="1:25" x14ac:dyDescent="0.4">
      <c r="A329" t="s">
        <v>244</v>
      </c>
      <c r="B329">
        <v>0.411603182554245</v>
      </c>
      <c r="C329">
        <v>0.515452921390533</v>
      </c>
      <c r="D329">
        <v>0.47701439836568998</v>
      </c>
      <c r="E329">
        <v>0.40285864472389199</v>
      </c>
      <c r="F329">
        <v>0.74160236120223999</v>
      </c>
      <c r="G329">
        <v>0.66892605653980297</v>
      </c>
      <c r="H329">
        <v>0.52381259202957198</v>
      </c>
      <c r="I329">
        <v>0.79606121778488204</v>
      </c>
      <c r="J329">
        <v>0.70274093485715095</v>
      </c>
      <c r="K329">
        <v>0.30859175324440002</v>
      </c>
      <c r="L329">
        <v>0.62884157896041903</v>
      </c>
      <c r="M329">
        <v>0.43027719959878102</v>
      </c>
      <c r="N329">
        <v>0.33083111047744801</v>
      </c>
      <c r="O329">
        <v>0.57982259988784801</v>
      </c>
      <c r="P329">
        <v>0.44131645612549403</v>
      </c>
      <c r="Q329">
        <v>0.44717100262641901</v>
      </c>
      <c r="R329">
        <v>0.615875244140625</v>
      </c>
      <c r="S329">
        <v>0.53621723463660798</v>
      </c>
      <c r="T329">
        <v>0.51685619354248002</v>
      </c>
      <c r="U329">
        <v>0.68657433986663796</v>
      </c>
      <c r="V329">
        <v>0.58547815941927706</v>
      </c>
      <c r="W329">
        <v>0.40004676580429099</v>
      </c>
      <c r="X329">
        <v>0.70110768079757702</v>
      </c>
      <c r="Y329">
        <v>0.56317788571642202</v>
      </c>
    </row>
    <row r="330" spans="1:25" x14ac:dyDescent="0.4">
      <c r="A330" t="s">
        <v>245</v>
      </c>
      <c r="B330">
        <v>0.68640232086181596</v>
      </c>
      <c r="C330">
        <v>0.79360032081604004</v>
      </c>
      <c r="D330">
        <v>0.72747202217578899</v>
      </c>
      <c r="E330">
        <v>0.492542535066605</v>
      </c>
      <c r="F330">
        <v>0.61864429712295499</v>
      </c>
      <c r="G330">
        <v>0.54982663566867496</v>
      </c>
      <c r="H330">
        <v>0.573838770389557</v>
      </c>
      <c r="I330">
        <v>0.73803114891052202</v>
      </c>
      <c r="J330">
        <v>0.65695867935816499</v>
      </c>
      <c r="K330">
        <v>0.47429171204567</v>
      </c>
      <c r="L330">
        <v>0.63147276639938399</v>
      </c>
      <c r="M330">
        <v>0.55697653690973903</v>
      </c>
      <c r="N330">
        <v>0.38133639097213701</v>
      </c>
      <c r="O330">
        <v>0.51684087514877297</v>
      </c>
      <c r="P330">
        <v>0.46263749400774601</v>
      </c>
      <c r="Q330">
        <v>0.47625827789306602</v>
      </c>
      <c r="R330">
        <v>0.60053664445877097</v>
      </c>
      <c r="S330">
        <v>0.53754934668540999</v>
      </c>
      <c r="T330">
        <v>0.57200038433074996</v>
      </c>
      <c r="U330">
        <v>0.68279027938842796</v>
      </c>
      <c r="V330">
        <v>0.62872207661469803</v>
      </c>
      <c r="W330">
        <v>0.55283629894256603</v>
      </c>
      <c r="X330">
        <v>0.72607541084289595</v>
      </c>
      <c r="Y330">
        <v>0.64848376313845302</v>
      </c>
    </row>
    <row r="331" spans="1:25" x14ac:dyDescent="0.4">
      <c r="A331" t="s">
        <v>246</v>
      </c>
      <c r="B331">
        <v>0.55594688653945901</v>
      </c>
      <c r="C331">
        <v>0.627066969871521</v>
      </c>
      <c r="D331">
        <v>0.59435267929445201</v>
      </c>
      <c r="E331">
        <v>0.49743771553039601</v>
      </c>
      <c r="F331">
        <v>0.73565846681594804</v>
      </c>
      <c r="G331">
        <v>0.61838087230397898</v>
      </c>
      <c r="H331">
        <v>0.63860833644866899</v>
      </c>
      <c r="I331">
        <v>0.79749560356140103</v>
      </c>
      <c r="J331">
        <v>0.747560575865863</v>
      </c>
      <c r="K331">
        <v>0.58683902025222801</v>
      </c>
      <c r="L331">
        <v>0.75583362579345703</v>
      </c>
      <c r="M331">
        <v>0.68877610145953705</v>
      </c>
      <c r="N331">
        <v>0.53785312175750699</v>
      </c>
      <c r="O331">
        <v>0.74460428953170799</v>
      </c>
      <c r="P331">
        <v>0.66544707982163698</v>
      </c>
      <c r="Q331">
        <v>0.48514804244041398</v>
      </c>
      <c r="R331">
        <v>0.73419517278671298</v>
      </c>
      <c r="S331">
        <v>0.65936705600797096</v>
      </c>
      <c r="T331">
        <v>0.43551787734031699</v>
      </c>
      <c r="U331">
        <v>0.69466137886047397</v>
      </c>
      <c r="V331">
        <v>0.55778312630820703</v>
      </c>
      <c r="W331">
        <v>0.44295749068260198</v>
      </c>
      <c r="X331">
        <v>0.725389003753662</v>
      </c>
      <c r="Y331">
        <v>0.61570931343655899</v>
      </c>
    </row>
    <row r="332" spans="1:25" x14ac:dyDescent="0.4">
      <c r="A332" t="s">
        <v>247</v>
      </c>
      <c r="B332">
        <v>0.52547496557235696</v>
      </c>
      <c r="C332">
        <v>0.87495422363281194</v>
      </c>
      <c r="D332">
        <v>0.770801598375494</v>
      </c>
      <c r="E332">
        <v>0.39441832900047302</v>
      </c>
      <c r="F332">
        <v>0.74529737234115601</v>
      </c>
      <c r="G332">
        <v>0.58364681628617399</v>
      </c>
      <c r="H332">
        <v>0.48604992032051098</v>
      </c>
      <c r="I332">
        <v>0.83737999200820901</v>
      </c>
      <c r="J332">
        <v>0.74165106090632305</v>
      </c>
      <c r="K332">
        <v>0.51891422271728505</v>
      </c>
      <c r="L332">
        <v>0.79831475019455</v>
      </c>
      <c r="M332">
        <v>0.71861925721168496</v>
      </c>
      <c r="N332">
        <v>0.49498650431633001</v>
      </c>
      <c r="O332">
        <v>0.78503173589706399</v>
      </c>
      <c r="P332">
        <v>0.67949928072365895</v>
      </c>
      <c r="Q332">
        <v>0.5035759806633</v>
      </c>
      <c r="R332">
        <v>0.817124783992767</v>
      </c>
      <c r="S332">
        <v>0.73025158860466699</v>
      </c>
      <c r="T332">
        <v>0.465997755527496</v>
      </c>
      <c r="U332">
        <v>0.82689166069030795</v>
      </c>
      <c r="V332">
        <v>0.70897708697752504</v>
      </c>
      <c r="W332">
        <v>0.359653860330582</v>
      </c>
      <c r="X332">
        <v>0.74221056699752797</v>
      </c>
      <c r="Y332">
        <v>0.60681747983802503</v>
      </c>
    </row>
    <row r="333" spans="1:25" x14ac:dyDescent="0.4">
      <c r="A333" t="s">
        <v>248</v>
      </c>
      <c r="B333">
        <v>0.35475373268127403</v>
      </c>
      <c r="C333">
        <v>0.66666692495346103</v>
      </c>
      <c r="D333">
        <v>0.59704207722097602</v>
      </c>
      <c r="E333">
        <v>0.29204034805297902</v>
      </c>
      <c r="F333">
        <v>0.55756503343582198</v>
      </c>
      <c r="G333">
        <v>0.43789057387039099</v>
      </c>
      <c r="H333">
        <v>0.36043956875801098</v>
      </c>
      <c r="I333">
        <v>0.57716131210327104</v>
      </c>
      <c r="J333">
        <v>0.464919226709753</v>
      </c>
      <c r="K333">
        <v>0.26864466071128801</v>
      </c>
      <c r="L333">
        <v>0.42349755764007602</v>
      </c>
      <c r="M333">
        <v>0.32411958696320697</v>
      </c>
      <c r="N333">
        <v>0.28310501575469998</v>
      </c>
      <c r="O333">
        <v>0.57744562625884999</v>
      </c>
      <c r="P333">
        <v>0.39760702010244098</v>
      </c>
      <c r="Q333">
        <v>0.2857526242733</v>
      </c>
      <c r="R333">
        <v>0.60304433107376099</v>
      </c>
      <c r="S333">
        <v>0.40715568466112001</v>
      </c>
      <c r="T333">
        <v>0.42627075314521801</v>
      </c>
      <c r="U333">
        <v>0.67054909467697099</v>
      </c>
      <c r="V333">
        <v>0.54645172832533695</v>
      </c>
      <c r="W333">
        <v>0.43124309182167098</v>
      </c>
      <c r="X333">
        <v>0.59308296442031905</v>
      </c>
      <c r="Y333">
        <v>0.504586263559759</v>
      </c>
    </row>
    <row r="334" spans="1:25" x14ac:dyDescent="0.4">
      <c r="A334" t="s">
        <v>249</v>
      </c>
      <c r="B334">
        <v>0.50098592042922996</v>
      </c>
      <c r="C334">
        <v>0.54856818914413497</v>
      </c>
      <c r="D334">
        <v>0.51836767266778405</v>
      </c>
      <c r="E334">
        <v>0.44277334213256803</v>
      </c>
      <c r="F334">
        <v>0.52295130491256703</v>
      </c>
      <c r="G334">
        <v>0.48248650571879198</v>
      </c>
      <c r="H334">
        <v>0.38286712765693698</v>
      </c>
      <c r="I334">
        <v>0.62042039632797197</v>
      </c>
      <c r="J334">
        <v>0.469152894090204</v>
      </c>
      <c r="K334">
        <v>0.229829207062721</v>
      </c>
      <c r="L334">
        <v>0.29229342937469499</v>
      </c>
      <c r="M334">
        <v>0.25568149019690101</v>
      </c>
      <c r="N334">
        <v>0.26832741498947099</v>
      </c>
      <c r="O334">
        <v>0.40391460061073298</v>
      </c>
      <c r="P334">
        <v>0.31588473214822699</v>
      </c>
      <c r="Q334">
        <v>0.29202750325202897</v>
      </c>
      <c r="R334">
        <v>0.35816952586174</v>
      </c>
      <c r="S334">
        <v>0.311294022728415</v>
      </c>
      <c r="T334">
        <v>0.479467272758484</v>
      </c>
      <c r="U334">
        <v>0.53799575567245495</v>
      </c>
      <c r="V334">
        <v>0.50729184466249799</v>
      </c>
      <c r="W334">
        <v>0.50735402107238803</v>
      </c>
      <c r="X334">
        <v>0.61497706174850497</v>
      </c>
      <c r="Y334">
        <v>0.55941836974200099</v>
      </c>
    </row>
    <row r="335" spans="1:25" x14ac:dyDescent="0.4">
      <c r="A335" t="s">
        <v>250</v>
      </c>
      <c r="B335">
        <v>0.46986281871795699</v>
      </c>
      <c r="C335">
        <v>0.84398174285888705</v>
      </c>
      <c r="D335">
        <v>0.74132566360963803</v>
      </c>
      <c r="E335">
        <v>0.52255403995513905</v>
      </c>
      <c r="F335">
        <v>0.756564021110535</v>
      </c>
      <c r="G335">
        <v>0.63928598745001697</v>
      </c>
      <c r="H335">
        <v>0.66923469305038497</v>
      </c>
      <c r="I335">
        <v>0.80212187767028797</v>
      </c>
      <c r="J335">
        <v>0.73370073611537601</v>
      </c>
      <c r="K335">
        <v>0.50443398952484098</v>
      </c>
      <c r="L335">
        <v>0.72529000043868996</v>
      </c>
      <c r="M335">
        <v>0.64217801805999497</v>
      </c>
      <c r="N335">
        <v>0.60108321905136097</v>
      </c>
      <c r="O335">
        <v>0.75458389520645097</v>
      </c>
      <c r="P335">
        <v>0.69113570741481201</v>
      </c>
      <c r="Q335">
        <v>0.32822152972221402</v>
      </c>
      <c r="R335">
        <v>0.66021728515625</v>
      </c>
      <c r="S335">
        <v>0.47442550833026598</v>
      </c>
      <c r="T335">
        <v>0.553203344345093</v>
      </c>
      <c r="U335">
        <v>0.72523963451385498</v>
      </c>
      <c r="V335">
        <v>0.64933220255706003</v>
      </c>
      <c r="W335">
        <v>0.59903675317764304</v>
      </c>
      <c r="X335">
        <v>0.81431609392166104</v>
      </c>
      <c r="Y335">
        <v>0.71269706181353998</v>
      </c>
    </row>
    <row r="336" spans="1:25" x14ac:dyDescent="0.4">
      <c r="A336" t="s">
        <v>251</v>
      </c>
      <c r="B336">
        <v>0.48660817742347701</v>
      </c>
      <c r="C336">
        <v>0.84842580556869496</v>
      </c>
      <c r="D336">
        <v>0.74378468965490696</v>
      </c>
      <c r="E336">
        <v>0.54723727703094505</v>
      </c>
      <c r="F336">
        <v>0.77176797389984098</v>
      </c>
      <c r="G336">
        <v>0.62728459553586102</v>
      </c>
      <c r="H336">
        <v>0.638805150985718</v>
      </c>
      <c r="I336">
        <v>0.81708371639251698</v>
      </c>
      <c r="J336">
        <v>0.72289663387669501</v>
      </c>
      <c r="K336">
        <v>0.47034707665443398</v>
      </c>
      <c r="L336">
        <v>0.78156536817550704</v>
      </c>
      <c r="M336">
        <v>0.58835252912508096</v>
      </c>
      <c r="N336">
        <v>0.50248336791992199</v>
      </c>
      <c r="O336">
        <v>0.77874910831451405</v>
      </c>
      <c r="P336">
        <v>0.601029112935066</v>
      </c>
      <c r="Q336">
        <v>0.42208015918731701</v>
      </c>
      <c r="R336">
        <v>0.64136719703674305</v>
      </c>
      <c r="S336">
        <v>0.49839416477415299</v>
      </c>
      <c r="T336">
        <v>0.56183058023452803</v>
      </c>
      <c r="U336">
        <v>0.700525403022766</v>
      </c>
      <c r="V336">
        <v>0.625878863864475</v>
      </c>
      <c r="W336">
        <v>0.59053385257720903</v>
      </c>
      <c r="X336">
        <v>0.76556181907653797</v>
      </c>
      <c r="Y336">
        <v>0.69280766530169402</v>
      </c>
    </row>
    <row r="337" spans="1:25" x14ac:dyDescent="0.4">
      <c r="A337" t="s">
        <v>252</v>
      </c>
      <c r="B337">
        <v>0.39412504434585599</v>
      </c>
      <c r="C337">
        <v>0.432714313268661</v>
      </c>
      <c r="D337">
        <v>0.42040871166520599</v>
      </c>
      <c r="E337">
        <v>0.58482527732849099</v>
      </c>
      <c r="F337">
        <v>0.79231643676757801</v>
      </c>
      <c r="G337">
        <v>0.72894717752933502</v>
      </c>
      <c r="H337">
        <v>0.73280072212219205</v>
      </c>
      <c r="I337">
        <v>0.80379748344421398</v>
      </c>
      <c r="J337">
        <v>0.77623475756910099</v>
      </c>
      <c r="K337">
        <v>0.496151953935623</v>
      </c>
      <c r="L337">
        <v>0.61881577968597401</v>
      </c>
      <c r="M337">
        <v>0.55857334285974503</v>
      </c>
      <c r="N337">
        <v>0.52269780635833696</v>
      </c>
      <c r="O337">
        <v>0.636363625526428</v>
      </c>
      <c r="P337">
        <v>0.57357769045564899</v>
      </c>
      <c r="Q337">
        <v>0.54247587919235196</v>
      </c>
      <c r="R337">
        <v>0.68463522195815996</v>
      </c>
      <c r="S337">
        <v>0.59387704398897001</v>
      </c>
      <c r="T337">
        <v>0.434157013893127</v>
      </c>
      <c r="U337">
        <v>0.596063911914825</v>
      </c>
      <c r="V337">
        <v>0.52151806486977503</v>
      </c>
      <c r="W337">
        <v>0.43449717760086098</v>
      </c>
      <c r="X337">
        <v>0.66181033849716198</v>
      </c>
      <c r="Y337">
        <v>0.56768541700310204</v>
      </c>
    </row>
    <row r="338" spans="1:25" x14ac:dyDescent="0.4">
      <c r="A338" t="s">
        <v>253</v>
      </c>
      <c r="B338">
        <v>0.451482474803925</v>
      </c>
      <c r="C338">
        <v>0.80422794818878196</v>
      </c>
      <c r="D338">
        <v>0.67339508941299098</v>
      </c>
      <c r="E338">
        <v>0.44241917133331299</v>
      </c>
      <c r="F338">
        <v>0.61852926015853904</v>
      </c>
      <c r="G338">
        <v>0.51209571879160998</v>
      </c>
      <c r="H338">
        <v>0.47179743647575401</v>
      </c>
      <c r="I338">
        <v>0.61116313934326205</v>
      </c>
      <c r="J338">
        <v>0.53780476043098902</v>
      </c>
      <c r="K338">
        <v>0.46495455503463701</v>
      </c>
      <c r="L338">
        <v>0.54337298870086703</v>
      </c>
      <c r="M338">
        <v>0.50058515526746405</v>
      </c>
      <c r="N338">
        <v>0.39066892862319902</v>
      </c>
      <c r="O338">
        <v>0.50270271301269498</v>
      </c>
      <c r="P338">
        <v>0.44333719815078498</v>
      </c>
      <c r="Q338">
        <v>0.55424064397811901</v>
      </c>
      <c r="R338">
        <v>0.65851455926895097</v>
      </c>
      <c r="S338">
        <v>0.615795052365253</v>
      </c>
      <c r="T338">
        <v>0.47317659854888899</v>
      </c>
      <c r="U338">
        <v>0.65482276678085305</v>
      </c>
      <c r="V338">
        <v>0.56811828597595804</v>
      </c>
      <c r="W338">
        <v>0.60995703935623202</v>
      </c>
      <c r="X338">
        <v>0.73764806985855103</v>
      </c>
      <c r="Y338">
        <v>0.67618021368980397</v>
      </c>
    </row>
    <row r="339" spans="1:25" x14ac:dyDescent="0.4">
      <c r="A339" t="s">
        <v>254</v>
      </c>
      <c r="B339">
        <v>0.48095083236694303</v>
      </c>
      <c r="C339">
        <v>0.68755412101745605</v>
      </c>
      <c r="D339">
        <v>0.58881558406920698</v>
      </c>
      <c r="E339">
        <v>0.41600966453552202</v>
      </c>
      <c r="F339">
        <v>0.52616798877716098</v>
      </c>
      <c r="G339">
        <v>0.47548047417686101</v>
      </c>
      <c r="H339">
        <v>0.49020999670028698</v>
      </c>
      <c r="I339">
        <v>0.64764702320098899</v>
      </c>
      <c r="J339">
        <v>0.56693540016810096</v>
      </c>
      <c r="K339">
        <v>0.35433349013328602</v>
      </c>
      <c r="L339">
        <v>0.51460301876068104</v>
      </c>
      <c r="M339">
        <v>0.44527368460382699</v>
      </c>
      <c r="N339">
        <v>0.34252476692199701</v>
      </c>
      <c r="O339">
        <v>0.61007559299469005</v>
      </c>
      <c r="P339">
        <v>0.42367759914625303</v>
      </c>
      <c r="Q339">
        <v>0.49489051103591902</v>
      </c>
      <c r="R339">
        <v>0.63533639907836903</v>
      </c>
      <c r="S339">
        <v>0.58343913441612605</v>
      </c>
      <c r="T339">
        <v>0.53158408403396595</v>
      </c>
      <c r="U339">
        <v>0.64017659425735496</v>
      </c>
      <c r="V339">
        <v>0.608897578148615</v>
      </c>
      <c r="W339">
        <v>0.52703148126602195</v>
      </c>
      <c r="X339">
        <v>0.60632765293121305</v>
      </c>
      <c r="Y339">
        <v>0.58749130793980198</v>
      </c>
    </row>
    <row r="340" spans="1:25" x14ac:dyDescent="0.4">
      <c r="A340" t="s">
        <v>255</v>
      </c>
      <c r="B340">
        <v>0.25653991103172302</v>
      </c>
      <c r="C340">
        <v>0.78930228948593095</v>
      </c>
      <c r="D340">
        <v>0.58707328992230501</v>
      </c>
      <c r="E340">
        <v>0.258987337350845</v>
      </c>
      <c r="F340">
        <v>0.56102079153060902</v>
      </c>
      <c r="G340">
        <v>0.41636655692543301</v>
      </c>
      <c r="H340">
        <v>0.26302728056907698</v>
      </c>
      <c r="I340">
        <v>0.51616162061691295</v>
      </c>
      <c r="J340">
        <v>0.39121674533401202</v>
      </c>
      <c r="K340">
        <v>0.33281004428863498</v>
      </c>
      <c r="L340">
        <v>0.49882903695106501</v>
      </c>
      <c r="M340">
        <v>0.39845250866242798</v>
      </c>
      <c r="N340">
        <v>0.35248437523841902</v>
      </c>
      <c r="O340">
        <v>0.51477223634719804</v>
      </c>
      <c r="P340">
        <v>0.41933525460107002</v>
      </c>
      <c r="Q340">
        <v>0.290340065956116</v>
      </c>
      <c r="R340">
        <v>0.69573175907134999</v>
      </c>
      <c r="S340">
        <v>0.45720013550349597</v>
      </c>
      <c r="T340">
        <v>0.499779433012009</v>
      </c>
      <c r="U340">
        <v>0.76608186960220304</v>
      </c>
      <c r="V340">
        <v>0.64463481626340302</v>
      </c>
      <c r="W340">
        <v>0.56668066978454601</v>
      </c>
      <c r="X340">
        <v>0.77824157476425204</v>
      </c>
      <c r="Y340">
        <v>0.70705712480204397</v>
      </c>
    </row>
    <row r="341" spans="1:25" x14ac:dyDescent="0.4">
      <c r="A341" t="s">
        <v>256</v>
      </c>
      <c r="B341">
        <v>0.43756496906280501</v>
      </c>
      <c r="C341">
        <v>0.85754907131195102</v>
      </c>
      <c r="D341">
        <v>0.75249635545830995</v>
      </c>
      <c r="E341">
        <v>0.50180697441101096</v>
      </c>
      <c r="F341">
        <v>0.79810357093811002</v>
      </c>
      <c r="G341">
        <v>0.64819434912581197</v>
      </c>
      <c r="H341">
        <v>0.50971597433090199</v>
      </c>
      <c r="I341">
        <v>0.78254652023315396</v>
      </c>
      <c r="J341">
        <v>0.64184591801543001</v>
      </c>
      <c r="K341">
        <v>0.43852460384368902</v>
      </c>
      <c r="L341">
        <v>0.67574256658554099</v>
      </c>
      <c r="M341">
        <v>0.53624432416338697</v>
      </c>
      <c r="N341">
        <v>0.37867537140846302</v>
      </c>
      <c r="O341">
        <v>0.64546418190002397</v>
      </c>
      <c r="P341">
        <v>0.49675683049779201</v>
      </c>
      <c r="Q341">
        <v>0.43356093764305098</v>
      </c>
      <c r="R341">
        <v>0.76020812988281194</v>
      </c>
      <c r="S341">
        <v>0.56113736645171497</v>
      </c>
      <c r="T341">
        <v>0.404975116252899</v>
      </c>
      <c r="U341">
        <v>0.64521193504333496</v>
      </c>
      <c r="V341">
        <v>0.53224710335856995</v>
      </c>
      <c r="W341">
        <v>0.640863597393036</v>
      </c>
      <c r="X341">
        <v>0.814244985580444</v>
      </c>
      <c r="Y341">
        <v>0.75154397362156899</v>
      </c>
    </row>
    <row r="342" spans="1:25" x14ac:dyDescent="0.4">
      <c r="A342" t="s">
        <v>257</v>
      </c>
      <c r="B342">
        <v>0.30928981304168701</v>
      </c>
      <c r="C342">
        <v>0.41304835677146901</v>
      </c>
      <c r="D342">
        <v>0.38082975732243601</v>
      </c>
      <c r="E342">
        <v>0.290169417858124</v>
      </c>
      <c r="F342">
        <v>0.54726415872573897</v>
      </c>
      <c r="G342">
        <v>0.46446463012176997</v>
      </c>
      <c r="H342">
        <v>0.41176471114158603</v>
      </c>
      <c r="I342">
        <v>0.57901161909103405</v>
      </c>
      <c r="J342">
        <v>0.479389939619147</v>
      </c>
      <c r="K342">
        <v>0.38978102803230302</v>
      </c>
      <c r="L342">
        <v>0.54749339818954501</v>
      </c>
      <c r="M342">
        <v>0.45438478887081102</v>
      </c>
      <c r="N342">
        <v>0.32179644703865101</v>
      </c>
      <c r="O342">
        <v>0.51886337995529197</v>
      </c>
      <c r="P342">
        <v>0.37415475495483602</v>
      </c>
      <c r="Q342">
        <v>0.40769717097282399</v>
      </c>
      <c r="R342">
        <v>0.54982149600982699</v>
      </c>
      <c r="S342">
        <v>0.45910980131315099</v>
      </c>
      <c r="T342">
        <v>0.50033044815063499</v>
      </c>
      <c r="U342">
        <v>0.65661120414733898</v>
      </c>
      <c r="V342">
        <v>0.56929341736047201</v>
      </c>
      <c r="W342">
        <v>0.64150941371917702</v>
      </c>
      <c r="X342">
        <v>0.84740591049194303</v>
      </c>
      <c r="Y342">
        <v>0.784227467101553</v>
      </c>
    </row>
    <row r="343" spans="1:25" x14ac:dyDescent="0.4">
      <c r="A343" t="s">
        <v>258</v>
      </c>
      <c r="B343">
        <v>0.31277897953987099</v>
      </c>
      <c r="C343">
        <v>0.66920804977417003</v>
      </c>
      <c r="D343">
        <v>0.47333058746571199</v>
      </c>
      <c r="E343">
        <v>0.515688896179199</v>
      </c>
      <c r="F343">
        <v>0.80781042575836204</v>
      </c>
      <c r="G343">
        <v>0.67885235269018995</v>
      </c>
      <c r="H343">
        <v>0.55016875267028797</v>
      </c>
      <c r="I343">
        <v>0.80454766750335704</v>
      </c>
      <c r="J343">
        <v>0.68627098741683601</v>
      </c>
      <c r="K343">
        <v>0.39269405603408802</v>
      </c>
      <c r="L343">
        <v>0.658463835716248</v>
      </c>
      <c r="M343">
        <v>0.46911776921850601</v>
      </c>
      <c r="N343">
        <v>0.48274019360542297</v>
      </c>
      <c r="O343">
        <v>0.69469314813613903</v>
      </c>
      <c r="P343">
        <v>0.59786975288644795</v>
      </c>
      <c r="Q343">
        <v>0.54388642311096203</v>
      </c>
      <c r="R343">
        <v>0.861375331878662</v>
      </c>
      <c r="S343">
        <v>0.80682240426540397</v>
      </c>
      <c r="T343">
        <v>0.65611165761947599</v>
      </c>
      <c r="U343">
        <v>0.86177432537078902</v>
      </c>
      <c r="V343">
        <v>0.82993319472099902</v>
      </c>
      <c r="W343">
        <v>0.66760212182998702</v>
      </c>
      <c r="X343">
        <v>0.83427190780639604</v>
      </c>
      <c r="Y343">
        <v>0.80896925545753295</v>
      </c>
    </row>
    <row r="344" spans="1:25" x14ac:dyDescent="0.4">
      <c r="A344" t="s">
        <v>259</v>
      </c>
      <c r="B344">
        <v>0.62134462594985995</v>
      </c>
      <c r="C344">
        <v>0.803414106369019</v>
      </c>
      <c r="D344">
        <v>0.71330966714952804</v>
      </c>
      <c r="E344">
        <v>0.47374081611633301</v>
      </c>
      <c r="F344">
        <v>0.68612027168273904</v>
      </c>
      <c r="G344">
        <v>0.60532160274318003</v>
      </c>
      <c r="H344">
        <v>0.63658386468887296</v>
      </c>
      <c r="I344">
        <v>0.74157989025116</v>
      </c>
      <c r="J344">
        <v>0.68581526396704495</v>
      </c>
      <c r="K344">
        <v>0.30252707004547102</v>
      </c>
      <c r="L344">
        <v>0.55831265449523904</v>
      </c>
      <c r="M344">
        <v>0.46330354643649702</v>
      </c>
      <c r="N344">
        <v>0.30715185403823902</v>
      </c>
      <c r="O344">
        <v>0.49923673272132901</v>
      </c>
      <c r="P344">
        <v>0.39833536304411299</v>
      </c>
      <c r="Q344">
        <v>0.33409860730171198</v>
      </c>
      <c r="R344">
        <v>0.56689321994781505</v>
      </c>
      <c r="S344">
        <v>0.47430948009256502</v>
      </c>
      <c r="T344">
        <v>0.39511585235595698</v>
      </c>
      <c r="U344">
        <v>0.62759923934936501</v>
      </c>
      <c r="V344">
        <v>0.49074133742051002</v>
      </c>
      <c r="W344">
        <v>0.45556947588920599</v>
      </c>
      <c r="X344">
        <v>0.80182111263275102</v>
      </c>
      <c r="Y344">
        <v>0.64281247824918997</v>
      </c>
    </row>
    <row r="345" spans="1:25" x14ac:dyDescent="0.4">
      <c r="A345" t="s">
        <v>260</v>
      </c>
      <c r="B345">
        <v>0.46285662055015597</v>
      </c>
      <c r="C345">
        <v>0.810236215591431</v>
      </c>
      <c r="D345">
        <v>0.66124708103862695</v>
      </c>
      <c r="E345">
        <v>0.41543936729431202</v>
      </c>
      <c r="F345">
        <v>0.63230341672897294</v>
      </c>
      <c r="G345">
        <v>0.54004757207902998</v>
      </c>
      <c r="H345">
        <v>0.454545468091965</v>
      </c>
      <c r="I345">
        <v>0.65063905715942405</v>
      </c>
      <c r="J345">
        <v>0.55092213675379798</v>
      </c>
      <c r="K345">
        <v>0.25922077894210799</v>
      </c>
      <c r="L345">
        <v>0.57020056247711204</v>
      </c>
      <c r="M345">
        <v>0.42293037778951897</v>
      </c>
      <c r="N345">
        <v>0.28533902764320401</v>
      </c>
      <c r="O345">
        <v>0.52214962244033802</v>
      </c>
      <c r="P345">
        <v>0.41078798100352298</v>
      </c>
      <c r="Q345">
        <v>0.35332256555557301</v>
      </c>
      <c r="R345">
        <v>0.59621280431747403</v>
      </c>
      <c r="S345">
        <v>0.45718339390375401</v>
      </c>
      <c r="T345">
        <v>0.35129806399345398</v>
      </c>
      <c r="U345">
        <v>0.61734211444854703</v>
      </c>
      <c r="V345">
        <v>0.48253836347298201</v>
      </c>
      <c r="W345">
        <v>0.43901604413986201</v>
      </c>
      <c r="X345">
        <v>0.73160171508789096</v>
      </c>
      <c r="Y345">
        <v>0.59600409255786402</v>
      </c>
    </row>
    <row r="346" spans="1:25" x14ac:dyDescent="0.4">
      <c r="A346" t="s">
        <v>261</v>
      </c>
      <c r="B346">
        <v>0.53334826231002797</v>
      </c>
      <c r="C346">
        <v>0.727805316448212</v>
      </c>
      <c r="D346">
        <v>0.653569205718882</v>
      </c>
      <c r="E346">
        <v>0.44650456309318498</v>
      </c>
      <c r="F346">
        <v>0.70186620950698897</v>
      </c>
      <c r="G346">
        <v>0.59660741160897701</v>
      </c>
      <c r="H346">
        <v>0.43995749950408902</v>
      </c>
      <c r="I346">
        <v>0.697190821170807</v>
      </c>
      <c r="J346">
        <v>0.58070637373363299</v>
      </c>
      <c r="K346">
        <v>0.34890371561050398</v>
      </c>
      <c r="L346">
        <v>0.57525342702865601</v>
      </c>
      <c r="M346">
        <v>0.48199141200850998</v>
      </c>
      <c r="N346">
        <v>0.21589149534702301</v>
      </c>
      <c r="O346">
        <v>0.45728874206543002</v>
      </c>
      <c r="P346">
        <v>0.31655232739799199</v>
      </c>
      <c r="Q346">
        <v>0.39839771389961198</v>
      </c>
      <c r="R346">
        <v>0.60055601596832298</v>
      </c>
      <c r="S346">
        <v>0.49503589903607098</v>
      </c>
      <c r="T346">
        <v>0.45298412442207298</v>
      </c>
      <c r="U346">
        <v>0.63853210210800204</v>
      </c>
      <c r="V346">
        <v>0.53091622538426297</v>
      </c>
      <c r="W346">
        <v>0.49115973711013799</v>
      </c>
      <c r="X346">
        <v>0.69285887479782104</v>
      </c>
      <c r="Y346">
        <v>0.58939611035234796</v>
      </c>
    </row>
    <row r="347" spans="1:25" x14ac:dyDescent="0.4">
      <c r="A347" t="s">
        <v>262</v>
      </c>
      <c r="B347">
        <v>0.56148368120193504</v>
      </c>
      <c r="C347">
        <v>0.86522370576858498</v>
      </c>
      <c r="D347">
        <v>0.74975103382611197</v>
      </c>
      <c r="E347">
        <v>0.453847765922546</v>
      </c>
      <c r="F347">
        <v>0.81122243404388406</v>
      </c>
      <c r="G347">
        <v>0.61303420884037396</v>
      </c>
      <c r="H347">
        <v>0.53480887413024902</v>
      </c>
      <c r="I347">
        <v>0.78971427679061901</v>
      </c>
      <c r="J347">
        <v>0.667455119514897</v>
      </c>
      <c r="K347">
        <v>0.39268293976783802</v>
      </c>
      <c r="L347">
        <v>0.684273362159729</v>
      </c>
      <c r="M347">
        <v>0.528152073400593</v>
      </c>
      <c r="N347">
        <v>0.322850912809372</v>
      </c>
      <c r="O347">
        <v>0.67832887172698997</v>
      </c>
      <c r="P347">
        <v>0.47746655924827203</v>
      </c>
      <c r="Q347">
        <v>0.34569182991981501</v>
      </c>
      <c r="R347">
        <v>0.73700350522994995</v>
      </c>
      <c r="S347">
        <v>0.56810139409557203</v>
      </c>
      <c r="T347">
        <v>0.50454944372177102</v>
      </c>
      <c r="U347">
        <v>0.84969830513000499</v>
      </c>
      <c r="V347">
        <v>0.70734732480070694</v>
      </c>
      <c r="W347">
        <v>0.494266748428345</v>
      </c>
      <c r="X347">
        <v>0.81910973787307695</v>
      </c>
      <c r="Y347">
        <v>0.71806066446174799</v>
      </c>
    </row>
    <row r="348" spans="1:25" x14ac:dyDescent="0.4">
      <c r="A348" t="s">
        <v>263</v>
      </c>
      <c r="B348">
        <v>0.38200685381889299</v>
      </c>
      <c r="C348">
        <v>0.40924045443534901</v>
      </c>
      <c r="D348">
        <v>0.39560638864835102</v>
      </c>
      <c r="E348">
        <v>0.41596239805221602</v>
      </c>
      <c r="F348">
        <v>0.54222154617309604</v>
      </c>
      <c r="G348">
        <v>0.46633294224739102</v>
      </c>
      <c r="H348">
        <v>0.55596554279327404</v>
      </c>
      <c r="I348">
        <v>0.56970942020416304</v>
      </c>
      <c r="J348">
        <v>0.56168291966120398</v>
      </c>
      <c r="K348">
        <v>0.41480949521064803</v>
      </c>
      <c r="L348">
        <v>0.46561884880065901</v>
      </c>
      <c r="M348">
        <v>0.43920935193697602</v>
      </c>
      <c r="N348">
        <v>0.389354348182678</v>
      </c>
      <c r="O348">
        <v>0.40889462828636203</v>
      </c>
      <c r="P348">
        <v>0.39870336651802102</v>
      </c>
      <c r="Q348">
        <v>0.40017729997634899</v>
      </c>
      <c r="R348">
        <v>0.43180510401725802</v>
      </c>
      <c r="S348">
        <v>0.41753577192624403</v>
      </c>
      <c r="T348">
        <v>0.52048724889755205</v>
      </c>
      <c r="U348">
        <v>0.54401803016662598</v>
      </c>
      <c r="V348">
        <v>0.53437654177347804</v>
      </c>
      <c r="W348">
        <v>0.48296594619750999</v>
      </c>
      <c r="X348">
        <v>0.50677198171615601</v>
      </c>
      <c r="Y348">
        <v>0.49468537171681698</v>
      </c>
    </row>
    <row r="349" spans="1:25" x14ac:dyDescent="0.4">
      <c r="A349" t="s">
        <v>264</v>
      </c>
      <c r="B349">
        <v>0.388051837682724</v>
      </c>
      <c r="C349">
        <v>0.54203194379806496</v>
      </c>
      <c r="D349">
        <v>0.454227547435199</v>
      </c>
      <c r="E349">
        <v>0.53018862009048495</v>
      </c>
      <c r="F349">
        <v>0.67774373292922996</v>
      </c>
      <c r="G349">
        <v>0.58148504939733803</v>
      </c>
      <c r="H349">
        <v>0.60993450880050704</v>
      </c>
      <c r="I349">
        <v>0.76697558164596602</v>
      </c>
      <c r="J349">
        <v>0.67787319538640001</v>
      </c>
      <c r="K349">
        <v>0.52871954441070601</v>
      </c>
      <c r="L349">
        <v>0.83129251003265403</v>
      </c>
      <c r="M349">
        <v>0.74778611169141895</v>
      </c>
      <c r="N349">
        <v>0.64160001277923595</v>
      </c>
      <c r="O349">
        <v>0.79763472080230702</v>
      </c>
      <c r="P349">
        <v>0.75863080983068398</v>
      </c>
      <c r="Q349">
        <v>0.37766978144645702</v>
      </c>
      <c r="R349">
        <v>0.64715504646301303</v>
      </c>
      <c r="S349">
        <v>0.47835658169260198</v>
      </c>
      <c r="T349">
        <v>0.60867428779602095</v>
      </c>
      <c r="U349">
        <v>0.74655109643936202</v>
      </c>
      <c r="V349">
        <v>0.70236266711178896</v>
      </c>
      <c r="W349">
        <v>0.70560586452484098</v>
      </c>
      <c r="X349">
        <v>0.84827965497970603</v>
      </c>
      <c r="Y349">
        <v>0.818589412698559</v>
      </c>
    </row>
    <row r="350" spans="1:25" x14ac:dyDescent="0.4">
      <c r="A350" t="s">
        <v>265</v>
      </c>
      <c r="B350">
        <v>0.45304208993911699</v>
      </c>
      <c r="C350">
        <v>0.82322853803634599</v>
      </c>
      <c r="D350">
        <v>0.73615387621827</v>
      </c>
      <c r="E350">
        <v>0.470736473798752</v>
      </c>
      <c r="F350">
        <v>0.78794330358505205</v>
      </c>
      <c r="G350">
        <v>0.62855407666033603</v>
      </c>
      <c r="H350">
        <v>0.58764410018920898</v>
      </c>
      <c r="I350">
        <v>0.82370716333389304</v>
      </c>
      <c r="J350">
        <v>0.74131858818174401</v>
      </c>
      <c r="K350">
        <v>0.45853814482688898</v>
      </c>
      <c r="L350">
        <v>0.82599210739135698</v>
      </c>
      <c r="M350">
        <v>0.68350377725804001</v>
      </c>
      <c r="N350">
        <v>0.33120682835578902</v>
      </c>
      <c r="O350">
        <v>0.77207279205322299</v>
      </c>
      <c r="P350">
        <v>0.57971469154508104</v>
      </c>
      <c r="Q350">
        <v>0.33333334326744102</v>
      </c>
      <c r="R350">
        <v>0.75524330139160201</v>
      </c>
      <c r="S350">
        <v>0.51947162001151703</v>
      </c>
      <c r="T350">
        <v>0.62200433015823398</v>
      </c>
      <c r="U350">
        <v>0.86117345094680797</v>
      </c>
      <c r="V350">
        <v>0.78496017840903598</v>
      </c>
      <c r="W350">
        <v>0.45928511023521401</v>
      </c>
      <c r="X350">
        <v>0.78287255764007602</v>
      </c>
      <c r="Y350">
        <v>0.64306421941659597</v>
      </c>
    </row>
    <row r="351" spans="1:25" x14ac:dyDescent="0.4">
      <c r="A351" t="s">
        <v>266</v>
      </c>
      <c r="B351">
        <v>0.56058037281036399</v>
      </c>
      <c r="C351">
        <v>0.85705816745758101</v>
      </c>
      <c r="D351">
        <v>0.76258198303334901</v>
      </c>
      <c r="E351">
        <v>0.41618499159812899</v>
      </c>
      <c r="F351">
        <v>0.77405792474746704</v>
      </c>
      <c r="G351">
        <v>0.58421549507800297</v>
      </c>
      <c r="H351">
        <v>0.42590558528900102</v>
      </c>
      <c r="I351">
        <v>0.726326763629913</v>
      </c>
      <c r="J351">
        <v>0.58215459874447695</v>
      </c>
      <c r="K351">
        <v>0.38975816965103099</v>
      </c>
      <c r="L351">
        <v>0.72187906503677401</v>
      </c>
      <c r="M351">
        <v>0.566033168093247</v>
      </c>
      <c r="N351">
        <v>0.35903593897819502</v>
      </c>
      <c r="O351">
        <v>0.77770358324050903</v>
      </c>
      <c r="P351">
        <v>0.53296412396080395</v>
      </c>
      <c r="Q351">
        <v>0.39144778251647899</v>
      </c>
      <c r="R351">
        <v>0.80058926343917802</v>
      </c>
      <c r="S351">
        <v>0.55734550646122705</v>
      </c>
      <c r="T351">
        <v>0.40406182408332803</v>
      </c>
      <c r="U351">
        <v>0.78906071186065696</v>
      </c>
      <c r="V351">
        <v>0.62431326640002904</v>
      </c>
      <c r="W351">
        <v>0.56292784214019798</v>
      </c>
      <c r="X351">
        <v>0.76485592126846302</v>
      </c>
      <c r="Y351">
        <v>0.682652706170783</v>
      </c>
    </row>
    <row r="352" spans="1:25" x14ac:dyDescent="0.4">
      <c r="A352" t="s">
        <v>267</v>
      </c>
      <c r="B352">
        <v>0.26909756660461398</v>
      </c>
      <c r="C352">
        <v>0.68036133050918601</v>
      </c>
      <c r="D352">
        <v>0.43045170433246199</v>
      </c>
      <c r="E352">
        <v>0.47454449534416199</v>
      </c>
      <c r="F352">
        <v>0.68922704458236705</v>
      </c>
      <c r="G352">
        <v>0.60089822801259896</v>
      </c>
      <c r="H352">
        <v>0.44756606221199002</v>
      </c>
      <c r="I352">
        <v>0.73333334922790505</v>
      </c>
      <c r="J352">
        <v>0.58548372840652096</v>
      </c>
      <c r="K352">
        <v>0.475602596998215</v>
      </c>
      <c r="L352">
        <v>0.69545859098434404</v>
      </c>
      <c r="M352">
        <v>0.61127339102900902</v>
      </c>
      <c r="N352">
        <v>0.40493297576904302</v>
      </c>
      <c r="O352">
        <v>0.65999507904052701</v>
      </c>
      <c r="P352">
        <v>0.51956094744113801</v>
      </c>
      <c r="Q352">
        <v>0.43299961090087902</v>
      </c>
      <c r="R352">
        <v>0.69892525672912598</v>
      </c>
      <c r="S352">
        <v>0.52454380261210298</v>
      </c>
      <c r="T352">
        <v>0.45305091142654402</v>
      </c>
      <c r="U352">
        <v>0.83105713129043601</v>
      </c>
      <c r="V352">
        <v>0.61275930588062</v>
      </c>
      <c r="W352">
        <v>0.55859261751174905</v>
      </c>
      <c r="X352">
        <v>0.83229035139083896</v>
      </c>
      <c r="Y352">
        <v>0.76936912250060296</v>
      </c>
    </row>
    <row r="353" spans="1:25" x14ac:dyDescent="0.4">
      <c r="A353" t="s">
        <v>268</v>
      </c>
      <c r="B353">
        <v>0.24296554923057601</v>
      </c>
      <c r="C353">
        <v>0.76530677080154397</v>
      </c>
      <c r="D353">
        <v>0.60337926823841903</v>
      </c>
      <c r="E353">
        <v>0.36682218313217202</v>
      </c>
      <c r="F353">
        <v>0.62574136257171598</v>
      </c>
      <c r="G353">
        <v>0.45377550219234702</v>
      </c>
      <c r="H353">
        <v>0.42669895291328402</v>
      </c>
      <c r="I353">
        <v>0.72774022817611705</v>
      </c>
      <c r="J353">
        <v>0.521045922605615</v>
      </c>
      <c r="K353">
        <v>0.40880033373832703</v>
      </c>
      <c r="L353">
        <v>0.752469182014465</v>
      </c>
      <c r="M353">
        <v>0.64768414026812504</v>
      </c>
      <c r="N353">
        <v>0.43906545639038103</v>
      </c>
      <c r="O353">
        <v>0.77261227369308505</v>
      </c>
      <c r="P353">
        <v>0.62475578596717396</v>
      </c>
      <c r="Q353">
        <v>0.31075838208198497</v>
      </c>
      <c r="R353">
        <v>0.79913663864135698</v>
      </c>
      <c r="S353">
        <v>0.435905389409316</v>
      </c>
      <c r="T353">
        <v>0.35974234342575101</v>
      </c>
      <c r="U353">
        <v>0.79459536075591997</v>
      </c>
      <c r="V353">
        <v>0.67661939200602095</v>
      </c>
      <c r="W353">
        <v>0.63450831174850497</v>
      </c>
      <c r="X353">
        <v>0.79021263122558605</v>
      </c>
      <c r="Y353">
        <v>0.73344337501023904</v>
      </c>
    </row>
    <row r="354" spans="1:25" x14ac:dyDescent="0.4">
      <c r="A354" t="s">
        <v>269</v>
      </c>
      <c r="B354">
        <v>0.49291327595710799</v>
      </c>
      <c r="C354">
        <v>0.65793478488922097</v>
      </c>
      <c r="D354">
        <v>0.58520464433564101</v>
      </c>
      <c r="E354">
        <v>0.35965949296951299</v>
      </c>
      <c r="F354">
        <v>0.53030866384506203</v>
      </c>
      <c r="G354">
        <v>0.44023703866534802</v>
      </c>
      <c r="H354">
        <v>0.45181223750114402</v>
      </c>
      <c r="I354">
        <v>0.63593858480453502</v>
      </c>
      <c r="J354">
        <v>0.534700444451085</v>
      </c>
      <c r="K354">
        <v>0.42103472352027899</v>
      </c>
      <c r="L354">
        <v>0.64373779296875</v>
      </c>
      <c r="M354">
        <v>0.53913819127612606</v>
      </c>
      <c r="N354">
        <v>0.39096266031265298</v>
      </c>
      <c r="O354">
        <v>0.629796862602234</v>
      </c>
      <c r="P354">
        <v>0.49408295860996998</v>
      </c>
      <c r="Q354">
        <v>0.36413043737411499</v>
      </c>
      <c r="R354">
        <v>0.545304775238037</v>
      </c>
      <c r="S354">
        <v>0.45352840754720902</v>
      </c>
      <c r="T354">
        <v>0.50671339035034202</v>
      </c>
      <c r="U354">
        <v>0.63775610923767101</v>
      </c>
      <c r="V354">
        <v>0.58183789473992797</v>
      </c>
      <c r="W354">
        <v>0.47495409846305803</v>
      </c>
      <c r="X354">
        <v>0.74822217226028398</v>
      </c>
      <c r="Y354">
        <v>0.63778725928730395</v>
      </c>
    </row>
    <row r="355" spans="1:25" x14ac:dyDescent="0.4">
      <c r="A355" t="s">
        <v>270</v>
      </c>
      <c r="B355">
        <v>0.65641558170318604</v>
      </c>
      <c r="C355">
        <v>0.84983569383621205</v>
      </c>
      <c r="D355">
        <v>0.74899135317121202</v>
      </c>
      <c r="E355">
        <v>0.40502899885177601</v>
      </c>
      <c r="F355">
        <v>0.54851615428924605</v>
      </c>
      <c r="G355">
        <v>0.48039713501930198</v>
      </c>
      <c r="H355">
        <v>0.47094693779945401</v>
      </c>
      <c r="I355">
        <v>0.63719236850738503</v>
      </c>
      <c r="J355">
        <v>0.56689396926334901</v>
      </c>
      <c r="K355">
        <v>0.50978481769561801</v>
      </c>
      <c r="L355">
        <v>0.56899720430374101</v>
      </c>
      <c r="M355">
        <v>0.53888567856379899</v>
      </c>
      <c r="N355">
        <v>0.43567743897437999</v>
      </c>
      <c r="O355">
        <v>0.603964984416962</v>
      </c>
      <c r="P355">
        <v>0.50585236932550104</v>
      </c>
      <c r="Q355">
        <v>0.36447167396545399</v>
      </c>
      <c r="R355">
        <v>0.46625059843063399</v>
      </c>
      <c r="S355">
        <v>0.40518321309770899</v>
      </c>
      <c r="T355">
        <v>0.40261071920394897</v>
      </c>
      <c r="U355">
        <v>0.48740941286086997</v>
      </c>
      <c r="V355">
        <v>0.44034505954810599</v>
      </c>
      <c r="W355">
        <v>0.41183543205261203</v>
      </c>
      <c r="X355">
        <v>0.53579968214035001</v>
      </c>
      <c r="Y355">
        <v>0.46200640286718098</v>
      </c>
    </row>
    <row r="356" spans="1:25" x14ac:dyDescent="0.4">
      <c r="A356" t="s">
        <v>271</v>
      </c>
      <c r="B356">
        <v>0.58111363649368297</v>
      </c>
      <c r="C356">
        <v>0.84514695405960105</v>
      </c>
      <c r="D356">
        <v>0.66450030919982195</v>
      </c>
      <c r="E356">
        <v>0.264293342828751</v>
      </c>
      <c r="F356">
        <v>0.64232248067855802</v>
      </c>
      <c r="G356">
        <v>0.35750070214271501</v>
      </c>
      <c r="H356">
        <v>0.43003413081169101</v>
      </c>
      <c r="I356">
        <v>0.69287168979644798</v>
      </c>
      <c r="J356">
        <v>0.50110724277612595</v>
      </c>
      <c r="K356">
        <v>0.30354955792427102</v>
      </c>
      <c r="L356">
        <v>0.68421053886413596</v>
      </c>
      <c r="M356">
        <v>0.39248502545240399</v>
      </c>
      <c r="N356">
        <v>0.19519472122192399</v>
      </c>
      <c r="O356">
        <v>0.57698714733123802</v>
      </c>
      <c r="P356">
        <v>0.27728868948250301</v>
      </c>
      <c r="Q356">
        <v>0.367782682180405</v>
      </c>
      <c r="R356">
        <v>0.65065622329711903</v>
      </c>
      <c r="S356">
        <v>0.428802558561651</v>
      </c>
      <c r="T356">
        <v>0.62779629230499301</v>
      </c>
      <c r="U356">
        <v>0.75365000963211104</v>
      </c>
      <c r="V356">
        <v>0.70542206996824697</v>
      </c>
      <c r="W356">
        <v>0.65389841794967696</v>
      </c>
      <c r="X356">
        <v>0.77801269292831399</v>
      </c>
      <c r="Y356">
        <v>0.73431112853492198</v>
      </c>
    </row>
    <row r="357" spans="1:25" x14ac:dyDescent="0.4">
      <c r="A357" t="s">
        <v>272</v>
      </c>
      <c r="B357">
        <v>0.53033000230789196</v>
      </c>
      <c r="C357">
        <v>0.60818850994110096</v>
      </c>
      <c r="D357">
        <v>0.56672639595834795</v>
      </c>
      <c r="E357">
        <v>0.40980508923530601</v>
      </c>
      <c r="F357">
        <v>0.53826987743377697</v>
      </c>
      <c r="G357">
        <v>0.462358057498932</v>
      </c>
      <c r="H357">
        <v>0.33876883983612099</v>
      </c>
      <c r="I357">
        <v>0.46525681018829301</v>
      </c>
      <c r="J357">
        <v>0.38629660480900802</v>
      </c>
      <c r="K357">
        <v>0.25042811036109902</v>
      </c>
      <c r="L357">
        <v>0.33256825804710399</v>
      </c>
      <c r="M357">
        <v>0.27973506482023902</v>
      </c>
      <c r="N357">
        <v>0.38556402921676602</v>
      </c>
      <c r="O357">
        <v>0.47070705890655501</v>
      </c>
      <c r="P357">
        <v>0.43173707002087602</v>
      </c>
      <c r="Q357">
        <v>0.363396435976028</v>
      </c>
      <c r="R357">
        <v>0.52954536676406905</v>
      </c>
      <c r="S357">
        <v>0.43036631690828397</v>
      </c>
      <c r="T357">
        <v>0.42502072453498801</v>
      </c>
      <c r="U357">
        <v>0.60162603855133101</v>
      </c>
      <c r="V357">
        <v>0.495363422130284</v>
      </c>
      <c r="W357">
        <v>0.56902170181274403</v>
      </c>
      <c r="X357">
        <v>0.78022271394729603</v>
      </c>
      <c r="Y357">
        <v>0.70221029457293105</v>
      </c>
    </row>
    <row r="358" spans="1:25" x14ac:dyDescent="0.4">
      <c r="A358" t="s">
        <v>273</v>
      </c>
      <c r="B358">
        <v>0.56179761886596702</v>
      </c>
      <c r="C358">
        <v>0.67456769943237305</v>
      </c>
      <c r="D358">
        <v>0.60814670437858198</v>
      </c>
      <c r="E358">
        <v>0.37996438145637501</v>
      </c>
      <c r="F358">
        <v>0.57189863920211803</v>
      </c>
      <c r="G358">
        <v>0.488968553997221</v>
      </c>
      <c r="H358">
        <v>0.360639989376068</v>
      </c>
      <c r="I358">
        <v>0.46631669998168901</v>
      </c>
      <c r="J358">
        <v>0.409395806846165</v>
      </c>
      <c r="K358">
        <v>0.22725425660610199</v>
      </c>
      <c r="L358">
        <v>0.35632935166358898</v>
      </c>
      <c r="M358">
        <v>0.27173472550653299</v>
      </c>
      <c r="N358">
        <v>0.30810093879699701</v>
      </c>
      <c r="O358">
        <v>0.49385112524032598</v>
      </c>
      <c r="P358">
        <v>0.40156717030775002</v>
      </c>
      <c r="Q358">
        <v>0.31680765748023998</v>
      </c>
      <c r="R358">
        <v>0.60042160749435403</v>
      </c>
      <c r="S358">
        <v>0.48490804859570102</v>
      </c>
      <c r="T358">
        <v>0.54388296604156505</v>
      </c>
      <c r="U358">
        <v>0.69047617912292503</v>
      </c>
      <c r="V358">
        <v>0.61116036772728</v>
      </c>
      <c r="W358">
        <v>0.55701708793640103</v>
      </c>
      <c r="X358">
        <v>0.75751036405563399</v>
      </c>
      <c r="Y358">
        <v>0.668566578910464</v>
      </c>
    </row>
    <row r="359" spans="1:25" x14ac:dyDescent="0.4">
      <c r="A359" t="s">
        <v>274</v>
      </c>
      <c r="B359">
        <v>0.64883571863174405</v>
      </c>
      <c r="C359">
        <v>0.71916496753692605</v>
      </c>
      <c r="D359">
        <v>0.66601406250681205</v>
      </c>
      <c r="E359">
        <v>0.42003008723259</v>
      </c>
      <c r="F359">
        <v>0.49254089593887301</v>
      </c>
      <c r="G359">
        <v>0.45095115048544698</v>
      </c>
      <c r="H359">
        <v>0.49302175641059898</v>
      </c>
      <c r="I359">
        <v>0.55965179204940796</v>
      </c>
      <c r="J359">
        <v>0.52425817293780197</v>
      </c>
      <c r="K359">
        <v>0.43665999174117998</v>
      </c>
      <c r="L359">
        <v>0.52360743284225497</v>
      </c>
      <c r="M359">
        <v>0.465420039636748</v>
      </c>
      <c r="N359">
        <v>0.32569861412048301</v>
      </c>
      <c r="O359">
        <v>0.44266283512115501</v>
      </c>
      <c r="P359">
        <v>0.364317248974528</v>
      </c>
      <c r="Q359">
        <v>0.379348814487457</v>
      </c>
      <c r="R359">
        <v>0.50684362649917603</v>
      </c>
      <c r="S359">
        <v>0.42781023042542599</v>
      </c>
      <c r="T359">
        <v>0.52127659320831299</v>
      </c>
      <c r="U359">
        <v>0.66097408533096302</v>
      </c>
      <c r="V359">
        <v>0.605470223086221</v>
      </c>
      <c r="W359">
        <v>0.66419422626495395</v>
      </c>
      <c r="X359">
        <v>0.80110496282577504</v>
      </c>
      <c r="Y359">
        <v>0.746861023562295</v>
      </c>
    </row>
    <row r="360" spans="1:25" x14ac:dyDescent="0.4">
      <c r="A360" t="s">
        <v>275</v>
      </c>
      <c r="B360">
        <v>0.621745765209198</v>
      </c>
      <c r="C360">
        <v>0.81230330467224099</v>
      </c>
      <c r="D360">
        <v>0.71502938340692002</v>
      </c>
      <c r="E360">
        <v>0.434936612844467</v>
      </c>
      <c r="F360">
        <v>0.63514453172683705</v>
      </c>
      <c r="G360">
        <v>0.51869907098657897</v>
      </c>
      <c r="H360">
        <v>0.62362974882125899</v>
      </c>
      <c r="I360">
        <v>0.74720174074172996</v>
      </c>
      <c r="J360">
        <v>0.68624611812479397</v>
      </c>
      <c r="K360">
        <v>0.40959692001342801</v>
      </c>
      <c r="L360">
        <v>0.53940457105636597</v>
      </c>
      <c r="M360">
        <v>0.494762601221309</v>
      </c>
      <c r="N360">
        <v>0.34745401144027699</v>
      </c>
      <c r="O360">
        <v>0.48862701654434199</v>
      </c>
      <c r="P360">
        <v>0.41867083486388701</v>
      </c>
      <c r="Q360">
        <v>0.45135292410850503</v>
      </c>
      <c r="R360">
        <v>0.69718849658966098</v>
      </c>
      <c r="S360">
        <v>0.54259723600219301</v>
      </c>
      <c r="T360">
        <v>0.60651290416717496</v>
      </c>
      <c r="U360">
        <v>0.71605819463729903</v>
      </c>
      <c r="V360">
        <v>0.65983080863952603</v>
      </c>
      <c r="W360">
        <v>0.58120101690292403</v>
      </c>
      <c r="X360">
        <v>0.76529967784881603</v>
      </c>
      <c r="Y360">
        <v>0.69399966211880004</v>
      </c>
    </row>
    <row r="361" spans="1:25" x14ac:dyDescent="0.4">
      <c r="A361" t="s">
        <v>276</v>
      </c>
      <c r="B361">
        <v>0.60676735639572099</v>
      </c>
      <c r="C361">
        <v>0.74122548103332497</v>
      </c>
      <c r="D361">
        <v>0.67191745380384704</v>
      </c>
      <c r="E361">
        <v>0.39963304996490501</v>
      </c>
      <c r="F361">
        <v>0.65023767948150601</v>
      </c>
      <c r="G361">
        <v>0.51221162291754696</v>
      </c>
      <c r="H361">
        <v>0.45634016394615201</v>
      </c>
      <c r="I361">
        <v>0.63279497623443604</v>
      </c>
      <c r="J361">
        <v>0.53593781062987</v>
      </c>
      <c r="K361">
        <v>0.35151889920234702</v>
      </c>
      <c r="L361">
        <v>0.56151968240737904</v>
      </c>
      <c r="M361">
        <v>0.42103232060913498</v>
      </c>
      <c r="N361">
        <v>0.30507066845893899</v>
      </c>
      <c r="O361">
        <v>0.53659462928771995</v>
      </c>
      <c r="P361">
        <v>0.40044024613051299</v>
      </c>
      <c r="Q361">
        <v>0.298772603273392</v>
      </c>
      <c r="R361">
        <v>0.53771269321441695</v>
      </c>
      <c r="S361">
        <v>0.35697689151341899</v>
      </c>
      <c r="T361">
        <v>0.44218629598617598</v>
      </c>
      <c r="U361">
        <v>0.77842587232589699</v>
      </c>
      <c r="V361">
        <v>0.65853471407848096</v>
      </c>
      <c r="W361">
        <v>0.47808253765106201</v>
      </c>
      <c r="X361">
        <v>0.79881501197814897</v>
      </c>
      <c r="Y361">
        <v>0.64909916298579395</v>
      </c>
    </row>
    <row r="362" spans="1:25" x14ac:dyDescent="0.4">
      <c r="A362" t="s">
        <v>277</v>
      </c>
      <c r="B362">
        <v>0.747849881649017</v>
      </c>
      <c r="C362">
        <v>0.773886859416962</v>
      </c>
      <c r="D362">
        <v>0.76456953287124596</v>
      </c>
      <c r="E362">
        <v>0.57619696855545</v>
      </c>
      <c r="F362">
        <v>0.69527310132980302</v>
      </c>
      <c r="G362">
        <v>0.64282783865928705</v>
      </c>
      <c r="H362">
        <v>0.48768737912178001</v>
      </c>
      <c r="I362">
        <v>0.69223886728286699</v>
      </c>
      <c r="J362">
        <v>0.601263795793056</v>
      </c>
      <c r="K362">
        <v>0.40874999761581399</v>
      </c>
      <c r="L362">
        <v>0.62870943546295199</v>
      </c>
      <c r="M362">
        <v>0.51388584077358201</v>
      </c>
      <c r="N362">
        <v>0.456716418266296</v>
      </c>
      <c r="O362">
        <v>0.65146195888519298</v>
      </c>
      <c r="P362">
        <v>0.57448682487011005</v>
      </c>
      <c r="Q362">
        <v>0.451658725738525</v>
      </c>
      <c r="R362">
        <v>0.64008563756942705</v>
      </c>
      <c r="S362">
        <v>0.569122651219368</v>
      </c>
      <c r="T362">
        <v>0.47364509105682401</v>
      </c>
      <c r="U362">
        <v>0.75860190391540505</v>
      </c>
      <c r="V362">
        <v>0.62353250086307499</v>
      </c>
      <c r="W362">
        <v>0.57262313365936302</v>
      </c>
      <c r="X362">
        <v>0.71654891967773404</v>
      </c>
      <c r="Y362">
        <v>0.631349056959152</v>
      </c>
    </row>
    <row r="363" spans="1:25" x14ac:dyDescent="0.4">
      <c r="A363" t="s">
        <v>278</v>
      </c>
      <c r="B363">
        <v>0.60124439001083396</v>
      </c>
      <c r="C363">
        <v>0.65137445926666304</v>
      </c>
      <c r="D363">
        <v>0.63190916776657102</v>
      </c>
      <c r="E363">
        <v>0.475212901830673</v>
      </c>
      <c r="F363">
        <v>0.69552928209304798</v>
      </c>
      <c r="G363">
        <v>0.58687418818473802</v>
      </c>
      <c r="H363">
        <v>0.482892006635666</v>
      </c>
      <c r="I363">
        <v>0.650185406208038</v>
      </c>
      <c r="J363">
        <v>0.56976036667823804</v>
      </c>
      <c r="K363">
        <v>0.38711443543434099</v>
      </c>
      <c r="L363">
        <v>0.61345404386520397</v>
      </c>
      <c r="M363">
        <v>0.47315749645233202</v>
      </c>
      <c r="N363">
        <v>0.47011399269103998</v>
      </c>
      <c r="O363">
        <v>0.67750382423400901</v>
      </c>
      <c r="P363">
        <v>0.53917751193046604</v>
      </c>
      <c r="Q363">
        <v>0.45077356696128801</v>
      </c>
      <c r="R363">
        <v>0.68888133764267001</v>
      </c>
      <c r="S363">
        <v>0.570776916742325</v>
      </c>
      <c r="T363">
        <v>0.69456452131271396</v>
      </c>
      <c r="U363">
        <v>0.80327379703521695</v>
      </c>
      <c r="V363">
        <v>0.770804207324982</v>
      </c>
      <c r="W363">
        <v>0.637290239334106</v>
      </c>
      <c r="X363">
        <v>0.795892894268036</v>
      </c>
      <c r="Y363">
        <v>0.74937691211700397</v>
      </c>
    </row>
    <row r="364" spans="1:25" x14ac:dyDescent="0.4">
      <c r="A364" t="s">
        <v>279</v>
      </c>
      <c r="B364">
        <v>0.51157093048095703</v>
      </c>
      <c r="C364">
        <v>0.71041804552078203</v>
      </c>
      <c r="D364">
        <v>0.60791388462329699</v>
      </c>
      <c r="E364">
        <v>0.36044082045555098</v>
      </c>
      <c r="F364">
        <v>0.71058648824691795</v>
      </c>
      <c r="G364">
        <v>0.48402213587843101</v>
      </c>
      <c r="H364">
        <v>0.464473307132721</v>
      </c>
      <c r="I364">
        <v>0.71789532899856601</v>
      </c>
      <c r="J364">
        <v>0.57629917099558103</v>
      </c>
      <c r="K364">
        <v>0.34881266951561002</v>
      </c>
      <c r="L364">
        <v>0.62648665904998802</v>
      </c>
      <c r="M364">
        <v>0.469145369426957</v>
      </c>
      <c r="N364">
        <v>0.37106516957282998</v>
      </c>
      <c r="O364">
        <v>0.68544602394104004</v>
      </c>
      <c r="P364">
        <v>0.48200639003309698</v>
      </c>
      <c r="Q364">
        <v>0.31671041250228898</v>
      </c>
      <c r="R364">
        <v>0.69654470682144198</v>
      </c>
      <c r="S364">
        <v>0.43666914978931698</v>
      </c>
      <c r="T364">
        <v>0.45497724413871798</v>
      </c>
      <c r="U364">
        <v>0.71191215515136697</v>
      </c>
      <c r="V364">
        <v>0.55611518847531305</v>
      </c>
      <c r="W364">
        <v>0.62507802248001099</v>
      </c>
      <c r="X364">
        <v>0.81881457567214999</v>
      </c>
      <c r="Y364">
        <v>0.71463966883462104</v>
      </c>
    </row>
    <row r="365" spans="1:25" x14ac:dyDescent="0.4">
      <c r="A365" t="s">
        <v>280</v>
      </c>
      <c r="B365">
        <v>2.9047407209873002E-2</v>
      </c>
      <c r="C365">
        <v>0.19427406787872301</v>
      </c>
      <c r="D365">
        <v>8.6515935800141996E-2</v>
      </c>
      <c r="E365">
        <v>0.38921502232551602</v>
      </c>
      <c r="F365">
        <v>0.69549489021301303</v>
      </c>
      <c r="G365">
        <v>0.55380076169967596</v>
      </c>
      <c r="H365">
        <v>0.58532518148422197</v>
      </c>
      <c r="I365">
        <v>0.77154988050460804</v>
      </c>
      <c r="J365">
        <v>0.67458564572864099</v>
      </c>
      <c r="K365">
        <v>0.54695653915405296</v>
      </c>
      <c r="L365">
        <v>0.75690150260925304</v>
      </c>
      <c r="M365">
        <v>0.66651684972975</v>
      </c>
      <c r="N365">
        <v>0.39411604404449502</v>
      </c>
      <c r="O365">
        <v>0.60552817583084095</v>
      </c>
      <c r="P365">
        <v>0.52525649136967101</v>
      </c>
      <c r="Q365">
        <v>0.48088434338569602</v>
      </c>
      <c r="R365">
        <v>0.63844245672225997</v>
      </c>
      <c r="S365">
        <v>0.56672935485839804</v>
      </c>
      <c r="T365">
        <v>0.58395719528198198</v>
      </c>
      <c r="U365">
        <v>0.77138018608093295</v>
      </c>
      <c r="V365">
        <v>0.69694018496407395</v>
      </c>
      <c r="W365">
        <v>0.65811347961425803</v>
      </c>
      <c r="X365">
        <v>0.822498559951782</v>
      </c>
      <c r="Y365">
        <v>0.75520644585291596</v>
      </c>
    </row>
    <row r="366" spans="1:25" x14ac:dyDescent="0.4">
      <c r="A366" t="s">
        <v>281</v>
      </c>
      <c r="B366">
        <v>0.69766014814376798</v>
      </c>
      <c r="C366">
        <v>0.81093877553939797</v>
      </c>
      <c r="D366">
        <v>0.76452034887145603</v>
      </c>
      <c r="E366">
        <v>0.59751605987548795</v>
      </c>
      <c r="F366">
        <v>0.77542978525161699</v>
      </c>
      <c r="G366">
        <v>0.68346485057297901</v>
      </c>
      <c r="H366">
        <v>0.61796474456787098</v>
      </c>
      <c r="I366">
        <v>0.794871807098389</v>
      </c>
      <c r="J366">
        <v>0.70454887958133905</v>
      </c>
      <c r="K366">
        <v>0.64657181501388505</v>
      </c>
      <c r="L366">
        <v>0.82002413272857699</v>
      </c>
      <c r="M366">
        <v>0.76365621563266295</v>
      </c>
      <c r="N366">
        <v>0.46580347418785101</v>
      </c>
      <c r="O366">
        <v>0.73925077915191695</v>
      </c>
      <c r="P366">
        <v>0.62245984726092396</v>
      </c>
      <c r="Q366">
        <v>0.455190539360046</v>
      </c>
      <c r="R366">
        <v>0.67234826087951705</v>
      </c>
      <c r="S366">
        <v>0.548213493298082</v>
      </c>
      <c r="T366">
        <v>0.53126823902130105</v>
      </c>
      <c r="U366">
        <v>0.78616350889205899</v>
      </c>
      <c r="V366">
        <v>0.64230821851421804</v>
      </c>
      <c r="W366">
        <v>0.47109469771385198</v>
      </c>
      <c r="X366">
        <v>0.68765491247177102</v>
      </c>
      <c r="Y366">
        <v>0.55905484101351599</v>
      </c>
    </row>
    <row r="367" spans="1:25" x14ac:dyDescent="0.4">
      <c r="A367" t="s">
        <v>282</v>
      </c>
      <c r="B367">
        <v>0.34894382953643799</v>
      </c>
      <c r="C367">
        <v>0.75162231922149703</v>
      </c>
      <c r="D367">
        <v>0.53150471589144499</v>
      </c>
      <c r="E367">
        <v>0.30165058374404902</v>
      </c>
      <c r="F367">
        <v>0.60426896810531605</v>
      </c>
      <c r="G367">
        <v>0.46235115089837198</v>
      </c>
      <c r="H367">
        <v>0.304730474948883</v>
      </c>
      <c r="I367">
        <v>0.72346216440200795</v>
      </c>
      <c r="J367">
        <v>0.54123169341508104</v>
      </c>
      <c r="K367">
        <v>0.34402653574943498</v>
      </c>
      <c r="L367">
        <v>0.71488577127456698</v>
      </c>
      <c r="M367">
        <v>0.54369652446578498</v>
      </c>
      <c r="N367">
        <v>0.256619662046432</v>
      </c>
      <c r="O367">
        <v>0.61423349380493197</v>
      </c>
      <c r="P367">
        <v>0.41887082773096401</v>
      </c>
      <c r="Q367">
        <v>0.537220418453217</v>
      </c>
      <c r="R367">
        <v>0.87071305513382002</v>
      </c>
      <c r="S367">
        <v>0.77926938568844495</v>
      </c>
      <c r="T367">
        <v>0.49483671784400901</v>
      </c>
      <c r="U367">
        <v>0.81414014101028398</v>
      </c>
      <c r="V367">
        <v>0.71015096885316498</v>
      </c>
      <c r="W367">
        <v>0.43959900736808799</v>
      </c>
      <c r="X367">
        <v>0.83602702617645297</v>
      </c>
      <c r="Y367">
        <v>0.69574973092359704</v>
      </c>
    </row>
    <row r="368" spans="1:25" x14ac:dyDescent="0.4">
      <c r="A368" t="s">
        <v>283</v>
      </c>
      <c r="B368">
        <v>0.63849174976348899</v>
      </c>
      <c r="C368">
        <v>0.77178907394409202</v>
      </c>
      <c r="D368">
        <v>0.72816230316419905</v>
      </c>
      <c r="E368">
        <v>0.53470623493194602</v>
      </c>
      <c r="F368">
        <v>0.61034238338470503</v>
      </c>
      <c r="G368">
        <v>0.57853895425796498</v>
      </c>
      <c r="H368">
        <v>0.497543394565582</v>
      </c>
      <c r="I368">
        <v>0.65183168649673495</v>
      </c>
      <c r="J368">
        <v>0.59646591624698098</v>
      </c>
      <c r="K368">
        <v>0.48748159408569303</v>
      </c>
      <c r="L368">
        <v>0.62242066860198997</v>
      </c>
      <c r="M368">
        <v>0.565367399035274</v>
      </c>
      <c r="N368">
        <v>0.44245553016662598</v>
      </c>
      <c r="O368">
        <v>0.57036298513412498</v>
      </c>
      <c r="P368">
        <v>0.50391337114411405</v>
      </c>
      <c r="Q368">
        <v>0.442441046237946</v>
      </c>
      <c r="R368">
        <v>0.63468682765960704</v>
      </c>
      <c r="S368">
        <v>0.56879196618054395</v>
      </c>
      <c r="T368">
        <v>0.60725420713424705</v>
      </c>
      <c r="U368">
        <v>0.71622771024704002</v>
      </c>
      <c r="V368">
        <v>0.67214998039039398</v>
      </c>
      <c r="W368">
        <v>0.56299453973770097</v>
      </c>
      <c r="X368">
        <v>0.73163998126983598</v>
      </c>
      <c r="Y368">
        <v>0.64863787309543497</v>
      </c>
    </row>
    <row r="369" spans="1:25" x14ac:dyDescent="0.4">
      <c r="A369" t="s">
        <v>284</v>
      </c>
      <c r="B369">
        <v>0.62770646810531605</v>
      </c>
      <c r="C369">
        <v>0.82327902317047097</v>
      </c>
      <c r="D369">
        <v>0.73892325162887595</v>
      </c>
      <c r="E369">
        <v>0.47779956459999101</v>
      </c>
      <c r="F369">
        <v>0.71625256538391102</v>
      </c>
      <c r="G369">
        <v>0.55939691265424096</v>
      </c>
      <c r="H369">
        <v>0.48678413033485401</v>
      </c>
      <c r="I369">
        <v>0.72076612710952803</v>
      </c>
      <c r="J369">
        <v>0.58161880572636904</v>
      </c>
      <c r="K369">
        <v>0.46307152509689298</v>
      </c>
      <c r="L369">
        <v>0.69908255338668801</v>
      </c>
      <c r="M369">
        <v>0.56794762114683806</v>
      </c>
      <c r="N369">
        <v>0.42809942364692699</v>
      </c>
      <c r="O369">
        <v>0.69815385341644298</v>
      </c>
      <c r="P369">
        <v>0.55986242492993699</v>
      </c>
      <c r="Q369">
        <v>0.34980130195617698</v>
      </c>
      <c r="R369">
        <v>0.66134768724441495</v>
      </c>
      <c r="S369">
        <v>0.53426641474167502</v>
      </c>
      <c r="T369">
        <v>0.367136150598526</v>
      </c>
      <c r="U369">
        <v>0.66045141220092796</v>
      </c>
      <c r="V369">
        <v>0.52977432558933901</v>
      </c>
      <c r="W369">
        <v>0.64158415794372603</v>
      </c>
      <c r="X369">
        <v>0.79234975576400801</v>
      </c>
      <c r="Y369">
        <v>0.711472113927205</v>
      </c>
    </row>
    <row r="370" spans="1:25" x14ac:dyDescent="0.4">
      <c r="A370" t="s">
        <v>285</v>
      </c>
      <c r="B370">
        <v>0.74703103303909302</v>
      </c>
      <c r="C370">
        <v>0.85751712322235096</v>
      </c>
      <c r="D370">
        <v>0.81437175090496305</v>
      </c>
      <c r="E370">
        <v>0.69101297855377197</v>
      </c>
      <c r="F370">
        <v>0.76967990398407005</v>
      </c>
      <c r="G370">
        <v>0.74693897595772396</v>
      </c>
      <c r="H370">
        <v>0.74139332771301303</v>
      </c>
      <c r="I370">
        <v>0.82665991783142101</v>
      </c>
      <c r="J370">
        <v>0.79306887663327696</v>
      </c>
      <c r="K370">
        <v>0.67481726408004805</v>
      </c>
      <c r="L370">
        <v>0.80907797813415505</v>
      </c>
      <c r="M370">
        <v>0.76836842757004997</v>
      </c>
      <c r="N370">
        <v>0.59440982341766402</v>
      </c>
      <c r="O370">
        <v>0.79578995704650901</v>
      </c>
      <c r="P370">
        <v>0.73684295782676101</v>
      </c>
      <c r="Q370">
        <v>0.65654647350311302</v>
      </c>
      <c r="R370">
        <v>0.80808949470519997</v>
      </c>
      <c r="S370">
        <v>0.77702470009143498</v>
      </c>
      <c r="T370">
        <v>0.73843055963516202</v>
      </c>
      <c r="U370">
        <v>0.79234975576400801</v>
      </c>
      <c r="V370">
        <v>0.76687066830121597</v>
      </c>
      <c r="W370">
        <v>0.76963353157043501</v>
      </c>
      <c r="X370">
        <v>0.82488477230071999</v>
      </c>
      <c r="Y370">
        <v>0.79476971809680697</v>
      </c>
    </row>
    <row r="371" spans="1:25" x14ac:dyDescent="0.4">
      <c r="A371" t="s">
        <v>286</v>
      </c>
      <c r="B371">
        <v>0.57362586259841897</v>
      </c>
      <c r="C371">
        <v>0.80821430683135997</v>
      </c>
      <c r="D371">
        <v>0.72862502932548501</v>
      </c>
      <c r="E371">
        <v>0.48050719499588002</v>
      </c>
      <c r="F371">
        <v>0.65519762039184604</v>
      </c>
      <c r="G371">
        <v>0.54740209380785598</v>
      </c>
      <c r="H371">
        <v>0.47951528429985002</v>
      </c>
      <c r="I371">
        <v>0.68907129764556896</v>
      </c>
      <c r="J371">
        <v>0.57428171535332995</v>
      </c>
      <c r="K371">
        <v>0.31780365109443698</v>
      </c>
      <c r="L371">
        <v>0.52196383476257302</v>
      </c>
      <c r="M371">
        <v>0.44642398258050298</v>
      </c>
      <c r="N371">
        <v>0.360806435346603</v>
      </c>
      <c r="O371">
        <v>0.64890885353088401</v>
      </c>
      <c r="P371">
        <v>0.52894180516401901</v>
      </c>
      <c r="Q371">
        <v>0.51089537143707298</v>
      </c>
      <c r="R371">
        <v>0.80564445257186901</v>
      </c>
      <c r="S371">
        <v>0.74057642022768699</v>
      </c>
      <c r="T371">
        <v>0.47816827893257102</v>
      </c>
      <c r="U371">
        <v>0.64507043361663796</v>
      </c>
      <c r="V371">
        <v>0.55524302124977098</v>
      </c>
      <c r="W371">
        <v>0.44918033480644198</v>
      </c>
      <c r="X371">
        <v>0.64386790990829501</v>
      </c>
      <c r="Y371">
        <v>0.57456459005673699</v>
      </c>
    </row>
    <row r="372" spans="1:25" x14ac:dyDescent="0.4">
      <c r="A372" t="s">
        <v>593</v>
      </c>
      <c r="B372">
        <v>0.49193581938743602</v>
      </c>
      <c r="C372">
        <v>0.78372853994369496</v>
      </c>
      <c r="D372">
        <v>0.72926057054072002</v>
      </c>
      <c r="E372">
        <v>0.442069232463837</v>
      </c>
      <c r="F372">
        <v>0.80170297622680697</v>
      </c>
      <c r="G372">
        <v>0.73142570500471105</v>
      </c>
      <c r="H372">
        <v>0.39015817642211897</v>
      </c>
      <c r="I372">
        <v>0.82089549303054798</v>
      </c>
      <c r="J372">
        <v>0.70765923723882596</v>
      </c>
      <c r="K372">
        <v>0.372583478689194</v>
      </c>
      <c r="L372">
        <v>0.78986740112304699</v>
      </c>
      <c r="M372">
        <v>0.67960833347573602</v>
      </c>
      <c r="N372">
        <v>0.37144985795021102</v>
      </c>
      <c r="O372">
        <v>0.76503783464431796</v>
      </c>
      <c r="P372">
        <v>0.65692095367275904</v>
      </c>
      <c r="Q372">
        <v>0.32074835896491999</v>
      </c>
      <c r="R372">
        <v>0.72398346662521396</v>
      </c>
      <c r="S372">
        <v>0.59065202243474002</v>
      </c>
      <c r="T372">
        <v>0.28968712687492398</v>
      </c>
      <c r="U372">
        <v>0.67346936464309703</v>
      </c>
      <c r="V372">
        <v>0.530258983981853</v>
      </c>
      <c r="W372">
        <v>0.24366956949234</v>
      </c>
      <c r="X372">
        <v>0.64263707399368297</v>
      </c>
      <c r="Y372">
        <v>0.47225130942402999</v>
      </c>
    </row>
    <row r="373" spans="1:25" x14ac:dyDescent="0.4">
      <c r="A373" t="s">
        <v>287</v>
      </c>
      <c r="B373">
        <v>0.29207193851470897</v>
      </c>
      <c r="C373">
        <v>0.73012608289718595</v>
      </c>
      <c r="D373">
        <v>0.55275036918896203</v>
      </c>
      <c r="E373">
        <v>0.32147955894470198</v>
      </c>
      <c r="F373">
        <v>0.86429452896118197</v>
      </c>
      <c r="G373">
        <v>0.80175137133509999</v>
      </c>
      <c r="H373">
        <v>0.36065572500228898</v>
      </c>
      <c r="I373">
        <v>0.85164529085159302</v>
      </c>
      <c r="J373">
        <v>0.80837111395818195</v>
      </c>
      <c r="K373">
        <v>0.52686142921447798</v>
      </c>
      <c r="L373">
        <v>0.82813769578933705</v>
      </c>
      <c r="M373">
        <v>0.78084173743371599</v>
      </c>
      <c r="N373">
        <v>0.75489842891693104</v>
      </c>
      <c r="O373">
        <v>0.83914941549301103</v>
      </c>
      <c r="P373">
        <v>0.81069499474984597</v>
      </c>
      <c r="Q373">
        <v>0.38387539982795699</v>
      </c>
      <c r="R373">
        <v>0.77502715587616</v>
      </c>
      <c r="S373">
        <v>0.57826200734685895</v>
      </c>
      <c r="T373">
        <v>0.53342580795288097</v>
      </c>
      <c r="U373">
        <v>0.84633499383926403</v>
      </c>
      <c r="V373">
        <v>0.75245705522872797</v>
      </c>
      <c r="W373">
        <v>0.624852895736694</v>
      </c>
      <c r="X373">
        <v>0.83844012022018399</v>
      </c>
      <c r="Y373">
        <v>0.79398304003256304</v>
      </c>
    </row>
    <row r="374" spans="1:25" x14ac:dyDescent="0.4">
      <c r="A374" t="s">
        <v>288</v>
      </c>
      <c r="B374">
        <v>0.60742592811584495</v>
      </c>
      <c r="C374">
        <v>0.86604565382003795</v>
      </c>
      <c r="D374">
        <v>0.79666648690517206</v>
      </c>
      <c r="E374">
        <v>0.45638054609298701</v>
      </c>
      <c r="F374">
        <v>0.794916331768036</v>
      </c>
      <c r="G374">
        <v>0.654958757397893</v>
      </c>
      <c r="H374">
        <v>0.51381492614746105</v>
      </c>
      <c r="I374">
        <v>0.84558820724487305</v>
      </c>
      <c r="J374">
        <v>0.77079264148251003</v>
      </c>
      <c r="K374">
        <v>0.34140968322753901</v>
      </c>
      <c r="L374">
        <v>0.63957053422927901</v>
      </c>
      <c r="M374">
        <v>0.51522339667592698</v>
      </c>
      <c r="N374">
        <v>0.29899710416793801</v>
      </c>
      <c r="O374">
        <v>0.77022308111190796</v>
      </c>
      <c r="P374">
        <v>0.60493478653850097</v>
      </c>
      <c r="Q374">
        <v>0.35752853751182601</v>
      </c>
      <c r="R374">
        <v>0.85716265439987205</v>
      </c>
      <c r="S374">
        <v>0.77224319010645404</v>
      </c>
      <c r="T374">
        <v>0.41157293319702098</v>
      </c>
      <c r="U374">
        <v>0.84268456697464</v>
      </c>
      <c r="V374">
        <v>0.77224728956327304</v>
      </c>
      <c r="W374">
        <v>0.50546675920486495</v>
      </c>
      <c r="X374">
        <v>0.84325724840164196</v>
      </c>
      <c r="Y374">
        <v>0.78775113526281404</v>
      </c>
    </row>
    <row r="375" spans="1:25" x14ac:dyDescent="0.4">
      <c r="A375" t="s">
        <v>289</v>
      </c>
      <c r="B375">
        <v>0.36727514863014199</v>
      </c>
      <c r="C375">
        <v>0.452446579933167</v>
      </c>
      <c r="D375">
        <v>0.42322731018066401</v>
      </c>
      <c r="E375">
        <v>0.58462911844253496</v>
      </c>
      <c r="F375">
        <v>0.75091356039047197</v>
      </c>
      <c r="G375">
        <v>0.70922573874978501</v>
      </c>
      <c r="H375">
        <v>0.55317479372024503</v>
      </c>
      <c r="I375">
        <v>0.667066991329193</v>
      </c>
      <c r="J375">
        <v>0.62424437088124896</v>
      </c>
      <c r="K375">
        <v>0.50369107723236095</v>
      </c>
      <c r="L375">
        <v>0.58256494998931896</v>
      </c>
      <c r="M375">
        <v>0.54091686360976299</v>
      </c>
      <c r="N375">
        <v>0.35921984910964999</v>
      </c>
      <c r="O375">
        <v>0.51476341485977195</v>
      </c>
      <c r="P375">
        <v>0.43830993245629701</v>
      </c>
      <c r="Q375">
        <v>0.48393413424491899</v>
      </c>
      <c r="R375">
        <v>0.60863858461380005</v>
      </c>
      <c r="S375">
        <v>0.54987698267487894</v>
      </c>
      <c r="T375">
        <v>0.53108263015747104</v>
      </c>
      <c r="U375">
        <v>0.67378842830658003</v>
      </c>
      <c r="V375">
        <v>0.60408095051260602</v>
      </c>
      <c r="W375">
        <v>0.47687754034995999</v>
      </c>
      <c r="X375">
        <v>0.58129495382309004</v>
      </c>
      <c r="Y375">
        <v>0.542448634610457</v>
      </c>
    </row>
    <row r="376" spans="1:25" x14ac:dyDescent="0.4">
      <c r="A376" t="s">
        <v>290</v>
      </c>
      <c r="B376">
        <v>0.49447408318519598</v>
      </c>
      <c r="C376">
        <v>0.720164895057678</v>
      </c>
      <c r="D376">
        <v>0.627240413066112</v>
      </c>
      <c r="E376">
        <v>0.52349215745925903</v>
      </c>
      <c r="F376">
        <v>0.80791014432907104</v>
      </c>
      <c r="G376">
        <v>0.72785270033460703</v>
      </c>
      <c r="H376">
        <v>0.61473882198333696</v>
      </c>
      <c r="I376">
        <v>0.83240222930908203</v>
      </c>
      <c r="J376">
        <v>0.77335624622576205</v>
      </c>
      <c r="K376">
        <v>0.53003299236297596</v>
      </c>
      <c r="L376">
        <v>0.79049563407897905</v>
      </c>
      <c r="M376">
        <v>0.73538492845766401</v>
      </c>
      <c r="N376">
        <v>0.50490325689315796</v>
      </c>
      <c r="O376">
        <v>0.74017190933227495</v>
      </c>
      <c r="P376">
        <v>0.67940004486026195</v>
      </c>
      <c r="Q376">
        <v>0.48508727550506597</v>
      </c>
      <c r="R376">
        <v>0.59618884325027499</v>
      </c>
      <c r="S376">
        <v>0.53954564892884505</v>
      </c>
      <c r="T376">
        <v>0.58709293603897095</v>
      </c>
      <c r="U376">
        <v>0.72214424610137895</v>
      </c>
      <c r="V376">
        <v>0.66557310205517395</v>
      </c>
      <c r="W376">
        <v>0.72724521160125699</v>
      </c>
      <c r="X376">
        <v>0.82234954833984397</v>
      </c>
      <c r="Y376">
        <v>0.78815820542248805</v>
      </c>
    </row>
    <row r="377" spans="1:25" x14ac:dyDescent="0.4">
      <c r="A377" t="s">
        <v>291</v>
      </c>
      <c r="B377">
        <v>0.43013530969619801</v>
      </c>
      <c r="C377">
        <v>0.79351300001144398</v>
      </c>
      <c r="D377">
        <v>0.64177756091204197</v>
      </c>
      <c r="E377">
        <v>0.41932156682014499</v>
      </c>
      <c r="F377">
        <v>0.806007981300354</v>
      </c>
      <c r="G377">
        <v>0.62640554215682398</v>
      </c>
      <c r="H377">
        <v>0.497415691614151</v>
      </c>
      <c r="I377">
        <v>0.84505885839462302</v>
      </c>
      <c r="J377">
        <v>0.771335966670464</v>
      </c>
      <c r="K377">
        <v>0.53396481275558505</v>
      </c>
      <c r="L377">
        <v>0.80645161867141701</v>
      </c>
      <c r="M377">
        <v>0.75221851308649901</v>
      </c>
      <c r="N377">
        <v>0.36268740892410301</v>
      </c>
      <c r="O377">
        <v>0.78005474805831898</v>
      </c>
      <c r="P377">
        <v>0.59500621007793697</v>
      </c>
      <c r="Q377">
        <v>0.55283600091934204</v>
      </c>
      <c r="R377">
        <v>0.79183912277221702</v>
      </c>
      <c r="S377">
        <v>0.72392715495309701</v>
      </c>
      <c r="T377">
        <v>0.47503706812858598</v>
      </c>
      <c r="U377">
        <v>0.83516484498977706</v>
      </c>
      <c r="V377">
        <v>0.73330954256862302</v>
      </c>
      <c r="W377">
        <v>0.43609023094177202</v>
      </c>
      <c r="X377">
        <v>0.82930755615234397</v>
      </c>
      <c r="Y377">
        <v>0.74268094808967</v>
      </c>
    </row>
    <row r="378" spans="1:25" x14ac:dyDescent="0.4">
      <c r="A378" t="s">
        <v>292</v>
      </c>
      <c r="B378">
        <v>0.31917801499366799</v>
      </c>
      <c r="C378">
        <v>0.45214205980300898</v>
      </c>
      <c r="D378">
        <v>0.41814516425132803</v>
      </c>
      <c r="E378">
        <v>0.41828289628028897</v>
      </c>
      <c r="F378">
        <v>0.784293472766876</v>
      </c>
      <c r="G378">
        <v>0.64761227250099196</v>
      </c>
      <c r="H378">
        <v>0.67606353759765603</v>
      </c>
      <c r="I378">
        <v>0.83748900890350297</v>
      </c>
      <c r="J378">
        <v>0.79074582815170302</v>
      </c>
      <c r="K378">
        <v>0.60689657926559404</v>
      </c>
      <c r="L378">
        <v>0.79416280984878496</v>
      </c>
      <c r="M378">
        <v>0.72773586630821196</v>
      </c>
      <c r="N378">
        <v>0.54461765289306596</v>
      </c>
      <c r="O378">
        <v>0.76186984777450595</v>
      </c>
      <c r="P378">
        <v>0.69790618658065795</v>
      </c>
      <c r="Q378">
        <v>0.67503964900970503</v>
      </c>
      <c r="R378">
        <v>0.81705069541931197</v>
      </c>
      <c r="S378">
        <v>0.77703653812408502</v>
      </c>
      <c r="T378">
        <v>0.5625</v>
      </c>
      <c r="U378">
        <v>0.75955677032470703</v>
      </c>
      <c r="V378">
        <v>0.71488170385360705</v>
      </c>
      <c r="W378">
        <v>0.50408250093460105</v>
      </c>
      <c r="X378">
        <v>0.67594432830810502</v>
      </c>
      <c r="Y378">
        <v>0.59175203442573499</v>
      </c>
    </row>
    <row r="379" spans="1:25" x14ac:dyDescent="0.4">
      <c r="A379" t="s">
        <v>293</v>
      </c>
      <c r="B379">
        <v>0.26905426383018499</v>
      </c>
      <c r="C379">
        <v>0.38816872239112898</v>
      </c>
      <c r="D379">
        <v>0.34355394169688203</v>
      </c>
      <c r="E379">
        <v>0.43403807282447798</v>
      </c>
      <c r="F379">
        <v>0.54378801584243797</v>
      </c>
      <c r="G379">
        <v>0.49261219968850001</v>
      </c>
      <c r="H379">
        <v>0.48351648449897799</v>
      </c>
      <c r="I379">
        <v>0.70108503103256203</v>
      </c>
      <c r="J379">
        <v>0.63473437828096502</v>
      </c>
      <c r="K379">
        <v>0.51565498113632202</v>
      </c>
      <c r="L379">
        <v>0.79783618450164795</v>
      </c>
      <c r="M379">
        <v>0.70330031012946903</v>
      </c>
      <c r="N379">
        <v>0.44780766963958701</v>
      </c>
      <c r="O379">
        <v>0.80526828765869096</v>
      </c>
      <c r="P379">
        <v>0.68400968746705504</v>
      </c>
      <c r="Q379">
        <v>0.57470399141311601</v>
      </c>
      <c r="R379">
        <v>0.84174382686615001</v>
      </c>
      <c r="S379">
        <v>0.77602966942570395</v>
      </c>
      <c r="T379">
        <v>0.60020685195922896</v>
      </c>
      <c r="U379">
        <v>0.80881130695342995</v>
      </c>
      <c r="V379">
        <v>0.71611128408800495</v>
      </c>
      <c r="W379">
        <v>0.60572248697280895</v>
      </c>
      <c r="X379">
        <v>0.756045162677765</v>
      </c>
      <c r="Y379">
        <v>0.67956100539727604</v>
      </c>
    </row>
    <row r="380" spans="1:25" x14ac:dyDescent="0.4">
      <c r="A380" t="s">
        <v>294</v>
      </c>
      <c r="B380">
        <v>0.40436005592346203</v>
      </c>
      <c r="C380">
        <v>0.64346963167190596</v>
      </c>
      <c r="D380">
        <v>0.50180907577884404</v>
      </c>
      <c r="E380">
        <v>0.58962088823318504</v>
      </c>
      <c r="F380">
        <v>0.77410221099853505</v>
      </c>
      <c r="G380">
        <v>0.71073230127899001</v>
      </c>
      <c r="H380">
        <v>0.62045228481292702</v>
      </c>
      <c r="I380">
        <v>0.85297548770904497</v>
      </c>
      <c r="J380">
        <v>0.79120646325909405</v>
      </c>
      <c r="K380">
        <v>0.57477855682373002</v>
      </c>
      <c r="L380">
        <v>0.86738544702529896</v>
      </c>
      <c r="M380">
        <v>0.79964864618924203</v>
      </c>
      <c r="N380">
        <v>0.546214759349823</v>
      </c>
      <c r="O380">
        <v>0.82837063074111905</v>
      </c>
      <c r="P380">
        <v>0.77106480999868698</v>
      </c>
      <c r="Q380">
        <v>0.67919450998306297</v>
      </c>
      <c r="R380">
        <v>0.86008560657501198</v>
      </c>
      <c r="S380">
        <v>0.82831214763680305</v>
      </c>
      <c r="T380">
        <v>0.64756292104721103</v>
      </c>
      <c r="U380">
        <v>0.83686500787734996</v>
      </c>
      <c r="V380">
        <v>0.78763231756735896</v>
      </c>
      <c r="W380">
        <v>0.65237814188003496</v>
      </c>
      <c r="X380">
        <v>0.79449540376663197</v>
      </c>
      <c r="Y380">
        <v>0.708638873027295</v>
      </c>
    </row>
    <row r="381" spans="1:25" x14ac:dyDescent="0.4">
      <c r="A381" t="s">
        <v>295</v>
      </c>
      <c r="B381">
        <v>0.48789620399475098</v>
      </c>
      <c r="C381">
        <v>0.75568878650665305</v>
      </c>
      <c r="D381">
        <v>0.64636053314691899</v>
      </c>
      <c r="E381">
        <v>0.40984907746315002</v>
      </c>
      <c r="F381">
        <v>0.64824634790420499</v>
      </c>
      <c r="G381">
        <v>0.52193001629431002</v>
      </c>
      <c r="H381">
        <v>0.69473683834075906</v>
      </c>
      <c r="I381">
        <v>0.88674217462539695</v>
      </c>
      <c r="J381">
        <v>0.82541522345965401</v>
      </c>
      <c r="K381">
        <v>0.72827911376953103</v>
      </c>
      <c r="L381">
        <v>0.82440137863159202</v>
      </c>
      <c r="M381">
        <v>0.79830609922167595</v>
      </c>
      <c r="N381">
        <v>0.67262142896652199</v>
      </c>
      <c r="O381">
        <v>0.78435087203979503</v>
      </c>
      <c r="P381">
        <v>0.75402815658834899</v>
      </c>
      <c r="Q381">
        <v>0.54897499084472701</v>
      </c>
      <c r="R381">
        <v>0.76340430974960305</v>
      </c>
      <c r="S381">
        <v>0.65444113257565095</v>
      </c>
      <c r="T381">
        <v>0.60740739107132002</v>
      </c>
      <c r="U381">
        <v>0.79689365625381503</v>
      </c>
      <c r="V381">
        <v>0.71501173399671802</v>
      </c>
      <c r="W381">
        <v>0.64040404558181796</v>
      </c>
      <c r="X381">
        <v>0.82994264364242598</v>
      </c>
      <c r="Y381">
        <v>0.77278569680225995</v>
      </c>
    </row>
    <row r="382" spans="1:25" x14ac:dyDescent="0.4">
      <c r="A382" t="s">
        <v>296</v>
      </c>
      <c r="B382">
        <v>0.51329123973846402</v>
      </c>
      <c r="C382">
        <v>0.87088334560394298</v>
      </c>
      <c r="D382">
        <v>0.81306355843941402</v>
      </c>
      <c r="E382">
        <v>0.53527587652206399</v>
      </c>
      <c r="F382">
        <v>0.75933063030242898</v>
      </c>
      <c r="G382">
        <v>0.67041952560345297</v>
      </c>
      <c r="H382">
        <v>0.54537206888198897</v>
      </c>
      <c r="I382">
        <v>0.77522218227386497</v>
      </c>
      <c r="J382">
        <v>0.68003747910261203</v>
      </c>
      <c r="K382">
        <v>0.60587674379348799</v>
      </c>
      <c r="L382">
        <v>0.85596597194671598</v>
      </c>
      <c r="M382">
        <v>0.78227414240439697</v>
      </c>
      <c r="N382">
        <v>0.66029238700866699</v>
      </c>
      <c r="O382">
        <v>0.82674026489257801</v>
      </c>
      <c r="P382">
        <v>0.77027104794979095</v>
      </c>
      <c r="Q382">
        <v>0.69751822948455799</v>
      </c>
      <c r="R382">
        <v>0.875310778617859</v>
      </c>
      <c r="S382">
        <v>0.83883527293801297</v>
      </c>
      <c r="T382">
        <v>0.57724076509475697</v>
      </c>
      <c r="U382">
        <v>0.83586889505386397</v>
      </c>
      <c r="V382">
        <v>0.731588795532783</v>
      </c>
      <c r="W382">
        <v>0.67007458209991499</v>
      </c>
      <c r="X382">
        <v>0.85535198450088501</v>
      </c>
      <c r="Y382">
        <v>0.77150963246822402</v>
      </c>
    </row>
    <row r="383" spans="1:25" x14ac:dyDescent="0.4">
      <c r="A383" t="s">
        <v>297</v>
      </c>
      <c r="B383">
        <v>0.49772435426711997</v>
      </c>
      <c r="C383">
        <v>0.79999500513076804</v>
      </c>
      <c r="D383">
        <v>0.64331698697856299</v>
      </c>
      <c r="E383">
        <v>0.36535534262657199</v>
      </c>
      <c r="F383">
        <v>0.66496652364730802</v>
      </c>
      <c r="G383">
        <v>0.47333209063762299</v>
      </c>
      <c r="H383">
        <v>0.63556158542633101</v>
      </c>
      <c r="I383">
        <v>0.86304032802581798</v>
      </c>
      <c r="J383">
        <v>0.79282428846399999</v>
      </c>
      <c r="K383">
        <v>0.671869575977325</v>
      </c>
      <c r="L383">
        <v>0.85918927192687999</v>
      </c>
      <c r="M383">
        <v>0.820517232784858</v>
      </c>
      <c r="N383">
        <v>0.646245837211609</v>
      </c>
      <c r="O383">
        <v>0.80036687850952104</v>
      </c>
      <c r="P383">
        <v>0.77258259898576997</v>
      </c>
      <c r="Q383">
        <v>0.55353540182113603</v>
      </c>
      <c r="R383">
        <v>0.76611357927322399</v>
      </c>
      <c r="S383">
        <v>0.670656632663858</v>
      </c>
      <c r="T383">
        <v>0.62698411941528298</v>
      </c>
      <c r="U383">
        <v>0.820118367671967</v>
      </c>
      <c r="V383">
        <v>0.72736365087012</v>
      </c>
      <c r="W383">
        <v>0.67088609933853105</v>
      </c>
      <c r="X383">
        <v>0.85657370090484597</v>
      </c>
      <c r="Y383">
        <v>0.78871286730481005</v>
      </c>
    </row>
    <row r="384" spans="1:25" x14ac:dyDescent="0.4">
      <c r="A384" t="s">
        <v>298</v>
      </c>
      <c r="B384">
        <v>0.40395751595497098</v>
      </c>
      <c r="C384">
        <v>0.84436088800430298</v>
      </c>
      <c r="D384">
        <v>0.59098089439275103</v>
      </c>
      <c r="E384">
        <v>0.55646216869354204</v>
      </c>
      <c r="F384">
        <v>0.81674295663833596</v>
      </c>
      <c r="G384">
        <v>0.74804777870834105</v>
      </c>
      <c r="H384">
        <v>0.54785400629043601</v>
      </c>
      <c r="I384">
        <v>0.83399659395217896</v>
      </c>
      <c r="J384">
        <v>0.777187890722849</v>
      </c>
      <c r="K384">
        <v>0.62394887208938599</v>
      </c>
      <c r="L384">
        <v>0.83373206853866599</v>
      </c>
      <c r="M384">
        <v>0.76806111018897005</v>
      </c>
      <c r="N384">
        <v>0.43327957391738903</v>
      </c>
      <c r="O384">
        <v>0.78805023431777999</v>
      </c>
      <c r="P384">
        <v>0.678816759619571</v>
      </c>
      <c r="Q384">
        <v>0.46550890803337103</v>
      </c>
      <c r="R384">
        <v>0.76602560281753496</v>
      </c>
      <c r="S384">
        <v>0.590611920480835</v>
      </c>
      <c r="T384">
        <v>0.49083703756332397</v>
      </c>
      <c r="U384">
        <v>0.83954155445098899</v>
      </c>
      <c r="V384">
        <v>0.72242322287151794</v>
      </c>
      <c r="W384">
        <v>0.58529287576675404</v>
      </c>
      <c r="X384">
        <v>0.86147862672805797</v>
      </c>
      <c r="Y384">
        <v>0.800716723872826</v>
      </c>
    </row>
    <row r="385" spans="1:25" x14ac:dyDescent="0.4">
      <c r="A385" t="s">
        <v>299</v>
      </c>
      <c r="B385">
        <v>0.53300553560257002</v>
      </c>
      <c r="C385">
        <v>0.83713781833648704</v>
      </c>
      <c r="D385">
        <v>0.77931141688905903</v>
      </c>
      <c r="E385">
        <v>0.43668404221534701</v>
      </c>
      <c r="F385">
        <v>0.77166342735290505</v>
      </c>
      <c r="G385">
        <v>0.72734934348484503</v>
      </c>
      <c r="H385">
        <v>0.27522501349449202</v>
      </c>
      <c r="I385">
        <v>0.75565612316131603</v>
      </c>
      <c r="J385">
        <v>0.46980814193857101</v>
      </c>
      <c r="K385">
        <v>0.28390318155288702</v>
      </c>
      <c r="L385">
        <v>0.71667540073394798</v>
      </c>
      <c r="M385">
        <v>0.50236972488206</v>
      </c>
      <c r="N385">
        <v>0.240150541067123</v>
      </c>
      <c r="O385">
        <v>0.59682244062423695</v>
      </c>
      <c r="P385">
        <v>0.40899461256018999</v>
      </c>
      <c r="Q385">
        <v>0.255117148160934</v>
      </c>
      <c r="R385">
        <v>0.72750729322433505</v>
      </c>
      <c r="S385">
        <v>0.48581808178589297</v>
      </c>
      <c r="T385">
        <v>0.244628101587296</v>
      </c>
      <c r="U385">
        <v>0.78582024574279796</v>
      </c>
      <c r="V385">
        <v>0.50836013206120201</v>
      </c>
      <c r="W385">
        <v>0.26870137453079201</v>
      </c>
      <c r="X385">
        <v>0.81750065088272095</v>
      </c>
      <c r="Y385">
        <v>0.58092617413093295</v>
      </c>
    </row>
    <row r="386" spans="1:25" x14ac:dyDescent="0.4">
      <c r="A386" t="s">
        <v>300</v>
      </c>
      <c r="B386">
        <v>0.32167312502861001</v>
      </c>
      <c r="C386">
        <v>0.80708330869674705</v>
      </c>
      <c r="D386">
        <v>0.50852063122504199</v>
      </c>
      <c r="E386">
        <v>0.61152696609497104</v>
      </c>
      <c r="F386">
        <v>0.82777726650238004</v>
      </c>
      <c r="G386">
        <v>0.78097755405700398</v>
      </c>
      <c r="H386">
        <v>0.62699156999588002</v>
      </c>
      <c r="I386">
        <v>0.82141095399856601</v>
      </c>
      <c r="J386">
        <v>0.78504267531745897</v>
      </c>
      <c r="K386">
        <v>0.66027086973190297</v>
      </c>
      <c r="L386">
        <v>0.822113037109375</v>
      </c>
      <c r="M386">
        <v>0.77672404641250403</v>
      </c>
      <c r="N386">
        <v>0.54211807250976596</v>
      </c>
      <c r="O386">
        <v>0.78865683078765902</v>
      </c>
      <c r="P386">
        <v>0.741528158199112</v>
      </c>
      <c r="Q386">
        <v>0.55407738685607899</v>
      </c>
      <c r="R386">
        <v>0.82854312658309903</v>
      </c>
      <c r="S386">
        <v>0.76303209083260204</v>
      </c>
      <c r="T386">
        <v>0.50226247310638406</v>
      </c>
      <c r="U386">
        <v>0.81932246685028098</v>
      </c>
      <c r="V386">
        <v>0.750784888301256</v>
      </c>
      <c r="W386">
        <v>0.57335734367370605</v>
      </c>
      <c r="X386">
        <v>0.79633796215057395</v>
      </c>
      <c r="Y386">
        <v>0.74759297522733903</v>
      </c>
    </row>
    <row r="387" spans="1:25" x14ac:dyDescent="0.4">
      <c r="A387" t="s">
        <v>301</v>
      </c>
      <c r="B387">
        <v>0.246749103069305</v>
      </c>
      <c r="C387">
        <v>0.80229699611663796</v>
      </c>
      <c r="D387">
        <v>0.626043716285278</v>
      </c>
      <c r="E387">
        <v>0.52897840738296498</v>
      </c>
      <c r="F387">
        <v>0.79695570468902599</v>
      </c>
      <c r="G387">
        <v>0.67064311171851498</v>
      </c>
      <c r="H387">
        <v>0.57603091001510598</v>
      </c>
      <c r="I387">
        <v>0.88510638475418102</v>
      </c>
      <c r="J387">
        <v>0.77008972871904902</v>
      </c>
      <c r="K387">
        <v>0.57438588142394997</v>
      </c>
      <c r="L387">
        <v>0.86682379245758101</v>
      </c>
      <c r="M387">
        <v>0.78448382196864996</v>
      </c>
      <c r="N387">
        <v>0.56925290822982799</v>
      </c>
      <c r="O387">
        <v>0.87687909603118896</v>
      </c>
      <c r="P387">
        <v>0.80079580715219001</v>
      </c>
      <c r="Q387">
        <v>0.64336997270584095</v>
      </c>
      <c r="R387">
        <v>0.85924702882766701</v>
      </c>
      <c r="S387">
        <v>0.81085324420065896</v>
      </c>
      <c r="T387">
        <v>0.376937985420227</v>
      </c>
      <c r="U387">
        <v>0.78588128089904796</v>
      </c>
      <c r="V387">
        <v>0.67017239805322004</v>
      </c>
      <c r="W387">
        <v>0.33630290627479598</v>
      </c>
      <c r="X387">
        <v>0.78491836786270097</v>
      </c>
      <c r="Y387">
        <v>0.58082612376184795</v>
      </c>
    </row>
    <row r="388" spans="1:25" x14ac:dyDescent="0.4">
      <c r="A388" t="s">
        <v>302</v>
      </c>
      <c r="B388">
        <v>0.390310198068619</v>
      </c>
      <c r="C388">
        <v>0.85511147975921598</v>
      </c>
      <c r="D388">
        <v>0.68223436937465498</v>
      </c>
      <c r="E388">
        <v>0.30891689658165</v>
      </c>
      <c r="F388">
        <v>0.72597318887710605</v>
      </c>
      <c r="G388">
        <v>0.43804107866920799</v>
      </c>
      <c r="H388">
        <v>0.47949287295341497</v>
      </c>
      <c r="I388">
        <v>0.77559971809387196</v>
      </c>
      <c r="J388">
        <v>0.65650245741808599</v>
      </c>
      <c r="K388">
        <v>0.47831800580024703</v>
      </c>
      <c r="L388">
        <v>0.79617047309875499</v>
      </c>
      <c r="M388">
        <v>0.67458164448782498</v>
      </c>
      <c r="N388">
        <v>0.48898339271545399</v>
      </c>
      <c r="O388">
        <v>0.77978104352951005</v>
      </c>
      <c r="P388">
        <v>0.65554448371722696</v>
      </c>
      <c r="Q388">
        <v>0.61940175294876099</v>
      </c>
      <c r="R388">
        <v>0.83348602056503296</v>
      </c>
      <c r="S388">
        <v>0.74790057894233197</v>
      </c>
      <c r="T388">
        <v>0.37705793976783802</v>
      </c>
      <c r="U388">
        <v>0.674685299396515</v>
      </c>
      <c r="V388">
        <v>0.51275427184460598</v>
      </c>
      <c r="W388">
        <v>0.27137914299964899</v>
      </c>
      <c r="X388">
        <v>0.54208469390869096</v>
      </c>
      <c r="Y388">
        <v>0.37721380452454001</v>
      </c>
    </row>
    <row r="389" spans="1:25" x14ac:dyDescent="0.4">
      <c r="A389" t="s">
        <v>303</v>
      </c>
      <c r="B389">
        <v>0.58350294828414895</v>
      </c>
      <c r="C389">
        <v>0.81600683927536</v>
      </c>
      <c r="D389">
        <v>0.72473190679694599</v>
      </c>
      <c r="E389">
        <v>0.50667929649353005</v>
      </c>
      <c r="F389">
        <v>0.80742526054382302</v>
      </c>
      <c r="G389">
        <v>0.70976208827712295</v>
      </c>
      <c r="H389">
        <v>0.63161587715148904</v>
      </c>
      <c r="I389">
        <v>0.83847790956497203</v>
      </c>
      <c r="J389">
        <v>0.77841893651268701</v>
      </c>
      <c r="K389">
        <v>0.562480688095093</v>
      </c>
      <c r="L389">
        <v>0.80854588747024503</v>
      </c>
      <c r="M389">
        <v>0.74478650318853801</v>
      </c>
      <c r="N389">
        <v>0.53319054841995195</v>
      </c>
      <c r="O389">
        <v>0.76377952098846402</v>
      </c>
      <c r="P389">
        <v>0.70511422690116998</v>
      </c>
      <c r="Q389">
        <v>0.50467717647552501</v>
      </c>
      <c r="R389">
        <v>0.76736140251159701</v>
      </c>
      <c r="S389">
        <v>0.69047912819819002</v>
      </c>
      <c r="T389">
        <v>0.54478126764297496</v>
      </c>
      <c r="U389">
        <v>0.72144764661788896</v>
      </c>
      <c r="V389">
        <v>0.64094798131422603</v>
      </c>
      <c r="W389">
        <v>0.48807552456855802</v>
      </c>
      <c r="X389">
        <v>0.74293720722198497</v>
      </c>
      <c r="Y389">
        <v>0.663853399455548</v>
      </c>
    </row>
    <row r="390" spans="1:25" x14ac:dyDescent="0.4">
      <c r="A390" t="s">
        <v>304</v>
      </c>
      <c r="B390">
        <v>0.29920294880866999</v>
      </c>
      <c r="C390">
        <v>0.83978229761123702</v>
      </c>
      <c r="D390">
        <v>0.57813057367618303</v>
      </c>
      <c r="E390">
        <v>0.29312154650688199</v>
      </c>
      <c r="F390">
        <v>0.78335988521575906</v>
      </c>
      <c r="G390">
        <v>0.63498375599200896</v>
      </c>
      <c r="H390">
        <v>0.54679369926452603</v>
      </c>
      <c r="I390">
        <v>0.86565804481506303</v>
      </c>
      <c r="J390">
        <v>0.77884767238910402</v>
      </c>
      <c r="K390">
        <v>0.40483012795448298</v>
      </c>
      <c r="L390">
        <v>0.80018556118011497</v>
      </c>
      <c r="M390">
        <v>0.66021815740145195</v>
      </c>
      <c r="N390">
        <v>0.305263161659241</v>
      </c>
      <c r="O390">
        <v>0.7770134806633</v>
      </c>
      <c r="P390">
        <v>0.58963350525269098</v>
      </c>
      <c r="Q390">
        <v>0.36945381760597201</v>
      </c>
      <c r="R390">
        <v>0.79350340366363503</v>
      </c>
      <c r="S390">
        <v>0.63031629525698196</v>
      </c>
      <c r="T390">
        <v>0.48701924085617099</v>
      </c>
      <c r="U390">
        <v>0.79305058717727706</v>
      </c>
      <c r="V390">
        <v>0.69041043235705502</v>
      </c>
      <c r="W390">
        <v>0.54954534769058205</v>
      </c>
      <c r="X390">
        <v>0.85415726900100697</v>
      </c>
      <c r="Y390">
        <v>0.77268641746961197</v>
      </c>
    </row>
    <row r="391" spans="1:25" x14ac:dyDescent="0.4">
      <c r="A391" t="s">
        <v>305</v>
      </c>
      <c r="B391">
        <v>0.48123484849929798</v>
      </c>
      <c r="C391">
        <v>0.71983671188354503</v>
      </c>
      <c r="D391">
        <v>0.638894292616075</v>
      </c>
      <c r="E391">
        <v>0.48949858546257002</v>
      </c>
      <c r="F391">
        <v>0.75850939750671398</v>
      </c>
      <c r="G391">
        <v>0.65221241260728502</v>
      </c>
      <c r="H391">
        <v>0.61687469482421897</v>
      </c>
      <c r="I391">
        <v>0.83424919843673695</v>
      </c>
      <c r="J391">
        <v>0.73787919455958995</v>
      </c>
      <c r="K391">
        <v>0.47604328393936202</v>
      </c>
      <c r="L391">
        <v>0.75120979547500599</v>
      </c>
      <c r="M391">
        <v>0.62451011615414798</v>
      </c>
      <c r="N391">
        <v>0.36021873354911799</v>
      </c>
      <c r="O391">
        <v>0.66732412576675404</v>
      </c>
      <c r="P391">
        <v>0.55656627012837301</v>
      </c>
      <c r="Q391">
        <v>0.41696801781654402</v>
      </c>
      <c r="R391">
        <v>0.67099410295486495</v>
      </c>
      <c r="S391">
        <v>0.56751936481845</v>
      </c>
      <c r="T391">
        <v>0.53088551759719804</v>
      </c>
      <c r="U391">
        <v>0.73244863748550404</v>
      </c>
      <c r="V391">
        <v>0.66722471002609496</v>
      </c>
      <c r="W391">
        <v>0.53567677736282304</v>
      </c>
      <c r="X391">
        <v>0.78150320053100597</v>
      </c>
      <c r="Y391">
        <v>0.71420930758599299</v>
      </c>
    </row>
    <row r="392" spans="1:25" x14ac:dyDescent="0.4">
      <c r="A392" t="s">
        <v>306</v>
      </c>
      <c r="B392">
        <v>0.26682147383689903</v>
      </c>
      <c r="C392">
        <v>0.77991318702697798</v>
      </c>
      <c r="D392">
        <v>0.46941026393066199</v>
      </c>
      <c r="E392">
        <v>0.37626576423644997</v>
      </c>
      <c r="F392">
        <v>0.70027220249176003</v>
      </c>
      <c r="G392">
        <v>0.54629360168264196</v>
      </c>
      <c r="H392">
        <v>0.547410428524017</v>
      </c>
      <c r="I392">
        <v>0.84108078479766801</v>
      </c>
      <c r="J392">
        <v>0.68058701829566803</v>
      </c>
      <c r="K392">
        <v>0.46111315488815302</v>
      </c>
      <c r="L392">
        <v>0.80064016580581698</v>
      </c>
      <c r="M392">
        <v>0.64031573890649096</v>
      </c>
      <c r="N392">
        <v>0.18000000715255701</v>
      </c>
      <c r="O392">
        <v>0.58953166007995605</v>
      </c>
      <c r="P392">
        <v>0.36364999075015197</v>
      </c>
      <c r="Q392">
        <v>0.31107449531555198</v>
      </c>
      <c r="R392">
        <v>0.59317350387573198</v>
      </c>
      <c r="S392">
        <v>0.43069090687997402</v>
      </c>
      <c r="T392">
        <v>0.29321879148483299</v>
      </c>
      <c r="U392">
        <v>0.59239131212234497</v>
      </c>
      <c r="V392">
        <v>0.45365561012416</v>
      </c>
      <c r="W392">
        <v>0.398309886455536</v>
      </c>
      <c r="X392">
        <v>0.64658594131469704</v>
      </c>
      <c r="Y392">
        <v>0.51669649610559099</v>
      </c>
    </row>
    <row r="393" spans="1:25" x14ac:dyDescent="0.4">
      <c r="A393" t="s">
        <v>307</v>
      </c>
      <c r="B393">
        <v>0.248539254069328</v>
      </c>
      <c r="C393">
        <v>0.76589250564575195</v>
      </c>
      <c r="D393">
        <v>0.48520869425493302</v>
      </c>
      <c r="E393">
        <v>0.26205405592918402</v>
      </c>
      <c r="F393">
        <v>0.78092688322067305</v>
      </c>
      <c r="G393">
        <v>0.56288804606576703</v>
      </c>
      <c r="H393">
        <v>0.45503774285316501</v>
      </c>
      <c r="I393">
        <v>0.84560149908065796</v>
      </c>
      <c r="J393">
        <v>0.70309804656996799</v>
      </c>
      <c r="K393">
        <v>0.30062198638915999</v>
      </c>
      <c r="L393">
        <v>0.80946671962738004</v>
      </c>
      <c r="M393">
        <v>0.55417496145670098</v>
      </c>
      <c r="N393">
        <v>0.21847507357597401</v>
      </c>
      <c r="O393">
        <v>0.76913577318191495</v>
      </c>
      <c r="P393">
        <v>0.43343084845411101</v>
      </c>
      <c r="Q393">
        <v>0.30882796645164501</v>
      </c>
      <c r="R393">
        <v>0.77136373519897505</v>
      </c>
      <c r="S393">
        <v>0.55431935074341399</v>
      </c>
      <c r="T393">
        <v>0.367574483156204</v>
      </c>
      <c r="U393">
        <v>0.81787049770355202</v>
      </c>
      <c r="V393">
        <v>0.55816826766459804</v>
      </c>
      <c r="W393">
        <v>0.417053192853928</v>
      </c>
      <c r="X393">
        <v>0.84716296195983898</v>
      </c>
      <c r="Y393">
        <v>0.62540373436769603</v>
      </c>
    </row>
    <row r="394" spans="1:25" x14ac:dyDescent="0.4">
      <c r="A394" t="s">
        <v>308</v>
      </c>
      <c r="B394">
        <v>0.33140468597412098</v>
      </c>
      <c r="C394">
        <v>0.57496970891952504</v>
      </c>
      <c r="D394">
        <v>0.45464583946035297</v>
      </c>
      <c r="E394">
        <v>0.466738671064377</v>
      </c>
      <c r="F394">
        <v>0.79455733299255404</v>
      </c>
      <c r="G394">
        <v>0.61553458124399196</v>
      </c>
      <c r="H394">
        <v>0.53762793540954601</v>
      </c>
      <c r="I394">
        <v>0.87353003025054898</v>
      </c>
      <c r="J394">
        <v>0.77326133878941194</v>
      </c>
      <c r="K394">
        <v>0.38877886533737199</v>
      </c>
      <c r="L394">
        <v>0.82247900962829601</v>
      </c>
      <c r="M394">
        <v>0.68178109016190203</v>
      </c>
      <c r="N394">
        <v>0.360029667615891</v>
      </c>
      <c r="O394">
        <v>0.75179260969161998</v>
      </c>
      <c r="P394">
        <v>0.61388678864595703</v>
      </c>
      <c r="Q394">
        <v>0.30609709024429299</v>
      </c>
      <c r="R394">
        <v>0.75571811199188199</v>
      </c>
      <c r="S394">
        <v>0.47731594281627798</v>
      </c>
      <c r="T394">
        <v>0.35624501109123202</v>
      </c>
      <c r="U394">
        <v>0.723494052886963</v>
      </c>
      <c r="V394">
        <v>0.49082141607365698</v>
      </c>
      <c r="W394">
        <v>0.26244890689849898</v>
      </c>
      <c r="X394">
        <v>0.75628358125686601</v>
      </c>
      <c r="Y394">
        <v>0.44940687969644</v>
      </c>
    </row>
    <row r="395" spans="1:25" x14ac:dyDescent="0.4">
      <c r="A395" t="s">
        <v>309</v>
      </c>
      <c r="B395">
        <v>0.25893238186836198</v>
      </c>
      <c r="C395">
        <v>0.87656629085540805</v>
      </c>
      <c r="D395">
        <v>0.73729882838707195</v>
      </c>
      <c r="E395">
        <v>0.43636289238929699</v>
      </c>
      <c r="F395">
        <v>0.83833587169647195</v>
      </c>
      <c r="G395">
        <v>0.73320580463087803</v>
      </c>
      <c r="H395">
        <v>0.51099443435668901</v>
      </c>
      <c r="I395">
        <v>0.84499031305313099</v>
      </c>
      <c r="J395">
        <v>0.73895990446446402</v>
      </c>
      <c r="K395">
        <v>0.40484428405761702</v>
      </c>
      <c r="L395">
        <v>0.81523096561431896</v>
      </c>
      <c r="M395">
        <v>0.67822519938151005</v>
      </c>
      <c r="N395">
        <v>0.25301206111907998</v>
      </c>
      <c r="O395">
        <v>0.62560892105102495</v>
      </c>
      <c r="P395">
        <v>0.39018547002758303</v>
      </c>
      <c r="Q395">
        <v>0.29066923260688798</v>
      </c>
      <c r="R395">
        <v>0.70538794994354204</v>
      </c>
      <c r="S395">
        <v>0.43548979657510001</v>
      </c>
      <c r="T395">
        <v>0.350466638803482</v>
      </c>
      <c r="U395">
        <v>0.69375753402710005</v>
      </c>
      <c r="V395">
        <v>0.48150220536996502</v>
      </c>
      <c r="W395">
        <v>0.417565017938614</v>
      </c>
      <c r="X395">
        <v>0.75045001506805398</v>
      </c>
      <c r="Y395">
        <v>0.55274478677246297</v>
      </c>
    </row>
    <row r="396" spans="1:25" x14ac:dyDescent="0.4">
      <c r="A396" t="s">
        <v>310</v>
      </c>
      <c r="B396">
        <v>8.3289518952369995E-2</v>
      </c>
      <c r="C396">
        <v>0.23860192298889199</v>
      </c>
      <c r="D396">
        <v>0.15614703148603401</v>
      </c>
      <c r="E396">
        <v>0.61887365579605103</v>
      </c>
      <c r="F396">
        <v>0.81095701456069902</v>
      </c>
      <c r="G396">
        <v>0.75070450603961902</v>
      </c>
      <c r="H396">
        <v>0.58140861988067605</v>
      </c>
      <c r="I396">
        <v>0.80209189653396595</v>
      </c>
      <c r="J396">
        <v>0.73047592341899803</v>
      </c>
      <c r="K396">
        <v>0.52278435230255105</v>
      </c>
      <c r="L396">
        <v>0.77538603544235196</v>
      </c>
      <c r="M396">
        <v>0.725358138978481</v>
      </c>
      <c r="N396">
        <v>0.43243244290351901</v>
      </c>
      <c r="O396">
        <v>0.71133559942245495</v>
      </c>
      <c r="P396">
        <v>0.64337468892335903</v>
      </c>
      <c r="Q396">
        <v>0.60037815570831299</v>
      </c>
      <c r="R396">
        <v>0.81213241815567005</v>
      </c>
      <c r="S396">
        <v>0.76477377265691804</v>
      </c>
      <c r="T396">
        <v>0.50745266675949097</v>
      </c>
      <c r="U396">
        <v>0.68031990528106701</v>
      </c>
      <c r="V396">
        <v>0.58697733581066103</v>
      </c>
      <c r="W396">
        <v>0.45118898153305098</v>
      </c>
      <c r="X396">
        <v>0.66475450992584195</v>
      </c>
      <c r="Y396">
        <v>0.50408920049667305</v>
      </c>
    </row>
    <row r="397" spans="1:25" x14ac:dyDescent="0.4">
      <c r="A397" t="s">
        <v>311</v>
      </c>
      <c r="B397">
        <v>0.57585370540618896</v>
      </c>
      <c r="C397">
        <v>0.83746683597564697</v>
      </c>
      <c r="D397">
        <v>0.75018214637583003</v>
      </c>
      <c r="E397">
        <v>0.53746831417083696</v>
      </c>
      <c r="F397">
        <v>0.7578125</v>
      </c>
      <c r="G397">
        <v>0.66766453021532501</v>
      </c>
      <c r="H397">
        <v>0.67244702577590898</v>
      </c>
      <c r="I397">
        <v>0.76817518472671498</v>
      </c>
      <c r="J397">
        <v>0.73059971146769298</v>
      </c>
      <c r="K397">
        <v>0.65467506647109996</v>
      </c>
      <c r="L397">
        <v>0.78368890285491899</v>
      </c>
      <c r="M397">
        <v>0.74470760218508802</v>
      </c>
      <c r="N397">
        <v>0.67781573534011796</v>
      </c>
      <c r="O397">
        <v>0.791087627410889</v>
      </c>
      <c r="P397">
        <v>0.756175577640533</v>
      </c>
      <c r="Q397">
        <v>0.63225173950195301</v>
      </c>
      <c r="R397">
        <v>0.77139127254486095</v>
      </c>
      <c r="S397">
        <v>0.71841969428124397</v>
      </c>
      <c r="T397">
        <v>0.60056740045547496</v>
      </c>
      <c r="U397">
        <v>0.77014935016632102</v>
      </c>
      <c r="V397">
        <v>0.69449509815736299</v>
      </c>
      <c r="W397">
        <v>0.64060354232788097</v>
      </c>
      <c r="X397">
        <v>0.76305735111236594</v>
      </c>
      <c r="Y397">
        <v>0.71819722342800796</v>
      </c>
    </row>
    <row r="398" spans="1:25" x14ac:dyDescent="0.4">
      <c r="A398" t="s">
        <v>312</v>
      </c>
      <c r="B398">
        <v>0.55895346403121904</v>
      </c>
      <c r="C398">
        <v>0.91528731584548995</v>
      </c>
      <c r="D398">
        <v>0.89319024156482196</v>
      </c>
      <c r="E398">
        <v>0.47194138169288602</v>
      </c>
      <c r="F398">
        <v>0.86433601379394498</v>
      </c>
      <c r="G398">
        <v>0.82725347904129298</v>
      </c>
      <c r="H398">
        <v>0.40504756569862399</v>
      </c>
      <c r="I398">
        <v>0.83432656526565596</v>
      </c>
      <c r="J398">
        <v>0.60766505191442599</v>
      </c>
      <c r="K398">
        <v>0.48754915595054599</v>
      </c>
      <c r="L398">
        <v>0.874425709247589</v>
      </c>
      <c r="M398">
        <v>0.78804740110522398</v>
      </c>
      <c r="N398">
        <v>0.59568870067596402</v>
      </c>
      <c r="O398">
        <v>0.87074559926986705</v>
      </c>
      <c r="P398">
        <v>0.81295637345865701</v>
      </c>
      <c r="Q398">
        <v>0.72609037160873402</v>
      </c>
      <c r="R398">
        <v>0.87420719861984297</v>
      </c>
      <c r="S398">
        <v>0.83221659286469596</v>
      </c>
      <c r="T398">
        <v>0.241403758525848</v>
      </c>
      <c r="U398">
        <v>0.81970649957656905</v>
      </c>
      <c r="V398">
        <v>0.42661792568498502</v>
      </c>
      <c r="W398">
        <v>0.60795140266418501</v>
      </c>
      <c r="X398">
        <v>0.84096658229827903</v>
      </c>
      <c r="Y398">
        <v>0.77212709847330097</v>
      </c>
    </row>
    <row r="399" spans="1:25" x14ac:dyDescent="0.4">
      <c r="A399" t="s">
        <v>313</v>
      </c>
      <c r="B399">
        <v>0.77978914976119995</v>
      </c>
      <c r="C399">
        <v>0.92392182350158703</v>
      </c>
      <c r="D399">
        <v>0.89148549912007202</v>
      </c>
      <c r="E399">
        <v>0.62453198432922397</v>
      </c>
      <c r="F399">
        <v>0.87113451957702603</v>
      </c>
      <c r="G399">
        <v>0.84270761064008703</v>
      </c>
      <c r="H399">
        <v>0.50568366050720204</v>
      </c>
      <c r="I399">
        <v>0.85443425178527799</v>
      </c>
      <c r="J399">
        <v>0.81847999382175995</v>
      </c>
      <c r="K399">
        <v>0.63356971740722701</v>
      </c>
      <c r="L399">
        <v>0.84927535057067904</v>
      </c>
      <c r="M399">
        <v>0.80822059120002598</v>
      </c>
      <c r="N399">
        <v>0.60909861326217696</v>
      </c>
      <c r="O399">
        <v>0.83612048625946001</v>
      </c>
      <c r="P399">
        <v>0.79382258732067901</v>
      </c>
      <c r="Q399">
        <v>0.46983876824379001</v>
      </c>
      <c r="R399">
        <v>0.82350212335586503</v>
      </c>
      <c r="S399">
        <v>0.64647115894446305</v>
      </c>
      <c r="T399">
        <v>0.41856926679611201</v>
      </c>
      <c r="U399">
        <v>0.83620458841323897</v>
      </c>
      <c r="V399">
        <v>0.75362528468433199</v>
      </c>
      <c r="W399">
        <v>0.57289397716522195</v>
      </c>
      <c r="X399">
        <v>0.87649267911911</v>
      </c>
      <c r="Y399">
        <v>0.81130139608132201</v>
      </c>
    </row>
    <row r="400" spans="1:25" x14ac:dyDescent="0.4">
      <c r="A400" t="s">
        <v>314</v>
      </c>
      <c r="B400">
        <v>0.40906265377998402</v>
      </c>
      <c r="C400">
        <v>0.639684438705444</v>
      </c>
      <c r="D400">
        <v>0.51020674469202898</v>
      </c>
      <c r="E400">
        <v>0.49023285508155801</v>
      </c>
      <c r="F400">
        <v>0.83888489007949796</v>
      </c>
      <c r="G400">
        <v>0.68301335682530395</v>
      </c>
      <c r="H400">
        <v>0.55350428819656405</v>
      </c>
      <c r="I400">
        <v>0.83279395103454601</v>
      </c>
      <c r="J400">
        <v>0.70791597761346103</v>
      </c>
      <c r="K400">
        <v>0.56626504659652699</v>
      </c>
      <c r="L400">
        <v>0.82519865036010698</v>
      </c>
      <c r="M400">
        <v>0.75120372320773399</v>
      </c>
      <c r="N400">
        <v>0.46124029159545898</v>
      </c>
      <c r="O400">
        <v>0.76212787628173795</v>
      </c>
      <c r="P400">
        <v>0.61160134528515597</v>
      </c>
      <c r="Q400">
        <v>0.63761293888091997</v>
      </c>
      <c r="R400">
        <v>0.82794207334518399</v>
      </c>
      <c r="S400">
        <v>0.75441099341804396</v>
      </c>
      <c r="T400">
        <v>0.36695906519889798</v>
      </c>
      <c r="U400">
        <v>0.79572993516921997</v>
      </c>
      <c r="V400">
        <v>0.59706707466283504</v>
      </c>
      <c r="W400">
        <v>0.46261298656463601</v>
      </c>
      <c r="X400">
        <v>0.78635936975479104</v>
      </c>
      <c r="Y400">
        <v>0.62569225381112004</v>
      </c>
    </row>
    <row r="401" spans="1:25" x14ac:dyDescent="0.4">
      <c r="A401" t="s">
        <v>315</v>
      </c>
      <c r="B401">
        <v>0.58488339185714699</v>
      </c>
      <c r="C401">
        <v>0.725042045116425</v>
      </c>
      <c r="D401">
        <v>0.66727401812871301</v>
      </c>
      <c r="E401">
        <v>0.38478147983550998</v>
      </c>
      <c r="F401">
        <v>0.57345283031463601</v>
      </c>
      <c r="G401">
        <v>0.42742063932948698</v>
      </c>
      <c r="H401">
        <v>0.58925575017929099</v>
      </c>
      <c r="I401">
        <v>0.76736927032470703</v>
      </c>
      <c r="J401">
        <v>0.72319695495423797</v>
      </c>
      <c r="K401">
        <v>0.64242446422576904</v>
      </c>
      <c r="L401">
        <v>0.80545198917388905</v>
      </c>
      <c r="M401">
        <v>0.77240579847305502</v>
      </c>
      <c r="N401">
        <v>0.57541853189468395</v>
      </c>
      <c r="O401">
        <v>0.76303160190582298</v>
      </c>
      <c r="P401">
        <v>0.71003721725373004</v>
      </c>
      <c r="Q401">
        <v>0.41551020741462702</v>
      </c>
      <c r="R401">
        <v>0.62530022859573398</v>
      </c>
      <c r="S401">
        <v>0.51867680227945701</v>
      </c>
      <c r="T401">
        <v>0.37392479181289701</v>
      </c>
      <c r="U401">
        <v>0.63685166835784901</v>
      </c>
      <c r="V401">
        <v>0.48262627257241097</v>
      </c>
      <c r="W401">
        <v>0.30342030525207497</v>
      </c>
      <c r="X401">
        <v>0.68084847927093495</v>
      </c>
      <c r="Y401">
        <v>0.46711931626002001</v>
      </c>
    </row>
    <row r="402" spans="1:25" x14ac:dyDescent="0.4">
      <c r="A402" t="s">
        <v>316</v>
      </c>
      <c r="B402">
        <v>0.204648017883301</v>
      </c>
      <c r="C402">
        <v>0.50864982604980502</v>
      </c>
      <c r="D402">
        <v>0.426351307200737</v>
      </c>
      <c r="E402">
        <v>0.396158277988434</v>
      </c>
      <c r="F402">
        <v>0.80778300762176503</v>
      </c>
      <c r="G402">
        <v>0.59437764299159201</v>
      </c>
      <c r="H402">
        <v>0.52450853586196899</v>
      </c>
      <c r="I402">
        <v>0.830860555171967</v>
      </c>
      <c r="J402">
        <v>0.71426923785890795</v>
      </c>
      <c r="K402">
        <v>0.61185985803604104</v>
      </c>
      <c r="L402">
        <v>0.84468340873718295</v>
      </c>
      <c r="M402">
        <v>0.77974633984014297</v>
      </c>
      <c r="N402">
        <v>0.571730136871338</v>
      </c>
      <c r="O402">
        <v>0.81298935413360596</v>
      </c>
      <c r="P402">
        <v>0.75646693609198701</v>
      </c>
      <c r="Q402">
        <v>0.65362614393234297</v>
      </c>
      <c r="R402">
        <v>0.85461926460266102</v>
      </c>
      <c r="S402">
        <v>0.81271625700451</v>
      </c>
      <c r="T402">
        <v>0.61181432008743297</v>
      </c>
      <c r="U402">
        <v>0.81602036952972401</v>
      </c>
      <c r="V402">
        <v>0.77772183523697103</v>
      </c>
      <c r="W402">
        <v>0.59696179628372203</v>
      </c>
      <c r="X402">
        <v>0.82786887884140004</v>
      </c>
      <c r="Y402">
        <v>0.79355317516391799</v>
      </c>
    </row>
    <row r="403" spans="1:25" x14ac:dyDescent="0.4">
      <c r="A403" t="s">
        <v>317</v>
      </c>
      <c r="B403">
        <v>0.78094506263732899</v>
      </c>
      <c r="C403">
        <v>0.82749915122985795</v>
      </c>
      <c r="D403">
        <v>0.799040850471048</v>
      </c>
      <c r="E403">
        <v>0.75228661298751798</v>
      </c>
      <c r="F403">
        <v>0.82099831104278598</v>
      </c>
      <c r="G403">
        <v>0.78468427938573504</v>
      </c>
      <c r="H403">
        <v>0.73567783832550004</v>
      </c>
      <c r="I403">
        <v>0.83425414562225297</v>
      </c>
      <c r="J403">
        <v>0.80384892225265503</v>
      </c>
      <c r="K403">
        <v>0.668476521968842</v>
      </c>
      <c r="L403">
        <v>0.77835994958877597</v>
      </c>
      <c r="M403">
        <v>0.71591942099963901</v>
      </c>
      <c r="N403">
        <v>0.38946625590324402</v>
      </c>
      <c r="O403">
        <v>0.67010706663131703</v>
      </c>
      <c r="P403">
        <v>0.48565518505432997</v>
      </c>
      <c r="Q403">
        <v>0.47952565550804099</v>
      </c>
      <c r="R403">
        <v>0.74083995819091797</v>
      </c>
      <c r="S403">
        <v>0.567721929620294</v>
      </c>
      <c r="T403">
        <v>0.47816827893257102</v>
      </c>
      <c r="U403">
        <v>0.73501259088516202</v>
      </c>
      <c r="V403">
        <v>0.60728795563473403</v>
      </c>
      <c r="W403">
        <v>0.627865970134735</v>
      </c>
      <c r="X403">
        <v>0.81716936826705899</v>
      </c>
      <c r="Y403">
        <v>0.68774480328840404</v>
      </c>
    </row>
    <row r="404" spans="1:25" x14ac:dyDescent="0.4">
      <c r="A404" t="s">
        <v>318</v>
      </c>
      <c r="B404">
        <v>0.70427852869033802</v>
      </c>
      <c r="C404">
        <v>0.846216380596161</v>
      </c>
      <c r="D404">
        <v>0.79890125048787997</v>
      </c>
      <c r="E404">
        <v>0.53788650035858199</v>
      </c>
      <c r="F404">
        <v>0.69755512475967396</v>
      </c>
      <c r="G404">
        <v>0.63417884864305196</v>
      </c>
      <c r="H404">
        <v>0.56157284975051902</v>
      </c>
      <c r="I404">
        <v>0.74473357200622603</v>
      </c>
      <c r="J404">
        <v>0.64335087412281999</v>
      </c>
      <c r="K404">
        <v>0.446022719144821</v>
      </c>
      <c r="L404">
        <v>0.69158440828323398</v>
      </c>
      <c r="M404">
        <v>0.58026207434503696</v>
      </c>
      <c r="N404">
        <v>0.40117591619491599</v>
      </c>
      <c r="O404">
        <v>0.67821472883224498</v>
      </c>
      <c r="P404">
        <v>0.56925296469738595</v>
      </c>
      <c r="Q404">
        <v>0.293211430311203</v>
      </c>
      <c r="R404">
        <v>0.68302667140960704</v>
      </c>
      <c r="S404">
        <v>0.559873533876319</v>
      </c>
      <c r="T404">
        <v>0.54981958866119396</v>
      </c>
      <c r="U404">
        <v>0.691428542137146</v>
      </c>
      <c r="V404">
        <v>0.63986606033224802</v>
      </c>
      <c r="W404">
        <v>0.420770883560181</v>
      </c>
      <c r="X404">
        <v>0.64763659238815297</v>
      </c>
      <c r="Y404">
        <v>0.54638365224788099</v>
      </c>
    </row>
    <row r="405" spans="1:25" x14ac:dyDescent="0.4">
      <c r="A405" t="s">
        <v>319</v>
      </c>
      <c r="B405">
        <v>0.28616830706596402</v>
      </c>
      <c r="C405">
        <v>0.59752726554870605</v>
      </c>
      <c r="D405">
        <v>0.42823756960305298</v>
      </c>
      <c r="E405">
        <v>0.35844507813453702</v>
      </c>
      <c r="F405">
        <v>0.48236662149429299</v>
      </c>
      <c r="G405">
        <v>0.411163391037421</v>
      </c>
      <c r="H405">
        <v>0.52457869052886996</v>
      </c>
      <c r="I405">
        <v>0.63862222433090199</v>
      </c>
      <c r="J405">
        <v>0.58267029848965701</v>
      </c>
      <c r="K405">
        <v>0.52140146493911699</v>
      </c>
      <c r="L405">
        <v>0.68005299568176303</v>
      </c>
      <c r="M405">
        <v>0.60562519051811903</v>
      </c>
      <c r="N405">
        <v>0.471144318580627</v>
      </c>
      <c r="O405">
        <v>0.64583826065063499</v>
      </c>
      <c r="P405">
        <v>0.57391362027688497</v>
      </c>
      <c r="Q405">
        <v>0.519201219081879</v>
      </c>
      <c r="R405">
        <v>0.73597538471221902</v>
      </c>
      <c r="S405">
        <v>0.66043989224867405</v>
      </c>
      <c r="T405">
        <v>0.62389105558395397</v>
      </c>
      <c r="U405">
        <v>0.761729776859283</v>
      </c>
      <c r="V405">
        <v>0.71093190529129702</v>
      </c>
      <c r="W405">
        <v>0.64604175090789795</v>
      </c>
      <c r="X405">
        <v>0.775454342365265</v>
      </c>
      <c r="Y405">
        <v>0.73304612528194102</v>
      </c>
    </row>
    <row r="406" spans="1:25" x14ac:dyDescent="0.4">
      <c r="A406" t="s">
        <v>320</v>
      </c>
      <c r="B406">
        <v>0.44040945172309898</v>
      </c>
      <c r="C406">
        <v>0.74710261821746804</v>
      </c>
      <c r="D406">
        <v>0.64167056188863802</v>
      </c>
      <c r="E406">
        <v>0.409644335508347</v>
      </c>
      <c r="F406">
        <v>0.58289563655853305</v>
      </c>
      <c r="G406">
        <v>0.48933185636997201</v>
      </c>
      <c r="H406">
        <v>0.54200035333633401</v>
      </c>
      <c r="I406">
        <v>0.703141689300537</v>
      </c>
      <c r="J406">
        <v>0.61647041755564103</v>
      </c>
      <c r="K406">
        <v>0.53821599483490001</v>
      </c>
      <c r="L406">
        <v>0.71139496564865101</v>
      </c>
      <c r="M406">
        <v>0.61339704429402098</v>
      </c>
      <c r="N406">
        <v>0.496142238378525</v>
      </c>
      <c r="O406">
        <v>0.68922269344329801</v>
      </c>
      <c r="P406">
        <v>0.59105396358405804</v>
      </c>
      <c r="Q406">
        <v>0.451776653528214</v>
      </c>
      <c r="R406">
        <v>0.66550594568252597</v>
      </c>
      <c r="S406">
        <v>0.57379425360876002</v>
      </c>
      <c r="T406">
        <v>0.51708602905273404</v>
      </c>
      <c r="U406">
        <v>0.707741498947144</v>
      </c>
      <c r="V406">
        <v>0.61467541491284095</v>
      </c>
      <c r="W406">
        <v>0.54919451475143399</v>
      </c>
      <c r="X406">
        <v>0.73816156387329102</v>
      </c>
      <c r="Y406">
        <v>0.66285352145924303</v>
      </c>
    </row>
    <row r="407" spans="1:25" x14ac:dyDescent="0.4">
      <c r="A407" t="s">
        <v>321</v>
      </c>
      <c r="B407">
        <v>0.33382922410964999</v>
      </c>
      <c r="C407">
        <v>0.64034312963485696</v>
      </c>
      <c r="D407">
        <v>0.48364903625932698</v>
      </c>
      <c r="E407">
        <v>0.352829098701477</v>
      </c>
      <c r="F407">
        <v>0.55100238323211703</v>
      </c>
      <c r="G407">
        <v>0.439640914062852</v>
      </c>
      <c r="H407">
        <v>0.42676931619644198</v>
      </c>
      <c r="I407">
        <v>0.61733335256576505</v>
      </c>
      <c r="J407">
        <v>0.51562543951191897</v>
      </c>
      <c r="K407">
        <v>0.553072810173035</v>
      </c>
      <c r="L407">
        <v>0.77886587381362904</v>
      </c>
      <c r="M407">
        <v>0.67013868255522602</v>
      </c>
      <c r="N407">
        <v>0.48617726564407299</v>
      </c>
      <c r="O407">
        <v>0.74099063873291005</v>
      </c>
      <c r="P407">
        <v>0.64336503796207101</v>
      </c>
      <c r="Q407">
        <v>0.55408751964569103</v>
      </c>
      <c r="R407">
        <v>0.80254870653152499</v>
      </c>
      <c r="S407">
        <v>0.71774476014294697</v>
      </c>
      <c r="T407">
        <v>0.60799998044967696</v>
      </c>
      <c r="U407">
        <v>0.82009345293045</v>
      </c>
      <c r="V407">
        <v>0.74025727070651004</v>
      </c>
      <c r="W407">
        <v>0.64229846000671398</v>
      </c>
      <c r="X407">
        <v>0.85298925638198897</v>
      </c>
      <c r="Y407">
        <v>0.76658209029910596</v>
      </c>
    </row>
    <row r="408" spans="1:25" x14ac:dyDescent="0.4">
      <c r="A408" t="s">
        <v>322</v>
      </c>
      <c r="B408">
        <v>0.37950772047042802</v>
      </c>
      <c r="C408">
        <v>0.83352518081664995</v>
      </c>
      <c r="D408">
        <v>0.63674221336841597</v>
      </c>
      <c r="E408">
        <v>0.29891657829284701</v>
      </c>
      <c r="F408">
        <v>0.75312763452529896</v>
      </c>
      <c r="G408">
        <v>0.50926016391742801</v>
      </c>
      <c r="H408">
        <v>0.41728433966636702</v>
      </c>
      <c r="I408">
        <v>0.81021475791931197</v>
      </c>
      <c r="J408">
        <v>0.67400737624792795</v>
      </c>
      <c r="K408">
        <v>0.46113446354866</v>
      </c>
      <c r="L408">
        <v>0.80073761940002397</v>
      </c>
      <c r="M408">
        <v>0.65762154388995397</v>
      </c>
      <c r="N408">
        <v>0.49294283986091603</v>
      </c>
      <c r="O408">
        <v>0.79449921846389804</v>
      </c>
      <c r="P408">
        <v>0.67227952132622404</v>
      </c>
      <c r="Q408">
        <v>0.39731788635253901</v>
      </c>
      <c r="R408">
        <v>0.82531487941741899</v>
      </c>
      <c r="S408">
        <v>0.70676925494557297</v>
      </c>
      <c r="T408">
        <v>0.43576774001121499</v>
      </c>
      <c r="U408">
        <v>0.83028423786163297</v>
      </c>
      <c r="V408">
        <v>0.74361577530702005</v>
      </c>
      <c r="W408">
        <v>0.31081506609916698</v>
      </c>
      <c r="X408">
        <v>0.67064785957336404</v>
      </c>
      <c r="Y408">
        <v>0.453545294631095</v>
      </c>
    </row>
    <row r="409" spans="1:25" x14ac:dyDescent="0.4">
      <c r="A409" t="s">
        <v>323</v>
      </c>
      <c r="B409">
        <v>0.46670159697532698</v>
      </c>
      <c r="C409">
        <v>0.77119046449661299</v>
      </c>
      <c r="D409">
        <v>0.59741594510919904</v>
      </c>
      <c r="E409">
        <v>0.38006570935249301</v>
      </c>
      <c r="F409">
        <v>0.54409986734390303</v>
      </c>
      <c r="G409">
        <v>0.48298627722497101</v>
      </c>
      <c r="H409">
        <v>0.54948759078979503</v>
      </c>
      <c r="I409">
        <v>0.684109807014465</v>
      </c>
      <c r="J409">
        <v>0.63301268395255605</v>
      </c>
      <c r="K409">
        <v>0.34312322735786399</v>
      </c>
      <c r="L409">
        <v>0.46783134341239901</v>
      </c>
      <c r="M409">
        <v>0.39673358085108701</v>
      </c>
      <c r="N409">
        <v>0.491177529096603</v>
      </c>
      <c r="O409">
        <v>0.67217886447906505</v>
      </c>
      <c r="P409">
        <v>0.60477907108325601</v>
      </c>
      <c r="Q409">
        <v>0.52021998167037997</v>
      </c>
      <c r="R409">
        <v>0.83200097084045399</v>
      </c>
      <c r="S409">
        <v>0.72774680104910205</v>
      </c>
      <c r="T409">
        <v>0.58245939016342196</v>
      </c>
      <c r="U409">
        <v>0.81406295299529996</v>
      </c>
      <c r="V409">
        <v>0.73458285425223502</v>
      </c>
      <c r="W409">
        <v>0.56385749578475997</v>
      </c>
      <c r="X409">
        <v>0.81013518571853604</v>
      </c>
      <c r="Y409">
        <v>0.74310048654967698</v>
      </c>
    </row>
    <row r="410" spans="1:25" x14ac:dyDescent="0.4">
      <c r="A410" t="s">
        <v>324</v>
      </c>
      <c r="B410">
        <v>0.42334604263305697</v>
      </c>
      <c r="C410">
        <v>0.87226957082748402</v>
      </c>
      <c r="D410">
        <v>0.69465830090434</v>
      </c>
      <c r="E410">
        <v>0.34831202030181901</v>
      </c>
      <c r="F410">
        <v>0.74027740955352805</v>
      </c>
      <c r="G410">
        <v>0.55787861763044899</v>
      </c>
      <c r="H410">
        <v>0.53598719835281405</v>
      </c>
      <c r="I410">
        <v>0.80590015649795499</v>
      </c>
      <c r="J410">
        <v>0.67081232486769204</v>
      </c>
      <c r="K410">
        <v>0.48756393790245101</v>
      </c>
      <c r="L410">
        <v>0.79895466566085804</v>
      </c>
      <c r="M410">
        <v>0.68979691752167605</v>
      </c>
      <c r="N410">
        <v>0.51335662603378296</v>
      </c>
      <c r="O410">
        <v>0.794666528701782</v>
      </c>
      <c r="P410">
        <v>0.66873481634051302</v>
      </c>
      <c r="Q410">
        <v>0.48837208747863797</v>
      </c>
      <c r="R410">
        <v>0.80812191963195801</v>
      </c>
      <c r="S410">
        <v>0.70419418534567202</v>
      </c>
      <c r="T410">
        <v>0.57554972171783403</v>
      </c>
      <c r="U410">
        <v>0.81089854240417503</v>
      </c>
      <c r="V410">
        <v>0.72411195815995699</v>
      </c>
      <c r="W410">
        <v>0.54096144437789895</v>
      </c>
      <c r="X410">
        <v>0.82313770055770896</v>
      </c>
      <c r="Y410">
        <v>0.75185218300930301</v>
      </c>
    </row>
    <row r="411" spans="1:25" x14ac:dyDescent="0.4">
      <c r="A411" t="s">
        <v>325</v>
      </c>
      <c r="B411">
        <v>0.33516386151313798</v>
      </c>
      <c r="C411">
        <v>0.48500019311904902</v>
      </c>
      <c r="D411">
        <v>0.41249309164549902</v>
      </c>
      <c r="E411">
        <v>0.44495388865470897</v>
      </c>
      <c r="F411">
        <v>0.81226712465286299</v>
      </c>
      <c r="G411">
        <v>0.73284537701183905</v>
      </c>
      <c r="H411">
        <v>0.49100956320762601</v>
      </c>
      <c r="I411">
        <v>0.76805949211120605</v>
      </c>
      <c r="J411">
        <v>0.66647357174328403</v>
      </c>
      <c r="K411">
        <v>0.52164345979690596</v>
      </c>
      <c r="L411">
        <v>0.73158103227615401</v>
      </c>
      <c r="M411">
        <v>0.65376879663890197</v>
      </c>
      <c r="N411">
        <v>0.55133765935897805</v>
      </c>
      <c r="O411">
        <v>0.77259725332260099</v>
      </c>
      <c r="P411">
        <v>0.68739315647209798</v>
      </c>
      <c r="Q411">
        <v>0.25670498609542802</v>
      </c>
      <c r="R411">
        <v>0.54502665996551503</v>
      </c>
      <c r="S411">
        <v>0.33600282713110202</v>
      </c>
      <c r="T411">
        <v>0.34437713027000399</v>
      </c>
      <c r="U411">
        <v>0.56263566017150901</v>
      </c>
      <c r="V411">
        <v>0.43764946525319998</v>
      </c>
      <c r="W411">
        <v>0.34078085422515902</v>
      </c>
      <c r="X411">
        <v>0.63292282819747903</v>
      </c>
      <c r="Y411">
        <v>0.43452080937442</v>
      </c>
    </row>
    <row r="412" spans="1:25" x14ac:dyDescent="0.4">
      <c r="A412" t="s">
        <v>326</v>
      </c>
      <c r="B412">
        <v>0.120641149580479</v>
      </c>
      <c r="C412">
        <v>0.31382516026496898</v>
      </c>
      <c r="D412">
        <v>0.21401751696742999</v>
      </c>
      <c r="E412">
        <v>0.66406720876693703</v>
      </c>
      <c r="F412">
        <v>0.85475772619247403</v>
      </c>
      <c r="G412">
        <v>0.81167873285150005</v>
      </c>
      <c r="H412">
        <v>0.48348569869995101</v>
      </c>
      <c r="I412">
        <v>0.81622397899627697</v>
      </c>
      <c r="J412">
        <v>0.759671780370897</v>
      </c>
      <c r="K412">
        <v>0.55807054042816195</v>
      </c>
      <c r="L412">
        <v>0.793221116065979</v>
      </c>
      <c r="M412">
        <v>0.73729755596448099</v>
      </c>
      <c r="N412">
        <v>0.458756923675537</v>
      </c>
      <c r="O412">
        <v>0.79319298267364502</v>
      </c>
      <c r="P412">
        <v>0.72943144825197104</v>
      </c>
      <c r="Q412">
        <v>0.37712594866752602</v>
      </c>
      <c r="R412">
        <v>0.78341573476791404</v>
      </c>
      <c r="S412">
        <v>0.59891483155629999</v>
      </c>
      <c r="T412">
        <v>0.61064893007278398</v>
      </c>
      <c r="U412">
        <v>0.85078167915344205</v>
      </c>
      <c r="V412">
        <v>0.78167658236718895</v>
      </c>
      <c r="W412">
        <v>0.30184617638588002</v>
      </c>
      <c r="X412">
        <v>0.762096166610718</v>
      </c>
      <c r="Y412">
        <v>0.428095867685092</v>
      </c>
    </row>
    <row r="413" spans="1:25" x14ac:dyDescent="0.4">
      <c r="A413" t="s">
        <v>327</v>
      </c>
      <c r="B413">
        <v>0.44057998061180098</v>
      </c>
      <c r="C413">
        <v>0.80866491794586204</v>
      </c>
      <c r="D413">
        <v>0.68255134423573804</v>
      </c>
      <c r="E413">
        <v>0.415574461221695</v>
      </c>
      <c r="F413">
        <v>0.67728441953659102</v>
      </c>
      <c r="G413">
        <v>0.54790771764422197</v>
      </c>
      <c r="H413">
        <v>0.39789965748786899</v>
      </c>
      <c r="I413">
        <v>0.73607861995696999</v>
      </c>
      <c r="J413">
        <v>0.63036342367293396</v>
      </c>
      <c r="K413">
        <v>0.53927743434905995</v>
      </c>
      <c r="L413">
        <v>0.82014584541320801</v>
      </c>
      <c r="M413">
        <v>0.74808823116241996</v>
      </c>
      <c r="N413">
        <v>0.543013155460358</v>
      </c>
      <c r="O413">
        <v>0.81692332029342696</v>
      </c>
      <c r="P413">
        <v>0.74803294927354802</v>
      </c>
      <c r="Q413">
        <v>0.64125806093215898</v>
      </c>
      <c r="R413">
        <v>0.84136813879013095</v>
      </c>
      <c r="S413">
        <v>0.78951295406099298</v>
      </c>
      <c r="T413">
        <v>0.315037161111832</v>
      </c>
      <c r="U413">
        <v>0.64676618576049805</v>
      </c>
      <c r="V413">
        <v>0.40358678405247</v>
      </c>
      <c r="W413">
        <v>0.47455620765686002</v>
      </c>
      <c r="X413">
        <v>0.76254588365554798</v>
      </c>
      <c r="Y413">
        <v>0.591746052106221</v>
      </c>
    </row>
    <row r="414" spans="1:25" x14ac:dyDescent="0.4">
      <c r="A414" t="s">
        <v>328</v>
      </c>
      <c r="B414">
        <v>0.34936541318893399</v>
      </c>
      <c r="C414">
        <v>0.86612939834594704</v>
      </c>
      <c r="D414">
        <v>0.75482312017592801</v>
      </c>
      <c r="E414">
        <v>0.487515449523926</v>
      </c>
      <c r="F414">
        <v>0.76134312152862504</v>
      </c>
      <c r="G414">
        <v>0.62710771186751602</v>
      </c>
      <c r="H414">
        <v>0.54568922519683805</v>
      </c>
      <c r="I414">
        <v>0.810205519199371</v>
      </c>
      <c r="J414">
        <v>0.68033819600908996</v>
      </c>
      <c r="K414">
        <v>0.59187227487564098</v>
      </c>
      <c r="L414">
        <v>0.90170413255691495</v>
      </c>
      <c r="M414">
        <v>0.84657903462956896</v>
      </c>
      <c r="N414">
        <v>0.62341421842575095</v>
      </c>
      <c r="O414">
        <v>0.86160588264465299</v>
      </c>
      <c r="P414">
        <v>0.81186204482309599</v>
      </c>
      <c r="Q414">
        <v>0.59105741977691695</v>
      </c>
      <c r="R414">
        <v>0.87939745187759399</v>
      </c>
      <c r="S414">
        <v>0.84347887476038497</v>
      </c>
      <c r="T414">
        <v>0.36252820491790799</v>
      </c>
      <c r="U414">
        <v>0.74213308095931996</v>
      </c>
      <c r="V414">
        <v>0.50813851858765002</v>
      </c>
      <c r="W414">
        <v>0.424764394760132</v>
      </c>
      <c r="X414">
        <v>0.79764240980148304</v>
      </c>
      <c r="Y414">
        <v>0.60287444167008797</v>
      </c>
    </row>
    <row r="415" spans="1:25" x14ac:dyDescent="0.4">
      <c r="A415" t="s">
        <v>329</v>
      </c>
      <c r="B415">
        <v>0.24544906616210899</v>
      </c>
      <c r="C415">
        <v>0.67479652166366599</v>
      </c>
      <c r="D415">
        <v>0.460662008263171</v>
      </c>
      <c r="E415">
        <v>0.46983739733696001</v>
      </c>
      <c r="F415">
        <v>0.59548509120941195</v>
      </c>
      <c r="G415">
        <v>0.527470603585243</v>
      </c>
      <c r="H415">
        <v>0.67487150430679299</v>
      </c>
      <c r="I415">
        <v>0.85281383991241499</v>
      </c>
      <c r="J415">
        <v>0.81292590312659696</v>
      </c>
      <c r="K415">
        <v>0.27490773797035201</v>
      </c>
      <c r="L415">
        <v>0.43758213520049999</v>
      </c>
      <c r="M415">
        <v>0.33809744333848402</v>
      </c>
      <c r="N415">
        <v>0.48023387789726302</v>
      </c>
      <c r="O415">
        <v>0.65946066379547097</v>
      </c>
      <c r="P415">
        <v>0.59831284964457099</v>
      </c>
      <c r="Q415">
        <v>0.68475139141082797</v>
      </c>
      <c r="R415">
        <v>0.85312855243682895</v>
      </c>
      <c r="S415">
        <v>0.81367747485637598</v>
      </c>
      <c r="T415">
        <v>0.70532917976379395</v>
      </c>
      <c r="U415">
        <v>0.82008254528045699</v>
      </c>
      <c r="V415">
        <v>0.783036165870726</v>
      </c>
      <c r="W415">
        <v>0.71483498811721802</v>
      </c>
      <c r="X415">
        <v>0.81090545654296897</v>
      </c>
      <c r="Y415">
        <v>0.77699807006865695</v>
      </c>
    </row>
    <row r="416" spans="1:25" x14ac:dyDescent="0.4">
      <c r="A416" t="s">
        <v>330</v>
      </c>
      <c r="B416">
        <v>0.52641683816909801</v>
      </c>
      <c r="C416">
        <v>0.91451859474182096</v>
      </c>
      <c r="D416">
        <v>0.78787263331713298</v>
      </c>
      <c r="E416">
        <v>0.51050478219985995</v>
      </c>
      <c r="F416">
        <v>0.836595058441162</v>
      </c>
      <c r="G416">
        <v>0.73355690832738296</v>
      </c>
      <c r="H416">
        <v>0.56299620866775502</v>
      </c>
      <c r="I416">
        <v>0.86013150215148904</v>
      </c>
      <c r="J416">
        <v>0.77692581265122795</v>
      </c>
      <c r="K416">
        <v>0.53803443908691395</v>
      </c>
      <c r="L416">
        <v>0.82121574878692605</v>
      </c>
      <c r="M416">
        <v>0.74473307224420404</v>
      </c>
      <c r="N416">
        <v>0.53872299194335904</v>
      </c>
      <c r="O416">
        <v>0.81683391332626298</v>
      </c>
      <c r="P416">
        <v>0.73262131964410104</v>
      </c>
      <c r="Q416">
        <v>0.49573612213134799</v>
      </c>
      <c r="R416">
        <v>0.83965420722961404</v>
      </c>
      <c r="S416">
        <v>0.761243532170782</v>
      </c>
      <c r="T416">
        <v>0.22332361340522799</v>
      </c>
      <c r="U416">
        <v>0.62470942735671997</v>
      </c>
      <c r="V416">
        <v>0.40369227424368098</v>
      </c>
      <c r="W416">
        <v>0.47659248113632202</v>
      </c>
      <c r="X416">
        <v>0.71707314252853405</v>
      </c>
      <c r="Y416">
        <v>0.60303195227276196</v>
      </c>
    </row>
    <row r="417" spans="1:25" x14ac:dyDescent="0.4">
      <c r="A417" t="s">
        <v>331</v>
      </c>
      <c r="B417">
        <v>0.25107175111770602</v>
      </c>
      <c r="C417">
        <v>0.54429811239242598</v>
      </c>
      <c r="D417">
        <v>0.42279167446223198</v>
      </c>
      <c r="E417">
        <v>0.47494712471961997</v>
      </c>
      <c r="F417">
        <v>0.63817143440246604</v>
      </c>
      <c r="G417">
        <v>0.56430217759175705</v>
      </c>
      <c r="H417">
        <v>0.42606517672538802</v>
      </c>
      <c r="I417">
        <v>0.64995825290679898</v>
      </c>
      <c r="J417">
        <v>0.50580450458960102</v>
      </c>
      <c r="K417">
        <v>0.35671514272689803</v>
      </c>
      <c r="L417">
        <v>0.56705880165100098</v>
      </c>
      <c r="M417">
        <v>0.46911105594851799</v>
      </c>
      <c r="N417">
        <v>0.49143078923225397</v>
      </c>
      <c r="O417">
        <v>0.74176776409149203</v>
      </c>
      <c r="P417">
        <v>0.62431191233071404</v>
      </c>
      <c r="Q417">
        <v>0.67139834165573098</v>
      </c>
      <c r="R417">
        <v>0.85874950885772705</v>
      </c>
      <c r="S417">
        <v>0.79799754998900696</v>
      </c>
      <c r="T417">
        <v>0.70340931415557895</v>
      </c>
      <c r="U417">
        <v>0.82493942975997903</v>
      </c>
      <c r="V417">
        <v>0.78997690515084695</v>
      </c>
      <c r="W417">
        <v>0.70790880918502797</v>
      </c>
      <c r="X417">
        <v>0.80093133449554399</v>
      </c>
      <c r="Y417">
        <v>0.77441580512306896</v>
      </c>
    </row>
    <row r="418" spans="1:25" x14ac:dyDescent="0.4">
      <c r="A418" t="s">
        <v>332</v>
      </c>
      <c r="B418">
        <v>0.346255213022232</v>
      </c>
      <c r="C418">
        <v>0.46963262557983398</v>
      </c>
      <c r="D418">
        <v>0.40889555215835599</v>
      </c>
      <c r="E418">
        <v>0.60822129249572798</v>
      </c>
      <c r="F418">
        <v>0.78689086437225297</v>
      </c>
      <c r="G418">
        <v>0.75032365863973405</v>
      </c>
      <c r="H418">
        <v>0.61677885055542003</v>
      </c>
      <c r="I418">
        <v>0.76764625310897805</v>
      </c>
      <c r="J418">
        <v>0.68991596048528503</v>
      </c>
      <c r="K418">
        <v>0.62450593709945701</v>
      </c>
      <c r="L418">
        <v>0.79301077127456698</v>
      </c>
      <c r="M418">
        <v>0.73653260686180799</v>
      </c>
      <c r="N418">
        <v>0.73973029851913497</v>
      </c>
      <c r="O418">
        <v>0.81432974338531505</v>
      </c>
      <c r="P418">
        <v>0.78243828361684598</v>
      </c>
      <c r="Q418">
        <v>0.62391901016235396</v>
      </c>
      <c r="R418">
        <v>0.819530069828033</v>
      </c>
      <c r="S418">
        <v>0.760789153250781</v>
      </c>
      <c r="T418">
        <v>0.74573540687561002</v>
      </c>
      <c r="U418">
        <v>0.81097388267517101</v>
      </c>
      <c r="V418">
        <v>0.77755916931412405</v>
      </c>
      <c r="W418">
        <v>0.76812380552291903</v>
      </c>
      <c r="X418">
        <v>0.81791120767593395</v>
      </c>
      <c r="Y418">
        <v>0.79421947761015399</v>
      </c>
    </row>
    <row r="419" spans="1:25" x14ac:dyDescent="0.4">
      <c r="A419" t="s">
        <v>333</v>
      </c>
      <c r="B419">
        <v>0.30774250626563998</v>
      </c>
      <c r="C419">
        <v>0.55039650201797496</v>
      </c>
      <c r="D419">
        <v>0.45987829120359702</v>
      </c>
      <c r="E419">
        <v>0.37936764955520602</v>
      </c>
      <c r="F419">
        <v>0.73562663793563798</v>
      </c>
      <c r="G419">
        <v>0.50523048305065799</v>
      </c>
      <c r="H419">
        <v>0.36049383878707902</v>
      </c>
      <c r="I419">
        <v>0.75979512929916404</v>
      </c>
      <c r="J419">
        <v>0.58064066388896696</v>
      </c>
      <c r="K419">
        <v>0.49955236911773698</v>
      </c>
      <c r="L419">
        <v>0.77630710601806596</v>
      </c>
      <c r="M419">
        <v>0.68376252083020805</v>
      </c>
      <c r="N419">
        <v>0.49120661616325401</v>
      </c>
      <c r="O419">
        <v>0.80253672599792503</v>
      </c>
      <c r="P419">
        <v>0.72070597850273699</v>
      </c>
      <c r="Q419">
        <v>0.52974593639373802</v>
      </c>
      <c r="R419">
        <v>0.847572922706604</v>
      </c>
      <c r="S419">
        <v>0.78330979113266797</v>
      </c>
      <c r="T419">
        <v>0.36573311686515803</v>
      </c>
      <c r="U419">
        <v>0.79387187957763705</v>
      </c>
      <c r="V419">
        <v>0.62474119078333101</v>
      </c>
      <c r="W419">
        <v>0.365893363952637</v>
      </c>
      <c r="X419">
        <v>0.80072164535522505</v>
      </c>
      <c r="Y419">
        <v>0.69358718785170104</v>
      </c>
    </row>
    <row r="420" spans="1:25" x14ac:dyDescent="0.4">
      <c r="A420" t="s">
        <v>334</v>
      </c>
      <c r="B420">
        <v>0.54949164390563998</v>
      </c>
      <c r="C420">
        <v>0.86458212137222301</v>
      </c>
      <c r="D420">
        <v>0.71376712031909895</v>
      </c>
      <c r="E420">
        <v>0.40148159861564597</v>
      </c>
      <c r="F420">
        <v>0.71845996379852295</v>
      </c>
      <c r="G420">
        <v>0.56336226619477603</v>
      </c>
      <c r="H420">
        <v>0.348326355218887</v>
      </c>
      <c r="I420">
        <v>0.74816983938217196</v>
      </c>
      <c r="J420">
        <v>0.57576758692185304</v>
      </c>
      <c r="K420">
        <v>0.37648737430572499</v>
      </c>
      <c r="L420">
        <v>0.71599042415618896</v>
      </c>
      <c r="M420">
        <v>0.54732532100923803</v>
      </c>
      <c r="N420">
        <v>0.369863241910934</v>
      </c>
      <c r="O420">
        <v>0.841968894004822</v>
      </c>
      <c r="P420">
        <v>0.68723954595762904</v>
      </c>
      <c r="Q420">
        <v>0.54164457321167003</v>
      </c>
      <c r="R420">
        <v>0.866557598114014</v>
      </c>
      <c r="S420">
        <v>0.796720804103626</v>
      </c>
      <c r="T420">
        <v>0.51337581872940097</v>
      </c>
      <c r="U420">
        <v>0.85605233907699596</v>
      </c>
      <c r="V420">
        <v>0.806623033052001</v>
      </c>
      <c r="W420">
        <v>0.60647445917129505</v>
      </c>
      <c r="X420">
        <v>0.85041552782058705</v>
      </c>
      <c r="Y420">
        <v>0.79807788947411595</v>
      </c>
    </row>
    <row r="421" spans="1:25" x14ac:dyDescent="0.4">
      <c r="A421" t="s">
        <v>581</v>
      </c>
      <c r="B421">
        <v>0.56101697683334395</v>
      </c>
      <c r="C421">
        <v>0.84015011787414595</v>
      </c>
      <c r="D421">
        <v>0.77043340603510502</v>
      </c>
      <c r="E421">
        <v>0.57750749588012695</v>
      </c>
      <c r="F421">
        <v>0.73566895723342896</v>
      </c>
      <c r="G421">
        <v>0.69587560494740797</v>
      </c>
      <c r="H421">
        <v>0.68671923875808705</v>
      </c>
      <c r="I421">
        <v>0.84209078550338701</v>
      </c>
      <c r="J421">
        <v>0.80562507708867404</v>
      </c>
      <c r="K421">
        <v>0.73496276140213002</v>
      </c>
      <c r="L421">
        <v>0.83230555057525601</v>
      </c>
      <c r="M421">
        <v>0.79580454826354996</v>
      </c>
      <c r="N421">
        <v>0.67535543441772505</v>
      </c>
      <c r="O421">
        <v>0.76295912265777599</v>
      </c>
      <c r="P421">
        <v>0.73210759957631399</v>
      </c>
      <c r="Q421">
        <v>0.47726270556449901</v>
      </c>
      <c r="R421">
        <v>0.79155236482620195</v>
      </c>
      <c r="S421">
        <v>0.67427144447962495</v>
      </c>
      <c r="T421">
        <v>0.61063218116760298</v>
      </c>
      <c r="U421">
        <v>0.81492537260055498</v>
      </c>
      <c r="V421">
        <v>0.72122359673182201</v>
      </c>
      <c r="W421">
        <v>0.63601779937744096</v>
      </c>
      <c r="X421">
        <v>0.81629842519760099</v>
      </c>
      <c r="Y421">
        <v>0.764165417353312</v>
      </c>
    </row>
    <row r="422" spans="1:25" x14ac:dyDescent="0.4">
      <c r="A422" t="s">
        <v>335</v>
      </c>
      <c r="B422">
        <v>0.30892428755760198</v>
      </c>
      <c r="C422">
        <v>0.47116297483444203</v>
      </c>
      <c r="D422">
        <v>0.39826253056526201</v>
      </c>
      <c r="E422">
        <v>0.56571376323699996</v>
      </c>
      <c r="F422">
        <v>0.76783299446106001</v>
      </c>
      <c r="G422">
        <v>0.68187319509910804</v>
      </c>
      <c r="H422">
        <v>0.454170972108841</v>
      </c>
      <c r="I422">
        <v>0.72704714536666903</v>
      </c>
      <c r="J422">
        <v>0.61455711993304196</v>
      </c>
      <c r="K422">
        <v>0.26670908927917503</v>
      </c>
      <c r="L422">
        <v>0.58679503202438399</v>
      </c>
      <c r="M422">
        <v>0.38808108008269099</v>
      </c>
      <c r="N422">
        <v>0.42684045433998102</v>
      </c>
      <c r="O422">
        <v>0.62441748380661</v>
      </c>
      <c r="P422">
        <v>0.55124081761548005</v>
      </c>
      <c r="Q422">
        <v>0.55427742004394498</v>
      </c>
      <c r="R422">
        <v>0.83452743291854903</v>
      </c>
      <c r="S422">
        <v>0.76611433787779404</v>
      </c>
      <c r="T422">
        <v>0.52916449308395397</v>
      </c>
      <c r="U422">
        <v>0.83930778503418002</v>
      </c>
      <c r="V422">
        <v>0.78764980941107798</v>
      </c>
      <c r="W422">
        <v>0.58284181356430098</v>
      </c>
      <c r="X422">
        <v>0.82028985023498502</v>
      </c>
      <c r="Y422">
        <v>0.78201569481329503</v>
      </c>
    </row>
    <row r="423" spans="1:25" x14ac:dyDescent="0.4">
      <c r="A423" t="s">
        <v>336</v>
      </c>
      <c r="B423">
        <v>0.25913006067276001</v>
      </c>
      <c r="C423">
        <v>0.54530626535415605</v>
      </c>
      <c r="D423">
        <v>0.41312184719478401</v>
      </c>
      <c r="E423">
        <v>0.42111110687255898</v>
      </c>
      <c r="F423">
        <v>0.66689133644104004</v>
      </c>
      <c r="G423">
        <v>0.54226031583898204</v>
      </c>
      <c r="H423">
        <v>0.39616778492927601</v>
      </c>
      <c r="I423">
        <v>0.71380472183227495</v>
      </c>
      <c r="J423">
        <v>0.57221605725148195</v>
      </c>
      <c r="K423">
        <v>0.56759601831436202</v>
      </c>
      <c r="L423">
        <v>0.829514980316162</v>
      </c>
      <c r="M423">
        <v>0.74307151997790699</v>
      </c>
      <c r="N423">
        <v>0.54665261507034302</v>
      </c>
      <c r="O423">
        <v>0.79699230194091797</v>
      </c>
      <c r="P423">
        <v>0.73380152898676199</v>
      </c>
      <c r="Q423">
        <v>0.54810273647308305</v>
      </c>
      <c r="R423">
        <v>0.74228447675705</v>
      </c>
      <c r="S423">
        <v>0.65723653716199504</v>
      </c>
      <c r="T423">
        <v>0.25679346919059798</v>
      </c>
      <c r="U423">
        <v>0.66746330261230502</v>
      </c>
      <c r="V423">
        <v>0.45185840252567699</v>
      </c>
      <c r="W423">
        <v>0.424566090106964</v>
      </c>
      <c r="X423">
        <v>0.82152515649795499</v>
      </c>
      <c r="Y423">
        <v>0.64145974849953302</v>
      </c>
    </row>
    <row r="424" spans="1:25" x14ac:dyDescent="0.4">
      <c r="A424" t="s">
        <v>337</v>
      </c>
      <c r="B424">
        <v>0.51160669326782204</v>
      </c>
      <c r="C424">
        <v>0.87363058328628496</v>
      </c>
      <c r="D424">
        <v>0.77794280520049497</v>
      </c>
      <c r="E424">
        <v>0.59700888395309404</v>
      </c>
      <c r="F424">
        <v>0.84565186500549305</v>
      </c>
      <c r="G424">
        <v>0.72299904368256995</v>
      </c>
      <c r="H424">
        <v>0.46916148066520702</v>
      </c>
      <c r="I424">
        <v>0.85729384422302202</v>
      </c>
      <c r="J424">
        <v>0.70666081754751098</v>
      </c>
      <c r="K424">
        <v>0.47453626990318298</v>
      </c>
      <c r="L424">
        <v>0.84667229652404796</v>
      </c>
      <c r="M424">
        <v>0.69039244084588902</v>
      </c>
      <c r="N424">
        <v>0.57570385932922397</v>
      </c>
      <c r="O424">
        <v>0.83295619487762496</v>
      </c>
      <c r="P424">
        <v>0.75917654396385303</v>
      </c>
      <c r="Q424">
        <v>0.50262075662612904</v>
      </c>
      <c r="R424">
        <v>0.85482442378997803</v>
      </c>
      <c r="S424">
        <v>0.75037901504065396</v>
      </c>
      <c r="T424">
        <v>0.58366751670837402</v>
      </c>
      <c r="U424">
        <v>0.86118251085281405</v>
      </c>
      <c r="V424">
        <v>0.79870188524646102</v>
      </c>
      <c r="W424">
        <v>0.42362526059150701</v>
      </c>
      <c r="X424">
        <v>0.76650816202163696</v>
      </c>
      <c r="Y424">
        <v>0.59226127241247395</v>
      </c>
    </row>
    <row r="425" spans="1:25" x14ac:dyDescent="0.4">
      <c r="A425" t="s">
        <v>338</v>
      </c>
      <c r="B425">
        <v>0.22905649244785301</v>
      </c>
      <c r="C425">
        <v>0.81424313783645597</v>
      </c>
      <c r="D425">
        <v>0.65098064501240804</v>
      </c>
      <c r="E425">
        <v>0.53152638673782304</v>
      </c>
      <c r="F425">
        <v>0.81472927331924405</v>
      </c>
      <c r="G425">
        <v>0.675931387943841</v>
      </c>
      <c r="H425">
        <v>0.60157960653305098</v>
      </c>
      <c r="I425">
        <v>0.85846155881881703</v>
      </c>
      <c r="J425">
        <v>0.75696472718682095</v>
      </c>
      <c r="K425">
        <v>0.63156110048294101</v>
      </c>
      <c r="L425">
        <v>0.86239206790924094</v>
      </c>
      <c r="M425">
        <v>0.76500052493502901</v>
      </c>
      <c r="N425">
        <v>0.58566111326217696</v>
      </c>
      <c r="O425">
        <v>0.83617073297500599</v>
      </c>
      <c r="P425">
        <v>0.73498179375285899</v>
      </c>
      <c r="Q425">
        <v>0.40034669637680098</v>
      </c>
      <c r="R425">
        <v>0.82895398139953602</v>
      </c>
      <c r="S425">
        <v>0.68320728901406402</v>
      </c>
      <c r="T425">
        <v>0.55915319919586204</v>
      </c>
      <c r="U425">
        <v>0.82049798965454102</v>
      </c>
      <c r="V425">
        <v>0.71720238106911205</v>
      </c>
      <c r="W425">
        <v>0.52905195951461803</v>
      </c>
      <c r="X425">
        <v>0.81545293331146196</v>
      </c>
      <c r="Y425">
        <v>0.72681044972558495</v>
      </c>
    </row>
    <row r="426" spans="1:25" x14ac:dyDescent="0.4">
      <c r="A426" t="s">
        <v>339</v>
      </c>
      <c r="B426">
        <v>0.41713723540306102</v>
      </c>
      <c r="C426">
        <v>0.78330403566360496</v>
      </c>
      <c r="D426">
        <v>0.55165735284487405</v>
      </c>
      <c r="E426">
        <v>0.458600252866745</v>
      </c>
      <c r="F426">
        <v>0.69095772504806496</v>
      </c>
      <c r="G426">
        <v>0.54903895854949902</v>
      </c>
      <c r="H426">
        <v>0.67977970838546797</v>
      </c>
      <c r="I426">
        <v>0.857618749141693</v>
      </c>
      <c r="J426">
        <v>0.81601560115814198</v>
      </c>
      <c r="K426">
        <v>0.696760654449463</v>
      </c>
      <c r="L426">
        <v>0.83612191677093495</v>
      </c>
      <c r="M426">
        <v>0.77254817883173599</v>
      </c>
      <c r="N426">
        <v>0.67364090681076005</v>
      </c>
      <c r="O426">
        <v>0.75084173679351796</v>
      </c>
      <c r="P426">
        <v>0.72859944502512597</v>
      </c>
      <c r="Q426">
        <v>0.661357462406158</v>
      </c>
      <c r="R426">
        <v>0.79021620750427202</v>
      </c>
      <c r="S426">
        <v>0.73994130690892501</v>
      </c>
      <c r="T426">
        <v>0.68339443206787098</v>
      </c>
      <c r="U426">
        <v>0.79620492458343495</v>
      </c>
      <c r="V426">
        <v>0.749480978647868</v>
      </c>
      <c r="W426">
        <v>0.68968653678893999</v>
      </c>
      <c r="X426">
        <v>0.80588978528976396</v>
      </c>
      <c r="Y426">
        <v>0.77303190231323204</v>
      </c>
    </row>
    <row r="427" spans="1:25" x14ac:dyDescent="0.4">
      <c r="A427" t="s">
        <v>340</v>
      </c>
      <c r="B427">
        <v>0.50917279720306396</v>
      </c>
      <c r="C427">
        <v>0.85747224092483498</v>
      </c>
      <c r="D427">
        <v>0.73757690968720802</v>
      </c>
      <c r="E427">
        <v>0.54681998491287198</v>
      </c>
      <c r="F427">
        <v>0.74294459819793701</v>
      </c>
      <c r="G427">
        <v>0.61667332182759804</v>
      </c>
      <c r="H427">
        <v>0.55704444646835305</v>
      </c>
      <c r="I427">
        <v>0.690290987491608</v>
      </c>
      <c r="J427">
        <v>0.61699527242909302</v>
      </c>
      <c r="K427">
        <v>0.63457340002059903</v>
      </c>
      <c r="L427">
        <v>0.80629444122314498</v>
      </c>
      <c r="M427">
        <v>0.75645600712817695</v>
      </c>
      <c r="N427">
        <v>0.60029608011245705</v>
      </c>
      <c r="O427">
        <v>0.78261309862136796</v>
      </c>
      <c r="P427">
        <v>0.72346936619800095</v>
      </c>
      <c r="Q427">
        <v>0.66614186763763406</v>
      </c>
      <c r="R427">
        <v>0.78267395496368397</v>
      </c>
      <c r="S427">
        <v>0.73778064354606299</v>
      </c>
      <c r="T427">
        <v>0.632709801197052</v>
      </c>
      <c r="U427">
        <v>0.76072114706039395</v>
      </c>
      <c r="V427">
        <v>0.71895643939142595</v>
      </c>
      <c r="W427">
        <v>0.64350718259811401</v>
      </c>
      <c r="X427">
        <v>0.81078654527664196</v>
      </c>
      <c r="Y427">
        <v>0.74920847623244602</v>
      </c>
    </row>
    <row r="428" spans="1:25" x14ac:dyDescent="0.4">
      <c r="A428" t="s">
        <v>341</v>
      </c>
      <c r="B428">
        <v>0.48003336787223799</v>
      </c>
      <c r="C428">
        <v>0.78905189037322998</v>
      </c>
      <c r="D428">
        <v>0.68018886024973002</v>
      </c>
      <c r="E428">
        <v>0.43873062729835499</v>
      </c>
      <c r="F428">
        <v>0.607566118240356</v>
      </c>
      <c r="G428">
        <v>0.51045173380227205</v>
      </c>
      <c r="H428">
        <v>0.49227669835090598</v>
      </c>
      <c r="I428">
        <v>0.75645756721496604</v>
      </c>
      <c r="J428">
        <v>0.61130794830026902</v>
      </c>
      <c r="K428">
        <v>0.5243781208992</v>
      </c>
      <c r="L428">
        <v>0.75587654113769498</v>
      </c>
      <c r="M428">
        <v>0.62194029894550296</v>
      </c>
      <c r="N428">
        <v>0.37794336676597601</v>
      </c>
      <c r="O428">
        <v>0.73787456750869795</v>
      </c>
      <c r="P428">
        <v>0.58250699053823396</v>
      </c>
      <c r="Q428">
        <v>0.57302063703536998</v>
      </c>
      <c r="R428">
        <v>0.81868785619735696</v>
      </c>
      <c r="S428">
        <v>0.73802255951197804</v>
      </c>
      <c r="T428">
        <v>0.40150800347328203</v>
      </c>
      <c r="U428">
        <v>0.76017129421234098</v>
      </c>
      <c r="V428">
        <v>0.58155310233082402</v>
      </c>
      <c r="W428">
        <v>0.492677211761475</v>
      </c>
      <c r="X428">
        <v>0.74184119701385498</v>
      </c>
      <c r="Y428">
        <v>0.634068930043583</v>
      </c>
    </row>
    <row r="429" spans="1:25" x14ac:dyDescent="0.4">
      <c r="A429" t="s">
        <v>342</v>
      </c>
      <c r="B429">
        <v>0.33780071139335599</v>
      </c>
      <c r="C429">
        <v>0.80152279138565097</v>
      </c>
      <c r="D429">
        <v>0.63025686512993895</v>
      </c>
      <c r="E429">
        <v>0.20076876878738401</v>
      </c>
      <c r="F429">
        <v>0.67876482009887695</v>
      </c>
      <c r="G429">
        <v>0.44729560505721699</v>
      </c>
      <c r="H429">
        <v>0.26387935876846302</v>
      </c>
      <c r="I429">
        <v>0.64501708745956399</v>
      </c>
      <c r="J429">
        <v>0.46026187839980298</v>
      </c>
      <c r="K429">
        <v>0.29405683279037498</v>
      </c>
      <c r="L429">
        <v>0.80462402105331399</v>
      </c>
      <c r="M429">
        <v>0.59088047367696195</v>
      </c>
      <c r="N429">
        <v>0.31782916188240101</v>
      </c>
      <c r="O429">
        <v>0.85438781976699796</v>
      </c>
      <c r="P429">
        <v>0.68360801093494505</v>
      </c>
      <c r="Q429">
        <v>0.23028580844402299</v>
      </c>
      <c r="R429">
        <v>0.85106098651885997</v>
      </c>
      <c r="S429">
        <v>0.67665014081933295</v>
      </c>
      <c r="T429">
        <v>0.26904264092445401</v>
      </c>
      <c r="U429">
        <v>0.83681213855743397</v>
      </c>
      <c r="V429">
        <v>0.69434589801378099</v>
      </c>
      <c r="W429">
        <v>0.38049006462097201</v>
      </c>
      <c r="X429">
        <v>0.83444952964782704</v>
      </c>
      <c r="Y429">
        <v>0.75569334356421802</v>
      </c>
    </row>
    <row r="430" spans="1:25" x14ac:dyDescent="0.4">
      <c r="A430" t="s">
        <v>343</v>
      </c>
      <c r="B430">
        <v>0.39500358700752303</v>
      </c>
      <c r="C430">
        <v>0.73323893547058105</v>
      </c>
      <c r="D430">
        <v>0.63073741576888298</v>
      </c>
      <c r="E430">
        <v>0.37592568993568398</v>
      </c>
      <c r="F430">
        <v>0.481067955493927</v>
      </c>
      <c r="G430">
        <v>0.42974654923785799</v>
      </c>
      <c r="H430">
        <v>0.50777053833007801</v>
      </c>
      <c r="I430">
        <v>0.68070954084396396</v>
      </c>
      <c r="J430">
        <v>0.60489739071239101</v>
      </c>
      <c r="K430">
        <v>0.50545454025268599</v>
      </c>
      <c r="L430">
        <v>0.60674154758453402</v>
      </c>
      <c r="M430">
        <v>0.56276323578574405</v>
      </c>
      <c r="N430">
        <v>0.456187754869461</v>
      </c>
      <c r="O430">
        <v>0.62816733121871904</v>
      </c>
      <c r="P430">
        <v>0.55705113438042697</v>
      </c>
      <c r="Q430">
        <v>0.48646542429924</v>
      </c>
      <c r="R430">
        <v>0.76206517219543501</v>
      </c>
      <c r="S430">
        <v>0.69510983743450905</v>
      </c>
      <c r="T430">
        <v>0.53002613782882702</v>
      </c>
      <c r="U430">
        <v>0.80126255750656095</v>
      </c>
      <c r="V430">
        <v>0.732898522507061</v>
      </c>
      <c r="W430">
        <v>0.54294639825820901</v>
      </c>
      <c r="X430">
        <v>0.76537984609603904</v>
      </c>
      <c r="Y430">
        <v>0.69510785558007004</v>
      </c>
    </row>
    <row r="431" spans="1:25" x14ac:dyDescent="0.4">
      <c r="A431" t="s">
        <v>344</v>
      </c>
      <c r="B431">
        <v>0.60872340202331499</v>
      </c>
      <c r="C431">
        <v>0.759837627410889</v>
      </c>
      <c r="D431">
        <v>0.68222975092274796</v>
      </c>
      <c r="E431">
        <v>0.48762249946594199</v>
      </c>
      <c r="F431">
        <v>0.66108208894729603</v>
      </c>
      <c r="G431">
        <v>0.58340360437120697</v>
      </c>
      <c r="H431">
        <v>0.41672945022583002</v>
      </c>
      <c r="I431">
        <v>0.677839875221252</v>
      </c>
      <c r="J431">
        <v>0.55198832920619401</v>
      </c>
      <c r="K431">
        <v>0.446483194828033</v>
      </c>
      <c r="L431">
        <v>0.66172713041305498</v>
      </c>
      <c r="M431">
        <v>0.51711546416793497</v>
      </c>
      <c r="N431">
        <v>0.68701207637786899</v>
      </c>
      <c r="O431">
        <v>0.82105982303619396</v>
      </c>
      <c r="P431">
        <v>0.78154547725404999</v>
      </c>
      <c r="Q431">
        <v>0.75359934568405196</v>
      </c>
      <c r="R431">
        <v>0.86417162418365501</v>
      </c>
      <c r="S431">
        <v>0.831489445907729</v>
      </c>
      <c r="T431">
        <v>0.66843783855438199</v>
      </c>
      <c r="U431">
        <v>0.83144050836563099</v>
      </c>
      <c r="V431">
        <v>0.76963068757738395</v>
      </c>
      <c r="W431">
        <v>0.63857680559158303</v>
      </c>
      <c r="X431">
        <v>0.71541893482208296</v>
      </c>
      <c r="Y431">
        <v>0.69468460125582498</v>
      </c>
    </row>
    <row r="432" spans="1:25" x14ac:dyDescent="0.4">
      <c r="A432" t="s">
        <v>594</v>
      </c>
      <c r="B432">
        <v>0.58704859018325795</v>
      </c>
      <c r="C432">
        <v>0.87027275562286399</v>
      </c>
      <c r="D432">
        <v>0.76046773655847999</v>
      </c>
      <c r="E432">
        <v>0.55658215284347501</v>
      </c>
      <c r="F432">
        <v>0.85094547271728505</v>
      </c>
      <c r="G432">
        <v>0.75966467911546898</v>
      </c>
      <c r="H432">
        <v>0.66738975048065197</v>
      </c>
      <c r="I432">
        <v>0.88022100925445601</v>
      </c>
      <c r="J432">
        <v>0.83108838308941202</v>
      </c>
      <c r="K432">
        <v>0.689095139503479</v>
      </c>
      <c r="L432">
        <v>0.880077123641968</v>
      </c>
      <c r="M432">
        <v>0.83786806328730101</v>
      </c>
      <c r="N432">
        <v>0.66147255897521995</v>
      </c>
      <c r="O432">
        <v>0.83612793684005704</v>
      </c>
      <c r="P432">
        <v>0.80042060532353199</v>
      </c>
      <c r="Q432">
        <v>0.66092848777770996</v>
      </c>
      <c r="R432">
        <v>0.84233611822128296</v>
      </c>
      <c r="S432">
        <v>0.79528420079838202</v>
      </c>
      <c r="T432">
        <v>0.471428573131561</v>
      </c>
      <c r="U432">
        <v>0.66852509975433305</v>
      </c>
      <c r="V432">
        <v>0.53242475742643502</v>
      </c>
      <c r="W432">
        <v>0.53775036334991499</v>
      </c>
      <c r="X432">
        <v>0.83046472072601296</v>
      </c>
      <c r="Y432">
        <v>0.75500224124301596</v>
      </c>
    </row>
    <row r="433" spans="1:25" x14ac:dyDescent="0.4">
      <c r="A433" t="s">
        <v>345</v>
      </c>
      <c r="B433">
        <v>0.58063989877700795</v>
      </c>
      <c r="C433">
        <v>0.71592384576797496</v>
      </c>
      <c r="D433">
        <v>0.66454779108365403</v>
      </c>
      <c r="E433">
        <v>0.50360977649688698</v>
      </c>
      <c r="F433">
        <v>0.612912178039551</v>
      </c>
      <c r="G433">
        <v>0.56838011244932796</v>
      </c>
      <c r="H433">
        <v>0.642342329025269</v>
      </c>
      <c r="I433">
        <v>0.78667908906936601</v>
      </c>
      <c r="J433">
        <v>0.73074773450692498</v>
      </c>
      <c r="K433">
        <v>0.57342082262039196</v>
      </c>
      <c r="L433">
        <v>0.75326561927795399</v>
      </c>
      <c r="M433">
        <v>0.68675046662489603</v>
      </c>
      <c r="N433">
        <v>0.71045118570327803</v>
      </c>
      <c r="O433">
        <v>0.77698475122451804</v>
      </c>
      <c r="P433">
        <v>0.74913193782170595</v>
      </c>
      <c r="Q433">
        <v>0.75439888238906905</v>
      </c>
      <c r="R433">
        <v>0.82584047317504905</v>
      </c>
      <c r="S433">
        <v>0.80139919618765498</v>
      </c>
      <c r="T433">
        <v>0.53125</v>
      </c>
      <c r="U433">
        <v>0.68974041938781705</v>
      </c>
      <c r="V433">
        <v>0.63445842762788096</v>
      </c>
      <c r="W433">
        <v>0.710945785045624</v>
      </c>
      <c r="X433">
        <v>0.82286149263382002</v>
      </c>
      <c r="Y433">
        <v>0.76369916399320004</v>
      </c>
    </row>
    <row r="434" spans="1:25" x14ac:dyDescent="0.4">
      <c r="A434" t="s">
        <v>346</v>
      </c>
      <c r="B434">
        <v>0.56563907861709595</v>
      </c>
      <c r="C434">
        <v>0.80161035060882602</v>
      </c>
      <c r="D434">
        <v>0.72448273499806704</v>
      </c>
      <c r="E434">
        <v>0.50960880517959595</v>
      </c>
      <c r="F434">
        <v>0.77648526430130005</v>
      </c>
      <c r="G434">
        <v>0.674141851564248</v>
      </c>
      <c r="H434">
        <v>0.62449002265930198</v>
      </c>
      <c r="I434">
        <v>0.83640217781066895</v>
      </c>
      <c r="J434">
        <v>0.76162694394588504</v>
      </c>
      <c r="K434">
        <v>0.62760937213897705</v>
      </c>
      <c r="L434">
        <v>0.85774445533752397</v>
      </c>
      <c r="M434">
        <v>0.77973142762978898</v>
      </c>
      <c r="N434">
        <v>0.58778268098831199</v>
      </c>
      <c r="O434">
        <v>0.82272142171859697</v>
      </c>
      <c r="P434">
        <v>0.74386384586493204</v>
      </c>
      <c r="Q434">
        <v>0.38829144835472101</v>
      </c>
      <c r="R434">
        <v>0.62245154380798295</v>
      </c>
      <c r="S434">
        <v>0.51547189553578698</v>
      </c>
      <c r="T434">
        <v>0.324644535779953</v>
      </c>
      <c r="U434">
        <v>0.53719913959503196</v>
      </c>
      <c r="V434">
        <v>0.41948358962933202</v>
      </c>
      <c r="W434">
        <v>0.51400899887085005</v>
      </c>
      <c r="X434">
        <v>0.70228087902069103</v>
      </c>
      <c r="Y434">
        <v>0.61255550136168802</v>
      </c>
    </row>
    <row r="435" spans="1:25" x14ac:dyDescent="0.4">
      <c r="A435" t="s">
        <v>347</v>
      </c>
      <c r="B435">
        <v>0.58723109960555997</v>
      </c>
      <c r="C435">
        <v>0.81629478931427002</v>
      </c>
      <c r="D435">
        <v>0.68899782361655404</v>
      </c>
      <c r="E435">
        <v>0.46774390339851402</v>
      </c>
      <c r="F435">
        <v>0.776866674423218</v>
      </c>
      <c r="G435">
        <v>0.64407127787327001</v>
      </c>
      <c r="H435">
        <v>0.71599072217941295</v>
      </c>
      <c r="I435">
        <v>0.87254256010055498</v>
      </c>
      <c r="J435">
        <v>0.83178033362860004</v>
      </c>
      <c r="K435">
        <v>0.69979041814804099</v>
      </c>
      <c r="L435">
        <v>0.86887061595916704</v>
      </c>
      <c r="M435">
        <v>0.83028911859139598</v>
      </c>
      <c r="N435">
        <v>0.66761732101440396</v>
      </c>
      <c r="O435">
        <v>0.83914661407470703</v>
      </c>
      <c r="P435">
        <v>0.79710784657248102</v>
      </c>
      <c r="Q435">
        <v>0.69019365310668901</v>
      </c>
      <c r="R435">
        <v>0.85703140497207597</v>
      </c>
      <c r="S435">
        <v>0.81528362734564397</v>
      </c>
      <c r="T435">
        <v>0.47607931494712802</v>
      </c>
      <c r="U435">
        <v>0.71579378843307495</v>
      </c>
      <c r="V435">
        <v>0.606533406452201</v>
      </c>
      <c r="W435">
        <v>0.52071285247802701</v>
      </c>
      <c r="X435">
        <v>0.79524016380310103</v>
      </c>
      <c r="Y435">
        <v>0.66559798210516696</v>
      </c>
    </row>
    <row r="436" spans="1:25" x14ac:dyDescent="0.4">
      <c r="A436" t="s">
        <v>348</v>
      </c>
      <c r="B436">
        <v>0.71016806364059404</v>
      </c>
      <c r="C436">
        <v>0.87215244770050004</v>
      </c>
      <c r="D436">
        <v>0.831368932017574</v>
      </c>
      <c r="E436">
        <v>0.68680012226104703</v>
      </c>
      <c r="F436">
        <v>0.80471640825271595</v>
      </c>
      <c r="G436">
        <v>0.75900316017645397</v>
      </c>
      <c r="H436">
        <v>0.72259783744812001</v>
      </c>
      <c r="I436">
        <v>0.836789131164551</v>
      </c>
      <c r="J436">
        <v>0.80221464015819399</v>
      </c>
      <c r="K436">
        <v>0.75225049257278398</v>
      </c>
      <c r="L436">
        <v>0.84290158748626698</v>
      </c>
      <c r="M436">
        <v>0.81405002982528096</v>
      </c>
      <c r="N436">
        <v>0.67538291215896595</v>
      </c>
      <c r="O436">
        <v>0.77990430593490601</v>
      </c>
      <c r="P436">
        <v>0.74678000697383196</v>
      </c>
      <c r="Q436">
        <v>0.40021458268165599</v>
      </c>
      <c r="R436">
        <v>0.66220229864120495</v>
      </c>
      <c r="S436">
        <v>0.50687715963081104</v>
      </c>
      <c r="T436">
        <v>0.52436047792434703</v>
      </c>
      <c r="U436">
        <v>0.63646602630615201</v>
      </c>
      <c r="V436">
        <v>0.559374222049007</v>
      </c>
      <c r="W436">
        <v>0.51658183336257901</v>
      </c>
      <c r="X436">
        <v>0.66589528322219804</v>
      </c>
      <c r="Y436">
        <v>0.58433703360734202</v>
      </c>
    </row>
    <row r="437" spans="1:25" x14ac:dyDescent="0.4">
      <c r="A437" t="s">
        <v>349</v>
      </c>
      <c r="B437">
        <v>0.76549685001373302</v>
      </c>
      <c r="C437">
        <v>0.85238540172576904</v>
      </c>
      <c r="D437">
        <v>0.82027709133484805</v>
      </c>
      <c r="E437">
        <v>0.66449564695358299</v>
      </c>
      <c r="F437">
        <v>0.79831659793853804</v>
      </c>
      <c r="G437">
        <v>0.75199942027821298</v>
      </c>
      <c r="H437">
        <v>0.78306311368942305</v>
      </c>
      <c r="I437">
        <v>0.85908275842666604</v>
      </c>
      <c r="J437">
        <v>0.83146138752207999</v>
      </c>
      <c r="K437">
        <v>0.75005197525024403</v>
      </c>
      <c r="L437">
        <v>0.84192019701003995</v>
      </c>
      <c r="M437">
        <v>0.80813213656930405</v>
      </c>
      <c r="N437">
        <v>0.67280846834182695</v>
      </c>
      <c r="O437">
        <v>0.7668097615242</v>
      </c>
      <c r="P437">
        <v>0.73592897723702799</v>
      </c>
      <c r="Q437">
        <v>0.49565216898918202</v>
      </c>
      <c r="R437">
        <v>0.62916892766952504</v>
      </c>
      <c r="S437">
        <v>0.54025239628903998</v>
      </c>
      <c r="T437">
        <v>0.70307165384292603</v>
      </c>
      <c r="U437">
        <v>0.80964630842208896</v>
      </c>
      <c r="V437">
        <v>0.74699253895703499</v>
      </c>
      <c r="W437">
        <v>0.74050855636596702</v>
      </c>
      <c r="X437">
        <v>0.82170093059539795</v>
      </c>
      <c r="Y437">
        <v>0.77457411148968902</v>
      </c>
    </row>
    <row r="438" spans="1:25" x14ac:dyDescent="0.4">
      <c r="A438" t="s">
        <v>350</v>
      </c>
      <c r="B438">
        <v>0.29469385743141202</v>
      </c>
      <c r="C438">
        <v>0.73701930046081499</v>
      </c>
      <c r="D438">
        <v>0.53404078856110604</v>
      </c>
      <c r="E438">
        <v>0.28792396187782299</v>
      </c>
      <c r="F438">
        <v>0.6491339802742</v>
      </c>
      <c r="G438">
        <v>0.43586226217448698</v>
      </c>
      <c r="H438">
        <v>0.42834648489952099</v>
      </c>
      <c r="I438">
        <v>0.65533667802810702</v>
      </c>
      <c r="J438">
        <v>0.50599173754453697</v>
      </c>
      <c r="K438">
        <v>0.43328502774238598</v>
      </c>
      <c r="L438">
        <v>0.77078539133071899</v>
      </c>
      <c r="M438">
        <v>0.58479105420410604</v>
      </c>
      <c r="N438">
        <v>0.50574165582656905</v>
      </c>
      <c r="O438">
        <v>0.72782266139984098</v>
      </c>
      <c r="P438">
        <v>0.59224950969219203</v>
      </c>
      <c r="Q438">
        <v>0.57490754127502397</v>
      </c>
      <c r="R438">
        <v>0.78759449720382702</v>
      </c>
      <c r="S438">
        <v>0.69426236972212796</v>
      </c>
      <c r="T438">
        <v>0.49530673027038602</v>
      </c>
      <c r="U438">
        <v>0.724626064300537</v>
      </c>
      <c r="V438">
        <v>0.64453262090682995</v>
      </c>
      <c r="W438">
        <v>0.59200346469879195</v>
      </c>
      <c r="X438">
        <v>0.77525305747985795</v>
      </c>
      <c r="Y438">
        <v>0.71570371538400701</v>
      </c>
    </row>
    <row r="439" spans="1:25" x14ac:dyDescent="0.4">
      <c r="A439" t="s">
        <v>351</v>
      </c>
      <c r="B439">
        <v>0.25733494758606001</v>
      </c>
      <c r="C439">
        <v>0.64613413810730003</v>
      </c>
      <c r="D439">
        <v>0.40093671153357002</v>
      </c>
      <c r="E439">
        <v>0.24501921236515001</v>
      </c>
      <c r="F439">
        <v>0.50593620538711503</v>
      </c>
      <c r="G439">
        <v>0.35173901023320198</v>
      </c>
      <c r="H439">
        <v>0.31632107496261602</v>
      </c>
      <c r="I439">
        <v>0.57315963506698597</v>
      </c>
      <c r="J439">
        <v>0.43215307354191201</v>
      </c>
      <c r="K439">
        <v>0.32039627432823198</v>
      </c>
      <c r="L439">
        <v>0.71105486154556297</v>
      </c>
      <c r="M439">
        <v>0.47696677586178698</v>
      </c>
      <c r="N439">
        <v>0.27820268273353599</v>
      </c>
      <c r="O439">
        <v>0.49433037638664201</v>
      </c>
      <c r="P439">
        <v>0.36839260068940499</v>
      </c>
      <c r="Q439">
        <v>0.23248860239982599</v>
      </c>
      <c r="R439">
        <v>0.43918514251709001</v>
      </c>
      <c r="S439">
        <v>0.31727679892454602</v>
      </c>
      <c r="T439">
        <v>0.25058966875076299</v>
      </c>
      <c r="U439">
        <v>0.49809864163398698</v>
      </c>
      <c r="V439">
        <v>0.36005191173818402</v>
      </c>
      <c r="W439">
        <v>0.25554198026657099</v>
      </c>
      <c r="X439">
        <v>0.57654559612274203</v>
      </c>
      <c r="Y439">
        <v>0.36290737876185702</v>
      </c>
    </row>
    <row r="440" spans="1:25" x14ac:dyDescent="0.4">
      <c r="A440" t="s">
        <v>595</v>
      </c>
      <c r="B440">
        <v>0.27889940142631497</v>
      </c>
      <c r="C440">
        <v>0.57680392265319802</v>
      </c>
      <c r="D440">
        <v>0.41808526252591299</v>
      </c>
      <c r="E440">
        <v>0.32956555485725397</v>
      </c>
      <c r="F440">
        <v>0.46812063455581698</v>
      </c>
      <c r="G440">
        <v>0.40572633299716698</v>
      </c>
      <c r="H440">
        <v>0.38812738656997697</v>
      </c>
      <c r="I440">
        <v>0.54203230142593395</v>
      </c>
      <c r="J440">
        <v>0.47281767878421499</v>
      </c>
      <c r="K440">
        <v>0.54945087432861295</v>
      </c>
      <c r="L440">
        <v>0.74983143806457497</v>
      </c>
      <c r="M440">
        <v>0.68555281328600504</v>
      </c>
      <c r="N440">
        <v>0.50730371475219704</v>
      </c>
      <c r="O440">
        <v>0.724565029144287</v>
      </c>
      <c r="P440">
        <v>0.65617859640786802</v>
      </c>
      <c r="Q440">
        <v>0.576474368572235</v>
      </c>
      <c r="R440">
        <v>0.77199518680572499</v>
      </c>
      <c r="S440">
        <v>0.72264407124630203</v>
      </c>
      <c r="T440">
        <v>0.61973005533218395</v>
      </c>
      <c r="U440">
        <v>0.77663642168045</v>
      </c>
      <c r="V440">
        <v>0.74112911834273199</v>
      </c>
      <c r="W440">
        <v>0.31914892792701699</v>
      </c>
      <c r="X440">
        <v>0.48934435844421398</v>
      </c>
      <c r="Y440">
        <v>0.39217029061428299</v>
      </c>
    </row>
    <row r="441" spans="1:25" x14ac:dyDescent="0.4">
      <c r="A441" t="s">
        <v>352</v>
      </c>
      <c r="B441">
        <v>0.43945685029029802</v>
      </c>
      <c r="C441">
        <v>0.718719482421875</v>
      </c>
      <c r="D441">
        <v>0.55200228386092998</v>
      </c>
      <c r="E441">
        <v>0.59443449974060103</v>
      </c>
      <c r="F441">
        <v>0.81851291656494096</v>
      </c>
      <c r="G441">
        <v>0.76726958260405798</v>
      </c>
      <c r="H441">
        <v>0.47197401523590099</v>
      </c>
      <c r="I441">
        <v>0.74989682435989402</v>
      </c>
      <c r="J441">
        <v>0.62300610775127996</v>
      </c>
      <c r="K441">
        <v>0.50434523820877097</v>
      </c>
      <c r="L441">
        <v>0.806482374668121</v>
      </c>
      <c r="M441">
        <v>0.69267674209550001</v>
      </c>
      <c r="N441">
        <v>0.451557576656342</v>
      </c>
      <c r="O441">
        <v>0.82895565032958995</v>
      </c>
      <c r="P441">
        <v>0.77893971843877796</v>
      </c>
      <c r="Q441">
        <v>0.51071053743362405</v>
      </c>
      <c r="R441">
        <v>0.86365073919296298</v>
      </c>
      <c r="S441">
        <v>0.82966428762301803</v>
      </c>
      <c r="T441">
        <v>0.62426942586898804</v>
      </c>
      <c r="U441">
        <v>0.86818182468414296</v>
      </c>
      <c r="V441">
        <v>0.83155412587802902</v>
      </c>
      <c r="W441">
        <v>0.45498085021972701</v>
      </c>
      <c r="X441">
        <v>0.83005064725875899</v>
      </c>
      <c r="Y441">
        <v>0.75820334517629795</v>
      </c>
    </row>
    <row r="442" spans="1:25" x14ac:dyDescent="0.4">
      <c r="A442" t="s">
        <v>353</v>
      </c>
      <c r="B442">
        <v>0.56910115480422996</v>
      </c>
      <c r="C442">
        <v>0.75933468341827404</v>
      </c>
      <c r="D442">
        <v>0.68060310776271504</v>
      </c>
      <c r="E442">
        <v>0.64509499073028598</v>
      </c>
      <c r="F442">
        <v>0.80538493394851696</v>
      </c>
      <c r="G442">
        <v>0.74512424260850896</v>
      </c>
      <c r="H442">
        <v>0.50105071067810103</v>
      </c>
      <c r="I442">
        <v>0.73442345857620195</v>
      </c>
      <c r="J442">
        <v>0.61894667432421702</v>
      </c>
      <c r="K442">
        <v>0.65559846162795998</v>
      </c>
      <c r="L442">
        <v>0.76228207349777199</v>
      </c>
      <c r="M442">
        <v>0.70154494330996497</v>
      </c>
      <c r="N442">
        <v>0.58333849906921398</v>
      </c>
      <c r="O442">
        <v>0.79359775781631503</v>
      </c>
      <c r="P442">
        <v>0.70066060149480403</v>
      </c>
      <c r="Q442">
        <v>0.66215026378631603</v>
      </c>
      <c r="R442">
        <v>0.83133435249328602</v>
      </c>
      <c r="S442">
        <v>0.77471115097166998</v>
      </c>
      <c r="T442">
        <v>0.60343688726425204</v>
      </c>
      <c r="U442">
        <v>0.840995132923126</v>
      </c>
      <c r="V442">
        <v>0.79295165387411004</v>
      </c>
      <c r="W442">
        <v>0.59778851270675704</v>
      </c>
      <c r="X442">
        <v>0.81593495607376099</v>
      </c>
      <c r="Y442">
        <v>0.75809035603962205</v>
      </c>
    </row>
    <row r="443" spans="1:25" x14ac:dyDescent="0.4">
      <c r="A443" t="s">
        <v>354</v>
      </c>
      <c r="B443">
        <v>0.67196118831634499</v>
      </c>
      <c r="C443">
        <v>0.88958823680877697</v>
      </c>
      <c r="D443">
        <v>0.81544782736084598</v>
      </c>
      <c r="E443">
        <v>0.57938390970230103</v>
      </c>
      <c r="F443">
        <v>0.82200706005096402</v>
      </c>
      <c r="G443">
        <v>0.74068847569552299</v>
      </c>
      <c r="H443">
        <v>0.56888169050216697</v>
      </c>
      <c r="I443">
        <v>0.84521496295928999</v>
      </c>
      <c r="J443">
        <v>0.76881248083981601</v>
      </c>
      <c r="K443">
        <v>0.50072711706161499</v>
      </c>
      <c r="L443">
        <v>0.78549790382385298</v>
      </c>
      <c r="M443">
        <v>0.63930439082058999</v>
      </c>
      <c r="N443">
        <v>0.34727305173873901</v>
      </c>
      <c r="O443">
        <v>0.68823748826980602</v>
      </c>
      <c r="P443">
        <v>0.52372222298925597</v>
      </c>
      <c r="Q443">
        <v>0.52262169122695901</v>
      </c>
      <c r="R443">
        <v>0.86764264106750499</v>
      </c>
      <c r="S443">
        <v>0.77792416865175396</v>
      </c>
      <c r="T443">
        <v>0.58598029613494895</v>
      </c>
      <c r="U443">
        <v>0.87081336975097701</v>
      </c>
      <c r="V443">
        <v>0.81725839322263505</v>
      </c>
      <c r="W443">
        <v>0.60755151510238603</v>
      </c>
      <c r="X443">
        <v>0.84722626209259</v>
      </c>
      <c r="Y443">
        <v>0.79402346014976499</v>
      </c>
    </row>
    <row r="444" spans="1:25" x14ac:dyDescent="0.4">
      <c r="A444" t="s">
        <v>355</v>
      </c>
      <c r="B444">
        <v>0.54248309135437001</v>
      </c>
      <c r="C444">
        <v>0.80338597297668501</v>
      </c>
      <c r="D444">
        <v>0.66432179910380695</v>
      </c>
      <c r="E444">
        <v>0.44852745532989502</v>
      </c>
      <c r="F444">
        <v>0.70996063947677601</v>
      </c>
      <c r="G444">
        <v>0.570105874199208</v>
      </c>
      <c r="H444">
        <v>0.46680149435996998</v>
      </c>
      <c r="I444">
        <v>0.72002941370010398</v>
      </c>
      <c r="J444">
        <v>0.58506332568036901</v>
      </c>
      <c r="K444">
        <v>0.44055202603340099</v>
      </c>
      <c r="L444">
        <v>0.85485857725143399</v>
      </c>
      <c r="M444">
        <v>0.67849442774687396</v>
      </c>
      <c r="N444">
        <v>0.44152233004570002</v>
      </c>
      <c r="O444">
        <v>0.78929895162582397</v>
      </c>
      <c r="P444">
        <v>0.69375983122887697</v>
      </c>
      <c r="Q444">
        <v>0.46857726573944097</v>
      </c>
      <c r="R444">
        <v>0.83988505601882901</v>
      </c>
      <c r="S444">
        <v>0.77631311300324202</v>
      </c>
      <c r="T444">
        <v>0.54825246334075906</v>
      </c>
      <c r="U444">
        <v>0.81363636255264304</v>
      </c>
      <c r="V444">
        <v>0.75828482465046199</v>
      </c>
      <c r="W444">
        <v>0.41112753748893699</v>
      </c>
      <c r="X444">
        <v>0.63287669420242298</v>
      </c>
      <c r="Y444">
        <v>0.49078827151438098</v>
      </c>
    </row>
    <row r="445" spans="1:25" x14ac:dyDescent="0.4">
      <c r="A445" t="s">
        <v>356</v>
      </c>
      <c r="B445">
        <v>0.56510448455810502</v>
      </c>
      <c r="C445">
        <v>0.85318249464035001</v>
      </c>
      <c r="D445">
        <v>0.77039031518830203</v>
      </c>
      <c r="E445">
        <v>0.61722385883331299</v>
      </c>
      <c r="F445">
        <v>0.78288197517394997</v>
      </c>
      <c r="G445">
        <v>0.70512762996885503</v>
      </c>
      <c r="H445">
        <v>0.47683328390121499</v>
      </c>
      <c r="I445">
        <v>0.79704964160919201</v>
      </c>
      <c r="J445">
        <v>0.68063712947898403</v>
      </c>
      <c r="K445">
        <v>0.37181338667869601</v>
      </c>
      <c r="L445">
        <v>0.61083579063415505</v>
      </c>
      <c r="M445">
        <v>0.54251024540927695</v>
      </c>
      <c r="N445">
        <v>0.53897833824157704</v>
      </c>
      <c r="O445">
        <v>0.75905150175094604</v>
      </c>
      <c r="P445">
        <v>0.67886824905872301</v>
      </c>
      <c r="Q445">
        <v>0.61403751373291005</v>
      </c>
      <c r="R445">
        <v>0.80622887611389205</v>
      </c>
      <c r="S445">
        <v>0.74808396895726503</v>
      </c>
      <c r="T445">
        <v>0.58637470006942705</v>
      </c>
      <c r="U445">
        <v>0.78204512596130404</v>
      </c>
      <c r="V445">
        <v>0.73455446296268001</v>
      </c>
      <c r="W445">
        <v>0.32216638326644897</v>
      </c>
      <c r="X445">
        <v>0.65546667575836204</v>
      </c>
      <c r="Y445">
        <v>0.50386732485559205</v>
      </c>
    </row>
    <row r="446" spans="1:25" x14ac:dyDescent="0.4">
      <c r="A446" t="s">
        <v>357</v>
      </c>
      <c r="B446">
        <v>0.4761061668396</v>
      </c>
      <c r="C446">
        <v>0.658805072307587</v>
      </c>
      <c r="D446">
        <v>0.547148864596121</v>
      </c>
      <c r="E446">
        <v>0.55924457311630205</v>
      </c>
      <c r="F446">
        <v>0.78902876377105702</v>
      </c>
      <c r="G446">
        <v>0.65919497224592405</v>
      </c>
      <c r="H446">
        <v>0.545362889766693</v>
      </c>
      <c r="I446">
        <v>0.74876034259796098</v>
      </c>
      <c r="J446">
        <v>0.66303279322962605</v>
      </c>
      <c r="K446">
        <v>0.47016707062721302</v>
      </c>
      <c r="L446">
        <v>0.68598222732543901</v>
      </c>
      <c r="M446">
        <v>0.56557842223874999</v>
      </c>
      <c r="N446">
        <v>0.67889654636383101</v>
      </c>
      <c r="O446">
        <v>0.77849173545837402</v>
      </c>
      <c r="P446">
        <v>0.73094025446522604</v>
      </c>
      <c r="Q446">
        <v>0.76352286338806197</v>
      </c>
      <c r="R446">
        <v>0.86477452516555797</v>
      </c>
      <c r="S446">
        <v>0.83935969971841395</v>
      </c>
      <c r="T446">
        <v>0.73968589305877697</v>
      </c>
      <c r="U446">
        <v>0.81255918741226196</v>
      </c>
      <c r="V446">
        <v>0.79247151459416998</v>
      </c>
      <c r="W446">
        <v>0.73185729980468806</v>
      </c>
      <c r="X446">
        <v>0.80850481986999501</v>
      </c>
      <c r="Y446">
        <v>0.784071021503018</v>
      </c>
    </row>
    <row r="447" spans="1:25" x14ac:dyDescent="0.4">
      <c r="A447" t="s">
        <v>358</v>
      </c>
      <c r="B447">
        <v>0.28547602891922003</v>
      </c>
      <c r="C447">
        <v>0.57486420869827304</v>
      </c>
      <c r="D447">
        <v>0.41091244684325301</v>
      </c>
      <c r="E447">
        <v>0.40638783574104298</v>
      </c>
      <c r="F447">
        <v>0.66811555624008201</v>
      </c>
      <c r="G447">
        <v>0.56459322399563305</v>
      </c>
      <c r="H447">
        <v>0.44346806406974798</v>
      </c>
      <c r="I447">
        <v>0.71011734008789096</v>
      </c>
      <c r="J447">
        <v>0.58607428007655704</v>
      </c>
      <c r="K447">
        <v>0.37333333492279103</v>
      </c>
      <c r="L447">
        <v>0.64824122190475497</v>
      </c>
      <c r="M447">
        <v>0.47891337249014099</v>
      </c>
      <c r="N447">
        <v>0.36483180522918701</v>
      </c>
      <c r="O447">
        <v>0.69009774923324596</v>
      </c>
      <c r="P447">
        <v>0.54796369102266096</v>
      </c>
      <c r="Q447">
        <v>0.51394516229629505</v>
      </c>
      <c r="R447">
        <v>0.87692075967788696</v>
      </c>
      <c r="S447">
        <v>0.76900271389219499</v>
      </c>
      <c r="T447">
        <v>0.50155377388000499</v>
      </c>
      <c r="U447">
        <v>0.83581125736236594</v>
      </c>
      <c r="V447">
        <v>0.76462925778494895</v>
      </c>
      <c r="W447">
        <v>0.50190734863281194</v>
      </c>
      <c r="X447">
        <v>0.86169046163559004</v>
      </c>
      <c r="Y447">
        <v>0.78085400131013705</v>
      </c>
    </row>
    <row r="448" spans="1:25" x14ac:dyDescent="0.4">
      <c r="A448" t="s">
        <v>359</v>
      </c>
      <c r="B448">
        <v>0.65314513444900502</v>
      </c>
      <c r="C448">
        <v>0.85926514863967896</v>
      </c>
      <c r="D448">
        <v>0.77981411741704298</v>
      </c>
      <c r="E448">
        <v>0.59707754850387595</v>
      </c>
      <c r="F448">
        <v>0.75035405158996604</v>
      </c>
      <c r="G448">
        <v>0.68353874646887502</v>
      </c>
      <c r="H448">
        <v>0.66074311733245805</v>
      </c>
      <c r="I448">
        <v>0.84797209501266502</v>
      </c>
      <c r="J448">
        <v>0.77875004678356397</v>
      </c>
      <c r="K448">
        <v>0.65317916870117199</v>
      </c>
      <c r="L448">
        <v>0.79408138990402199</v>
      </c>
      <c r="M448">
        <v>0.752567676865324</v>
      </c>
      <c r="N448">
        <v>0.33144107460975603</v>
      </c>
      <c r="O448">
        <v>0.77192145586013805</v>
      </c>
      <c r="P448">
        <v>0.55427453560488604</v>
      </c>
      <c r="Q448">
        <v>0.60048383474349998</v>
      </c>
      <c r="R448">
        <v>0.84093648195266701</v>
      </c>
      <c r="S448">
        <v>0.76953662293297898</v>
      </c>
      <c r="T448">
        <v>0.49646392464637801</v>
      </c>
      <c r="U448">
        <v>0.79987007379531905</v>
      </c>
      <c r="V448">
        <v>0.685955650648292</v>
      </c>
      <c r="W448">
        <v>0.56111425161361705</v>
      </c>
      <c r="X448">
        <v>0.80166202783584595</v>
      </c>
      <c r="Y448">
        <v>0.711717192007571</v>
      </c>
    </row>
    <row r="449" spans="1:25" x14ac:dyDescent="0.4">
      <c r="A449" t="s">
        <v>360</v>
      </c>
      <c r="B449">
        <v>0.48165977001190202</v>
      </c>
      <c r="C449">
        <v>0.76459717750549305</v>
      </c>
      <c r="D449">
        <v>0.586564347909315</v>
      </c>
      <c r="E449">
        <v>0.438926130533218</v>
      </c>
      <c r="F449">
        <v>0.72338438034057595</v>
      </c>
      <c r="G449">
        <v>0.57669928256612601</v>
      </c>
      <c r="H449">
        <v>0.35542169213295</v>
      </c>
      <c r="I449">
        <v>0.722389876842499</v>
      </c>
      <c r="J449">
        <v>0.51227736842893301</v>
      </c>
      <c r="K449">
        <v>0.35655882954597501</v>
      </c>
      <c r="L449">
        <v>0.53805637359619096</v>
      </c>
      <c r="M449">
        <v>0.43542258974409398</v>
      </c>
      <c r="N449">
        <v>0.38015270233154302</v>
      </c>
      <c r="O449">
        <v>0.64771389961242698</v>
      </c>
      <c r="P449">
        <v>0.50434493017892801</v>
      </c>
      <c r="Q449">
        <v>0.60933738946914695</v>
      </c>
      <c r="R449">
        <v>0.842906713485718</v>
      </c>
      <c r="S449">
        <v>0.79869074325491896</v>
      </c>
      <c r="T449">
        <v>0.51673251390457198</v>
      </c>
      <c r="U449">
        <v>0.79972261190414395</v>
      </c>
      <c r="V449">
        <v>0.75500428459070001</v>
      </c>
      <c r="W449">
        <v>0.60244023799896196</v>
      </c>
      <c r="X449">
        <v>0.80830669403076205</v>
      </c>
      <c r="Y449">
        <v>0.78423800259610998</v>
      </c>
    </row>
    <row r="450" spans="1:25" x14ac:dyDescent="0.4">
      <c r="A450" t="s">
        <v>361</v>
      </c>
      <c r="B450">
        <v>0.31087964773178101</v>
      </c>
      <c r="C450">
        <v>0.81139737367630005</v>
      </c>
      <c r="D450">
        <v>0.54847295381701899</v>
      </c>
      <c r="E450">
        <v>0.29468759894370999</v>
      </c>
      <c r="F450">
        <v>0.72800534963607799</v>
      </c>
      <c r="G450">
        <v>0.47421610555969701</v>
      </c>
      <c r="H450">
        <v>0.44275492429733299</v>
      </c>
      <c r="I450">
        <v>0.80931693315506004</v>
      </c>
      <c r="J450">
        <v>0.71284611179278501</v>
      </c>
      <c r="K450">
        <v>0.40537163615226701</v>
      </c>
      <c r="L450">
        <v>0.84590774774551403</v>
      </c>
      <c r="M450">
        <v>0.76625204229584098</v>
      </c>
      <c r="N450">
        <v>0.403366208076477</v>
      </c>
      <c r="O450">
        <v>0.82804429531097401</v>
      </c>
      <c r="P450">
        <v>0.75593110833030597</v>
      </c>
      <c r="Q450">
        <v>0.65120273828506503</v>
      </c>
      <c r="R450">
        <v>0.84594219923019398</v>
      </c>
      <c r="S450">
        <v>0.80276976124598498</v>
      </c>
      <c r="T450">
        <v>0.36422413587570202</v>
      </c>
      <c r="U450">
        <v>0.76803851127624501</v>
      </c>
      <c r="V450">
        <v>0.61168134577858901</v>
      </c>
      <c r="W450">
        <v>0.30132660269737199</v>
      </c>
      <c r="X450">
        <v>0.69067293405532804</v>
      </c>
      <c r="Y450">
        <v>0.477745213044378</v>
      </c>
    </row>
    <row r="451" spans="1:25" x14ac:dyDescent="0.4">
      <c r="A451" t="s">
        <v>362</v>
      </c>
      <c r="B451">
        <v>0.30097350478172302</v>
      </c>
      <c r="C451">
        <v>0.72171241044998202</v>
      </c>
      <c r="D451">
        <v>0.41667546399004801</v>
      </c>
      <c r="E451">
        <v>0.24722792208194699</v>
      </c>
      <c r="F451">
        <v>0.49990627169609098</v>
      </c>
      <c r="G451">
        <v>0.34136248373233502</v>
      </c>
      <c r="H451">
        <v>0.36625838279724099</v>
      </c>
      <c r="I451">
        <v>0.64350455999374401</v>
      </c>
      <c r="J451">
        <v>0.44736043343672899</v>
      </c>
      <c r="K451">
        <v>0.42735043168067899</v>
      </c>
      <c r="L451">
        <v>0.80343639850616499</v>
      </c>
      <c r="M451">
        <v>0.69452089957288798</v>
      </c>
      <c r="N451">
        <v>0.42404770851135298</v>
      </c>
      <c r="O451">
        <v>0.84445780515670799</v>
      </c>
      <c r="P451">
        <v>0.77238225775795999</v>
      </c>
      <c r="Q451">
        <v>0.56456249952316295</v>
      </c>
      <c r="R451">
        <v>0.85055029392242398</v>
      </c>
      <c r="S451">
        <v>0.80044287711650397</v>
      </c>
      <c r="T451">
        <v>0.63758391141891502</v>
      </c>
      <c r="U451">
        <v>0.80734235048294101</v>
      </c>
      <c r="V451">
        <v>0.767267525196075</v>
      </c>
      <c r="W451">
        <v>0.344701588153839</v>
      </c>
      <c r="X451">
        <v>0.60000002384185802</v>
      </c>
      <c r="Y451">
        <v>0.43790640111442097</v>
      </c>
    </row>
    <row r="452" spans="1:25" x14ac:dyDescent="0.4">
      <c r="A452" t="s">
        <v>363</v>
      </c>
      <c r="B452">
        <v>0.28920572996139499</v>
      </c>
      <c r="C452">
        <v>0.81368899345397905</v>
      </c>
      <c r="D452">
        <v>0.50649410606634804</v>
      </c>
      <c r="E452">
        <v>0.25873851776123002</v>
      </c>
      <c r="F452">
        <v>0.69364255666732799</v>
      </c>
      <c r="G452">
        <v>0.49882265308288598</v>
      </c>
      <c r="H452">
        <v>0.35962146520614602</v>
      </c>
      <c r="I452">
        <v>0.70689171552658103</v>
      </c>
      <c r="J452">
        <v>0.57619574380041405</v>
      </c>
      <c r="K452">
        <v>0.35418581962585399</v>
      </c>
      <c r="L452">
        <v>0.71769690513610795</v>
      </c>
      <c r="M452">
        <v>0.56341578111503998</v>
      </c>
      <c r="N452">
        <v>0.42678812146186801</v>
      </c>
      <c r="O452">
        <v>0.86092269420623802</v>
      </c>
      <c r="P452">
        <v>0.78167995795457101</v>
      </c>
      <c r="Q452">
        <v>0.61624658107757602</v>
      </c>
      <c r="R452">
        <v>0.85002869367599498</v>
      </c>
      <c r="S452">
        <v>0.80856545585574502</v>
      </c>
      <c r="T452">
        <v>0.64048671722412098</v>
      </c>
      <c r="U452">
        <v>0.84598398208618197</v>
      </c>
      <c r="V452">
        <v>0.79363142661373998</v>
      </c>
      <c r="W452">
        <v>0.58306187391281095</v>
      </c>
      <c r="X452">
        <v>0.82937365770339999</v>
      </c>
      <c r="Y452">
        <v>0.77219309078322496</v>
      </c>
    </row>
    <row r="453" spans="1:25" x14ac:dyDescent="0.4">
      <c r="A453" t="s">
        <v>364</v>
      </c>
      <c r="B453">
        <v>0.36767178773879999</v>
      </c>
      <c r="C453">
        <v>0.842673659324646</v>
      </c>
      <c r="D453">
        <v>0.75050833717015997</v>
      </c>
      <c r="E453">
        <v>0.51164400577545199</v>
      </c>
      <c r="F453">
        <v>0.75986307859420799</v>
      </c>
      <c r="G453">
        <v>0.63511265762163904</v>
      </c>
      <c r="H453">
        <v>0.406021147966385</v>
      </c>
      <c r="I453">
        <v>0.759590804576874</v>
      </c>
      <c r="J453">
        <v>0.56249797920495803</v>
      </c>
      <c r="K453">
        <v>0.55377382040023804</v>
      </c>
      <c r="L453">
        <v>0.80660265684127797</v>
      </c>
      <c r="M453">
        <v>0.70724807567139802</v>
      </c>
      <c r="N453">
        <v>0.591008841991425</v>
      </c>
      <c r="O453">
        <v>0.81584280729293801</v>
      </c>
      <c r="P453">
        <v>0.74727680669963703</v>
      </c>
      <c r="Q453">
        <v>0.73423951864242598</v>
      </c>
      <c r="R453">
        <v>0.86530119180679299</v>
      </c>
      <c r="S453">
        <v>0.83285201583778001</v>
      </c>
      <c r="T453">
        <v>0.75457876920700095</v>
      </c>
      <c r="U453">
        <v>0.86088937520980802</v>
      </c>
      <c r="V453">
        <v>0.82120917581062902</v>
      </c>
      <c r="W453">
        <v>0.769850373268127</v>
      </c>
      <c r="X453">
        <v>0.86605608463287398</v>
      </c>
      <c r="Y453">
        <v>0.83451045931593004</v>
      </c>
    </row>
    <row r="454" spans="1:25" x14ac:dyDescent="0.4">
      <c r="A454" t="s">
        <v>365</v>
      </c>
      <c r="B454">
        <v>0.78900045156478904</v>
      </c>
      <c r="C454">
        <v>0.88209837675094604</v>
      </c>
      <c r="D454">
        <v>0.85320948183009004</v>
      </c>
      <c r="E454">
        <v>0.53813940286636397</v>
      </c>
      <c r="F454">
        <v>0.77131372690200795</v>
      </c>
      <c r="G454">
        <v>0.65339629681764499</v>
      </c>
      <c r="H454">
        <v>0.52430045604705799</v>
      </c>
      <c r="I454">
        <v>0.723735392093658</v>
      </c>
      <c r="J454">
        <v>0.61424154834409705</v>
      </c>
      <c r="K454">
        <v>0.46532306075096103</v>
      </c>
      <c r="L454">
        <v>0.67520374059677102</v>
      </c>
      <c r="M454">
        <v>0.58472787410811999</v>
      </c>
      <c r="N454">
        <v>0.62592899799346902</v>
      </c>
      <c r="O454">
        <v>0.80501168966293302</v>
      </c>
      <c r="P454">
        <v>0.71465287430096502</v>
      </c>
      <c r="Q454">
        <v>0.73759263753891002</v>
      </c>
      <c r="R454">
        <v>0.86961752176284801</v>
      </c>
      <c r="S454">
        <v>0.82587122073215702</v>
      </c>
      <c r="T454">
        <v>0.73391628265380904</v>
      </c>
      <c r="U454">
        <v>0.84773308038711503</v>
      </c>
      <c r="V454">
        <v>0.81653471488868301</v>
      </c>
      <c r="W454">
        <v>0.72746783494949296</v>
      </c>
      <c r="X454">
        <v>0.86552214622497603</v>
      </c>
      <c r="Y454">
        <v>0.83811801777476702</v>
      </c>
    </row>
    <row r="455" spans="1:25" x14ac:dyDescent="0.4">
      <c r="A455" t="s">
        <v>366</v>
      </c>
      <c r="B455">
        <v>0.61643493175506603</v>
      </c>
      <c r="C455">
        <v>0.80702537298202504</v>
      </c>
      <c r="D455">
        <v>0.74070569812851506</v>
      </c>
      <c r="E455">
        <v>0.53585052490234397</v>
      </c>
      <c r="F455">
        <v>0.74603670835494995</v>
      </c>
      <c r="G455">
        <v>0.664088706842205</v>
      </c>
      <c r="H455">
        <v>0.56078433990478505</v>
      </c>
      <c r="I455">
        <v>0.76247692108154297</v>
      </c>
      <c r="J455">
        <v>0.67141781077288898</v>
      </c>
      <c r="K455">
        <v>0.41025641560554499</v>
      </c>
      <c r="L455">
        <v>0.69416368007659901</v>
      </c>
      <c r="M455">
        <v>0.575682784686953</v>
      </c>
      <c r="N455">
        <v>0.38383290171623202</v>
      </c>
      <c r="O455">
        <v>0.63795095682144198</v>
      </c>
      <c r="P455">
        <v>0.50928095023104003</v>
      </c>
      <c r="Q455">
        <v>0.370025634765625</v>
      </c>
      <c r="R455">
        <v>0.70351701974868797</v>
      </c>
      <c r="S455">
        <v>0.51824142788880601</v>
      </c>
      <c r="T455">
        <v>0.52655088901519798</v>
      </c>
      <c r="U455">
        <v>0.73854315280914296</v>
      </c>
      <c r="V455">
        <v>0.64704068475121601</v>
      </c>
      <c r="W455">
        <v>0.61522197723388705</v>
      </c>
      <c r="X455">
        <v>0.71899014711380005</v>
      </c>
      <c r="Y455">
        <v>0.67685542810683297</v>
      </c>
    </row>
    <row r="456" spans="1:25" x14ac:dyDescent="0.4">
      <c r="A456" t="s">
        <v>367</v>
      </c>
      <c r="B456">
        <v>0.662650465965271</v>
      </c>
      <c r="C456">
        <v>0.83447617292404197</v>
      </c>
      <c r="D456">
        <v>0.76521847579214297</v>
      </c>
      <c r="E456">
        <v>0.31564858555793801</v>
      </c>
      <c r="F456">
        <v>0.73819398880004905</v>
      </c>
      <c r="G456">
        <v>0.55237264831860799</v>
      </c>
      <c r="H456">
        <v>0.274315655231476</v>
      </c>
      <c r="I456">
        <v>0.60890150070190396</v>
      </c>
      <c r="J456">
        <v>0.43069148582440803</v>
      </c>
      <c r="K456">
        <v>0.32383745908737199</v>
      </c>
      <c r="L456">
        <v>0.71034485101699796</v>
      </c>
      <c r="M456">
        <v>0.47917632107381503</v>
      </c>
      <c r="N456">
        <v>0.18201333284378099</v>
      </c>
      <c r="O456">
        <v>0.596216261386871</v>
      </c>
      <c r="P456">
        <v>0.29713301410277698</v>
      </c>
      <c r="Q456">
        <v>0.65131771564483598</v>
      </c>
      <c r="R456">
        <v>0.83857899904251099</v>
      </c>
      <c r="S456">
        <v>0.76639139431494196</v>
      </c>
      <c r="T456">
        <v>0.70280569791793801</v>
      </c>
      <c r="U456">
        <v>0.81546133756637595</v>
      </c>
      <c r="V456">
        <v>0.78722023478260705</v>
      </c>
      <c r="W456">
        <v>0.74202311038970903</v>
      </c>
      <c r="X456">
        <v>0.83508771657943703</v>
      </c>
      <c r="Y456">
        <v>0.806984607157884</v>
      </c>
    </row>
    <row r="457" spans="1:25" x14ac:dyDescent="0.4">
      <c r="A457" t="s">
        <v>368</v>
      </c>
      <c r="B457">
        <v>0.66963744163513195</v>
      </c>
      <c r="C457">
        <v>0.85815775394439697</v>
      </c>
      <c r="D457">
        <v>0.76481722933905505</v>
      </c>
      <c r="E457">
        <v>0.449686139822006</v>
      </c>
      <c r="F457">
        <v>0.74902492761611905</v>
      </c>
      <c r="G457">
        <v>0.58781273727831596</v>
      </c>
      <c r="H457">
        <v>0.25187230110168501</v>
      </c>
      <c r="I457">
        <v>0.67683506011962902</v>
      </c>
      <c r="J457">
        <v>0.396405080645721</v>
      </c>
      <c r="K457">
        <v>0.50825685262680098</v>
      </c>
      <c r="L457">
        <v>0.80459767580032304</v>
      </c>
      <c r="M457">
        <v>0.719423354042243</v>
      </c>
      <c r="N457">
        <v>0.25076758861541698</v>
      </c>
      <c r="O457">
        <v>0.71009862422943104</v>
      </c>
      <c r="P457">
        <v>0.37693216063961499</v>
      </c>
      <c r="Q457">
        <v>0.71080136299133301</v>
      </c>
      <c r="R457">
        <v>0.85773378610610995</v>
      </c>
      <c r="S457">
        <v>0.80927874286722701</v>
      </c>
      <c r="T457">
        <v>0.73321503400802601</v>
      </c>
      <c r="U457">
        <v>0.82257217168807995</v>
      </c>
      <c r="V457">
        <v>0.79866771335187103</v>
      </c>
      <c r="W457">
        <v>0.76004093885421797</v>
      </c>
      <c r="X457">
        <v>0.82957780361175504</v>
      </c>
      <c r="Y457">
        <v>0.80448385017999202</v>
      </c>
    </row>
    <row r="458" spans="1:25" x14ac:dyDescent="0.4">
      <c r="A458" t="s">
        <v>369</v>
      </c>
      <c r="B458">
        <v>0.594487965106964</v>
      </c>
      <c r="C458">
        <v>0.85828655958175704</v>
      </c>
      <c r="D458">
        <v>0.71592791423112301</v>
      </c>
      <c r="E458">
        <v>0.43349558115005499</v>
      </c>
      <c r="F458">
        <v>0.70064842700958296</v>
      </c>
      <c r="G458">
        <v>0.52468891147368002</v>
      </c>
      <c r="H458">
        <v>0.28230249881744401</v>
      </c>
      <c r="I458">
        <v>0.68640285730361905</v>
      </c>
      <c r="J458">
        <v>0.45575756798247402</v>
      </c>
      <c r="K458">
        <v>0.46285715699195901</v>
      </c>
      <c r="L458">
        <v>0.68811249732971203</v>
      </c>
      <c r="M458">
        <v>0.55727927520603504</v>
      </c>
      <c r="N458">
        <v>0.20191070437431299</v>
      </c>
      <c r="O458">
        <v>0.66015964746475198</v>
      </c>
      <c r="P458">
        <v>0.29489218671164802</v>
      </c>
      <c r="Q458">
        <v>0.56333941221237205</v>
      </c>
      <c r="R458">
        <v>0.82137924432754505</v>
      </c>
      <c r="S458">
        <v>0.73801509563080503</v>
      </c>
      <c r="T458">
        <v>0.67753791809081998</v>
      </c>
      <c r="U458">
        <v>0.82819741964340199</v>
      </c>
      <c r="V458">
        <v>0.80321986375454602</v>
      </c>
      <c r="W458">
        <v>0.71230316162109397</v>
      </c>
      <c r="X458">
        <v>0.82396608591079701</v>
      </c>
      <c r="Y458">
        <v>0.79655897974254097</v>
      </c>
    </row>
    <row r="459" spans="1:25" x14ac:dyDescent="0.4">
      <c r="A459" t="s">
        <v>370</v>
      </c>
      <c r="B459">
        <v>0.54075920581817605</v>
      </c>
      <c r="C459">
        <v>0.82695907354354903</v>
      </c>
      <c r="D459">
        <v>0.69927886467245404</v>
      </c>
      <c r="E459">
        <v>0.33966171741485601</v>
      </c>
      <c r="F459">
        <v>0.75229519605636597</v>
      </c>
      <c r="G459">
        <v>0.54792776019279998</v>
      </c>
      <c r="H459">
        <v>0.32433834671974199</v>
      </c>
      <c r="I459">
        <v>0.64657211303710904</v>
      </c>
      <c r="J459">
        <v>0.490078540730642</v>
      </c>
      <c r="K459">
        <v>0.393434077501297</v>
      </c>
      <c r="L459">
        <v>0.66826665401458696</v>
      </c>
      <c r="M459">
        <v>0.51492572314777996</v>
      </c>
      <c r="N459">
        <v>0.23920615017414101</v>
      </c>
      <c r="O459">
        <v>0.60900264978408802</v>
      </c>
      <c r="P459">
        <v>0.38722308094153002</v>
      </c>
      <c r="Q459">
        <v>0.20576322078704801</v>
      </c>
      <c r="R459">
        <v>0.63894498348236095</v>
      </c>
      <c r="S459">
        <v>0.40845670829378</v>
      </c>
      <c r="T459">
        <v>0.24531444907188399</v>
      </c>
      <c r="U459">
        <v>0.71078181266784701</v>
      </c>
      <c r="V459">
        <v>0.405721327302904</v>
      </c>
      <c r="W459">
        <v>0.29682746529579201</v>
      </c>
      <c r="X459">
        <v>0.71211403608322099</v>
      </c>
      <c r="Y459">
        <v>0.465282803967491</v>
      </c>
    </row>
    <row r="460" spans="1:25" x14ac:dyDescent="0.4">
      <c r="A460" t="s">
        <v>371</v>
      </c>
      <c r="B460">
        <v>0.26802134513855003</v>
      </c>
      <c r="C460">
        <v>0.43183982372283902</v>
      </c>
      <c r="D460">
        <v>0.379054854452471</v>
      </c>
      <c r="E460">
        <v>0.58516174554824796</v>
      </c>
      <c r="F460">
        <v>0.81454014778137196</v>
      </c>
      <c r="G460">
        <v>0.718316621296889</v>
      </c>
      <c r="H460">
        <v>0.59831631183624301</v>
      </c>
      <c r="I460">
        <v>0.80798274278640703</v>
      </c>
      <c r="J460">
        <v>0.73544770256900605</v>
      </c>
      <c r="K460">
        <v>0.482097178697586</v>
      </c>
      <c r="L460">
        <v>0.74446636438369795</v>
      </c>
      <c r="M460">
        <v>0.608722838835838</v>
      </c>
      <c r="N460">
        <v>0.44811826944351202</v>
      </c>
      <c r="O460">
        <v>0.76021289825439498</v>
      </c>
      <c r="P460">
        <v>0.613407905701991</v>
      </c>
      <c r="Q460">
        <v>0.57621783018112205</v>
      </c>
      <c r="R460">
        <v>0.87266582250595104</v>
      </c>
      <c r="S460">
        <v>0.80960022916882801</v>
      </c>
      <c r="T460">
        <v>0.36939501762390098</v>
      </c>
      <c r="U460">
        <v>0.80645161867141701</v>
      </c>
      <c r="V460">
        <v>0.61776389858939496</v>
      </c>
      <c r="W460">
        <v>0.74389517307281505</v>
      </c>
      <c r="X460">
        <v>0.85302519798278797</v>
      </c>
      <c r="Y460">
        <v>0.82386200244610097</v>
      </c>
    </row>
    <row r="461" spans="1:25" x14ac:dyDescent="0.4">
      <c r="A461" t="s">
        <v>372</v>
      </c>
      <c r="B461">
        <v>0.42734104394912698</v>
      </c>
      <c r="C461">
        <v>0.87223541736602805</v>
      </c>
      <c r="D461">
        <v>0.63544859986438895</v>
      </c>
      <c r="E461">
        <v>0.53668719530105602</v>
      </c>
      <c r="F461">
        <v>0.80246192216873202</v>
      </c>
      <c r="G461">
        <v>0.743800043725522</v>
      </c>
      <c r="H461">
        <v>0.35886430740356401</v>
      </c>
      <c r="I461">
        <v>0.68782347440719604</v>
      </c>
      <c r="J461">
        <v>0.51297145747692796</v>
      </c>
      <c r="K461">
        <v>0.35660660266876198</v>
      </c>
      <c r="L461">
        <v>0.67500001192092896</v>
      </c>
      <c r="M461">
        <v>0.48012257329771502</v>
      </c>
      <c r="N461">
        <v>0.40075519680976901</v>
      </c>
      <c r="O461">
        <v>0.79800158739089999</v>
      </c>
      <c r="P461">
        <v>0.583340875511972</v>
      </c>
      <c r="Q461">
        <v>0.50751972198486295</v>
      </c>
      <c r="R461">
        <v>0.83632612228393599</v>
      </c>
      <c r="S461">
        <v>0.72292406781811602</v>
      </c>
      <c r="T461">
        <v>0.44843390583991999</v>
      </c>
      <c r="U461">
        <v>0.81466275453567505</v>
      </c>
      <c r="V461">
        <v>0.74290396849685802</v>
      </c>
      <c r="W461">
        <v>0.56915169954299905</v>
      </c>
      <c r="X461">
        <v>0.84428495168685902</v>
      </c>
      <c r="Y461">
        <v>0.78836590441587995</v>
      </c>
    </row>
    <row r="462" spans="1:25" x14ac:dyDescent="0.4">
      <c r="A462" t="s">
        <v>373</v>
      </c>
      <c r="B462">
        <v>0.36866798996925398</v>
      </c>
      <c r="C462">
        <v>0.72606080770492598</v>
      </c>
      <c r="D462">
        <v>0.59434761483259901</v>
      </c>
      <c r="E462">
        <v>0.33604249358177202</v>
      </c>
      <c r="F462">
        <v>0.65989768505096402</v>
      </c>
      <c r="G462">
        <v>0.49821597096895898</v>
      </c>
      <c r="H462">
        <v>0.454915910959244</v>
      </c>
      <c r="I462">
        <v>0.69813925027847301</v>
      </c>
      <c r="J462">
        <v>0.56247525398779397</v>
      </c>
      <c r="K462">
        <v>0.308677107095718</v>
      </c>
      <c r="L462">
        <v>0.52499997615814198</v>
      </c>
      <c r="M462">
        <v>0.38368301183888398</v>
      </c>
      <c r="N462">
        <v>0.36990475654602101</v>
      </c>
      <c r="O462">
        <v>0.82383418083190896</v>
      </c>
      <c r="P462">
        <v>0.69795137538452401</v>
      </c>
      <c r="Q462">
        <v>0.55255812406539895</v>
      </c>
      <c r="R462">
        <v>0.86347514390945401</v>
      </c>
      <c r="S462">
        <v>0.80121700360317405</v>
      </c>
      <c r="T462">
        <v>0.64365953207016002</v>
      </c>
      <c r="U462">
        <v>0.83746689558029197</v>
      </c>
      <c r="V462">
        <v>0.80867691383217299</v>
      </c>
      <c r="W462">
        <v>0.56040358543395996</v>
      </c>
      <c r="X462">
        <v>0.83966743946075395</v>
      </c>
      <c r="Y462">
        <v>0.76786948002950095</v>
      </c>
    </row>
    <row r="463" spans="1:25" x14ac:dyDescent="0.4">
      <c r="A463" t="s">
        <v>374</v>
      </c>
      <c r="B463">
        <v>0.43522959947586098</v>
      </c>
      <c r="C463">
        <v>0.70376855134964</v>
      </c>
      <c r="D463">
        <v>0.60167545080185003</v>
      </c>
      <c r="E463">
        <v>0.29316514730453502</v>
      </c>
      <c r="F463">
        <v>0.51415550708770796</v>
      </c>
      <c r="G463">
        <v>0.38092762274707798</v>
      </c>
      <c r="H463">
        <v>0.33603787422180198</v>
      </c>
      <c r="I463">
        <v>0.752627193927765</v>
      </c>
      <c r="J463">
        <v>0.480975269842491</v>
      </c>
      <c r="K463">
        <v>0.347112476825714</v>
      </c>
      <c r="L463">
        <v>0.68075925111770597</v>
      </c>
      <c r="M463">
        <v>0.51264685521022801</v>
      </c>
      <c r="N463">
        <v>0.29372569918632502</v>
      </c>
      <c r="O463">
        <v>0.61095547676086404</v>
      </c>
      <c r="P463">
        <v>0.41318642364131403</v>
      </c>
      <c r="Q463">
        <v>0.30387097597122198</v>
      </c>
      <c r="R463">
        <v>0.78657829761505105</v>
      </c>
      <c r="S463">
        <v>0.54426058344274997</v>
      </c>
      <c r="T463">
        <v>0.48302635550499001</v>
      </c>
      <c r="U463">
        <v>0.79027593135833696</v>
      </c>
      <c r="V463">
        <v>0.68996863753246696</v>
      </c>
      <c r="W463">
        <v>0.58410203456878695</v>
      </c>
      <c r="X463">
        <v>0.84482049942016602</v>
      </c>
      <c r="Y463">
        <v>0.71915523611384402</v>
      </c>
    </row>
    <row r="464" spans="1:25" x14ac:dyDescent="0.4">
      <c r="A464" t="s">
        <v>375</v>
      </c>
      <c r="B464">
        <v>0.35926195979118303</v>
      </c>
      <c r="C464">
        <v>0.74208956956863403</v>
      </c>
      <c r="D464">
        <v>0.48074912107907802</v>
      </c>
      <c r="E464">
        <v>0.36424082517623901</v>
      </c>
      <c r="F464">
        <v>0.63970005512237504</v>
      </c>
      <c r="G464">
        <v>0.49577105574961999</v>
      </c>
      <c r="H464">
        <v>0.41506731510162398</v>
      </c>
      <c r="I464">
        <v>0.73386031389236495</v>
      </c>
      <c r="J464">
        <v>0.60018048749678399</v>
      </c>
      <c r="K464">
        <v>0.42782425880432101</v>
      </c>
      <c r="L464">
        <v>0.72575819492340099</v>
      </c>
      <c r="M464">
        <v>0.57438888394864196</v>
      </c>
      <c r="N464">
        <v>0.34291869401931802</v>
      </c>
      <c r="O464">
        <v>0.57304340600967396</v>
      </c>
      <c r="P464">
        <v>0.45313922187377698</v>
      </c>
      <c r="Q464">
        <v>0.49382042884826699</v>
      </c>
      <c r="R464">
        <v>0.75113630294799805</v>
      </c>
      <c r="S464">
        <v>0.64094153236330997</v>
      </c>
      <c r="T464">
        <v>0.56428915262222301</v>
      </c>
      <c r="U464">
        <v>0.79460579156875599</v>
      </c>
      <c r="V464">
        <v>0.71681151750549399</v>
      </c>
      <c r="W464">
        <v>0.45134690403938299</v>
      </c>
      <c r="X464">
        <v>0.76784425973892201</v>
      </c>
      <c r="Y464">
        <v>0.62748122159935105</v>
      </c>
    </row>
    <row r="465" spans="1:25" x14ac:dyDescent="0.4">
      <c r="A465" t="s">
        <v>376</v>
      </c>
      <c r="B465">
        <v>0.48805308341980003</v>
      </c>
      <c r="C465">
        <v>0.69123351573944103</v>
      </c>
      <c r="D465">
        <v>0.59919902230753996</v>
      </c>
      <c r="E465">
        <v>0.44650200009346003</v>
      </c>
      <c r="F465">
        <v>0.58608675003051802</v>
      </c>
      <c r="G465">
        <v>0.51376099749044901</v>
      </c>
      <c r="H465">
        <v>0.451457679271698</v>
      </c>
      <c r="I465">
        <v>0.58596491813659701</v>
      </c>
      <c r="J465">
        <v>0.50043665549971805</v>
      </c>
      <c r="K465">
        <v>0.39874500036239602</v>
      </c>
      <c r="L465">
        <v>0.563093602657318</v>
      </c>
      <c r="M465">
        <v>0.48103020498246901</v>
      </c>
      <c r="N465">
        <v>0.546067714691162</v>
      </c>
      <c r="O465">
        <v>0.78887975215911899</v>
      </c>
      <c r="P465">
        <v>0.71727863405689996</v>
      </c>
      <c r="Q465">
        <v>0.66955262422561601</v>
      </c>
      <c r="R465">
        <v>0.85231578350067105</v>
      </c>
      <c r="S465">
        <v>0.80312872294223703</v>
      </c>
      <c r="T465">
        <v>0.56069833040237405</v>
      </c>
      <c r="U465">
        <v>0.78731346130371105</v>
      </c>
      <c r="V465">
        <v>0.72970293326811397</v>
      </c>
      <c r="W465">
        <v>0.68698751926422097</v>
      </c>
      <c r="X465">
        <v>0.81798362731933605</v>
      </c>
      <c r="Y465">
        <v>0.77390537117466796</v>
      </c>
    </row>
    <row r="466" spans="1:25" x14ac:dyDescent="0.4">
      <c r="A466" t="s">
        <v>377</v>
      </c>
      <c r="B466">
        <v>0.64491367340087902</v>
      </c>
      <c r="C466">
        <v>0.88663470745086703</v>
      </c>
      <c r="D466">
        <v>0.83830352248372297</v>
      </c>
      <c r="E466">
        <v>0.57450431585311901</v>
      </c>
      <c r="F466">
        <v>0.84607607126235995</v>
      </c>
      <c r="G466">
        <v>0.78384854235090595</v>
      </c>
      <c r="H466">
        <v>0.64242619276046797</v>
      </c>
      <c r="I466">
        <v>0.85782951116561901</v>
      </c>
      <c r="J466">
        <v>0.81063527405798996</v>
      </c>
      <c r="K466">
        <v>0.33146291971206698</v>
      </c>
      <c r="L466">
        <v>0.74813109636306796</v>
      </c>
      <c r="M466">
        <v>0.52086842301729597</v>
      </c>
      <c r="N466">
        <v>0.46449795365333602</v>
      </c>
      <c r="O466">
        <v>0.81416040658950795</v>
      </c>
      <c r="P466">
        <v>0.64195748841440403</v>
      </c>
      <c r="Q466">
        <v>0.44001391530036899</v>
      </c>
      <c r="R466">
        <v>0.83971738815307595</v>
      </c>
      <c r="S466">
        <v>0.74451845293646401</v>
      </c>
      <c r="T466">
        <v>0.59492939710617099</v>
      </c>
      <c r="U466">
        <v>0.83568465709686302</v>
      </c>
      <c r="V466">
        <v>0.76911017003360105</v>
      </c>
      <c r="W466">
        <v>0.58101695775985696</v>
      </c>
      <c r="X466">
        <v>0.822040796279907</v>
      </c>
      <c r="Y466">
        <v>0.76623338836807398</v>
      </c>
    </row>
    <row r="467" spans="1:25" x14ac:dyDescent="0.4">
      <c r="A467" t="s">
        <v>378</v>
      </c>
      <c r="B467">
        <v>0.50793075561523404</v>
      </c>
      <c r="C467">
        <v>0.87273573875427202</v>
      </c>
      <c r="D467">
        <v>0.82035284422159604</v>
      </c>
      <c r="E467">
        <v>0.54848861694335904</v>
      </c>
      <c r="F467">
        <v>0.83077102899551403</v>
      </c>
      <c r="G467">
        <v>0.73241687128337396</v>
      </c>
      <c r="H467">
        <v>0.428950875997543</v>
      </c>
      <c r="I467">
        <v>0.75240314006805398</v>
      </c>
      <c r="J467">
        <v>0.57290940499876497</v>
      </c>
      <c r="K467">
        <v>0.33379215002059898</v>
      </c>
      <c r="L467">
        <v>0.74880325794220004</v>
      </c>
      <c r="M467">
        <v>0.49622971362830498</v>
      </c>
      <c r="N467">
        <v>0.46241143345832803</v>
      </c>
      <c r="O467">
        <v>0.81882703304290805</v>
      </c>
      <c r="P467">
        <v>0.63449189012002305</v>
      </c>
      <c r="Q467">
        <v>0.45038181543350198</v>
      </c>
      <c r="R467">
        <v>0.88306403160095204</v>
      </c>
      <c r="S467">
        <v>0.79839864581768405</v>
      </c>
      <c r="T467">
        <v>0.49338373541831998</v>
      </c>
      <c r="U467">
        <v>0.85829597711563099</v>
      </c>
      <c r="V467">
        <v>0.79438513116722398</v>
      </c>
      <c r="W467">
        <v>0.63890439271926902</v>
      </c>
      <c r="X467">
        <v>0.86523145437240601</v>
      </c>
      <c r="Y467">
        <v>0.801546876821289</v>
      </c>
    </row>
    <row r="468" spans="1:25" x14ac:dyDescent="0.4">
      <c r="A468" t="s">
        <v>379</v>
      </c>
      <c r="B468">
        <v>0.68902862071991</v>
      </c>
      <c r="C468">
        <v>0.86339634656906095</v>
      </c>
      <c r="D468">
        <v>0.82239469216794403</v>
      </c>
      <c r="E468">
        <v>0.542702496051788</v>
      </c>
      <c r="F468">
        <v>0.76953554153442405</v>
      </c>
      <c r="G468">
        <v>0.69359825156172905</v>
      </c>
      <c r="H468">
        <v>0.55294120311737105</v>
      </c>
      <c r="I468">
        <v>0.78202503919601396</v>
      </c>
      <c r="J468">
        <v>0.65237947021211895</v>
      </c>
      <c r="K468">
        <v>0.45696899294853199</v>
      </c>
      <c r="L468">
        <v>0.69405591487884499</v>
      </c>
      <c r="M468">
        <v>0.586678643311773</v>
      </c>
      <c r="N468">
        <v>0.56323415040969804</v>
      </c>
      <c r="O468">
        <v>0.81333106756210305</v>
      </c>
      <c r="P468">
        <v>0.70577954516118901</v>
      </c>
      <c r="Q468">
        <v>0.64837825298309304</v>
      </c>
      <c r="R468">
        <v>0.84879565238952603</v>
      </c>
      <c r="S468">
        <v>0.80002079812847804</v>
      </c>
      <c r="T468">
        <v>0.63961279392242398</v>
      </c>
      <c r="U468">
        <v>0.85605233907699596</v>
      </c>
      <c r="V468">
        <v>0.81195526950213404</v>
      </c>
      <c r="W468">
        <v>0.584886133670807</v>
      </c>
      <c r="X468">
        <v>0.83137673139572099</v>
      </c>
      <c r="Y468">
        <v>0.77789516899050504</v>
      </c>
    </row>
    <row r="469" spans="1:25" x14ac:dyDescent="0.4">
      <c r="A469" t="s">
        <v>380</v>
      </c>
      <c r="B469">
        <v>0.41902136802673301</v>
      </c>
      <c r="C469">
        <v>0.76826989650726296</v>
      </c>
      <c r="D469">
        <v>0.60017415096885296</v>
      </c>
      <c r="E469">
        <v>0.34187424182891801</v>
      </c>
      <c r="F469">
        <v>0.60914933681488004</v>
      </c>
      <c r="G469">
        <v>0.41982253523249402</v>
      </c>
      <c r="H469">
        <v>0.33592736721038802</v>
      </c>
      <c r="I469">
        <v>0.64670479297637895</v>
      </c>
      <c r="J469">
        <v>0.44830418633003</v>
      </c>
      <c r="K469">
        <v>0.36347031593322798</v>
      </c>
      <c r="L469">
        <v>0.65949332714080799</v>
      </c>
      <c r="M469">
        <v>0.47693904469671999</v>
      </c>
      <c r="N469">
        <v>0.37601447105407698</v>
      </c>
      <c r="O469">
        <v>0.72407555580139205</v>
      </c>
      <c r="P469">
        <v>0.56523523989476598</v>
      </c>
      <c r="Q469">
        <v>0.46622550487518299</v>
      </c>
      <c r="R469">
        <v>0.83261239528655995</v>
      </c>
      <c r="S469">
        <v>0.74432386144211404</v>
      </c>
      <c r="T469">
        <v>0.54594594240188599</v>
      </c>
      <c r="U469">
        <v>0.80049258470535301</v>
      </c>
      <c r="V469">
        <v>0.73031090082306604</v>
      </c>
      <c r="W469">
        <v>0.50026190280914296</v>
      </c>
      <c r="X469">
        <v>0.78752887248992898</v>
      </c>
      <c r="Y469">
        <v>0.73393812030553796</v>
      </c>
    </row>
    <row r="470" spans="1:25" x14ac:dyDescent="0.4">
      <c r="A470" t="s">
        <v>381</v>
      </c>
      <c r="B470">
        <v>0.58496910333633401</v>
      </c>
      <c r="C470">
        <v>0.87676692008972201</v>
      </c>
      <c r="D470">
        <v>0.80757500683537697</v>
      </c>
      <c r="E470">
        <v>0.48985779285430903</v>
      </c>
      <c r="F470">
        <v>0.84079056978225697</v>
      </c>
      <c r="G470">
        <v>0.75209932795728696</v>
      </c>
      <c r="H470">
        <v>0.52504879236221302</v>
      </c>
      <c r="I470">
        <v>0.83536231517791704</v>
      </c>
      <c r="J470">
        <v>0.74764991092224897</v>
      </c>
      <c r="K470">
        <v>0.45803356170654302</v>
      </c>
      <c r="L470">
        <v>0.70907390117645297</v>
      </c>
      <c r="M470">
        <v>0.58924353922517902</v>
      </c>
      <c r="N470">
        <v>0.42328271269798301</v>
      </c>
      <c r="O470">
        <v>0.74900627136230502</v>
      </c>
      <c r="P470">
        <v>0.59814416105374002</v>
      </c>
      <c r="Q470">
        <v>0.64637297391891502</v>
      </c>
      <c r="R470">
        <v>0.86189234256744396</v>
      </c>
      <c r="S470">
        <v>0.799965428277708</v>
      </c>
      <c r="T470">
        <v>0.74258673191070601</v>
      </c>
      <c r="U470">
        <v>0.84528303146362305</v>
      </c>
      <c r="V470">
        <v>0.81268806769825097</v>
      </c>
      <c r="W470">
        <v>0.76856261491775502</v>
      </c>
      <c r="X470">
        <v>0.85005766153335605</v>
      </c>
      <c r="Y470">
        <v>0.82169796197940004</v>
      </c>
    </row>
    <row r="471" spans="1:25" x14ac:dyDescent="0.4">
      <c r="A471" t="s">
        <v>382</v>
      </c>
      <c r="B471">
        <v>0.52531099319457997</v>
      </c>
      <c r="C471">
        <v>0.72003954648971602</v>
      </c>
      <c r="D471">
        <v>0.62048554787268995</v>
      </c>
      <c r="E471">
        <v>0.32239580154418901</v>
      </c>
      <c r="F471">
        <v>0.59214508533477805</v>
      </c>
      <c r="G471">
        <v>0.460100876368009</v>
      </c>
      <c r="H471">
        <v>0.63551402091980003</v>
      </c>
      <c r="I471">
        <v>0.83010435104370095</v>
      </c>
      <c r="J471">
        <v>0.77136159676771898</v>
      </c>
      <c r="K471">
        <v>0.67857140302658103</v>
      </c>
      <c r="L471">
        <v>0.82473117113113403</v>
      </c>
      <c r="M471">
        <v>0.78427663307923501</v>
      </c>
      <c r="N471">
        <v>0.65283018350601196</v>
      </c>
      <c r="O471">
        <v>0.78590399026870705</v>
      </c>
      <c r="P471">
        <v>0.74007790272052398</v>
      </c>
      <c r="Q471">
        <v>0.64827781915664695</v>
      </c>
      <c r="R471">
        <v>0.80380731821060203</v>
      </c>
      <c r="S471">
        <v>0.76511645500476599</v>
      </c>
      <c r="T471">
        <v>0.65299683809280396</v>
      </c>
      <c r="U471">
        <v>0.78976953029632602</v>
      </c>
      <c r="V471">
        <v>0.759670895796556</v>
      </c>
      <c r="W471">
        <v>0.60779047012329102</v>
      </c>
      <c r="X471">
        <v>0.75280898809432995</v>
      </c>
      <c r="Y471">
        <v>0.72392557125825197</v>
      </c>
    </row>
    <row r="472" spans="1:25" x14ac:dyDescent="0.4">
      <c r="A472" t="s">
        <v>383</v>
      </c>
      <c r="B472">
        <v>0.319179207086563</v>
      </c>
      <c r="C472">
        <v>0.69648700952529896</v>
      </c>
      <c r="D472">
        <v>0.54108237947216398</v>
      </c>
      <c r="E472">
        <v>0.32655161619186401</v>
      </c>
      <c r="F472">
        <v>0.65985637903213501</v>
      </c>
      <c r="G472">
        <v>0.476723037375749</v>
      </c>
      <c r="H472">
        <v>0.47913670539856001</v>
      </c>
      <c r="I472">
        <v>0.79092919826507602</v>
      </c>
      <c r="J472">
        <v>0.66249238875986105</v>
      </c>
      <c r="K472">
        <v>0.43136674165725702</v>
      </c>
      <c r="L472">
        <v>0.65838670730590798</v>
      </c>
      <c r="M472">
        <v>0.54727391000012404</v>
      </c>
      <c r="N472">
        <v>0.63048613071441695</v>
      </c>
      <c r="O472">
        <v>0.83176052570342995</v>
      </c>
      <c r="P472">
        <v>0.736788984473425</v>
      </c>
      <c r="Q472">
        <v>0.58529776334762595</v>
      </c>
      <c r="R472">
        <v>0.84150749444961503</v>
      </c>
      <c r="S472">
        <v>0.759464780792935</v>
      </c>
      <c r="T472">
        <v>0.66759002208709695</v>
      </c>
      <c r="U472">
        <v>0.84214806556701705</v>
      </c>
      <c r="V472">
        <v>0.79258645809333705</v>
      </c>
      <c r="W472">
        <v>0.70571696758270297</v>
      </c>
      <c r="X472">
        <v>0.80754917860031095</v>
      </c>
      <c r="Y472">
        <v>0.77584468089897196</v>
      </c>
    </row>
    <row r="473" spans="1:25" x14ac:dyDescent="0.4">
      <c r="A473" t="s">
        <v>384</v>
      </c>
      <c r="B473">
        <v>0.53629839420318604</v>
      </c>
      <c r="C473">
        <v>0.79946303367614702</v>
      </c>
      <c r="D473">
        <v>0.69803767063115796</v>
      </c>
      <c r="E473">
        <v>0.42233040928840598</v>
      </c>
      <c r="F473">
        <v>0.65121781826019298</v>
      </c>
      <c r="G473">
        <v>0.54587488503832604</v>
      </c>
      <c r="H473">
        <v>0.43161213397979697</v>
      </c>
      <c r="I473">
        <v>0.65837103128433205</v>
      </c>
      <c r="J473">
        <v>0.54340552813128395</v>
      </c>
      <c r="K473">
        <v>0.483889371156693</v>
      </c>
      <c r="L473">
        <v>0.77116602659225497</v>
      </c>
      <c r="M473">
        <v>0.67830028933914099</v>
      </c>
      <c r="N473">
        <v>0.43030458688736001</v>
      </c>
      <c r="O473">
        <v>0.79314672946929898</v>
      </c>
      <c r="P473">
        <v>0.673878527001331</v>
      </c>
      <c r="Q473">
        <v>0.59310984611511197</v>
      </c>
      <c r="R473">
        <v>0.81436645984649703</v>
      </c>
      <c r="S473">
        <v>0.76917955122495896</v>
      </c>
      <c r="T473">
        <v>0.45945945382118197</v>
      </c>
      <c r="U473">
        <v>0.75017845630645796</v>
      </c>
      <c r="V473">
        <v>0.56750781834125497</v>
      </c>
      <c r="W473">
        <v>0.46855983138084401</v>
      </c>
      <c r="X473">
        <v>0.72096818685531605</v>
      </c>
      <c r="Y473">
        <v>0.57930730283260301</v>
      </c>
    </row>
    <row r="474" spans="1:25" x14ac:dyDescent="0.4">
      <c r="A474" t="s">
        <v>385</v>
      </c>
      <c r="B474">
        <v>0.46813055872917197</v>
      </c>
      <c r="C474">
        <v>0.85307037830352805</v>
      </c>
      <c r="D474">
        <v>0.703889810203851</v>
      </c>
      <c r="E474">
        <v>0.33852958679199202</v>
      </c>
      <c r="F474">
        <v>0.78551834821701005</v>
      </c>
      <c r="G474">
        <v>0.52022295666264995</v>
      </c>
      <c r="H474">
        <v>0.32399010658264199</v>
      </c>
      <c r="I474">
        <v>0.80474698543548595</v>
      </c>
      <c r="J474">
        <v>0.57359904845009801</v>
      </c>
      <c r="K474">
        <v>0.345110923051834</v>
      </c>
      <c r="L474">
        <v>0.78388446569442705</v>
      </c>
      <c r="M474">
        <v>0.53144824955162095</v>
      </c>
      <c r="N474">
        <v>0.273586004972458</v>
      </c>
      <c r="O474">
        <v>0.79062324762344405</v>
      </c>
      <c r="P474">
        <v>0.52672091855125103</v>
      </c>
      <c r="Q474">
        <v>0.42374303936958302</v>
      </c>
      <c r="R474">
        <v>0.87379759550094604</v>
      </c>
      <c r="S474">
        <v>0.73166531348949004</v>
      </c>
      <c r="T474">
        <v>0.52797204256057695</v>
      </c>
      <c r="U474">
        <v>0.85618978738784801</v>
      </c>
      <c r="V474">
        <v>0.76962956949904704</v>
      </c>
      <c r="W474">
        <v>0.45742574334144598</v>
      </c>
      <c r="X474">
        <v>0.82887232303619396</v>
      </c>
      <c r="Y474">
        <v>0.77794258894173696</v>
      </c>
    </row>
    <row r="475" spans="1:25" x14ac:dyDescent="0.4">
      <c r="A475" t="s">
        <v>386</v>
      </c>
      <c r="B475">
        <v>0.47006148099899298</v>
      </c>
      <c r="C475">
        <v>0.87360781431198098</v>
      </c>
      <c r="D475">
        <v>0.77589567569547102</v>
      </c>
      <c r="E475">
        <v>0.52389568090438798</v>
      </c>
      <c r="F475">
        <v>0.80389755964279197</v>
      </c>
      <c r="G475">
        <v>0.71120122459423796</v>
      </c>
      <c r="H475">
        <v>0.53879308700561501</v>
      </c>
      <c r="I475">
        <v>0.80442374944686901</v>
      </c>
      <c r="J475">
        <v>0.71692768627694903</v>
      </c>
      <c r="K475">
        <v>0.44425579905509899</v>
      </c>
      <c r="L475">
        <v>0.79339623451232899</v>
      </c>
      <c r="M475">
        <v>0.67494049680913504</v>
      </c>
      <c r="N475">
        <v>0.50431269407272294</v>
      </c>
      <c r="O475">
        <v>0.78772222995758101</v>
      </c>
      <c r="P475">
        <v>0.67903311711285097</v>
      </c>
      <c r="Q475">
        <v>0.415077984333038</v>
      </c>
      <c r="R475">
        <v>0.75070267915725697</v>
      </c>
      <c r="S475">
        <v>0.64467068693854601</v>
      </c>
      <c r="T475">
        <v>0.46368715167045599</v>
      </c>
      <c r="U475">
        <v>0.76247632503509499</v>
      </c>
      <c r="V475">
        <v>0.67626213057096696</v>
      </c>
      <c r="W475">
        <v>0.38934230804443398</v>
      </c>
      <c r="X475">
        <v>0.78147965669632002</v>
      </c>
      <c r="Y475">
        <v>0.66003062665840595</v>
      </c>
    </row>
    <row r="476" spans="1:25" x14ac:dyDescent="0.4">
      <c r="A476" t="s">
        <v>387</v>
      </c>
      <c r="B476">
        <v>0.42293512821197499</v>
      </c>
      <c r="C476">
        <v>0.82133567333221402</v>
      </c>
      <c r="D476">
        <v>0.65941156954378699</v>
      </c>
      <c r="E476">
        <v>0.36988112330436701</v>
      </c>
      <c r="F476">
        <v>0.71871358156204201</v>
      </c>
      <c r="G476">
        <v>0.53430880936416403</v>
      </c>
      <c r="H476">
        <v>0.33158239722251898</v>
      </c>
      <c r="I476">
        <v>0.68115943670272805</v>
      </c>
      <c r="J476">
        <v>0.50845920540191003</v>
      </c>
      <c r="K476">
        <v>0.25354331731796298</v>
      </c>
      <c r="L476">
        <v>0.77485620975494396</v>
      </c>
      <c r="M476">
        <v>0.45595728303935101</v>
      </c>
      <c r="N476">
        <v>0.40003019571304299</v>
      </c>
      <c r="O476">
        <v>0.81388342380523704</v>
      </c>
      <c r="P476">
        <v>0.63452062268514797</v>
      </c>
      <c r="Q476">
        <v>0.50476372241973899</v>
      </c>
      <c r="R476">
        <v>0.86180305480956998</v>
      </c>
      <c r="S476">
        <v>0.80184725426338799</v>
      </c>
      <c r="T476">
        <v>0.340551167726517</v>
      </c>
      <c r="U476">
        <v>0.84693878889083896</v>
      </c>
      <c r="V476">
        <v>0.708871392301611</v>
      </c>
      <c r="W476">
        <v>0.38634321093559298</v>
      </c>
      <c r="X476">
        <v>0.67921251058578502</v>
      </c>
      <c r="Y476">
        <v>0.52551135195268095</v>
      </c>
    </row>
    <row r="477" spans="1:25" x14ac:dyDescent="0.4">
      <c r="A477" t="s">
        <v>388</v>
      </c>
      <c r="B477">
        <v>0.34890833497047402</v>
      </c>
      <c r="C477">
        <v>0.78594452142715499</v>
      </c>
      <c r="D477">
        <v>0.62780813181400297</v>
      </c>
      <c r="E477">
        <v>0.356209605932236</v>
      </c>
      <c r="F477">
        <v>0.806962430477142</v>
      </c>
      <c r="G477">
        <v>0.57695089477300698</v>
      </c>
      <c r="H477">
        <v>0.30679786205291698</v>
      </c>
      <c r="I477">
        <v>0.80826187133789096</v>
      </c>
      <c r="J477">
        <v>0.58232905113697098</v>
      </c>
      <c r="K477">
        <v>0.16242662072181699</v>
      </c>
      <c r="L477">
        <v>0.83584904670715299</v>
      </c>
      <c r="M477">
        <v>0.60217427265644097</v>
      </c>
      <c r="N477">
        <v>0.14897057414054901</v>
      </c>
      <c r="O477">
        <v>0.83654737472534202</v>
      </c>
      <c r="P477">
        <v>0.564525063723326</v>
      </c>
      <c r="Q477">
        <v>0.18231230974197399</v>
      </c>
      <c r="R477">
        <v>0.83952862024307295</v>
      </c>
      <c r="S477">
        <v>0.63220924752950802</v>
      </c>
      <c r="T477">
        <v>0.21400777995586401</v>
      </c>
      <c r="U477">
        <v>0.84806203842163097</v>
      </c>
      <c r="V477">
        <v>0.64411067157983704</v>
      </c>
      <c r="W477">
        <v>0.14764668047428101</v>
      </c>
      <c r="X477">
        <v>0.82629328966140703</v>
      </c>
      <c r="Y477">
        <v>0.63785558566451095</v>
      </c>
    </row>
    <row r="478" spans="1:25" x14ac:dyDescent="0.4">
      <c r="A478" t="s">
        <v>389</v>
      </c>
      <c r="B478">
        <v>0.61678278446197499</v>
      </c>
      <c r="C478">
        <v>0.79915189743042003</v>
      </c>
      <c r="D478">
        <v>0.71225107780524599</v>
      </c>
      <c r="E478">
        <v>0.49730634689331099</v>
      </c>
      <c r="F478">
        <v>0.77694600820541404</v>
      </c>
      <c r="G478">
        <v>0.62111050635576204</v>
      </c>
      <c r="H478">
        <v>0.62034422159194902</v>
      </c>
      <c r="I478">
        <v>0.83877724409103405</v>
      </c>
      <c r="J478">
        <v>0.74098954243319404</v>
      </c>
      <c r="K478">
        <v>0.67730826139450095</v>
      </c>
      <c r="L478">
        <v>0.81440854072570801</v>
      </c>
      <c r="M478">
        <v>0.75738999886172198</v>
      </c>
      <c r="N478">
        <v>0.65434074401855502</v>
      </c>
      <c r="O478">
        <v>0.79315638542175304</v>
      </c>
      <c r="P478">
        <v>0.73596056870051796</v>
      </c>
      <c r="Q478">
        <v>0.67224067449569702</v>
      </c>
      <c r="R478">
        <v>0.81190180778503396</v>
      </c>
      <c r="S478">
        <v>0.75254336850983705</v>
      </c>
      <c r="T478">
        <v>0.55185389518737804</v>
      </c>
      <c r="U478">
        <v>0.68887472152710005</v>
      </c>
      <c r="V478">
        <v>0.62112109788826497</v>
      </c>
      <c r="W478">
        <v>0.59501206874847401</v>
      </c>
      <c r="X478">
        <v>0.74658203125</v>
      </c>
      <c r="Y478">
        <v>0.67788080019610297</v>
      </c>
    </row>
    <row r="479" spans="1:25" x14ac:dyDescent="0.4">
      <c r="A479" t="s">
        <v>390</v>
      </c>
      <c r="B479">
        <v>0.45101836323738098</v>
      </c>
      <c r="C479">
        <v>0.580732822418213</v>
      </c>
      <c r="D479">
        <v>0.51764923947698904</v>
      </c>
      <c r="E479">
        <v>0.334002465009689</v>
      </c>
      <c r="F479">
        <v>0.41867414116859403</v>
      </c>
      <c r="G479">
        <v>0.368556008619421</v>
      </c>
      <c r="H479">
        <v>0.36481335759162897</v>
      </c>
      <c r="I479">
        <v>0.52822631597518899</v>
      </c>
      <c r="J479">
        <v>0.45035623715204298</v>
      </c>
      <c r="K479">
        <v>0.44926157593727101</v>
      </c>
      <c r="L479">
        <v>0.71690160036087003</v>
      </c>
      <c r="M479">
        <v>0.60342547122169898</v>
      </c>
      <c r="N479">
        <v>0.49471163749694802</v>
      </c>
      <c r="O479">
        <v>0.72676253318786599</v>
      </c>
      <c r="P479">
        <v>0.62684104197165502</v>
      </c>
      <c r="Q479">
        <v>0.50958049297332797</v>
      </c>
      <c r="R479">
        <v>0.76054030656814597</v>
      </c>
      <c r="S479">
        <v>0.67929016491946104</v>
      </c>
      <c r="T479">
        <v>0.520055532455444</v>
      </c>
      <c r="U479">
        <v>0.75989431142806996</v>
      </c>
      <c r="V479">
        <v>0.68963632864110602</v>
      </c>
      <c r="W479">
        <v>0.46370986104011502</v>
      </c>
      <c r="X479">
        <v>0.75565946102142301</v>
      </c>
      <c r="Y479">
        <v>0.62762905306675898</v>
      </c>
    </row>
    <row r="480" spans="1:25" x14ac:dyDescent="0.4">
      <c r="A480" t="s">
        <v>391</v>
      </c>
      <c r="B480">
        <v>0.57013005018234297</v>
      </c>
      <c r="C480">
        <v>0.73745709657669101</v>
      </c>
      <c r="D480">
        <v>0.67118887354930301</v>
      </c>
      <c r="E480">
        <v>0.36351677775383001</v>
      </c>
      <c r="F480">
        <v>0.57825607061386097</v>
      </c>
      <c r="G480">
        <v>0.46013349232574302</v>
      </c>
      <c r="H480">
        <v>0.47305387258529702</v>
      </c>
      <c r="I480">
        <v>0.67284464836120605</v>
      </c>
      <c r="J480">
        <v>0.57118334000309301</v>
      </c>
      <c r="K480">
        <v>0.46117663383483898</v>
      </c>
      <c r="L480">
        <v>0.68837249279022195</v>
      </c>
      <c r="M480">
        <v>0.57649247969190298</v>
      </c>
      <c r="N480">
        <v>0.49200913310050998</v>
      </c>
      <c r="O480">
        <v>0.60237711668014504</v>
      </c>
      <c r="P480">
        <v>0.55473688431084101</v>
      </c>
      <c r="Q480">
        <v>0.39171597361564597</v>
      </c>
      <c r="R480">
        <v>0.56173676252365101</v>
      </c>
      <c r="S480">
        <v>0.49670182851453598</v>
      </c>
      <c r="T480">
        <v>0.41562134027481101</v>
      </c>
      <c r="U480">
        <v>0.62834370136260997</v>
      </c>
      <c r="V480">
        <v>0.50401995206872596</v>
      </c>
      <c r="W480">
        <v>0.43126448988914501</v>
      </c>
      <c r="X480">
        <v>0.63054424524307295</v>
      </c>
      <c r="Y480">
        <v>0.51766094379127003</v>
      </c>
    </row>
    <row r="481" spans="1:25" x14ac:dyDescent="0.4">
      <c r="A481" t="s">
        <v>392</v>
      </c>
      <c r="B481">
        <v>0.65789991617202803</v>
      </c>
      <c r="C481">
        <v>0.85449856519699097</v>
      </c>
      <c r="D481">
        <v>0.80817804831854001</v>
      </c>
      <c r="E481">
        <v>0.56696134805679299</v>
      </c>
      <c r="F481">
        <v>0.78826838731765703</v>
      </c>
      <c r="G481">
        <v>0.73232619401434795</v>
      </c>
      <c r="H481">
        <v>0.63402289152145397</v>
      </c>
      <c r="I481">
        <v>0.81042009592056297</v>
      </c>
      <c r="J481">
        <v>0.76394705369438898</v>
      </c>
      <c r="K481">
        <v>0.65218228101730302</v>
      </c>
      <c r="L481">
        <v>0.82283753156661998</v>
      </c>
      <c r="M481">
        <v>0.77071552461301795</v>
      </c>
      <c r="N481">
        <v>0.66442197561264005</v>
      </c>
      <c r="O481">
        <v>0.78406578302383401</v>
      </c>
      <c r="P481">
        <v>0.73603643078199599</v>
      </c>
      <c r="Q481">
        <v>0.56633549928665206</v>
      </c>
      <c r="R481">
        <v>0.81134724617004395</v>
      </c>
      <c r="S481">
        <v>0.75253847661152695</v>
      </c>
      <c r="T481">
        <v>0.70017987489700295</v>
      </c>
      <c r="U481">
        <v>0.84305071830749501</v>
      </c>
      <c r="V481">
        <v>0.80095285345131295</v>
      </c>
      <c r="W481">
        <v>0.69381690025329601</v>
      </c>
      <c r="X481">
        <v>0.83437132835388195</v>
      </c>
      <c r="Y481">
        <v>0.79404588946154397</v>
      </c>
    </row>
    <row r="482" spans="1:25" x14ac:dyDescent="0.4">
      <c r="A482" t="s">
        <v>596</v>
      </c>
      <c r="B482">
        <v>0.50258225202560403</v>
      </c>
      <c r="C482">
        <v>0.81936776638030995</v>
      </c>
      <c r="D482">
        <v>0.68246783415476497</v>
      </c>
      <c r="E482">
        <v>0.41592025756835899</v>
      </c>
      <c r="F482">
        <v>0.66772043704986594</v>
      </c>
      <c r="G482">
        <v>0.54473756849765798</v>
      </c>
      <c r="H482">
        <v>0.56792014837265004</v>
      </c>
      <c r="I482">
        <v>0.83166438341140703</v>
      </c>
      <c r="J482">
        <v>0.72615790367126498</v>
      </c>
      <c r="K482">
        <v>0.62536776065826405</v>
      </c>
      <c r="L482">
        <v>0.867570459842682</v>
      </c>
      <c r="M482">
        <v>0.79402767618497205</v>
      </c>
      <c r="N482">
        <v>0.58522385358810403</v>
      </c>
      <c r="O482">
        <v>0.83680409193038896</v>
      </c>
      <c r="P482">
        <v>0.76796667973200505</v>
      </c>
      <c r="Q482">
        <v>0.64044946432113603</v>
      </c>
      <c r="R482">
        <v>0.85194480419158902</v>
      </c>
      <c r="S482">
        <v>0.79192815224329605</v>
      </c>
      <c r="T482">
        <v>0.487684726715088</v>
      </c>
      <c r="U482">
        <v>0.66566568613052401</v>
      </c>
      <c r="V482">
        <v>0.58093778093655901</v>
      </c>
      <c r="W482">
        <v>0.39989188313484197</v>
      </c>
      <c r="X482">
        <v>0.64563423395156905</v>
      </c>
      <c r="Y482">
        <v>0.48773763378461199</v>
      </c>
    </row>
    <row r="483" spans="1:25" x14ac:dyDescent="0.4">
      <c r="A483" t="s">
        <v>597</v>
      </c>
      <c r="B483">
        <v>0.40135949850082397</v>
      </c>
      <c r="C483">
        <v>0.71382188796997104</v>
      </c>
      <c r="D483">
        <v>0.57333538220042302</v>
      </c>
      <c r="E483">
        <v>0.37952175736427302</v>
      </c>
      <c r="F483">
        <v>0.59357625246047996</v>
      </c>
      <c r="G483">
        <v>0.50563634009588299</v>
      </c>
      <c r="H483">
        <v>0.63021558523178101</v>
      </c>
      <c r="I483">
        <v>0.75846016407012895</v>
      </c>
      <c r="J483">
        <v>0.698023248286474</v>
      </c>
      <c r="K483">
        <v>0.631017446517944</v>
      </c>
      <c r="L483">
        <v>0.73747014999389604</v>
      </c>
      <c r="M483">
        <v>0.69230819316137404</v>
      </c>
      <c r="N483">
        <v>0.65266108512878396</v>
      </c>
      <c r="O483">
        <v>0.75351011753082298</v>
      </c>
      <c r="P483">
        <v>0.71473986194247296</v>
      </c>
      <c r="Q483">
        <v>0.67445254325866699</v>
      </c>
      <c r="R483">
        <v>0.78306508064269997</v>
      </c>
      <c r="S483">
        <v>0.74326510088784303</v>
      </c>
      <c r="T483">
        <v>0.47289407253265398</v>
      </c>
      <c r="U483">
        <v>0.64362788200378396</v>
      </c>
      <c r="V483">
        <v>0.55188321641513305</v>
      </c>
      <c r="W483">
        <v>0.41495043039321899</v>
      </c>
      <c r="X483">
        <v>0.60290235280990601</v>
      </c>
      <c r="Y483">
        <v>0.50323162901969198</v>
      </c>
    </row>
    <row r="484" spans="1:25" x14ac:dyDescent="0.4">
      <c r="A484" t="s">
        <v>582</v>
      </c>
      <c r="B484">
        <v>0.38544279336929299</v>
      </c>
      <c r="C484">
        <v>0.62804812192916903</v>
      </c>
      <c r="D484">
        <v>0.49653497338295</v>
      </c>
      <c r="E484">
        <v>0.34221455454826399</v>
      </c>
      <c r="F484">
        <v>0.49981203675270103</v>
      </c>
      <c r="G484">
        <v>0.40570823748906498</v>
      </c>
      <c r="H484">
        <v>0.39358219504356401</v>
      </c>
      <c r="I484">
        <v>0.53717714548110995</v>
      </c>
      <c r="J484">
        <v>0.45910924275716097</v>
      </c>
      <c r="K484">
        <v>0.38392326235771201</v>
      </c>
      <c r="L484">
        <v>0.52055811882018999</v>
      </c>
      <c r="M484">
        <v>0.43678263227144898</v>
      </c>
      <c r="N484">
        <v>0.47886434197425798</v>
      </c>
      <c r="O484">
        <v>0.62324565649032604</v>
      </c>
      <c r="P484">
        <v>0.52074100573857596</v>
      </c>
      <c r="Q484">
        <v>0.54086452722549405</v>
      </c>
      <c r="R484">
        <v>0.67687177658081099</v>
      </c>
      <c r="S484">
        <v>0.59710115194320701</v>
      </c>
      <c r="T484">
        <v>0.61924034357070901</v>
      </c>
      <c r="U484">
        <v>0.74967515468597401</v>
      </c>
      <c r="V484">
        <v>0.67773102124532103</v>
      </c>
      <c r="W484">
        <v>0.47038593888282798</v>
      </c>
      <c r="X484">
        <v>0.64041280746460005</v>
      </c>
      <c r="Y484">
        <v>0.56163205703099595</v>
      </c>
    </row>
    <row r="485" spans="1:25" x14ac:dyDescent="0.4">
      <c r="A485" t="s">
        <v>393</v>
      </c>
      <c r="B485">
        <v>6.1407439410686E-2</v>
      </c>
      <c r="C485">
        <v>0.20561940968036699</v>
      </c>
      <c r="D485">
        <v>0.14023527316749099</v>
      </c>
      <c r="E485">
        <v>0.49250733852386502</v>
      </c>
      <c r="F485">
        <v>0.684598028659821</v>
      </c>
      <c r="G485">
        <v>0.58198419000421298</v>
      </c>
      <c r="H485">
        <v>0.60226869583129905</v>
      </c>
      <c r="I485">
        <v>0.70138186216354403</v>
      </c>
      <c r="J485">
        <v>0.64428725625787497</v>
      </c>
      <c r="K485">
        <v>0.48878422379493702</v>
      </c>
      <c r="L485">
        <v>0.71573936939239502</v>
      </c>
      <c r="M485">
        <v>0.59232596946614102</v>
      </c>
      <c r="N485">
        <v>0.43225571513175998</v>
      </c>
      <c r="O485">
        <v>0.64324426651000999</v>
      </c>
      <c r="P485">
        <v>0.55664460999625098</v>
      </c>
      <c r="Q485">
        <v>0.441052556037903</v>
      </c>
      <c r="R485">
        <v>0.62753230333328203</v>
      </c>
      <c r="S485">
        <v>0.52574667547430298</v>
      </c>
      <c r="T485">
        <v>0.49676725268364003</v>
      </c>
      <c r="U485">
        <v>0.67844092845916704</v>
      </c>
      <c r="V485">
        <v>0.61914391496351795</v>
      </c>
      <c r="W485">
        <v>0.47504422068595897</v>
      </c>
      <c r="X485">
        <v>0.66100299358367898</v>
      </c>
      <c r="Y485">
        <v>0.56793379464319804</v>
      </c>
    </row>
    <row r="486" spans="1:25" x14ac:dyDescent="0.4">
      <c r="A486" t="s">
        <v>394</v>
      </c>
      <c r="B486">
        <v>0.30431461334228499</v>
      </c>
      <c r="C486">
        <v>0.69361704587936401</v>
      </c>
      <c r="D486">
        <v>0.45519533564173997</v>
      </c>
      <c r="E486">
        <v>0.32524272799491899</v>
      </c>
      <c r="F486">
        <v>0.60993337631225597</v>
      </c>
      <c r="G486">
        <v>0.486011315905859</v>
      </c>
      <c r="H486">
        <v>0.44368568062782299</v>
      </c>
      <c r="I486">
        <v>0.68469607830047596</v>
      </c>
      <c r="J486">
        <v>0.57978221774101302</v>
      </c>
      <c r="K486">
        <v>0.45532637834549</v>
      </c>
      <c r="L486">
        <v>0.66251480579376198</v>
      </c>
      <c r="M486">
        <v>0.57239800218551895</v>
      </c>
      <c r="N486">
        <v>0.40957653522491499</v>
      </c>
      <c r="O486">
        <v>0.66869717836380005</v>
      </c>
      <c r="P486">
        <v>0.498880806896422</v>
      </c>
      <c r="Q486">
        <v>0.44979226589202898</v>
      </c>
      <c r="R486">
        <v>0.65047901868820202</v>
      </c>
      <c r="S486">
        <v>0.55902927404358305</v>
      </c>
      <c r="T486">
        <v>0.57815426588058505</v>
      </c>
      <c r="U486">
        <v>0.72002810239791903</v>
      </c>
      <c r="V486">
        <v>0.64610162140831096</v>
      </c>
      <c r="W486">
        <v>0.481481492519379</v>
      </c>
      <c r="X486">
        <v>0.75409835577011097</v>
      </c>
      <c r="Y486">
        <v>0.62487286187353597</v>
      </c>
    </row>
    <row r="487" spans="1:25" x14ac:dyDescent="0.4">
      <c r="A487" t="s">
        <v>395</v>
      </c>
      <c r="B487">
        <v>0.18731246888637501</v>
      </c>
      <c r="C487">
        <v>0.74658870697021495</v>
      </c>
      <c r="D487">
        <v>0.50934547682603204</v>
      </c>
      <c r="E487">
        <v>0.33417242765426602</v>
      </c>
      <c r="F487">
        <v>0.76970559358596802</v>
      </c>
      <c r="G487">
        <v>0.59715138320569605</v>
      </c>
      <c r="H487">
        <v>0.37455829977989202</v>
      </c>
      <c r="I487">
        <v>0.79610687494277999</v>
      </c>
      <c r="J487">
        <v>0.70204689602057102</v>
      </c>
      <c r="K487">
        <v>0.32808715105056802</v>
      </c>
      <c r="L487">
        <v>0.874347984790802</v>
      </c>
      <c r="M487">
        <v>0.75900329456285198</v>
      </c>
      <c r="N487">
        <v>0.32815533876419101</v>
      </c>
      <c r="O487">
        <v>0.84775406122207597</v>
      </c>
      <c r="P487">
        <v>0.76307612216031095</v>
      </c>
      <c r="Q487">
        <v>0.32688820362091098</v>
      </c>
      <c r="R487">
        <v>0.86656916141509999</v>
      </c>
      <c r="S487">
        <v>0.79790611123597199</v>
      </c>
      <c r="T487">
        <v>0.35650587081909202</v>
      </c>
      <c r="U487">
        <v>0.84475362300872803</v>
      </c>
      <c r="V487">
        <v>0.77740766383983495</v>
      </c>
      <c r="W487">
        <v>0.387086272239685</v>
      </c>
      <c r="X487">
        <v>0.855885028839111</v>
      </c>
      <c r="Y487">
        <v>0.78684231362960899</v>
      </c>
    </row>
    <row r="488" spans="1:25" x14ac:dyDescent="0.4">
      <c r="A488" t="s">
        <v>396</v>
      </c>
      <c r="B488">
        <v>0.4438796043396</v>
      </c>
      <c r="C488">
        <v>0.731936395168304</v>
      </c>
      <c r="D488">
        <v>0.58219174544016505</v>
      </c>
      <c r="E488">
        <v>0.36700338125228898</v>
      </c>
      <c r="F488">
        <v>0.59729129076003995</v>
      </c>
      <c r="G488">
        <v>0.47560664845837503</v>
      </c>
      <c r="H488">
        <v>0.55870854854583696</v>
      </c>
      <c r="I488">
        <v>0.67213129997253396</v>
      </c>
      <c r="J488">
        <v>0.60088411304685796</v>
      </c>
      <c r="K488">
        <v>0.47497892379760698</v>
      </c>
      <c r="L488">
        <v>0.68077373504638705</v>
      </c>
      <c r="M488">
        <v>0.56941064033243405</v>
      </c>
      <c r="N488">
        <v>0.46794384717941301</v>
      </c>
      <c r="O488">
        <v>0.64386332035064697</v>
      </c>
      <c r="P488">
        <v>0.57166709999243404</v>
      </c>
      <c r="Q488">
        <v>0.39622458815574602</v>
      </c>
      <c r="R488">
        <v>0.74340528249740601</v>
      </c>
      <c r="S488">
        <v>0.56923467086421098</v>
      </c>
      <c r="T488">
        <v>0.49815484881401101</v>
      </c>
      <c r="U488">
        <v>0.76089811325073198</v>
      </c>
      <c r="V488">
        <v>0.65683006412453104</v>
      </c>
      <c r="W488">
        <v>0.44600772857665999</v>
      </c>
      <c r="X488">
        <v>0.68614357709884599</v>
      </c>
      <c r="Y488">
        <v>0.57246492968665197</v>
      </c>
    </row>
    <row r="489" spans="1:25" x14ac:dyDescent="0.4">
      <c r="A489" t="s">
        <v>397</v>
      </c>
      <c r="B489">
        <v>0.43345984816551197</v>
      </c>
      <c r="C489">
        <v>0.57207882404327404</v>
      </c>
      <c r="D489">
        <v>0.49350610375404402</v>
      </c>
      <c r="E489">
        <v>0.36427763104438798</v>
      </c>
      <c r="F489">
        <v>0.50147151947021495</v>
      </c>
      <c r="G489">
        <v>0.41847837397030402</v>
      </c>
      <c r="H489">
        <v>0.49047401547431901</v>
      </c>
      <c r="I489">
        <v>0.59027183055877697</v>
      </c>
      <c r="J489">
        <v>0.54201650193759399</v>
      </c>
      <c r="K489">
        <v>0.35078081488609297</v>
      </c>
      <c r="L489">
        <v>0.54457616806030296</v>
      </c>
      <c r="M489">
        <v>0.43089435356003902</v>
      </c>
      <c r="N489">
        <v>0.559018194675446</v>
      </c>
      <c r="O489">
        <v>0.71895629167556796</v>
      </c>
      <c r="P489">
        <v>0.65566594260079503</v>
      </c>
      <c r="Q489">
        <v>0.68137538433074996</v>
      </c>
      <c r="R489">
        <v>0.86422377824783303</v>
      </c>
      <c r="S489">
        <v>0.77940989817891804</v>
      </c>
      <c r="T489">
        <v>0.52391654253006004</v>
      </c>
      <c r="U489">
        <v>0.70469611883163497</v>
      </c>
      <c r="V489">
        <v>0.61785293051174695</v>
      </c>
      <c r="W489">
        <v>0.50861197710037198</v>
      </c>
      <c r="X489">
        <v>0.759618520736694</v>
      </c>
      <c r="Y489">
        <v>0.65143788712365303</v>
      </c>
    </row>
    <row r="490" spans="1:25" x14ac:dyDescent="0.4">
      <c r="A490" t="s">
        <v>398</v>
      </c>
      <c r="B490">
        <v>0.42638298869133001</v>
      </c>
      <c r="C490">
        <v>0.77558183670043901</v>
      </c>
      <c r="D490">
        <v>0.64108991995453801</v>
      </c>
      <c r="E490">
        <v>0.403031706809998</v>
      </c>
      <c r="F490">
        <v>0.57038289308547996</v>
      </c>
      <c r="G490">
        <v>0.489435665309429</v>
      </c>
      <c r="H490">
        <v>0.42894050478935197</v>
      </c>
      <c r="I490">
        <v>0.634837746620178</v>
      </c>
      <c r="J490">
        <v>0.54103994990388504</v>
      </c>
      <c r="K490">
        <v>0.51994538307189897</v>
      </c>
      <c r="L490">
        <v>0.71074134111404397</v>
      </c>
      <c r="M490">
        <v>0.63179769863684998</v>
      </c>
      <c r="N490">
        <v>0.47128474712371798</v>
      </c>
      <c r="O490">
        <v>0.70154619216918901</v>
      </c>
      <c r="P490">
        <v>0.57629657040039695</v>
      </c>
      <c r="Q490">
        <v>0.42673107981681802</v>
      </c>
      <c r="R490">
        <v>0.68048322200775102</v>
      </c>
      <c r="S490">
        <v>0.53504558776815703</v>
      </c>
      <c r="T490">
        <v>0.40778777003288302</v>
      </c>
      <c r="U490">
        <v>0.69555813074111905</v>
      </c>
      <c r="V490">
        <v>0.58189771572748805</v>
      </c>
      <c r="W490">
        <v>0.469805538654327</v>
      </c>
      <c r="X490">
        <v>0.74389588832855202</v>
      </c>
      <c r="Y490">
        <v>0.603431455790997</v>
      </c>
    </row>
    <row r="491" spans="1:25" x14ac:dyDescent="0.4">
      <c r="A491" t="s">
        <v>399</v>
      </c>
      <c r="B491">
        <v>0.38661929965019198</v>
      </c>
      <c r="C491">
        <v>0.64321893453598</v>
      </c>
      <c r="D491">
        <v>0.49706267852049602</v>
      </c>
      <c r="E491">
        <v>0.29981827735900901</v>
      </c>
      <c r="F491">
        <v>0.43278196454048201</v>
      </c>
      <c r="G491">
        <v>0.33461208412280502</v>
      </c>
      <c r="H491">
        <v>0.51688593626022294</v>
      </c>
      <c r="I491">
        <v>0.82298839092254605</v>
      </c>
      <c r="J491">
        <v>0.70722640477693999</v>
      </c>
      <c r="K491">
        <v>0.64876145124435403</v>
      </c>
      <c r="L491">
        <v>0.88906699419021595</v>
      </c>
      <c r="M491">
        <v>0.82264863527738097</v>
      </c>
      <c r="N491">
        <v>0.58460378646850597</v>
      </c>
      <c r="O491">
        <v>0.85293906927108798</v>
      </c>
      <c r="P491">
        <v>0.78974928305699299</v>
      </c>
      <c r="Q491">
        <v>0.65859031677246105</v>
      </c>
      <c r="R491">
        <v>0.87948799133300803</v>
      </c>
      <c r="S491">
        <v>0.83261794998095595</v>
      </c>
      <c r="T491">
        <v>0.64999997615814198</v>
      </c>
      <c r="U491">
        <v>0.84905660152435303</v>
      </c>
      <c r="V491">
        <v>0.80184323971088101</v>
      </c>
      <c r="W491">
        <v>0.71443355083465598</v>
      </c>
      <c r="X491">
        <v>0.86823028326034501</v>
      </c>
      <c r="Y491">
        <v>0.824645663683231</v>
      </c>
    </row>
    <row r="492" spans="1:25" x14ac:dyDescent="0.4">
      <c r="A492" t="s">
        <v>400</v>
      </c>
      <c r="B492">
        <v>0.44702321290969799</v>
      </c>
      <c r="C492">
        <v>0.75477802753448497</v>
      </c>
      <c r="D492">
        <v>0.58001350425183795</v>
      </c>
      <c r="E492">
        <v>0.57076627016067505</v>
      </c>
      <c r="F492">
        <v>0.69996827840805098</v>
      </c>
      <c r="G492">
        <v>0.62017420306801796</v>
      </c>
      <c r="H492">
        <v>0.56456983089446999</v>
      </c>
      <c r="I492">
        <v>0.63708025217056297</v>
      </c>
      <c r="J492">
        <v>0.60338750481605496</v>
      </c>
      <c r="K492">
        <v>0.540380418300629</v>
      </c>
      <c r="L492">
        <v>0.67605239152908303</v>
      </c>
      <c r="M492">
        <v>0.59703763201832805</v>
      </c>
      <c r="N492">
        <v>0.64748728275299094</v>
      </c>
      <c r="O492">
        <v>0.82222223281860396</v>
      </c>
      <c r="P492">
        <v>0.73185636103153195</v>
      </c>
      <c r="Q492">
        <v>0.68646198511123702</v>
      </c>
      <c r="R492">
        <v>0.85572344064712502</v>
      </c>
      <c r="S492">
        <v>0.79266376793384596</v>
      </c>
      <c r="T492">
        <v>0.62842297554016102</v>
      </c>
      <c r="U492">
        <v>0.75844758749008201</v>
      </c>
      <c r="V492">
        <v>0.69573450461029995</v>
      </c>
      <c r="W492">
        <v>0.49620833992958102</v>
      </c>
      <c r="X492">
        <v>0.62070697546005205</v>
      </c>
      <c r="Y492">
        <v>0.55821245722472701</v>
      </c>
    </row>
    <row r="493" spans="1:25" x14ac:dyDescent="0.4">
      <c r="A493" t="s">
        <v>401</v>
      </c>
      <c r="B493">
        <v>0.34614673256874101</v>
      </c>
      <c r="C493">
        <v>0.48208379745483398</v>
      </c>
      <c r="D493">
        <v>0.41247443252421401</v>
      </c>
      <c r="E493">
        <v>0.42153874039650002</v>
      </c>
      <c r="F493">
        <v>0.64948230981826804</v>
      </c>
      <c r="G493">
        <v>0.52568251380683695</v>
      </c>
      <c r="H493">
        <v>0.46857142448425299</v>
      </c>
      <c r="I493">
        <v>0.722367703914642</v>
      </c>
      <c r="J493">
        <v>0.58007322452592502</v>
      </c>
      <c r="K493">
        <v>0.30765902996063199</v>
      </c>
      <c r="L493">
        <v>0.66416382789611805</v>
      </c>
      <c r="M493">
        <v>0.495444676766159</v>
      </c>
      <c r="N493">
        <v>0.35433351993560802</v>
      </c>
      <c r="O493">
        <v>0.59859460592269897</v>
      </c>
      <c r="P493">
        <v>0.47287077197791799</v>
      </c>
      <c r="Q493">
        <v>0.44151982665062001</v>
      </c>
      <c r="R493">
        <v>0.71979087591171298</v>
      </c>
      <c r="S493">
        <v>0.585211614133618</v>
      </c>
      <c r="T493">
        <v>0.56415998935699496</v>
      </c>
      <c r="U493">
        <v>0.82054150104522705</v>
      </c>
      <c r="V493">
        <v>0.70194845588494703</v>
      </c>
      <c r="W493">
        <v>0.45405110716819802</v>
      </c>
      <c r="X493">
        <v>0.77909660339355502</v>
      </c>
      <c r="Y493">
        <v>0.60443209840896295</v>
      </c>
    </row>
    <row r="494" spans="1:25" x14ac:dyDescent="0.4">
      <c r="A494" t="s">
        <v>402</v>
      </c>
      <c r="B494">
        <v>0.48159396648406999</v>
      </c>
      <c r="C494">
        <v>0.81871199607849099</v>
      </c>
      <c r="D494">
        <v>0.62596861830407402</v>
      </c>
      <c r="E494">
        <v>0.39974534511566201</v>
      </c>
      <c r="F494">
        <v>0.71108436584472701</v>
      </c>
      <c r="G494">
        <v>0.49231333375589997</v>
      </c>
      <c r="H494">
        <v>0.279375910758972</v>
      </c>
      <c r="I494">
        <v>0.71074378490447998</v>
      </c>
      <c r="J494">
        <v>0.43262717556830799</v>
      </c>
      <c r="K494">
        <v>0.29658576846122697</v>
      </c>
      <c r="L494">
        <v>0.60811668634414695</v>
      </c>
      <c r="M494">
        <v>0.44165574523661</v>
      </c>
      <c r="N494">
        <v>0.18777936697006201</v>
      </c>
      <c r="O494">
        <v>0.64190649986267101</v>
      </c>
      <c r="P494">
        <v>0.26075256031705701</v>
      </c>
      <c r="Q494">
        <v>0.342476487159729</v>
      </c>
      <c r="R494">
        <v>0.709450542926788</v>
      </c>
      <c r="S494">
        <v>0.45321879273515098</v>
      </c>
      <c r="T494">
        <v>0.57081544399261497</v>
      </c>
      <c r="U494">
        <v>0.85625356435775801</v>
      </c>
      <c r="V494">
        <v>0.80967573365699397</v>
      </c>
      <c r="W494">
        <v>0.63144332170486495</v>
      </c>
      <c r="X494">
        <v>0.86163520812988303</v>
      </c>
      <c r="Y494">
        <v>0.83052216795845302</v>
      </c>
    </row>
    <row r="495" spans="1:25" x14ac:dyDescent="0.4">
      <c r="A495" t="s">
        <v>403</v>
      </c>
      <c r="B495">
        <v>0.26051452755928001</v>
      </c>
      <c r="C495">
        <v>0.58406174182891801</v>
      </c>
      <c r="D495">
        <v>0.39743664059252998</v>
      </c>
      <c r="E495">
        <v>0.369523555040359</v>
      </c>
      <c r="F495">
        <v>0.75486129522323597</v>
      </c>
      <c r="G495">
        <v>0.52345613158713999</v>
      </c>
      <c r="H495">
        <v>0.34608486294746399</v>
      </c>
      <c r="I495">
        <v>0.72715234756469704</v>
      </c>
      <c r="J495">
        <v>0.57497380514369101</v>
      </c>
      <c r="K495">
        <v>0.51369112730026201</v>
      </c>
      <c r="L495">
        <v>0.88065266609191895</v>
      </c>
      <c r="M495">
        <v>0.78661218511217901</v>
      </c>
      <c r="N495">
        <v>0.60024160146713301</v>
      </c>
      <c r="O495">
        <v>0.83267110586166404</v>
      </c>
      <c r="P495">
        <v>0.75964211795099701</v>
      </c>
      <c r="Q495">
        <v>0.64650487899780296</v>
      </c>
      <c r="R495">
        <v>0.86268556118011497</v>
      </c>
      <c r="S495">
        <v>0.81078226759290595</v>
      </c>
      <c r="T495">
        <v>0.185967087745667</v>
      </c>
      <c r="U495">
        <v>0.74951583147048995</v>
      </c>
      <c r="V495">
        <v>0.478751370396377</v>
      </c>
      <c r="W495">
        <v>0.64598542451858498</v>
      </c>
      <c r="X495">
        <v>0.845209360122681</v>
      </c>
      <c r="Y495">
        <v>0.77347165066019397</v>
      </c>
    </row>
    <row r="496" spans="1:25" x14ac:dyDescent="0.4">
      <c r="A496" t="s">
        <v>404</v>
      </c>
      <c r="B496">
        <v>0.56220620870590199</v>
      </c>
      <c r="C496">
        <v>0.83575695753097501</v>
      </c>
      <c r="D496">
        <v>0.67359102943729099</v>
      </c>
      <c r="E496">
        <v>0.288307905197144</v>
      </c>
      <c r="F496">
        <v>0.581309795379639</v>
      </c>
      <c r="G496">
        <v>0.41539188961073198</v>
      </c>
      <c r="H496">
        <v>0.42485377192497298</v>
      </c>
      <c r="I496">
        <v>0.786479711532593</v>
      </c>
      <c r="J496">
        <v>0.62835591859211104</v>
      </c>
      <c r="K496">
        <v>0.29655992984771701</v>
      </c>
      <c r="L496">
        <v>0.56252312660217296</v>
      </c>
      <c r="M496">
        <v>0.40183352803908301</v>
      </c>
      <c r="N496">
        <v>0.34622824192047102</v>
      </c>
      <c r="O496">
        <v>0.56851953268051103</v>
      </c>
      <c r="P496">
        <v>0.43225730102875298</v>
      </c>
      <c r="Q496">
        <v>0.44994732737541199</v>
      </c>
      <c r="R496">
        <v>0.76042276620864901</v>
      </c>
      <c r="S496">
        <v>0.62314148428123095</v>
      </c>
      <c r="T496">
        <v>0.57871115207672097</v>
      </c>
      <c r="U496">
        <v>0.78296381235122703</v>
      </c>
      <c r="V496">
        <v>0.712506186755407</v>
      </c>
      <c r="W496">
        <v>0.55651879310607899</v>
      </c>
      <c r="X496">
        <v>0.79168784618377697</v>
      </c>
      <c r="Y496">
        <v>0.73556835251736497</v>
      </c>
    </row>
    <row r="497" spans="1:25" x14ac:dyDescent="0.4">
      <c r="A497" t="s">
        <v>405</v>
      </c>
      <c r="B497">
        <v>0.35474014282226601</v>
      </c>
      <c r="C497">
        <v>0.85919982194900502</v>
      </c>
      <c r="D497">
        <v>0.671464717065966</v>
      </c>
      <c r="E497">
        <v>0.41574668884277299</v>
      </c>
      <c r="F497">
        <v>0.69898056983947798</v>
      </c>
      <c r="G497">
        <v>0.54833054461994701</v>
      </c>
      <c r="H497">
        <v>0.27538523077964799</v>
      </c>
      <c r="I497">
        <v>0.683815658092499</v>
      </c>
      <c r="J497">
        <v>0.47367534645505799</v>
      </c>
      <c r="K497">
        <v>0.373207688331604</v>
      </c>
      <c r="L497">
        <v>0.70158427953720104</v>
      </c>
      <c r="M497">
        <v>0.51727529957487794</v>
      </c>
      <c r="N497">
        <v>0.32423368096351601</v>
      </c>
      <c r="O497">
        <v>0.64045190811157204</v>
      </c>
      <c r="P497">
        <v>0.42828714444830601</v>
      </c>
      <c r="Q497">
        <v>0.24276828765869099</v>
      </c>
      <c r="R497">
        <v>0.67208713293075595</v>
      </c>
      <c r="S497">
        <v>0.47279731023150501</v>
      </c>
      <c r="T497">
        <v>0.40292274951934798</v>
      </c>
      <c r="U497">
        <v>0.71064299345016502</v>
      </c>
      <c r="V497">
        <v>0.54330337953728602</v>
      </c>
      <c r="W497">
        <v>0.309887856245041</v>
      </c>
      <c r="X497">
        <v>0.73409771919250499</v>
      </c>
      <c r="Y497">
        <v>0.49213744659681602</v>
      </c>
    </row>
    <row r="498" spans="1:25" x14ac:dyDescent="0.4">
      <c r="A498" t="s">
        <v>406</v>
      </c>
      <c r="B498">
        <v>0.653239786624908</v>
      </c>
      <c r="C498">
        <v>0.81923460960388195</v>
      </c>
      <c r="D498">
        <v>0.74371197700500502</v>
      </c>
      <c r="E498">
        <v>0.691015005111694</v>
      </c>
      <c r="F498">
        <v>0.79552286863327004</v>
      </c>
      <c r="G498">
        <v>0.75075658559799197</v>
      </c>
      <c r="H498">
        <v>0.67140150070190396</v>
      </c>
      <c r="I498">
        <v>0.81460672616958596</v>
      </c>
      <c r="J498">
        <v>0.76882892370223999</v>
      </c>
      <c r="K498">
        <v>0.64698207378387496</v>
      </c>
      <c r="L498">
        <v>0.73631048202514604</v>
      </c>
      <c r="M498">
        <v>0.67651109933853104</v>
      </c>
      <c r="N498">
        <v>0.39305514097213701</v>
      </c>
      <c r="O498">
        <v>0.63226562738418601</v>
      </c>
      <c r="P498">
        <v>0.49110475420951799</v>
      </c>
      <c r="Q498">
        <v>0.76447570323944103</v>
      </c>
      <c r="R498">
        <v>0.85910385847091697</v>
      </c>
      <c r="S498">
        <v>0.81730394124984695</v>
      </c>
      <c r="T498">
        <v>0.73938000202178999</v>
      </c>
      <c r="U498">
        <v>0.81797498464584395</v>
      </c>
      <c r="V498">
        <v>0.79178161621093801</v>
      </c>
      <c r="W498">
        <v>0.72026145458221402</v>
      </c>
      <c r="X498">
        <v>0.81979870796203602</v>
      </c>
      <c r="Y498">
        <v>0.78760323286056499</v>
      </c>
    </row>
    <row r="499" spans="1:25" x14ac:dyDescent="0.4">
      <c r="A499" t="s">
        <v>407</v>
      </c>
      <c r="B499">
        <v>0.59419173002242998</v>
      </c>
      <c r="C499">
        <v>0.82884007692337003</v>
      </c>
      <c r="D499">
        <v>0.75410669154309196</v>
      </c>
      <c r="E499">
        <v>0.581717729568481</v>
      </c>
      <c r="F499">
        <v>0.74355149269104004</v>
      </c>
      <c r="G499">
        <v>0.66326324483181598</v>
      </c>
      <c r="H499">
        <v>0.51493269205093395</v>
      </c>
      <c r="I499">
        <v>0.79018288850784302</v>
      </c>
      <c r="J499">
        <v>0.67537610454762198</v>
      </c>
      <c r="K499">
        <v>0.526960790157318</v>
      </c>
      <c r="L499">
        <v>0.71266537904739402</v>
      </c>
      <c r="M499">
        <v>0.61923482570242405</v>
      </c>
      <c r="N499">
        <v>0.53697860240936302</v>
      </c>
      <c r="O499">
        <v>0.675451159477234</v>
      </c>
      <c r="P499">
        <v>0.61187793853435102</v>
      </c>
      <c r="Q499">
        <v>0.72756206989288297</v>
      </c>
      <c r="R499">
        <v>0.86411410570144698</v>
      </c>
      <c r="S499">
        <v>0.824319625154455</v>
      </c>
      <c r="T499">
        <v>0.691916644573212</v>
      </c>
      <c r="U499">
        <v>0.79979979991912797</v>
      </c>
      <c r="V499">
        <v>0.76990669458470395</v>
      </c>
      <c r="W499">
        <v>0.688138008117676</v>
      </c>
      <c r="X499">
        <v>0.78267168998718295</v>
      </c>
      <c r="Y499">
        <v>0.75116043141547695</v>
      </c>
    </row>
    <row r="500" spans="1:25" x14ac:dyDescent="0.4">
      <c r="A500" t="s">
        <v>408</v>
      </c>
      <c r="B500">
        <v>0.41554996371269198</v>
      </c>
      <c r="C500">
        <v>0.54389512538909901</v>
      </c>
      <c r="D500">
        <v>0.47639056444168099</v>
      </c>
      <c r="E500">
        <v>0.36830869317054699</v>
      </c>
      <c r="F500">
        <v>0.56156575679779097</v>
      </c>
      <c r="G500">
        <v>0.48129773537317899</v>
      </c>
      <c r="H500">
        <v>0.33383232355117798</v>
      </c>
      <c r="I500">
        <v>0.59324157238006603</v>
      </c>
      <c r="J500">
        <v>0.43815770546595301</v>
      </c>
      <c r="K500">
        <v>0.30289608240127602</v>
      </c>
      <c r="L500">
        <v>0.58043164014816295</v>
      </c>
      <c r="M500">
        <v>0.42341189384460398</v>
      </c>
      <c r="N500">
        <v>0.59689402580261197</v>
      </c>
      <c r="O500">
        <v>0.82122135162353505</v>
      </c>
      <c r="P500">
        <v>0.73564717902077603</v>
      </c>
      <c r="Q500">
        <v>0.66138082742690996</v>
      </c>
      <c r="R500">
        <v>0.85802322626113903</v>
      </c>
      <c r="S500">
        <v>0.80906432734595402</v>
      </c>
      <c r="T500">
        <v>0.66896551847457897</v>
      </c>
      <c r="U500">
        <v>0.81962561607360795</v>
      </c>
      <c r="V500">
        <v>0.77189441521962499</v>
      </c>
      <c r="W500">
        <v>0.68781304359436002</v>
      </c>
      <c r="X500">
        <v>0.80485051870346103</v>
      </c>
      <c r="Y500">
        <v>0.78198813729815997</v>
      </c>
    </row>
    <row r="501" spans="1:25" x14ac:dyDescent="0.4">
      <c r="A501" t="s">
        <v>409</v>
      </c>
      <c r="B501">
        <v>0.68785589933395397</v>
      </c>
      <c r="C501">
        <v>0.79251420497894298</v>
      </c>
      <c r="D501">
        <v>0.74439471006393398</v>
      </c>
      <c r="E501">
        <v>0.39953869581222501</v>
      </c>
      <c r="F501">
        <v>0.63337761163711503</v>
      </c>
      <c r="G501">
        <v>0.54712039828300496</v>
      </c>
      <c r="H501">
        <v>0.42149630188942</v>
      </c>
      <c r="I501">
        <v>0.68940496444702104</v>
      </c>
      <c r="J501">
        <v>0.59254938364028897</v>
      </c>
      <c r="K501">
        <v>0.46452224254608199</v>
      </c>
      <c r="L501">
        <v>0.61231881380081199</v>
      </c>
      <c r="M501">
        <v>0.51671942830085804</v>
      </c>
      <c r="N501">
        <v>0.28966146707534801</v>
      </c>
      <c r="O501">
        <v>0.47607162594795199</v>
      </c>
      <c r="P501">
        <v>0.41710867881774899</v>
      </c>
      <c r="Q501">
        <v>0.40742698311805697</v>
      </c>
      <c r="R501">
        <v>0.71424299478530895</v>
      </c>
      <c r="S501">
        <v>0.57591778397560101</v>
      </c>
      <c r="T501">
        <v>0.55096936225891102</v>
      </c>
      <c r="U501">
        <v>0.74249756336212203</v>
      </c>
      <c r="V501">
        <v>0.66368179559707596</v>
      </c>
      <c r="W501">
        <v>0.52484387159347501</v>
      </c>
      <c r="X501">
        <v>0.74173426628112804</v>
      </c>
      <c r="Y501">
        <v>0.62825853347778304</v>
      </c>
    </row>
    <row r="502" spans="1:25" x14ac:dyDescent="0.4">
      <c r="A502" t="s">
        <v>410</v>
      </c>
      <c r="B502">
        <v>0.53065276145935103</v>
      </c>
      <c r="C502">
        <v>0.85116910934448198</v>
      </c>
      <c r="D502">
        <v>0.71417626354002195</v>
      </c>
      <c r="E502">
        <v>0.59413111209869396</v>
      </c>
      <c r="F502">
        <v>0.80977618694305398</v>
      </c>
      <c r="G502">
        <v>0.676186781737112</v>
      </c>
      <c r="H502">
        <v>0.49203118681907698</v>
      </c>
      <c r="I502">
        <v>0.805039763450623</v>
      </c>
      <c r="J502">
        <v>0.61541645997954997</v>
      </c>
      <c r="K502">
        <v>0.46377295255661</v>
      </c>
      <c r="L502">
        <v>0.67155909538268999</v>
      </c>
      <c r="M502">
        <v>0.57093930580923602</v>
      </c>
      <c r="N502">
        <v>0.59578549861908003</v>
      </c>
      <c r="O502">
        <v>0.76438009738922097</v>
      </c>
      <c r="P502">
        <v>0.69168397688096594</v>
      </c>
      <c r="Q502">
        <v>0.72056692838668801</v>
      </c>
      <c r="R502">
        <v>0.86629366874694802</v>
      </c>
      <c r="S502">
        <v>0.83467429587917896</v>
      </c>
      <c r="T502">
        <v>0.49644127488136303</v>
      </c>
      <c r="U502">
        <v>0.78220140933990501</v>
      </c>
      <c r="V502">
        <v>0.61656373450833002</v>
      </c>
      <c r="W502">
        <v>0.46045640110969499</v>
      </c>
      <c r="X502">
        <v>0.741277515888214</v>
      </c>
      <c r="Y502">
        <v>0.621020041165813</v>
      </c>
    </row>
    <row r="503" spans="1:25" x14ac:dyDescent="0.4">
      <c r="A503" t="s">
        <v>411</v>
      </c>
      <c r="B503">
        <v>0.78677827119827304</v>
      </c>
      <c r="C503">
        <v>0.83626097440719604</v>
      </c>
      <c r="D503">
        <v>0.81384049550346704</v>
      </c>
      <c r="E503">
        <v>0.70901101827621504</v>
      </c>
      <c r="F503">
        <v>0.790616095066071</v>
      </c>
      <c r="G503">
        <v>0.74435046185617904</v>
      </c>
      <c r="H503">
        <v>0.68297725915908802</v>
      </c>
      <c r="I503">
        <v>0.78199052810668901</v>
      </c>
      <c r="J503">
        <v>0.73416861762171204</v>
      </c>
      <c r="K503">
        <v>0.65086054801940896</v>
      </c>
      <c r="L503">
        <v>0.73891627788543701</v>
      </c>
      <c r="M503">
        <v>0.68719697516897404</v>
      </c>
      <c r="N503">
        <v>0.45465141534805298</v>
      </c>
      <c r="O503">
        <v>0.64002060890197798</v>
      </c>
      <c r="P503">
        <v>0.52513257576071704</v>
      </c>
      <c r="Q503">
        <v>0.68686038255691495</v>
      </c>
      <c r="R503">
        <v>0.81542915105819702</v>
      </c>
      <c r="S503">
        <v>0.77006151106046605</v>
      </c>
      <c r="T503">
        <v>0.73298430442810103</v>
      </c>
      <c r="U503">
        <v>0.83570778369903598</v>
      </c>
      <c r="V503">
        <v>0.79839615977328804</v>
      </c>
      <c r="W503">
        <v>0.64967560768127397</v>
      </c>
      <c r="X503">
        <v>0.80742228031158403</v>
      </c>
      <c r="Y503">
        <v>0.76141470929850696</v>
      </c>
    </row>
    <row r="504" spans="1:25" x14ac:dyDescent="0.4">
      <c r="A504" t="s">
        <v>412</v>
      </c>
      <c r="B504">
        <v>0.739660084247589</v>
      </c>
      <c r="C504">
        <v>0.86561316251754805</v>
      </c>
      <c r="D504">
        <v>0.79585004784166802</v>
      </c>
      <c r="E504">
        <v>0.62571114301681496</v>
      </c>
      <c r="F504">
        <v>0.78139621019363403</v>
      </c>
      <c r="G504">
        <v>0.688886988908053</v>
      </c>
      <c r="H504">
        <v>0.68955415487289395</v>
      </c>
      <c r="I504">
        <v>0.80068057775497403</v>
      </c>
      <c r="J504">
        <v>0.74248408339917704</v>
      </c>
      <c r="K504">
        <v>0.52211487293243397</v>
      </c>
      <c r="L504">
        <v>0.71732330322265603</v>
      </c>
      <c r="M504">
        <v>0.62729623168706905</v>
      </c>
      <c r="N504">
        <v>0.59136158227920499</v>
      </c>
      <c r="O504">
        <v>0.73578810691833496</v>
      </c>
      <c r="P504">
        <v>0.68347854539751995</v>
      </c>
      <c r="Q504">
        <v>0.73643869161605802</v>
      </c>
      <c r="R504">
        <v>0.84537971019744895</v>
      </c>
      <c r="S504">
        <v>0.79824646562337898</v>
      </c>
      <c r="T504">
        <v>0.30816578865051297</v>
      </c>
      <c r="U504">
        <v>0.709611475467682</v>
      </c>
      <c r="V504">
        <v>0.54525667615234896</v>
      </c>
      <c r="W504">
        <v>0.53593945503234897</v>
      </c>
      <c r="X504">
        <v>0.68786126375198398</v>
      </c>
      <c r="Y504">
        <v>0.598424406722188</v>
      </c>
    </row>
    <row r="505" spans="1:25" x14ac:dyDescent="0.4">
      <c r="A505" t="s">
        <v>413</v>
      </c>
      <c r="B505">
        <v>0.45786595344543501</v>
      </c>
      <c r="C505">
        <v>0.77537876367569003</v>
      </c>
      <c r="D505">
        <v>0.62863984056141098</v>
      </c>
      <c r="E505">
        <v>0.57589262723922696</v>
      </c>
      <c r="F505">
        <v>0.71915751695632901</v>
      </c>
      <c r="G505">
        <v>0.64486719603123899</v>
      </c>
      <c r="H505">
        <v>0.39774331450462302</v>
      </c>
      <c r="I505">
        <v>0.63880693912506104</v>
      </c>
      <c r="J505">
        <v>0.47517186856788102</v>
      </c>
      <c r="K505">
        <v>0.404460519552231</v>
      </c>
      <c r="L505">
        <v>0.62207061052322399</v>
      </c>
      <c r="M505">
        <v>0.55348392737948404</v>
      </c>
      <c r="N505">
        <v>0.43498682975768999</v>
      </c>
      <c r="O505">
        <v>0.66048550605773904</v>
      </c>
      <c r="P505">
        <v>0.52425239591494799</v>
      </c>
      <c r="Q505">
        <v>0.56981503963470503</v>
      </c>
      <c r="R505">
        <v>0.76752245426178001</v>
      </c>
      <c r="S505">
        <v>0.65994459908941505</v>
      </c>
      <c r="T505">
        <v>0.58100557327270497</v>
      </c>
      <c r="U505">
        <v>0.72286373376846302</v>
      </c>
      <c r="V505">
        <v>0.66885901015737803</v>
      </c>
      <c r="W505">
        <v>0.618705034255981</v>
      </c>
      <c r="X505">
        <v>0.77221524715423595</v>
      </c>
      <c r="Y505">
        <v>0.70379112466521898</v>
      </c>
    </row>
    <row r="506" spans="1:25" x14ac:dyDescent="0.4">
      <c r="A506" t="s">
        <v>414</v>
      </c>
      <c r="B506">
        <v>0.40001109242439298</v>
      </c>
      <c r="C506">
        <v>0.55799555778503396</v>
      </c>
      <c r="D506">
        <v>0.50033686266225896</v>
      </c>
      <c r="E506">
        <v>0.48534697294235202</v>
      </c>
      <c r="F506">
        <v>0.68249100446701005</v>
      </c>
      <c r="G506">
        <v>0.59428069872014699</v>
      </c>
      <c r="H506">
        <v>0.33636018633842502</v>
      </c>
      <c r="I506">
        <v>0.75884664058685303</v>
      </c>
      <c r="J506">
        <v>0.54156243976424701</v>
      </c>
      <c r="K506">
        <v>0.42554059624671903</v>
      </c>
      <c r="L506">
        <v>0.66930985450744596</v>
      </c>
      <c r="M506">
        <v>0.51114414135615005</v>
      </c>
      <c r="N506">
        <v>0.44570186734199502</v>
      </c>
      <c r="O506">
        <v>0.73425912857055697</v>
      </c>
      <c r="P506">
        <v>0.64385089745708501</v>
      </c>
      <c r="Q506">
        <v>0.55743515491485596</v>
      </c>
      <c r="R506">
        <v>0.84544116258621205</v>
      </c>
      <c r="S506">
        <v>0.78336021830053904</v>
      </c>
      <c r="T506">
        <v>0.65506452322006203</v>
      </c>
      <c r="U506">
        <v>0.83348810672759999</v>
      </c>
      <c r="V506">
        <v>0.78604058424631795</v>
      </c>
      <c r="W506">
        <v>0.655808925628662</v>
      </c>
      <c r="X506">
        <v>0.77847355604171797</v>
      </c>
      <c r="Y506">
        <v>0.72739245611078596</v>
      </c>
    </row>
    <row r="507" spans="1:25" x14ac:dyDescent="0.4">
      <c r="A507" t="s">
        <v>415</v>
      </c>
      <c r="B507">
        <v>0.60925185680389404</v>
      </c>
      <c r="C507">
        <v>0.79420077800750699</v>
      </c>
      <c r="D507">
        <v>0.73597381395452099</v>
      </c>
      <c r="E507">
        <v>0.44140678644180298</v>
      </c>
      <c r="F507">
        <v>0.655523061752319</v>
      </c>
      <c r="G507">
        <v>0.55731038486256301</v>
      </c>
      <c r="H507">
        <v>0.460826635360718</v>
      </c>
      <c r="I507">
        <v>0.64846670627594005</v>
      </c>
      <c r="J507">
        <v>0.55236039880443999</v>
      </c>
      <c r="K507">
        <v>0.38152611255645802</v>
      </c>
      <c r="L507">
        <v>0.56075298786163297</v>
      </c>
      <c r="M507">
        <v>0.47813387653406902</v>
      </c>
      <c r="N507">
        <v>0.36027541756629899</v>
      </c>
      <c r="O507">
        <v>0.54038637876510598</v>
      </c>
      <c r="P507">
        <v>0.44868272367645701</v>
      </c>
      <c r="Q507">
        <v>0.45705828070640597</v>
      </c>
      <c r="R507">
        <v>0.80113130807876598</v>
      </c>
      <c r="S507">
        <v>0.62887744956156799</v>
      </c>
      <c r="T507">
        <v>0.37173840403556802</v>
      </c>
      <c r="U507">
        <v>0.72319316864013705</v>
      </c>
      <c r="V507">
        <v>0.58444447727764404</v>
      </c>
      <c r="W507">
        <v>0.53053545951843295</v>
      </c>
      <c r="X507">
        <v>0.78084659576416005</v>
      </c>
      <c r="Y507">
        <v>0.71081845549976097</v>
      </c>
    </row>
    <row r="508" spans="1:25" x14ac:dyDescent="0.4">
      <c r="A508" t="s">
        <v>416</v>
      </c>
      <c r="B508">
        <v>0.67720365524292003</v>
      </c>
      <c r="C508">
        <v>0.85070013999938998</v>
      </c>
      <c r="D508">
        <v>0.76480192303657502</v>
      </c>
      <c r="E508">
        <v>0.61844462156295799</v>
      </c>
      <c r="F508">
        <v>0.76635265350341797</v>
      </c>
      <c r="G508">
        <v>0.68096307992935201</v>
      </c>
      <c r="H508">
        <v>0.590007364749908</v>
      </c>
      <c r="I508">
        <v>0.73934835195541404</v>
      </c>
      <c r="J508">
        <v>0.66641279339790305</v>
      </c>
      <c r="K508">
        <v>0.52742183208465598</v>
      </c>
      <c r="L508">
        <v>0.76254981756210305</v>
      </c>
      <c r="M508">
        <v>0.65108072638511605</v>
      </c>
      <c r="N508">
        <v>0.70706403255462602</v>
      </c>
      <c r="O508">
        <v>0.80706208944320701</v>
      </c>
      <c r="P508">
        <v>0.75384420871734603</v>
      </c>
      <c r="Q508">
        <v>0.65222573280334495</v>
      </c>
      <c r="R508">
        <v>0.86541277170181297</v>
      </c>
      <c r="S508">
        <v>0.80684138774871805</v>
      </c>
      <c r="T508">
        <v>0.58626919984817505</v>
      </c>
      <c r="U508">
        <v>0.81355929374694802</v>
      </c>
      <c r="V508">
        <v>0.71245063304901102</v>
      </c>
      <c r="W508">
        <v>0.61419069766998302</v>
      </c>
      <c r="X508">
        <v>0.73787111043930098</v>
      </c>
      <c r="Y508">
        <v>0.67030436158180196</v>
      </c>
    </row>
    <row r="509" spans="1:25" x14ac:dyDescent="0.4">
      <c r="A509" t="s">
        <v>417</v>
      </c>
      <c r="B509">
        <v>0.76346272230148304</v>
      </c>
      <c r="C509">
        <v>0.91094344854354903</v>
      </c>
      <c r="D509">
        <v>0.88779111883856998</v>
      </c>
      <c r="E509">
        <v>0.67963439226150502</v>
      </c>
      <c r="F509">
        <v>0.84857785701751698</v>
      </c>
      <c r="G509">
        <v>0.82441125810146298</v>
      </c>
      <c r="H509">
        <v>0.68961352109909102</v>
      </c>
      <c r="I509">
        <v>0.83043235540390004</v>
      </c>
      <c r="J509">
        <v>0.81112274256619499</v>
      </c>
      <c r="K509">
        <v>0.46181616187095598</v>
      </c>
      <c r="L509">
        <v>0.67911672592163097</v>
      </c>
      <c r="M509">
        <v>0.56766524030403698</v>
      </c>
      <c r="N509">
        <v>0.60747706890106201</v>
      </c>
      <c r="O509">
        <v>0.816733658313751</v>
      </c>
      <c r="P509">
        <v>0.76935702020471797</v>
      </c>
      <c r="Q509">
        <v>0.74831777811050404</v>
      </c>
      <c r="R509">
        <v>0.85644465684890703</v>
      </c>
      <c r="S509">
        <v>0.83059905469417605</v>
      </c>
      <c r="T509">
        <v>0.28860488533973699</v>
      </c>
      <c r="U509">
        <v>0.56042402982711803</v>
      </c>
      <c r="V509">
        <v>0.386870441788977</v>
      </c>
      <c r="W509">
        <v>0.48730549216270402</v>
      </c>
      <c r="X509">
        <v>0.65658634901046797</v>
      </c>
      <c r="Y509">
        <v>0.56188771060922005</v>
      </c>
    </row>
    <row r="510" spans="1:25" x14ac:dyDescent="0.4">
      <c r="A510" t="s">
        <v>418</v>
      </c>
      <c r="B510">
        <v>0.87737870216369596</v>
      </c>
      <c r="C510">
        <v>0.90901374816894498</v>
      </c>
      <c r="D510">
        <v>0.89443839642039502</v>
      </c>
      <c r="E510">
        <v>0.79257082939147905</v>
      </c>
      <c r="F510">
        <v>0.84537422657012895</v>
      </c>
      <c r="G510">
        <v>0.82123751493922503</v>
      </c>
      <c r="H510">
        <v>0.57057654857635498</v>
      </c>
      <c r="I510">
        <v>0.80256408452987704</v>
      </c>
      <c r="J510">
        <v>0.76303255139735704</v>
      </c>
      <c r="K510">
        <v>0.40656787157058699</v>
      </c>
      <c r="L510">
        <v>0.72955358028411899</v>
      </c>
      <c r="M510">
        <v>0.51491870221338798</v>
      </c>
      <c r="N510">
        <v>0.62647747993469205</v>
      </c>
      <c r="O510">
        <v>0.813118696212769</v>
      </c>
      <c r="P510">
        <v>0.74508940127857903</v>
      </c>
      <c r="Q510">
        <v>0.74152517318725597</v>
      </c>
      <c r="R510">
        <v>0.85090166330337502</v>
      </c>
      <c r="S510">
        <v>0.82106962538602102</v>
      </c>
      <c r="T510">
        <v>0.50583392381668102</v>
      </c>
      <c r="U510">
        <v>0.68286627531051602</v>
      </c>
      <c r="V510">
        <v>0.59312040345710604</v>
      </c>
      <c r="W510">
        <v>0.64620500802993797</v>
      </c>
      <c r="X510">
        <v>0.81958198547363303</v>
      </c>
      <c r="Y510">
        <v>0.77395415410660795</v>
      </c>
    </row>
    <row r="511" spans="1:25" x14ac:dyDescent="0.4">
      <c r="A511" t="s">
        <v>419</v>
      </c>
      <c r="B511">
        <v>0.45796772837638899</v>
      </c>
      <c r="C511">
        <v>0.90745913982391402</v>
      </c>
      <c r="D511">
        <v>0.85843734180225995</v>
      </c>
      <c r="E511">
        <v>0.65240889787673995</v>
      </c>
      <c r="F511">
        <v>0.84786534309387196</v>
      </c>
      <c r="G511">
        <v>0.79874198051059997</v>
      </c>
      <c r="H511">
        <v>0.63571935892105103</v>
      </c>
      <c r="I511">
        <v>0.81261354684829701</v>
      </c>
      <c r="J511">
        <v>0.77836443264694799</v>
      </c>
      <c r="K511">
        <v>0.32066115736961398</v>
      </c>
      <c r="L511">
        <v>0.71218436956405595</v>
      </c>
      <c r="M511">
        <v>0.49951353625339601</v>
      </c>
      <c r="N511">
        <v>0.45710998773574801</v>
      </c>
      <c r="O511">
        <v>0.73635184764862105</v>
      </c>
      <c r="P511">
        <v>0.63470128222423405</v>
      </c>
      <c r="Q511">
        <v>0.69338053464889504</v>
      </c>
      <c r="R511">
        <v>0.87587577104568504</v>
      </c>
      <c r="S511">
        <v>0.83171066729461496</v>
      </c>
      <c r="T511">
        <v>0.65052950382232699</v>
      </c>
      <c r="U511">
        <v>0.83199077844619795</v>
      </c>
      <c r="V511">
        <v>0.792471136240398</v>
      </c>
      <c r="W511">
        <v>0.52396428585052501</v>
      </c>
      <c r="X511">
        <v>0.82839632034301802</v>
      </c>
      <c r="Y511">
        <v>0.78237841409795394</v>
      </c>
    </row>
    <row r="512" spans="1:25" x14ac:dyDescent="0.4">
      <c r="A512" t="s">
        <v>420</v>
      </c>
      <c r="B512">
        <v>0.73355519771575906</v>
      </c>
      <c r="C512">
        <v>0.90301585197448697</v>
      </c>
      <c r="D512">
        <v>0.84418658095021404</v>
      </c>
      <c r="E512">
        <v>0.57207626104354903</v>
      </c>
      <c r="F512">
        <v>0.83532840013503995</v>
      </c>
      <c r="G512">
        <v>0.75905654891844698</v>
      </c>
      <c r="H512">
        <v>0.49433371424674999</v>
      </c>
      <c r="I512">
        <v>0.818181812763214</v>
      </c>
      <c r="J512">
        <v>0.76181535278597201</v>
      </c>
      <c r="K512">
        <v>0.39645692706108099</v>
      </c>
      <c r="L512">
        <v>0.72482270002365101</v>
      </c>
      <c r="M512">
        <v>0.62609266369573502</v>
      </c>
      <c r="N512">
        <v>0.56668192148208596</v>
      </c>
      <c r="O512">
        <v>0.73979985713958696</v>
      </c>
      <c r="P512">
        <v>0.691089003316818</v>
      </c>
      <c r="Q512">
        <v>0.63475215435028098</v>
      </c>
      <c r="R512">
        <v>0.86773937940597501</v>
      </c>
      <c r="S512">
        <v>0.83026231296600805</v>
      </c>
      <c r="T512">
        <v>0.37826350331306502</v>
      </c>
      <c r="U512">
        <v>0.84973794221878096</v>
      </c>
      <c r="V512">
        <v>0.78109894548693004</v>
      </c>
      <c r="W512">
        <v>0.41057541966438299</v>
      </c>
      <c r="X512">
        <v>0.67128026485443104</v>
      </c>
      <c r="Y512">
        <v>0.56412331519588399</v>
      </c>
    </row>
    <row r="513" spans="1:25" x14ac:dyDescent="0.4">
      <c r="A513" t="s">
        <v>421</v>
      </c>
      <c r="B513">
        <v>0.73646223545074496</v>
      </c>
      <c r="C513">
        <v>0.89363378286361705</v>
      </c>
      <c r="D513">
        <v>0.84902943074703197</v>
      </c>
      <c r="E513">
        <v>0.64727824926376298</v>
      </c>
      <c r="F513">
        <v>0.82847607135772705</v>
      </c>
      <c r="G513">
        <v>0.75263515710830697</v>
      </c>
      <c r="H513">
        <v>0.65094524621963501</v>
      </c>
      <c r="I513">
        <v>0.82395088672637895</v>
      </c>
      <c r="J513">
        <v>0.74041199535131497</v>
      </c>
      <c r="K513">
        <v>0.535108983516693</v>
      </c>
      <c r="L513">
        <v>0.74346405267715499</v>
      </c>
      <c r="M513">
        <v>0.62846151590347299</v>
      </c>
      <c r="N513">
        <v>0.69364935159683205</v>
      </c>
      <c r="O513">
        <v>0.78688853979110696</v>
      </c>
      <c r="P513">
        <v>0.73517215698957405</v>
      </c>
      <c r="Q513">
        <v>0.79525065422058105</v>
      </c>
      <c r="R513">
        <v>0.843491971492767</v>
      </c>
      <c r="S513">
        <v>0.82556128054857303</v>
      </c>
      <c r="T513">
        <v>0.40054497122764599</v>
      </c>
      <c r="U513">
        <v>0.65892350673675504</v>
      </c>
      <c r="V513">
        <v>0.51890807598829303</v>
      </c>
      <c r="W513">
        <v>0.46474820375442499</v>
      </c>
      <c r="X513">
        <v>0.75423103570938099</v>
      </c>
      <c r="Y513">
        <v>0.65762784257531204</v>
      </c>
    </row>
    <row r="514" spans="1:25" x14ac:dyDescent="0.4">
      <c r="A514" t="s">
        <v>422</v>
      </c>
      <c r="B514">
        <v>0.40925228595733598</v>
      </c>
      <c r="C514">
        <v>0.49347120523452798</v>
      </c>
      <c r="D514">
        <v>0.46475176634015303</v>
      </c>
      <c r="E514">
        <v>0.423900336027145</v>
      </c>
      <c r="F514">
        <v>0.68890887498855602</v>
      </c>
      <c r="G514">
        <v>0.57965840439538696</v>
      </c>
      <c r="H514">
        <v>0.45250737667083701</v>
      </c>
      <c r="I514">
        <v>0.62670588493347201</v>
      </c>
      <c r="J514">
        <v>0.56839371855194498</v>
      </c>
      <c r="K514">
        <v>0.43151694536209101</v>
      </c>
      <c r="L514">
        <v>0.63257753849029497</v>
      </c>
      <c r="M514">
        <v>0.56237449517121196</v>
      </c>
      <c r="N514">
        <v>0.55058038234710704</v>
      </c>
      <c r="O514">
        <v>0.75908744335174605</v>
      </c>
      <c r="P514">
        <v>0.696077261422132</v>
      </c>
      <c r="Q514">
        <v>0.64013445377349898</v>
      </c>
      <c r="R514">
        <v>0.84554392099380504</v>
      </c>
      <c r="S514">
        <v>0.79630543734576298</v>
      </c>
      <c r="T514">
        <v>0.65297859907150302</v>
      </c>
      <c r="U514">
        <v>0.82587862014770497</v>
      </c>
      <c r="V514">
        <v>0.78297624072513095</v>
      </c>
      <c r="W514">
        <v>0.68331563472747803</v>
      </c>
      <c r="X514">
        <v>0.79718637466430697</v>
      </c>
      <c r="Y514">
        <v>0.76898508136336896</v>
      </c>
    </row>
    <row r="515" spans="1:25" x14ac:dyDescent="0.4">
      <c r="A515" t="s">
        <v>423</v>
      </c>
      <c r="B515">
        <v>0.70205622911453203</v>
      </c>
      <c r="C515">
        <v>0.75914222002029397</v>
      </c>
      <c r="D515">
        <v>0.73702545464038804</v>
      </c>
      <c r="E515">
        <v>0.75910478830337502</v>
      </c>
      <c r="F515">
        <v>0.78584241867065396</v>
      </c>
      <c r="G515">
        <v>0.77463128417730298</v>
      </c>
      <c r="H515">
        <v>0.73333334922790505</v>
      </c>
      <c r="I515">
        <v>0.786482334136963</v>
      </c>
      <c r="J515">
        <v>0.76420573145151105</v>
      </c>
      <c r="K515">
        <v>0.60692077875137296</v>
      </c>
      <c r="L515">
        <v>0.694102823734283</v>
      </c>
      <c r="M515">
        <v>0.64973686635494199</v>
      </c>
      <c r="N515">
        <v>0.65901362895965598</v>
      </c>
      <c r="O515">
        <v>0.69386810064315796</v>
      </c>
      <c r="P515">
        <v>0.67493818700313601</v>
      </c>
      <c r="Q515">
        <v>0.794305980205536</v>
      </c>
      <c r="R515">
        <v>0.85711151361465499</v>
      </c>
      <c r="S515">
        <v>0.82831092178821597</v>
      </c>
      <c r="T515">
        <v>0.74759250879287698</v>
      </c>
      <c r="U515">
        <v>0.83236688375473</v>
      </c>
      <c r="V515">
        <v>0.79470862448215496</v>
      </c>
      <c r="W515">
        <v>0.75174158811569203</v>
      </c>
      <c r="X515">
        <v>0.81808704137802102</v>
      </c>
      <c r="Y515">
        <v>0.78815387189388297</v>
      </c>
    </row>
    <row r="516" spans="1:25" x14ac:dyDescent="0.4">
      <c r="A516" t="s">
        <v>424</v>
      </c>
      <c r="B516">
        <v>0.45210021734237699</v>
      </c>
      <c r="C516">
        <v>0.69217288494110096</v>
      </c>
      <c r="D516">
        <v>0.51886003917338797</v>
      </c>
      <c r="E516">
        <v>0.67292767763137795</v>
      </c>
      <c r="F516">
        <v>0.80885481834411599</v>
      </c>
      <c r="G516">
        <v>0.76803730399000902</v>
      </c>
      <c r="H516">
        <v>0.71877950429916404</v>
      </c>
      <c r="I516">
        <v>0.79705119132995605</v>
      </c>
      <c r="J516">
        <v>0.77293937346514596</v>
      </c>
      <c r="K516">
        <v>0.64895522594451904</v>
      </c>
      <c r="L516">
        <v>0.77122253179550204</v>
      </c>
      <c r="M516">
        <v>0.72303454431833003</v>
      </c>
      <c r="N516">
        <v>0.589680135250092</v>
      </c>
      <c r="O516">
        <v>0.74235457181930498</v>
      </c>
      <c r="P516">
        <v>0.67912154805426495</v>
      </c>
      <c r="Q516">
        <v>0.71212029457092296</v>
      </c>
      <c r="R516">
        <v>0.82148450613021895</v>
      </c>
      <c r="S516">
        <v>0.78548572577682196</v>
      </c>
      <c r="T516">
        <v>0.71791613101959195</v>
      </c>
      <c r="U516">
        <v>0.82888585329055797</v>
      </c>
      <c r="V516">
        <v>0.78960340864518097</v>
      </c>
      <c r="W516">
        <v>0.65714287757873502</v>
      </c>
      <c r="X516">
        <v>0.783569395542145</v>
      </c>
      <c r="Y516">
        <v>0.73016558675205001</v>
      </c>
    </row>
    <row r="517" spans="1:25" x14ac:dyDescent="0.4">
      <c r="A517" t="s">
        <v>425</v>
      </c>
      <c r="B517">
        <v>0.44052878022193898</v>
      </c>
      <c r="C517">
        <v>0.871143817901611</v>
      </c>
      <c r="D517">
        <v>0.77693004367199303</v>
      </c>
      <c r="E517">
        <v>0.43270576000213601</v>
      </c>
      <c r="F517">
        <v>0.78438365459442105</v>
      </c>
      <c r="G517">
        <v>0.67873331714183704</v>
      </c>
      <c r="H517">
        <v>0.26288658380508401</v>
      </c>
      <c r="I517">
        <v>0.79740548133850098</v>
      </c>
      <c r="J517">
        <v>0.609017378472267</v>
      </c>
      <c r="K517">
        <v>0.31315353512763999</v>
      </c>
      <c r="L517">
        <v>0.586009562015533</v>
      </c>
      <c r="M517">
        <v>0.39060879134117299</v>
      </c>
      <c r="N517">
        <v>0.54809182882309004</v>
      </c>
      <c r="O517">
        <v>0.80803000926971402</v>
      </c>
      <c r="P517">
        <v>0.74352287231607606</v>
      </c>
      <c r="Q517">
        <v>0.56269079446792603</v>
      </c>
      <c r="R517">
        <v>0.85495179891586304</v>
      </c>
      <c r="S517">
        <v>0.82062893725456099</v>
      </c>
      <c r="T517">
        <v>0.662364482879639</v>
      </c>
      <c r="U517">
        <v>0.817455053329468</v>
      </c>
      <c r="V517">
        <v>0.79204054715785599</v>
      </c>
      <c r="W517">
        <v>0.65508019924163796</v>
      </c>
      <c r="X517">
        <v>0.79046529531478904</v>
      </c>
      <c r="Y517">
        <v>0.76305842526415602</v>
      </c>
    </row>
    <row r="518" spans="1:25" x14ac:dyDescent="0.4">
      <c r="A518" t="s">
        <v>426</v>
      </c>
      <c r="B518">
        <v>0.52502614259719804</v>
      </c>
      <c r="C518">
        <v>0.78504925966262795</v>
      </c>
      <c r="D518">
        <v>0.673386654257775</v>
      </c>
      <c r="E518">
        <v>0.37081575393676802</v>
      </c>
      <c r="F518">
        <v>0.62583917379379295</v>
      </c>
      <c r="G518">
        <v>0.46819302700460003</v>
      </c>
      <c r="H518">
        <v>0.36577868461608898</v>
      </c>
      <c r="I518">
        <v>0.63946408033371005</v>
      </c>
      <c r="J518">
        <v>0.49538475647568703</v>
      </c>
      <c r="K518">
        <v>0.34112793207168601</v>
      </c>
      <c r="L518">
        <v>0.53125804662704501</v>
      </c>
      <c r="M518">
        <v>0.42343977801501798</v>
      </c>
      <c r="N518">
        <v>0.40206995606422402</v>
      </c>
      <c r="O518">
        <v>0.65646278858184803</v>
      </c>
      <c r="P518">
        <v>0.52119460478424995</v>
      </c>
      <c r="Q518">
        <v>0.50678658485412598</v>
      </c>
      <c r="R518">
        <v>0.84708178043365501</v>
      </c>
      <c r="S518">
        <v>0.79868010058998995</v>
      </c>
      <c r="T518">
        <v>0.63285022974014304</v>
      </c>
      <c r="U518">
        <v>0.80887168645858798</v>
      </c>
      <c r="V518">
        <v>0.77437179312110005</v>
      </c>
      <c r="W518">
        <v>0.66721946001052901</v>
      </c>
      <c r="X518">
        <v>0.82286995649337802</v>
      </c>
      <c r="Y518">
        <v>0.78515834137797302</v>
      </c>
    </row>
    <row r="519" spans="1:25" x14ac:dyDescent="0.4">
      <c r="A519" t="s">
        <v>427</v>
      </c>
      <c r="B519">
        <v>0.37156897783279402</v>
      </c>
      <c r="C519">
        <v>0.70180249214172397</v>
      </c>
      <c r="D519">
        <v>0.495252612800825</v>
      </c>
      <c r="E519">
        <v>0.430721014738083</v>
      </c>
      <c r="F519">
        <v>0.61685794591903698</v>
      </c>
      <c r="G519">
        <v>0.52712828914324406</v>
      </c>
      <c r="H519">
        <v>0.50099349021911599</v>
      </c>
      <c r="I519">
        <v>0.69405257701873802</v>
      </c>
      <c r="J519">
        <v>0.59014725543203805</v>
      </c>
      <c r="K519">
        <v>0.44628819823265098</v>
      </c>
      <c r="L519">
        <v>0.66787606477737405</v>
      </c>
      <c r="M519">
        <v>0.54228742420673404</v>
      </c>
      <c r="N519">
        <v>0.45285964012146002</v>
      </c>
      <c r="O519">
        <v>0.65339875221252397</v>
      </c>
      <c r="P519">
        <v>0.55546045658134302</v>
      </c>
      <c r="Q519">
        <v>0.47814029455184898</v>
      </c>
      <c r="R519">
        <v>0.75126332044601396</v>
      </c>
      <c r="S519">
        <v>0.66497442268189899</v>
      </c>
      <c r="T519">
        <v>0.60271644592285201</v>
      </c>
      <c r="U519">
        <v>0.79444950819015503</v>
      </c>
      <c r="V519">
        <v>0.72150779338110005</v>
      </c>
      <c r="W519">
        <v>0.61741423606872603</v>
      </c>
      <c r="X519">
        <v>0.76461988687515303</v>
      </c>
      <c r="Y519">
        <v>0.71733137681370696</v>
      </c>
    </row>
    <row r="520" spans="1:25" x14ac:dyDescent="0.4">
      <c r="A520" t="s">
        <v>428</v>
      </c>
      <c r="B520">
        <v>0.403846144676208</v>
      </c>
      <c r="C520">
        <v>0.70643937587738004</v>
      </c>
      <c r="D520">
        <v>0.59832261773673001</v>
      </c>
      <c r="E520">
        <v>0.33480337262153598</v>
      </c>
      <c r="F520">
        <v>0.62396007776260398</v>
      </c>
      <c r="G520">
        <v>0.46424215625632897</v>
      </c>
      <c r="H520">
        <v>0.40887588262558</v>
      </c>
      <c r="I520">
        <v>0.72985643148422197</v>
      </c>
      <c r="J520">
        <v>0.58286174996332696</v>
      </c>
      <c r="K520">
        <v>0.35294118523597701</v>
      </c>
      <c r="L520">
        <v>0.72716051340103105</v>
      </c>
      <c r="M520">
        <v>0.58712255187106799</v>
      </c>
      <c r="N520">
        <v>0.39137086272239702</v>
      </c>
      <c r="O520">
        <v>0.78234189748764005</v>
      </c>
      <c r="P520">
        <v>0.56671901273004899</v>
      </c>
      <c r="Q520">
        <v>0.51391077041625999</v>
      </c>
      <c r="R520">
        <v>0.85397458076477095</v>
      </c>
      <c r="S520">
        <v>0.69351043213497499</v>
      </c>
      <c r="T520">
        <v>0.60736501216888406</v>
      </c>
      <c r="U520">
        <v>0.85555785894393899</v>
      </c>
      <c r="V520">
        <v>0.76879002018408404</v>
      </c>
      <c r="W520">
        <v>0.43154144287109403</v>
      </c>
      <c r="X520">
        <v>0.862063229084015</v>
      </c>
      <c r="Y520">
        <v>0.63559992792028397</v>
      </c>
    </row>
    <row r="521" spans="1:25" x14ac:dyDescent="0.4">
      <c r="A521" t="s">
        <v>429</v>
      </c>
      <c r="B521">
        <v>0.58622515201568604</v>
      </c>
      <c r="C521">
        <v>0.80147057771682695</v>
      </c>
      <c r="D521">
        <v>0.69624579520452601</v>
      </c>
      <c r="E521">
        <v>0.39773896336555498</v>
      </c>
      <c r="F521">
        <v>0.62441140413284302</v>
      </c>
      <c r="G521">
        <v>0.50152998311178998</v>
      </c>
      <c r="H521">
        <v>0.54693520069122303</v>
      </c>
      <c r="I521">
        <v>0.71906137466430697</v>
      </c>
      <c r="J521">
        <v>0.60634957041059201</v>
      </c>
      <c r="K521">
        <v>0.59005051851272605</v>
      </c>
      <c r="L521">
        <v>0.70930486917495705</v>
      </c>
      <c r="M521">
        <v>0.65621012449264504</v>
      </c>
      <c r="N521">
        <v>0.57502794265747104</v>
      </c>
      <c r="O521">
        <v>0.68861591815948497</v>
      </c>
      <c r="P521">
        <v>0.63191362222035696</v>
      </c>
      <c r="Q521">
        <v>0.62214982509613004</v>
      </c>
      <c r="R521">
        <v>0.78657066822052002</v>
      </c>
      <c r="S521">
        <v>0.71408807663690499</v>
      </c>
      <c r="T521">
        <v>0.55846995115280196</v>
      </c>
      <c r="U521">
        <v>0.71820580959320102</v>
      </c>
      <c r="V521">
        <v>0.63043376093819004</v>
      </c>
      <c r="W521">
        <v>0.44387239217758201</v>
      </c>
      <c r="X521">
        <v>0.66825288534164395</v>
      </c>
      <c r="Y521">
        <v>0.53065476531074196</v>
      </c>
    </row>
    <row r="522" spans="1:25" x14ac:dyDescent="0.4">
      <c r="A522" t="s">
        <v>430</v>
      </c>
      <c r="B522">
        <v>0.42281877994537398</v>
      </c>
      <c r="C522">
        <v>0.73703134059905995</v>
      </c>
      <c r="D522">
        <v>0.61629961058497396</v>
      </c>
      <c r="E522">
        <v>0.36249673366546598</v>
      </c>
      <c r="F522">
        <v>0.71047711372375499</v>
      </c>
      <c r="G522">
        <v>0.54949668103030802</v>
      </c>
      <c r="H522">
        <v>0.49728146195411699</v>
      </c>
      <c r="I522">
        <v>0.79056388139724698</v>
      </c>
      <c r="J522">
        <v>0.64461434472884505</v>
      </c>
      <c r="K522">
        <v>0.42236840724945102</v>
      </c>
      <c r="L522">
        <v>0.72118550539016701</v>
      </c>
      <c r="M522">
        <v>0.56794246711901297</v>
      </c>
      <c r="N522">
        <v>0.443597853183746</v>
      </c>
      <c r="O522">
        <v>0.72699570655822798</v>
      </c>
      <c r="P522">
        <v>0.60141892624752902</v>
      </c>
      <c r="Q522">
        <v>0.41723412275314298</v>
      </c>
      <c r="R522">
        <v>0.81794196367263805</v>
      </c>
      <c r="S522">
        <v>0.63358983237828503</v>
      </c>
      <c r="T522">
        <v>0.42862460017204301</v>
      </c>
      <c r="U522">
        <v>0.75547695159912098</v>
      </c>
      <c r="V522">
        <v>0.56233149660485104</v>
      </c>
      <c r="W522">
        <v>0.44691017270088201</v>
      </c>
      <c r="X522">
        <v>0.81890285015106201</v>
      </c>
      <c r="Y522">
        <v>0.66021447202989003</v>
      </c>
    </row>
    <row r="523" spans="1:25" x14ac:dyDescent="0.4">
      <c r="A523" t="s">
        <v>431</v>
      </c>
      <c r="B523">
        <v>0.27832067012786899</v>
      </c>
      <c r="C523">
        <v>0.72440564632415805</v>
      </c>
      <c r="D523">
        <v>0.58787679804696003</v>
      </c>
      <c r="E523">
        <v>0.46819484233856201</v>
      </c>
      <c r="F523">
        <v>0.65758490562438998</v>
      </c>
      <c r="G523">
        <v>0.557115479972628</v>
      </c>
      <c r="H523">
        <v>0.50291997194290206</v>
      </c>
      <c r="I523">
        <v>0.71725982427597001</v>
      </c>
      <c r="J523">
        <v>0.60150046348571795</v>
      </c>
      <c r="K523">
        <v>0.45325443148612998</v>
      </c>
      <c r="L523">
        <v>0.69531053304672197</v>
      </c>
      <c r="M523">
        <v>0.54708193606800504</v>
      </c>
      <c r="N523">
        <v>0.51346778869628895</v>
      </c>
      <c r="O523">
        <v>0.76429796218872104</v>
      </c>
      <c r="P523">
        <v>0.686934819486406</v>
      </c>
      <c r="Q523">
        <v>0.60454833507537797</v>
      </c>
      <c r="R523">
        <v>0.82802981138229403</v>
      </c>
      <c r="S523">
        <v>0.76840792761908605</v>
      </c>
      <c r="T523">
        <v>0.44331064820289601</v>
      </c>
      <c r="U523">
        <v>0.59738492965698198</v>
      </c>
      <c r="V523">
        <v>0.53122206926345805</v>
      </c>
      <c r="W523">
        <v>0.52004331350326505</v>
      </c>
      <c r="X523">
        <v>0.71801006793975797</v>
      </c>
      <c r="Y523">
        <v>0.630932642353906</v>
      </c>
    </row>
    <row r="524" spans="1:25" x14ac:dyDescent="0.4">
      <c r="A524" t="s">
        <v>432</v>
      </c>
      <c r="B524">
        <v>0.55404371023178101</v>
      </c>
      <c r="C524">
        <v>0.75729131698608398</v>
      </c>
      <c r="D524">
        <v>0.68323151588439901</v>
      </c>
      <c r="E524">
        <v>0.42609852552413902</v>
      </c>
      <c r="F524">
        <v>0.611011743545532</v>
      </c>
      <c r="G524">
        <v>0.51219666957855203</v>
      </c>
      <c r="H524">
        <v>0.49464443325996399</v>
      </c>
      <c r="I524">
        <v>0.69321447610855103</v>
      </c>
      <c r="J524">
        <v>0.57415773987770102</v>
      </c>
      <c r="K524">
        <v>0.45068600773811301</v>
      </c>
      <c r="L524">
        <v>0.74456000328063998</v>
      </c>
      <c r="M524">
        <v>0.59000531077384999</v>
      </c>
      <c r="N524">
        <v>0.53246754407882702</v>
      </c>
      <c r="O524">
        <v>0.67112696170806896</v>
      </c>
      <c r="P524">
        <v>0.59405640363693202</v>
      </c>
      <c r="Q524">
        <v>0.56558758020401001</v>
      </c>
      <c r="R524">
        <v>0.76940590143203702</v>
      </c>
      <c r="S524">
        <v>0.65921893358230599</v>
      </c>
      <c r="T524">
        <v>0.53680270910263095</v>
      </c>
      <c r="U524">
        <v>0.75381976366043102</v>
      </c>
      <c r="V524">
        <v>0.65178650379180902</v>
      </c>
      <c r="W524">
        <v>0.44536697864532498</v>
      </c>
      <c r="X524">
        <v>0.57909065485000599</v>
      </c>
      <c r="Y524">
        <v>0.50864012718200702</v>
      </c>
    </row>
    <row r="525" spans="1:25" x14ac:dyDescent="0.4">
      <c r="A525" t="s">
        <v>433</v>
      </c>
      <c r="B525">
        <v>0.31763219833374001</v>
      </c>
      <c r="C525">
        <v>0.80159240961074796</v>
      </c>
      <c r="D525">
        <v>0.53653611789147104</v>
      </c>
      <c r="E525">
        <v>0.29124674201011702</v>
      </c>
      <c r="F525">
        <v>0.65110188722610496</v>
      </c>
      <c r="G525">
        <v>0.399625524630149</v>
      </c>
      <c r="H525">
        <v>0.41118711233138999</v>
      </c>
      <c r="I525">
        <v>0.65379011631011996</v>
      </c>
      <c r="J525">
        <v>0.50746586844325003</v>
      </c>
      <c r="K525">
        <v>0.352802634239197</v>
      </c>
      <c r="L525">
        <v>0.63864946365356401</v>
      </c>
      <c r="M525">
        <v>0.49396850739916198</v>
      </c>
      <c r="N525">
        <v>0.35262385010719299</v>
      </c>
      <c r="O525">
        <v>0.63060110807418801</v>
      </c>
      <c r="P525">
        <v>0.47193024729688998</v>
      </c>
      <c r="Q525">
        <v>0.38873201608657798</v>
      </c>
      <c r="R525">
        <v>0.73914372920990001</v>
      </c>
      <c r="S525">
        <v>0.572875123967727</v>
      </c>
      <c r="T525">
        <v>0.37287446856498702</v>
      </c>
      <c r="U525">
        <v>0.68664103746414196</v>
      </c>
      <c r="V525">
        <v>0.53058369606733302</v>
      </c>
      <c r="W525">
        <v>0.35835891962051403</v>
      </c>
      <c r="X525">
        <v>0.75273758172988903</v>
      </c>
      <c r="Y525">
        <v>0.61424010371168503</v>
      </c>
    </row>
    <row r="526" spans="1:25" x14ac:dyDescent="0.4">
      <c r="A526" t="s">
        <v>434</v>
      </c>
      <c r="B526">
        <v>0.29431807994842502</v>
      </c>
      <c r="C526">
        <v>0.72227549552917503</v>
      </c>
      <c r="D526">
        <v>0.442165616177773</v>
      </c>
      <c r="E526">
        <v>0.28177338838577298</v>
      </c>
      <c r="F526">
        <v>0.65480291843414296</v>
      </c>
      <c r="G526">
        <v>0.37515291802642903</v>
      </c>
      <c r="H526">
        <v>0.31531751155853299</v>
      </c>
      <c r="I526">
        <v>0.74230802059173595</v>
      </c>
      <c r="J526">
        <v>0.47491570914438502</v>
      </c>
      <c r="K526">
        <v>0.33252438902854897</v>
      </c>
      <c r="L526">
        <v>0.73890435695648204</v>
      </c>
      <c r="M526">
        <v>0.46379131471463902</v>
      </c>
      <c r="N526">
        <v>0.28363978862762501</v>
      </c>
      <c r="O526">
        <v>0.68195354938507102</v>
      </c>
      <c r="P526">
        <v>0.44289938724318201</v>
      </c>
      <c r="Q526">
        <v>0.362338036298752</v>
      </c>
      <c r="R526">
        <v>0.66536223888397195</v>
      </c>
      <c r="S526">
        <v>0.484612135462059</v>
      </c>
      <c r="T526">
        <v>0.41177469491958602</v>
      </c>
      <c r="U526">
        <v>0.75693356990814198</v>
      </c>
      <c r="V526">
        <v>0.608174355224121</v>
      </c>
      <c r="W526">
        <v>0.43453687429428101</v>
      </c>
      <c r="X526">
        <v>0.76760429143905595</v>
      </c>
      <c r="Y526">
        <v>0.64572238899016499</v>
      </c>
    </row>
    <row r="527" spans="1:25" x14ac:dyDescent="0.4">
      <c r="A527" t="s">
        <v>435</v>
      </c>
      <c r="B527">
        <v>0.26335439085960399</v>
      </c>
      <c r="C527">
        <v>0.62911111116409302</v>
      </c>
      <c r="D527">
        <v>0.46462200298195799</v>
      </c>
      <c r="E527">
        <v>0.39157894253730802</v>
      </c>
      <c r="F527">
        <v>0.57987183332443204</v>
      </c>
      <c r="G527">
        <v>0.48845307458014697</v>
      </c>
      <c r="H527">
        <v>0.45839363336563099</v>
      </c>
      <c r="I527">
        <v>0.70437318086624101</v>
      </c>
      <c r="J527">
        <v>0.57979564652556503</v>
      </c>
      <c r="K527">
        <v>0.392328381538391</v>
      </c>
      <c r="L527">
        <v>0.63880413770675704</v>
      </c>
      <c r="M527">
        <v>0.51162965950511696</v>
      </c>
      <c r="N527">
        <v>0.49942329525947599</v>
      </c>
      <c r="O527">
        <v>0.69361376762390103</v>
      </c>
      <c r="P527">
        <v>0.60902747724737405</v>
      </c>
      <c r="Q527">
        <v>0.47909528017044101</v>
      </c>
      <c r="R527">
        <v>0.79234796762466397</v>
      </c>
      <c r="S527">
        <v>0.66540112807637197</v>
      </c>
      <c r="T527">
        <v>0.55172586441039995</v>
      </c>
      <c r="U527">
        <v>0.81083583831787098</v>
      </c>
      <c r="V527">
        <v>0.69208555420239803</v>
      </c>
      <c r="W527">
        <v>0.37381935119628901</v>
      </c>
      <c r="X527">
        <v>0.79823845624923695</v>
      </c>
      <c r="Y527">
        <v>0.57800225203945499</v>
      </c>
    </row>
    <row r="528" spans="1:25" x14ac:dyDescent="0.4">
      <c r="A528" t="s">
        <v>436</v>
      </c>
      <c r="B528">
        <v>0.60303175449371305</v>
      </c>
      <c r="C528">
        <v>0.84463894367217995</v>
      </c>
      <c r="D528">
        <v>0.78455859033619402</v>
      </c>
      <c r="E528">
        <v>0.66884362697601296</v>
      </c>
      <c r="F528">
        <v>0.842546045780182</v>
      </c>
      <c r="G528">
        <v>0.79305513004721295</v>
      </c>
      <c r="H528">
        <v>0.71891891956329301</v>
      </c>
      <c r="I528">
        <v>0.86146605014801003</v>
      </c>
      <c r="J528">
        <v>0.81334486051265598</v>
      </c>
      <c r="K528">
        <v>0.259364634752274</v>
      </c>
      <c r="L528">
        <v>0.61898732185363803</v>
      </c>
      <c r="M528">
        <v>0.39508885409751099</v>
      </c>
      <c r="N528">
        <v>0.52243471145629905</v>
      </c>
      <c r="O528">
        <v>0.75455594062805198</v>
      </c>
      <c r="P528">
        <v>0.67970376615424699</v>
      </c>
      <c r="Q528">
        <v>0.57716447114944502</v>
      </c>
      <c r="R528">
        <v>0.81023854017257702</v>
      </c>
      <c r="S528">
        <v>0.76043860050156697</v>
      </c>
      <c r="T528">
        <v>0.62126243114471402</v>
      </c>
      <c r="U528">
        <v>0.80631726980209395</v>
      </c>
      <c r="V528">
        <v>0.74277276796709502</v>
      </c>
      <c r="W528">
        <v>0.59973841905593905</v>
      </c>
      <c r="X528">
        <v>0.83333331346511796</v>
      </c>
      <c r="Y528">
        <v>0.76921917128500705</v>
      </c>
    </row>
    <row r="529" spans="1:25" x14ac:dyDescent="0.4">
      <c r="A529" t="s">
        <v>437</v>
      </c>
      <c r="B529">
        <v>0.38252148032188399</v>
      </c>
      <c r="C529">
        <v>0.84597700834274303</v>
      </c>
      <c r="D529">
        <v>0.65475843865901995</v>
      </c>
      <c r="E529">
        <v>0.56592291593551602</v>
      </c>
      <c r="F529">
        <v>0.75876486301422097</v>
      </c>
      <c r="G529">
        <v>0.65341957601217204</v>
      </c>
      <c r="H529">
        <v>0.45895230770111101</v>
      </c>
      <c r="I529">
        <v>0.742484390735626</v>
      </c>
      <c r="J529">
        <v>0.57704934840783095</v>
      </c>
      <c r="K529">
        <v>0.56550425291061401</v>
      </c>
      <c r="L529">
        <v>0.83270621299743697</v>
      </c>
      <c r="M529">
        <v>0.69086994383579603</v>
      </c>
      <c r="N529">
        <v>0.76569926738739003</v>
      </c>
      <c r="O529">
        <v>0.86726874113082897</v>
      </c>
      <c r="P529">
        <v>0.82501879754738905</v>
      </c>
      <c r="Q529">
        <v>0.80831885337829601</v>
      </c>
      <c r="R529">
        <v>0.87599527835845903</v>
      </c>
      <c r="S529">
        <v>0.84736634676273004</v>
      </c>
      <c r="T529">
        <v>0.77182298898696899</v>
      </c>
      <c r="U529">
        <v>0.87163561582565297</v>
      </c>
      <c r="V529">
        <v>0.83502649955260499</v>
      </c>
      <c r="W529">
        <v>0.45711404085159302</v>
      </c>
      <c r="X529">
        <v>0.87625223398208596</v>
      </c>
      <c r="Y529">
        <v>0.82102184150463497</v>
      </c>
    </row>
    <row r="530" spans="1:25" x14ac:dyDescent="0.4">
      <c r="A530" t="s">
        <v>438</v>
      </c>
      <c r="B530">
        <v>0.55905342102050803</v>
      </c>
      <c r="C530">
        <v>0.77509838342666604</v>
      </c>
      <c r="D530">
        <v>0.71038752947098205</v>
      </c>
      <c r="E530">
        <v>0.54088878631591797</v>
      </c>
      <c r="F530">
        <v>0.71034485101699796</v>
      </c>
      <c r="G530">
        <v>0.63293672677798096</v>
      </c>
      <c r="H530">
        <v>0.66685521602630604</v>
      </c>
      <c r="I530">
        <v>0.78556632995605502</v>
      </c>
      <c r="J530">
        <v>0.72198134813553205</v>
      </c>
      <c r="K530">
        <v>0.58881556987762496</v>
      </c>
      <c r="L530">
        <v>0.718555808067322</v>
      </c>
      <c r="M530">
        <v>0.64086503401780703</v>
      </c>
      <c r="N530">
        <v>0.62180876731872603</v>
      </c>
      <c r="O530">
        <v>0.75192391872405995</v>
      </c>
      <c r="P530">
        <v>0.71097938372538605</v>
      </c>
      <c r="Q530">
        <v>0.72191530466079701</v>
      </c>
      <c r="R530">
        <v>0.86463046073913596</v>
      </c>
      <c r="S530">
        <v>0.82505139479270295</v>
      </c>
      <c r="T530">
        <v>0.68690979480743397</v>
      </c>
      <c r="U530">
        <v>0.84600365161895796</v>
      </c>
      <c r="V530">
        <v>0.81677683805808099</v>
      </c>
      <c r="W530">
        <v>0.71255058050155595</v>
      </c>
      <c r="X530">
        <v>0.86195272207260099</v>
      </c>
      <c r="Y530">
        <v>0.83808326568359004</v>
      </c>
    </row>
    <row r="531" spans="1:25" x14ac:dyDescent="0.4">
      <c r="A531" t="s">
        <v>439</v>
      </c>
      <c r="B531">
        <v>0.62237250804901101</v>
      </c>
      <c r="C531">
        <v>0.85243296623230003</v>
      </c>
      <c r="D531">
        <v>0.805151936295745</v>
      </c>
      <c r="E531">
        <v>0.486721992492676</v>
      </c>
      <c r="F531">
        <v>0.80948019027710005</v>
      </c>
      <c r="G531">
        <v>0.752869655817618</v>
      </c>
      <c r="H531">
        <v>0.61563003063201904</v>
      </c>
      <c r="I531">
        <v>0.83416724205017101</v>
      </c>
      <c r="J531">
        <v>0.79210452238718698</v>
      </c>
      <c r="K531">
        <v>0.242170214653015</v>
      </c>
      <c r="L531">
        <v>0.62746948003768899</v>
      </c>
      <c r="M531">
        <v>0.31683883251565897</v>
      </c>
      <c r="N531">
        <v>0.46561443805694602</v>
      </c>
      <c r="O531">
        <v>0.68486326932907104</v>
      </c>
      <c r="P531">
        <v>0.56471389428877705</v>
      </c>
      <c r="Q531">
        <v>0.56178343296051003</v>
      </c>
      <c r="R531">
        <v>0.80689293146133401</v>
      </c>
      <c r="S531">
        <v>0.721617467991717</v>
      </c>
      <c r="T531">
        <v>0.59435296058654796</v>
      </c>
      <c r="U531">
        <v>0.80748301744461104</v>
      </c>
      <c r="V531">
        <v>0.73423934318286499</v>
      </c>
      <c r="W531">
        <v>0.477351903915405</v>
      </c>
      <c r="X531">
        <v>0.83726775646209695</v>
      </c>
      <c r="Y531">
        <v>0.77079542168291104</v>
      </c>
    </row>
    <row r="532" spans="1:25" x14ac:dyDescent="0.4">
      <c r="A532" t="s">
        <v>440</v>
      </c>
      <c r="B532">
        <v>0.66937237977981601</v>
      </c>
      <c r="C532">
        <v>0.71938365697860696</v>
      </c>
      <c r="D532">
        <v>0.69390031198660496</v>
      </c>
      <c r="E532">
        <v>0.41620078682899497</v>
      </c>
      <c r="F532">
        <v>0.55709439516067505</v>
      </c>
      <c r="G532">
        <v>0.46944041301806799</v>
      </c>
      <c r="H532">
        <v>0.56545084714889504</v>
      </c>
      <c r="I532">
        <v>0.67945218086242698</v>
      </c>
      <c r="J532">
        <v>0.61812306443850196</v>
      </c>
      <c r="K532">
        <v>0.58131700754165605</v>
      </c>
      <c r="L532">
        <v>0.64805334806442305</v>
      </c>
      <c r="M532">
        <v>0.62116293609142303</v>
      </c>
      <c r="N532">
        <v>0.501534283161163</v>
      </c>
      <c r="O532">
        <v>0.579145967960358</v>
      </c>
      <c r="P532">
        <v>0.54554592569669103</v>
      </c>
      <c r="Q532">
        <v>0.66210407018661499</v>
      </c>
      <c r="R532">
        <v>0.771686851978302</v>
      </c>
      <c r="S532">
        <v>0.73445812364419305</v>
      </c>
      <c r="T532">
        <v>0.656222224235535</v>
      </c>
      <c r="U532">
        <v>0.79549086093902599</v>
      </c>
      <c r="V532">
        <v>0.76545010507106803</v>
      </c>
      <c r="W532">
        <v>0.43934288620948803</v>
      </c>
      <c r="X532">
        <v>0.66956835985183705</v>
      </c>
      <c r="Y532">
        <v>0.51280196011066403</v>
      </c>
    </row>
    <row r="533" spans="1:25" x14ac:dyDescent="0.4">
      <c r="A533" t="s">
        <v>441</v>
      </c>
      <c r="B533">
        <v>0.29751119017601002</v>
      </c>
      <c r="C533">
        <v>0.56900924444198597</v>
      </c>
      <c r="D533">
        <v>0.47422162012050001</v>
      </c>
      <c r="E533">
        <v>0.34727910161018399</v>
      </c>
      <c r="F533">
        <v>0.46116846799850503</v>
      </c>
      <c r="G533">
        <v>0.404531071060582</v>
      </c>
      <c r="H533">
        <v>0.39021807909011802</v>
      </c>
      <c r="I533">
        <v>0.54558467864990201</v>
      </c>
      <c r="J533">
        <v>0.443813868259129</v>
      </c>
      <c r="K533">
        <v>0.40360632538795499</v>
      </c>
      <c r="L533">
        <v>0.56222605705261197</v>
      </c>
      <c r="M533">
        <v>0.50188036027707505</v>
      </c>
      <c r="N533">
        <v>0.45925742387771601</v>
      </c>
      <c r="O533">
        <v>0.68768769502639804</v>
      </c>
      <c r="P533">
        <v>0.59839541974820598</v>
      </c>
      <c r="Q533">
        <v>0.52073973417282104</v>
      </c>
      <c r="R533">
        <v>0.81545406579971302</v>
      </c>
      <c r="S533">
        <v>0.69215956487153696</v>
      </c>
      <c r="T533">
        <v>0.56547421216964699</v>
      </c>
      <c r="U533">
        <v>0.81129008531570401</v>
      </c>
      <c r="V533">
        <v>0.70507753209063895</v>
      </c>
      <c r="W533">
        <v>0.62343770265579201</v>
      </c>
      <c r="X533">
        <v>0.833257377147675</v>
      </c>
      <c r="Y533">
        <v>0.73218951099797303</v>
      </c>
    </row>
    <row r="534" spans="1:25" x14ac:dyDescent="0.4">
      <c r="A534" t="s">
        <v>442</v>
      </c>
      <c r="B534">
        <v>0.45238915085792503</v>
      </c>
      <c r="C534">
        <v>0.75230526924133301</v>
      </c>
      <c r="D534">
        <v>0.66982293426990502</v>
      </c>
      <c r="E534">
        <v>0.36352086067199701</v>
      </c>
      <c r="F534">
        <v>0.58337897062301602</v>
      </c>
      <c r="G534">
        <v>0.44472899854183201</v>
      </c>
      <c r="H534">
        <v>0.41358059644699102</v>
      </c>
      <c r="I534">
        <v>0.678369641304016</v>
      </c>
      <c r="J534">
        <v>0.52556101381778697</v>
      </c>
      <c r="K534">
        <v>0.45095098018646201</v>
      </c>
      <c r="L534">
        <v>0.68497473001480103</v>
      </c>
      <c r="M534">
        <v>0.57244748353958097</v>
      </c>
      <c r="N534">
        <v>0.41167551279067999</v>
      </c>
      <c r="O534">
        <v>0.76478523015975997</v>
      </c>
      <c r="P534">
        <v>0.63884558677673398</v>
      </c>
      <c r="Q534">
        <v>0.48916053771972701</v>
      </c>
      <c r="R534">
        <v>0.86429721117019698</v>
      </c>
      <c r="S534">
        <v>0.73522165298461895</v>
      </c>
      <c r="T534">
        <v>0.56853240728378296</v>
      </c>
      <c r="U534">
        <v>0.86236131191253695</v>
      </c>
      <c r="V534">
        <v>0.76214647531509405</v>
      </c>
      <c r="W534">
        <v>0.60099977254867598</v>
      </c>
      <c r="X534">
        <v>0.873479664325714</v>
      </c>
      <c r="Y534">
        <v>0.79714126229286197</v>
      </c>
    </row>
    <row r="535" spans="1:25" x14ac:dyDescent="0.4">
      <c r="A535" t="s">
        <v>443</v>
      </c>
      <c r="B535">
        <v>0.28860786557197599</v>
      </c>
      <c r="C535">
        <v>0.50493639707565297</v>
      </c>
      <c r="D535">
        <v>0.39070468412505299</v>
      </c>
      <c r="E535">
        <v>0.31483685970306402</v>
      </c>
      <c r="F535">
        <v>0.71357238292694103</v>
      </c>
      <c r="G535">
        <v>0.52198559244473797</v>
      </c>
      <c r="H535">
        <v>0.38667944073677102</v>
      </c>
      <c r="I535">
        <v>0.70171821117401101</v>
      </c>
      <c r="J535">
        <v>0.51038937138186602</v>
      </c>
      <c r="K535">
        <v>0.40244415402412398</v>
      </c>
      <c r="L535">
        <v>0.64698076248168901</v>
      </c>
      <c r="M535">
        <v>0.50254540907012102</v>
      </c>
      <c r="N535">
        <v>0.47667285799980202</v>
      </c>
      <c r="O535">
        <v>0.69463777542114302</v>
      </c>
      <c r="P535">
        <v>0.59621514578660295</v>
      </c>
      <c r="Q535">
        <v>0.64699667692184404</v>
      </c>
      <c r="R535">
        <v>0.83287841081619296</v>
      </c>
      <c r="S535">
        <v>0.76908581190639003</v>
      </c>
      <c r="T535">
        <v>0.59599685668945301</v>
      </c>
      <c r="U535">
        <v>0.83074486255645796</v>
      </c>
      <c r="V535">
        <v>0.76691442661815201</v>
      </c>
      <c r="W535">
        <v>0.592662513256073</v>
      </c>
      <c r="X535">
        <v>0.811320781707764</v>
      </c>
      <c r="Y535">
        <v>0.75722030401229901</v>
      </c>
    </row>
    <row r="536" spans="1:25" x14ac:dyDescent="0.4">
      <c r="A536" t="s">
        <v>444</v>
      </c>
      <c r="B536">
        <v>0.44361150264740001</v>
      </c>
      <c r="C536">
        <v>0.757723748683929</v>
      </c>
      <c r="D536">
        <v>0.63639997054230102</v>
      </c>
      <c r="E536">
        <v>0.317198276519775</v>
      </c>
      <c r="F536">
        <v>0.76552110910415605</v>
      </c>
      <c r="G536">
        <v>0.52447402639822505</v>
      </c>
      <c r="H536">
        <v>0.433148503303528</v>
      </c>
      <c r="I536">
        <v>0.66630786657333396</v>
      </c>
      <c r="J536">
        <v>0.53363966914740402</v>
      </c>
      <c r="K536">
        <v>0.41594532132148698</v>
      </c>
      <c r="L536">
        <v>0.74665892124176003</v>
      </c>
      <c r="M536">
        <v>0.61684466464953003</v>
      </c>
      <c r="N536">
        <v>0.55424255132675204</v>
      </c>
      <c r="O536">
        <v>0.78991878032684304</v>
      </c>
      <c r="P536">
        <v>0.69176978848197301</v>
      </c>
      <c r="Q536">
        <v>0.67102241516113303</v>
      </c>
      <c r="R536">
        <v>0.83924335241317705</v>
      </c>
      <c r="S536">
        <v>0.79616671367125103</v>
      </c>
      <c r="T536">
        <v>0.62037038803100597</v>
      </c>
      <c r="U536">
        <v>0.833196580410004</v>
      </c>
      <c r="V536">
        <v>0.78581006364388895</v>
      </c>
      <c r="W536">
        <v>0.54868626594543501</v>
      </c>
      <c r="X536">
        <v>0.79649788141250599</v>
      </c>
      <c r="Y536">
        <v>0.70575487667864001</v>
      </c>
    </row>
    <row r="537" spans="1:25" x14ac:dyDescent="0.4">
      <c r="A537" t="s">
        <v>445</v>
      </c>
      <c r="B537">
        <v>0.52700901031494096</v>
      </c>
      <c r="C537">
        <v>0.67986643314361594</v>
      </c>
      <c r="D537">
        <v>0.61224538750118696</v>
      </c>
      <c r="E537">
        <v>0.44264888763427701</v>
      </c>
      <c r="F537">
        <v>0.70064008235931396</v>
      </c>
      <c r="G537">
        <v>0.55165651629841495</v>
      </c>
      <c r="H537">
        <v>0.44634526968002303</v>
      </c>
      <c r="I537">
        <v>0.66281753778457597</v>
      </c>
      <c r="J537">
        <v>0.54302354606371095</v>
      </c>
      <c r="K537">
        <v>0.36809423565864602</v>
      </c>
      <c r="L537">
        <v>0.56673067808151201</v>
      </c>
      <c r="M537">
        <v>0.45749284397988099</v>
      </c>
      <c r="N537">
        <v>0.493135005235672</v>
      </c>
      <c r="O537">
        <v>0.76051145792007402</v>
      </c>
      <c r="P537">
        <v>0.64897881093479304</v>
      </c>
      <c r="Q537">
        <v>0.51228606700897195</v>
      </c>
      <c r="R537">
        <v>0.82864701747894298</v>
      </c>
      <c r="S537">
        <v>0.746161924468146</v>
      </c>
      <c r="T537">
        <v>0.60204333066940297</v>
      </c>
      <c r="U537">
        <v>0.85824614763259899</v>
      </c>
      <c r="V537">
        <v>0.81084568349141894</v>
      </c>
      <c r="W537">
        <v>0.56485915184020996</v>
      </c>
      <c r="X537">
        <v>0.79919463396072399</v>
      </c>
      <c r="Y537">
        <v>0.726370454780639</v>
      </c>
    </row>
    <row r="538" spans="1:25" x14ac:dyDescent="0.4">
      <c r="A538" t="s">
        <v>446</v>
      </c>
      <c r="B538">
        <v>0.50099742412567105</v>
      </c>
      <c r="C538">
        <v>0.67024850845336903</v>
      </c>
      <c r="D538">
        <v>0.58533915196146302</v>
      </c>
      <c r="E538">
        <v>0.52337241172790505</v>
      </c>
      <c r="F538">
        <v>0.64238840341568004</v>
      </c>
      <c r="G538">
        <v>0.58002369744437099</v>
      </c>
      <c r="H538">
        <v>0.54359453916549705</v>
      </c>
      <c r="I538">
        <v>0.73351615667343095</v>
      </c>
      <c r="J538">
        <v>0.61572596771376498</v>
      </c>
      <c r="K538">
        <v>0.42045843601226801</v>
      </c>
      <c r="L538">
        <v>0.62906116247177102</v>
      </c>
      <c r="M538">
        <v>0.51810630687645498</v>
      </c>
      <c r="N538">
        <v>0.44028520584106401</v>
      </c>
      <c r="O538">
        <v>0.65125590562820401</v>
      </c>
      <c r="P538">
        <v>0.55468319058418303</v>
      </c>
      <c r="Q538">
        <v>0.64710116386413596</v>
      </c>
      <c r="R538">
        <v>0.85956966876983598</v>
      </c>
      <c r="S538">
        <v>0.78129240018980795</v>
      </c>
      <c r="T538">
        <v>0.59590893983840898</v>
      </c>
      <c r="U538">
        <v>0.78190273046493497</v>
      </c>
      <c r="V538">
        <v>0.73386039478438303</v>
      </c>
      <c r="W538">
        <v>0.66903430223464999</v>
      </c>
      <c r="X538">
        <v>0.83051323890686002</v>
      </c>
      <c r="Y538">
        <v>0.79702024544988403</v>
      </c>
    </row>
    <row r="539" spans="1:25" x14ac:dyDescent="0.4">
      <c r="A539" t="s">
        <v>447</v>
      </c>
      <c r="B539">
        <v>0.17128875851631201</v>
      </c>
      <c r="C539">
        <v>0.50595211982727095</v>
      </c>
      <c r="D539">
        <v>0.27695330833814202</v>
      </c>
      <c r="E539">
        <v>0.478835970163345</v>
      </c>
      <c r="F539">
        <v>0.73121577501296997</v>
      </c>
      <c r="G539">
        <v>0.60856510824467702</v>
      </c>
      <c r="H539">
        <v>0.49624195694923401</v>
      </c>
      <c r="I539">
        <v>0.82458847761154197</v>
      </c>
      <c r="J539">
        <v>0.64810996062784298</v>
      </c>
      <c r="K539">
        <v>0.31786075234413103</v>
      </c>
      <c r="L539">
        <v>0.80464559793472301</v>
      </c>
      <c r="M539">
        <v>0.54037861759404104</v>
      </c>
      <c r="N539">
        <v>0.426405549049377</v>
      </c>
      <c r="O539">
        <v>0.77886378765106201</v>
      </c>
      <c r="P539">
        <v>0.59394999656332503</v>
      </c>
      <c r="Q539">
        <v>0.45453774929046598</v>
      </c>
      <c r="R539">
        <v>0.72766834497451804</v>
      </c>
      <c r="S539">
        <v>0.62643489421132104</v>
      </c>
      <c r="T539">
        <v>0.40003055334091198</v>
      </c>
      <c r="U539">
        <v>0.70154678821563698</v>
      </c>
      <c r="V539">
        <v>0.53600943555314895</v>
      </c>
      <c r="W539">
        <v>0.488320201635361</v>
      </c>
      <c r="X539">
        <v>0.79797261953353904</v>
      </c>
      <c r="Y539">
        <v>0.62317261889756403</v>
      </c>
    </row>
    <row r="540" spans="1:25" x14ac:dyDescent="0.4">
      <c r="A540" t="s">
        <v>448</v>
      </c>
      <c r="B540">
        <v>0.35140362381935097</v>
      </c>
      <c r="C540">
        <v>0.86574435234069802</v>
      </c>
      <c r="D540">
        <v>0.70254027623458204</v>
      </c>
      <c r="E540">
        <v>0.33578976988792397</v>
      </c>
      <c r="F540">
        <v>0.80956435203552202</v>
      </c>
      <c r="G540">
        <v>0.622694731292042</v>
      </c>
      <c r="H540">
        <v>0.489349275827408</v>
      </c>
      <c r="I540">
        <v>0.82714337110519398</v>
      </c>
      <c r="J540">
        <v>0.72009558078960001</v>
      </c>
      <c r="K540">
        <v>0.36075598001480103</v>
      </c>
      <c r="L540">
        <v>0.782390356063843</v>
      </c>
      <c r="M540">
        <v>0.61486697283633895</v>
      </c>
      <c r="N540">
        <v>0.38685771822929399</v>
      </c>
      <c r="O540">
        <v>0.76496976613998402</v>
      </c>
      <c r="P540">
        <v>0.54823516245923098</v>
      </c>
      <c r="Q540">
        <v>0.301710575819016</v>
      </c>
      <c r="R540">
        <v>0.85698384046554599</v>
      </c>
      <c r="S540">
        <v>0.530381375644565</v>
      </c>
      <c r="T540">
        <v>0.31901180744171098</v>
      </c>
      <c r="U540">
        <v>0.80459767580032304</v>
      </c>
      <c r="V540">
        <v>0.63779089228152197</v>
      </c>
      <c r="W540">
        <v>0.35862070322036699</v>
      </c>
      <c r="X540">
        <v>0.818181812763214</v>
      </c>
      <c r="Y540">
        <v>0.596929100069157</v>
      </c>
    </row>
    <row r="541" spans="1:25" x14ac:dyDescent="0.4">
      <c r="A541" t="s">
        <v>449</v>
      </c>
      <c r="B541">
        <v>0.341172695159912</v>
      </c>
      <c r="C541">
        <v>0.495896726846695</v>
      </c>
      <c r="D541">
        <v>0.40103698006043098</v>
      </c>
      <c r="E541">
        <v>0.34649455547332803</v>
      </c>
      <c r="F541">
        <v>0.63790923357009899</v>
      </c>
      <c r="G541">
        <v>0.52380215800725505</v>
      </c>
      <c r="H541">
        <v>0.40312635898590099</v>
      </c>
      <c r="I541">
        <v>0.70697313547134399</v>
      </c>
      <c r="J541">
        <v>0.552126233852827</v>
      </c>
      <c r="K541">
        <v>0.223208993673325</v>
      </c>
      <c r="L541">
        <v>0.46482890844345098</v>
      </c>
      <c r="M541">
        <v>0.32778615745214301</v>
      </c>
      <c r="N541">
        <v>0.32445290684700001</v>
      </c>
      <c r="O541">
        <v>0.45414608716964699</v>
      </c>
      <c r="P541">
        <v>0.380371424785027</v>
      </c>
      <c r="Q541">
        <v>0.36179083585739102</v>
      </c>
      <c r="R541">
        <v>0.85309523344039895</v>
      </c>
      <c r="S541">
        <v>0.59210866597982603</v>
      </c>
      <c r="T541">
        <v>0.34840205311775202</v>
      </c>
      <c r="U541">
        <v>0.71549737453460704</v>
      </c>
      <c r="V541">
        <v>0.53380372386712305</v>
      </c>
      <c r="W541">
        <v>0.33039888739585899</v>
      </c>
      <c r="X541">
        <v>0.75419658422470104</v>
      </c>
      <c r="Y541">
        <v>0.53175040987821698</v>
      </c>
    </row>
    <row r="542" spans="1:25" x14ac:dyDescent="0.4">
      <c r="A542" t="s">
        <v>450</v>
      </c>
      <c r="B542">
        <v>0.22011809051036799</v>
      </c>
      <c r="C542">
        <v>0.60824716091155995</v>
      </c>
      <c r="D542">
        <v>0.41898149653621303</v>
      </c>
      <c r="E542">
        <v>0.45679247379303001</v>
      </c>
      <c r="F542">
        <v>0.70752638578414895</v>
      </c>
      <c r="G542">
        <v>0.58247371056805497</v>
      </c>
      <c r="H542">
        <v>0.34118255972862199</v>
      </c>
      <c r="I542">
        <v>0.74868422746658303</v>
      </c>
      <c r="J542">
        <v>0.53682342301244301</v>
      </c>
      <c r="K542">
        <v>0.42576688528060902</v>
      </c>
      <c r="L542">
        <v>0.82932579517364502</v>
      </c>
      <c r="M542">
        <v>0.71784392802611696</v>
      </c>
      <c r="N542">
        <v>0.58303886651992798</v>
      </c>
      <c r="O542">
        <v>0.84403669834136996</v>
      </c>
      <c r="P542">
        <v>0.77710687699525205</v>
      </c>
      <c r="Q542">
        <v>0.61360335350036599</v>
      </c>
      <c r="R542">
        <v>0.83940595388412498</v>
      </c>
      <c r="S542">
        <v>0.78923092976860398</v>
      </c>
      <c r="T542">
        <v>0.58915525674819902</v>
      </c>
      <c r="U542">
        <v>0.810058534145355</v>
      </c>
      <c r="V542">
        <v>0.77353384546611603</v>
      </c>
      <c r="W542">
        <v>0.66780090332031194</v>
      </c>
      <c r="X542">
        <v>0.822559595108032</v>
      </c>
      <c r="Y542">
        <v>0.78823606605115104</v>
      </c>
    </row>
    <row r="543" spans="1:25" x14ac:dyDescent="0.4">
      <c r="A543" t="s">
        <v>451</v>
      </c>
      <c r="B543">
        <v>0.60852223634719804</v>
      </c>
      <c r="C543">
        <v>0.719091236591339</v>
      </c>
      <c r="D543">
        <v>0.65906595852639904</v>
      </c>
      <c r="E543">
        <v>0.38720923662185702</v>
      </c>
      <c r="F543">
        <v>0.61869966983795199</v>
      </c>
      <c r="G543">
        <v>0.49484001679552903</v>
      </c>
      <c r="H543">
        <v>0.45568946003913902</v>
      </c>
      <c r="I543">
        <v>0.68025434017181396</v>
      </c>
      <c r="J543">
        <v>0.55023766722944001</v>
      </c>
      <c r="K543">
        <v>0.34901961684227001</v>
      </c>
      <c r="L543">
        <v>0.54571545124053999</v>
      </c>
      <c r="M543">
        <v>0.42964799205462101</v>
      </c>
      <c r="N543">
        <v>0.48256283998489402</v>
      </c>
      <c r="O543">
        <v>0.56280732154846203</v>
      </c>
      <c r="P543">
        <v>0.52844496071338598</v>
      </c>
      <c r="Q543">
        <v>0.650759696960449</v>
      </c>
      <c r="R543">
        <v>0.82770067453384399</v>
      </c>
      <c r="S543">
        <v>0.76346833507220002</v>
      </c>
      <c r="T543">
        <v>0.64372193813323997</v>
      </c>
      <c r="U543">
        <v>0.76381206512451205</v>
      </c>
      <c r="V543">
        <v>0.71009640064504398</v>
      </c>
      <c r="W543">
        <v>0.72110646963119496</v>
      </c>
      <c r="X543">
        <v>0.83759528398513805</v>
      </c>
      <c r="Y543">
        <v>0.79681407743030097</v>
      </c>
    </row>
    <row r="544" spans="1:25" x14ac:dyDescent="0.4">
      <c r="A544" t="s">
        <v>452</v>
      </c>
      <c r="B544">
        <v>0.58910691738128695</v>
      </c>
      <c r="C544">
        <v>0.83327990770339999</v>
      </c>
      <c r="D544">
        <v>0.74265746566338298</v>
      </c>
      <c r="E544">
        <v>0.33269268274307301</v>
      </c>
      <c r="F544">
        <v>0.73363447189331099</v>
      </c>
      <c r="G544">
        <v>0.59137132957698901</v>
      </c>
      <c r="H544">
        <v>0.36967632174491899</v>
      </c>
      <c r="I544">
        <v>0.64210528135299705</v>
      </c>
      <c r="J544">
        <v>0.47380992212915801</v>
      </c>
      <c r="K544">
        <v>0.33375474810600297</v>
      </c>
      <c r="L544">
        <v>0.60203713178634599</v>
      </c>
      <c r="M544">
        <v>0.48228564180009698</v>
      </c>
      <c r="N544">
        <v>0.23435108363628401</v>
      </c>
      <c r="O544">
        <v>0.60860961675643899</v>
      </c>
      <c r="P544">
        <v>0.43226157068237098</v>
      </c>
      <c r="Q544">
        <v>0.44312408566474898</v>
      </c>
      <c r="R544">
        <v>0.81360220909118697</v>
      </c>
      <c r="S544">
        <v>0.66951994028517903</v>
      </c>
      <c r="T544">
        <v>0.55386567115783703</v>
      </c>
      <c r="U544">
        <v>0.81160593032836903</v>
      </c>
      <c r="V544">
        <v>0.72820609759509103</v>
      </c>
      <c r="W544">
        <v>0.48626816272735601</v>
      </c>
      <c r="X544">
        <v>0.72424721717834495</v>
      </c>
      <c r="Y544">
        <v>0.63702252919111801</v>
      </c>
    </row>
    <row r="545" spans="1:25" x14ac:dyDescent="0.4">
      <c r="A545" t="s">
        <v>453</v>
      </c>
      <c r="B545">
        <v>0.68724954128265403</v>
      </c>
      <c r="C545">
        <v>0.87116974592208896</v>
      </c>
      <c r="D545">
        <v>0.82735570970876804</v>
      </c>
      <c r="E545">
        <v>0.26306408643722501</v>
      </c>
      <c r="F545">
        <v>0.78786033391952504</v>
      </c>
      <c r="G545">
        <v>0.66299798403993104</v>
      </c>
      <c r="H545">
        <v>0.389473676681519</v>
      </c>
      <c r="I545">
        <v>0.651447653770447</v>
      </c>
      <c r="J545">
        <v>0.49059289197126998</v>
      </c>
      <c r="K545">
        <v>0.34288746118545499</v>
      </c>
      <c r="L545">
        <v>0.77113896608352706</v>
      </c>
      <c r="M545">
        <v>0.58703981413517503</v>
      </c>
      <c r="N545">
        <v>0.37919038534164401</v>
      </c>
      <c r="O545">
        <v>0.77933818101882901</v>
      </c>
      <c r="P545">
        <v>0.60538900542406404</v>
      </c>
      <c r="Q545">
        <v>0.55696868896484397</v>
      </c>
      <c r="R545">
        <v>0.83533912897109996</v>
      </c>
      <c r="S545">
        <v>0.80292900550512603</v>
      </c>
      <c r="T545">
        <v>0.68455499410629295</v>
      </c>
      <c r="U545">
        <v>0.83194214105606101</v>
      </c>
      <c r="V545">
        <v>0.800285498301188</v>
      </c>
      <c r="W545">
        <v>0.57810527086257901</v>
      </c>
      <c r="X545">
        <v>0.77668225765228305</v>
      </c>
      <c r="Y545">
        <v>0.68093918024757805</v>
      </c>
    </row>
    <row r="546" spans="1:25" x14ac:dyDescent="0.4">
      <c r="A546" t="s">
        <v>454</v>
      </c>
      <c r="B546">
        <v>0.69235974550247203</v>
      </c>
      <c r="C546">
        <v>0.80826133489608798</v>
      </c>
      <c r="D546">
        <v>0.76093559405382905</v>
      </c>
      <c r="E546">
        <v>0.67661720514297496</v>
      </c>
      <c r="F546">
        <v>0.79754567146301303</v>
      </c>
      <c r="G546">
        <v>0.75734345001332903</v>
      </c>
      <c r="H546">
        <v>0.80877536535263095</v>
      </c>
      <c r="I546">
        <v>0.85069441795349099</v>
      </c>
      <c r="J546">
        <v>0.83737785675946397</v>
      </c>
      <c r="K546">
        <v>0.64220184087753296</v>
      </c>
      <c r="L546">
        <v>0.80536913871765103</v>
      </c>
      <c r="M546">
        <v>0.76197476948008802</v>
      </c>
      <c r="N546">
        <v>0.45752307772636402</v>
      </c>
      <c r="O546">
        <v>0.67924827337265004</v>
      </c>
      <c r="P546">
        <v>0.59837532744688104</v>
      </c>
      <c r="Q546">
        <v>0.41951465606689498</v>
      </c>
      <c r="R546">
        <v>0.67176783084869396</v>
      </c>
      <c r="S546">
        <v>0.55147575455553399</v>
      </c>
      <c r="T546">
        <v>0.41159313917160001</v>
      </c>
      <c r="U546">
        <v>0.60886073112487804</v>
      </c>
      <c r="V546">
        <v>0.48905758997973298</v>
      </c>
      <c r="W546">
        <v>0.50071734189987205</v>
      </c>
      <c r="X546">
        <v>0.57984292507171598</v>
      </c>
      <c r="Y546">
        <v>0.539181888103485</v>
      </c>
    </row>
    <row r="547" spans="1:25" x14ac:dyDescent="0.4">
      <c r="A547" t="s">
        <v>455</v>
      </c>
      <c r="B547">
        <v>0.38616481423378002</v>
      </c>
      <c r="C547">
        <v>0.89243602752685502</v>
      </c>
      <c r="D547">
        <v>0.63649491510893197</v>
      </c>
      <c r="E547">
        <v>0.25324469804763799</v>
      </c>
      <c r="F547">
        <v>0.82724630832672097</v>
      </c>
      <c r="G547">
        <v>0.50189598406615998</v>
      </c>
      <c r="H547">
        <v>0.34210526943206798</v>
      </c>
      <c r="I547">
        <v>0.84892445802688599</v>
      </c>
      <c r="J547">
        <v>0.59185904646128995</v>
      </c>
      <c r="K547">
        <v>0.37392550706863398</v>
      </c>
      <c r="L547">
        <v>0.81547278165817305</v>
      </c>
      <c r="M547">
        <v>0.54648204079845497</v>
      </c>
      <c r="N547">
        <v>0.25878250598907498</v>
      </c>
      <c r="O547">
        <v>0.76065200567245495</v>
      </c>
      <c r="P547">
        <v>0.44046208617979998</v>
      </c>
      <c r="Q547">
        <v>0.27319261431693997</v>
      </c>
      <c r="R547">
        <v>0.74334514141082797</v>
      </c>
      <c r="S547">
        <v>0.43617436295015799</v>
      </c>
      <c r="T547">
        <v>0.31348955631256098</v>
      </c>
      <c r="U547">
        <v>0.70225566625595104</v>
      </c>
      <c r="V547">
        <v>0.53430213447202801</v>
      </c>
      <c r="W547">
        <v>0.357097387313843</v>
      </c>
      <c r="X547">
        <v>0.73458600044250499</v>
      </c>
      <c r="Y547">
        <v>0.56432514399812905</v>
      </c>
    </row>
    <row r="548" spans="1:25" x14ac:dyDescent="0.4">
      <c r="A548" t="s">
        <v>456</v>
      </c>
      <c r="B548">
        <v>0.51813560724258401</v>
      </c>
      <c r="C548">
        <v>0.81545501947402999</v>
      </c>
      <c r="D548">
        <v>0.67415865659713703</v>
      </c>
      <c r="E548">
        <v>0.45316132903099099</v>
      </c>
      <c r="F548">
        <v>0.66625165939331099</v>
      </c>
      <c r="G548">
        <v>0.58206675499677696</v>
      </c>
      <c r="H548">
        <v>0.60726171731948897</v>
      </c>
      <c r="I548">
        <v>0.75436818599700906</v>
      </c>
      <c r="J548">
        <v>0.68244747519493099</v>
      </c>
      <c r="K548">
        <v>0.43141153454780601</v>
      </c>
      <c r="L548">
        <v>0.64202022552490201</v>
      </c>
      <c r="M548">
        <v>0.52509294822812103</v>
      </c>
      <c r="N548">
        <v>0.24509327113628401</v>
      </c>
      <c r="O548">
        <v>0.48237231373786899</v>
      </c>
      <c r="P548">
        <v>0.38393812589347398</v>
      </c>
      <c r="Q548">
        <v>0.31738999485969499</v>
      </c>
      <c r="R548">
        <v>0.538690865039825</v>
      </c>
      <c r="S548">
        <v>0.42691893875598902</v>
      </c>
      <c r="T548">
        <v>0.56824362277984597</v>
      </c>
      <c r="U548">
        <v>0.67642527818679798</v>
      </c>
      <c r="V548">
        <v>0.62817302793264396</v>
      </c>
      <c r="W548">
        <v>0.35421687364578203</v>
      </c>
      <c r="X548">
        <v>0.68098616600036599</v>
      </c>
      <c r="Y548">
        <v>0.49397346675395998</v>
      </c>
    </row>
    <row r="549" spans="1:25" x14ac:dyDescent="0.4">
      <c r="A549" t="s">
        <v>457</v>
      </c>
      <c r="B549">
        <v>0.52917218208312999</v>
      </c>
      <c r="C549">
        <v>0.63499641418456998</v>
      </c>
      <c r="D549">
        <v>0.57837243543730799</v>
      </c>
      <c r="E549">
        <v>0.38586270809173601</v>
      </c>
      <c r="F549">
        <v>0.58789569139480602</v>
      </c>
      <c r="G549">
        <v>0.51017668843269304</v>
      </c>
      <c r="H549">
        <v>0.45381525158882102</v>
      </c>
      <c r="I549">
        <v>0.56108105182647705</v>
      </c>
      <c r="J549">
        <v>0.51456734538078297</v>
      </c>
      <c r="K549">
        <v>0.26209896802902199</v>
      </c>
      <c r="L549">
        <v>0.47319376468658397</v>
      </c>
      <c r="M549">
        <v>0.33200879395008098</v>
      </c>
      <c r="N549">
        <v>0.38092061877250699</v>
      </c>
      <c r="O549">
        <v>0.59328860044479403</v>
      </c>
      <c r="P549">
        <v>0.46144286957052</v>
      </c>
      <c r="Q549">
        <v>0.463437288999557</v>
      </c>
      <c r="R549">
        <v>0.68503546714782704</v>
      </c>
      <c r="S549">
        <v>0.59753578239017102</v>
      </c>
      <c r="T549">
        <v>0.52828902006149303</v>
      </c>
      <c r="U549">
        <v>0.77608382701873802</v>
      </c>
      <c r="V549">
        <v>0.67041853070259105</v>
      </c>
      <c r="W549">
        <v>0.45842331647872903</v>
      </c>
      <c r="X549">
        <v>0.78173363208770796</v>
      </c>
      <c r="Y549">
        <v>0.64067572686407304</v>
      </c>
    </row>
    <row r="550" spans="1:25" x14ac:dyDescent="0.4">
      <c r="A550" t="s">
        <v>458</v>
      </c>
      <c r="B550">
        <v>0.548031985759735</v>
      </c>
      <c r="C550">
        <v>0.69661158323287997</v>
      </c>
      <c r="D550">
        <v>0.62042696608437398</v>
      </c>
      <c r="E550">
        <v>0.41246137022972101</v>
      </c>
      <c r="F550">
        <v>0.56955438852310203</v>
      </c>
      <c r="G550">
        <v>0.47645207411713097</v>
      </c>
      <c r="H550">
        <v>0.60370492935180697</v>
      </c>
      <c r="I550">
        <v>0.75395858287811302</v>
      </c>
      <c r="J550">
        <v>0.716064317358865</v>
      </c>
      <c r="K550">
        <v>0.570570588111877</v>
      </c>
      <c r="L550">
        <v>0.75498574972152699</v>
      </c>
      <c r="M550">
        <v>0.67592653963300897</v>
      </c>
      <c r="N550">
        <v>0.61787992715835605</v>
      </c>
      <c r="O550">
        <v>0.78153133392333995</v>
      </c>
      <c r="P550">
        <v>0.71541107032034101</v>
      </c>
      <c r="Q550">
        <v>0.484982460737228</v>
      </c>
      <c r="R550">
        <v>0.65179312229156505</v>
      </c>
      <c r="S550">
        <v>0.53823633326424503</v>
      </c>
      <c r="T550">
        <v>0.49638396501541099</v>
      </c>
      <c r="U550">
        <v>0.66884940862655595</v>
      </c>
      <c r="V550">
        <v>0.566212389204237</v>
      </c>
      <c r="W550">
        <v>0.50786739587783802</v>
      </c>
      <c r="X550">
        <v>0.67910450696945202</v>
      </c>
      <c r="Y550">
        <v>0.59882116980022904</v>
      </c>
    </row>
    <row r="551" spans="1:25" x14ac:dyDescent="0.4">
      <c r="A551" t="s">
        <v>459</v>
      </c>
      <c r="B551">
        <v>0.58598679304122903</v>
      </c>
      <c r="C551">
        <v>0.79772633314132702</v>
      </c>
      <c r="D551">
        <v>0.70621929268042205</v>
      </c>
      <c r="E551">
        <v>0.42704272270202598</v>
      </c>
      <c r="F551">
        <v>0.60678362846374501</v>
      </c>
      <c r="G551">
        <v>0.52690840860207899</v>
      </c>
      <c r="H551">
        <v>0.29162657260894798</v>
      </c>
      <c r="I551">
        <v>0.65159130096435502</v>
      </c>
      <c r="J551">
        <v>0.44596219360828399</v>
      </c>
      <c r="K551">
        <v>0.39415323734283397</v>
      </c>
      <c r="L551">
        <v>0.59375</v>
      </c>
      <c r="M551">
        <v>0.489707464973132</v>
      </c>
      <c r="N551">
        <v>0.48871287703514099</v>
      </c>
      <c r="O551">
        <v>0.716588735580444</v>
      </c>
      <c r="P551">
        <v>0.66746337165435199</v>
      </c>
      <c r="Q551">
        <v>0.48458421230316201</v>
      </c>
      <c r="R551">
        <v>0.67467278242111195</v>
      </c>
      <c r="S551">
        <v>0.61091401427984204</v>
      </c>
      <c r="T551">
        <v>0.61754781007766701</v>
      </c>
      <c r="U551">
        <v>0.71551263332366899</v>
      </c>
      <c r="V551">
        <v>0.67709068953990903</v>
      </c>
      <c r="W551">
        <v>0.50239998102188099</v>
      </c>
      <c r="X551">
        <v>0.67888176441192605</v>
      </c>
      <c r="Y551">
        <v>0.59772626658280703</v>
      </c>
    </row>
    <row r="552" spans="1:25" x14ac:dyDescent="0.4">
      <c r="A552" t="s">
        <v>460</v>
      </c>
      <c r="B552">
        <v>0.52758127450943004</v>
      </c>
      <c r="C552">
        <v>0.78005719184875499</v>
      </c>
      <c r="D552">
        <v>0.713615524981703</v>
      </c>
      <c r="E552">
        <v>0.391662687063217</v>
      </c>
      <c r="F552">
        <v>0.61722719669341997</v>
      </c>
      <c r="G552">
        <v>0.50660670495459004</v>
      </c>
      <c r="H552">
        <v>0.57638889551162698</v>
      </c>
      <c r="I552">
        <v>0.72447323799133301</v>
      </c>
      <c r="J552">
        <v>0.64427574617522099</v>
      </c>
      <c r="K552">
        <v>0.43141391873359702</v>
      </c>
      <c r="L552">
        <v>0.60218578577041604</v>
      </c>
      <c r="M552">
        <v>0.52112909778952599</v>
      </c>
      <c r="N552">
        <v>0.40837898850441001</v>
      </c>
      <c r="O552">
        <v>0.68189436197280895</v>
      </c>
      <c r="P552">
        <v>0.56397111022046598</v>
      </c>
      <c r="Q552">
        <v>0.64831966161727905</v>
      </c>
      <c r="R552">
        <v>0.83778077363967896</v>
      </c>
      <c r="S552">
        <v>0.781168129827295</v>
      </c>
      <c r="T552">
        <v>0.64211887121200595</v>
      </c>
      <c r="U552">
        <v>0.773573398590088</v>
      </c>
      <c r="V552">
        <v>0.73549449869564598</v>
      </c>
      <c r="W552">
        <v>0.40601503849029502</v>
      </c>
      <c r="X552">
        <v>0.69755059480667103</v>
      </c>
      <c r="Y552">
        <v>0.48302229174545802</v>
      </c>
    </row>
    <row r="553" spans="1:25" x14ac:dyDescent="0.4">
      <c r="A553" t="s">
        <v>461</v>
      </c>
      <c r="B553">
        <v>0.38562640547752403</v>
      </c>
      <c r="C553">
        <v>0.78525441884994496</v>
      </c>
      <c r="D553">
        <v>0.67274689674377397</v>
      </c>
      <c r="E553">
        <v>0.35418632626533503</v>
      </c>
      <c r="F553">
        <v>0.66550868749618497</v>
      </c>
      <c r="G553">
        <v>0.52170729787662795</v>
      </c>
      <c r="H553">
        <v>0.62646549940109297</v>
      </c>
      <c r="I553">
        <v>0.81220889091491699</v>
      </c>
      <c r="J553">
        <v>0.73196184936195896</v>
      </c>
      <c r="K553">
        <v>0.53904044628143299</v>
      </c>
      <c r="L553">
        <v>0.79801154136657704</v>
      </c>
      <c r="M553">
        <v>0.71658325857586302</v>
      </c>
      <c r="N553">
        <v>0.50549453496932995</v>
      </c>
      <c r="O553">
        <v>0.71059429645538297</v>
      </c>
      <c r="P553">
        <v>0.60578437284989795</v>
      </c>
      <c r="Q553">
        <v>0.39984881877899198</v>
      </c>
      <c r="R553">
        <v>0.65147197246551503</v>
      </c>
      <c r="S553">
        <v>0.49025869971573899</v>
      </c>
      <c r="T553">
        <v>0.48891437053680398</v>
      </c>
      <c r="U553">
        <v>0.74193131923675504</v>
      </c>
      <c r="V553">
        <v>0.59162313287908397</v>
      </c>
      <c r="W553">
        <v>0.48877799510955799</v>
      </c>
      <c r="X553">
        <v>0.75189197063446001</v>
      </c>
      <c r="Y553">
        <v>0.57158630845522596</v>
      </c>
    </row>
    <row r="554" spans="1:25" x14ac:dyDescent="0.4">
      <c r="A554" t="s">
        <v>462</v>
      </c>
      <c r="B554">
        <v>0.68173336982727095</v>
      </c>
      <c r="C554">
        <v>0.79744154214858998</v>
      </c>
      <c r="D554">
        <v>0.74289330866484504</v>
      </c>
      <c r="E554">
        <v>0.55589854717254605</v>
      </c>
      <c r="F554">
        <v>0.73313927650451705</v>
      </c>
      <c r="G554">
        <v>0.64645741154662295</v>
      </c>
      <c r="H554">
        <v>0.43006688356399497</v>
      </c>
      <c r="I554">
        <v>0.69648545980453502</v>
      </c>
      <c r="J554">
        <v>0.52567681907552499</v>
      </c>
      <c r="K554">
        <v>0.36816817522049</v>
      </c>
      <c r="L554">
        <v>0.65820795297622703</v>
      </c>
      <c r="M554">
        <v>0.46635979071127598</v>
      </c>
      <c r="N554">
        <v>0.43131783604621898</v>
      </c>
      <c r="O554">
        <v>0.67808854579925504</v>
      </c>
      <c r="P554">
        <v>0.49461007118225098</v>
      </c>
      <c r="Q554">
        <v>0.63957017660141002</v>
      </c>
      <c r="R554">
        <v>0.81391823291778598</v>
      </c>
      <c r="S554">
        <v>0.77088380387399003</v>
      </c>
      <c r="T554">
        <v>0.68042933940887496</v>
      </c>
      <c r="U554">
        <v>0.83368104696273804</v>
      </c>
      <c r="V554">
        <v>0.78366521449215598</v>
      </c>
      <c r="W554">
        <v>0.58028662204742398</v>
      </c>
      <c r="X554">
        <v>0.75428414344787598</v>
      </c>
      <c r="Y554">
        <v>0.69056885907080301</v>
      </c>
    </row>
    <row r="555" spans="1:25" x14ac:dyDescent="0.4">
      <c r="A555" t="s">
        <v>463</v>
      </c>
      <c r="B555">
        <v>0.46999123692512501</v>
      </c>
      <c r="C555">
        <v>0.62715613842010498</v>
      </c>
      <c r="D555">
        <v>0.54582191109657296</v>
      </c>
      <c r="E555">
        <v>0.51288855075836204</v>
      </c>
      <c r="F555">
        <v>0.697959303855896</v>
      </c>
      <c r="G555">
        <v>0.60665782860347195</v>
      </c>
      <c r="H555">
        <v>0.63284379243850697</v>
      </c>
      <c r="I555">
        <v>0.829753398895264</v>
      </c>
      <c r="J555">
        <v>0.76157589810235204</v>
      </c>
      <c r="K555">
        <v>0.55435359477996804</v>
      </c>
      <c r="L555">
        <v>0.70644325017929099</v>
      </c>
      <c r="M555">
        <v>0.61362582785742603</v>
      </c>
      <c r="N555">
        <v>0.37645348906517001</v>
      </c>
      <c r="O555">
        <v>0.60486322641372703</v>
      </c>
      <c r="P555">
        <v>0.44756989819662901</v>
      </c>
      <c r="Q555">
        <v>0.40032890439033503</v>
      </c>
      <c r="R555">
        <v>0.782276451587677</v>
      </c>
      <c r="S555">
        <v>0.63184003574507597</v>
      </c>
      <c r="T555">
        <v>0.61842107772827104</v>
      </c>
      <c r="U555">
        <v>0.81462407112121604</v>
      </c>
      <c r="V555">
        <v>0.73240450620651298</v>
      </c>
      <c r="W555">
        <v>0.55631917715072599</v>
      </c>
      <c r="X555">
        <v>0.80329954624176003</v>
      </c>
      <c r="Y555">
        <v>0.66967369999204396</v>
      </c>
    </row>
    <row r="556" spans="1:25" x14ac:dyDescent="0.4">
      <c r="A556" t="s">
        <v>464</v>
      </c>
      <c r="B556">
        <v>0.316754370927811</v>
      </c>
      <c r="C556">
        <v>0.54660755395889304</v>
      </c>
      <c r="D556">
        <v>0.39926991257174299</v>
      </c>
      <c r="E556">
        <v>0.37206506729125999</v>
      </c>
      <c r="F556">
        <v>0.71506267786026001</v>
      </c>
      <c r="G556">
        <v>0.55184525621348401</v>
      </c>
      <c r="H556">
        <v>0.58894228935241699</v>
      </c>
      <c r="I556">
        <v>0.85035496950149503</v>
      </c>
      <c r="J556">
        <v>0.73590327254657095</v>
      </c>
      <c r="K556">
        <v>0.43717381358146701</v>
      </c>
      <c r="L556">
        <v>0.77425664663314797</v>
      </c>
      <c r="M556">
        <v>0.67188070519217102</v>
      </c>
      <c r="N556">
        <v>0.54029852151870705</v>
      </c>
      <c r="O556">
        <v>0.78600823879241899</v>
      </c>
      <c r="P556">
        <v>0.70412183835588604</v>
      </c>
      <c r="Q556">
        <v>0.48184973001480103</v>
      </c>
      <c r="R556">
        <v>0.79179465770721402</v>
      </c>
      <c r="S556">
        <v>0.67899865960252703</v>
      </c>
      <c r="T556">
        <v>0.57554423809051503</v>
      </c>
      <c r="U556">
        <v>0.83342993259429898</v>
      </c>
      <c r="V556">
        <v>0.78087867498397801</v>
      </c>
      <c r="W556">
        <v>0.52689105272293102</v>
      </c>
      <c r="X556">
        <v>0.77564907073974598</v>
      </c>
      <c r="Y556">
        <v>0.69693587895097397</v>
      </c>
    </row>
    <row r="557" spans="1:25" x14ac:dyDescent="0.4">
      <c r="A557" t="s">
        <v>465</v>
      </c>
      <c r="B557">
        <v>0.41013529896736101</v>
      </c>
      <c r="C557">
        <v>0.78639769554138195</v>
      </c>
      <c r="D557">
        <v>0.61521883760945195</v>
      </c>
      <c r="E557">
        <v>0.41279661655425998</v>
      </c>
      <c r="F557">
        <v>0.74651521444320701</v>
      </c>
      <c r="G557">
        <v>0.59124224139063497</v>
      </c>
      <c r="H557">
        <v>0.481253832578659</v>
      </c>
      <c r="I557">
        <v>0.73018079996108998</v>
      </c>
      <c r="J557">
        <v>0.60015306479475505</v>
      </c>
      <c r="K557">
        <v>0.3859503865242</v>
      </c>
      <c r="L557">
        <v>0.63299798965454102</v>
      </c>
      <c r="M557">
        <v>0.52936416629994898</v>
      </c>
      <c r="N557">
        <v>0.534437656402588</v>
      </c>
      <c r="O557">
        <v>0.81798243522643999</v>
      </c>
      <c r="P557">
        <v>0.72630309991622199</v>
      </c>
      <c r="Q557">
        <v>0.52076369524002097</v>
      </c>
      <c r="R557">
        <v>0.77848148345947299</v>
      </c>
      <c r="S557">
        <v>0.66047949670405903</v>
      </c>
      <c r="T557">
        <v>0.38650393486022899</v>
      </c>
      <c r="U557">
        <v>0.68626409769058205</v>
      </c>
      <c r="V557">
        <v>0.51408828945642104</v>
      </c>
      <c r="W557">
        <v>0.40879932045936601</v>
      </c>
      <c r="X557">
        <v>0.61851465702056896</v>
      </c>
      <c r="Y557">
        <v>0.49672168426299401</v>
      </c>
    </row>
    <row r="558" spans="1:25" x14ac:dyDescent="0.4">
      <c r="A558" t="s">
        <v>466</v>
      </c>
      <c r="B558">
        <v>0.476278215646744</v>
      </c>
      <c r="C558">
        <v>0.58592784404754605</v>
      </c>
      <c r="D558">
        <v>0.51483062138924196</v>
      </c>
      <c r="E558">
        <v>0.51734030246734597</v>
      </c>
      <c r="F558">
        <v>0.60240966081619296</v>
      </c>
      <c r="G558">
        <v>0.55191834614827096</v>
      </c>
      <c r="H558">
        <v>0.48650169372558599</v>
      </c>
      <c r="I558">
        <v>0.56222313642501798</v>
      </c>
      <c r="J558">
        <v>0.52249844028399495</v>
      </c>
      <c r="K558">
        <v>0.382550328969955</v>
      </c>
      <c r="L558">
        <v>0.51005381345748901</v>
      </c>
      <c r="M558">
        <v>0.43869028412378802</v>
      </c>
      <c r="N558">
        <v>0.48833593726158098</v>
      </c>
      <c r="O558">
        <v>0.65867108106613204</v>
      </c>
      <c r="P558">
        <v>0.58655568498831501</v>
      </c>
      <c r="Q558">
        <v>0.62039130926132202</v>
      </c>
      <c r="R558">
        <v>0.83952069282531705</v>
      </c>
      <c r="S558">
        <v>0.74992510447135297</v>
      </c>
      <c r="T558">
        <v>0.76638674736022905</v>
      </c>
      <c r="U558">
        <v>0.85675758123397805</v>
      </c>
      <c r="V558">
        <v>0.81649451989393995</v>
      </c>
      <c r="W558">
        <v>0.63524442911148105</v>
      </c>
      <c r="X558">
        <v>0.78549671173095703</v>
      </c>
      <c r="Y558">
        <v>0.72417694788712705</v>
      </c>
    </row>
    <row r="559" spans="1:25" x14ac:dyDescent="0.4">
      <c r="A559" t="s">
        <v>467</v>
      </c>
      <c r="B559">
        <v>0.85193628072738603</v>
      </c>
      <c r="C559">
        <v>0.89590346813201904</v>
      </c>
      <c r="D559">
        <v>0.88353529691696198</v>
      </c>
      <c r="E559">
        <v>0.76039570569992099</v>
      </c>
      <c r="F559">
        <v>0.84103643894195601</v>
      </c>
      <c r="G559">
        <v>0.82220997810363805</v>
      </c>
      <c r="H559">
        <v>0.74932694435119596</v>
      </c>
      <c r="I559">
        <v>0.83872866630554199</v>
      </c>
      <c r="J559">
        <v>0.81613733053207405</v>
      </c>
      <c r="K559">
        <v>0.48160442709922802</v>
      </c>
      <c r="L559">
        <v>0.70320332050323497</v>
      </c>
      <c r="M559">
        <v>0.59845538854599001</v>
      </c>
      <c r="N559">
        <v>0.67342996597289995</v>
      </c>
      <c r="O559">
        <v>0.80696707963943504</v>
      </c>
      <c r="P559">
        <v>0.75802097558975201</v>
      </c>
      <c r="Q559">
        <v>0.73539215326309204</v>
      </c>
      <c r="R559">
        <v>0.87050783634185802</v>
      </c>
      <c r="S559">
        <v>0.83408051729202204</v>
      </c>
      <c r="T559">
        <v>0.50757575035095204</v>
      </c>
      <c r="U559">
        <v>0.70596265792846702</v>
      </c>
      <c r="V559">
        <v>0.59024185419082598</v>
      </c>
      <c r="W559">
        <v>0.67073172330856301</v>
      </c>
      <c r="X559">
        <v>0.83284997940063499</v>
      </c>
      <c r="Y559">
        <v>0.78012887954711896</v>
      </c>
    </row>
    <row r="560" spans="1:25" x14ac:dyDescent="0.4">
      <c r="A560" t="s">
        <v>468</v>
      </c>
      <c r="B560">
        <v>0.60067063570022605</v>
      </c>
      <c r="C560">
        <v>0.91289609670639005</v>
      </c>
      <c r="D560">
        <v>0.86146611512244298</v>
      </c>
      <c r="E560">
        <v>0.68773233890533403</v>
      </c>
      <c r="F560">
        <v>0.85818511247634899</v>
      </c>
      <c r="G560">
        <v>0.79496416852280904</v>
      </c>
      <c r="H560">
        <v>0.60675036907196001</v>
      </c>
      <c r="I560">
        <v>0.84533613920211803</v>
      </c>
      <c r="J560">
        <v>0.78315871416985505</v>
      </c>
      <c r="K560">
        <v>0.466609597206116</v>
      </c>
      <c r="L560">
        <v>0.77564543485641502</v>
      </c>
      <c r="M560">
        <v>0.58725140384725605</v>
      </c>
      <c r="N560">
        <v>0.53360861539840698</v>
      </c>
      <c r="O560">
        <v>0.83822125196456898</v>
      </c>
      <c r="P560">
        <v>0.73992010172422895</v>
      </c>
      <c r="Q560">
        <v>0.70747536420822099</v>
      </c>
      <c r="R560">
        <v>0.874733746051788</v>
      </c>
      <c r="S560">
        <v>0.83692506573221703</v>
      </c>
      <c r="T560">
        <v>0.432192653417587</v>
      </c>
      <c r="U560">
        <v>0.84228265285491899</v>
      </c>
      <c r="V560">
        <v>0.67459538605836</v>
      </c>
      <c r="W560">
        <v>0.53553301095962502</v>
      </c>
      <c r="X560">
        <v>0.86008834838867199</v>
      </c>
      <c r="Y560">
        <v>0.67648657431473602</v>
      </c>
    </row>
    <row r="561" spans="1:25" x14ac:dyDescent="0.4">
      <c r="A561" t="s">
        <v>469</v>
      </c>
      <c r="B561">
        <v>0.81267011165618896</v>
      </c>
      <c r="C561">
        <v>0.89727973937988303</v>
      </c>
      <c r="D561">
        <v>0.87802503434094503</v>
      </c>
      <c r="E561">
        <v>0.74616926908492998</v>
      </c>
      <c r="F561">
        <v>0.84358280897140503</v>
      </c>
      <c r="G561">
        <v>0.81950896436517895</v>
      </c>
      <c r="H561">
        <v>0.73735308647155795</v>
      </c>
      <c r="I561">
        <v>0.80996525287628196</v>
      </c>
      <c r="J561">
        <v>0.78505516377362405</v>
      </c>
      <c r="K561">
        <v>0.43383356928825401</v>
      </c>
      <c r="L561">
        <v>0.65283018350601196</v>
      </c>
      <c r="M561">
        <v>0.51570127010345401</v>
      </c>
      <c r="N561">
        <v>0.68914890289306596</v>
      </c>
      <c r="O561">
        <v>0.85057157278060902</v>
      </c>
      <c r="P561">
        <v>0.79817906834862495</v>
      </c>
      <c r="Q561">
        <v>0.76830959320068404</v>
      </c>
      <c r="R561">
        <v>0.84906220436096203</v>
      </c>
      <c r="S561">
        <v>0.819487855651162</v>
      </c>
      <c r="T561">
        <v>0.40731555223464999</v>
      </c>
      <c r="U561">
        <v>0.68825215101242099</v>
      </c>
      <c r="V561">
        <v>0.529367410052906</v>
      </c>
      <c r="W561">
        <v>0.67539864778518699</v>
      </c>
      <c r="X561">
        <v>0.84549814462661699</v>
      </c>
      <c r="Y561">
        <v>0.78669934489510296</v>
      </c>
    </row>
    <row r="562" spans="1:25" x14ac:dyDescent="0.4">
      <c r="A562" t="s">
        <v>470</v>
      </c>
      <c r="B562">
        <v>0.41268116235732999</v>
      </c>
      <c r="C562">
        <v>0.61769735813140902</v>
      </c>
      <c r="D562">
        <v>0.52974655196584497</v>
      </c>
      <c r="E562">
        <v>0.30067792534828203</v>
      </c>
      <c r="F562">
        <v>0.46165767312049899</v>
      </c>
      <c r="G562">
        <v>0.37861870691694099</v>
      </c>
      <c r="H562">
        <v>0.353518426418304</v>
      </c>
      <c r="I562">
        <v>0.52226364612579301</v>
      </c>
      <c r="J562">
        <v>0.445864228339031</v>
      </c>
      <c r="K562">
        <v>0.497311800718307</v>
      </c>
      <c r="L562">
        <v>0.74452584981918302</v>
      </c>
      <c r="M562">
        <v>0.633518487215042</v>
      </c>
      <c r="N562">
        <v>0.47028821706771901</v>
      </c>
      <c r="O562">
        <v>0.72541129589080799</v>
      </c>
      <c r="P562">
        <v>0.62302523748628003</v>
      </c>
      <c r="Q562">
        <v>0.48246276378631597</v>
      </c>
      <c r="R562">
        <v>0.78384226560592696</v>
      </c>
      <c r="S562">
        <v>0.68709965615436996</v>
      </c>
      <c r="T562">
        <v>0.407542765140533</v>
      </c>
      <c r="U562">
        <v>0.52193981409072898</v>
      </c>
      <c r="V562">
        <v>0.47067000434316397</v>
      </c>
      <c r="W562">
        <v>0.53788530826568604</v>
      </c>
      <c r="X562">
        <v>0.69766533374786399</v>
      </c>
      <c r="Y562">
        <v>0.617960956589929</v>
      </c>
    </row>
    <row r="563" spans="1:25" x14ac:dyDescent="0.4">
      <c r="A563" t="s">
        <v>471</v>
      </c>
      <c r="B563">
        <v>0.60573029518127397</v>
      </c>
      <c r="C563">
        <v>0.741951763629913</v>
      </c>
      <c r="D563">
        <v>0.67494086921215102</v>
      </c>
      <c r="E563">
        <v>0.36923959851264998</v>
      </c>
      <c r="F563">
        <v>0.64031648635864302</v>
      </c>
      <c r="G563">
        <v>0.54510295670479603</v>
      </c>
      <c r="H563">
        <v>0.46928983926773099</v>
      </c>
      <c r="I563">
        <v>0.66953527927398704</v>
      </c>
      <c r="J563">
        <v>0.58400624617934205</v>
      </c>
      <c r="K563">
        <v>0.42951253056526201</v>
      </c>
      <c r="L563">
        <v>0.57793766260147095</v>
      </c>
      <c r="M563">
        <v>0.477818123996258</v>
      </c>
      <c r="N563">
        <v>0.59977722167968806</v>
      </c>
      <c r="O563">
        <v>0.774655520915985</v>
      </c>
      <c r="P563">
        <v>0.70162490382790499</v>
      </c>
      <c r="Q563">
        <v>0.79276728630065896</v>
      </c>
      <c r="R563">
        <v>0.86433750391006503</v>
      </c>
      <c r="S563">
        <v>0.83392058685421899</v>
      </c>
      <c r="T563">
        <v>0.80345445871353105</v>
      </c>
      <c r="U563">
        <v>0.84459459781646695</v>
      </c>
      <c r="V563">
        <v>0.82844187133014202</v>
      </c>
      <c r="W563">
        <v>0.806593418121338</v>
      </c>
      <c r="X563">
        <v>0.83962261676788297</v>
      </c>
      <c r="Y563">
        <v>0.826461317017674</v>
      </c>
    </row>
    <row r="564" spans="1:25" x14ac:dyDescent="0.4">
      <c r="A564" t="s">
        <v>472</v>
      </c>
      <c r="B564">
        <v>0.74541836977005005</v>
      </c>
      <c r="C564">
        <v>0.80955171585082997</v>
      </c>
      <c r="D564">
        <v>0.78754062835986804</v>
      </c>
      <c r="E564">
        <v>0.43759062886238098</v>
      </c>
      <c r="F564">
        <v>0.58328050374984697</v>
      </c>
      <c r="G564">
        <v>0.49574671800320003</v>
      </c>
      <c r="H564">
        <v>0.61065572500228904</v>
      </c>
      <c r="I564">
        <v>0.76702511310577404</v>
      </c>
      <c r="J564">
        <v>0.67859839017574597</v>
      </c>
      <c r="K564">
        <v>0.677989482879639</v>
      </c>
      <c r="L564">
        <v>0.83295965194702104</v>
      </c>
      <c r="M564">
        <v>0.76016582892491302</v>
      </c>
      <c r="N564">
        <v>0.67953366041183505</v>
      </c>
      <c r="O564">
        <v>0.83440124988555897</v>
      </c>
      <c r="P564">
        <v>0.77024239760178803</v>
      </c>
      <c r="Q564">
        <v>0.74981820583343495</v>
      </c>
      <c r="R564">
        <v>0.83801430463790905</v>
      </c>
      <c r="S564">
        <v>0.810203621020684</v>
      </c>
      <c r="T564">
        <v>0.52352941036224399</v>
      </c>
      <c r="U564">
        <v>0.76881396770477295</v>
      </c>
      <c r="V564">
        <v>0.70932217744680504</v>
      </c>
      <c r="W564">
        <v>0.65777993202209495</v>
      </c>
      <c r="X564">
        <v>0.81691366434097301</v>
      </c>
      <c r="Y564">
        <v>0.75866176531865004</v>
      </c>
    </row>
    <row r="565" spans="1:25" x14ac:dyDescent="0.4">
      <c r="A565" t="s">
        <v>473</v>
      </c>
      <c r="B565">
        <v>0.45122537016868602</v>
      </c>
      <c r="C565">
        <v>0.76455366611480702</v>
      </c>
      <c r="D565">
        <v>0.57034661593260605</v>
      </c>
      <c r="E565">
        <v>0.39215409755706798</v>
      </c>
      <c r="F565">
        <v>0.72977179288864102</v>
      </c>
      <c r="G565">
        <v>0.58685472386854698</v>
      </c>
      <c r="H565">
        <v>0.44378697872161899</v>
      </c>
      <c r="I565">
        <v>0.827567279338837</v>
      </c>
      <c r="J565">
        <v>0.66621336009767296</v>
      </c>
      <c r="K565">
        <v>0.46439316868781999</v>
      </c>
      <c r="L565">
        <v>0.85395568609237704</v>
      </c>
      <c r="M565">
        <v>0.68042123428097501</v>
      </c>
      <c r="N565">
        <v>0.55046319961547896</v>
      </c>
      <c r="O565">
        <v>0.83138543367385898</v>
      </c>
      <c r="P565">
        <v>0.716396442166081</v>
      </c>
      <c r="Q565">
        <v>0.52023851871490501</v>
      </c>
      <c r="R565">
        <v>0.82228487730026201</v>
      </c>
      <c r="S565">
        <v>0.71597882332625196</v>
      </c>
      <c r="T565">
        <v>0.61521250009536699</v>
      </c>
      <c r="U565">
        <v>0.82948088645935103</v>
      </c>
      <c r="V565">
        <v>0.75339352863806297</v>
      </c>
      <c r="W565">
        <v>0.44486233592033397</v>
      </c>
      <c r="X565">
        <v>0.67040711641311601</v>
      </c>
      <c r="Y565">
        <v>0.55676642943311605</v>
      </c>
    </row>
    <row r="566" spans="1:25" x14ac:dyDescent="0.4">
      <c r="A566" t="s">
        <v>474</v>
      </c>
      <c r="B566">
        <v>0.751725554466248</v>
      </c>
      <c r="C566">
        <v>0.86046087741851796</v>
      </c>
      <c r="D566">
        <v>0.82672076194714295</v>
      </c>
      <c r="E566">
        <v>0.59618502855300903</v>
      </c>
      <c r="F566">
        <v>0.771390020847321</v>
      </c>
      <c r="G566">
        <v>0.72652922226832495</v>
      </c>
      <c r="H566">
        <v>0.68766480684280396</v>
      </c>
      <c r="I566">
        <v>0.79285061359405495</v>
      </c>
      <c r="J566">
        <v>0.76115200764093605</v>
      </c>
      <c r="K566">
        <v>0.65608149766921997</v>
      </c>
      <c r="L566">
        <v>0.78975743055343595</v>
      </c>
      <c r="M566">
        <v>0.73684670069278801</v>
      </c>
      <c r="N566">
        <v>0.36748695373535201</v>
      </c>
      <c r="O566">
        <v>0.52007758617401101</v>
      </c>
      <c r="P566">
        <v>0.43536002972187099</v>
      </c>
      <c r="Q566">
        <v>0.62589710950851396</v>
      </c>
      <c r="R566">
        <v>0.83085560798644997</v>
      </c>
      <c r="S566">
        <v>0.74921496556355405</v>
      </c>
      <c r="T566">
        <v>0.69519263505935702</v>
      </c>
      <c r="U566">
        <v>0.81675976514816295</v>
      </c>
      <c r="V566">
        <v>0.76964975778873201</v>
      </c>
      <c r="W566">
        <v>0.63623362779617298</v>
      </c>
      <c r="X566">
        <v>0.78470766544341997</v>
      </c>
      <c r="Y566">
        <v>0.73795945522112705</v>
      </c>
    </row>
    <row r="567" spans="1:25" x14ac:dyDescent="0.4">
      <c r="A567" t="s">
        <v>475</v>
      </c>
      <c r="B567">
        <v>0.43467536568641701</v>
      </c>
      <c r="C567">
        <v>0.68441879749298096</v>
      </c>
      <c r="D567">
        <v>0.60728767712911003</v>
      </c>
      <c r="E567">
        <v>0.32741031050682101</v>
      </c>
      <c r="F567">
        <v>0.49866309762000999</v>
      </c>
      <c r="G567">
        <v>0.42446360190709398</v>
      </c>
      <c r="H567">
        <v>0.39931210875511203</v>
      </c>
      <c r="I567">
        <v>0.52928596735000599</v>
      </c>
      <c r="J567">
        <v>0.454143706957499</v>
      </c>
      <c r="K567">
        <v>0.52965587377548196</v>
      </c>
      <c r="L567">
        <v>0.70054507255554199</v>
      </c>
      <c r="M567">
        <v>0.60968232949574797</v>
      </c>
      <c r="N567">
        <v>0.49181905388832098</v>
      </c>
      <c r="O567">
        <v>0.68218404054641701</v>
      </c>
      <c r="P567">
        <v>0.58830897609392796</v>
      </c>
      <c r="Q567">
        <v>0.54470586776733398</v>
      </c>
      <c r="R567">
        <v>0.773784339427948</v>
      </c>
      <c r="S567">
        <v>0.66008097330729198</v>
      </c>
      <c r="T567">
        <v>0.34563314914703402</v>
      </c>
      <c r="U567">
        <v>0.58953946828842196</v>
      </c>
      <c r="V567">
        <v>0.459953081607819</v>
      </c>
      <c r="W567">
        <v>0.36659437417983998</v>
      </c>
      <c r="X567">
        <v>0.61519455909729004</v>
      </c>
      <c r="Y567">
        <v>0.50262896815935798</v>
      </c>
    </row>
    <row r="568" spans="1:25" x14ac:dyDescent="0.4">
      <c r="A568" t="s">
        <v>476</v>
      </c>
      <c r="B568">
        <v>0.26805162429809598</v>
      </c>
      <c r="C568">
        <v>0.76372271776199296</v>
      </c>
      <c r="D568">
        <v>0.50971290985972895</v>
      </c>
      <c r="E568">
        <v>0.50972110033035301</v>
      </c>
      <c r="F568">
        <v>0.75311750173568703</v>
      </c>
      <c r="G568">
        <v>0.70612086829422505</v>
      </c>
      <c r="H568">
        <v>0.52060663700103804</v>
      </c>
      <c r="I568">
        <v>0.81239891052246105</v>
      </c>
      <c r="J568">
        <v>0.75189669146014104</v>
      </c>
      <c r="K568">
        <v>0.31591951847076399</v>
      </c>
      <c r="L568">
        <v>0.59944623708724998</v>
      </c>
      <c r="M568">
        <v>0.41019791984833698</v>
      </c>
      <c r="N568">
        <v>0.46235823631286599</v>
      </c>
      <c r="O568">
        <v>0.78055483102798495</v>
      </c>
      <c r="P568">
        <v>0.68785460835936496</v>
      </c>
      <c r="Q568">
        <v>0.59989619255065896</v>
      </c>
      <c r="R568">
        <v>0.87126535177230802</v>
      </c>
      <c r="S568">
        <v>0.84032157321885803</v>
      </c>
      <c r="T568">
        <v>0.61637502908706698</v>
      </c>
      <c r="U568">
        <v>0.82912153005599998</v>
      </c>
      <c r="V568">
        <v>0.79216236013897601</v>
      </c>
      <c r="W568">
        <v>0.63288718461990401</v>
      </c>
      <c r="X568">
        <v>0.81652420759201005</v>
      </c>
      <c r="Y568">
        <v>0.78147755744140301</v>
      </c>
    </row>
    <row r="569" spans="1:25" x14ac:dyDescent="0.4">
      <c r="A569" t="s">
        <v>477</v>
      </c>
      <c r="B569">
        <v>0.51006227731704701</v>
      </c>
      <c r="C569">
        <v>0.81415587663650502</v>
      </c>
      <c r="D569">
        <v>0.68206592751484296</v>
      </c>
      <c r="E569">
        <v>0.423359364271164</v>
      </c>
      <c r="F569">
        <v>0.73374205827713002</v>
      </c>
      <c r="G569">
        <v>0.53671707563540505</v>
      </c>
      <c r="H569">
        <v>0.53809601068496704</v>
      </c>
      <c r="I569">
        <v>0.76528054475784302</v>
      </c>
      <c r="J569">
        <v>0.66328589004628802</v>
      </c>
      <c r="K569">
        <v>0.68687784671783403</v>
      </c>
      <c r="L569">
        <v>0.83093613386154197</v>
      </c>
      <c r="M569">
        <v>0.78503628805571901</v>
      </c>
      <c r="N569">
        <v>0.56980627775192305</v>
      </c>
      <c r="O569">
        <v>0.765336513519287</v>
      </c>
      <c r="P569">
        <v>0.69975613320575003</v>
      </c>
      <c r="Q569">
        <v>0.61201840639114402</v>
      </c>
      <c r="R569">
        <v>0.77633965015411399</v>
      </c>
      <c r="S569">
        <v>0.69939962789124099</v>
      </c>
      <c r="T569">
        <v>0.66171103715896595</v>
      </c>
      <c r="U569">
        <v>0.845958471298218</v>
      </c>
      <c r="V569">
        <v>0.78754795474164596</v>
      </c>
      <c r="W569">
        <v>0.64676034450530995</v>
      </c>
      <c r="X569">
        <v>0.80515587329864502</v>
      </c>
      <c r="Y569">
        <v>0.75322580805011796</v>
      </c>
    </row>
    <row r="570" spans="1:25" x14ac:dyDescent="0.4">
      <c r="A570" t="s">
        <v>478</v>
      </c>
      <c r="B570">
        <v>0.38551849126815801</v>
      </c>
      <c r="C570">
        <v>0.49341231584549</v>
      </c>
      <c r="D570">
        <v>0.448675624855498</v>
      </c>
      <c r="E570">
        <v>0.54146325588226296</v>
      </c>
      <c r="F570">
        <v>0.84710609912872303</v>
      </c>
      <c r="G570">
        <v>0.80797943191502097</v>
      </c>
      <c r="H570">
        <v>0.657689988613129</v>
      </c>
      <c r="I570">
        <v>0.86385428905487105</v>
      </c>
      <c r="J570">
        <v>0.83276662364342702</v>
      </c>
      <c r="K570">
        <v>0.59919029474258401</v>
      </c>
      <c r="L570">
        <v>0.86008709669113204</v>
      </c>
      <c r="M570">
        <v>0.81395866262268002</v>
      </c>
      <c r="N570">
        <v>0.63404011726379395</v>
      </c>
      <c r="O570">
        <v>0.84513598680496205</v>
      </c>
      <c r="P570">
        <v>0.81453526041903301</v>
      </c>
      <c r="Q570">
        <v>0.45397758483886702</v>
      </c>
      <c r="R570">
        <v>0.84214276075363204</v>
      </c>
      <c r="S570">
        <v>0.71323786360424102</v>
      </c>
      <c r="T570">
        <v>0.31336897611617998</v>
      </c>
      <c r="U570">
        <v>0.81500166654586803</v>
      </c>
      <c r="V570">
        <v>0.675809102496568</v>
      </c>
      <c r="W570">
        <v>0.35070422291755698</v>
      </c>
      <c r="X570">
        <v>0.85209006071090698</v>
      </c>
      <c r="Y570">
        <v>0.72888744265305505</v>
      </c>
    </row>
    <row r="571" spans="1:25" x14ac:dyDescent="0.4">
      <c r="A571" t="s">
        <v>479</v>
      </c>
      <c r="B571">
        <v>0.35725867748260498</v>
      </c>
      <c r="C571">
        <v>0.84884291887283303</v>
      </c>
      <c r="D571">
        <v>0.61241721800315696</v>
      </c>
      <c r="E571">
        <v>0.27947625517845198</v>
      </c>
      <c r="F571">
        <v>0.72817748785018899</v>
      </c>
      <c r="G571">
        <v>0.50667254309680199</v>
      </c>
      <c r="H571">
        <v>0.348956108093262</v>
      </c>
      <c r="I571">
        <v>0.72214180231094405</v>
      </c>
      <c r="J571">
        <v>0.48546510560848899</v>
      </c>
      <c r="K571">
        <v>0.45588234066963201</v>
      </c>
      <c r="L571">
        <v>0.74130070209503196</v>
      </c>
      <c r="M571">
        <v>0.594185348167516</v>
      </c>
      <c r="N571">
        <v>0.51130932569503795</v>
      </c>
      <c r="O571">
        <v>0.86997824907302901</v>
      </c>
      <c r="P571">
        <v>0.79003480325336095</v>
      </c>
      <c r="Q571">
        <v>0.615670025348663</v>
      </c>
      <c r="R571">
        <v>0.88150256872177102</v>
      </c>
      <c r="S571">
        <v>0.83841047320436501</v>
      </c>
      <c r="T571">
        <v>0.60980391502380404</v>
      </c>
      <c r="U571">
        <v>0.84420287609100297</v>
      </c>
      <c r="V571">
        <v>0.80689955621795095</v>
      </c>
      <c r="W571">
        <v>0.62627142667770397</v>
      </c>
      <c r="X571">
        <v>0.83052659034729004</v>
      </c>
      <c r="Y571">
        <v>0.78140945984624199</v>
      </c>
    </row>
    <row r="572" spans="1:25" x14ac:dyDescent="0.4">
      <c r="A572" t="s">
        <v>480</v>
      </c>
      <c r="B572">
        <v>0.32711496949195901</v>
      </c>
      <c r="C572">
        <v>0.93247884511947599</v>
      </c>
      <c r="D572">
        <v>0.79957175036505401</v>
      </c>
      <c r="E572">
        <v>0.27979171276092502</v>
      </c>
      <c r="F572">
        <v>0.88305586576461803</v>
      </c>
      <c r="G572">
        <v>0.75399635297355005</v>
      </c>
      <c r="H572">
        <v>0.46452224254608199</v>
      </c>
      <c r="I572">
        <v>0.86866414546966597</v>
      </c>
      <c r="J572">
        <v>0.79196239325109097</v>
      </c>
      <c r="K572">
        <v>0.53184062242507901</v>
      </c>
      <c r="L572">
        <v>0.86575657129287698</v>
      </c>
      <c r="M572">
        <v>0.793916643355284</v>
      </c>
      <c r="N572">
        <v>0.52262699604034402</v>
      </c>
      <c r="O572">
        <v>0.860448598861694</v>
      </c>
      <c r="P572">
        <v>0.75195272881295805</v>
      </c>
      <c r="Q572">
        <v>0.49991616606712302</v>
      </c>
      <c r="R572">
        <v>0.86733233928680398</v>
      </c>
      <c r="S572">
        <v>0.77470891998306801</v>
      </c>
      <c r="T572">
        <v>0.454545468091965</v>
      </c>
      <c r="U572">
        <v>0.87082886695861805</v>
      </c>
      <c r="V572">
        <v>0.78585790283373302</v>
      </c>
      <c r="W572">
        <v>0.40540540218353299</v>
      </c>
      <c r="X572">
        <v>0.84838348627090499</v>
      </c>
      <c r="Y572">
        <v>0.67024445805892097</v>
      </c>
    </row>
    <row r="573" spans="1:25" x14ac:dyDescent="0.4">
      <c r="A573" t="s">
        <v>598</v>
      </c>
      <c r="B573">
        <v>0.497566789388657</v>
      </c>
      <c r="C573">
        <v>0.87675923109054599</v>
      </c>
      <c r="D573">
        <v>0.75014911136530005</v>
      </c>
      <c r="E573">
        <v>0.52480655908584595</v>
      </c>
      <c r="F573">
        <v>0.82828664779663097</v>
      </c>
      <c r="G573">
        <v>0.72864783468745697</v>
      </c>
      <c r="H573">
        <v>0.58829897642135598</v>
      </c>
      <c r="I573">
        <v>0.87332963943481401</v>
      </c>
      <c r="J573">
        <v>0.74335448896842204</v>
      </c>
      <c r="K573">
        <v>0.48692932724952698</v>
      </c>
      <c r="L573">
        <v>0.87352633476257302</v>
      </c>
      <c r="M573">
        <v>0.76756398898104095</v>
      </c>
      <c r="N573">
        <v>0.53246891498565696</v>
      </c>
      <c r="O573">
        <v>0.87275201082229603</v>
      </c>
      <c r="P573">
        <v>0.76066253019460695</v>
      </c>
      <c r="Q573">
        <v>0.48924076557159402</v>
      </c>
      <c r="R573">
        <v>0.88192349672317505</v>
      </c>
      <c r="S573">
        <v>0.79321448756502799</v>
      </c>
      <c r="T573">
        <v>0.51092016696929898</v>
      </c>
      <c r="U573">
        <v>0.89665591716766402</v>
      </c>
      <c r="V573">
        <v>0.820868725967837</v>
      </c>
      <c r="W573">
        <v>0.57195466756820701</v>
      </c>
      <c r="X573">
        <v>0.84971708059310902</v>
      </c>
      <c r="Y573">
        <v>0.74751741532078597</v>
      </c>
    </row>
    <row r="574" spans="1:25" x14ac:dyDescent="0.4">
      <c r="A574" t="s">
        <v>481</v>
      </c>
      <c r="B574">
        <v>0.31349441409111001</v>
      </c>
      <c r="C574">
        <v>0.78511708974838301</v>
      </c>
      <c r="D574">
        <v>0.634071391267653</v>
      </c>
      <c r="E574">
        <v>0.26384484767913802</v>
      </c>
      <c r="F574">
        <v>0.68878096342086803</v>
      </c>
      <c r="G574">
        <v>0.48531993838909199</v>
      </c>
      <c r="H574">
        <v>0.47707465291023299</v>
      </c>
      <c r="I574">
        <v>0.87374633550643899</v>
      </c>
      <c r="J574">
        <v>0.721318945169795</v>
      </c>
      <c r="K574">
        <v>0.45954963564872697</v>
      </c>
      <c r="L574">
        <v>0.850383281707764</v>
      </c>
      <c r="M574">
        <v>0.73242894616829002</v>
      </c>
      <c r="N574">
        <v>0.37961801886558499</v>
      </c>
      <c r="O574">
        <v>0.83689105510711703</v>
      </c>
      <c r="P574">
        <v>0.73764765353372197</v>
      </c>
      <c r="Q574">
        <v>0.43470129370689398</v>
      </c>
      <c r="R574">
        <v>0.86321109533309903</v>
      </c>
      <c r="S574">
        <v>0.79586259991557295</v>
      </c>
      <c r="T574">
        <v>0.30679932236671398</v>
      </c>
      <c r="U574">
        <v>0.85223722457885698</v>
      </c>
      <c r="V574">
        <v>0.67544371851377405</v>
      </c>
      <c r="W574">
        <v>0.27573528885841397</v>
      </c>
      <c r="X574">
        <v>0.71896189451217696</v>
      </c>
      <c r="Y574">
        <v>0.46898036657078201</v>
      </c>
    </row>
    <row r="575" spans="1:25" x14ac:dyDescent="0.4">
      <c r="A575" t="s">
        <v>482</v>
      </c>
      <c r="B575">
        <v>0.43729007244110102</v>
      </c>
      <c r="C575">
        <v>0.84774047136306796</v>
      </c>
      <c r="D575">
        <v>0.71848648536455395</v>
      </c>
      <c r="E575">
        <v>0.285708367824554</v>
      </c>
      <c r="F575">
        <v>0.65408980846404996</v>
      </c>
      <c r="G575">
        <v>0.44754263818204498</v>
      </c>
      <c r="H575">
        <v>0.38721227645874001</v>
      </c>
      <c r="I575">
        <v>0.83918261528015103</v>
      </c>
      <c r="J575">
        <v>0.68741901964693497</v>
      </c>
      <c r="K575">
        <v>0.54079174995422397</v>
      </c>
      <c r="L575">
        <v>0.86463713645935103</v>
      </c>
      <c r="M575">
        <v>0.818543828927077</v>
      </c>
      <c r="N575">
        <v>0.54376012086868297</v>
      </c>
      <c r="O575">
        <v>0.85102009773254395</v>
      </c>
      <c r="P575">
        <v>0.79705357206213101</v>
      </c>
      <c r="Q575">
        <v>0.66565823554992698</v>
      </c>
      <c r="R575">
        <v>0.85162943601608299</v>
      </c>
      <c r="S575">
        <v>0.80697572225338199</v>
      </c>
      <c r="T575">
        <v>0.69173246622085605</v>
      </c>
      <c r="U575">
        <v>0.83662480115890503</v>
      </c>
      <c r="V575">
        <v>0.80268388825815695</v>
      </c>
      <c r="W575">
        <v>0.61487603187561002</v>
      </c>
      <c r="X575">
        <v>0.84679955244064298</v>
      </c>
      <c r="Y575">
        <v>0.80331519683757902</v>
      </c>
    </row>
    <row r="576" spans="1:25" x14ac:dyDescent="0.4">
      <c r="A576" t="s">
        <v>483</v>
      </c>
      <c r="B576">
        <v>0.46115198731422402</v>
      </c>
      <c r="C576">
        <v>0.86374408006668102</v>
      </c>
      <c r="D576">
        <v>0.76132040099378795</v>
      </c>
      <c r="E576">
        <v>0.407165616750717</v>
      </c>
      <c r="F576">
        <v>0.81637454032897905</v>
      </c>
      <c r="G576">
        <v>0.70505626777712704</v>
      </c>
      <c r="H576">
        <v>0.49635887145996099</v>
      </c>
      <c r="I576">
        <v>0.83865743875503496</v>
      </c>
      <c r="J576">
        <v>0.69947450932418298</v>
      </c>
      <c r="K576">
        <v>0.25907692313194303</v>
      </c>
      <c r="L576">
        <v>0.63659209012985196</v>
      </c>
      <c r="M576">
        <v>0.38325714645773601</v>
      </c>
      <c r="N576">
        <v>0.28701692819595298</v>
      </c>
      <c r="O576">
        <v>0.87602114677429199</v>
      </c>
      <c r="P576">
        <v>0.61207297049355802</v>
      </c>
      <c r="Q576">
        <v>0.34030178189277599</v>
      </c>
      <c r="R576">
        <v>0.875535428524017</v>
      </c>
      <c r="S576">
        <v>0.75524465119439299</v>
      </c>
      <c r="T576">
        <v>0.57254368066787698</v>
      </c>
      <c r="U576">
        <v>0.852098047733307</v>
      </c>
      <c r="V576">
        <v>0.80172305226896301</v>
      </c>
      <c r="W576">
        <v>0.56509816646575906</v>
      </c>
      <c r="X576">
        <v>0.84976613521575906</v>
      </c>
      <c r="Y576">
        <v>0.78870265107405801</v>
      </c>
    </row>
    <row r="577" spans="1:25" x14ac:dyDescent="0.4">
      <c r="A577" t="s">
        <v>484</v>
      </c>
      <c r="B577">
        <v>0.17142239212989799</v>
      </c>
      <c r="C577">
        <v>0.83905059099197399</v>
      </c>
      <c r="D577">
        <v>0.62225159243442496</v>
      </c>
      <c r="E577">
        <v>0.289639562368393</v>
      </c>
      <c r="F577">
        <v>0.814322769641876</v>
      </c>
      <c r="G577">
        <v>0.60843697456080104</v>
      </c>
      <c r="H577">
        <v>0.36352246999740601</v>
      </c>
      <c r="I577">
        <v>0.84335148334503196</v>
      </c>
      <c r="J577">
        <v>0.67736874831579497</v>
      </c>
      <c r="K577">
        <v>0.32889583706855802</v>
      </c>
      <c r="L577">
        <v>0.82593035697937001</v>
      </c>
      <c r="M577">
        <v>0.64974521103874405</v>
      </c>
      <c r="N577">
        <v>0.37478107213973999</v>
      </c>
      <c r="O577">
        <v>0.82160156965255704</v>
      </c>
      <c r="P577">
        <v>0.66142779357848602</v>
      </c>
      <c r="Q577">
        <v>0.30811530351638799</v>
      </c>
      <c r="R577">
        <v>0.83834797143936202</v>
      </c>
      <c r="S577">
        <v>0.70169536177261704</v>
      </c>
      <c r="T577">
        <v>0.48670211434364302</v>
      </c>
      <c r="U577">
        <v>0.85324048995971702</v>
      </c>
      <c r="V577">
        <v>0.72928113217928803</v>
      </c>
      <c r="W577">
        <v>0.42261356115341198</v>
      </c>
      <c r="X577">
        <v>0.84850913286209095</v>
      </c>
      <c r="Y577">
        <v>0.71390514920267001</v>
      </c>
    </row>
    <row r="578" spans="1:25" x14ac:dyDescent="0.4">
      <c r="A578" t="s">
        <v>485</v>
      </c>
      <c r="B578">
        <v>0.54769480228424094</v>
      </c>
      <c r="C578">
        <v>0.85093843936920199</v>
      </c>
      <c r="D578">
        <v>0.72509684827171705</v>
      </c>
      <c r="E578">
        <v>0.36446496844291698</v>
      </c>
      <c r="F578">
        <v>0.80173349380493197</v>
      </c>
      <c r="G578">
        <v>0.566363681692723</v>
      </c>
      <c r="H578">
        <v>0.44398000836372398</v>
      </c>
      <c r="I578">
        <v>0.85309189558029197</v>
      </c>
      <c r="J578">
        <v>0.71806321025500897</v>
      </c>
      <c r="K578">
        <v>0.41424801945686301</v>
      </c>
      <c r="L578">
        <v>0.81066125631332397</v>
      </c>
      <c r="M578">
        <v>0.68939733689026705</v>
      </c>
      <c r="N578">
        <v>0.36092954874038702</v>
      </c>
      <c r="O578">
        <v>0.80779623985290505</v>
      </c>
      <c r="P578">
        <v>0.720305015327669</v>
      </c>
      <c r="Q578">
        <v>0.40511792898178101</v>
      </c>
      <c r="R578">
        <v>0.81425297260284402</v>
      </c>
      <c r="S578">
        <v>0.73270631198358604</v>
      </c>
      <c r="T578">
        <v>0.31644815206527699</v>
      </c>
      <c r="U578">
        <v>0.77548044919967696</v>
      </c>
      <c r="V578">
        <v>0.55678102773840998</v>
      </c>
      <c r="W578">
        <v>0.31551250815391502</v>
      </c>
      <c r="X578">
        <v>0.82956832647323597</v>
      </c>
      <c r="Y578">
        <v>0.58539097771777804</v>
      </c>
    </row>
    <row r="579" spans="1:25" x14ac:dyDescent="0.4">
      <c r="A579" t="s">
        <v>486</v>
      </c>
      <c r="B579">
        <v>0.194636166095734</v>
      </c>
      <c r="C579">
        <v>0.77398693561553999</v>
      </c>
      <c r="D579">
        <v>0.55076497133316904</v>
      </c>
      <c r="E579">
        <v>0.21241658926010101</v>
      </c>
      <c r="F579">
        <v>0.73748111724853505</v>
      </c>
      <c r="G579">
        <v>0.51259076220134003</v>
      </c>
      <c r="H579">
        <v>0.38036435842513999</v>
      </c>
      <c r="I579">
        <v>0.86159908771514904</v>
      </c>
      <c r="J579">
        <v>0.61600762813226095</v>
      </c>
      <c r="K579">
        <v>0.243243247270584</v>
      </c>
      <c r="L579">
        <v>0.70982366800308205</v>
      </c>
      <c r="M579">
        <v>0.411362691327401</v>
      </c>
      <c r="N579">
        <v>0.22666667401790599</v>
      </c>
      <c r="O579">
        <v>0.76920723915100098</v>
      </c>
      <c r="P579">
        <v>0.49865979789590897</v>
      </c>
      <c r="Q579">
        <v>0.27296829223632801</v>
      </c>
      <c r="R579">
        <v>0.72349214553832997</v>
      </c>
      <c r="S579">
        <v>0.47939239953413199</v>
      </c>
      <c r="T579">
        <v>0.45658019185066201</v>
      </c>
      <c r="U579">
        <v>0.79204964637756303</v>
      </c>
      <c r="V579">
        <v>0.63336174847575599</v>
      </c>
      <c r="W579">
        <v>0.46210065484046903</v>
      </c>
      <c r="X579">
        <v>0.76204156875610396</v>
      </c>
      <c r="Y579">
        <v>0.64738565260414505</v>
      </c>
    </row>
    <row r="580" spans="1:25" x14ac:dyDescent="0.4">
      <c r="A580" t="s">
        <v>487</v>
      </c>
      <c r="B580">
        <v>0.34757643938064597</v>
      </c>
      <c r="C580">
        <v>0.81636530160903897</v>
      </c>
      <c r="D580">
        <v>0.70029897814083597</v>
      </c>
      <c r="E580">
        <v>0.34249770641326899</v>
      </c>
      <c r="F580">
        <v>0.77853244543075595</v>
      </c>
      <c r="G580">
        <v>0.579501513744756</v>
      </c>
      <c r="H580">
        <v>0.33675798773765597</v>
      </c>
      <c r="I580">
        <v>0.81171369552612305</v>
      </c>
      <c r="J580">
        <v>0.610047743925894</v>
      </c>
      <c r="K580">
        <v>0.23504403233528101</v>
      </c>
      <c r="L580">
        <v>0.66231274604797397</v>
      </c>
      <c r="M580">
        <v>0.40642113548036601</v>
      </c>
      <c r="N580">
        <v>0.22264151275157901</v>
      </c>
      <c r="O580">
        <v>0.78913146257400502</v>
      </c>
      <c r="P580">
        <v>0.59370608776664202</v>
      </c>
      <c r="Q580">
        <v>0.41441968083381697</v>
      </c>
      <c r="R580">
        <v>0.82113718986511197</v>
      </c>
      <c r="S580">
        <v>0.64247904634154096</v>
      </c>
      <c r="T580">
        <v>0.44338753819465598</v>
      </c>
      <c r="U580">
        <v>0.83368271589279197</v>
      </c>
      <c r="V580">
        <v>0.72317379942822602</v>
      </c>
      <c r="W580">
        <v>0.49871805310249301</v>
      </c>
      <c r="X580">
        <v>0.81775867938995395</v>
      </c>
      <c r="Y580">
        <v>0.72264320834863005</v>
      </c>
    </row>
    <row r="581" spans="1:25" x14ac:dyDescent="0.4">
      <c r="A581" t="s">
        <v>488</v>
      </c>
      <c r="B581">
        <v>0.399032711982727</v>
      </c>
      <c r="C581">
        <v>0.82160663604736295</v>
      </c>
      <c r="D581">
        <v>0.72381522031005796</v>
      </c>
      <c r="E581">
        <v>0.40587475895881697</v>
      </c>
      <c r="F581">
        <v>0.82333326339721702</v>
      </c>
      <c r="G581">
        <v>0.67874287909461894</v>
      </c>
      <c r="H581">
        <v>0.46704068779945401</v>
      </c>
      <c r="I581">
        <v>0.848469138145447</v>
      </c>
      <c r="J581">
        <v>0.73175638776594798</v>
      </c>
      <c r="K581">
        <v>0.25927481055259699</v>
      </c>
      <c r="L581">
        <v>0.785971879959106</v>
      </c>
      <c r="M581">
        <v>0.53128020753608096</v>
      </c>
      <c r="N581">
        <v>0.268428385257721</v>
      </c>
      <c r="O581">
        <v>0.80222445726394698</v>
      </c>
      <c r="P581">
        <v>0.58956381515041301</v>
      </c>
      <c r="Q581">
        <v>0.33947014808654802</v>
      </c>
      <c r="R581">
        <v>0.84182232618331898</v>
      </c>
      <c r="S581">
        <v>0.63122336855459205</v>
      </c>
      <c r="T581">
        <v>0.44377508759498602</v>
      </c>
      <c r="U581">
        <v>0.85851955413818404</v>
      </c>
      <c r="V581">
        <v>0.70163294437562096</v>
      </c>
      <c r="W581">
        <v>0.26832360029220598</v>
      </c>
      <c r="X581">
        <v>0.807889103889465</v>
      </c>
      <c r="Y581">
        <v>0.60518927954145096</v>
      </c>
    </row>
    <row r="582" spans="1:25" x14ac:dyDescent="0.4">
      <c r="A582" t="s">
        <v>489</v>
      </c>
      <c r="B582">
        <v>0.31316930055618297</v>
      </c>
      <c r="C582">
        <v>0.82204490900039695</v>
      </c>
      <c r="D582">
        <v>0.70389443555307896</v>
      </c>
      <c r="E582">
        <v>0.25919494032859802</v>
      </c>
      <c r="F582">
        <v>0.80314528942108199</v>
      </c>
      <c r="G582">
        <v>0.56279893134393899</v>
      </c>
      <c r="H582">
        <v>0.34886649250984197</v>
      </c>
      <c r="I582">
        <v>0.86796784400939897</v>
      </c>
      <c r="J582">
        <v>0.647852860959378</v>
      </c>
      <c r="K582">
        <v>0.27643358707428001</v>
      </c>
      <c r="L582">
        <v>0.81408387422561601</v>
      </c>
      <c r="M582">
        <v>0.51269629099900405</v>
      </c>
      <c r="N582">
        <v>0.29841986298561102</v>
      </c>
      <c r="O582">
        <v>0.85813379287719704</v>
      </c>
      <c r="P582">
        <v>0.63795659961881102</v>
      </c>
      <c r="Q582">
        <v>0.36925786733627303</v>
      </c>
      <c r="R582">
        <v>0.857263684272766</v>
      </c>
      <c r="S582">
        <v>0.662617637977023</v>
      </c>
      <c r="T582">
        <v>0.43594008684158297</v>
      </c>
      <c r="U582">
        <v>0.86396986246108998</v>
      </c>
      <c r="V582">
        <v>0.74022343230973697</v>
      </c>
      <c r="W582">
        <v>0.392030119895935</v>
      </c>
      <c r="X582">
        <v>0.84546875953674305</v>
      </c>
      <c r="Y582">
        <v>0.70169384458824702</v>
      </c>
    </row>
    <row r="583" spans="1:25" x14ac:dyDescent="0.4">
      <c r="A583" t="s">
        <v>490</v>
      </c>
      <c r="B583">
        <v>0.164056986570358</v>
      </c>
      <c r="C583">
        <v>0.66059958934783902</v>
      </c>
      <c r="D583">
        <v>0.397600111844017</v>
      </c>
      <c r="E583">
        <v>0.27608993649482699</v>
      </c>
      <c r="F583">
        <v>0.80398321151733398</v>
      </c>
      <c r="G583">
        <v>0.56396548346109099</v>
      </c>
      <c r="H583">
        <v>0.37470802664756803</v>
      </c>
      <c r="I583">
        <v>0.86650848388671897</v>
      </c>
      <c r="J583">
        <v>0.691306006348272</v>
      </c>
      <c r="K583">
        <v>0.290450930595398</v>
      </c>
      <c r="L583">
        <v>0.857438623905182</v>
      </c>
      <c r="M583">
        <v>0.57057779852863799</v>
      </c>
      <c r="N583">
        <v>0.22788746654987299</v>
      </c>
      <c r="O583">
        <v>0.80800962448120095</v>
      </c>
      <c r="P583">
        <v>0.43451797921881602</v>
      </c>
      <c r="Q583">
        <v>0.261853337287903</v>
      </c>
      <c r="R583">
        <v>0.86754101514816295</v>
      </c>
      <c r="S583">
        <v>0.61928404569293505</v>
      </c>
      <c r="T583">
        <v>0.319018393754959</v>
      </c>
      <c r="U583">
        <v>0.831074059009552</v>
      </c>
      <c r="V583">
        <v>0.67312760964426699</v>
      </c>
      <c r="W583">
        <v>0.40400585532188399</v>
      </c>
      <c r="X583">
        <v>0.84062850475311302</v>
      </c>
      <c r="Y583">
        <v>0.71239294613697501</v>
      </c>
    </row>
    <row r="584" spans="1:25" x14ac:dyDescent="0.4">
      <c r="A584" t="s">
        <v>491</v>
      </c>
      <c r="B584">
        <v>0.58771932125091597</v>
      </c>
      <c r="C584">
        <v>0.77236533164978005</v>
      </c>
      <c r="D584">
        <v>0.70463452961932305</v>
      </c>
      <c r="E584">
        <v>0.67088782787322998</v>
      </c>
      <c r="F584">
        <v>0.83447593450546298</v>
      </c>
      <c r="G584">
        <v>0.79664785554762996</v>
      </c>
      <c r="H584">
        <v>0.70801532268524203</v>
      </c>
      <c r="I584">
        <v>0.83789521455764804</v>
      </c>
      <c r="J584">
        <v>0.801216409737323</v>
      </c>
      <c r="K584">
        <v>0.59154927730560303</v>
      </c>
      <c r="L584">
        <v>0.79881072044372603</v>
      </c>
      <c r="M584">
        <v>0.71476367166062305</v>
      </c>
      <c r="N584">
        <v>0.54932105541229204</v>
      </c>
      <c r="O584">
        <v>0.78872758150100697</v>
      </c>
      <c r="P584">
        <v>0.723184614288372</v>
      </c>
      <c r="Q584">
        <v>0.56774985790252697</v>
      </c>
      <c r="R584">
        <v>0.801633059978485</v>
      </c>
      <c r="S584">
        <v>0.75394658063973996</v>
      </c>
      <c r="T584">
        <v>0.62162160873413097</v>
      </c>
      <c r="U584">
        <v>0.80145984888076804</v>
      </c>
      <c r="V584">
        <v>0.74513438510961605</v>
      </c>
      <c r="W584">
        <v>0.54986524581909202</v>
      </c>
      <c r="X584">
        <v>0.779330253601074</v>
      </c>
      <c r="Y584">
        <v>0.70452887320718904</v>
      </c>
    </row>
    <row r="585" spans="1:25" x14ac:dyDescent="0.4">
      <c r="A585" t="s">
        <v>492</v>
      </c>
      <c r="B585">
        <v>0.32557812333107</v>
      </c>
      <c r="C585">
        <v>0.804579317569733</v>
      </c>
      <c r="D585">
        <v>0.48688242953628802</v>
      </c>
      <c r="E585">
        <v>0.556707084178925</v>
      </c>
      <c r="F585">
        <v>0.82262337207794201</v>
      </c>
      <c r="G585">
        <v>0.72500489310544403</v>
      </c>
      <c r="H585">
        <v>0.58863908052444502</v>
      </c>
      <c r="I585">
        <v>0.89012211561203003</v>
      </c>
      <c r="J585">
        <v>0.80340175963662697</v>
      </c>
      <c r="K585">
        <v>0.36699241399764998</v>
      </c>
      <c r="L585">
        <v>0.83929497003555298</v>
      </c>
      <c r="M585">
        <v>0.68488580882304395</v>
      </c>
      <c r="N585">
        <v>0.229298114776611</v>
      </c>
      <c r="O585">
        <v>0.71319168806076005</v>
      </c>
      <c r="P585">
        <v>0.41353762596723198</v>
      </c>
      <c r="Q585">
        <v>0.55496621131896995</v>
      </c>
      <c r="R585">
        <v>0.88025784492492698</v>
      </c>
      <c r="S585">
        <v>0.80542421247886697</v>
      </c>
      <c r="T585">
        <v>0.2710280418396</v>
      </c>
      <c r="U585">
        <v>0.86103457212448098</v>
      </c>
      <c r="V585">
        <v>0.79895869590458402</v>
      </c>
      <c r="W585">
        <v>0.386907458305359</v>
      </c>
      <c r="X585">
        <v>0.81901895999908403</v>
      </c>
      <c r="Y585">
        <v>0.64430763764075705</v>
      </c>
    </row>
    <row r="586" spans="1:25" x14ac:dyDescent="0.4">
      <c r="A586" t="s">
        <v>493</v>
      </c>
      <c r="B586">
        <v>0.30026635527610801</v>
      </c>
      <c r="C586">
        <v>0.681379795074463</v>
      </c>
      <c r="D586">
        <v>0.50014744533432898</v>
      </c>
      <c r="E586">
        <v>0.36099308729171797</v>
      </c>
      <c r="F586">
        <v>0.53707593679428101</v>
      </c>
      <c r="G586">
        <v>0.43845495581626898</v>
      </c>
      <c r="H586">
        <v>0.39451706409454301</v>
      </c>
      <c r="I586">
        <v>0.64601379632949796</v>
      </c>
      <c r="J586">
        <v>0.48738725317849102</v>
      </c>
      <c r="K586">
        <v>0.42951107025146501</v>
      </c>
      <c r="L586">
        <v>0.59017801284789995</v>
      </c>
      <c r="M586">
        <v>0.51689305404821995</v>
      </c>
      <c r="N586">
        <v>0.33182844519615201</v>
      </c>
      <c r="O586">
        <v>0.53787297010421797</v>
      </c>
      <c r="P586">
        <v>0.44478649232122602</v>
      </c>
      <c r="Q586">
        <v>0.486618012189865</v>
      </c>
      <c r="R586">
        <v>0.65496027469634999</v>
      </c>
      <c r="S586">
        <v>0.58031852046648702</v>
      </c>
      <c r="T586">
        <v>0.57151305675506603</v>
      </c>
      <c r="U586">
        <v>0.79793053865432695</v>
      </c>
      <c r="V586">
        <v>0.701854076650408</v>
      </c>
      <c r="W586">
        <v>0.62783676385879505</v>
      </c>
      <c r="X586">
        <v>0.85113990306854204</v>
      </c>
      <c r="Y586">
        <v>0.76684953769048103</v>
      </c>
    </row>
    <row r="587" spans="1:25" x14ac:dyDescent="0.4">
      <c r="A587" t="s">
        <v>494</v>
      </c>
      <c r="B587">
        <v>0.42946383357048001</v>
      </c>
      <c r="C587">
        <v>0.759929299354553</v>
      </c>
      <c r="D587">
        <v>0.63401782398040496</v>
      </c>
      <c r="E587">
        <v>0.41023412346839899</v>
      </c>
      <c r="F587">
        <v>0.58695077896118197</v>
      </c>
      <c r="G587">
        <v>0.47972253958384198</v>
      </c>
      <c r="H587">
        <v>0.494642823934555</v>
      </c>
      <c r="I587">
        <v>0.746376633644104</v>
      </c>
      <c r="J587">
        <v>0.64778362673062595</v>
      </c>
      <c r="K587">
        <v>0.50123882293701205</v>
      </c>
      <c r="L587">
        <v>0.75377970933914196</v>
      </c>
      <c r="M587">
        <v>0.61613161288774898</v>
      </c>
      <c r="N587">
        <v>0.41518294811248802</v>
      </c>
      <c r="O587">
        <v>0.72921615839004505</v>
      </c>
      <c r="P587">
        <v>0.51774195830027203</v>
      </c>
      <c r="Q587">
        <v>0.35414633154869102</v>
      </c>
      <c r="R587">
        <v>0.76636713743209794</v>
      </c>
      <c r="S587">
        <v>0.52801913978197601</v>
      </c>
      <c r="T587">
        <v>0.45422580838203402</v>
      </c>
      <c r="U587">
        <v>0.70866674184799205</v>
      </c>
      <c r="V587">
        <v>0.57076611159703705</v>
      </c>
      <c r="W587">
        <v>0.520283162593842</v>
      </c>
      <c r="X587">
        <v>0.74884271621704102</v>
      </c>
      <c r="Y587">
        <v>0.65115551230235003</v>
      </c>
    </row>
    <row r="588" spans="1:25" x14ac:dyDescent="0.4">
      <c r="A588" t="s">
        <v>495</v>
      </c>
      <c r="B588">
        <v>0.66177272796630904</v>
      </c>
      <c r="C588">
        <v>0.87322574853897095</v>
      </c>
      <c r="D588">
        <v>0.81394774493553601</v>
      </c>
      <c r="E588">
        <v>0.53934043645858798</v>
      </c>
      <c r="F588">
        <v>0.78559517860412598</v>
      </c>
      <c r="G588">
        <v>0.67662652362164899</v>
      </c>
      <c r="H588">
        <v>0.50585091114044201</v>
      </c>
      <c r="I588">
        <v>0.83674556016921997</v>
      </c>
      <c r="J588">
        <v>0.69122758786455296</v>
      </c>
      <c r="K588">
        <v>0.39882394671440102</v>
      </c>
      <c r="L588">
        <v>0.82210242748260498</v>
      </c>
      <c r="M588">
        <v>0.58581235361613804</v>
      </c>
      <c r="N588">
        <v>0.36639636754989602</v>
      </c>
      <c r="O588">
        <v>0.79784864187240601</v>
      </c>
      <c r="P588">
        <v>0.55708123561289602</v>
      </c>
      <c r="Q588">
        <v>0.438403099775314</v>
      </c>
      <c r="R588">
        <v>0.806191146373749</v>
      </c>
      <c r="S588">
        <v>0.65328894930777803</v>
      </c>
      <c r="T588">
        <v>0.56741744279861495</v>
      </c>
      <c r="U588">
        <v>0.84770643711090099</v>
      </c>
      <c r="V588">
        <v>0.72899919147971703</v>
      </c>
      <c r="W588">
        <v>0.56208926439285301</v>
      </c>
      <c r="X588">
        <v>0.82287824153900102</v>
      </c>
      <c r="Y588">
        <v>0.73821285731500796</v>
      </c>
    </row>
    <row r="589" spans="1:25" x14ac:dyDescent="0.4">
      <c r="A589" t="s">
        <v>496</v>
      </c>
      <c r="B589">
        <v>0.75541895627975497</v>
      </c>
      <c r="C589">
        <v>0.88429743051528897</v>
      </c>
      <c r="D589">
        <v>0.84731631011379005</v>
      </c>
      <c r="E589">
        <v>0.70254826545715299</v>
      </c>
      <c r="F589">
        <v>0.82088899612426802</v>
      </c>
      <c r="G589">
        <v>0.77688207431715395</v>
      </c>
      <c r="H589">
        <v>0.60987651348114003</v>
      </c>
      <c r="I589">
        <v>0.77477723360061601</v>
      </c>
      <c r="J589">
        <v>0.71589423199089197</v>
      </c>
      <c r="K589">
        <v>0.49501660466194197</v>
      </c>
      <c r="L589">
        <v>0.69940704107284501</v>
      </c>
      <c r="M589">
        <v>0.64005473073648</v>
      </c>
      <c r="N589">
        <v>0.441207975149155</v>
      </c>
      <c r="O589">
        <v>0.66073125600814797</v>
      </c>
      <c r="P589">
        <v>0.52024726478421002</v>
      </c>
      <c r="Q589">
        <v>0.56041687726974498</v>
      </c>
      <c r="R589">
        <v>0.78563481569290206</v>
      </c>
      <c r="S589">
        <v>0.68261465734365001</v>
      </c>
      <c r="T589">
        <v>0.72359430789947499</v>
      </c>
      <c r="U589">
        <v>0.80303883552551303</v>
      </c>
      <c r="V589">
        <v>0.77020465719456599</v>
      </c>
      <c r="W589">
        <v>0.55511474609375</v>
      </c>
      <c r="X589">
        <v>0.68051493167877197</v>
      </c>
      <c r="Y589">
        <v>0.599001441683088</v>
      </c>
    </row>
    <row r="590" spans="1:25" x14ac:dyDescent="0.4">
      <c r="A590" t="s">
        <v>497</v>
      </c>
      <c r="B590">
        <v>0.56812667846679699</v>
      </c>
      <c r="C590">
        <v>0.87365627288818404</v>
      </c>
      <c r="D590">
        <v>0.78600719777967798</v>
      </c>
      <c r="E590">
        <v>0.35719186067581199</v>
      </c>
      <c r="F590">
        <v>0.85738223791122403</v>
      </c>
      <c r="G590">
        <v>0.71071399284818804</v>
      </c>
      <c r="H590">
        <v>0.56739187240600597</v>
      </c>
      <c r="I590">
        <v>0.83415842056274403</v>
      </c>
      <c r="J590">
        <v>0.74194168063852695</v>
      </c>
      <c r="K590">
        <v>0.47339129447937001</v>
      </c>
      <c r="L590">
        <v>0.83736038208007801</v>
      </c>
      <c r="M590">
        <v>0.70835866267699499</v>
      </c>
      <c r="N590">
        <v>0.37851715087890597</v>
      </c>
      <c r="O590">
        <v>0.78512042760848999</v>
      </c>
      <c r="P590">
        <v>0.61386246163311897</v>
      </c>
      <c r="Q590">
        <v>0.42549628019332902</v>
      </c>
      <c r="R590">
        <v>0.82413113117217995</v>
      </c>
      <c r="S590">
        <v>0.65174918125711501</v>
      </c>
      <c r="T590">
        <v>0.37968984246254001</v>
      </c>
      <c r="U590">
        <v>0.85745137929916404</v>
      </c>
      <c r="V590">
        <v>0.71158032513829295</v>
      </c>
      <c r="W590">
        <v>0.47856315970420799</v>
      </c>
      <c r="X590">
        <v>0.85803014039993297</v>
      </c>
      <c r="Y590">
        <v>0.76567835205624801</v>
      </c>
    </row>
    <row r="591" spans="1:25" x14ac:dyDescent="0.4">
      <c r="A591" t="s">
        <v>498</v>
      </c>
      <c r="B591">
        <v>0.31339681148529103</v>
      </c>
      <c r="C591">
        <v>0.65064883232116699</v>
      </c>
      <c r="D591">
        <v>0.416429268877681</v>
      </c>
      <c r="E591">
        <v>0.30707824230194097</v>
      </c>
      <c r="F591">
        <v>0.479522734880447</v>
      </c>
      <c r="G591">
        <v>0.37189032682558398</v>
      </c>
      <c r="H591">
        <v>0.35692191123962402</v>
      </c>
      <c r="I591">
        <v>0.52642136812210105</v>
      </c>
      <c r="J591">
        <v>0.444302293585568</v>
      </c>
      <c r="K591">
        <v>0.31790339946746798</v>
      </c>
      <c r="L591">
        <v>0.52349644899368297</v>
      </c>
      <c r="M591">
        <v>0.436672207785816</v>
      </c>
      <c r="N591">
        <v>0.28969305753707902</v>
      </c>
      <c r="O591">
        <v>0.474323719739914</v>
      </c>
      <c r="P591">
        <v>0.36939789245768301</v>
      </c>
      <c r="Q591">
        <v>0.25456118583679199</v>
      </c>
      <c r="R591">
        <v>0.42739725112915</v>
      </c>
      <c r="S591">
        <v>0.34382194062558602</v>
      </c>
      <c r="T591">
        <v>0.26973885297775302</v>
      </c>
      <c r="U591">
        <v>0.47971782088279702</v>
      </c>
      <c r="V591">
        <v>0.36689069649068301</v>
      </c>
      <c r="W591">
        <v>0.32917705178260798</v>
      </c>
      <c r="X591">
        <v>0.51283431053161599</v>
      </c>
      <c r="Y591">
        <v>0.40752692120831202</v>
      </c>
    </row>
    <row r="592" spans="1:25" x14ac:dyDescent="0.4">
      <c r="A592" t="s">
        <v>499</v>
      </c>
      <c r="B592">
        <v>0.71048629283904996</v>
      </c>
      <c r="C592">
        <v>0.86902892589569103</v>
      </c>
      <c r="D592">
        <v>0.833947415351868</v>
      </c>
      <c r="E592">
        <v>0.74736642837524403</v>
      </c>
      <c r="F592">
        <v>0.81766939163207997</v>
      </c>
      <c r="G592">
        <v>0.79024884462356604</v>
      </c>
      <c r="H592">
        <v>0.70645445585250899</v>
      </c>
      <c r="I592">
        <v>0.780725717544556</v>
      </c>
      <c r="J592">
        <v>0.74277209043502801</v>
      </c>
      <c r="K592">
        <v>0.57960027456283603</v>
      </c>
      <c r="L592">
        <v>0.81550109386444103</v>
      </c>
      <c r="M592">
        <v>0.69541334629058804</v>
      </c>
      <c r="N592">
        <v>0.65643900632858299</v>
      </c>
      <c r="O592">
        <v>0.80100488662719704</v>
      </c>
      <c r="P592">
        <v>0.72891452312469496</v>
      </c>
      <c r="Q592">
        <v>0.71962904930114702</v>
      </c>
      <c r="R592">
        <v>0.81550425291061401</v>
      </c>
      <c r="S592">
        <v>0.77902841091156005</v>
      </c>
      <c r="T592">
        <v>0.61101347208023105</v>
      </c>
      <c r="U592">
        <v>0.79326099157333396</v>
      </c>
      <c r="V592">
        <v>0.71601758956909201</v>
      </c>
      <c r="W592">
        <v>0.66638153791427601</v>
      </c>
      <c r="X592">
        <v>0.77633005380630504</v>
      </c>
      <c r="Y592">
        <v>0.72771745681762701</v>
      </c>
    </row>
    <row r="593" spans="1:25" x14ac:dyDescent="0.4">
      <c r="A593" t="s">
        <v>500</v>
      </c>
      <c r="B593">
        <v>0.53694206476211503</v>
      </c>
      <c r="C593">
        <v>0.64149540662765503</v>
      </c>
      <c r="D593">
        <v>0.57613112709739001</v>
      </c>
      <c r="E593">
        <v>0.34273076057434099</v>
      </c>
      <c r="F593">
        <v>0.47006356716156</v>
      </c>
      <c r="G593">
        <v>0.39564349073352201</v>
      </c>
      <c r="H593">
        <v>0.29427981376647899</v>
      </c>
      <c r="I593">
        <v>0.51816791296005205</v>
      </c>
      <c r="J593">
        <v>0.37949313629757297</v>
      </c>
      <c r="K593">
        <v>0.30229327082634</v>
      </c>
      <c r="L593">
        <v>0.50678521394729603</v>
      </c>
      <c r="M593">
        <v>0.38711751320145299</v>
      </c>
      <c r="N593">
        <v>0.29058510065078702</v>
      </c>
      <c r="O593">
        <v>0.51750367879867598</v>
      </c>
      <c r="P593">
        <v>0.36819240179928903</v>
      </c>
      <c r="Q593">
        <v>0.30388528108596802</v>
      </c>
      <c r="R593">
        <v>0.67011171579360995</v>
      </c>
      <c r="S593">
        <v>0.42794319896986999</v>
      </c>
      <c r="T593">
        <v>0.33127889037132302</v>
      </c>
      <c r="U593">
        <v>0.68674701452255205</v>
      </c>
      <c r="V593">
        <v>0.45986453511498199</v>
      </c>
      <c r="W593">
        <v>0.43516632914543202</v>
      </c>
      <c r="X593">
        <v>0.71910113096237205</v>
      </c>
      <c r="Y593">
        <v>0.59018707907561097</v>
      </c>
    </row>
    <row r="594" spans="1:25" x14ac:dyDescent="0.4">
      <c r="A594" t="s">
        <v>501</v>
      </c>
      <c r="B594">
        <v>0.52402669191360496</v>
      </c>
      <c r="C594">
        <v>0.58398830890655495</v>
      </c>
      <c r="D594">
        <v>0.55018024785177999</v>
      </c>
      <c r="E594">
        <v>0.44007888436317399</v>
      </c>
      <c r="F594">
        <v>0.50747269392013505</v>
      </c>
      <c r="G594">
        <v>0.47878615912937</v>
      </c>
      <c r="H594">
        <v>0.45423537492752097</v>
      </c>
      <c r="I594">
        <v>0.55750143527984597</v>
      </c>
      <c r="J594">
        <v>0.50857483489172794</v>
      </c>
      <c r="K594">
        <v>0.52759641408920299</v>
      </c>
      <c r="L594">
        <v>0.62125873565673795</v>
      </c>
      <c r="M594">
        <v>0.57494900056293996</v>
      </c>
      <c r="N594">
        <v>0.34352725744247398</v>
      </c>
      <c r="O594">
        <v>0.48225218057632402</v>
      </c>
      <c r="P594">
        <v>0.413971557503655</v>
      </c>
      <c r="Q594">
        <v>0.482333153486252</v>
      </c>
      <c r="R594">
        <v>0.63333362340927102</v>
      </c>
      <c r="S594">
        <v>0.56052148058300899</v>
      </c>
      <c r="T594">
        <v>0.44164037704467801</v>
      </c>
      <c r="U594">
        <v>0.59533280134201005</v>
      </c>
      <c r="V594">
        <v>0.49051488864989501</v>
      </c>
      <c r="W594">
        <v>0.33296823501586897</v>
      </c>
      <c r="X594">
        <v>0.504985332489014</v>
      </c>
      <c r="Y594">
        <v>0.40065258741378801</v>
      </c>
    </row>
    <row r="595" spans="1:25" x14ac:dyDescent="0.4">
      <c r="A595" t="s">
        <v>502</v>
      </c>
      <c r="B595">
        <v>0.51210182905197099</v>
      </c>
      <c r="C595">
        <v>0.78599637746810902</v>
      </c>
      <c r="D595">
        <v>0.66976287044011595</v>
      </c>
      <c r="E595">
        <v>0.35937902331352201</v>
      </c>
      <c r="F595">
        <v>0.65865516662597701</v>
      </c>
      <c r="G595">
        <v>0.50520243094517703</v>
      </c>
      <c r="H595">
        <v>0.36800894141197199</v>
      </c>
      <c r="I595">
        <v>0.63710147142410301</v>
      </c>
      <c r="J595">
        <v>0.50449130741449499</v>
      </c>
      <c r="K595">
        <v>0.33304497599601701</v>
      </c>
      <c r="L595">
        <v>0.52341920137405396</v>
      </c>
      <c r="M595">
        <v>0.46618892481693802</v>
      </c>
      <c r="N595">
        <v>0.28256803750991799</v>
      </c>
      <c r="O595">
        <v>0.56487685441970803</v>
      </c>
      <c r="P595">
        <v>0.40202144819956598</v>
      </c>
      <c r="Q595">
        <v>0.30710357427597001</v>
      </c>
      <c r="R595">
        <v>0.51821094751357999</v>
      </c>
      <c r="S595">
        <v>0.40207382635428301</v>
      </c>
      <c r="T595">
        <v>0.23317535221576699</v>
      </c>
      <c r="U595">
        <v>0.50017094612121604</v>
      </c>
      <c r="V595">
        <v>0.35031119418832002</v>
      </c>
      <c r="W595">
        <v>0.442431330680847</v>
      </c>
      <c r="X595">
        <v>0.64389455318450906</v>
      </c>
      <c r="Y595">
        <v>0.54819017820633398</v>
      </c>
    </row>
    <row r="596" spans="1:25" x14ac:dyDescent="0.4">
      <c r="A596" t="s">
        <v>503</v>
      </c>
      <c r="B596">
        <v>0.40785649418830899</v>
      </c>
      <c r="C596">
        <v>0.89894723892211903</v>
      </c>
      <c r="D596">
        <v>0.81984721930459703</v>
      </c>
      <c r="E596">
        <v>0.39827167987823497</v>
      </c>
      <c r="F596">
        <v>0.88200163841247603</v>
      </c>
      <c r="G596">
        <v>0.73974436156758505</v>
      </c>
      <c r="H596">
        <v>0.40044412016868602</v>
      </c>
      <c r="I596">
        <v>0.87601077556610096</v>
      </c>
      <c r="J596">
        <v>0.78181978924923301</v>
      </c>
      <c r="K596">
        <v>0.35328638553619401</v>
      </c>
      <c r="L596">
        <v>0.87064176797866799</v>
      </c>
      <c r="M596">
        <v>0.76963152906375998</v>
      </c>
      <c r="N596">
        <v>0.37081617116928101</v>
      </c>
      <c r="O596">
        <v>0.86714458465576205</v>
      </c>
      <c r="P596">
        <v>0.77643151318130399</v>
      </c>
      <c r="Q596">
        <v>0.28596368432045</v>
      </c>
      <c r="R596">
        <v>0.87575143575668302</v>
      </c>
      <c r="S596">
        <v>0.7814759072245</v>
      </c>
      <c r="T596">
        <v>0.36076414585113498</v>
      </c>
      <c r="U596">
        <v>0.85360229015350297</v>
      </c>
      <c r="V596">
        <v>0.75046778982024298</v>
      </c>
      <c r="W596">
        <v>0.36404606699943498</v>
      </c>
      <c r="X596">
        <v>0.84662812948226895</v>
      </c>
      <c r="Y596">
        <v>0.71235930524083002</v>
      </c>
    </row>
    <row r="597" spans="1:25" x14ac:dyDescent="0.4">
      <c r="A597" t="s">
        <v>504</v>
      </c>
      <c r="B597">
        <v>0.55791753530502297</v>
      </c>
      <c r="C597">
        <v>0.910195112228394</v>
      </c>
      <c r="D597">
        <v>0.82764149874609605</v>
      </c>
      <c r="E597">
        <v>0.47010818123817399</v>
      </c>
      <c r="F597">
        <v>0.86586797237396196</v>
      </c>
      <c r="G597">
        <v>0.75847708222714505</v>
      </c>
      <c r="H597">
        <v>0.49600425362586997</v>
      </c>
      <c r="I597">
        <v>0.87310880422592196</v>
      </c>
      <c r="J597">
        <v>0.788574295184297</v>
      </c>
      <c r="K597">
        <v>0.41893789172172502</v>
      </c>
      <c r="L597">
        <v>0.85876011848449696</v>
      </c>
      <c r="M597">
        <v>0.77176335920038996</v>
      </c>
      <c r="N597">
        <v>0.37901702523231501</v>
      </c>
      <c r="O597">
        <v>0.854591965675354</v>
      </c>
      <c r="P597">
        <v>0.75998172600552205</v>
      </c>
      <c r="Q597">
        <v>0.341074198484421</v>
      </c>
      <c r="R597">
        <v>0.85544300079345703</v>
      </c>
      <c r="S597">
        <v>0.73001387623379299</v>
      </c>
      <c r="T597">
        <v>0.35603931546211198</v>
      </c>
      <c r="U597">
        <v>0.87994891405105602</v>
      </c>
      <c r="V597">
        <v>0.68623990634731902</v>
      </c>
      <c r="W597">
        <v>0.368308365345001</v>
      </c>
      <c r="X597">
        <v>0.88640272617340099</v>
      </c>
      <c r="Y597">
        <v>0.78577138670123603</v>
      </c>
    </row>
    <row r="598" spans="1:25" x14ac:dyDescent="0.4">
      <c r="A598" t="s">
        <v>505</v>
      </c>
      <c r="B598">
        <v>0.32365319132804898</v>
      </c>
      <c r="C598">
        <v>0.87212979793548595</v>
      </c>
      <c r="D598">
        <v>0.69520118762591698</v>
      </c>
      <c r="E598">
        <v>0.32290169596672103</v>
      </c>
      <c r="F598">
        <v>0.83936202526092496</v>
      </c>
      <c r="G598">
        <v>0.61105133753266605</v>
      </c>
      <c r="H598">
        <v>0.334025979042053</v>
      </c>
      <c r="I598">
        <v>0.83855837583541903</v>
      </c>
      <c r="J598">
        <v>0.58111806166742697</v>
      </c>
      <c r="K598">
        <v>0.31642067432403598</v>
      </c>
      <c r="L598">
        <v>0.81885856389999401</v>
      </c>
      <c r="M598">
        <v>0.58361846168189802</v>
      </c>
      <c r="N598">
        <v>0.27976053953170799</v>
      </c>
      <c r="O598">
        <v>0.81380313634872403</v>
      </c>
      <c r="P598">
        <v>0.560807132866325</v>
      </c>
      <c r="Q598">
        <v>0.277772456407547</v>
      </c>
      <c r="R598">
        <v>0.798115074634552</v>
      </c>
      <c r="S598">
        <v>0.53860647546997398</v>
      </c>
      <c r="T598">
        <v>0.29502263665199302</v>
      </c>
      <c r="U598">
        <v>0.74599784612655595</v>
      </c>
      <c r="V598">
        <v>0.53980298268978</v>
      </c>
      <c r="W598">
        <v>0.249024197459221</v>
      </c>
      <c r="X598">
        <v>0.77680999040603604</v>
      </c>
      <c r="Y598">
        <v>0.51981288737128695</v>
      </c>
    </row>
    <row r="599" spans="1:25" x14ac:dyDescent="0.4">
      <c r="A599" t="s">
        <v>506</v>
      </c>
      <c r="B599">
        <v>0.30619871616363498</v>
      </c>
      <c r="C599">
        <v>0.483775824308395</v>
      </c>
      <c r="D599">
        <v>0.417439140514894</v>
      </c>
      <c r="E599">
        <v>0.47741761803626998</v>
      </c>
      <c r="F599">
        <v>0.65401476621627797</v>
      </c>
      <c r="G599">
        <v>0.56426410729234799</v>
      </c>
      <c r="H599">
        <v>0.49090909957885698</v>
      </c>
      <c r="I599">
        <v>0.68502503633499101</v>
      </c>
      <c r="J599">
        <v>0.59300927682356397</v>
      </c>
      <c r="K599">
        <v>0.49209302663803101</v>
      </c>
      <c r="L599">
        <v>0.72372931241989102</v>
      </c>
      <c r="M599">
        <v>0.58656518242575895</v>
      </c>
      <c r="N599">
        <v>0.48416662216186501</v>
      </c>
      <c r="O599">
        <v>0.72896403074264504</v>
      </c>
      <c r="P599">
        <v>0.59840515743602396</v>
      </c>
      <c r="Q599">
        <v>0.52731764316558805</v>
      </c>
      <c r="R599">
        <v>0.78673845529556297</v>
      </c>
      <c r="S599">
        <v>0.64030639800158395</v>
      </c>
      <c r="T599">
        <v>0.29629629850387601</v>
      </c>
      <c r="U599">
        <v>0.73584908246993996</v>
      </c>
      <c r="V599">
        <v>0.49078001705083002</v>
      </c>
      <c r="W599">
        <v>0.50171583890914895</v>
      </c>
      <c r="X599">
        <v>0.71486145257949796</v>
      </c>
      <c r="Y599">
        <v>0.631168998371471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2727-5982-4E5C-BBA7-664FEBA98EFB}">
  <dimension ref="A1:I599"/>
  <sheetViews>
    <sheetView zoomScale="130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3"/>
    </sheetView>
  </sheetViews>
  <sheetFormatPr defaultRowHeight="14.6" x14ac:dyDescent="0.4"/>
  <cols>
    <col min="2" max="9" width="12" bestFit="1" customWidth="1"/>
  </cols>
  <sheetData>
    <row r="1" spans="1:9" s="162" customFormat="1" x14ac:dyDescent="0.4">
      <c r="B1" s="162">
        <v>2018</v>
      </c>
      <c r="C1" s="162">
        <v>2019</v>
      </c>
      <c r="D1" s="162">
        <v>2020</v>
      </c>
      <c r="E1" s="162">
        <v>2021</v>
      </c>
      <c r="F1" s="162">
        <v>2022</v>
      </c>
      <c r="G1" s="162">
        <v>2023</v>
      </c>
      <c r="H1" s="162">
        <v>2024</v>
      </c>
      <c r="I1" s="162">
        <v>2025</v>
      </c>
    </row>
    <row r="2" spans="1:9" s="162" customFormat="1" x14ac:dyDescent="0.4">
      <c r="A2" s="162" t="s">
        <v>0</v>
      </c>
      <c r="B2" s="162" t="s">
        <v>3</v>
      </c>
      <c r="C2" s="162" t="s">
        <v>3</v>
      </c>
      <c r="D2" s="162" t="s">
        <v>3</v>
      </c>
      <c r="E2" s="162" t="s">
        <v>3</v>
      </c>
      <c r="F2" s="162" t="s">
        <v>3</v>
      </c>
      <c r="G2" s="162" t="s">
        <v>3</v>
      </c>
      <c r="H2" s="162" t="s">
        <v>3</v>
      </c>
      <c r="I2" s="162" t="s">
        <v>3</v>
      </c>
    </row>
    <row r="3" spans="1:9" s="162" customFormat="1" x14ac:dyDescent="0.4">
      <c r="A3" s="162" t="s">
        <v>0</v>
      </c>
      <c r="B3" s="162" t="str">
        <f t="shared" ref="B3:I3" si="0">B2&amp;"_"&amp;B1</f>
        <v>MEAN_2018</v>
      </c>
      <c r="C3" s="162" t="str">
        <f t="shared" si="0"/>
        <v>MEAN_2019</v>
      </c>
      <c r="D3" s="162" t="str">
        <f t="shared" si="0"/>
        <v>MEAN_2020</v>
      </c>
      <c r="E3" s="162" t="str">
        <f t="shared" si="0"/>
        <v>MEAN_2021</v>
      </c>
      <c r="F3" s="162" t="str">
        <f t="shared" si="0"/>
        <v>MEAN_2022</v>
      </c>
      <c r="G3" s="162" t="str">
        <f t="shared" si="0"/>
        <v>MEAN_2023</v>
      </c>
      <c r="H3" s="162" t="str">
        <f t="shared" si="0"/>
        <v>MEAN_2024</v>
      </c>
      <c r="I3" s="162" t="str">
        <f t="shared" si="0"/>
        <v>MEAN_2025</v>
      </c>
    </row>
    <row r="4" spans="1:9" x14ac:dyDescent="0.4">
      <c r="A4" t="s">
        <v>507</v>
      </c>
      <c r="B4">
        <v>0.71567155971919005</v>
      </c>
      <c r="C4">
        <v>0.51744509968039099</v>
      </c>
      <c r="D4">
        <v>0.65760003050712701</v>
      </c>
      <c r="E4">
        <v>0.62532014512035905</v>
      </c>
      <c r="F4">
        <v>0.61281370626736997</v>
      </c>
      <c r="G4">
        <v>0.54037747236147304</v>
      </c>
      <c r="H4">
        <v>0.60200778874632399</v>
      </c>
      <c r="I4">
        <v>0.66365759095100496</v>
      </c>
    </row>
    <row r="5" spans="1:9" x14ac:dyDescent="0.4">
      <c r="A5" t="s">
        <v>508</v>
      </c>
      <c r="B5">
        <v>0.60780733678399101</v>
      </c>
      <c r="C5">
        <v>0.54452650139971503</v>
      </c>
      <c r="D5">
        <v>0.48225844560599901</v>
      </c>
      <c r="E5">
        <v>0.47078406956137703</v>
      </c>
      <c r="F5">
        <v>0.39308234685804799</v>
      </c>
      <c r="G5">
        <v>0.46334148616325599</v>
      </c>
      <c r="H5">
        <v>0.51106694413394405</v>
      </c>
      <c r="I5">
        <v>0.56521479603720903</v>
      </c>
    </row>
    <row r="6" spans="1:9" x14ac:dyDescent="0.4">
      <c r="A6" t="s">
        <v>509</v>
      </c>
      <c r="B6">
        <v>0.72322245754978798</v>
      </c>
      <c r="C6">
        <v>0.518244348466396</v>
      </c>
      <c r="D6">
        <v>0.56310943220600895</v>
      </c>
      <c r="E6">
        <v>0.54015576907179597</v>
      </c>
      <c r="F6">
        <v>0.489593367007646</v>
      </c>
      <c r="G6">
        <v>0.51381683733427197</v>
      </c>
      <c r="H6">
        <v>0.525796847361507</v>
      </c>
      <c r="I6">
        <v>0.40693878992037302</v>
      </c>
    </row>
    <row r="7" spans="1:9" x14ac:dyDescent="0.4">
      <c r="A7" t="s">
        <v>510</v>
      </c>
      <c r="B7">
        <v>0.57705219089984905</v>
      </c>
      <c r="C7">
        <v>0.59706265727678898</v>
      </c>
      <c r="D7">
        <v>0.58880610267321298</v>
      </c>
      <c r="E7">
        <v>0.57998226583003998</v>
      </c>
      <c r="F7">
        <v>0.54792594909668002</v>
      </c>
      <c r="G7">
        <v>0.56883895397186302</v>
      </c>
      <c r="H7">
        <v>0.52683729430039705</v>
      </c>
      <c r="I7">
        <v>0.62776903311411503</v>
      </c>
    </row>
    <row r="8" spans="1:9" x14ac:dyDescent="0.4">
      <c r="A8" t="s">
        <v>511</v>
      </c>
      <c r="B8">
        <v>0.63014199923385295</v>
      </c>
      <c r="C8">
        <v>0.52510098503394598</v>
      </c>
      <c r="D8">
        <v>0.53495486351576704</v>
      </c>
      <c r="E8">
        <v>0.53052786263552598</v>
      </c>
      <c r="F8">
        <v>0.46122209389101398</v>
      </c>
      <c r="G8">
        <v>0.51140083372592904</v>
      </c>
      <c r="H8">
        <v>0.48796396228400102</v>
      </c>
      <c r="I8">
        <v>0.53356358273462801</v>
      </c>
    </row>
    <row r="9" spans="1:9" x14ac:dyDescent="0.4">
      <c r="A9" t="s">
        <v>512</v>
      </c>
      <c r="B9">
        <v>0.78796210643407505</v>
      </c>
      <c r="C9">
        <v>0.63630165924897097</v>
      </c>
      <c r="D9">
        <v>0.66737004631274499</v>
      </c>
      <c r="E9">
        <v>0.64896288272496805</v>
      </c>
      <c r="F9">
        <v>0.50943177777367699</v>
      </c>
      <c r="G9">
        <v>0.57417429137874298</v>
      </c>
      <c r="H9">
        <v>0.65050011551057996</v>
      </c>
      <c r="I9">
        <v>0.43575305229908701</v>
      </c>
    </row>
    <row r="10" spans="1:9" x14ac:dyDescent="0.4">
      <c r="A10" t="s">
        <v>583</v>
      </c>
      <c r="B10">
        <v>0.77587441619762698</v>
      </c>
      <c r="C10">
        <v>0.64058584565958698</v>
      </c>
      <c r="D10">
        <v>0.63970243684516503</v>
      </c>
      <c r="E10">
        <v>0.483756337037756</v>
      </c>
      <c r="F10">
        <v>0.44490320081553197</v>
      </c>
      <c r="G10">
        <v>0.63277908765580004</v>
      </c>
      <c r="H10">
        <v>0.74385486309193405</v>
      </c>
      <c r="I10">
        <v>0.61572227571621396</v>
      </c>
    </row>
    <row r="11" spans="1:9" x14ac:dyDescent="0.4">
      <c r="A11" t="s">
        <v>513</v>
      </c>
      <c r="B11">
        <v>0.38911937144067499</v>
      </c>
      <c r="C11">
        <v>0.47582967413796301</v>
      </c>
      <c r="D11">
        <v>0.61344637076060005</v>
      </c>
      <c r="E11">
        <v>0.46056816776593501</v>
      </c>
      <c r="F11">
        <v>0.343317685524623</v>
      </c>
      <c r="G11">
        <v>0.401927169826296</v>
      </c>
      <c r="H11">
        <v>0.50340737038188499</v>
      </c>
      <c r="I11">
        <v>0.54170700510342895</v>
      </c>
    </row>
    <row r="12" spans="1:9" x14ac:dyDescent="0.4">
      <c r="A12" t="s">
        <v>514</v>
      </c>
      <c r="B12">
        <v>0.80855229347368895</v>
      </c>
      <c r="C12">
        <v>0.75672310015409605</v>
      </c>
      <c r="D12">
        <v>0.79354845902174098</v>
      </c>
      <c r="E12">
        <v>0.77128615618672602</v>
      </c>
      <c r="F12">
        <v>0.66283305904119605</v>
      </c>
      <c r="G12">
        <v>0.77275145997411998</v>
      </c>
      <c r="H12">
        <v>0.58220003976785095</v>
      </c>
      <c r="I12">
        <v>0.66319733720028196</v>
      </c>
    </row>
    <row r="13" spans="1:9" x14ac:dyDescent="0.4">
      <c r="A13" t="s">
        <v>515</v>
      </c>
      <c r="B13">
        <v>0.437295669615269</v>
      </c>
      <c r="C13">
        <v>0.31800882861018198</v>
      </c>
      <c r="D13">
        <v>0.61356080979108796</v>
      </c>
      <c r="E13">
        <v>0.69277166366577103</v>
      </c>
      <c r="F13">
        <v>0.61027810901403401</v>
      </c>
      <c r="G13">
        <v>0.39657540291547799</v>
      </c>
      <c r="H13">
        <v>0.47560834348201803</v>
      </c>
      <c r="I13">
        <v>0.38717600882053399</v>
      </c>
    </row>
    <row r="14" spans="1:9" x14ac:dyDescent="0.4">
      <c r="A14" t="s">
        <v>516</v>
      </c>
      <c r="B14">
        <v>0.43551373920019898</v>
      </c>
      <c r="C14">
        <v>0.452710480374448</v>
      </c>
      <c r="D14">
        <v>0.470115551177193</v>
      </c>
      <c r="E14">
        <v>0.479378497775863</v>
      </c>
      <c r="F14">
        <v>0.385778140495805</v>
      </c>
      <c r="G14">
        <v>0.42092460130943998</v>
      </c>
      <c r="H14">
        <v>0.48401020730243</v>
      </c>
      <c r="I14">
        <v>0.35431528135257601</v>
      </c>
    </row>
    <row r="15" spans="1:9" x14ac:dyDescent="0.4">
      <c r="A15" t="s">
        <v>517</v>
      </c>
      <c r="B15">
        <v>0.64630505327995003</v>
      </c>
      <c r="C15">
        <v>0.51779558452276098</v>
      </c>
      <c r="D15">
        <v>0.56690086424350705</v>
      </c>
      <c r="E15">
        <v>0.62414647065676199</v>
      </c>
      <c r="F15">
        <v>0.47873521653505502</v>
      </c>
      <c r="G15">
        <v>0.59730798923052297</v>
      </c>
      <c r="H15">
        <v>0.60875756350847399</v>
      </c>
      <c r="I15">
        <v>0.45946914530717398</v>
      </c>
    </row>
    <row r="16" spans="1:9" x14ac:dyDescent="0.4">
      <c r="A16" t="s">
        <v>518</v>
      </c>
      <c r="B16">
        <v>0.412973737716675</v>
      </c>
      <c r="C16">
        <v>0.31687997579574601</v>
      </c>
      <c r="D16">
        <v>0.41543517112731898</v>
      </c>
      <c r="E16">
        <v>0.372394186258316</v>
      </c>
      <c r="F16">
        <v>0.34917251467704802</v>
      </c>
      <c r="G16">
        <v>0.38471868634223899</v>
      </c>
      <c r="H16">
        <v>0.369400328397751</v>
      </c>
      <c r="I16">
        <v>0.37668923139572102</v>
      </c>
    </row>
    <row r="17" spans="1:9" x14ac:dyDescent="0.4">
      <c r="A17" t="s">
        <v>519</v>
      </c>
      <c r="B17">
        <v>0.67087457647194704</v>
      </c>
      <c r="C17">
        <v>0.483575635826265</v>
      </c>
      <c r="D17">
        <v>0.64697977981051902</v>
      </c>
      <c r="E17">
        <v>0.58329537414215704</v>
      </c>
      <c r="F17">
        <v>0.57199330958160199</v>
      </c>
      <c r="G17">
        <v>0.45827588487315801</v>
      </c>
      <c r="H17">
        <v>0.57054570671674298</v>
      </c>
      <c r="I17">
        <v>0.547813651529518</v>
      </c>
    </row>
    <row r="18" spans="1:9" x14ac:dyDescent="0.4">
      <c r="A18" t="s">
        <v>520</v>
      </c>
      <c r="B18">
        <v>0.604046721239479</v>
      </c>
      <c r="C18">
        <v>0.476275901405179</v>
      </c>
      <c r="D18">
        <v>0.64367066962378405</v>
      </c>
      <c r="E18">
        <v>0.62767148382809701</v>
      </c>
      <c r="F18">
        <v>0.58848569587785404</v>
      </c>
      <c r="G18">
        <v>0.52712418351854595</v>
      </c>
      <c r="H18">
        <v>0.60083538172196405</v>
      </c>
      <c r="I18">
        <v>0.58593696781567195</v>
      </c>
    </row>
    <row r="19" spans="1:9" x14ac:dyDescent="0.4">
      <c r="A19" t="s">
        <v>521</v>
      </c>
      <c r="B19">
        <v>0.50004036903381299</v>
      </c>
      <c r="C19">
        <v>0.38551533102989199</v>
      </c>
      <c r="D19">
        <v>0.425841839313507</v>
      </c>
      <c r="E19">
        <v>0.558248628377914</v>
      </c>
      <c r="F19">
        <v>0.48317141771316502</v>
      </c>
      <c r="G19">
        <v>0.40988813877105701</v>
      </c>
      <c r="H19">
        <v>0.47882030010223398</v>
      </c>
      <c r="I19">
        <v>0.46449023485183699</v>
      </c>
    </row>
    <row r="20" spans="1:9" x14ac:dyDescent="0.4">
      <c r="A20" t="s">
        <v>584</v>
      </c>
      <c r="B20">
        <v>0.33589900202221301</v>
      </c>
      <c r="C20">
        <v>0.44294133451249901</v>
      </c>
      <c r="D20">
        <v>0.42656652463806999</v>
      </c>
      <c r="E20">
        <v>0.500255150927438</v>
      </c>
      <c r="F20">
        <v>0.56886647807227197</v>
      </c>
      <c r="G20">
        <v>0.60243429077996102</v>
      </c>
      <c r="H20">
        <v>0.32403630018234297</v>
      </c>
      <c r="I20">
        <v>0.38467490673065202</v>
      </c>
    </row>
    <row r="21" spans="1:9" x14ac:dyDescent="0.4">
      <c r="A21" t="s">
        <v>522</v>
      </c>
      <c r="B21">
        <v>0.67513895363319598</v>
      </c>
      <c r="C21">
        <v>0.47808718540537098</v>
      </c>
      <c r="D21">
        <v>0.57219789300377899</v>
      </c>
      <c r="E21">
        <v>0.57177326904507098</v>
      </c>
      <c r="F21">
        <v>0.52195653812153098</v>
      </c>
      <c r="G21">
        <v>0.56766777221612097</v>
      </c>
      <c r="H21">
        <v>0.57850175814365801</v>
      </c>
      <c r="I21">
        <v>0.57696063687482202</v>
      </c>
    </row>
    <row r="22" spans="1:9" x14ac:dyDescent="0.4">
      <c r="A22" t="s">
        <v>523</v>
      </c>
      <c r="B22">
        <v>0.38507536149794103</v>
      </c>
      <c r="C22">
        <v>0.49890076921832199</v>
      </c>
      <c r="D22">
        <v>0.34734202849288098</v>
      </c>
      <c r="E22">
        <v>0.59520703458016899</v>
      </c>
      <c r="F22">
        <v>0.83961540460586503</v>
      </c>
      <c r="G22">
        <v>0.81634556862615804</v>
      </c>
      <c r="H22">
        <v>0.40468770602057103</v>
      </c>
      <c r="I22">
        <v>0.39378748834133198</v>
      </c>
    </row>
    <row r="23" spans="1:9" x14ac:dyDescent="0.4">
      <c r="A23" t="s">
        <v>585</v>
      </c>
      <c r="B23">
        <v>0.69174867729807998</v>
      </c>
      <c r="C23">
        <v>0.70734257753505303</v>
      </c>
      <c r="D23">
        <v>0.76849618623422999</v>
      </c>
      <c r="E23">
        <v>0.75813496528669799</v>
      </c>
      <c r="F23">
        <v>0.70184365122817305</v>
      </c>
      <c r="G23">
        <v>0.46933754308279202</v>
      </c>
      <c r="H23">
        <v>0.61483564071876995</v>
      </c>
      <c r="I23">
        <v>0.62842910511549099</v>
      </c>
    </row>
    <row r="24" spans="1:9" x14ac:dyDescent="0.4">
      <c r="A24" t="s">
        <v>524</v>
      </c>
      <c r="B24">
        <v>0.62877493600050605</v>
      </c>
      <c r="C24">
        <v>0.55545840660731005</v>
      </c>
      <c r="D24">
        <v>0.62007718781630206</v>
      </c>
      <c r="E24">
        <v>0.61961820721626304</v>
      </c>
      <c r="F24">
        <v>0.60006742427746496</v>
      </c>
      <c r="G24">
        <v>0.61083505054314902</v>
      </c>
      <c r="H24">
        <v>0.58099316805601098</v>
      </c>
      <c r="I24">
        <v>0.61529250442981698</v>
      </c>
    </row>
    <row r="25" spans="1:9" x14ac:dyDescent="0.4">
      <c r="A25" t="s">
        <v>525</v>
      </c>
      <c r="B25">
        <v>0.43992870620318802</v>
      </c>
      <c r="C25">
        <v>0.57481503486633301</v>
      </c>
      <c r="D25">
        <v>0.57131210821015499</v>
      </c>
      <c r="E25">
        <v>0.55110474569456902</v>
      </c>
      <c r="F25">
        <v>0.56614989042282104</v>
      </c>
      <c r="G25">
        <v>0.43101307111127002</v>
      </c>
      <c r="H25">
        <v>0.52464167347976098</v>
      </c>
      <c r="I25">
        <v>0.52603854238987002</v>
      </c>
    </row>
    <row r="26" spans="1:9" x14ac:dyDescent="0.4">
      <c r="A26" t="s">
        <v>526</v>
      </c>
      <c r="B26">
        <v>0.47474127619162898</v>
      </c>
      <c r="C26">
        <v>0.52408972123394804</v>
      </c>
      <c r="D26">
        <v>0.639586979928224</v>
      </c>
      <c r="E26">
        <v>0.68779617288838302</v>
      </c>
      <c r="F26">
        <v>0.71761863387149305</v>
      </c>
      <c r="G26">
        <v>0.73464461513187596</v>
      </c>
      <c r="H26">
        <v>0.715815974318463</v>
      </c>
      <c r="I26">
        <v>0.62918220006901304</v>
      </c>
    </row>
    <row r="27" spans="1:9" x14ac:dyDescent="0.4">
      <c r="A27" t="s">
        <v>527</v>
      </c>
      <c r="B27">
        <v>0.48072061315178899</v>
      </c>
      <c r="C27">
        <v>0.43166675418615302</v>
      </c>
      <c r="D27">
        <v>0.536140006035566</v>
      </c>
      <c r="E27">
        <v>0.474156524986029</v>
      </c>
      <c r="F27">
        <v>0.388759249821305</v>
      </c>
      <c r="G27">
        <v>0.40583026222884699</v>
      </c>
      <c r="H27">
        <v>0.54885615780949604</v>
      </c>
      <c r="I27">
        <v>0.41900596395134898</v>
      </c>
    </row>
    <row r="28" spans="1:9" x14ac:dyDescent="0.4">
      <c r="A28" t="s">
        <v>528</v>
      </c>
      <c r="B28">
        <v>0.70836936466155498</v>
      </c>
      <c r="C28">
        <v>0.54386636037980396</v>
      </c>
      <c r="D28">
        <v>0.65855634020220799</v>
      </c>
      <c r="E28">
        <v>0.69402570493759597</v>
      </c>
      <c r="F28">
        <v>0.65688160157972797</v>
      </c>
      <c r="G28">
        <v>0.67355225163121402</v>
      </c>
      <c r="H28">
        <v>0.74894105042180703</v>
      </c>
      <c r="I28">
        <v>0.73707490005800802</v>
      </c>
    </row>
    <row r="29" spans="1:9" x14ac:dyDescent="0.4">
      <c r="A29" t="s">
        <v>529</v>
      </c>
      <c r="B29">
        <v>0.52575653418898605</v>
      </c>
      <c r="C29">
        <v>0.42270652364407302</v>
      </c>
      <c r="D29">
        <v>0.55772999833737102</v>
      </c>
      <c r="E29">
        <v>0.43182172147290998</v>
      </c>
      <c r="F29">
        <v>0.39824108087590798</v>
      </c>
      <c r="G29">
        <v>0.37575994431972498</v>
      </c>
      <c r="H29">
        <v>0.54778874452625004</v>
      </c>
      <c r="I29">
        <v>0.468406634139163</v>
      </c>
    </row>
    <row r="30" spans="1:9" x14ac:dyDescent="0.4">
      <c r="A30" t="s">
        <v>530</v>
      </c>
      <c r="B30">
        <v>0.68461969340669704</v>
      </c>
      <c r="C30">
        <v>0.55387969880268495</v>
      </c>
      <c r="D30">
        <v>0.64567580408063396</v>
      </c>
      <c r="E30">
        <v>0.54671755689999102</v>
      </c>
      <c r="F30">
        <v>0.51752805298772298</v>
      </c>
      <c r="G30">
        <v>0.44342673544226002</v>
      </c>
      <c r="H30">
        <v>0.67211518102678802</v>
      </c>
      <c r="I30">
        <v>0.53717532702561099</v>
      </c>
    </row>
    <row r="31" spans="1:9" x14ac:dyDescent="0.4">
      <c r="A31" t="s">
        <v>586</v>
      </c>
      <c r="B31">
        <v>0.68246948222319304</v>
      </c>
      <c r="C31">
        <v>0.58387376297087901</v>
      </c>
      <c r="D31">
        <v>0.68314892195520005</v>
      </c>
      <c r="E31">
        <v>0.69049365463710999</v>
      </c>
      <c r="F31">
        <v>0.66628671402022999</v>
      </c>
      <c r="G31">
        <v>0.56639012410527201</v>
      </c>
      <c r="H31">
        <v>0.70154114138512402</v>
      </c>
      <c r="I31">
        <v>0.700893576656069</v>
      </c>
    </row>
    <row r="32" spans="1:9" x14ac:dyDescent="0.4">
      <c r="A32" t="s">
        <v>531</v>
      </c>
      <c r="B32">
        <v>0.530933893862225</v>
      </c>
      <c r="C32">
        <v>0.43750418225924198</v>
      </c>
      <c r="D32">
        <v>0.49700644754228102</v>
      </c>
      <c r="E32">
        <v>0.49721114692233898</v>
      </c>
      <c r="F32">
        <v>0.42433356954937901</v>
      </c>
      <c r="G32">
        <v>0.42497446423485202</v>
      </c>
      <c r="H32">
        <v>0.416412987879344</v>
      </c>
      <c r="I32">
        <v>0.450351378747395</v>
      </c>
    </row>
    <row r="33" spans="1:9" x14ac:dyDescent="0.4">
      <c r="A33" t="s">
        <v>587</v>
      </c>
      <c r="B33">
        <v>0.60873819142579999</v>
      </c>
      <c r="C33">
        <v>0.42919773856798799</v>
      </c>
      <c r="D33">
        <v>0.49080125863353402</v>
      </c>
      <c r="E33">
        <v>0.54647412399450901</v>
      </c>
      <c r="F33">
        <v>0.50499417260289203</v>
      </c>
      <c r="G33">
        <v>0.46496680130561202</v>
      </c>
      <c r="H33">
        <v>0.55377886071801197</v>
      </c>
      <c r="I33">
        <v>0.431113410741091</v>
      </c>
    </row>
    <row r="34" spans="1:9" x14ac:dyDescent="0.4">
      <c r="A34" t="s">
        <v>532</v>
      </c>
      <c r="B34">
        <v>0.56066638727982798</v>
      </c>
      <c r="C34">
        <v>0.433075445393721</v>
      </c>
      <c r="D34">
        <v>0.49879529327154198</v>
      </c>
      <c r="E34">
        <v>0.489926166832447</v>
      </c>
      <c r="F34">
        <v>0.43330478916565601</v>
      </c>
      <c r="G34">
        <v>0.43280885120232898</v>
      </c>
      <c r="H34">
        <v>0.41688698778549799</v>
      </c>
      <c r="I34">
        <v>0.464164982239405</v>
      </c>
    </row>
    <row r="35" spans="1:9" x14ac:dyDescent="0.4">
      <c r="A35" t="s">
        <v>533</v>
      </c>
      <c r="B35">
        <v>0.63562882472487103</v>
      </c>
      <c r="C35">
        <v>0.50838862096562099</v>
      </c>
      <c r="D35">
        <v>0.568407635478412</v>
      </c>
      <c r="E35">
        <v>0.57931624791201397</v>
      </c>
      <c r="F35">
        <v>0.485529382439221</v>
      </c>
      <c r="G35">
        <v>0.45539131935904997</v>
      </c>
      <c r="H35">
        <v>0.58401888871894203</v>
      </c>
      <c r="I35">
        <v>0.49957909566514602</v>
      </c>
    </row>
    <row r="36" spans="1:9" x14ac:dyDescent="0.4">
      <c r="A36" t="s">
        <v>534</v>
      </c>
      <c r="B36">
        <v>0.481802948233154</v>
      </c>
      <c r="C36">
        <v>0.377108310866687</v>
      </c>
      <c r="D36">
        <v>0.44309140969481697</v>
      </c>
      <c r="E36">
        <v>0.44711635779175501</v>
      </c>
      <c r="F36">
        <v>0.35445337370037999</v>
      </c>
      <c r="G36">
        <v>0.40936120682292498</v>
      </c>
      <c r="H36">
        <v>0.471008558861083</v>
      </c>
      <c r="I36">
        <v>0.39919589066671002</v>
      </c>
    </row>
    <row r="37" spans="1:9" x14ac:dyDescent="0.4">
      <c r="A37" t="s">
        <v>535</v>
      </c>
      <c r="B37">
        <v>0.41508427732869202</v>
      </c>
      <c r="C37">
        <v>0.40501582465673702</v>
      </c>
      <c r="D37">
        <v>0.56509334946933598</v>
      </c>
      <c r="E37">
        <v>0.52973453778969604</v>
      </c>
      <c r="F37">
        <v>0.55967487786945502</v>
      </c>
      <c r="G37">
        <v>0.54839468472882302</v>
      </c>
      <c r="H37">
        <v>0.54718679973953599</v>
      </c>
      <c r="I37">
        <v>0.56190424843838305</v>
      </c>
    </row>
    <row r="38" spans="1:9" x14ac:dyDescent="0.4">
      <c r="A38" t="s">
        <v>536</v>
      </c>
      <c r="B38">
        <v>0.59730088540485904</v>
      </c>
      <c r="C38">
        <v>0.41589996261256101</v>
      </c>
      <c r="D38">
        <v>0.50666555804865698</v>
      </c>
      <c r="E38">
        <v>0.58761611623423404</v>
      </c>
      <c r="F38">
        <v>0.40955591499805499</v>
      </c>
      <c r="G38">
        <v>0.376753350240844</v>
      </c>
      <c r="H38">
        <v>0.51700216446603997</v>
      </c>
      <c r="I38">
        <v>0.48707240607057301</v>
      </c>
    </row>
    <row r="39" spans="1:9" x14ac:dyDescent="0.4">
      <c r="A39" t="s">
        <v>537</v>
      </c>
      <c r="B39">
        <v>0.426584941690618</v>
      </c>
      <c r="C39">
        <v>0.30466759096492402</v>
      </c>
      <c r="D39">
        <v>0.53625514344735603</v>
      </c>
      <c r="E39">
        <v>0.44409009760076301</v>
      </c>
      <c r="F39">
        <v>0.39284321882508</v>
      </c>
      <c r="G39">
        <v>0.42596460526639801</v>
      </c>
      <c r="H39">
        <v>0.51353483904491803</v>
      </c>
      <c r="I39">
        <v>0.48551189682700402</v>
      </c>
    </row>
    <row r="40" spans="1:9" x14ac:dyDescent="0.4">
      <c r="A40" t="s">
        <v>538</v>
      </c>
      <c r="B40">
        <v>0.52270076465943205</v>
      </c>
      <c r="C40">
        <v>0.49900392076421202</v>
      </c>
      <c r="D40">
        <v>0.54717236216510501</v>
      </c>
      <c r="E40">
        <v>0.47309375758613298</v>
      </c>
      <c r="F40">
        <v>0.51200731290924895</v>
      </c>
      <c r="G40">
        <v>0.48433478224662002</v>
      </c>
      <c r="H40">
        <v>0.53764876074367995</v>
      </c>
      <c r="I40">
        <v>0.64000818157388195</v>
      </c>
    </row>
    <row r="41" spans="1:9" x14ac:dyDescent="0.4">
      <c r="A41" t="s">
        <v>539</v>
      </c>
      <c r="B41">
        <v>0.739671565237499</v>
      </c>
      <c r="C41">
        <v>0.51474675181366103</v>
      </c>
      <c r="D41">
        <v>0.51830595164071902</v>
      </c>
      <c r="E41">
        <v>0.41692026101407498</v>
      </c>
      <c r="F41">
        <v>0.445152716977256</v>
      </c>
      <c r="G41">
        <v>0.47283331695057101</v>
      </c>
      <c r="H41">
        <v>0.51776192656585196</v>
      </c>
      <c r="I41">
        <v>0.49090958989801903</v>
      </c>
    </row>
    <row r="42" spans="1:9" x14ac:dyDescent="0.4">
      <c r="A42" t="s">
        <v>540</v>
      </c>
      <c r="B42">
        <v>0.55063853963561704</v>
      </c>
      <c r="C42">
        <v>0.39399871035762501</v>
      </c>
      <c r="D42">
        <v>0.51992409643919602</v>
      </c>
      <c r="E42">
        <v>0.43499191170153401</v>
      </c>
      <c r="F42">
        <v>0.48709475022295301</v>
      </c>
      <c r="G42">
        <v>0.45685937352802403</v>
      </c>
      <c r="H42">
        <v>0.53941349361253799</v>
      </c>
      <c r="I42">
        <v>0.50026725362176505</v>
      </c>
    </row>
    <row r="43" spans="1:9" x14ac:dyDescent="0.4">
      <c r="A43" t="s">
        <v>541</v>
      </c>
      <c r="B43">
        <v>0.58113146305084196</v>
      </c>
      <c r="C43">
        <v>0.59117987155914298</v>
      </c>
      <c r="D43">
        <v>0.50089447379112195</v>
      </c>
      <c r="E43">
        <v>0.59681683063507096</v>
      </c>
      <c r="F43">
        <v>0.59228354930877702</v>
      </c>
      <c r="G43">
        <v>0.57345021724700895</v>
      </c>
      <c r="H43">
        <v>0.65856455564498895</v>
      </c>
      <c r="I43">
        <v>0.706227889060974</v>
      </c>
    </row>
    <row r="44" spans="1:9" x14ac:dyDescent="0.4">
      <c r="A44" t="s">
        <v>542</v>
      </c>
      <c r="B44">
        <v>0.55025581664898804</v>
      </c>
      <c r="C44">
        <v>0.44615026957848503</v>
      </c>
      <c r="D44">
        <v>0.51889639216310801</v>
      </c>
      <c r="E44">
        <v>0.53991468951982602</v>
      </c>
      <c r="F44">
        <v>0.52806350413490799</v>
      </c>
      <c r="G44">
        <v>0.49256668634274398</v>
      </c>
      <c r="H44">
        <v>0.66552408828454901</v>
      </c>
      <c r="I44">
        <v>0.72417947825263496</v>
      </c>
    </row>
    <row r="45" spans="1:9" x14ac:dyDescent="0.4">
      <c r="A45" t="s">
        <v>543</v>
      </c>
      <c r="B45">
        <v>0.62825958906989698</v>
      </c>
      <c r="C45">
        <v>0.46054628890814298</v>
      </c>
      <c r="D45">
        <v>0.58846852306238195</v>
      </c>
      <c r="E45">
        <v>0.576286162912231</v>
      </c>
      <c r="F45">
        <v>0.46438072483564202</v>
      </c>
      <c r="G45">
        <v>0.63723255432758097</v>
      </c>
      <c r="H45">
        <v>0.77783424338114704</v>
      </c>
      <c r="I45">
        <v>0.81124340381818905</v>
      </c>
    </row>
    <row r="46" spans="1:9" x14ac:dyDescent="0.4">
      <c r="A46" t="s">
        <v>544</v>
      </c>
      <c r="B46">
        <v>0.738411198059718</v>
      </c>
      <c r="C46">
        <v>0.64669795334339097</v>
      </c>
      <c r="D46">
        <v>0.79180516799291001</v>
      </c>
      <c r="E46">
        <v>0.67246021578709303</v>
      </c>
      <c r="F46">
        <v>0.37006697990000298</v>
      </c>
      <c r="G46">
        <v>0.56952581554651305</v>
      </c>
      <c r="H46">
        <v>0.65861457834641102</v>
      </c>
      <c r="I46">
        <v>0.57968642810980497</v>
      </c>
    </row>
    <row r="47" spans="1:9" x14ac:dyDescent="0.4">
      <c r="A47" t="s">
        <v>545</v>
      </c>
      <c r="B47">
        <v>0.70684726682363797</v>
      </c>
      <c r="C47">
        <v>0.505977613668816</v>
      </c>
      <c r="D47">
        <v>0.65642893548105297</v>
      </c>
      <c r="E47">
        <v>0.54456121430677495</v>
      </c>
      <c r="F47">
        <v>0.45327909144700701</v>
      </c>
      <c r="G47">
        <v>0.49135817499721701</v>
      </c>
      <c r="H47">
        <v>0.63573196121290598</v>
      </c>
      <c r="I47">
        <v>0.58094489399124605</v>
      </c>
    </row>
    <row r="48" spans="1:9" x14ac:dyDescent="0.4">
      <c r="A48" t="s">
        <v>546</v>
      </c>
      <c r="B48">
        <v>0.87672450856158601</v>
      </c>
      <c r="C48">
        <v>0.835651177481601</v>
      </c>
      <c r="D48">
        <v>0.83243453126204603</v>
      </c>
      <c r="E48">
        <v>0.72795146640978403</v>
      </c>
      <c r="F48">
        <v>0.32243702725360301</v>
      </c>
      <c r="G48">
        <v>0.240885582723116</v>
      </c>
      <c r="H48">
        <v>0.47717294787105702</v>
      </c>
      <c r="I48">
        <v>0.46068575601828698</v>
      </c>
    </row>
    <row r="49" spans="1:9" x14ac:dyDescent="0.4">
      <c r="A49" t="s">
        <v>547</v>
      </c>
      <c r="B49">
        <v>0.63676801546296102</v>
      </c>
      <c r="C49">
        <v>0.70513994331976704</v>
      </c>
      <c r="D49">
        <v>0.79421311646551696</v>
      </c>
      <c r="E49">
        <v>0.75490911475461397</v>
      </c>
      <c r="F49">
        <v>0.72308504551797403</v>
      </c>
      <c r="G49">
        <v>0.69417122466054104</v>
      </c>
      <c r="H49">
        <v>0.50061840990289597</v>
      </c>
      <c r="I49">
        <v>0.61634438933424596</v>
      </c>
    </row>
    <row r="50" spans="1:9" x14ac:dyDescent="0.4">
      <c r="A50" t="s">
        <v>548</v>
      </c>
      <c r="B50">
        <v>0.75664277002215397</v>
      </c>
      <c r="C50">
        <v>0.698921886272728</v>
      </c>
      <c r="D50">
        <v>0.69110251963138603</v>
      </c>
      <c r="E50">
        <v>0.58751166751608297</v>
      </c>
      <c r="F50">
        <v>0.34952640626579501</v>
      </c>
      <c r="G50">
        <v>0.383133854717016</v>
      </c>
      <c r="H50">
        <v>0.55796770984306898</v>
      </c>
      <c r="I50">
        <v>0.49100536992773403</v>
      </c>
    </row>
    <row r="51" spans="1:9" x14ac:dyDescent="0.4">
      <c r="A51" t="s">
        <v>549</v>
      </c>
      <c r="B51">
        <v>0.77386453590894999</v>
      </c>
      <c r="C51">
        <v>0.72662846665633396</v>
      </c>
      <c r="D51">
        <v>0.67410134014330403</v>
      </c>
      <c r="E51">
        <v>0.40554351241964998</v>
      </c>
      <c r="F51">
        <v>0.218425245661485</v>
      </c>
      <c r="G51">
        <v>0.33316559305316501</v>
      </c>
      <c r="H51">
        <v>0.38160533967770999</v>
      </c>
      <c r="I51">
        <v>0.522390610293338</v>
      </c>
    </row>
    <row r="52" spans="1:9" x14ac:dyDescent="0.4">
      <c r="A52" t="s">
        <v>550</v>
      </c>
      <c r="B52">
        <v>0.69581033112037705</v>
      </c>
      <c r="C52">
        <v>0.58294292140220005</v>
      </c>
      <c r="D52">
        <v>0.67315451747604804</v>
      </c>
      <c r="E52">
        <v>0.659411587353263</v>
      </c>
      <c r="F52">
        <v>0.58358023537411596</v>
      </c>
      <c r="G52">
        <v>0.62182765223440695</v>
      </c>
      <c r="H52">
        <v>0.78291892721539402</v>
      </c>
      <c r="I52">
        <v>0.75433992559001495</v>
      </c>
    </row>
    <row r="53" spans="1:9" x14ac:dyDescent="0.4">
      <c r="A53" t="s">
        <v>551</v>
      </c>
      <c r="B53">
        <v>0.66960643258011199</v>
      </c>
      <c r="C53">
        <v>0.48642134927866698</v>
      </c>
      <c r="D53">
        <v>0.53896193389307001</v>
      </c>
      <c r="E53">
        <v>0.42331868671534401</v>
      </c>
      <c r="F53">
        <v>0.56808524905589597</v>
      </c>
      <c r="G53">
        <v>0.43650300983797002</v>
      </c>
      <c r="H53">
        <v>0.57744432279938196</v>
      </c>
      <c r="I53">
        <v>0.59466553048083604</v>
      </c>
    </row>
    <row r="54" spans="1:9" x14ac:dyDescent="0.4">
      <c r="A54" t="s">
        <v>552</v>
      </c>
      <c r="B54">
        <v>0.61915194325976897</v>
      </c>
      <c r="C54">
        <v>0.544787024458249</v>
      </c>
      <c r="D54">
        <v>0.54044998023245105</v>
      </c>
      <c r="E54">
        <v>0.35435077134105902</v>
      </c>
      <c r="F54">
        <v>0.47851426816648901</v>
      </c>
      <c r="G54">
        <v>0.43263165735536202</v>
      </c>
      <c r="H54">
        <v>0.55552321010165695</v>
      </c>
      <c r="I54">
        <v>0.470363607009252</v>
      </c>
    </row>
    <row r="55" spans="1:9" x14ac:dyDescent="0.4">
      <c r="A55" t="s">
        <v>553</v>
      </c>
      <c r="B55">
        <v>0.73231277295521302</v>
      </c>
      <c r="C55">
        <v>0.71166878512927501</v>
      </c>
      <c r="D55">
        <v>0.71706419331686799</v>
      </c>
      <c r="E55">
        <v>0.61702781915664695</v>
      </c>
      <c r="F55">
        <v>0.52872852342469401</v>
      </c>
      <c r="G55">
        <v>0.43203312371458302</v>
      </c>
      <c r="H55">
        <v>0.53127571727548295</v>
      </c>
      <c r="I55">
        <v>0.556333150182452</v>
      </c>
    </row>
    <row r="56" spans="1:9" x14ac:dyDescent="0.4">
      <c r="A56" t="s">
        <v>554</v>
      </c>
      <c r="B56">
        <v>0.59859316394879303</v>
      </c>
      <c r="C56">
        <v>0.55876586758173397</v>
      </c>
      <c r="D56">
        <v>0.54577207450683296</v>
      </c>
      <c r="E56">
        <v>0.51175268682149699</v>
      </c>
      <c r="F56">
        <v>0.54249867223776305</v>
      </c>
      <c r="G56">
        <v>0.54759200031940702</v>
      </c>
      <c r="H56">
        <v>0.61214260986218105</v>
      </c>
      <c r="I56">
        <v>0.52874851341430995</v>
      </c>
    </row>
    <row r="57" spans="1:9" x14ac:dyDescent="0.4">
      <c r="A57" t="s">
        <v>555</v>
      </c>
      <c r="B57">
        <v>0.65159541573546298</v>
      </c>
      <c r="C57">
        <v>0.58372193137440098</v>
      </c>
      <c r="D57">
        <v>0.53908542837571705</v>
      </c>
      <c r="E57">
        <v>0.38339629714642098</v>
      </c>
      <c r="F57">
        <v>0.50221980356295204</v>
      </c>
      <c r="G57">
        <v>0.415571722552317</v>
      </c>
      <c r="H57">
        <v>0.69484784337905603</v>
      </c>
      <c r="I57">
        <v>0.76251308155169195</v>
      </c>
    </row>
    <row r="58" spans="1:9" x14ac:dyDescent="0.4">
      <c r="A58" t="s">
        <v>556</v>
      </c>
      <c r="B58">
        <v>0.71564884097487902</v>
      </c>
      <c r="C58">
        <v>0.51818917195002201</v>
      </c>
      <c r="D58">
        <v>0.53263929596653703</v>
      </c>
      <c r="E58">
        <v>0.370257438332946</v>
      </c>
      <c r="F58">
        <v>0.54896817052805902</v>
      </c>
      <c r="G58">
        <v>0.50117558130511497</v>
      </c>
      <c r="H58">
        <v>0.58041027188301098</v>
      </c>
      <c r="I58">
        <v>0.55501266320546505</v>
      </c>
    </row>
    <row r="59" spans="1:9" x14ac:dyDescent="0.4">
      <c r="A59" t="s">
        <v>557</v>
      </c>
      <c r="B59">
        <v>0.62351660927136698</v>
      </c>
      <c r="C59">
        <v>0.57635712169465603</v>
      </c>
      <c r="D59">
        <v>0.53537742750985295</v>
      </c>
      <c r="E59">
        <v>0.40308179145767598</v>
      </c>
      <c r="F59">
        <v>0.53014085179283499</v>
      </c>
      <c r="G59">
        <v>0.38249643813996098</v>
      </c>
      <c r="H59">
        <v>0.57241696601822201</v>
      </c>
      <c r="I59">
        <v>0.51803675549370898</v>
      </c>
    </row>
    <row r="60" spans="1:9" x14ac:dyDescent="0.4">
      <c r="A60" t="s">
        <v>558</v>
      </c>
      <c r="B60">
        <v>0.68482130232142002</v>
      </c>
      <c r="C60">
        <v>0.56346730020508795</v>
      </c>
      <c r="D60">
        <v>0.64508759552863104</v>
      </c>
      <c r="E60">
        <v>0.62246324811408704</v>
      </c>
      <c r="F60">
        <v>0.393861934542656</v>
      </c>
      <c r="G60">
        <v>0.51931218936372203</v>
      </c>
      <c r="H60">
        <v>0.42946289679897398</v>
      </c>
      <c r="I60">
        <v>0.56442524982032505</v>
      </c>
    </row>
    <row r="61" spans="1:9" x14ac:dyDescent="0.4">
      <c r="A61" t="s">
        <v>559</v>
      </c>
      <c r="B61">
        <v>0.73198554745087197</v>
      </c>
      <c r="C61">
        <v>0.56847165570809299</v>
      </c>
      <c r="D61">
        <v>0.74871392341760501</v>
      </c>
      <c r="E61">
        <v>0.70662055015563896</v>
      </c>
      <c r="F61">
        <v>0.58487246242853297</v>
      </c>
      <c r="G61">
        <v>0.443672298697325</v>
      </c>
      <c r="H61">
        <v>0.55405816756762005</v>
      </c>
      <c r="I61">
        <v>0.77772855300169697</v>
      </c>
    </row>
    <row r="62" spans="1:9" x14ac:dyDescent="0.4">
      <c r="A62" t="s">
        <v>560</v>
      </c>
      <c r="B62">
        <v>0.49082109743151198</v>
      </c>
      <c r="C62">
        <v>0.61681203184456701</v>
      </c>
      <c r="D62">
        <v>0.64679098334805696</v>
      </c>
      <c r="E62">
        <v>0.58900559976183098</v>
      </c>
      <c r="F62">
        <v>0.51027103333637602</v>
      </c>
      <c r="G62">
        <v>0.604684978723526</v>
      </c>
      <c r="H62">
        <v>0.60415398355188099</v>
      </c>
      <c r="I62">
        <v>0.45648829895874499</v>
      </c>
    </row>
    <row r="63" spans="1:9" x14ac:dyDescent="0.4">
      <c r="A63" t="s">
        <v>561</v>
      </c>
      <c r="B63">
        <v>0.83209190693768498</v>
      </c>
      <c r="C63">
        <v>0.78559833006425295</v>
      </c>
      <c r="D63">
        <v>0.79867876984856301</v>
      </c>
      <c r="E63">
        <v>0.73822451125491695</v>
      </c>
      <c r="F63">
        <v>0.61654722392559103</v>
      </c>
      <c r="G63">
        <v>0.66503689776767405</v>
      </c>
      <c r="H63">
        <v>0.61960137703202001</v>
      </c>
      <c r="I63">
        <v>0.63324674259532598</v>
      </c>
    </row>
    <row r="64" spans="1:9" x14ac:dyDescent="0.4">
      <c r="A64" t="s">
        <v>562</v>
      </c>
      <c r="B64">
        <v>0.82928157769716704</v>
      </c>
      <c r="C64">
        <v>0.75639213048494802</v>
      </c>
      <c r="D64">
        <v>0.73146377159998999</v>
      </c>
      <c r="E64">
        <v>0.60079847849332402</v>
      </c>
      <c r="F64">
        <v>0.48311106516764701</v>
      </c>
      <c r="G64">
        <v>0.50761338380666898</v>
      </c>
      <c r="H64">
        <v>0.66612585232807997</v>
      </c>
      <c r="I64">
        <v>0.67608758119436396</v>
      </c>
    </row>
    <row r="65" spans="1:9" x14ac:dyDescent="0.4">
      <c r="A65" t="s">
        <v>563</v>
      </c>
      <c r="B65">
        <v>0.78167589931260995</v>
      </c>
      <c r="C65">
        <v>0.63899913288298105</v>
      </c>
      <c r="D65">
        <v>0.67634354602722901</v>
      </c>
      <c r="E65">
        <v>0.53496469486327403</v>
      </c>
      <c r="F65">
        <v>0.50393782485099003</v>
      </c>
      <c r="G65">
        <v>0.54404201961698995</v>
      </c>
      <c r="H65">
        <v>0.61404718671526204</v>
      </c>
      <c r="I65">
        <v>0.53357460811024604</v>
      </c>
    </row>
    <row r="66" spans="1:9" x14ac:dyDescent="0.4">
      <c r="A66" t="s">
        <v>564</v>
      </c>
      <c r="B66">
        <v>0.44725577654756699</v>
      </c>
      <c r="C66">
        <v>0.63011701833536704</v>
      </c>
      <c r="D66">
        <v>0.57701228731691601</v>
      </c>
      <c r="E66">
        <v>0.50301847961839197</v>
      </c>
      <c r="F66">
        <v>0.41324650755255998</v>
      </c>
      <c r="G66">
        <v>0.497870914414205</v>
      </c>
      <c r="H66">
        <v>0.62229224860412402</v>
      </c>
      <c r="I66">
        <v>0.81892683449732895</v>
      </c>
    </row>
    <row r="67" spans="1:9" x14ac:dyDescent="0.4">
      <c r="A67" t="s">
        <v>565</v>
      </c>
      <c r="B67">
        <v>0.40037068413509103</v>
      </c>
      <c r="C67">
        <v>0.723199579086933</v>
      </c>
      <c r="D67">
        <v>0.67017594274583703</v>
      </c>
      <c r="E67">
        <v>0.59350384853698401</v>
      </c>
      <c r="F67">
        <v>0.46568247119148998</v>
      </c>
      <c r="G67">
        <v>0.45367210775941302</v>
      </c>
      <c r="H67">
        <v>0.462563852359961</v>
      </c>
      <c r="I67">
        <v>0.48973189769210401</v>
      </c>
    </row>
    <row r="68" spans="1:9" x14ac:dyDescent="0.4">
      <c r="A68" t="s">
        <v>566</v>
      </c>
      <c r="B68">
        <v>0.77847795303051304</v>
      </c>
      <c r="C68">
        <v>0.63383517127770606</v>
      </c>
      <c r="D68">
        <v>0.59439859252709604</v>
      </c>
      <c r="E68">
        <v>0.47098395457634601</v>
      </c>
      <c r="F68">
        <v>0.52075097996455</v>
      </c>
      <c r="G68">
        <v>0.51668015237038001</v>
      </c>
      <c r="H68">
        <v>0.69880131574777504</v>
      </c>
      <c r="I68">
        <v>0.67832310383136496</v>
      </c>
    </row>
    <row r="69" spans="1:9" x14ac:dyDescent="0.4">
      <c r="A69" t="s">
        <v>567</v>
      </c>
      <c r="B69">
        <v>0.48090088847039703</v>
      </c>
      <c r="C69">
        <v>0.54875686422161696</v>
      </c>
      <c r="D69">
        <v>0.48211585687494801</v>
      </c>
      <c r="E69">
        <v>0.41671158184950402</v>
      </c>
      <c r="F69">
        <v>0.50303925214142597</v>
      </c>
      <c r="G69">
        <v>0.44594029756798198</v>
      </c>
      <c r="H69">
        <v>0.61013324370329403</v>
      </c>
      <c r="I69">
        <v>0.57223899200044803</v>
      </c>
    </row>
    <row r="70" spans="1:9" x14ac:dyDescent="0.4">
      <c r="A70" t="s">
        <v>568</v>
      </c>
      <c r="B70">
        <v>0.52502090406061996</v>
      </c>
      <c r="C70">
        <v>0.52869882334524099</v>
      </c>
      <c r="D70">
        <v>0.53830232860437099</v>
      </c>
      <c r="E70">
        <v>0.57187687105207297</v>
      </c>
      <c r="F70">
        <v>0.49528601320821802</v>
      </c>
      <c r="G70">
        <v>0.47126425780467102</v>
      </c>
      <c r="H70">
        <v>0.64891709498505101</v>
      </c>
      <c r="I70">
        <v>0.64272774022016999</v>
      </c>
    </row>
    <row r="71" spans="1:9" x14ac:dyDescent="0.4">
      <c r="A71" t="s">
        <v>569</v>
      </c>
      <c r="B71">
        <v>0.72074675187468495</v>
      </c>
      <c r="C71">
        <v>0.56291903369128704</v>
      </c>
      <c r="D71">
        <v>0.55866284295916602</v>
      </c>
      <c r="E71">
        <v>0.54189936630427804</v>
      </c>
      <c r="F71">
        <v>0.45735043194144998</v>
      </c>
      <c r="G71">
        <v>0.51271909661591097</v>
      </c>
      <c r="H71">
        <v>0.59698312450200297</v>
      </c>
      <c r="I71">
        <v>0.62016832269728195</v>
      </c>
    </row>
    <row r="72" spans="1:9" x14ac:dyDescent="0.4">
      <c r="A72" t="s">
        <v>570</v>
      </c>
      <c r="B72">
        <v>0.56330281744400701</v>
      </c>
      <c r="C72">
        <v>0.449092159668605</v>
      </c>
      <c r="D72">
        <v>0.658761079112689</v>
      </c>
      <c r="E72">
        <v>0.72941139837106095</v>
      </c>
      <c r="F72">
        <v>0.76434176663557696</v>
      </c>
      <c r="G72">
        <v>0.83628717561562904</v>
      </c>
      <c r="H72">
        <v>0.630376636981964</v>
      </c>
      <c r="I72">
        <v>0.64586260914802596</v>
      </c>
    </row>
    <row r="73" spans="1:9" x14ac:dyDescent="0.4">
      <c r="A73" t="s">
        <v>588</v>
      </c>
      <c r="B73">
        <v>0.62705753510817897</v>
      </c>
      <c r="C73">
        <v>0.74040644243359599</v>
      </c>
      <c r="D73">
        <v>0.79740417841821898</v>
      </c>
      <c r="E73">
        <v>0.78540647402405706</v>
      </c>
      <c r="F73">
        <v>0.478969091549516</v>
      </c>
      <c r="G73">
        <v>0.73795670550316605</v>
      </c>
      <c r="H73">
        <v>0.80806578975170895</v>
      </c>
      <c r="I73">
        <v>0.77915933262556802</v>
      </c>
    </row>
    <row r="74" spans="1:9" x14ac:dyDescent="0.4">
      <c r="A74" t="s">
        <v>571</v>
      </c>
      <c r="B74">
        <v>0.680186986923218</v>
      </c>
      <c r="C74">
        <v>0.61559852626588596</v>
      </c>
      <c r="D74">
        <v>0.62235351403554295</v>
      </c>
      <c r="E74">
        <v>0.58002418279647805</v>
      </c>
      <c r="F74">
        <v>0.51325778497590002</v>
      </c>
      <c r="G74">
        <v>0.551583051681519</v>
      </c>
      <c r="H74">
        <v>0.58890036079618702</v>
      </c>
      <c r="I74">
        <v>0.60729253954357598</v>
      </c>
    </row>
    <row r="75" spans="1:9" x14ac:dyDescent="0.4">
      <c r="A75" t="s">
        <v>589</v>
      </c>
      <c r="B75">
        <v>0.59396343720264899</v>
      </c>
      <c r="C75">
        <v>0.78597083152868796</v>
      </c>
      <c r="D75">
        <v>0.80267996207261605</v>
      </c>
      <c r="E75">
        <v>0.78751744826634695</v>
      </c>
      <c r="F75">
        <v>0.72984186777701698</v>
      </c>
      <c r="G75">
        <v>0.81214120051799699</v>
      </c>
      <c r="H75">
        <v>0.491723225666926</v>
      </c>
      <c r="I75">
        <v>0.36767402780361702</v>
      </c>
    </row>
    <row r="76" spans="1:9" x14ac:dyDescent="0.4">
      <c r="A76" t="s">
        <v>572</v>
      </c>
      <c r="B76">
        <v>0.80810619412728102</v>
      </c>
      <c r="C76">
        <v>0.55852797796141396</v>
      </c>
      <c r="D76">
        <v>0.610476771615586</v>
      </c>
      <c r="E76">
        <v>0.53224991796151599</v>
      </c>
      <c r="F76">
        <v>0.51304019172236603</v>
      </c>
      <c r="G76">
        <v>0.61203412514812505</v>
      </c>
      <c r="H76">
        <v>0.54535249156772003</v>
      </c>
      <c r="I76">
        <v>0.56593447473813896</v>
      </c>
    </row>
    <row r="77" spans="1:9" x14ac:dyDescent="0.4">
      <c r="A77" t="s">
        <v>573</v>
      </c>
      <c r="B77">
        <v>0.41082245766002501</v>
      </c>
      <c r="C77">
        <v>0.66380489708107204</v>
      </c>
      <c r="D77">
        <v>0.59619561032714097</v>
      </c>
      <c r="E77">
        <v>0.52287833698999098</v>
      </c>
      <c r="F77">
        <v>0.50887719869056602</v>
      </c>
      <c r="G77">
        <v>0.53551515825440898</v>
      </c>
      <c r="H77">
        <v>0.59178976338600497</v>
      </c>
      <c r="I77">
        <v>0.56680185159790197</v>
      </c>
    </row>
    <row r="78" spans="1:9" x14ac:dyDescent="0.4">
      <c r="A78" t="s">
        <v>574</v>
      </c>
      <c r="B78">
        <v>0.61752310585468395</v>
      </c>
      <c r="C78">
        <v>0.44859672290213598</v>
      </c>
      <c r="D78">
        <v>0.527373779961404</v>
      </c>
      <c r="E78">
        <v>0.48758297651372101</v>
      </c>
      <c r="F78">
        <v>0.38621772286739797</v>
      </c>
      <c r="G78">
        <v>0.39318078185649602</v>
      </c>
      <c r="H78">
        <v>0.54100245998260799</v>
      </c>
      <c r="I78">
        <v>0.51882068083641397</v>
      </c>
    </row>
    <row r="79" spans="1:9" x14ac:dyDescent="0.4">
      <c r="A79" t="s">
        <v>4</v>
      </c>
      <c r="B79">
        <v>0.73211995091127302</v>
      </c>
      <c r="C79">
        <v>0.62467211063789296</v>
      </c>
      <c r="D79">
        <v>0.48885984589224302</v>
      </c>
      <c r="E79">
        <v>0.424892222427804</v>
      </c>
      <c r="F79">
        <v>0.65021417387153801</v>
      </c>
      <c r="G79">
        <v>0.80084224110064295</v>
      </c>
      <c r="H79">
        <v>0.78307033362595901</v>
      </c>
      <c r="I79">
        <v>0.48754367702033202</v>
      </c>
    </row>
    <row r="80" spans="1:9" x14ac:dyDescent="0.4">
      <c r="A80" t="s">
        <v>5</v>
      </c>
      <c r="B80">
        <v>0.69889663252979495</v>
      </c>
      <c r="C80">
        <v>0.500436945352703</v>
      </c>
      <c r="D80">
        <v>0.50792997097596504</v>
      </c>
      <c r="E80">
        <v>0.44955125590786299</v>
      </c>
      <c r="F80">
        <v>0.483017092570662</v>
      </c>
      <c r="G80">
        <v>0.47719371924176801</v>
      </c>
      <c r="H80">
        <v>0.47393623134121299</v>
      </c>
      <c r="I80">
        <v>0.71860867459327005</v>
      </c>
    </row>
    <row r="81" spans="1:9" x14ac:dyDescent="0.4">
      <c r="A81" t="s">
        <v>6</v>
      </c>
      <c r="B81">
        <v>0.58453130722045898</v>
      </c>
      <c r="C81">
        <v>0.72376251762563504</v>
      </c>
      <c r="D81">
        <v>0.75536293694467205</v>
      </c>
      <c r="E81">
        <v>0.55041251399300295</v>
      </c>
      <c r="F81">
        <v>0.53744321790608496</v>
      </c>
      <c r="G81">
        <v>0.61790684949268004</v>
      </c>
      <c r="H81">
        <v>0.75256014953960104</v>
      </c>
      <c r="I81">
        <v>0.74757884126720997</v>
      </c>
    </row>
    <row r="82" spans="1:9" x14ac:dyDescent="0.4">
      <c r="A82" t="s">
        <v>7</v>
      </c>
      <c r="B82">
        <v>0.75135591200419805</v>
      </c>
      <c r="C82">
        <v>0.606725249971662</v>
      </c>
      <c r="D82">
        <v>0.54207568296364395</v>
      </c>
      <c r="E82">
        <v>0.56829912534781901</v>
      </c>
      <c r="F82">
        <v>0.492381269378322</v>
      </c>
      <c r="G82">
        <v>0.46925129528556497</v>
      </c>
      <c r="H82">
        <v>0.60602745200906505</v>
      </c>
      <c r="I82">
        <v>0.65322723558970897</v>
      </c>
    </row>
    <row r="83" spans="1:9" x14ac:dyDescent="0.4">
      <c r="A83" t="s">
        <v>8</v>
      </c>
      <c r="B83">
        <v>0.71664399481736696</v>
      </c>
      <c r="C83">
        <v>0.57144140796019505</v>
      </c>
      <c r="D83">
        <v>0.57845031183499596</v>
      </c>
      <c r="E83">
        <v>0.50593625582181501</v>
      </c>
      <c r="F83">
        <v>0.34641030258857303</v>
      </c>
      <c r="G83">
        <v>0.51595502747939204</v>
      </c>
      <c r="H83">
        <v>0.50786160219174203</v>
      </c>
      <c r="I83">
        <v>0.79470700369431402</v>
      </c>
    </row>
    <row r="84" spans="1:9" x14ac:dyDescent="0.4">
      <c r="A84" t="s">
        <v>9</v>
      </c>
      <c r="B84">
        <v>0.85461806346630198</v>
      </c>
      <c r="C84">
        <v>0.72717671024388297</v>
      </c>
      <c r="D84">
        <v>0.61227954564423404</v>
      </c>
      <c r="E84">
        <v>0.50056793299214597</v>
      </c>
      <c r="F84">
        <v>0.275591245293617</v>
      </c>
      <c r="G84">
        <v>0.474607220189325</v>
      </c>
      <c r="H84">
        <v>0.68510944966612197</v>
      </c>
      <c r="I84">
        <v>0.75345642278934399</v>
      </c>
    </row>
    <row r="85" spans="1:9" x14ac:dyDescent="0.4">
      <c r="A85" t="s">
        <v>10</v>
      </c>
      <c r="B85">
        <v>0.55947232246398904</v>
      </c>
      <c r="C85">
        <v>0.53407604566642197</v>
      </c>
      <c r="D85">
        <v>0.59770738652774302</v>
      </c>
      <c r="E85">
        <v>0.61031183174678305</v>
      </c>
      <c r="F85">
        <v>0.55907839536666903</v>
      </c>
      <c r="G85">
        <v>0.54689257059778495</v>
      </c>
      <c r="H85">
        <v>0.46654692292213401</v>
      </c>
      <c r="I85">
        <v>0.63508190427507705</v>
      </c>
    </row>
    <row r="86" spans="1:9" x14ac:dyDescent="0.4">
      <c r="A86" t="s">
        <v>11</v>
      </c>
      <c r="B86">
        <v>0.79954132437706005</v>
      </c>
      <c r="C86">
        <v>0.59412024861999901</v>
      </c>
      <c r="D86">
        <v>0.64221184594290603</v>
      </c>
      <c r="E86">
        <v>0.63459775437201804</v>
      </c>
      <c r="F86">
        <v>0.64468823905502104</v>
      </c>
      <c r="G86">
        <v>0.70922248171908497</v>
      </c>
      <c r="H86">
        <v>0.79985466918774994</v>
      </c>
      <c r="I86">
        <v>0.81787981092929896</v>
      </c>
    </row>
    <row r="87" spans="1:9" x14ac:dyDescent="0.4">
      <c r="A87" t="s">
        <v>12</v>
      </c>
      <c r="B87">
        <v>0.617229196242988</v>
      </c>
      <c r="C87">
        <v>0.42724717082455799</v>
      </c>
      <c r="D87">
        <v>0.50287388311698999</v>
      </c>
      <c r="E87">
        <v>0.50927770510315895</v>
      </c>
      <c r="F87">
        <v>0.50274775875732303</v>
      </c>
      <c r="G87">
        <v>0.46083815675228801</v>
      </c>
      <c r="H87">
        <v>0.564418372698128</v>
      </c>
      <c r="I87">
        <v>0.55983800999820199</v>
      </c>
    </row>
    <row r="88" spans="1:9" x14ac:dyDescent="0.4">
      <c r="A88" t="s">
        <v>13</v>
      </c>
      <c r="B88">
        <v>0.76859929731914001</v>
      </c>
      <c r="C88">
        <v>0.73743503860064896</v>
      </c>
      <c r="D88">
        <v>0.74617201089858998</v>
      </c>
      <c r="E88">
        <v>0.56826901222978299</v>
      </c>
      <c r="F88">
        <v>0.48409348513398898</v>
      </c>
      <c r="G88">
        <v>0.54476938503129102</v>
      </c>
      <c r="H88">
        <v>0.70018085411616704</v>
      </c>
      <c r="I88">
        <v>0.64384123682975802</v>
      </c>
    </row>
    <row r="89" spans="1:9" x14ac:dyDescent="0.4">
      <c r="A89" t="s">
        <v>14</v>
      </c>
      <c r="B89">
        <v>0.49210104105933999</v>
      </c>
      <c r="C89">
        <v>0.69423426543512701</v>
      </c>
      <c r="D89">
        <v>0.73893673573770802</v>
      </c>
      <c r="E89">
        <v>0.43204910572498101</v>
      </c>
      <c r="F89">
        <v>0.51708197401415901</v>
      </c>
      <c r="G89">
        <v>0.47902006247351198</v>
      </c>
      <c r="H89">
        <v>0.50177239746816704</v>
      </c>
      <c r="I89">
        <v>0.67995799164618198</v>
      </c>
    </row>
    <row r="90" spans="1:9" x14ac:dyDescent="0.4">
      <c r="A90" t="s">
        <v>15</v>
      </c>
      <c r="B90">
        <v>0.56300531513989005</v>
      </c>
      <c r="C90">
        <v>0.42545410897582803</v>
      </c>
      <c r="D90">
        <v>0.59206334780901704</v>
      </c>
      <c r="E90">
        <v>0.56241665221750703</v>
      </c>
      <c r="F90">
        <v>0.52024317625909999</v>
      </c>
      <c r="G90">
        <v>0.47438148781657202</v>
      </c>
      <c r="H90">
        <v>0.575191452167928</v>
      </c>
      <c r="I90">
        <v>0.52864107582718101</v>
      </c>
    </row>
    <row r="91" spans="1:9" x14ac:dyDescent="0.4">
      <c r="A91" t="s">
        <v>16</v>
      </c>
      <c r="B91">
        <v>0.56381803136023301</v>
      </c>
      <c r="C91">
        <v>0.325187739871797</v>
      </c>
      <c r="D91">
        <v>0.35294749575947998</v>
      </c>
      <c r="E91">
        <v>0.45101958939007403</v>
      </c>
      <c r="F91">
        <v>0.31237694100728097</v>
      </c>
      <c r="G91">
        <v>0.32708856699958699</v>
      </c>
      <c r="H91">
        <v>0.44832716480133999</v>
      </c>
      <c r="I91">
        <v>0.69551221908084904</v>
      </c>
    </row>
    <row r="92" spans="1:9" x14ac:dyDescent="0.4">
      <c r="A92" t="s">
        <v>17</v>
      </c>
      <c r="B92">
        <v>0.591729662248066</v>
      </c>
      <c r="C92">
        <v>0.64832494514329098</v>
      </c>
      <c r="D92">
        <v>0.581033161708287</v>
      </c>
      <c r="E92">
        <v>0.55231511167117497</v>
      </c>
      <c r="F92">
        <v>0.50497903568404001</v>
      </c>
      <c r="G92">
        <v>0.66120511293411199</v>
      </c>
      <c r="H92">
        <v>0.73761975765228305</v>
      </c>
      <c r="I92">
        <v>0.61472024662154101</v>
      </c>
    </row>
    <row r="93" spans="1:9" x14ac:dyDescent="0.4">
      <c r="A93" t="s">
        <v>18</v>
      </c>
      <c r="B93">
        <v>0.36929886788129801</v>
      </c>
      <c r="C93">
        <v>0.670566245913506</v>
      </c>
      <c r="D93">
        <v>0.73683010041713703</v>
      </c>
      <c r="E93">
        <v>0.69232669472694397</v>
      </c>
      <c r="F93">
        <v>0.61179184168577205</v>
      </c>
      <c r="G93">
        <v>0.66904515773057904</v>
      </c>
      <c r="H93">
        <v>0.56142158061265901</v>
      </c>
      <c r="I93">
        <v>0.74243809282779705</v>
      </c>
    </row>
    <row r="94" spans="1:9" x14ac:dyDescent="0.4">
      <c r="A94" t="s">
        <v>590</v>
      </c>
      <c r="B94">
        <v>0.50640194232647195</v>
      </c>
      <c r="C94">
        <v>0.61834583374170105</v>
      </c>
      <c r="D94">
        <v>0.62061543648059503</v>
      </c>
      <c r="E94">
        <v>0.40449380186887901</v>
      </c>
      <c r="F94">
        <v>0.51540615237676202</v>
      </c>
      <c r="G94">
        <v>0.48720739208734998</v>
      </c>
      <c r="H94">
        <v>0.55526147897426903</v>
      </c>
      <c r="I94">
        <v>0.57273036700028601</v>
      </c>
    </row>
    <row r="95" spans="1:9" x14ac:dyDescent="0.4">
      <c r="A95" t="s">
        <v>19</v>
      </c>
      <c r="B95">
        <v>0.606433303157489</v>
      </c>
      <c r="C95">
        <v>0.50268135716517703</v>
      </c>
      <c r="D95">
        <v>0.61501502891381599</v>
      </c>
      <c r="E95">
        <v>0.52638766219218502</v>
      </c>
      <c r="F95">
        <v>0.51052850733200705</v>
      </c>
      <c r="G95">
        <v>0.44986575047175098</v>
      </c>
      <c r="H95">
        <v>0.657193238039812</v>
      </c>
      <c r="I95">
        <v>0.54451557894547797</v>
      </c>
    </row>
    <row r="96" spans="1:9" x14ac:dyDescent="0.4">
      <c r="A96" t="s">
        <v>20</v>
      </c>
      <c r="B96">
        <v>0.48170161624497998</v>
      </c>
      <c r="C96">
        <v>0.35161832239054402</v>
      </c>
      <c r="D96">
        <v>0.40811083626143502</v>
      </c>
      <c r="E96">
        <v>0.43783096912540997</v>
      </c>
      <c r="F96">
        <v>0.43055690730674401</v>
      </c>
      <c r="G96">
        <v>0.358767815783054</v>
      </c>
      <c r="H96">
        <v>0.484093840740904</v>
      </c>
      <c r="I96">
        <v>0.58620579182347199</v>
      </c>
    </row>
    <row r="97" spans="1:9" x14ac:dyDescent="0.4">
      <c r="A97" t="s">
        <v>134</v>
      </c>
      <c r="B97">
        <v>0.73635474092224196</v>
      </c>
      <c r="C97">
        <v>0.61782005851397104</v>
      </c>
      <c r="D97">
        <v>0.559947566590971</v>
      </c>
      <c r="E97">
        <v>0.49832939561298101</v>
      </c>
      <c r="F97">
        <v>0.50013921061588695</v>
      </c>
      <c r="G97">
        <v>0.48755253078917299</v>
      </c>
      <c r="H97">
        <v>0.747398526658417</v>
      </c>
      <c r="I97">
        <v>0.72673579603011496</v>
      </c>
    </row>
    <row r="98" spans="1:9" x14ac:dyDescent="0.4">
      <c r="A98" t="s">
        <v>21</v>
      </c>
      <c r="B98">
        <v>0.52325621247291598</v>
      </c>
      <c r="C98">
        <v>0.40127442637458399</v>
      </c>
      <c r="D98">
        <v>0.44543336052447602</v>
      </c>
      <c r="E98">
        <v>0.46389091480523298</v>
      </c>
      <c r="F98">
        <v>0.46022150572389398</v>
      </c>
      <c r="G98">
        <v>0.39334170706570198</v>
      </c>
      <c r="H98">
        <v>0.63171876501292001</v>
      </c>
      <c r="I98">
        <v>0.765240497887135</v>
      </c>
    </row>
    <row r="99" spans="1:9" x14ac:dyDescent="0.4">
      <c r="A99" t="s">
        <v>22</v>
      </c>
      <c r="B99">
        <v>0.82246987761989698</v>
      </c>
      <c r="C99">
        <v>0.75159689111094297</v>
      </c>
      <c r="D99">
        <v>0.71746123221612701</v>
      </c>
      <c r="E99">
        <v>0.70696541378574995</v>
      </c>
      <c r="F99">
        <v>0.62040107673214295</v>
      </c>
      <c r="G99">
        <v>0.377940167342463</v>
      </c>
      <c r="H99">
        <v>0.72286439518774703</v>
      </c>
      <c r="I99">
        <v>0.77984116923424496</v>
      </c>
    </row>
    <row r="100" spans="1:9" x14ac:dyDescent="0.4">
      <c r="A100" t="s">
        <v>23</v>
      </c>
      <c r="B100">
        <v>0.40625797708829198</v>
      </c>
      <c r="C100">
        <v>0.51778685233809696</v>
      </c>
      <c r="D100">
        <v>0.54163923859596197</v>
      </c>
      <c r="E100">
        <v>0.46826999115221402</v>
      </c>
      <c r="F100">
        <v>0.40383127873594099</v>
      </c>
      <c r="G100">
        <v>0.33969276917703201</v>
      </c>
      <c r="H100">
        <v>0.425422042608261</v>
      </c>
      <c r="I100">
        <v>0.45404809442433502</v>
      </c>
    </row>
    <row r="101" spans="1:9" x14ac:dyDescent="0.4">
      <c r="A101" t="s">
        <v>24</v>
      </c>
      <c r="B101">
        <v>0.436271276979046</v>
      </c>
      <c r="C101">
        <v>0.36146727318072103</v>
      </c>
      <c r="D101">
        <v>0.46712410040484098</v>
      </c>
      <c r="E101">
        <v>0.59169593498907003</v>
      </c>
      <c r="F101">
        <v>0.45656780068201003</v>
      </c>
      <c r="G101">
        <v>0.45022862626396098</v>
      </c>
      <c r="H101">
        <v>0.39833332336585903</v>
      </c>
      <c r="I101">
        <v>0.62724422066266305</v>
      </c>
    </row>
    <row r="102" spans="1:9" x14ac:dyDescent="0.4">
      <c r="A102" t="s">
        <v>25</v>
      </c>
      <c r="B102">
        <v>0.42851810812950097</v>
      </c>
      <c r="C102">
        <v>0.435294488668442</v>
      </c>
      <c r="D102">
        <v>0.47626456260681199</v>
      </c>
      <c r="E102">
        <v>0.46734931051731099</v>
      </c>
      <c r="F102">
        <v>0.39005909919738802</v>
      </c>
      <c r="G102">
        <v>0.280064832270145</v>
      </c>
      <c r="H102">
        <v>0.367794468998909</v>
      </c>
      <c r="I102">
        <v>0.41792487680911999</v>
      </c>
    </row>
    <row r="103" spans="1:9" x14ac:dyDescent="0.4">
      <c r="A103" t="s">
        <v>26</v>
      </c>
      <c r="B103">
        <v>0.70857001494054905</v>
      </c>
      <c r="C103">
        <v>0.64498128997136495</v>
      </c>
      <c r="D103">
        <v>0.72650408418211199</v>
      </c>
      <c r="E103">
        <v>0.38391882630243701</v>
      </c>
      <c r="F103">
        <v>0.47413964753281601</v>
      </c>
      <c r="G103">
        <v>0.36148282273174998</v>
      </c>
      <c r="H103">
        <v>0.44959503616372198</v>
      </c>
      <c r="I103">
        <v>0.41640025418098697</v>
      </c>
    </row>
    <row r="104" spans="1:9" x14ac:dyDescent="0.4">
      <c r="A104" t="s">
        <v>27</v>
      </c>
      <c r="B104">
        <v>0.76520612435554403</v>
      </c>
      <c r="C104">
        <v>0.55676991948440901</v>
      </c>
      <c r="D104">
        <v>0.51397999854230203</v>
      </c>
      <c r="E104">
        <v>0.51682931051325398</v>
      </c>
      <c r="F104">
        <v>0.467866491915575</v>
      </c>
      <c r="G104">
        <v>0.53998748179691902</v>
      </c>
      <c r="H104">
        <v>0.55289775222095106</v>
      </c>
      <c r="I104">
        <v>0.576059991744027</v>
      </c>
    </row>
    <row r="105" spans="1:9" x14ac:dyDescent="0.4">
      <c r="A105" t="s">
        <v>28</v>
      </c>
      <c r="B105">
        <v>0.51415648187200202</v>
      </c>
      <c r="C105">
        <v>0.42715649902820602</v>
      </c>
      <c r="D105">
        <v>0.48688314432899199</v>
      </c>
      <c r="E105">
        <v>0.47975851272543302</v>
      </c>
      <c r="F105">
        <v>0.47424884463349998</v>
      </c>
      <c r="G105">
        <v>0.61663914794723196</v>
      </c>
      <c r="H105">
        <v>0.76268493930498704</v>
      </c>
      <c r="I105">
        <v>0.47670659497380302</v>
      </c>
    </row>
    <row r="106" spans="1:9" x14ac:dyDescent="0.4">
      <c r="A106" t="s">
        <v>29</v>
      </c>
      <c r="B106">
        <v>0.29996584728360198</v>
      </c>
      <c r="C106">
        <v>0.36060311024387698</v>
      </c>
      <c r="D106">
        <v>0.47772329052289297</v>
      </c>
      <c r="E106">
        <v>0.45963076626261101</v>
      </c>
      <c r="F106">
        <v>0.37420731534560497</v>
      </c>
      <c r="G106">
        <v>0.411200807740291</v>
      </c>
      <c r="H106">
        <v>0.643540218472481</v>
      </c>
      <c r="I106">
        <v>0.69875066479047099</v>
      </c>
    </row>
    <row r="107" spans="1:9" x14ac:dyDescent="0.4">
      <c r="A107" t="s">
        <v>30</v>
      </c>
      <c r="B107">
        <v>0.308853420753812</v>
      </c>
      <c r="C107">
        <v>0.713303046171055</v>
      </c>
      <c r="D107">
        <v>0.73042341581610704</v>
      </c>
      <c r="E107">
        <v>0.704923568769943</v>
      </c>
      <c r="F107">
        <v>0.59770186488018495</v>
      </c>
      <c r="G107">
        <v>0.66549433386602996</v>
      </c>
      <c r="H107">
        <v>0.62757214765215996</v>
      </c>
      <c r="I107">
        <v>0.55321365664171596</v>
      </c>
    </row>
    <row r="108" spans="1:9" x14ac:dyDescent="0.4">
      <c r="A108" t="s">
        <v>31</v>
      </c>
      <c r="B108">
        <v>0.64891508953613197</v>
      </c>
      <c r="C108">
        <v>0.58129391806167496</v>
      </c>
      <c r="D108">
        <v>0.58203547565560598</v>
      </c>
      <c r="E108">
        <v>0.65019816996758495</v>
      </c>
      <c r="F108">
        <v>0.53616213014251302</v>
      </c>
      <c r="G108">
        <v>0.53212396983514698</v>
      </c>
      <c r="H108">
        <v>0.75772285879704004</v>
      </c>
      <c r="I108">
        <v>0.696073123237543</v>
      </c>
    </row>
    <row r="109" spans="1:9" x14ac:dyDescent="0.4">
      <c r="A109" t="s">
        <v>32</v>
      </c>
      <c r="B109">
        <v>0.58163410677036798</v>
      </c>
      <c r="C109">
        <v>0.70634798348789496</v>
      </c>
      <c r="D109">
        <v>0.71869399178196003</v>
      </c>
      <c r="E109">
        <v>0.70287885044662002</v>
      </c>
      <c r="F109">
        <v>0.67842646635754</v>
      </c>
      <c r="G109">
        <v>0.61671662582478104</v>
      </c>
      <c r="H109">
        <v>0.59886687028575902</v>
      </c>
      <c r="I109">
        <v>0.66799268126487799</v>
      </c>
    </row>
    <row r="110" spans="1:9" x14ac:dyDescent="0.4">
      <c r="A110" t="s">
        <v>33</v>
      </c>
      <c r="B110">
        <v>0.12685294515347201</v>
      </c>
      <c r="C110">
        <v>0.57194471510150802</v>
      </c>
      <c r="D110">
        <v>0.71450193773342097</v>
      </c>
      <c r="E110">
        <v>0.77259551762025602</v>
      </c>
      <c r="F110">
        <v>0.64818115739882698</v>
      </c>
      <c r="G110">
        <v>0.607504197313816</v>
      </c>
      <c r="H110">
        <v>0.54653248115430897</v>
      </c>
      <c r="I110">
        <v>0.41449814318101602</v>
      </c>
    </row>
    <row r="111" spans="1:9" x14ac:dyDescent="0.4">
      <c r="A111" t="s">
        <v>34</v>
      </c>
      <c r="B111">
        <v>0.71301164672924999</v>
      </c>
      <c r="C111">
        <v>0.49871646532645603</v>
      </c>
      <c r="D111">
        <v>0.52271153926849401</v>
      </c>
      <c r="E111">
        <v>0.62191642706210803</v>
      </c>
      <c r="F111">
        <v>0.56287540426621097</v>
      </c>
      <c r="G111">
        <v>0.63240662904886102</v>
      </c>
      <c r="H111">
        <v>0.69337413586103003</v>
      </c>
      <c r="I111">
        <v>0.689046929432796</v>
      </c>
    </row>
    <row r="112" spans="1:9" x14ac:dyDescent="0.4">
      <c r="A112" t="s">
        <v>35</v>
      </c>
      <c r="B112">
        <v>0.67402131557464595</v>
      </c>
      <c r="C112">
        <v>0.46098657488822897</v>
      </c>
      <c r="D112">
        <v>0.54614248037338298</v>
      </c>
      <c r="E112">
        <v>0.44752855539321901</v>
      </c>
      <c r="F112">
        <v>0.41105936169624302</v>
      </c>
      <c r="G112">
        <v>0.49440866589546201</v>
      </c>
      <c r="H112">
        <v>0.60287899017334001</v>
      </c>
      <c r="I112">
        <v>0.74644889593124397</v>
      </c>
    </row>
    <row r="113" spans="1:9" x14ac:dyDescent="0.4">
      <c r="A113" t="s">
        <v>36</v>
      </c>
      <c r="B113">
        <v>0.43384946076596398</v>
      </c>
      <c r="C113">
        <v>0.70498759629296504</v>
      </c>
      <c r="D113">
        <v>0.73229028162409004</v>
      </c>
      <c r="E113">
        <v>0.661008419072042</v>
      </c>
      <c r="F113">
        <v>0.64267046774019998</v>
      </c>
      <c r="G113">
        <v>0.68979607156065603</v>
      </c>
      <c r="H113">
        <v>0.57873500517157295</v>
      </c>
      <c r="I113">
        <v>0.66517794034520195</v>
      </c>
    </row>
    <row r="114" spans="1:9" x14ac:dyDescent="0.4">
      <c r="A114" t="s">
        <v>37</v>
      </c>
      <c r="B114">
        <v>0.74995968297675797</v>
      </c>
      <c r="C114">
        <v>0.431719298715945</v>
      </c>
      <c r="D114">
        <v>0.67464934675781796</v>
      </c>
      <c r="E114">
        <v>0.496080404078519</v>
      </c>
      <c r="F114">
        <v>0.54680268080146199</v>
      </c>
      <c r="G114">
        <v>0.61061213193116404</v>
      </c>
      <c r="H114">
        <v>0.76337970186162896</v>
      </c>
      <c r="I114">
        <v>0.69268035557535002</v>
      </c>
    </row>
    <row r="115" spans="1:9" x14ac:dyDescent="0.4">
      <c r="A115" t="s">
        <v>38</v>
      </c>
      <c r="B115">
        <v>0.64148615873777004</v>
      </c>
      <c r="C115">
        <v>0.43836076099138999</v>
      </c>
      <c r="D115">
        <v>0.55746045020910395</v>
      </c>
      <c r="E115">
        <v>0.57502009662298104</v>
      </c>
      <c r="F115">
        <v>0.48107682626981002</v>
      </c>
      <c r="G115">
        <v>0.56692538582361696</v>
      </c>
      <c r="H115">
        <v>0.60084238075292995</v>
      </c>
      <c r="I115">
        <v>0.63697421550750699</v>
      </c>
    </row>
    <row r="116" spans="1:9" x14ac:dyDescent="0.4">
      <c r="A116" t="s">
        <v>39</v>
      </c>
      <c r="B116">
        <v>0.688640571453355</v>
      </c>
      <c r="C116">
        <v>0.46675852212038899</v>
      </c>
      <c r="D116">
        <v>0.45344740287824098</v>
      </c>
      <c r="E116">
        <v>0.32147148657928798</v>
      </c>
      <c r="F116">
        <v>0.34207168086008599</v>
      </c>
      <c r="G116">
        <v>0.53153418139977904</v>
      </c>
      <c r="H116">
        <v>0.620668573813005</v>
      </c>
      <c r="I116">
        <v>0.70523909818042396</v>
      </c>
    </row>
    <row r="117" spans="1:9" x14ac:dyDescent="0.4">
      <c r="A117" t="s">
        <v>40</v>
      </c>
      <c r="B117">
        <v>0.71429885239214497</v>
      </c>
      <c r="C117">
        <v>0.47535184347951698</v>
      </c>
      <c r="D117">
        <v>0.51616920651616305</v>
      </c>
      <c r="E117">
        <v>0.44397354689804303</v>
      </c>
      <c r="F117">
        <v>0.53896270893715503</v>
      </c>
      <c r="G117">
        <v>0.48959362506866499</v>
      </c>
      <c r="H117">
        <v>0.76751192679276303</v>
      </c>
      <c r="I117">
        <v>0.76784510386956695</v>
      </c>
    </row>
    <row r="118" spans="1:9" x14ac:dyDescent="0.4">
      <c r="A118" t="s">
        <v>41</v>
      </c>
      <c r="B118">
        <v>0.58311549318979905</v>
      </c>
      <c r="C118">
        <v>0.67696213313978004</v>
      </c>
      <c r="D118">
        <v>0.80053089579490799</v>
      </c>
      <c r="E118">
        <v>0.75557577446715496</v>
      </c>
      <c r="F118">
        <v>0.66328231929099701</v>
      </c>
      <c r="G118">
        <v>0.46512915173621999</v>
      </c>
      <c r="H118">
        <v>0.63946909202288305</v>
      </c>
      <c r="I118">
        <v>0.72161741615974695</v>
      </c>
    </row>
    <row r="119" spans="1:9" x14ac:dyDescent="0.4">
      <c r="A119" t="s">
        <v>42</v>
      </c>
      <c r="B119">
        <v>0.599158799648285</v>
      </c>
      <c r="C119">
        <v>0.65335115492343898</v>
      </c>
      <c r="D119">
        <v>0.62193897068500503</v>
      </c>
      <c r="E119">
        <v>0.47767679691314702</v>
      </c>
      <c r="F119">
        <v>0.30683778822421998</v>
      </c>
      <c r="G119">
        <v>0.529973365366459</v>
      </c>
      <c r="H119">
        <v>0.70145881772041296</v>
      </c>
      <c r="I119">
        <v>0.71002391278743704</v>
      </c>
    </row>
    <row r="120" spans="1:9" x14ac:dyDescent="0.4">
      <c r="A120" t="s">
        <v>43</v>
      </c>
      <c r="B120">
        <v>0.79931760905833704</v>
      </c>
      <c r="C120">
        <v>0.62843357964178104</v>
      </c>
      <c r="D120">
        <v>0.61086371670780504</v>
      </c>
      <c r="E120">
        <v>0.51173400372434197</v>
      </c>
      <c r="F120">
        <v>0.42356107421637901</v>
      </c>
      <c r="G120">
        <v>0.56197927285278704</v>
      </c>
      <c r="H120">
        <v>0.72854858435941505</v>
      </c>
      <c r="I120">
        <v>0.70000795228930002</v>
      </c>
    </row>
    <row r="121" spans="1:9" x14ac:dyDescent="0.4">
      <c r="A121" t="s">
        <v>44</v>
      </c>
      <c r="B121">
        <v>0.46669850400561602</v>
      </c>
      <c r="C121">
        <v>0.505282998005123</v>
      </c>
      <c r="D121">
        <v>0.55385730493484098</v>
      </c>
      <c r="E121">
        <v>0.53382763386411902</v>
      </c>
      <c r="F121">
        <v>0.54981647539713996</v>
      </c>
      <c r="G121">
        <v>0.78646195414238995</v>
      </c>
      <c r="H121">
        <v>0.82678358260811702</v>
      </c>
      <c r="I121">
        <v>0.80839777232494803</v>
      </c>
    </row>
    <row r="122" spans="1:9" x14ac:dyDescent="0.4">
      <c r="A122" t="s">
        <v>45</v>
      </c>
      <c r="B122">
        <v>0.68527024487654398</v>
      </c>
      <c r="C122">
        <v>0.65608471830685899</v>
      </c>
      <c r="D122">
        <v>0.61113820274670905</v>
      </c>
      <c r="E122">
        <v>0.59822389781475105</v>
      </c>
      <c r="F122">
        <v>0.612350727121035</v>
      </c>
      <c r="G122">
        <v>0.77796809474627204</v>
      </c>
      <c r="H122">
        <v>0.80276456872622204</v>
      </c>
      <c r="I122">
        <v>0.81346181233723902</v>
      </c>
    </row>
    <row r="123" spans="1:9" x14ac:dyDescent="0.4">
      <c r="A123" t="s">
        <v>591</v>
      </c>
      <c r="B123">
        <v>0.70073097944259599</v>
      </c>
      <c r="C123">
        <v>0.57971567288041104</v>
      </c>
      <c r="D123">
        <v>0.54456382989883401</v>
      </c>
      <c r="E123">
        <v>0.54669291184594204</v>
      </c>
      <c r="F123">
        <v>0.50858296112467805</v>
      </c>
      <c r="G123">
        <v>0.53380710911005802</v>
      </c>
      <c r="H123">
        <v>0.54331716367353999</v>
      </c>
      <c r="I123">
        <v>0.63775466413547599</v>
      </c>
    </row>
    <row r="124" spans="1:9" x14ac:dyDescent="0.4">
      <c r="A124" t="s">
        <v>46</v>
      </c>
      <c r="B124">
        <v>0.71213448762893705</v>
      </c>
      <c r="C124">
        <v>0.587196783781052</v>
      </c>
      <c r="D124">
        <v>0.74752241945266695</v>
      </c>
      <c r="E124">
        <v>0.50991449046134996</v>
      </c>
      <c r="F124">
        <v>0.41416390132904002</v>
      </c>
      <c r="G124">
        <v>0.39011927652359002</v>
      </c>
      <c r="H124">
        <v>0.67196385240554801</v>
      </c>
      <c r="I124">
        <v>0.61208235645294196</v>
      </c>
    </row>
    <row r="125" spans="1:9" x14ac:dyDescent="0.4">
      <c r="A125" t="s">
        <v>47</v>
      </c>
      <c r="B125">
        <v>0.712697067431041</v>
      </c>
      <c r="C125">
        <v>0.64104457412447202</v>
      </c>
      <c r="D125">
        <v>0.58333287068775697</v>
      </c>
      <c r="E125">
        <v>0.67850068637302896</v>
      </c>
      <c r="F125">
        <v>0.51740117371082295</v>
      </c>
      <c r="G125">
        <v>0.54448815967355502</v>
      </c>
      <c r="H125">
        <v>0.78079907383237601</v>
      </c>
      <c r="I125">
        <v>0.80878723519189</v>
      </c>
    </row>
    <row r="126" spans="1:9" x14ac:dyDescent="0.4">
      <c r="A126" t="s">
        <v>48</v>
      </c>
      <c r="B126">
        <v>0.54186595347192501</v>
      </c>
      <c r="C126">
        <v>0.44665577212969498</v>
      </c>
      <c r="D126">
        <v>0.54626467492845299</v>
      </c>
      <c r="E126">
        <v>0.46242864198154898</v>
      </c>
      <c r="F126">
        <v>0.33268487056096402</v>
      </c>
      <c r="G126">
        <v>0.40229322512944499</v>
      </c>
      <c r="H126">
        <v>0.57916336721844097</v>
      </c>
      <c r="I126">
        <v>0.67050729393959096</v>
      </c>
    </row>
    <row r="127" spans="1:9" x14ac:dyDescent="0.4">
      <c r="A127" t="s">
        <v>49</v>
      </c>
      <c r="B127">
        <v>0.46503245333830501</v>
      </c>
      <c r="C127">
        <v>0.352675194541613</v>
      </c>
      <c r="D127">
        <v>0.41560613281197001</v>
      </c>
      <c r="E127">
        <v>0.348086093862851</v>
      </c>
      <c r="F127">
        <v>0.35218999865982298</v>
      </c>
      <c r="G127">
        <v>0.335013921062152</v>
      </c>
      <c r="H127">
        <v>0.38525087800290903</v>
      </c>
      <c r="I127">
        <v>0.38475680185688899</v>
      </c>
    </row>
    <row r="128" spans="1:9" x14ac:dyDescent="0.4">
      <c r="A128" t="s">
        <v>50</v>
      </c>
      <c r="B128">
        <v>0.77604098688988499</v>
      </c>
      <c r="C128">
        <v>0.66391880313555396</v>
      </c>
      <c r="D128">
        <v>0.75935871686254197</v>
      </c>
      <c r="E128">
        <v>0.73516436417897602</v>
      </c>
      <c r="F128">
        <v>0.65009744039603701</v>
      </c>
      <c r="G128">
        <v>0.446015239116691</v>
      </c>
      <c r="H128">
        <v>0.60655770308914603</v>
      </c>
      <c r="I128">
        <v>0.55331500548692003</v>
      </c>
    </row>
    <row r="129" spans="1:9" x14ac:dyDescent="0.4">
      <c r="A129" t="s">
        <v>51</v>
      </c>
      <c r="B129">
        <v>0.59924570719401005</v>
      </c>
      <c r="C129">
        <v>0.38437766546294799</v>
      </c>
      <c r="D129">
        <v>0.42557468489995098</v>
      </c>
      <c r="E129">
        <v>0.425683419382761</v>
      </c>
      <c r="F129">
        <v>0.391263155946656</v>
      </c>
      <c r="G129">
        <v>0.43265330554947001</v>
      </c>
      <c r="H129">
        <v>0.60391058808281295</v>
      </c>
      <c r="I129">
        <v>0.68233517332682503</v>
      </c>
    </row>
    <row r="130" spans="1:9" x14ac:dyDescent="0.4">
      <c r="A130" t="s">
        <v>52</v>
      </c>
      <c r="B130">
        <v>0.60341306204019596</v>
      </c>
      <c r="C130">
        <v>0.33334475894306997</v>
      </c>
      <c r="D130">
        <v>0.42954819285592399</v>
      </c>
      <c r="E130">
        <v>0.36105898230574901</v>
      </c>
      <c r="F130">
        <v>0.458805974832801</v>
      </c>
      <c r="G130">
        <v>0.32187323653420702</v>
      </c>
      <c r="H130">
        <v>0.48938560763070699</v>
      </c>
      <c r="I130">
        <v>0.62769075396449103</v>
      </c>
    </row>
    <row r="131" spans="1:9" x14ac:dyDescent="0.4">
      <c r="A131" t="s">
        <v>53</v>
      </c>
      <c r="B131">
        <v>0.72946034252643599</v>
      </c>
      <c r="C131">
        <v>0.48298049926757802</v>
      </c>
      <c r="D131">
        <v>0.44450919389724702</v>
      </c>
      <c r="E131">
        <v>0.370425045490265</v>
      </c>
      <c r="F131">
        <v>0.53521214365959202</v>
      </c>
      <c r="G131">
        <v>0.72688162684440605</v>
      </c>
      <c r="H131">
        <v>0.74059022307395905</v>
      </c>
      <c r="I131">
        <v>0.690956916809082</v>
      </c>
    </row>
    <row r="132" spans="1:9" x14ac:dyDescent="0.4">
      <c r="A132" t="s">
        <v>54</v>
      </c>
      <c r="B132">
        <v>0.76210779319574795</v>
      </c>
      <c r="C132">
        <v>0.696278878936061</v>
      </c>
      <c r="D132">
        <v>0.70463914194224797</v>
      </c>
      <c r="E132">
        <v>0.45646748388255098</v>
      </c>
      <c r="F132">
        <v>0.52227519029452496</v>
      </c>
      <c r="G132">
        <v>0.76099157554131902</v>
      </c>
      <c r="H132">
        <v>0.76013607743345701</v>
      </c>
      <c r="I132">
        <v>0.774411954261639</v>
      </c>
    </row>
    <row r="133" spans="1:9" x14ac:dyDescent="0.4">
      <c r="A133" t="s">
        <v>55</v>
      </c>
      <c r="B133">
        <v>0.73020220949099601</v>
      </c>
      <c r="C133">
        <v>0.45787964933193598</v>
      </c>
      <c r="D133">
        <v>0.42015315363040301</v>
      </c>
      <c r="E133">
        <v>0.49074711822546402</v>
      </c>
      <c r="F133">
        <v>0.49840747507718902</v>
      </c>
      <c r="G133">
        <v>0.75146848536454702</v>
      </c>
      <c r="H133">
        <v>0.78405518600573898</v>
      </c>
      <c r="I133">
        <v>0.77560103283478699</v>
      </c>
    </row>
    <row r="134" spans="1:9" x14ac:dyDescent="0.4">
      <c r="A134" t="s">
        <v>56</v>
      </c>
      <c r="B134">
        <v>0.61833894915050902</v>
      </c>
      <c r="C134">
        <v>0.50862221254242801</v>
      </c>
      <c r="D134">
        <v>0.53194744884967804</v>
      </c>
      <c r="E134">
        <v>0.299264475703239</v>
      </c>
      <c r="F134">
        <v>0.46588744885391697</v>
      </c>
      <c r="G134">
        <v>0.54040779007805695</v>
      </c>
      <c r="H134">
        <v>0.65982850061522602</v>
      </c>
      <c r="I134">
        <v>0.67927437027295401</v>
      </c>
    </row>
    <row r="135" spans="1:9" x14ac:dyDescent="0.4">
      <c r="A135" t="s">
        <v>57</v>
      </c>
      <c r="B135">
        <v>0.82125529237822004</v>
      </c>
      <c r="C135">
        <v>0.75614916606276605</v>
      </c>
      <c r="D135">
        <v>0.79215998713876701</v>
      </c>
      <c r="E135">
        <v>0.75391467412312796</v>
      </c>
      <c r="F135">
        <v>0.63135518338165997</v>
      </c>
      <c r="G135">
        <v>0.74165421549011701</v>
      </c>
      <c r="H135">
        <v>0.59038642691630905</v>
      </c>
      <c r="I135">
        <v>0.68763759790682299</v>
      </c>
    </row>
    <row r="136" spans="1:9" x14ac:dyDescent="0.4">
      <c r="A136" t="s">
        <v>58</v>
      </c>
      <c r="B136">
        <v>0.70362938149475796</v>
      </c>
      <c r="C136">
        <v>0.65206746481083</v>
      </c>
      <c r="D136">
        <v>0.63381882159062397</v>
      </c>
      <c r="E136">
        <v>0.48579256788448</v>
      </c>
      <c r="F136">
        <v>0.51656135236039602</v>
      </c>
      <c r="G136">
        <v>0.47576433843300697</v>
      </c>
      <c r="H136">
        <v>0.66676816381054205</v>
      </c>
      <c r="I136">
        <v>0.75341489395977501</v>
      </c>
    </row>
    <row r="137" spans="1:9" x14ac:dyDescent="0.4">
      <c r="A137" t="s">
        <v>59</v>
      </c>
      <c r="B137">
        <v>0.79526600738366404</v>
      </c>
      <c r="C137">
        <v>0.792680144309998</v>
      </c>
      <c r="D137">
        <v>0.731841166814168</v>
      </c>
      <c r="E137">
        <v>0.71827281018098199</v>
      </c>
      <c r="F137">
        <v>0.70480071504910802</v>
      </c>
      <c r="G137">
        <v>0.431883305311203</v>
      </c>
      <c r="H137">
        <v>0.71924329300721501</v>
      </c>
      <c r="I137">
        <v>0.60386847953001699</v>
      </c>
    </row>
    <row r="138" spans="1:9" x14ac:dyDescent="0.4">
      <c r="A138" t="s">
        <v>60</v>
      </c>
      <c r="B138">
        <v>0.71554288990569803</v>
      </c>
      <c r="C138">
        <v>0.54160960921735501</v>
      </c>
      <c r="D138">
        <v>0.59083024028575803</v>
      </c>
      <c r="E138">
        <v>0.52014089308001799</v>
      </c>
      <c r="F138">
        <v>0.53739530028718896</v>
      </c>
      <c r="G138">
        <v>0.60437203130938799</v>
      </c>
      <c r="H138">
        <v>0.67304124525099096</v>
      </c>
      <c r="I138">
        <v>0.75975885716351599</v>
      </c>
    </row>
    <row r="139" spans="1:9" x14ac:dyDescent="0.4">
      <c r="A139" t="s">
        <v>61</v>
      </c>
      <c r="B139">
        <v>0.49291837954879703</v>
      </c>
      <c r="C139">
        <v>0.54149686102580297</v>
      </c>
      <c r="D139">
        <v>0.63971814714876296</v>
      </c>
      <c r="E139">
        <v>0.58585849337111695</v>
      </c>
      <c r="F139">
        <v>0.63521194794124203</v>
      </c>
      <c r="G139">
        <v>0.77839528393924695</v>
      </c>
      <c r="H139">
        <v>0.82114274519726704</v>
      </c>
      <c r="I139">
        <v>0.80929498385665999</v>
      </c>
    </row>
    <row r="140" spans="1:9" x14ac:dyDescent="0.4">
      <c r="A140" t="s">
        <v>62</v>
      </c>
      <c r="B140">
        <v>0.73472997925498296</v>
      </c>
      <c r="C140">
        <v>0.73756126508568298</v>
      </c>
      <c r="D140">
        <v>0.77622505390282803</v>
      </c>
      <c r="E140">
        <v>0.73786268270376898</v>
      </c>
      <c r="F140">
        <v>0.71398786252195201</v>
      </c>
      <c r="G140">
        <v>0.64135888598182</v>
      </c>
      <c r="H140">
        <v>0.59050461550553601</v>
      </c>
      <c r="I140">
        <v>0.68962993901787395</v>
      </c>
    </row>
    <row r="141" spans="1:9" x14ac:dyDescent="0.4">
      <c r="A141" t="s">
        <v>63</v>
      </c>
      <c r="B141">
        <v>0.63740465248172895</v>
      </c>
      <c r="C141">
        <v>0.51158903200518002</v>
      </c>
      <c r="D141">
        <v>0.53478705273433202</v>
      </c>
      <c r="E141">
        <v>0.57506280798803699</v>
      </c>
      <c r="F141">
        <v>0.55295090512795897</v>
      </c>
      <c r="G141">
        <v>0.51360887966372704</v>
      </c>
      <c r="H141">
        <v>0.65681151368401303</v>
      </c>
      <c r="I141">
        <v>0.55748035691001196</v>
      </c>
    </row>
    <row r="142" spans="1:9" x14ac:dyDescent="0.4">
      <c r="A142" t="s">
        <v>64</v>
      </c>
      <c r="B142">
        <v>0.68591787985393005</v>
      </c>
      <c r="C142">
        <v>0.59115746191569796</v>
      </c>
      <c r="D142">
        <v>0.63863502513794701</v>
      </c>
      <c r="E142">
        <v>0.50836943444751603</v>
      </c>
      <c r="F142">
        <v>0.553805232048035</v>
      </c>
      <c r="G142">
        <v>0.56445584694544504</v>
      </c>
      <c r="H142">
        <v>0.50428932621365496</v>
      </c>
      <c r="I142">
        <v>0.69634205670583804</v>
      </c>
    </row>
    <row r="143" spans="1:9" x14ac:dyDescent="0.4">
      <c r="A143" t="s">
        <v>65</v>
      </c>
      <c r="B143">
        <v>0.52614772319793701</v>
      </c>
      <c r="C143">
        <v>0.38495649309719299</v>
      </c>
      <c r="D143">
        <v>0.48199911503230802</v>
      </c>
      <c r="E143">
        <v>0.434632485403734</v>
      </c>
      <c r="F143">
        <v>0.37361965284628001</v>
      </c>
      <c r="G143">
        <v>0.36898269898751201</v>
      </c>
      <c r="H143">
        <v>0.45654739527141303</v>
      </c>
      <c r="I143">
        <v>0.48742402476422902</v>
      </c>
    </row>
    <row r="144" spans="1:9" x14ac:dyDescent="0.4">
      <c r="A144" t="s">
        <v>66</v>
      </c>
      <c r="B144">
        <v>0.59318839841418802</v>
      </c>
      <c r="C144">
        <v>0.46402887503306101</v>
      </c>
      <c r="D144">
        <v>0.58228727181752504</v>
      </c>
      <c r="E144">
        <v>0.59719801611370504</v>
      </c>
      <c r="F144">
        <v>0.53653818037774803</v>
      </c>
      <c r="G144">
        <v>0.52924450569682602</v>
      </c>
      <c r="H144">
        <v>0.62147049771414897</v>
      </c>
      <c r="I144">
        <v>0.75185859203338601</v>
      </c>
    </row>
    <row r="145" spans="1:9" x14ac:dyDescent="0.4">
      <c r="A145" t="s">
        <v>67</v>
      </c>
      <c r="B145">
        <v>0.77868007317833299</v>
      </c>
      <c r="C145">
        <v>0.55178782991741004</v>
      </c>
      <c r="D145">
        <v>0.66314263965772602</v>
      </c>
      <c r="E145">
        <v>0.68678222272707101</v>
      </c>
      <c r="F145">
        <v>0.611838128255761</v>
      </c>
      <c r="G145">
        <v>0.69937981211620803</v>
      </c>
      <c r="H145">
        <v>0.74833742431972305</v>
      </c>
      <c r="I145">
        <v>0.80230172302411995</v>
      </c>
    </row>
    <row r="146" spans="1:9" x14ac:dyDescent="0.4">
      <c r="A146" t="s">
        <v>68</v>
      </c>
      <c r="B146">
        <v>0.66843630665657605</v>
      </c>
      <c r="C146">
        <v>0.50275831187472597</v>
      </c>
      <c r="D146">
        <v>0.47513055889045502</v>
      </c>
      <c r="E146">
        <v>0.36725785159597202</v>
      </c>
      <c r="F146">
        <v>0.30512581604952899</v>
      </c>
      <c r="G146">
        <v>0.50971532452340196</v>
      </c>
      <c r="H146">
        <v>0.772802856622958</v>
      </c>
      <c r="I146">
        <v>0.774815783196805</v>
      </c>
    </row>
    <row r="147" spans="1:9" x14ac:dyDescent="0.4">
      <c r="A147" t="s">
        <v>69</v>
      </c>
      <c r="B147">
        <v>0.68249247504062305</v>
      </c>
      <c r="C147">
        <v>0.56856230585301504</v>
      </c>
      <c r="D147">
        <v>0.47622259229910202</v>
      </c>
      <c r="E147">
        <v>0.46100375202835597</v>
      </c>
      <c r="F147">
        <v>0.50413058087474005</v>
      </c>
      <c r="G147">
        <v>0.55609345631521201</v>
      </c>
      <c r="H147">
        <v>0.772721193852972</v>
      </c>
      <c r="I147">
        <v>0.76629360484295195</v>
      </c>
    </row>
    <row r="148" spans="1:9" x14ac:dyDescent="0.4">
      <c r="A148" t="s">
        <v>70</v>
      </c>
      <c r="B148">
        <v>0.74677516590981297</v>
      </c>
      <c r="C148">
        <v>0.69146521744273903</v>
      </c>
      <c r="D148">
        <v>0.67460582369849798</v>
      </c>
      <c r="E148">
        <v>0.55615691982564497</v>
      </c>
      <c r="F148">
        <v>0.56717213917346199</v>
      </c>
      <c r="G148">
        <v>0.50244012758845402</v>
      </c>
      <c r="H148">
        <v>0.68514480903035102</v>
      </c>
      <c r="I148">
        <v>0.81661147872606898</v>
      </c>
    </row>
    <row r="149" spans="1:9" x14ac:dyDescent="0.4">
      <c r="A149" t="s">
        <v>71</v>
      </c>
      <c r="B149">
        <v>0.71261977232419504</v>
      </c>
      <c r="C149">
        <v>0.48011708183166302</v>
      </c>
      <c r="D149">
        <v>0.62473569772182402</v>
      </c>
      <c r="E149">
        <v>0.60013753939897596</v>
      </c>
      <c r="F149">
        <v>0.74971882349405505</v>
      </c>
      <c r="G149">
        <v>0.80335564643908797</v>
      </c>
      <c r="H149">
        <v>0.781063278516134</v>
      </c>
      <c r="I149">
        <v>0.51128667669418504</v>
      </c>
    </row>
    <row r="150" spans="1:9" x14ac:dyDescent="0.4">
      <c r="A150" t="s">
        <v>72</v>
      </c>
      <c r="B150">
        <v>0.80777950513930497</v>
      </c>
      <c r="C150">
        <v>0.76805100270680005</v>
      </c>
      <c r="D150">
        <v>0.72797517454813399</v>
      </c>
      <c r="E150">
        <v>0.483102913886782</v>
      </c>
      <c r="F150">
        <v>0.25814907465662301</v>
      </c>
      <c r="G150">
        <v>0.30453024780939503</v>
      </c>
      <c r="H150">
        <v>0.67342513705056795</v>
      </c>
      <c r="I150">
        <v>0.77447147407229</v>
      </c>
    </row>
    <row r="151" spans="1:9" x14ac:dyDescent="0.4">
      <c r="A151" t="s">
        <v>592</v>
      </c>
      <c r="B151">
        <v>0.81935244961960696</v>
      </c>
      <c r="C151">
        <v>0.78245023831929195</v>
      </c>
      <c r="D151">
        <v>0.817513786766627</v>
      </c>
      <c r="E151">
        <v>0.477607255929137</v>
      </c>
      <c r="F151">
        <v>0.24419607324143</v>
      </c>
      <c r="G151">
        <v>0.44656566561084898</v>
      </c>
      <c r="H151">
        <v>0.68925642722273495</v>
      </c>
      <c r="I151">
        <v>0.76764640497834702</v>
      </c>
    </row>
    <row r="152" spans="1:9" x14ac:dyDescent="0.4">
      <c r="A152" t="s">
        <v>73</v>
      </c>
      <c r="B152">
        <v>0.52777780791123696</v>
      </c>
      <c r="C152">
        <v>0.58170236349105797</v>
      </c>
      <c r="D152">
        <v>0.46353457967440298</v>
      </c>
      <c r="E152">
        <v>0.46381856699784602</v>
      </c>
      <c r="F152">
        <v>0.43995140790939302</v>
      </c>
      <c r="G152">
        <v>0.49586294690767901</v>
      </c>
      <c r="H152">
        <v>0.604022202889125</v>
      </c>
      <c r="I152">
        <v>0.62200102607409202</v>
      </c>
    </row>
    <row r="153" spans="1:9" x14ac:dyDescent="0.4">
      <c r="A153" t="s">
        <v>74</v>
      </c>
      <c r="B153">
        <v>0.68987948979650204</v>
      </c>
      <c r="C153">
        <v>0.60758470211710203</v>
      </c>
      <c r="D153">
        <v>0.58773407765797203</v>
      </c>
      <c r="E153">
        <v>0.52112557419708805</v>
      </c>
      <c r="F153">
        <v>0.53238995160375302</v>
      </c>
      <c r="G153">
        <v>0.49532616138458302</v>
      </c>
      <c r="H153">
        <v>0.65351673534938304</v>
      </c>
      <c r="I153">
        <v>0.69541829824447599</v>
      </c>
    </row>
    <row r="154" spans="1:9" x14ac:dyDescent="0.4">
      <c r="A154" t="s">
        <v>75</v>
      </c>
      <c r="B154">
        <v>0.70673250740972104</v>
      </c>
      <c r="C154">
        <v>0.485410830070232</v>
      </c>
      <c r="D154">
        <v>0.59516968809325099</v>
      </c>
      <c r="E154">
        <v>0.65057243149856003</v>
      </c>
      <c r="F154">
        <v>0.693202546958266</v>
      </c>
      <c r="G154">
        <v>0.38798241882488599</v>
      </c>
      <c r="H154">
        <v>0.65342126015959101</v>
      </c>
      <c r="I154">
        <v>0.70910094524251999</v>
      </c>
    </row>
    <row r="155" spans="1:9" x14ac:dyDescent="0.4">
      <c r="A155" t="s">
        <v>76</v>
      </c>
      <c r="B155">
        <v>0.66200629968454305</v>
      </c>
      <c r="C155">
        <v>0.52256270003790894</v>
      </c>
      <c r="D155">
        <v>0.63679396368489405</v>
      </c>
      <c r="E155">
        <v>0.46459386962475202</v>
      </c>
      <c r="F155">
        <v>0.34159439197271202</v>
      </c>
      <c r="G155">
        <v>0.53960718288279996</v>
      </c>
      <c r="H155">
        <v>0.67938497633036998</v>
      </c>
      <c r="I155">
        <v>0.73359734882222605</v>
      </c>
    </row>
    <row r="156" spans="1:9" x14ac:dyDescent="0.4">
      <c r="A156" t="s">
        <v>77</v>
      </c>
      <c r="B156">
        <v>0.60369839519262303</v>
      </c>
      <c r="C156">
        <v>0.64819649234414101</v>
      </c>
      <c r="D156">
        <v>0.67248265817761399</v>
      </c>
      <c r="E156">
        <v>0.56496378965675798</v>
      </c>
      <c r="F156">
        <v>0.61279933899641004</v>
      </c>
      <c r="G156">
        <v>0.56396859884262096</v>
      </c>
      <c r="H156">
        <v>0.70011539757251695</v>
      </c>
      <c r="I156">
        <v>0.66772489249706302</v>
      </c>
    </row>
    <row r="157" spans="1:9" x14ac:dyDescent="0.4">
      <c r="A157" t="s">
        <v>78</v>
      </c>
      <c r="B157">
        <v>0.78406960689104499</v>
      </c>
      <c r="C157">
        <v>0.61881828766602698</v>
      </c>
      <c r="D157">
        <v>0.73325115671524599</v>
      </c>
      <c r="E157">
        <v>0.55334881521188295</v>
      </c>
      <c r="F157">
        <v>0.44215077391037599</v>
      </c>
      <c r="G157">
        <v>0.44597509274115898</v>
      </c>
      <c r="H157">
        <v>0.61625209221473098</v>
      </c>
      <c r="I157">
        <v>0.72776912955137396</v>
      </c>
    </row>
    <row r="158" spans="1:9" x14ac:dyDescent="0.4">
      <c r="A158" t="s">
        <v>79</v>
      </c>
      <c r="B158">
        <v>0.56394915307770299</v>
      </c>
      <c r="C158">
        <v>0.76093826950097299</v>
      </c>
      <c r="D158">
        <v>0.62797562452424505</v>
      </c>
      <c r="E158">
        <v>0.58507002664714303</v>
      </c>
      <c r="F158">
        <v>0.67991230192304697</v>
      </c>
      <c r="G158">
        <v>0.80748566183723303</v>
      </c>
      <c r="H158">
        <v>0.79014818908787599</v>
      </c>
      <c r="I158">
        <v>0.77657117087300098</v>
      </c>
    </row>
    <row r="159" spans="1:9" x14ac:dyDescent="0.4">
      <c r="A159" t="s">
        <v>80</v>
      </c>
      <c r="B159">
        <v>0.39268942133468798</v>
      </c>
      <c r="C159">
        <v>0.57163651857305997</v>
      </c>
      <c r="D159">
        <v>0.62702897103393795</v>
      </c>
      <c r="E159">
        <v>0.56056689733968101</v>
      </c>
      <c r="F159">
        <v>0.64681747731040495</v>
      </c>
      <c r="G159">
        <v>0.75010815876371695</v>
      </c>
      <c r="H159">
        <v>0.77156891980591902</v>
      </c>
      <c r="I159">
        <v>0.79194761900340804</v>
      </c>
    </row>
    <row r="160" spans="1:9" x14ac:dyDescent="0.4">
      <c r="A160" t="s">
        <v>81</v>
      </c>
      <c r="B160">
        <v>0.81230385749394596</v>
      </c>
      <c r="C160">
        <v>0.71271775788023295</v>
      </c>
      <c r="D160">
        <v>0.77796982444879603</v>
      </c>
      <c r="E160">
        <v>0.57546598765686297</v>
      </c>
      <c r="F160">
        <v>0.37494529249103897</v>
      </c>
      <c r="G160">
        <v>0.50576261004418799</v>
      </c>
      <c r="H160">
        <v>0.43838386931492201</v>
      </c>
      <c r="I160">
        <v>0.62486994107260996</v>
      </c>
    </row>
    <row r="161" spans="1:9" x14ac:dyDescent="0.4">
      <c r="A161" t="s">
        <v>82</v>
      </c>
      <c r="B161">
        <v>0.68198737419884703</v>
      </c>
      <c r="C161">
        <v>0.58539320847083798</v>
      </c>
      <c r="D161">
        <v>0.62075326072758596</v>
      </c>
      <c r="E161">
        <v>0.65506634732772595</v>
      </c>
      <c r="F161">
        <v>0.40064005975065597</v>
      </c>
      <c r="G161">
        <v>0.43916298356549499</v>
      </c>
      <c r="H161">
        <v>0.59374669625841303</v>
      </c>
      <c r="I161">
        <v>0.60457959627283098</v>
      </c>
    </row>
    <row r="162" spans="1:9" x14ac:dyDescent="0.4">
      <c r="A162" t="s">
        <v>83</v>
      </c>
      <c r="B162">
        <v>0.72015931705633796</v>
      </c>
      <c r="C162">
        <v>0.58953981598218297</v>
      </c>
      <c r="D162">
        <v>0.45856039971113199</v>
      </c>
      <c r="E162">
        <v>0.51294398556152998</v>
      </c>
      <c r="F162">
        <v>0.59844679137071</v>
      </c>
      <c r="G162">
        <v>0.47528155644734699</v>
      </c>
      <c r="H162">
        <v>0.637665381034215</v>
      </c>
      <c r="I162">
        <v>0.67914667725563005</v>
      </c>
    </row>
    <row r="163" spans="1:9" x14ac:dyDescent="0.4">
      <c r="A163" t="s">
        <v>84</v>
      </c>
      <c r="B163">
        <v>0.75826780410373895</v>
      </c>
      <c r="C163">
        <v>0.68135605401852595</v>
      </c>
      <c r="D163">
        <v>0.767817554228446</v>
      </c>
      <c r="E163">
        <v>0.76594500594279302</v>
      </c>
      <c r="F163">
        <v>0.46032967111643602</v>
      </c>
      <c r="G163">
        <v>0.38120745516875199</v>
      </c>
      <c r="H163">
        <v>0.496301018578165</v>
      </c>
      <c r="I163">
        <v>0.60744561824728505</v>
      </c>
    </row>
    <row r="164" spans="1:9" x14ac:dyDescent="0.4">
      <c r="A164" t="s">
        <v>85</v>
      </c>
      <c r="B164">
        <v>0.73065528425119697</v>
      </c>
      <c r="C164">
        <v>0.66609200565828397</v>
      </c>
      <c r="D164">
        <v>0.55015534112008901</v>
      </c>
      <c r="E164">
        <v>0.53820229721608104</v>
      </c>
      <c r="F164">
        <v>0.51614231494186902</v>
      </c>
      <c r="G164">
        <v>0.50453250472154998</v>
      </c>
      <c r="H164">
        <v>0.60148246460041699</v>
      </c>
      <c r="I164">
        <v>0.71977968724434005</v>
      </c>
    </row>
    <row r="165" spans="1:9" x14ac:dyDescent="0.4">
      <c r="A165" t="s">
        <v>86</v>
      </c>
      <c r="B165">
        <v>0.75974649762454105</v>
      </c>
      <c r="C165">
        <v>0.60401090938751001</v>
      </c>
      <c r="D165">
        <v>0.69538337645465398</v>
      </c>
      <c r="E165">
        <v>0.56452985209961504</v>
      </c>
      <c r="F165">
        <v>0.45139531240071301</v>
      </c>
      <c r="G165">
        <v>0.57413365987882203</v>
      </c>
      <c r="H165">
        <v>0.64041681240682702</v>
      </c>
      <c r="I165">
        <v>0.62250215427516298</v>
      </c>
    </row>
    <row r="166" spans="1:9" x14ac:dyDescent="0.4">
      <c r="A166" t="s">
        <v>87</v>
      </c>
      <c r="B166">
        <v>0.73734838471693198</v>
      </c>
      <c r="C166">
        <v>0.69449538080131301</v>
      </c>
      <c r="D166">
        <v>0.64664652242380105</v>
      </c>
      <c r="E166">
        <v>0.60244659641209797</v>
      </c>
      <c r="F166">
        <v>0.60198125988244999</v>
      </c>
      <c r="G166">
        <v>0.58885704506846004</v>
      </c>
      <c r="H166">
        <v>0.62163306378266403</v>
      </c>
      <c r="I166">
        <v>0.71803920146296996</v>
      </c>
    </row>
    <row r="167" spans="1:9" x14ac:dyDescent="0.4">
      <c r="A167" t="s">
        <v>88</v>
      </c>
      <c r="B167">
        <v>0.59929584605353203</v>
      </c>
      <c r="C167">
        <v>0.66105268682752305</v>
      </c>
      <c r="D167">
        <v>0.56518134687628097</v>
      </c>
      <c r="E167">
        <v>0.70031810232571201</v>
      </c>
      <c r="F167">
        <v>0.45020276946680898</v>
      </c>
      <c r="G167">
        <v>0.58121483666556195</v>
      </c>
      <c r="H167">
        <v>0.65643453172275001</v>
      </c>
      <c r="I167">
        <v>0.66629913875034896</v>
      </c>
    </row>
    <row r="168" spans="1:9" x14ac:dyDescent="0.4">
      <c r="A168" t="s">
        <v>89</v>
      </c>
      <c r="B168">
        <v>0.77867412567138705</v>
      </c>
      <c r="C168">
        <v>0.58545452356338501</v>
      </c>
      <c r="D168">
        <v>0.69132220745086703</v>
      </c>
      <c r="E168">
        <v>0.703391373157501</v>
      </c>
      <c r="F168">
        <v>0.66132521629333496</v>
      </c>
      <c r="G168">
        <v>0.57898128032684304</v>
      </c>
      <c r="H168">
        <v>0.62069189548492398</v>
      </c>
      <c r="I168">
        <v>0.67514634132385298</v>
      </c>
    </row>
    <row r="169" spans="1:9" x14ac:dyDescent="0.4">
      <c r="A169" t="s">
        <v>90</v>
      </c>
      <c r="B169">
        <v>0.34188558596211499</v>
      </c>
      <c r="C169">
        <v>0.52239553670625405</v>
      </c>
      <c r="D169">
        <v>0.59839612503309503</v>
      </c>
      <c r="E169">
        <v>0.61373945055781198</v>
      </c>
      <c r="F169">
        <v>0.59898025345157901</v>
      </c>
      <c r="G169">
        <v>0.60525403506047004</v>
      </c>
      <c r="H169">
        <v>0.65067965952125695</v>
      </c>
      <c r="I169">
        <v>0.75388225397548203</v>
      </c>
    </row>
    <row r="170" spans="1:9" x14ac:dyDescent="0.4">
      <c r="A170" t="s">
        <v>91</v>
      </c>
      <c r="B170">
        <v>0.58340602815151199</v>
      </c>
      <c r="C170">
        <v>0.52204294651746797</v>
      </c>
      <c r="D170">
        <v>0.59796543419361103</v>
      </c>
      <c r="E170">
        <v>0.54497177749872205</v>
      </c>
      <c r="F170">
        <v>0.51024763435125398</v>
      </c>
      <c r="G170">
        <v>0.42407140731811499</v>
      </c>
      <c r="H170">
        <v>0.58432899564504603</v>
      </c>
      <c r="I170">
        <v>0.66715838015079498</v>
      </c>
    </row>
    <row r="171" spans="1:9" x14ac:dyDescent="0.4">
      <c r="A171" t="s">
        <v>92</v>
      </c>
      <c r="B171">
        <v>0.57451649124805704</v>
      </c>
      <c r="C171">
        <v>0.39576853926365202</v>
      </c>
      <c r="D171">
        <v>0.466929854108737</v>
      </c>
      <c r="E171">
        <v>0.50747353182389199</v>
      </c>
      <c r="F171">
        <v>0.45286195782514699</v>
      </c>
      <c r="G171">
        <v>0.37958652468828102</v>
      </c>
      <c r="H171">
        <v>0.534795345022128</v>
      </c>
      <c r="I171">
        <v>0.54578927044685099</v>
      </c>
    </row>
    <row r="172" spans="1:9" x14ac:dyDescent="0.4">
      <c r="A172" t="s">
        <v>93</v>
      </c>
      <c r="B172">
        <v>0.72578829526901201</v>
      </c>
      <c r="C172">
        <v>0.54852338971161296</v>
      </c>
      <c r="D172">
        <v>0.50762000025772502</v>
      </c>
      <c r="E172">
        <v>0.424216282076952</v>
      </c>
      <c r="F172">
        <v>0.437942801452264</v>
      </c>
      <c r="G172">
        <v>0.52299088675801297</v>
      </c>
      <c r="H172">
        <v>0.70409959990803805</v>
      </c>
      <c r="I172">
        <v>0.779638507017275</v>
      </c>
    </row>
    <row r="173" spans="1:9" x14ac:dyDescent="0.4">
      <c r="A173" t="s">
        <v>94</v>
      </c>
      <c r="B173">
        <v>0.453151208383066</v>
      </c>
      <c r="C173">
        <v>0.57381779617733397</v>
      </c>
      <c r="D173">
        <v>0.62586787894920104</v>
      </c>
      <c r="E173">
        <v>0.51992702042615002</v>
      </c>
      <c r="F173">
        <v>0.48360056126559198</v>
      </c>
      <c r="G173">
        <v>0.60124655343868105</v>
      </c>
      <c r="H173">
        <v>0.60517179082941097</v>
      </c>
      <c r="I173">
        <v>0.72240936976892001</v>
      </c>
    </row>
    <row r="174" spans="1:9" x14ac:dyDescent="0.4">
      <c r="A174" t="s">
        <v>95</v>
      </c>
      <c r="B174">
        <v>0.66420295776105398</v>
      </c>
      <c r="C174">
        <v>0.41286140290740297</v>
      </c>
      <c r="D174">
        <v>0.51348089061531299</v>
      </c>
      <c r="E174">
        <v>0.414686402464225</v>
      </c>
      <c r="F174">
        <v>0.66554831309256202</v>
      </c>
      <c r="G174">
        <v>0.80107398360383297</v>
      </c>
      <c r="H174">
        <v>0.81767138507631099</v>
      </c>
      <c r="I174">
        <v>0.79912883199118301</v>
      </c>
    </row>
    <row r="175" spans="1:9" x14ac:dyDescent="0.4">
      <c r="A175" t="s">
        <v>96</v>
      </c>
      <c r="B175">
        <v>0.71213350993282398</v>
      </c>
      <c r="C175">
        <v>0.59986237310013701</v>
      </c>
      <c r="D175">
        <v>0.45513036959576197</v>
      </c>
      <c r="E175">
        <v>0.60442819235459799</v>
      </c>
      <c r="F175">
        <v>0.30990713862878</v>
      </c>
      <c r="G175">
        <v>0.33304757385883699</v>
      </c>
      <c r="H175">
        <v>0.54745595466415897</v>
      </c>
      <c r="I175">
        <v>0.65344458705974096</v>
      </c>
    </row>
    <row r="176" spans="1:9" x14ac:dyDescent="0.4">
      <c r="A176" t="s">
        <v>97</v>
      </c>
      <c r="B176">
        <v>0.61437697597403995</v>
      </c>
      <c r="C176">
        <v>0.50802186064755706</v>
      </c>
      <c r="D176">
        <v>0.53345936692472695</v>
      </c>
      <c r="E176">
        <v>0.51666851586370299</v>
      </c>
      <c r="F176">
        <v>0.66969997980701401</v>
      </c>
      <c r="G176">
        <v>0.79294932555796505</v>
      </c>
      <c r="H176">
        <v>0.79109535466379199</v>
      </c>
      <c r="I176">
        <v>0.75197612572072103</v>
      </c>
    </row>
    <row r="177" spans="1:9" x14ac:dyDescent="0.4">
      <c r="A177" t="s">
        <v>98</v>
      </c>
      <c r="B177">
        <v>0.57933001406490803</v>
      </c>
      <c r="C177">
        <v>0.66159174218773897</v>
      </c>
      <c r="D177">
        <v>0.70115778315812405</v>
      </c>
      <c r="E177">
        <v>0.59838784858584404</v>
      </c>
      <c r="F177">
        <v>0.65317810047417901</v>
      </c>
      <c r="G177">
        <v>0.42230543401092302</v>
      </c>
      <c r="H177">
        <v>0.64947206526994705</v>
      </c>
      <c r="I177">
        <v>0.73113406635820899</v>
      </c>
    </row>
    <row r="178" spans="1:9" x14ac:dyDescent="0.4">
      <c r="A178" t="s">
        <v>99</v>
      </c>
      <c r="B178">
        <v>0.757871729838276</v>
      </c>
      <c r="C178">
        <v>0.65765231066916197</v>
      </c>
      <c r="D178">
        <v>0.67841089682807998</v>
      </c>
      <c r="E178">
        <v>0.50144863362916203</v>
      </c>
      <c r="F178">
        <v>0.33890890769302601</v>
      </c>
      <c r="G178">
        <v>0.39737030304155002</v>
      </c>
      <c r="H178">
        <v>0.63321071277539298</v>
      </c>
      <c r="I178">
        <v>0.52804857947940897</v>
      </c>
    </row>
    <row r="179" spans="1:9" x14ac:dyDescent="0.4">
      <c r="A179" t="s">
        <v>100</v>
      </c>
      <c r="B179">
        <v>0.60347427924474095</v>
      </c>
      <c r="C179">
        <v>0.41934492775038201</v>
      </c>
      <c r="D179">
        <v>0.47298930263986799</v>
      </c>
      <c r="E179">
        <v>0.369702602134031</v>
      </c>
      <c r="F179">
        <v>0.510995738646563</v>
      </c>
      <c r="G179">
        <v>0.38068299667507999</v>
      </c>
      <c r="H179">
        <v>0.56926524872873296</v>
      </c>
      <c r="I179">
        <v>0.58317596538394101</v>
      </c>
    </row>
    <row r="180" spans="1:9" x14ac:dyDescent="0.4">
      <c r="A180" t="s">
        <v>101</v>
      </c>
      <c r="B180">
        <v>0.63726067066192604</v>
      </c>
      <c r="C180">
        <v>0.67914524316787706</v>
      </c>
      <c r="D180">
        <v>0.67780739307403604</v>
      </c>
      <c r="E180">
        <v>0.52813441276550299</v>
      </c>
      <c r="F180">
        <v>0.59867399573326097</v>
      </c>
      <c r="G180">
        <v>0.61229233145713802</v>
      </c>
      <c r="H180">
        <v>0.64411923408508298</v>
      </c>
      <c r="I180">
        <v>0.66487070322036701</v>
      </c>
    </row>
    <row r="181" spans="1:9" x14ac:dyDescent="0.4">
      <c r="A181" t="s">
        <v>102</v>
      </c>
      <c r="B181">
        <v>0.49528049966868198</v>
      </c>
      <c r="C181">
        <v>0.42076777956064998</v>
      </c>
      <c r="D181">
        <v>0.45999596574727197</v>
      </c>
      <c r="E181">
        <v>0.44902266684700498</v>
      </c>
      <c r="F181">
        <v>0.43828700360129902</v>
      </c>
      <c r="G181">
        <v>0.37234761329258198</v>
      </c>
      <c r="H181">
        <v>0.44026706534273502</v>
      </c>
      <c r="I181">
        <v>0.48837489836356202</v>
      </c>
    </row>
    <row r="182" spans="1:9" x14ac:dyDescent="0.4">
      <c r="A182" t="s">
        <v>103</v>
      </c>
      <c r="B182">
        <v>0.66647043282335505</v>
      </c>
      <c r="C182">
        <v>0.48539475419304601</v>
      </c>
      <c r="D182">
        <v>0.60790007764642895</v>
      </c>
      <c r="E182">
        <v>0.55197540873830997</v>
      </c>
      <c r="F182">
        <v>0.51778862557627903</v>
      </c>
      <c r="G182">
        <v>0.56902620196342502</v>
      </c>
      <c r="H182">
        <v>0.62693524089726504</v>
      </c>
      <c r="I182">
        <v>0.69616427475755904</v>
      </c>
    </row>
    <row r="183" spans="1:9" x14ac:dyDescent="0.4">
      <c r="A183" t="s">
        <v>104</v>
      </c>
      <c r="B183">
        <v>0.59389855464299501</v>
      </c>
      <c r="C183">
        <v>0.60065830747286497</v>
      </c>
      <c r="D183">
        <v>0.56698346138000499</v>
      </c>
      <c r="E183">
        <v>0.47233124077320099</v>
      </c>
      <c r="F183">
        <v>0.45540120204289802</v>
      </c>
      <c r="G183">
        <v>0.47115262349446602</v>
      </c>
      <c r="H183">
        <v>0.59046983718872104</v>
      </c>
      <c r="I183">
        <v>0.69447892904281605</v>
      </c>
    </row>
    <row r="184" spans="1:9" x14ac:dyDescent="0.4">
      <c r="A184" t="s">
        <v>105</v>
      </c>
      <c r="B184">
        <v>0.20785288271066299</v>
      </c>
      <c r="C184">
        <v>0.445589717578244</v>
      </c>
      <c r="D184">
        <v>0.56143174300322696</v>
      </c>
      <c r="E184">
        <v>0.37247101136961502</v>
      </c>
      <c r="F184">
        <v>0.36026328721561901</v>
      </c>
      <c r="G184">
        <v>0.396248142058785</v>
      </c>
      <c r="H184">
        <v>0.45280490010171298</v>
      </c>
      <c r="I184">
        <v>0.59876644409991597</v>
      </c>
    </row>
    <row r="185" spans="1:9" x14ac:dyDescent="0.4">
      <c r="A185" t="s">
        <v>106</v>
      </c>
      <c r="B185">
        <v>0.76149925307223698</v>
      </c>
      <c r="C185">
        <v>0.68775738414965204</v>
      </c>
      <c r="D185">
        <v>0.76084619384063001</v>
      </c>
      <c r="E185">
        <v>0.57687340441502999</v>
      </c>
      <c r="F185">
        <v>0.33885443336085302</v>
      </c>
      <c r="G185">
        <v>0.41591967438396699</v>
      </c>
      <c r="H185">
        <v>0.638204280953658</v>
      </c>
      <c r="I185">
        <v>0.65152713311346</v>
      </c>
    </row>
    <row r="186" spans="1:9" x14ac:dyDescent="0.4">
      <c r="A186" t="s">
        <v>107</v>
      </c>
      <c r="B186">
        <v>0.82264577017890095</v>
      </c>
      <c r="C186">
        <v>0.79189991950988803</v>
      </c>
      <c r="D186">
        <v>0.83242976665496804</v>
      </c>
      <c r="E186">
        <v>0.79087209701538097</v>
      </c>
      <c r="F186">
        <v>0.78913159502877095</v>
      </c>
      <c r="G186">
        <v>0.79433925284279705</v>
      </c>
      <c r="H186">
        <v>0.78792417049408003</v>
      </c>
      <c r="I186">
        <v>0.75878979100121402</v>
      </c>
    </row>
    <row r="187" spans="1:9" x14ac:dyDescent="0.4">
      <c r="A187" t="s">
        <v>108</v>
      </c>
      <c r="B187">
        <v>0.81292604958569603</v>
      </c>
      <c r="C187">
        <v>0.72242615546709299</v>
      </c>
      <c r="D187">
        <v>0.68052211146295705</v>
      </c>
      <c r="E187">
        <v>0.55171595360516501</v>
      </c>
      <c r="F187">
        <v>0.51919048632123399</v>
      </c>
      <c r="G187">
        <v>0.36899582446847901</v>
      </c>
      <c r="H187">
        <v>0.561052682713716</v>
      </c>
      <c r="I187">
        <v>0.71903949240107601</v>
      </c>
    </row>
    <row r="188" spans="1:9" x14ac:dyDescent="0.4">
      <c r="A188" t="s">
        <v>109</v>
      </c>
      <c r="B188">
        <v>0.543555179102854</v>
      </c>
      <c r="C188">
        <v>0.77935523742979196</v>
      </c>
      <c r="D188">
        <v>0.45377326011657698</v>
      </c>
      <c r="E188">
        <v>0.49803577973084001</v>
      </c>
      <c r="F188">
        <v>0.52118261090733797</v>
      </c>
      <c r="G188">
        <v>0.787591991099444</v>
      </c>
      <c r="H188">
        <v>0.55632256242361899</v>
      </c>
      <c r="I188">
        <v>0.56163622235709998</v>
      </c>
    </row>
    <row r="189" spans="1:9" x14ac:dyDescent="0.4">
      <c r="A189" t="s">
        <v>110</v>
      </c>
      <c r="B189">
        <v>0.38257634440319199</v>
      </c>
      <c r="C189">
        <v>0.61769535339897896</v>
      </c>
      <c r="D189">
        <v>0.64989270131384103</v>
      </c>
      <c r="E189">
        <v>0.54527755098272002</v>
      </c>
      <c r="F189">
        <v>0.54634569192021298</v>
      </c>
      <c r="G189">
        <v>0.50153318501759603</v>
      </c>
      <c r="H189">
        <v>0.82076748684879597</v>
      </c>
      <c r="I189">
        <v>0.81165582938708403</v>
      </c>
    </row>
    <row r="190" spans="1:9" x14ac:dyDescent="0.4">
      <c r="A190" t="s">
        <v>111</v>
      </c>
      <c r="B190">
        <v>0.59256820380687703</v>
      </c>
      <c r="C190">
        <v>0.48002442788510102</v>
      </c>
      <c r="D190">
        <v>0.50539116703328602</v>
      </c>
      <c r="E190">
        <v>0.315904889078367</v>
      </c>
      <c r="F190">
        <v>0.28158613826547402</v>
      </c>
      <c r="G190">
        <v>0.73844800960449997</v>
      </c>
      <c r="H190">
        <v>0.54273649340584196</v>
      </c>
      <c r="I190">
        <v>0.67709285588491497</v>
      </c>
    </row>
    <row r="191" spans="1:9" x14ac:dyDescent="0.4">
      <c r="A191" t="s">
        <v>112</v>
      </c>
      <c r="B191">
        <v>0.76729825884103797</v>
      </c>
      <c r="C191">
        <v>0.61080230399966196</v>
      </c>
      <c r="D191">
        <v>0.62691726535558701</v>
      </c>
      <c r="E191">
        <v>0.67264761030674003</v>
      </c>
      <c r="F191">
        <v>0.73501602560281698</v>
      </c>
      <c r="G191">
        <v>0.76037608087062802</v>
      </c>
      <c r="H191">
        <v>0.49242424778640298</v>
      </c>
      <c r="I191">
        <v>0.503041431307793</v>
      </c>
    </row>
    <row r="192" spans="1:9" x14ac:dyDescent="0.4">
      <c r="A192" t="s">
        <v>113</v>
      </c>
      <c r="B192">
        <v>0.44017776421138199</v>
      </c>
      <c r="C192">
        <v>0.755683654425096</v>
      </c>
      <c r="D192">
        <v>0.77969885845573605</v>
      </c>
      <c r="E192">
        <v>0.48991932066119398</v>
      </c>
      <c r="F192">
        <v>0.42819766183288699</v>
      </c>
      <c r="G192">
        <v>0.34090185712794902</v>
      </c>
      <c r="H192">
        <v>0.55516982078552302</v>
      </c>
      <c r="I192">
        <v>0.55107376709276301</v>
      </c>
    </row>
    <row r="193" spans="1:9" x14ac:dyDescent="0.4">
      <c r="A193" t="s">
        <v>114</v>
      </c>
      <c r="B193">
        <v>0.77841504707055897</v>
      </c>
      <c r="C193">
        <v>0.68657935629872702</v>
      </c>
      <c r="D193">
        <v>0.62364125733866405</v>
      </c>
      <c r="E193">
        <v>0.52938720715396603</v>
      </c>
      <c r="F193">
        <v>0.456064074355013</v>
      </c>
      <c r="G193">
        <v>0.42322428173878601</v>
      </c>
      <c r="H193">
        <v>0.57597741835257599</v>
      </c>
      <c r="I193">
        <v>0.65808915916611199</v>
      </c>
    </row>
    <row r="194" spans="1:9" x14ac:dyDescent="0.4">
      <c r="A194" t="s">
        <v>115</v>
      </c>
      <c r="B194">
        <v>0.43416009346644102</v>
      </c>
      <c r="C194">
        <v>0.67306796212991105</v>
      </c>
      <c r="D194">
        <v>0.74821073479122602</v>
      </c>
      <c r="E194">
        <v>0.66624070207277897</v>
      </c>
      <c r="F194">
        <v>0.60248437689410295</v>
      </c>
      <c r="G194">
        <v>0.61271878994173501</v>
      </c>
      <c r="H194">
        <v>0.70157696306705497</v>
      </c>
      <c r="I194">
        <v>0.75345984929137799</v>
      </c>
    </row>
    <row r="195" spans="1:9" x14ac:dyDescent="0.4">
      <c r="A195" t="s">
        <v>575</v>
      </c>
      <c r="B195">
        <v>0.46578086912632</v>
      </c>
      <c r="C195">
        <v>0.66873002052307096</v>
      </c>
      <c r="D195">
        <v>0.65395098924636796</v>
      </c>
      <c r="E195">
        <v>0.61208787560462996</v>
      </c>
      <c r="F195">
        <v>0.49517934024333998</v>
      </c>
      <c r="G195">
        <v>0.60343220829963695</v>
      </c>
      <c r="H195">
        <v>0.61677718162536599</v>
      </c>
      <c r="I195">
        <v>0.72418910264968905</v>
      </c>
    </row>
    <row r="196" spans="1:9" x14ac:dyDescent="0.4">
      <c r="A196" t="s">
        <v>576</v>
      </c>
      <c r="B196">
        <v>0.22026730659935201</v>
      </c>
      <c r="C196">
        <v>0.37175266941388402</v>
      </c>
      <c r="D196">
        <v>0.248593894971742</v>
      </c>
      <c r="E196">
        <v>0.192165532873736</v>
      </c>
      <c r="F196">
        <v>0.19388414091534101</v>
      </c>
      <c r="G196">
        <v>0.213728052046564</v>
      </c>
      <c r="H196">
        <v>0.28336772653791598</v>
      </c>
      <c r="I196">
        <v>0.35116642879115201</v>
      </c>
    </row>
    <row r="197" spans="1:9" x14ac:dyDescent="0.4">
      <c r="A197" t="s">
        <v>116</v>
      </c>
      <c r="B197">
        <v>0.38321467556736699</v>
      </c>
      <c r="C197">
        <v>0.62068674781105704</v>
      </c>
      <c r="D197">
        <v>0.68104418028484703</v>
      </c>
      <c r="E197">
        <v>0.57437146522782101</v>
      </c>
      <c r="F197">
        <v>0.58004054969007302</v>
      </c>
      <c r="G197">
        <v>0.51476007022640902</v>
      </c>
      <c r="H197">
        <v>0.65833785317160898</v>
      </c>
      <c r="I197">
        <v>0.54114018380641904</v>
      </c>
    </row>
    <row r="198" spans="1:9" x14ac:dyDescent="0.4">
      <c r="A198" t="s">
        <v>117</v>
      </c>
      <c r="B198">
        <v>0.35002389374901299</v>
      </c>
      <c r="C198">
        <v>0.51268383334664702</v>
      </c>
      <c r="D198">
        <v>0.515587741837782</v>
      </c>
      <c r="E198">
        <v>0.54805626939324803</v>
      </c>
      <c r="F198">
        <v>0.436980973271763</v>
      </c>
      <c r="G198">
        <v>0.45466618327533498</v>
      </c>
      <c r="H198">
        <v>0.56236311092096203</v>
      </c>
      <c r="I198">
        <v>0.51719182028489996</v>
      </c>
    </row>
    <row r="199" spans="1:9" x14ac:dyDescent="0.4">
      <c r="A199" t="s">
        <v>118</v>
      </c>
      <c r="B199">
        <v>0.67898256569793503</v>
      </c>
      <c r="C199">
        <v>0.462402698612705</v>
      </c>
      <c r="D199">
        <v>0.68586926853533903</v>
      </c>
      <c r="E199">
        <v>0.54265133068733595</v>
      </c>
      <c r="F199">
        <v>0.28489106663109098</v>
      </c>
      <c r="G199">
        <v>0.32280825462537899</v>
      </c>
      <c r="H199">
        <v>0.48845560864074899</v>
      </c>
      <c r="I199">
        <v>0.76382675306084202</v>
      </c>
    </row>
    <row r="200" spans="1:9" x14ac:dyDescent="0.4">
      <c r="A200" t="s">
        <v>119</v>
      </c>
      <c r="B200">
        <v>0.52894048082647005</v>
      </c>
      <c r="C200">
        <v>0.403244874047749</v>
      </c>
      <c r="D200">
        <v>0.61373427283340198</v>
      </c>
      <c r="E200">
        <v>0.43565358032429902</v>
      </c>
      <c r="F200">
        <v>0.25811609315690698</v>
      </c>
      <c r="G200">
        <v>0.40315923003981002</v>
      </c>
      <c r="H200">
        <v>0.66907710336186599</v>
      </c>
      <c r="I200">
        <v>0.82619086074345005</v>
      </c>
    </row>
    <row r="201" spans="1:9" x14ac:dyDescent="0.4">
      <c r="A201" t="s">
        <v>120</v>
      </c>
      <c r="B201">
        <v>0.46863709623163402</v>
      </c>
      <c r="C201">
        <v>0.32265280523083401</v>
      </c>
      <c r="D201">
        <v>0.57551980300383099</v>
      </c>
      <c r="E201">
        <v>0.49010448098182702</v>
      </c>
      <c r="F201">
        <v>0.29290889756246102</v>
      </c>
      <c r="G201">
        <v>0.41607797405936497</v>
      </c>
      <c r="H201">
        <v>0.477416676174511</v>
      </c>
      <c r="I201">
        <v>0.75864405480298103</v>
      </c>
    </row>
    <row r="202" spans="1:9" x14ac:dyDescent="0.4">
      <c r="A202" t="s">
        <v>121</v>
      </c>
      <c r="B202">
        <v>0.41947607289661099</v>
      </c>
      <c r="C202">
        <v>0.63952269608324197</v>
      </c>
      <c r="D202">
        <v>0.59379226240244798</v>
      </c>
      <c r="E202">
        <v>0.45321406017650201</v>
      </c>
      <c r="F202">
        <v>0.57234029742804404</v>
      </c>
      <c r="G202">
        <v>0.55509948730468806</v>
      </c>
      <c r="H202">
        <v>0.73030254786664806</v>
      </c>
      <c r="I202">
        <v>0.64769638397476903</v>
      </c>
    </row>
    <row r="203" spans="1:9" x14ac:dyDescent="0.4">
      <c r="A203" t="s">
        <v>122</v>
      </c>
      <c r="B203">
        <v>0.48221195936202998</v>
      </c>
      <c r="C203">
        <v>0.39518409818410899</v>
      </c>
      <c r="D203">
        <v>0.40742925554513898</v>
      </c>
      <c r="E203">
        <v>0.42026394456624999</v>
      </c>
      <c r="F203">
        <v>0.28644746169447899</v>
      </c>
      <c r="G203">
        <v>0.34208268970251099</v>
      </c>
      <c r="H203">
        <v>0.65039848685264601</v>
      </c>
      <c r="I203">
        <v>0.73142021000385304</v>
      </c>
    </row>
    <row r="204" spans="1:9" x14ac:dyDescent="0.4">
      <c r="A204" t="s">
        <v>123</v>
      </c>
      <c r="B204">
        <v>0.60030073900612002</v>
      </c>
      <c r="C204">
        <v>0.584933731020713</v>
      </c>
      <c r="D204">
        <v>0.57637158461979499</v>
      </c>
      <c r="E204">
        <v>0.59091724364124998</v>
      </c>
      <c r="F204">
        <v>0.65756190796287695</v>
      </c>
      <c r="G204">
        <v>0.77103199764173902</v>
      </c>
      <c r="H204">
        <v>0.80272801798217097</v>
      </c>
      <c r="I204">
        <v>0.62828088597375498</v>
      </c>
    </row>
    <row r="205" spans="1:9" x14ac:dyDescent="0.4">
      <c r="A205" t="s">
        <v>124</v>
      </c>
      <c r="B205">
        <v>0.77316722124814996</v>
      </c>
      <c r="C205">
        <v>0.64563684016466105</v>
      </c>
      <c r="D205">
        <v>0.61304228305816599</v>
      </c>
      <c r="E205">
        <v>0.61471346616745004</v>
      </c>
      <c r="F205">
        <v>0.63241003677248897</v>
      </c>
      <c r="G205">
        <v>0.62812142223119705</v>
      </c>
      <c r="H205">
        <v>0.70850023329258005</v>
      </c>
      <c r="I205">
        <v>0.68137219548225403</v>
      </c>
    </row>
    <row r="206" spans="1:9" x14ac:dyDescent="0.4">
      <c r="A206" t="s">
        <v>125</v>
      </c>
      <c r="B206">
        <v>0.73214496885027203</v>
      </c>
      <c r="C206">
        <v>0.61972204063619896</v>
      </c>
      <c r="D206">
        <v>0.66671254805156099</v>
      </c>
      <c r="E206">
        <v>0.52357212241206796</v>
      </c>
      <c r="F206">
        <v>0.39054602810314698</v>
      </c>
      <c r="G206">
        <v>0.66039012159620003</v>
      </c>
      <c r="H206">
        <v>0.64827180121626204</v>
      </c>
      <c r="I206">
        <v>0.66406350476401199</v>
      </c>
    </row>
    <row r="207" spans="1:9" x14ac:dyDescent="0.4">
      <c r="A207" t="s">
        <v>577</v>
      </c>
      <c r="B207">
        <v>0.621212025483449</v>
      </c>
      <c r="C207">
        <v>0.41693724195162502</v>
      </c>
      <c r="D207">
        <v>0.59325395027796402</v>
      </c>
      <c r="E207">
        <v>0.68991889556248998</v>
      </c>
      <c r="F207">
        <v>0.65784923235575399</v>
      </c>
      <c r="G207">
        <v>0.49667231241861998</v>
      </c>
      <c r="H207">
        <v>0.66505084435145101</v>
      </c>
      <c r="I207">
        <v>0.74839989344279001</v>
      </c>
    </row>
    <row r="208" spans="1:9" x14ac:dyDescent="0.4">
      <c r="A208" t="s">
        <v>126</v>
      </c>
      <c r="B208">
        <v>0.422630827341761</v>
      </c>
      <c r="C208">
        <v>0.57039532491139</v>
      </c>
      <c r="D208">
        <v>0.61981991784913204</v>
      </c>
      <c r="E208">
        <v>0.59403422049113697</v>
      </c>
      <c r="F208">
        <v>0.61697466245719401</v>
      </c>
      <c r="G208">
        <v>0.76558397923197097</v>
      </c>
      <c r="H208">
        <v>0.78916331699916298</v>
      </c>
      <c r="I208">
        <v>0.78127464226314003</v>
      </c>
    </row>
    <row r="209" spans="1:9" x14ac:dyDescent="0.4">
      <c r="A209" t="s">
        <v>127</v>
      </c>
      <c r="B209">
        <v>0.55524627793402903</v>
      </c>
      <c r="C209">
        <v>0.67599305510520902</v>
      </c>
      <c r="D209">
        <v>0.61875079643158704</v>
      </c>
      <c r="E209">
        <v>0.59142077394894199</v>
      </c>
      <c r="F209">
        <v>0.50693501177288203</v>
      </c>
      <c r="G209">
        <v>0.62731971059526703</v>
      </c>
      <c r="H209">
        <v>0.70130777500924601</v>
      </c>
      <c r="I209">
        <v>0.68941912480763001</v>
      </c>
    </row>
    <row r="210" spans="1:9" x14ac:dyDescent="0.4">
      <c r="A210" t="s">
        <v>128</v>
      </c>
      <c r="B210">
        <v>0.57379601432860505</v>
      </c>
      <c r="C210">
        <v>0.47181981411373702</v>
      </c>
      <c r="D210">
        <v>0.56654869179123801</v>
      </c>
      <c r="E210">
        <v>0.58739039938426696</v>
      </c>
      <c r="F210">
        <v>0.49740651510294198</v>
      </c>
      <c r="G210">
        <v>0.63232487179700603</v>
      </c>
      <c r="H210">
        <v>0.54430042511051102</v>
      </c>
      <c r="I210">
        <v>0.56731325576027603</v>
      </c>
    </row>
    <row r="211" spans="1:9" x14ac:dyDescent="0.4">
      <c r="A211" t="s">
        <v>129</v>
      </c>
      <c r="B211">
        <v>0.70293027061527003</v>
      </c>
      <c r="C211">
        <v>0.59926269047677805</v>
      </c>
      <c r="D211">
        <v>0.60622993700921901</v>
      </c>
      <c r="E211">
        <v>0.59808181386209402</v>
      </c>
      <c r="F211">
        <v>0.540719436555259</v>
      </c>
      <c r="G211">
        <v>0.46772630790532599</v>
      </c>
      <c r="H211">
        <v>0.478120558511066</v>
      </c>
      <c r="I211">
        <v>0.44914095869845599</v>
      </c>
    </row>
    <row r="212" spans="1:9" x14ac:dyDescent="0.4">
      <c r="A212" t="s">
        <v>155</v>
      </c>
      <c r="B212">
        <v>0.51578191003283902</v>
      </c>
      <c r="C212">
        <v>0.45122894403096803</v>
      </c>
      <c r="D212">
        <v>0.55436596757656798</v>
      </c>
      <c r="E212">
        <v>0.45209851458265998</v>
      </c>
      <c r="F212">
        <v>0.48568865093024999</v>
      </c>
      <c r="G212">
        <v>0.43961516828150399</v>
      </c>
      <c r="H212">
        <v>0.50116238481289599</v>
      </c>
      <c r="I212">
        <v>0.588334834253466</v>
      </c>
    </row>
    <row r="213" spans="1:9" x14ac:dyDescent="0.4">
      <c r="A213" t="s">
        <v>130</v>
      </c>
      <c r="B213">
        <v>0.44381251629394802</v>
      </c>
      <c r="C213">
        <v>0.49525848898706498</v>
      </c>
      <c r="D213">
        <v>0.41736549214471702</v>
      </c>
      <c r="E213">
        <v>0.35267359131499199</v>
      </c>
      <c r="F213">
        <v>0.26353466274994802</v>
      </c>
      <c r="G213">
        <v>0.54969337658037098</v>
      </c>
      <c r="H213">
        <v>0.783919410237784</v>
      </c>
      <c r="I213">
        <v>0.78841755359987697</v>
      </c>
    </row>
    <row r="214" spans="1:9" x14ac:dyDescent="0.4">
      <c r="A214" t="s">
        <v>131</v>
      </c>
      <c r="B214">
        <v>0.54646980919335997</v>
      </c>
      <c r="C214">
        <v>0.58392960240966396</v>
      </c>
      <c r="D214">
        <v>0.62223323771828098</v>
      </c>
      <c r="E214">
        <v>0.53800704416475797</v>
      </c>
      <c r="F214">
        <v>0.44516063740378897</v>
      </c>
      <c r="G214">
        <v>0.48621154741236999</v>
      </c>
      <c r="H214">
        <v>0.71419660229432003</v>
      </c>
      <c r="I214">
        <v>0.797830376499578</v>
      </c>
    </row>
    <row r="215" spans="1:9" x14ac:dyDescent="0.4">
      <c r="A215" t="s">
        <v>132</v>
      </c>
      <c r="B215">
        <v>0.60535854101181097</v>
      </c>
      <c r="C215">
        <v>0.37434918880462598</v>
      </c>
      <c r="D215">
        <v>0.48999297618866</v>
      </c>
      <c r="E215">
        <v>0.470017635822296</v>
      </c>
      <c r="F215">
        <v>0.420954426129659</v>
      </c>
      <c r="G215">
        <v>0.43821252981821701</v>
      </c>
      <c r="H215">
        <v>0.53101484775543195</v>
      </c>
      <c r="I215">
        <v>0.63907510439554804</v>
      </c>
    </row>
    <row r="216" spans="1:9" x14ac:dyDescent="0.4">
      <c r="A216" t="s">
        <v>133</v>
      </c>
      <c r="B216">
        <v>0.69065053055160897</v>
      </c>
      <c r="C216">
        <v>0.53052876968132801</v>
      </c>
      <c r="D216">
        <v>0.525934595026468</v>
      </c>
      <c r="E216">
        <v>0.52261958781041595</v>
      </c>
      <c r="F216">
        <v>0.442505525915246</v>
      </c>
      <c r="G216">
        <v>0.42516307140651499</v>
      </c>
      <c r="H216">
        <v>0.54062429697890002</v>
      </c>
      <c r="I216">
        <v>0.70326369059713301</v>
      </c>
    </row>
    <row r="217" spans="1:9" x14ac:dyDescent="0.4">
      <c r="A217" t="s">
        <v>135</v>
      </c>
      <c r="B217">
        <v>0.790787791078155</v>
      </c>
      <c r="C217">
        <v>0.626843043275782</v>
      </c>
      <c r="D217">
        <v>0.66394977915931397</v>
      </c>
      <c r="E217">
        <v>0.66621380359739901</v>
      </c>
      <c r="F217">
        <v>0.680427217000239</v>
      </c>
      <c r="G217">
        <v>0.426244061943647</v>
      </c>
      <c r="H217">
        <v>0.762318552345843</v>
      </c>
      <c r="I217">
        <v>0.76965534687042203</v>
      </c>
    </row>
    <row r="218" spans="1:9" x14ac:dyDescent="0.4">
      <c r="A218" t="s">
        <v>136</v>
      </c>
      <c r="B218">
        <v>0.70177102023667604</v>
      </c>
      <c r="C218">
        <v>0.478005188768798</v>
      </c>
      <c r="D218">
        <v>0.58312967049814501</v>
      </c>
      <c r="E218">
        <v>0.473299004518203</v>
      </c>
      <c r="F218">
        <v>0.46608583128800402</v>
      </c>
      <c r="G218">
        <v>0.52904951126471</v>
      </c>
      <c r="H218">
        <v>0.70189023017883301</v>
      </c>
      <c r="I218">
        <v>0.748611668165583</v>
      </c>
    </row>
    <row r="219" spans="1:9" x14ac:dyDescent="0.4">
      <c r="A219" t="s">
        <v>137</v>
      </c>
      <c r="B219">
        <v>0.87554245857737201</v>
      </c>
      <c r="C219">
        <v>0.79852852869273405</v>
      </c>
      <c r="D219">
        <v>0.81749888191271103</v>
      </c>
      <c r="E219">
        <v>0.82874386064970296</v>
      </c>
      <c r="F219">
        <v>0.58641987230310499</v>
      </c>
      <c r="G219">
        <v>0.56185914853110397</v>
      </c>
      <c r="H219">
        <v>0.70682832883230995</v>
      </c>
      <c r="I219">
        <v>0.74228150221570599</v>
      </c>
    </row>
    <row r="220" spans="1:9" x14ac:dyDescent="0.4">
      <c r="A220" t="s">
        <v>138</v>
      </c>
      <c r="B220">
        <v>0.74514747038483597</v>
      </c>
      <c r="C220">
        <v>0.75073392316698995</v>
      </c>
      <c r="D220">
        <v>0.82520659640431404</v>
      </c>
      <c r="E220">
        <v>0.823074240237474</v>
      </c>
      <c r="F220">
        <v>0.78508641198277496</v>
      </c>
      <c r="G220">
        <v>0.74192127585411105</v>
      </c>
      <c r="H220">
        <v>0.85639754682779301</v>
      </c>
      <c r="I220">
        <v>0.84389064460992802</v>
      </c>
    </row>
    <row r="221" spans="1:9" x14ac:dyDescent="0.4">
      <c r="A221" t="s">
        <v>139</v>
      </c>
      <c r="B221">
        <v>0.57292990501110397</v>
      </c>
      <c r="C221">
        <v>0.41139786346600599</v>
      </c>
      <c r="D221">
        <v>0.64497473148199203</v>
      </c>
      <c r="E221">
        <v>0.43648287080801501</v>
      </c>
      <c r="F221">
        <v>0.59895712366470899</v>
      </c>
      <c r="G221">
        <v>0.33059686823533102</v>
      </c>
      <c r="H221">
        <v>0.596300348639488</v>
      </c>
      <c r="I221">
        <v>0.66421870142221395</v>
      </c>
    </row>
    <row r="222" spans="1:9" x14ac:dyDescent="0.4">
      <c r="A222" t="s">
        <v>140</v>
      </c>
      <c r="B222">
        <v>0.63189568671774399</v>
      </c>
      <c r="C222">
        <v>0.48682110233509801</v>
      </c>
      <c r="D222">
        <v>0.699865895382902</v>
      </c>
      <c r="E222">
        <v>0.70478517578003297</v>
      </c>
      <c r="F222">
        <v>0.64744904320290797</v>
      </c>
      <c r="G222">
        <v>0.45651986370695402</v>
      </c>
      <c r="H222">
        <v>0.69634100731382997</v>
      </c>
      <c r="I222">
        <v>0.65588925873979598</v>
      </c>
    </row>
    <row r="223" spans="1:9" x14ac:dyDescent="0.4">
      <c r="A223" t="s">
        <v>141</v>
      </c>
      <c r="B223">
        <v>0.79149655161293897</v>
      </c>
      <c r="C223">
        <v>0.564296820737616</v>
      </c>
      <c r="D223">
        <v>0.50074318234140502</v>
      </c>
      <c r="E223">
        <v>0.44326065657972002</v>
      </c>
      <c r="F223">
        <v>0.34178537393480402</v>
      </c>
      <c r="G223">
        <v>0.41439354923799598</v>
      </c>
      <c r="H223">
        <v>0.64116188075019598</v>
      </c>
      <c r="I223">
        <v>0.75679062279183595</v>
      </c>
    </row>
    <row r="224" spans="1:9" x14ac:dyDescent="0.4">
      <c r="A224" t="s">
        <v>142</v>
      </c>
      <c r="B224">
        <v>0.78377984762191799</v>
      </c>
      <c r="C224">
        <v>0.44834123328328102</v>
      </c>
      <c r="D224">
        <v>0.68674044162034997</v>
      </c>
      <c r="E224">
        <v>0.49584715291857701</v>
      </c>
      <c r="F224">
        <v>0.50910325199365603</v>
      </c>
      <c r="G224">
        <v>0.54940384328365299</v>
      </c>
      <c r="H224">
        <v>0.65515167415141995</v>
      </c>
      <c r="I224">
        <v>0.55507006272673598</v>
      </c>
    </row>
    <row r="225" spans="1:9" x14ac:dyDescent="0.4">
      <c r="A225" t="s">
        <v>143</v>
      </c>
      <c r="B225">
        <v>0.82108098020156195</v>
      </c>
      <c r="C225">
        <v>0.76347602600300701</v>
      </c>
      <c r="D225">
        <v>0.67959507637553795</v>
      </c>
      <c r="E225">
        <v>0.42934057047521601</v>
      </c>
      <c r="F225">
        <v>0.58187048854651302</v>
      </c>
      <c r="G225">
        <v>0.80556798064046398</v>
      </c>
      <c r="H225">
        <v>0.80655845420228101</v>
      </c>
      <c r="I225">
        <v>0.80040399840584497</v>
      </c>
    </row>
    <row r="226" spans="1:9" x14ac:dyDescent="0.4">
      <c r="A226" t="s">
        <v>144</v>
      </c>
      <c r="B226">
        <v>0.469149470963377</v>
      </c>
      <c r="C226">
        <v>0.57714276491327499</v>
      </c>
      <c r="D226">
        <v>0.50797388147800504</v>
      </c>
      <c r="E226">
        <v>0.46928772457102502</v>
      </c>
      <c r="F226">
        <v>0.48537836746966601</v>
      </c>
      <c r="G226">
        <v>0.74720493783342101</v>
      </c>
      <c r="H226">
        <v>0.73847763081814399</v>
      </c>
      <c r="I226">
        <v>0.65668749745856003</v>
      </c>
    </row>
    <row r="227" spans="1:9" x14ac:dyDescent="0.4">
      <c r="A227" t="s">
        <v>145</v>
      </c>
      <c r="B227">
        <v>0.60820103616550003</v>
      </c>
      <c r="C227">
        <v>0.38681711050970802</v>
      </c>
      <c r="D227">
        <v>0.37398466853232198</v>
      </c>
      <c r="E227">
        <v>0.44832417702880401</v>
      </c>
      <c r="F227">
        <v>0.54023720914947604</v>
      </c>
      <c r="G227">
        <v>0.79333925555492302</v>
      </c>
      <c r="H227">
        <v>0.78438079408530503</v>
      </c>
      <c r="I227">
        <v>0.750771243510575</v>
      </c>
    </row>
    <row r="228" spans="1:9" x14ac:dyDescent="0.4">
      <c r="A228" t="s">
        <v>599</v>
      </c>
      <c r="B228">
        <v>0.67625127519880002</v>
      </c>
      <c r="C228">
        <v>0.60811362947736503</v>
      </c>
      <c r="D228">
        <v>0.57109935794557798</v>
      </c>
      <c r="E228">
        <v>0.49574720859527599</v>
      </c>
      <c r="F228">
        <v>0.47488666857991901</v>
      </c>
      <c r="G228">
        <v>0.50799953511783102</v>
      </c>
      <c r="H228">
        <v>0.46926754713058499</v>
      </c>
      <c r="I228">
        <v>0.437410386545318</v>
      </c>
    </row>
    <row r="229" spans="1:9" x14ac:dyDescent="0.4">
      <c r="A229" t="s">
        <v>146</v>
      </c>
      <c r="B229">
        <v>0.46471023485984297</v>
      </c>
      <c r="C229">
        <v>0.54840051171220405</v>
      </c>
      <c r="D229">
        <v>0.54426748517118895</v>
      </c>
      <c r="E229">
        <v>0.44804387512030402</v>
      </c>
      <c r="F229">
        <v>0.43205710288919102</v>
      </c>
      <c r="G229">
        <v>0.46965204602406302</v>
      </c>
      <c r="H229">
        <v>0.70325378061812605</v>
      </c>
      <c r="I229">
        <v>0.790083237636236</v>
      </c>
    </row>
    <row r="230" spans="1:9" x14ac:dyDescent="0.4">
      <c r="A230" t="s">
        <v>147</v>
      </c>
      <c r="B230">
        <v>0.44418088103359099</v>
      </c>
      <c r="C230">
        <v>0.511582596592568</v>
      </c>
      <c r="D230">
        <v>0.57348620307505405</v>
      </c>
      <c r="E230">
        <v>0.51863276891073395</v>
      </c>
      <c r="F230">
        <v>0.48700736755102703</v>
      </c>
      <c r="G230">
        <v>0.59785914728090395</v>
      </c>
      <c r="H230">
        <v>0.783688144617944</v>
      </c>
      <c r="I230">
        <v>0.76773112892505502</v>
      </c>
    </row>
    <row r="231" spans="1:9" x14ac:dyDescent="0.4">
      <c r="A231" t="s">
        <v>148</v>
      </c>
      <c r="B231">
        <v>0.43033061334581102</v>
      </c>
      <c r="C231">
        <v>0.60410539128563601</v>
      </c>
      <c r="D231">
        <v>0.69821867166143503</v>
      </c>
      <c r="E231">
        <v>0.59097081964666198</v>
      </c>
      <c r="F231">
        <v>0.56638479007012899</v>
      </c>
      <c r="G231">
        <v>0.53987594490701496</v>
      </c>
      <c r="H231">
        <v>0.69595668984182002</v>
      </c>
      <c r="I231">
        <v>0.71018095766053002</v>
      </c>
    </row>
    <row r="232" spans="1:9" x14ac:dyDescent="0.4">
      <c r="A232" t="s">
        <v>149</v>
      </c>
      <c r="B232">
        <v>0.519029876647087</v>
      </c>
      <c r="C232">
        <v>0.77206512999076105</v>
      </c>
      <c r="D232">
        <v>0.79724421008275104</v>
      </c>
      <c r="E232">
        <v>0.77210953430487606</v>
      </c>
      <c r="F232">
        <v>0.74970716352646205</v>
      </c>
      <c r="G232">
        <v>0.74642533293137203</v>
      </c>
      <c r="H232">
        <v>0.60268607363104798</v>
      </c>
      <c r="I232">
        <v>0.79547874457561096</v>
      </c>
    </row>
    <row r="233" spans="1:9" x14ac:dyDescent="0.4">
      <c r="A233" t="s">
        <v>150</v>
      </c>
      <c r="B233">
        <v>0.64680761786607599</v>
      </c>
      <c r="C233">
        <v>0.65730445086956002</v>
      </c>
      <c r="D233">
        <v>0.73471697018696702</v>
      </c>
      <c r="E233">
        <v>0.57363672439868596</v>
      </c>
      <c r="F233">
        <v>0.45667598453851799</v>
      </c>
      <c r="G233">
        <v>0.40520153939724002</v>
      </c>
      <c r="H233">
        <v>0.60236017749859705</v>
      </c>
      <c r="I233">
        <v>0.60886558202596797</v>
      </c>
    </row>
    <row r="234" spans="1:9" x14ac:dyDescent="0.4">
      <c r="A234" t="s">
        <v>151</v>
      </c>
      <c r="B234">
        <v>0.68624982027940296</v>
      </c>
      <c r="C234">
        <v>0.41418316498608598</v>
      </c>
      <c r="D234">
        <v>0.46355350420508601</v>
      </c>
      <c r="E234">
        <v>0.40806670298039099</v>
      </c>
      <c r="F234">
        <v>0.39949326490012699</v>
      </c>
      <c r="G234">
        <v>0.423704407164748</v>
      </c>
      <c r="H234">
        <v>0.48448619204507698</v>
      </c>
      <c r="I234">
        <v>0.72613788070813001</v>
      </c>
    </row>
    <row r="235" spans="1:9" x14ac:dyDescent="0.4">
      <c r="A235" t="s">
        <v>152</v>
      </c>
      <c r="B235">
        <v>0.582256366809209</v>
      </c>
      <c r="C235">
        <v>0.50676214198271397</v>
      </c>
      <c r="D235">
        <v>0.51470700899759902</v>
      </c>
      <c r="E235">
        <v>0.47141196827093801</v>
      </c>
      <c r="F235">
        <v>0.43285895884037001</v>
      </c>
      <c r="G235">
        <v>0.49821312228838599</v>
      </c>
      <c r="H235">
        <v>0.745272169510524</v>
      </c>
      <c r="I235">
        <v>0.71377032995223999</v>
      </c>
    </row>
    <row r="236" spans="1:9" x14ac:dyDescent="0.4">
      <c r="A236" t="s">
        <v>153</v>
      </c>
      <c r="B236">
        <v>0.50269992152849796</v>
      </c>
      <c r="C236">
        <v>0.51062674102959804</v>
      </c>
      <c r="D236">
        <v>0.49289538573335701</v>
      </c>
      <c r="E236">
        <v>0.35096819643621102</v>
      </c>
      <c r="F236">
        <v>0.41876865537078301</v>
      </c>
      <c r="G236">
        <v>0.44206414399323601</v>
      </c>
      <c r="H236">
        <v>0.53235168699864999</v>
      </c>
      <c r="I236">
        <v>0.60522099777504201</v>
      </c>
    </row>
    <row r="237" spans="1:9" x14ac:dyDescent="0.4">
      <c r="A237" t="s">
        <v>154</v>
      </c>
      <c r="B237">
        <v>0.83453762130095399</v>
      </c>
      <c r="C237">
        <v>0.74258294873512698</v>
      </c>
      <c r="D237">
        <v>0.74046102166175798</v>
      </c>
      <c r="E237">
        <v>0.72967672749207602</v>
      </c>
      <c r="F237">
        <v>0.40539282273787702</v>
      </c>
      <c r="G237">
        <v>0.360152213332745</v>
      </c>
      <c r="H237">
        <v>0.58350676355453601</v>
      </c>
      <c r="I237">
        <v>0.70893008720416295</v>
      </c>
    </row>
    <row r="238" spans="1:9" x14ac:dyDescent="0.4">
      <c r="A238" t="s">
        <v>156</v>
      </c>
      <c r="B238">
        <v>0.55652782171964699</v>
      </c>
      <c r="C238">
        <v>0.55145844519138298</v>
      </c>
      <c r="D238">
        <v>0.60676921829581298</v>
      </c>
      <c r="E238">
        <v>0.59497343897819499</v>
      </c>
      <c r="F238">
        <v>0.46799589544534698</v>
      </c>
      <c r="G238">
        <v>0.52259186506271404</v>
      </c>
      <c r="H238">
        <v>0.55556107014417599</v>
      </c>
      <c r="I238">
        <v>0.48660895302891699</v>
      </c>
    </row>
    <row r="239" spans="1:9" x14ac:dyDescent="0.4">
      <c r="A239" t="s">
        <v>578</v>
      </c>
      <c r="B239">
        <v>0.64424248536427797</v>
      </c>
      <c r="C239">
        <v>0.57770657539367698</v>
      </c>
      <c r="D239">
        <v>0.48722341656684898</v>
      </c>
      <c r="E239">
        <v>0.46564982334772698</v>
      </c>
      <c r="F239">
        <v>0.40005751450856503</v>
      </c>
      <c r="G239">
        <v>0.32950947682062798</v>
      </c>
      <c r="H239">
        <v>0.53409861524899804</v>
      </c>
      <c r="I239">
        <v>0.40773306290308597</v>
      </c>
    </row>
    <row r="240" spans="1:9" x14ac:dyDescent="0.4">
      <c r="A240" t="s">
        <v>157</v>
      </c>
      <c r="B240">
        <v>0.70320258409746295</v>
      </c>
      <c r="C240">
        <v>0.49680721279113499</v>
      </c>
      <c r="D240">
        <v>0.47207101891117698</v>
      </c>
      <c r="E240">
        <v>0.56891264838557098</v>
      </c>
      <c r="F240">
        <v>0.64502011287596905</v>
      </c>
      <c r="G240">
        <v>0.73447371875086098</v>
      </c>
      <c r="H240">
        <v>0.77021774168937396</v>
      </c>
      <c r="I240">
        <v>0.32716667075311001</v>
      </c>
    </row>
    <row r="241" spans="1:9" x14ac:dyDescent="0.4">
      <c r="A241" t="s">
        <v>158</v>
      </c>
      <c r="B241">
        <v>0.60179582863084702</v>
      </c>
      <c r="C241">
        <v>0.52501350352841103</v>
      </c>
      <c r="D241">
        <v>0.60787248082699397</v>
      </c>
      <c r="E241">
        <v>0.629479509688193</v>
      </c>
      <c r="F241">
        <v>0.59433191534011598</v>
      </c>
      <c r="G241">
        <v>0.42278929006668797</v>
      </c>
      <c r="H241">
        <v>0.71795392613257103</v>
      </c>
      <c r="I241">
        <v>0.74835582029434899</v>
      </c>
    </row>
    <row r="242" spans="1:9" x14ac:dyDescent="0.4">
      <c r="A242" t="s">
        <v>159</v>
      </c>
      <c r="B242">
        <v>0.43613786995410903</v>
      </c>
      <c r="C242">
        <v>0.40496622646848401</v>
      </c>
      <c r="D242">
        <v>0.41766809175411901</v>
      </c>
      <c r="E242">
        <v>0.45240801448623302</v>
      </c>
      <c r="F242">
        <v>0.36608517169952398</v>
      </c>
      <c r="G242">
        <v>0.377259859194358</v>
      </c>
      <c r="H242">
        <v>0.46834352115790101</v>
      </c>
      <c r="I242">
        <v>0.51023158927758505</v>
      </c>
    </row>
    <row r="243" spans="1:9" x14ac:dyDescent="0.4">
      <c r="A243" t="s">
        <v>160</v>
      </c>
      <c r="B243">
        <v>0.49215953350067099</v>
      </c>
      <c r="C243">
        <v>0.45692013502120998</v>
      </c>
      <c r="D243">
        <v>0.62128741145134003</v>
      </c>
      <c r="E243">
        <v>0.64221614599227905</v>
      </c>
      <c r="F243">
        <v>0.39064039885997798</v>
      </c>
      <c r="G243">
        <v>0.56365328729152697</v>
      </c>
      <c r="H243">
        <v>0.67007005810737597</v>
      </c>
      <c r="I243">
        <v>0.69192429184913595</v>
      </c>
    </row>
    <row r="244" spans="1:9" x14ac:dyDescent="0.4">
      <c r="A244" t="s">
        <v>161</v>
      </c>
      <c r="B244">
        <v>0.58337042188342603</v>
      </c>
      <c r="C244">
        <v>0.389238508819025</v>
      </c>
      <c r="D244">
        <v>0.474740097794352</v>
      </c>
      <c r="E244">
        <v>0.47563358160513902</v>
      </c>
      <c r="F244">
        <v>0.43256635379187702</v>
      </c>
      <c r="G244">
        <v>0.392420383193825</v>
      </c>
      <c r="H244">
        <v>0.46867593217499698</v>
      </c>
      <c r="I244">
        <v>0.52827012350287605</v>
      </c>
    </row>
    <row r="245" spans="1:9" x14ac:dyDescent="0.4">
      <c r="A245" t="s">
        <v>162</v>
      </c>
      <c r="B245">
        <v>0.41830212313954401</v>
      </c>
      <c r="C245">
        <v>0.54222167955666001</v>
      </c>
      <c r="D245">
        <v>0.58842707043740805</v>
      </c>
      <c r="E245">
        <v>0.53489271024378304</v>
      </c>
      <c r="F245">
        <v>0.42304993402667201</v>
      </c>
      <c r="G245">
        <v>0.75456938365610604</v>
      </c>
      <c r="H245">
        <v>0.50832096214701505</v>
      </c>
      <c r="I245">
        <v>0.78167313773457603</v>
      </c>
    </row>
    <row r="246" spans="1:9" x14ac:dyDescent="0.4">
      <c r="A246" t="s">
        <v>163</v>
      </c>
      <c r="B246">
        <v>0.69729406568739205</v>
      </c>
      <c r="C246">
        <v>0.52500926918453605</v>
      </c>
      <c r="D246">
        <v>0.57237993611229798</v>
      </c>
      <c r="E246">
        <v>0.51229985886149898</v>
      </c>
      <c r="F246">
        <v>0.32999622358216202</v>
      </c>
      <c r="G246">
        <v>0.38774983617994502</v>
      </c>
      <c r="H246">
        <v>0.510690930154589</v>
      </c>
      <c r="I246">
        <v>0.52207656900087995</v>
      </c>
    </row>
    <row r="247" spans="1:9" x14ac:dyDescent="0.4">
      <c r="A247" t="s">
        <v>164</v>
      </c>
      <c r="B247">
        <v>0.79771305756135402</v>
      </c>
      <c r="C247">
        <v>0.60260493135211401</v>
      </c>
      <c r="D247">
        <v>0.63091253060283103</v>
      </c>
      <c r="E247">
        <v>0.50705021077936396</v>
      </c>
      <c r="F247">
        <v>0.57317593031459402</v>
      </c>
      <c r="G247">
        <v>0.76145817234058599</v>
      </c>
      <c r="H247">
        <v>0.74919215296254005</v>
      </c>
      <c r="I247">
        <v>0.70363023726627105</v>
      </c>
    </row>
    <row r="248" spans="1:9" x14ac:dyDescent="0.4">
      <c r="A248" t="s">
        <v>165</v>
      </c>
      <c r="B248">
        <v>0.51163916335892401</v>
      </c>
      <c r="C248">
        <v>0.42671979057420201</v>
      </c>
      <c r="D248">
        <v>0.50953277945518505</v>
      </c>
      <c r="E248">
        <v>0.51616580676786705</v>
      </c>
      <c r="F248">
        <v>0.48965688157327403</v>
      </c>
      <c r="G248">
        <v>0.49116924159305603</v>
      </c>
      <c r="H248">
        <v>0.56639010021366998</v>
      </c>
      <c r="I248">
        <v>0.64960369375563098</v>
      </c>
    </row>
    <row r="249" spans="1:9" x14ac:dyDescent="0.4">
      <c r="A249" t="s">
        <v>166</v>
      </c>
      <c r="B249">
        <v>0.44150747145925301</v>
      </c>
      <c r="C249">
        <v>0.35961928679829502</v>
      </c>
      <c r="D249">
        <v>0.450802461732001</v>
      </c>
      <c r="E249">
        <v>0.49818198808601899</v>
      </c>
      <c r="F249">
        <v>0.48202632438568799</v>
      </c>
      <c r="G249">
        <v>0.39845561555453701</v>
      </c>
      <c r="H249">
        <v>0.60288458707786696</v>
      </c>
      <c r="I249">
        <v>0.76350942679813905</v>
      </c>
    </row>
    <row r="250" spans="1:9" x14ac:dyDescent="0.4">
      <c r="A250" t="s">
        <v>167</v>
      </c>
      <c r="B250">
        <v>0.75039494951566099</v>
      </c>
      <c r="C250">
        <v>0.64047932306925504</v>
      </c>
      <c r="D250">
        <v>0.655203500588735</v>
      </c>
      <c r="E250">
        <v>0.65037636836369805</v>
      </c>
      <c r="F250">
        <v>0.60884104172388698</v>
      </c>
      <c r="G250">
        <v>0.59227887193361894</v>
      </c>
      <c r="H250">
        <v>0.67823593219121303</v>
      </c>
      <c r="I250">
        <v>0.67699920733769703</v>
      </c>
    </row>
    <row r="251" spans="1:9" x14ac:dyDescent="0.4">
      <c r="A251" t="s">
        <v>168</v>
      </c>
      <c r="B251">
        <v>0.83416053321626404</v>
      </c>
      <c r="C251">
        <v>0.710955878098806</v>
      </c>
      <c r="D251">
        <v>0.72215150683014495</v>
      </c>
      <c r="E251">
        <v>0.68124635793544597</v>
      </c>
      <c r="F251">
        <v>0.71221345663070701</v>
      </c>
      <c r="G251">
        <v>0.69050387762210996</v>
      </c>
      <c r="H251">
        <v>0.82156861711431395</v>
      </c>
      <c r="I251">
        <v>0.82216673206400004</v>
      </c>
    </row>
    <row r="252" spans="1:9" x14ac:dyDescent="0.4">
      <c r="A252" t="s">
        <v>169</v>
      </c>
      <c r="B252">
        <v>0.4597743305293</v>
      </c>
      <c r="C252">
        <v>0.45247916037386099</v>
      </c>
      <c r="D252">
        <v>0.49241663596846802</v>
      </c>
      <c r="E252">
        <v>0.458879787813534</v>
      </c>
      <c r="F252">
        <v>0.40520726875825402</v>
      </c>
      <c r="G252">
        <v>0.40201156627048101</v>
      </c>
      <c r="H252">
        <v>0.55541588338938597</v>
      </c>
      <c r="I252">
        <v>0.65403669368136996</v>
      </c>
    </row>
    <row r="253" spans="1:9" x14ac:dyDescent="0.4">
      <c r="A253" t="s">
        <v>170</v>
      </c>
      <c r="B253">
        <v>0.418061190595229</v>
      </c>
      <c r="C253">
        <v>0.58601678845783101</v>
      </c>
      <c r="D253">
        <v>0.57622243960698405</v>
      </c>
      <c r="E253">
        <v>0.51505954004824195</v>
      </c>
      <c r="F253">
        <v>0.475014806414644</v>
      </c>
      <c r="G253">
        <v>0.54590754831830701</v>
      </c>
      <c r="H253">
        <v>0.67493994409839297</v>
      </c>
      <c r="I253">
        <v>0.75334283088644305</v>
      </c>
    </row>
    <row r="254" spans="1:9" x14ac:dyDescent="0.4">
      <c r="A254" t="s">
        <v>171</v>
      </c>
      <c r="B254">
        <v>0.37442499556039499</v>
      </c>
      <c r="C254">
        <v>0.55722887735617799</v>
      </c>
      <c r="D254">
        <v>0.67767427783263301</v>
      </c>
      <c r="E254">
        <v>0.50737253694157802</v>
      </c>
      <c r="F254">
        <v>0.499184221029282</v>
      </c>
      <c r="G254">
        <v>0.62509372202973601</v>
      </c>
      <c r="H254">
        <v>0.65033452134383396</v>
      </c>
      <c r="I254">
        <v>0.73935096357998098</v>
      </c>
    </row>
    <row r="255" spans="1:9" x14ac:dyDescent="0.4">
      <c r="A255" t="s">
        <v>172</v>
      </c>
      <c r="B255">
        <v>0.78296672863264904</v>
      </c>
      <c r="C255">
        <v>0.65747411238650499</v>
      </c>
      <c r="D255">
        <v>0.74029516552885399</v>
      </c>
      <c r="E255">
        <v>0.74528707315524401</v>
      </c>
      <c r="F255">
        <v>0.72929092744986201</v>
      </c>
      <c r="G255">
        <v>0.71000869323809901</v>
      </c>
      <c r="H255">
        <v>0.70953239252169997</v>
      </c>
      <c r="I255">
        <v>0.74553166826566097</v>
      </c>
    </row>
    <row r="256" spans="1:9" x14ac:dyDescent="0.4">
      <c r="A256" t="s">
        <v>173</v>
      </c>
      <c r="B256">
        <v>0.760126797482371</v>
      </c>
      <c r="C256">
        <v>0.68569925799965803</v>
      </c>
      <c r="D256">
        <v>0.77847642824053798</v>
      </c>
      <c r="E256">
        <v>0.61170254461467299</v>
      </c>
      <c r="F256">
        <v>0.37356899306178099</v>
      </c>
      <c r="G256">
        <v>0.40860900469124301</v>
      </c>
      <c r="H256">
        <v>0.66242472641170003</v>
      </c>
      <c r="I256">
        <v>0.65053934138268199</v>
      </c>
    </row>
    <row r="257" spans="1:9" x14ac:dyDescent="0.4">
      <c r="A257" t="s">
        <v>174</v>
      </c>
      <c r="B257">
        <v>0.77212756020682205</v>
      </c>
      <c r="C257">
        <v>0.68608592663492496</v>
      </c>
      <c r="D257">
        <v>0.77492541926247704</v>
      </c>
      <c r="E257">
        <v>0.55638167120161497</v>
      </c>
      <c r="F257">
        <v>0.36239234393551201</v>
      </c>
      <c r="G257">
        <v>0.60283912221590696</v>
      </c>
      <c r="H257">
        <v>0.81635755726269299</v>
      </c>
      <c r="I257">
        <v>0.75459334821928103</v>
      </c>
    </row>
    <row r="258" spans="1:9" x14ac:dyDescent="0.4">
      <c r="A258" t="s">
        <v>175</v>
      </c>
      <c r="B258">
        <v>0.575756296515465</v>
      </c>
      <c r="C258">
        <v>0.42735000848770099</v>
      </c>
      <c r="D258">
        <v>0.46695023179054301</v>
      </c>
      <c r="E258">
        <v>0.55704017281532303</v>
      </c>
      <c r="F258">
        <v>0.50898132026195497</v>
      </c>
      <c r="G258">
        <v>0.51943461596965801</v>
      </c>
      <c r="H258">
        <v>0.545000821352005</v>
      </c>
      <c r="I258">
        <v>0.70415256023407002</v>
      </c>
    </row>
    <row r="259" spans="1:9" x14ac:dyDescent="0.4">
      <c r="A259" t="s">
        <v>176</v>
      </c>
      <c r="B259">
        <v>0.62965135441886</v>
      </c>
      <c r="C259">
        <v>0.50580894174399205</v>
      </c>
      <c r="D259">
        <v>0.61004023088349202</v>
      </c>
      <c r="E259">
        <v>0.53331608573595701</v>
      </c>
      <c r="F259">
        <v>0.524452803311524</v>
      </c>
      <c r="G259">
        <v>0.38470441323739502</v>
      </c>
      <c r="H259">
        <v>0.47022892258785398</v>
      </c>
      <c r="I259">
        <v>0.60007307374918895</v>
      </c>
    </row>
    <row r="260" spans="1:9" x14ac:dyDescent="0.4">
      <c r="A260" t="s">
        <v>177</v>
      </c>
      <c r="B260">
        <v>0.73324845802216299</v>
      </c>
      <c r="C260">
        <v>0.54732879322199601</v>
      </c>
      <c r="D260">
        <v>0.66641179578644805</v>
      </c>
      <c r="E260">
        <v>0.65799440940221199</v>
      </c>
      <c r="F260">
        <v>0.60607561575514901</v>
      </c>
      <c r="G260">
        <v>0.52345359148014103</v>
      </c>
      <c r="H260">
        <v>0.59216851457243902</v>
      </c>
      <c r="I260">
        <v>0.67652123173077905</v>
      </c>
    </row>
    <row r="261" spans="1:9" x14ac:dyDescent="0.4">
      <c r="A261" t="s">
        <v>178</v>
      </c>
      <c r="B261">
        <v>0.79130115998642803</v>
      </c>
      <c r="C261">
        <v>0.66762507547225303</v>
      </c>
      <c r="D261">
        <v>0.65576569469911705</v>
      </c>
      <c r="E261">
        <v>0.58878723478743</v>
      </c>
      <c r="F261">
        <v>0.34763068918670897</v>
      </c>
      <c r="G261">
        <v>0.785722139690604</v>
      </c>
      <c r="H261">
        <v>0.77466584316321796</v>
      </c>
      <c r="I261">
        <v>0.73600242393357396</v>
      </c>
    </row>
    <row r="262" spans="1:9" x14ac:dyDescent="0.4">
      <c r="A262" t="s">
        <v>179</v>
      </c>
      <c r="B262">
        <v>0.86111943821870596</v>
      </c>
      <c r="C262">
        <v>0.80358379260274204</v>
      </c>
      <c r="D262">
        <v>0.61692084155919902</v>
      </c>
      <c r="E262">
        <v>0.57704603717527303</v>
      </c>
      <c r="F262">
        <v>0.47877577151960998</v>
      </c>
      <c r="G262">
        <v>0.47338982256314199</v>
      </c>
      <c r="H262">
        <v>0.73614738915712796</v>
      </c>
      <c r="I262">
        <v>0.764972474738842</v>
      </c>
    </row>
    <row r="263" spans="1:9" x14ac:dyDescent="0.4">
      <c r="A263" t="s">
        <v>180</v>
      </c>
      <c r="B263">
        <v>0.82129539323058098</v>
      </c>
      <c r="C263">
        <v>0.71539734991368698</v>
      </c>
      <c r="D263">
        <v>0.72848394214252998</v>
      </c>
      <c r="E263">
        <v>0.622089029383182</v>
      </c>
      <c r="F263">
        <v>0.48137464581382999</v>
      </c>
      <c r="G263">
        <v>0.71143359056858102</v>
      </c>
      <c r="H263">
        <v>0.76947996968184695</v>
      </c>
      <c r="I263">
        <v>0.80295151506248996</v>
      </c>
    </row>
    <row r="264" spans="1:9" x14ac:dyDescent="0.4">
      <c r="A264" t="s">
        <v>181</v>
      </c>
      <c r="B264">
        <v>0.47116277399270401</v>
      </c>
      <c r="C264">
        <v>0.52421041416085301</v>
      </c>
      <c r="D264">
        <v>0.50072146282679797</v>
      </c>
      <c r="E264">
        <v>0.46233866396157602</v>
      </c>
      <c r="F264">
        <v>0.43331052600473602</v>
      </c>
      <c r="G264">
        <v>0.64155261931212004</v>
      </c>
      <c r="H264">
        <v>0.72762414251548602</v>
      </c>
      <c r="I264">
        <v>0.75635323921839404</v>
      </c>
    </row>
    <row r="265" spans="1:9" x14ac:dyDescent="0.4">
      <c r="A265" t="s">
        <v>182</v>
      </c>
      <c r="B265">
        <v>0.472177433116095</v>
      </c>
      <c r="C265">
        <v>0.76859103781836402</v>
      </c>
      <c r="D265">
        <v>0.591245199952807</v>
      </c>
      <c r="E265">
        <v>0.51258686184883095</v>
      </c>
      <c r="F265">
        <v>0.50980552179472804</v>
      </c>
      <c r="G265">
        <v>0.51475280523300204</v>
      </c>
      <c r="H265">
        <v>0.47827427302088099</v>
      </c>
      <c r="I265">
        <v>0.66062760353088401</v>
      </c>
    </row>
    <row r="266" spans="1:9" x14ac:dyDescent="0.4">
      <c r="A266" t="s">
        <v>183</v>
      </c>
      <c r="B266">
        <v>0.72132472632986</v>
      </c>
      <c r="C266">
        <v>0.56714516966759498</v>
      </c>
      <c r="D266">
        <v>0.58187789267766798</v>
      </c>
      <c r="E266">
        <v>0.49392522899191599</v>
      </c>
      <c r="F266">
        <v>0.492850086946027</v>
      </c>
      <c r="G266">
        <v>0.44825971891002597</v>
      </c>
      <c r="H266">
        <v>0.63640526912026196</v>
      </c>
      <c r="I266">
        <v>0.77695764351954699</v>
      </c>
    </row>
    <row r="267" spans="1:9" x14ac:dyDescent="0.4">
      <c r="A267" t="s">
        <v>184</v>
      </c>
      <c r="B267">
        <v>0.73294163822400904</v>
      </c>
      <c r="C267">
        <v>0.58729796238788701</v>
      </c>
      <c r="D267">
        <v>0.63678434654706895</v>
      </c>
      <c r="E267">
        <v>0.52957787055794803</v>
      </c>
      <c r="F267">
        <v>0.48931397206899602</v>
      </c>
      <c r="G267">
        <v>0.56433619540639002</v>
      </c>
      <c r="H267">
        <v>0.54974324546936104</v>
      </c>
      <c r="I267">
        <v>0.73643347475586896</v>
      </c>
    </row>
    <row r="268" spans="1:9" x14ac:dyDescent="0.4">
      <c r="A268" t="s">
        <v>185</v>
      </c>
      <c r="B268">
        <v>0.80086494994978596</v>
      </c>
      <c r="C268">
        <v>0.78239465651349105</v>
      </c>
      <c r="D268">
        <v>0.80912532001478998</v>
      </c>
      <c r="E268">
        <v>0.73093548735492297</v>
      </c>
      <c r="F268">
        <v>0.76684951680338298</v>
      </c>
      <c r="G268">
        <v>0.75585449862683995</v>
      </c>
      <c r="H268">
        <v>0.38228607470663201</v>
      </c>
      <c r="I268">
        <v>0.68182492052388</v>
      </c>
    </row>
    <row r="269" spans="1:9" x14ac:dyDescent="0.4">
      <c r="A269" t="s">
        <v>186</v>
      </c>
      <c r="B269">
        <v>0.70442386560661896</v>
      </c>
      <c r="C269">
        <v>0.58393699207971295</v>
      </c>
      <c r="D269">
        <v>0.59629165433174003</v>
      </c>
      <c r="E269">
        <v>0.54395442785218695</v>
      </c>
      <c r="F269">
        <v>0.50816048647082102</v>
      </c>
      <c r="G269">
        <v>0.51192906152370399</v>
      </c>
      <c r="H269">
        <v>0.65564282273137298</v>
      </c>
      <c r="I269">
        <v>0.772744078968847</v>
      </c>
    </row>
    <row r="270" spans="1:9" x14ac:dyDescent="0.4">
      <c r="A270" t="s">
        <v>187</v>
      </c>
      <c r="B270">
        <v>0.68653285189678803</v>
      </c>
      <c r="C270">
        <v>0.455872360028719</v>
      </c>
      <c r="D270">
        <v>0.599170145235563</v>
      </c>
      <c r="E270">
        <v>0.482445583531731</v>
      </c>
      <c r="F270">
        <v>0.52582774350517703</v>
      </c>
      <c r="G270">
        <v>0.58254785129898501</v>
      </c>
      <c r="H270">
        <v>0.50803915450447501</v>
      </c>
      <c r="I270">
        <v>0.54586529574896103</v>
      </c>
    </row>
    <row r="271" spans="1:9" x14ac:dyDescent="0.4">
      <c r="A271" t="s">
        <v>579</v>
      </c>
      <c r="B271">
        <v>0.53116002678871199</v>
      </c>
      <c r="C271">
        <v>0.440913185477257</v>
      </c>
      <c r="D271">
        <v>0.48961921632289901</v>
      </c>
      <c r="E271">
        <v>0.51624898314475998</v>
      </c>
      <c r="F271">
        <v>0.46454207003116599</v>
      </c>
      <c r="G271">
        <v>0.50180210769176503</v>
      </c>
      <c r="H271">
        <v>0.52162239849567404</v>
      </c>
      <c r="I271">
        <v>0.57389272451400797</v>
      </c>
    </row>
    <row r="272" spans="1:9" x14ac:dyDescent="0.4">
      <c r="A272" t="s">
        <v>188</v>
      </c>
      <c r="B272">
        <v>0.68141309939897998</v>
      </c>
      <c r="C272">
        <v>0.39566439160933897</v>
      </c>
      <c r="D272">
        <v>0.58996834479845495</v>
      </c>
      <c r="E272">
        <v>0.59582272447072604</v>
      </c>
      <c r="F272">
        <v>0.51966973313918496</v>
      </c>
      <c r="G272">
        <v>0.38137242564788199</v>
      </c>
      <c r="H272">
        <v>0.63780011718089802</v>
      </c>
      <c r="I272">
        <v>0.78032628756303102</v>
      </c>
    </row>
    <row r="273" spans="1:9" x14ac:dyDescent="0.4">
      <c r="A273" t="s">
        <v>189</v>
      </c>
      <c r="B273">
        <v>0.686535012722015</v>
      </c>
      <c r="C273">
        <v>0.66442579627037002</v>
      </c>
      <c r="D273">
        <v>0.73115214904149395</v>
      </c>
      <c r="E273">
        <v>0.724097883701325</v>
      </c>
      <c r="F273">
        <v>0.65618909200032605</v>
      </c>
      <c r="G273">
        <v>0.637196656068166</v>
      </c>
      <c r="H273">
        <v>0.58651559154192601</v>
      </c>
      <c r="I273">
        <v>0.721427788337072</v>
      </c>
    </row>
    <row r="274" spans="1:9" x14ac:dyDescent="0.4">
      <c r="A274" t="s">
        <v>190</v>
      </c>
      <c r="B274">
        <v>0.80888235721832702</v>
      </c>
      <c r="C274">
        <v>0.59334107545705905</v>
      </c>
      <c r="D274">
        <v>0.663092145553002</v>
      </c>
      <c r="E274">
        <v>0.68149389059115695</v>
      </c>
      <c r="F274">
        <v>0.64544185155477296</v>
      </c>
      <c r="G274">
        <v>0.64501967796912596</v>
      </c>
      <c r="H274">
        <v>0.67897251936105596</v>
      </c>
      <c r="I274">
        <v>0.71499617588825704</v>
      </c>
    </row>
    <row r="275" spans="1:9" x14ac:dyDescent="0.4">
      <c r="A275" t="s">
        <v>191</v>
      </c>
      <c r="B275">
        <v>0.52815926945611302</v>
      </c>
      <c r="C275">
        <v>0.42742077654667099</v>
      </c>
      <c r="D275">
        <v>0.44735083285342397</v>
      </c>
      <c r="E275">
        <v>0.50093426094965998</v>
      </c>
      <c r="F275">
        <v>0.43677933396918101</v>
      </c>
      <c r="G275">
        <v>0.47386095061730799</v>
      </c>
      <c r="H275">
        <v>0.44564982813395798</v>
      </c>
      <c r="I275">
        <v>0.56891759627320804</v>
      </c>
    </row>
    <row r="276" spans="1:9" x14ac:dyDescent="0.4">
      <c r="A276" t="s">
        <v>192</v>
      </c>
      <c r="B276">
        <v>0.51321395773153999</v>
      </c>
      <c r="C276">
        <v>0.35441621564901798</v>
      </c>
      <c r="D276">
        <v>0.46213482664181599</v>
      </c>
      <c r="E276">
        <v>0.493544635864405</v>
      </c>
      <c r="F276">
        <v>0.33433471390834202</v>
      </c>
      <c r="G276">
        <v>0.36257123144773401</v>
      </c>
      <c r="H276">
        <v>0.51531444260707304</v>
      </c>
      <c r="I276">
        <v>0.50172062332813605</v>
      </c>
    </row>
    <row r="277" spans="1:9" x14ac:dyDescent="0.4">
      <c r="A277" t="s">
        <v>193</v>
      </c>
      <c r="B277">
        <v>0.74777134458224004</v>
      </c>
      <c r="C277">
        <v>0.62094293832778902</v>
      </c>
      <c r="D277">
        <v>0.70430932243665101</v>
      </c>
      <c r="E277">
        <v>0.73097257614135702</v>
      </c>
      <c r="F277">
        <v>0.48001351058483099</v>
      </c>
      <c r="G277">
        <v>0.67647814353307101</v>
      </c>
      <c r="H277">
        <v>0.672362651427587</v>
      </c>
      <c r="I277">
        <v>0.63154130578041101</v>
      </c>
    </row>
    <row r="278" spans="1:9" x14ac:dyDescent="0.4">
      <c r="A278" t="s">
        <v>194</v>
      </c>
      <c r="B278">
        <v>0.707878882394118</v>
      </c>
      <c r="C278">
        <v>0.51046346040333002</v>
      </c>
      <c r="D278">
        <v>0.66079524510047005</v>
      </c>
      <c r="E278">
        <v>0.58102406561374698</v>
      </c>
      <c r="F278">
        <v>0.59061459145125195</v>
      </c>
      <c r="G278">
        <v>0.55691267374683795</v>
      </c>
      <c r="H278">
        <v>0.62627149504773805</v>
      </c>
      <c r="I278">
        <v>0.60700978514026205</v>
      </c>
    </row>
    <row r="279" spans="1:9" x14ac:dyDescent="0.4">
      <c r="A279" t="s">
        <v>195</v>
      </c>
      <c r="B279">
        <v>0.61100461728432598</v>
      </c>
      <c r="C279">
        <v>0.59805340626660497</v>
      </c>
      <c r="D279">
        <v>0.50450565008556103</v>
      </c>
      <c r="E279">
        <v>0.59363514535567297</v>
      </c>
      <c r="F279">
        <v>0.56022491875816804</v>
      </c>
      <c r="G279">
        <v>0.48392075826140002</v>
      </c>
      <c r="H279">
        <v>0.349352866411209</v>
      </c>
      <c r="I279">
        <v>0.556724586907555</v>
      </c>
    </row>
    <row r="280" spans="1:9" x14ac:dyDescent="0.4">
      <c r="A280" t="s">
        <v>196</v>
      </c>
      <c r="B280">
        <v>0.43841456848642102</v>
      </c>
      <c r="C280">
        <v>0.39181408286094699</v>
      </c>
      <c r="D280">
        <v>0.42638339555781801</v>
      </c>
      <c r="E280">
        <v>0.38098489072011898</v>
      </c>
      <c r="F280">
        <v>0.38481950112011098</v>
      </c>
      <c r="G280">
        <v>0.34528533531271899</v>
      </c>
      <c r="H280">
        <v>0.36755596295646997</v>
      </c>
      <c r="I280">
        <v>0.42969475621762498</v>
      </c>
    </row>
    <row r="281" spans="1:9" x14ac:dyDescent="0.4">
      <c r="A281" t="s">
        <v>197</v>
      </c>
      <c r="B281">
        <v>0.457026211456174</v>
      </c>
      <c r="C281">
        <v>0.727863038224833</v>
      </c>
      <c r="D281">
        <v>0.46379845057215002</v>
      </c>
      <c r="E281">
        <v>0.47013904739703499</v>
      </c>
      <c r="F281">
        <v>0.41523903182574701</v>
      </c>
      <c r="G281">
        <v>0.59837653381483902</v>
      </c>
      <c r="H281">
        <v>0.75340079941919902</v>
      </c>
      <c r="I281">
        <v>0.77473134831303603</v>
      </c>
    </row>
    <row r="282" spans="1:9" x14ac:dyDescent="0.4">
      <c r="A282" t="s">
        <v>198</v>
      </c>
      <c r="B282">
        <v>0.852487960640265</v>
      </c>
      <c r="C282">
        <v>0.81124583738190803</v>
      </c>
      <c r="D282">
        <v>0.82979112376972097</v>
      </c>
      <c r="E282">
        <v>0.52507993335626602</v>
      </c>
      <c r="F282">
        <v>0.45158766757468799</v>
      </c>
      <c r="G282">
        <v>0.51871547224570302</v>
      </c>
      <c r="H282">
        <v>0.42338285062994302</v>
      </c>
      <c r="I282">
        <v>0.75015801860361697</v>
      </c>
    </row>
    <row r="283" spans="1:9" x14ac:dyDescent="0.4">
      <c r="A283" t="s">
        <v>199</v>
      </c>
      <c r="B283">
        <v>0.59499057173728898</v>
      </c>
      <c r="C283">
        <v>0.468781683444977</v>
      </c>
      <c r="D283">
        <v>0.51307894349098204</v>
      </c>
      <c r="E283">
        <v>0.42499273896217399</v>
      </c>
      <c r="F283">
        <v>0.428427346944809</v>
      </c>
      <c r="G283">
        <v>0.43079592347145101</v>
      </c>
      <c r="H283">
        <v>0.479557437896729</v>
      </c>
      <c r="I283">
        <v>0.71163712263107304</v>
      </c>
    </row>
    <row r="284" spans="1:9" x14ac:dyDescent="0.4">
      <c r="A284" t="s">
        <v>200</v>
      </c>
      <c r="B284">
        <v>0.69353506239977702</v>
      </c>
      <c r="C284">
        <v>0.47937684670671199</v>
      </c>
      <c r="D284">
        <v>0.468424340734234</v>
      </c>
      <c r="E284">
        <v>0.46457711868471901</v>
      </c>
      <c r="F284">
        <v>0.44287629677103701</v>
      </c>
      <c r="G284">
        <v>0.400365078217023</v>
      </c>
      <c r="H284">
        <v>0.42193918181704199</v>
      </c>
      <c r="I284">
        <v>0.50996135155875999</v>
      </c>
    </row>
    <row r="285" spans="1:9" x14ac:dyDescent="0.4">
      <c r="A285" t="s">
        <v>201</v>
      </c>
      <c r="B285">
        <v>0.73759360710779798</v>
      </c>
      <c r="C285">
        <v>0.62877541780471802</v>
      </c>
      <c r="D285">
        <v>0.63140191634496001</v>
      </c>
      <c r="E285">
        <v>0.57752528190612795</v>
      </c>
      <c r="F285">
        <v>0.56154239376385995</v>
      </c>
      <c r="G285">
        <v>0.43598379691441902</v>
      </c>
      <c r="H285">
        <v>0.45583861470222498</v>
      </c>
      <c r="I285">
        <v>0.57649783690770495</v>
      </c>
    </row>
    <row r="286" spans="1:9" x14ac:dyDescent="0.4">
      <c r="A286" t="s">
        <v>202</v>
      </c>
      <c r="B286">
        <v>0.39618984631755799</v>
      </c>
      <c r="C286">
        <v>0.54878237755859605</v>
      </c>
      <c r="D286">
        <v>0.60627913694171298</v>
      </c>
      <c r="E286">
        <v>0.53858131389407504</v>
      </c>
      <c r="F286">
        <v>0.498738579013768</v>
      </c>
      <c r="G286">
        <v>0.55920488124384604</v>
      </c>
      <c r="H286">
        <v>0.62527065417345795</v>
      </c>
      <c r="I286">
        <v>0.794336138402715</v>
      </c>
    </row>
    <row r="287" spans="1:9" x14ac:dyDescent="0.4">
      <c r="A287" t="s">
        <v>203</v>
      </c>
      <c r="B287">
        <v>0.381337168698127</v>
      </c>
      <c r="C287">
        <v>0.44667758104892902</v>
      </c>
      <c r="D287">
        <v>0.59786297724797199</v>
      </c>
      <c r="E287">
        <v>0.44265393225046301</v>
      </c>
      <c r="F287">
        <v>0.39231656778317198</v>
      </c>
      <c r="G287">
        <v>0.49705389142036399</v>
      </c>
      <c r="H287">
        <v>0.45998359299623098</v>
      </c>
      <c r="I287">
        <v>0.65112975239753701</v>
      </c>
    </row>
    <row r="288" spans="1:9" x14ac:dyDescent="0.4">
      <c r="A288" t="s">
        <v>204</v>
      </c>
      <c r="B288">
        <v>0.50771089740421504</v>
      </c>
      <c r="C288">
        <v>0.68890340691027396</v>
      </c>
      <c r="D288">
        <v>0.75720462591751803</v>
      </c>
      <c r="E288">
        <v>0.70067011791726796</v>
      </c>
      <c r="F288">
        <v>0.72178350583366702</v>
      </c>
      <c r="G288">
        <v>0.40413662272950901</v>
      </c>
      <c r="H288">
        <v>0.50595248004664595</v>
      </c>
      <c r="I288">
        <v>0.62416137301403496</v>
      </c>
    </row>
    <row r="289" spans="1:9" x14ac:dyDescent="0.4">
      <c r="A289" t="s">
        <v>205</v>
      </c>
      <c r="B289">
        <v>0.69425664629255002</v>
      </c>
      <c r="C289">
        <v>0.631236926785537</v>
      </c>
      <c r="D289">
        <v>0.52685099254761403</v>
      </c>
      <c r="E289">
        <v>0.57375999912619602</v>
      </c>
      <c r="F289">
        <v>0.486297316849232</v>
      </c>
      <c r="G289">
        <v>0.583813191524574</v>
      </c>
      <c r="H289">
        <v>0.53830961563757496</v>
      </c>
      <c r="I289">
        <v>0.60344387058700799</v>
      </c>
    </row>
    <row r="290" spans="1:9" x14ac:dyDescent="0.4">
      <c r="A290" t="s">
        <v>206</v>
      </c>
      <c r="B290">
        <v>0.70001130133140399</v>
      </c>
      <c r="C290">
        <v>0.63597534924018695</v>
      </c>
      <c r="D290">
        <v>0.659145302888824</v>
      </c>
      <c r="E290">
        <v>0.60802457027319001</v>
      </c>
      <c r="F290">
        <v>0.60950036746699598</v>
      </c>
      <c r="G290">
        <v>0.61158993840217601</v>
      </c>
      <c r="H290">
        <v>0.54402256811537397</v>
      </c>
      <c r="I290">
        <v>0.72995648442245098</v>
      </c>
    </row>
    <row r="291" spans="1:9" x14ac:dyDescent="0.4">
      <c r="A291" t="s">
        <v>207</v>
      </c>
      <c r="B291">
        <v>0.51104564391649698</v>
      </c>
      <c r="C291">
        <v>0.44723140734892602</v>
      </c>
      <c r="D291">
        <v>0.51132695262248695</v>
      </c>
      <c r="E291">
        <v>0.52601569890975897</v>
      </c>
      <c r="F291">
        <v>0.46576565045576801</v>
      </c>
      <c r="G291">
        <v>0.427100912882732</v>
      </c>
      <c r="H291">
        <v>0.52200534710517299</v>
      </c>
      <c r="I291">
        <v>0.61956015458473801</v>
      </c>
    </row>
    <row r="292" spans="1:9" x14ac:dyDescent="0.4">
      <c r="A292" t="s">
        <v>208</v>
      </c>
      <c r="B292">
        <v>0.64660092194875096</v>
      </c>
      <c r="C292">
        <v>0.60499852233462903</v>
      </c>
      <c r="D292">
        <v>0.54698573218451596</v>
      </c>
      <c r="E292">
        <v>0.62068063682980001</v>
      </c>
      <c r="F292">
        <v>0.575960662629869</v>
      </c>
      <c r="G292">
        <v>0.62376241551505196</v>
      </c>
      <c r="H292">
        <v>0.64807033538818404</v>
      </c>
      <c r="I292">
        <v>0.67205574777391197</v>
      </c>
    </row>
    <row r="293" spans="1:9" x14ac:dyDescent="0.4">
      <c r="A293" t="s">
        <v>209</v>
      </c>
      <c r="B293">
        <v>0.71059760626624602</v>
      </c>
      <c r="C293">
        <v>0.56054580562254996</v>
      </c>
      <c r="D293">
        <v>0.63744955904343603</v>
      </c>
      <c r="E293">
        <v>0.48515187116230202</v>
      </c>
      <c r="F293">
        <v>0.56300230762537795</v>
      </c>
      <c r="G293">
        <v>0.57666720362270596</v>
      </c>
      <c r="H293">
        <v>0.51117528536740497</v>
      </c>
      <c r="I293">
        <v>0.65059082998948903</v>
      </c>
    </row>
    <row r="294" spans="1:9" x14ac:dyDescent="0.4">
      <c r="A294" t="s">
        <v>210</v>
      </c>
      <c r="B294">
        <v>0.67839005360236504</v>
      </c>
      <c r="C294">
        <v>0.57365907614047695</v>
      </c>
      <c r="D294">
        <v>0.66864116375262905</v>
      </c>
      <c r="E294">
        <v>0.56189674482895802</v>
      </c>
      <c r="F294">
        <v>0.59633643122819702</v>
      </c>
      <c r="G294">
        <v>0.60893502143713196</v>
      </c>
      <c r="H294">
        <v>0.55631477557695796</v>
      </c>
      <c r="I294">
        <v>0.48832160692948601</v>
      </c>
    </row>
    <row r="295" spans="1:9" x14ac:dyDescent="0.4">
      <c r="A295" t="s">
        <v>211</v>
      </c>
      <c r="B295">
        <v>0.53144659953457996</v>
      </c>
      <c r="C295">
        <v>0.63044591886656598</v>
      </c>
      <c r="D295">
        <v>0.63404923677444502</v>
      </c>
      <c r="E295">
        <v>0.58144659229687301</v>
      </c>
      <c r="F295">
        <v>0.40962806131158602</v>
      </c>
      <c r="G295">
        <v>0.61435200486864305</v>
      </c>
      <c r="H295">
        <v>0.59246671199798595</v>
      </c>
      <c r="I295">
        <v>0.61486518383026101</v>
      </c>
    </row>
    <row r="296" spans="1:9" x14ac:dyDescent="0.4">
      <c r="A296" t="s">
        <v>212</v>
      </c>
      <c r="B296">
        <v>0.780282558666335</v>
      </c>
      <c r="C296">
        <v>0.473519700268904</v>
      </c>
      <c r="D296">
        <v>0.51661443627542902</v>
      </c>
      <c r="E296">
        <v>0.58042809036042997</v>
      </c>
      <c r="F296">
        <v>0.63356449620591304</v>
      </c>
      <c r="G296">
        <v>0.50063588966925998</v>
      </c>
      <c r="H296">
        <v>0.58314206202824903</v>
      </c>
      <c r="I296">
        <v>0.63862716986073398</v>
      </c>
    </row>
    <row r="297" spans="1:9" x14ac:dyDescent="0.4">
      <c r="A297" t="s">
        <v>213</v>
      </c>
      <c r="B297">
        <v>0.59320083111524602</v>
      </c>
      <c r="C297">
        <v>0.55835130140185396</v>
      </c>
      <c r="D297">
        <v>0.51450600251555401</v>
      </c>
      <c r="E297">
        <v>0.48364539742469798</v>
      </c>
      <c r="F297">
        <v>0.50524191558361098</v>
      </c>
      <c r="G297">
        <v>0.51669164821505498</v>
      </c>
      <c r="H297">
        <v>0.535913401842117</v>
      </c>
      <c r="I297">
        <v>0.68772753626108196</v>
      </c>
    </row>
    <row r="298" spans="1:9" x14ac:dyDescent="0.4">
      <c r="A298" t="s">
        <v>214</v>
      </c>
      <c r="B298">
        <v>0.629478225924752</v>
      </c>
      <c r="C298">
        <v>0.44393237883394399</v>
      </c>
      <c r="D298">
        <v>0.43128961812366101</v>
      </c>
      <c r="E298">
        <v>0.41964626854116299</v>
      </c>
      <c r="F298">
        <v>0.31826775263656298</v>
      </c>
      <c r="G298">
        <v>0.34960817748849998</v>
      </c>
      <c r="H298">
        <v>0.47585316788066501</v>
      </c>
      <c r="I298">
        <v>0.64069866863164004</v>
      </c>
    </row>
    <row r="299" spans="1:9" x14ac:dyDescent="0.4">
      <c r="A299" t="s">
        <v>215</v>
      </c>
      <c r="B299">
        <v>0.62997256517410305</v>
      </c>
      <c r="C299">
        <v>0.45128441197531599</v>
      </c>
      <c r="D299">
        <v>0.42868730000087202</v>
      </c>
      <c r="E299">
        <v>0.380749319280897</v>
      </c>
      <c r="F299">
        <v>0.34385690603937402</v>
      </c>
      <c r="G299">
        <v>0.36023105382919302</v>
      </c>
      <c r="H299">
        <v>0.43195226958819799</v>
      </c>
      <c r="I299">
        <v>0.54079804931368103</v>
      </c>
    </row>
    <row r="300" spans="1:9" x14ac:dyDescent="0.4">
      <c r="A300" t="s">
        <v>216</v>
      </c>
      <c r="B300">
        <v>0.55619507162801696</v>
      </c>
      <c r="C300">
        <v>0.47659664865462997</v>
      </c>
      <c r="D300">
        <v>0.41943948691891098</v>
      </c>
      <c r="E300">
        <v>0.44811802141128099</v>
      </c>
      <c r="F300">
        <v>0.35891617738431503</v>
      </c>
      <c r="G300">
        <v>0.40880589139077</v>
      </c>
      <c r="H300">
        <v>0.52262094616889898</v>
      </c>
      <c r="I300">
        <v>0.66621984493347897</v>
      </c>
    </row>
    <row r="301" spans="1:9" x14ac:dyDescent="0.4">
      <c r="A301" t="s">
        <v>217</v>
      </c>
      <c r="B301">
        <v>0.57048298716545098</v>
      </c>
      <c r="C301">
        <v>0.46590195993582401</v>
      </c>
      <c r="D301">
        <v>0.482535337408384</v>
      </c>
      <c r="E301">
        <v>0.49737903177738202</v>
      </c>
      <c r="F301">
        <v>0.32960063517093602</v>
      </c>
      <c r="G301">
        <v>0.401606110731761</v>
      </c>
      <c r="H301">
        <v>0.455544700225194</v>
      </c>
      <c r="I301">
        <v>0.73669018348058102</v>
      </c>
    </row>
    <row r="302" spans="1:9" x14ac:dyDescent="0.4">
      <c r="A302" t="s">
        <v>218</v>
      </c>
      <c r="B302">
        <v>0.55514795581499699</v>
      </c>
      <c r="C302">
        <v>0.43168744354536998</v>
      </c>
      <c r="D302">
        <v>0.59268048586267397</v>
      </c>
      <c r="E302">
        <v>0.53156092672637001</v>
      </c>
      <c r="F302">
        <v>0.45481730229926798</v>
      </c>
      <c r="G302">
        <v>0.459718938126708</v>
      </c>
      <c r="H302">
        <v>0.53187716007232699</v>
      </c>
      <c r="I302">
        <v>0.73346635789582204</v>
      </c>
    </row>
    <row r="303" spans="1:9" x14ac:dyDescent="0.4">
      <c r="A303" t="s">
        <v>219</v>
      </c>
      <c r="B303">
        <v>0.75721540986275204</v>
      </c>
      <c r="C303">
        <v>0.69088237139643505</v>
      </c>
      <c r="D303">
        <v>0.635609983181467</v>
      </c>
      <c r="E303">
        <v>0.57185206790359699</v>
      </c>
      <c r="F303">
        <v>0.67282125232170997</v>
      </c>
      <c r="G303">
        <v>0.73754757642746005</v>
      </c>
      <c r="H303">
        <v>0.66867614522272201</v>
      </c>
      <c r="I303">
        <v>0.67120525484182403</v>
      </c>
    </row>
    <row r="304" spans="1:9" x14ac:dyDescent="0.4">
      <c r="A304" t="s">
        <v>220</v>
      </c>
      <c r="B304">
        <v>0.74196042922826899</v>
      </c>
      <c r="C304">
        <v>0.57755309435037505</v>
      </c>
      <c r="D304">
        <v>0.54303347835173998</v>
      </c>
      <c r="E304">
        <v>0.45116393153484102</v>
      </c>
      <c r="F304">
        <v>0.58510085252615096</v>
      </c>
      <c r="G304">
        <v>0.80742405744699297</v>
      </c>
      <c r="H304">
        <v>0.80339258267329305</v>
      </c>
      <c r="I304">
        <v>0.73199846836236804</v>
      </c>
    </row>
    <row r="305" spans="1:9" x14ac:dyDescent="0.4">
      <c r="A305" t="s">
        <v>221</v>
      </c>
      <c r="B305">
        <v>0.69008149703343702</v>
      </c>
      <c r="C305">
        <v>0.53897354111336804</v>
      </c>
      <c r="D305">
        <v>0.56187354890923802</v>
      </c>
      <c r="E305">
        <v>0.48862387841207899</v>
      </c>
      <c r="F305">
        <v>0.52100693029269796</v>
      </c>
      <c r="G305">
        <v>0.694420367740748</v>
      </c>
      <c r="H305">
        <v>0.72508904730018797</v>
      </c>
      <c r="I305">
        <v>0.79830570440543303</v>
      </c>
    </row>
    <row r="306" spans="1:9" x14ac:dyDescent="0.4">
      <c r="A306" t="s">
        <v>222</v>
      </c>
      <c r="B306">
        <v>0.57074793014261505</v>
      </c>
      <c r="C306">
        <v>0.62607217538687898</v>
      </c>
      <c r="D306">
        <v>0.64514743329750202</v>
      </c>
      <c r="E306">
        <v>0.57538561854097603</v>
      </c>
      <c r="F306">
        <v>0.42459660313195602</v>
      </c>
      <c r="G306">
        <v>0.56048520364695098</v>
      </c>
      <c r="H306">
        <v>0.50042471869124305</v>
      </c>
      <c r="I306">
        <v>0.78150015489922697</v>
      </c>
    </row>
    <row r="307" spans="1:9" x14ac:dyDescent="0.4">
      <c r="A307" t="s">
        <v>223</v>
      </c>
      <c r="B307">
        <v>0.53270824892180302</v>
      </c>
      <c r="C307">
        <v>0.49457117489405999</v>
      </c>
      <c r="D307">
        <v>0.61201074293681601</v>
      </c>
      <c r="E307">
        <v>0.43597934501511698</v>
      </c>
      <c r="F307">
        <v>0.35498851679620302</v>
      </c>
      <c r="G307">
        <v>0.55712298552195205</v>
      </c>
      <c r="H307">
        <v>0.58951094888505495</v>
      </c>
      <c r="I307">
        <v>0.71980600129990402</v>
      </c>
    </row>
    <row r="308" spans="1:9" x14ac:dyDescent="0.4">
      <c r="A308" t="s">
        <v>224</v>
      </c>
      <c r="B308">
        <v>0.82289501031239798</v>
      </c>
      <c r="C308">
        <v>0.63942475752396999</v>
      </c>
      <c r="D308">
        <v>0.46114668069463799</v>
      </c>
      <c r="E308">
        <v>0.44270193215572501</v>
      </c>
      <c r="F308">
        <v>0.35512221582008102</v>
      </c>
      <c r="G308">
        <v>0.47453373580267899</v>
      </c>
      <c r="H308">
        <v>0.50437187877568301</v>
      </c>
      <c r="I308">
        <v>0.58443039836305599</v>
      </c>
    </row>
    <row r="309" spans="1:9" x14ac:dyDescent="0.4">
      <c r="A309" t="s">
        <v>580</v>
      </c>
      <c r="B309">
        <v>0.58364886045455899</v>
      </c>
      <c r="C309">
        <v>0.56962315738201097</v>
      </c>
      <c r="D309">
        <v>0.55699203163385402</v>
      </c>
      <c r="E309">
        <v>0.54834824055433296</v>
      </c>
      <c r="F309">
        <v>0.51483719050884202</v>
      </c>
      <c r="G309">
        <v>0.52875410765409503</v>
      </c>
      <c r="H309">
        <v>0.51260938495397601</v>
      </c>
      <c r="I309">
        <v>0.58716905117034901</v>
      </c>
    </row>
    <row r="310" spans="1:9" x14ac:dyDescent="0.4">
      <c r="A310" t="s">
        <v>225</v>
      </c>
      <c r="B310">
        <v>0.66024724145730396</v>
      </c>
      <c r="C310">
        <v>0.45884213762150899</v>
      </c>
      <c r="D310">
        <v>0.33350591444306898</v>
      </c>
      <c r="E310">
        <v>0.390626837809881</v>
      </c>
      <c r="F310">
        <v>0.45637101183334999</v>
      </c>
      <c r="G310">
        <v>0.23417989909648901</v>
      </c>
      <c r="H310">
        <v>0.33557172699107102</v>
      </c>
      <c r="I310">
        <v>0.40130570530891402</v>
      </c>
    </row>
    <row r="311" spans="1:9" x14ac:dyDescent="0.4">
      <c r="A311" t="s">
        <v>226</v>
      </c>
      <c r="B311">
        <v>0.68054149242547801</v>
      </c>
      <c r="C311">
        <v>0.55337632619417598</v>
      </c>
      <c r="D311">
        <v>0.483933201202979</v>
      </c>
      <c r="E311">
        <v>0.399466409133031</v>
      </c>
      <c r="F311">
        <v>0.44067064386147697</v>
      </c>
      <c r="G311">
        <v>0.61251876904414204</v>
      </c>
      <c r="H311">
        <v>0.66521214521848204</v>
      </c>
      <c r="I311">
        <v>0.508059976192621</v>
      </c>
    </row>
    <row r="312" spans="1:9" x14ac:dyDescent="0.4">
      <c r="A312" t="s">
        <v>227</v>
      </c>
      <c r="B312">
        <v>0.740039005424037</v>
      </c>
      <c r="C312">
        <v>0.57762555823181605</v>
      </c>
      <c r="D312">
        <v>0.62734294750473696</v>
      </c>
      <c r="E312">
        <v>0.532991125728145</v>
      </c>
      <c r="F312">
        <v>0.51485244704015298</v>
      </c>
      <c r="G312">
        <v>0.52299810629902499</v>
      </c>
      <c r="H312">
        <v>0.51781510313351997</v>
      </c>
      <c r="I312">
        <v>0.63821891401753295</v>
      </c>
    </row>
    <row r="313" spans="1:9" x14ac:dyDescent="0.4">
      <c r="A313" t="s">
        <v>228</v>
      </c>
      <c r="B313">
        <v>0.82942171841859802</v>
      </c>
      <c r="C313">
        <v>0.73243497759103804</v>
      </c>
      <c r="D313">
        <v>0.74358962625265101</v>
      </c>
      <c r="E313">
        <v>0.68398979306220997</v>
      </c>
      <c r="F313">
        <v>0.68953526765108097</v>
      </c>
      <c r="G313">
        <v>0.74104316532611803</v>
      </c>
      <c r="H313">
        <v>0.64074392244219802</v>
      </c>
      <c r="I313">
        <v>0.78397158384323096</v>
      </c>
    </row>
    <row r="314" spans="1:9" x14ac:dyDescent="0.4">
      <c r="A314" t="s">
        <v>229</v>
      </c>
      <c r="B314">
        <v>0.52036139465147402</v>
      </c>
      <c r="C314">
        <v>0.46974485343502398</v>
      </c>
      <c r="D314">
        <v>0.61080974628848395</v>
      </c>
      <c r="E314">
        <v>0.59844465986374895</v>
      </c>
      <c r="F314">
        <v>0.59867530388216805</v>
      </c>
      <c r="G314">
        <v>0.58859691600645703</v>
      </c>
      <c r="H314">
        <v>0.51623319233617504</v>
      </c>
      <c r="I314">
        <v>0.54578698642792201</v>
      </c>
    </row>
    <row r="315" spans="1:9" x14ac:dyDescent="0.4">
      <c r="A315" t="s">
        <v>230</v>
      </c>
      <c r="B315">
        <v>0.75829029970980699</v>
      </c>
      <c r="C315">
        <v>0.61680405686395101</v>
      </c>
      <c r="D315">
        <v>0.53640737322589604</v>
      </c>
      <c r="E315">
        <v>0.40509028476257603</v>
      </c>
      <c r="F315">
        <v>0.33947169555916801</v>
      </c>
      <c r="G315">
        <v>0.40581139656976301</v>
      </c>
      <c r="H315">
        <v>0.72778144715141202</v>
      </c>
      <c r="I315">
        <v>0.745587619176455</v>
      </c>
    </row>
    <row r="316" spans="1:9" x14ac:dyDescent="0.4">
      <c r="A316" t="s">
        <v>231</v>
      </c>
      <c r="B316">
        <v>0.52692552198443499</v>
      </c>
      <c r="C316">
        <v>0.46688374144989098</v>
      </c>
      <c r="D316">
        <v>0.52395002204075203</v>
      </c>
      <c r="E316">
        <v>0.46123511383408</v>
      </c>
      <c r="F316">
        <v>0.29631958954166998</v>
      </c>
      <c r="G316">
        <v>0.32624604200062002</v>
      </c>
      <c r="H316">
        <v>0.403557987589585</v>
      </c>
      <c r="I316">
        <v>0.31152359226293702</v>
      </c>
    </row>
    <row r="317" spans="1:9" x14ac:dyDescent="0.4">
      <c r="A317" t="s">
        <v>232</v>
      </c>
      <c r="B317">
        <v>0.62121020136652805</v>
      </c>
      <c r="C317">
        <v>0.52112080921997905</v>
      </c>
      <c r="D317">
        <v>0.51142578914358805</v>
      </c>
      <c r="E317">
        <v>0.44479640754493499</v>
      </c>
      <c r="F317">
        <v>0.368581359450881</v>
      </c>
      <c r="G317">
        <v>0.46922992371224098</v>
      </c>
      <c r="H317">
        <v>0.55867198834548104</v>
      </c>
      <c r="I317">
        <v>0.56870507066314302</v>
      </c>
    </row>
    <row r="318" spans="1:9" x14ac:dyDescent="0.4">
      <c r="A318" t="s">
        <v>233</v>
      </c>
      <c r="B318">
        <v>0.40871129208995399</v>
      </c>
      <c r="C318">
        <v>0.46580273489798302</v>
      </c>
      <c r="D318">
        <v>0.492710076032146</v>
      </c>
      <c r="E318">
        <v>0.42688010104240898</v>
      </c>
      <c r="F318">
        <v>0.33431500677139497</v>
      </c>
      <c r="G318">
        <v>0.39636668178342999</v>
      </c>
      <c r="H318">
        <v>0.39757076098072902</v>
      </c>
      <c r="I318">
        <v>0.53694444894790605</v>
      </c>
    </row>
    <row r="319" spans="1:9" x14ac:dyDescent="0.4">
      <c r="A319" t="s">
        <v>234</v>
      </c>
      <c r="B319">
        <v>0.41310014498644898</v>
      </c>
      <c r="C319">
        <v>0.55913024729695804</v>
      </c>
      <c r="D319">
        <v>0.723849027321256</v>
      </c>
      <c r="E319">
        <v>0.73302868316913505</v>
      </c>
      <c r="F319">
        <v>0.73399102276769201</v>
      </c>
      <c r="G319">
        <v>0.74470022629047306</v>
      </c>
      <c r="H319">
        <v>0.66882317436152505</v>
      </c>
      <c r="I319">
        <v>0.78411165188098797</v>
      </c>
    </row>
    <row r="320" spans="1:9" x14ac:dyDescent="0.4">
      <c r="A320" t="s">
        <v>235</v>
      </c>
      <c r="B320">
        <v>0.65224969387054499</v>
      </c>
      <c r="C320">
        <v>0.565728400592451</v>
      </c>
      <c r="D320">
        <v>0.50410245524512398</v>
      </c>
      <c r="E320">
        <v>0.61800780781993103</v>
      </c>
      <c r="F320">
        <v>0.56249228782123994</v>
      </c>
      <c r="G320">
        <v>0.668518881003062</v>
      </c>
      <c r="H320">
        <v>0.70987112433822097</v>
      </c>
      <c r="I320">
        <v>0.68884714444478301</v>
      </c>
    </row>
    <row r="321" spans="1:9" x14ac:dyDescent="0.4">
      <c r="A321" t="s">
        <v>236</v>
      </c>
      <c r="B321">
        <v>0.73986728624864095</v>
      </c>
      <c r="C321">
        <v>0.66713758490302399</v>
      </c>
      <c r="D321">
        <v>0.635210351510481</v>
      </c>
      <c r="E321">
        <v>0.57760116457939104</v>
      </c>
      <c r="F321">
        <v>0.56340198625217797</v>
      </c>
      <c r="G321">
        <v>0.67851762879978506</v>
      </c>
      <c r="H321">
        <v>0.68165879899805204</v>
      </c>
      <c r="I321">
        <v>0.67206978797912598</v>
      </c>
    </row>
    <row r="322" spans="1:9" x14ac:dyDescent="0.4">
      <c r="A322" t="s">
        <v>237</v>
      </c>
      <c r="B322">
        <v>0.65891997486937304</v>
      </c>
      <c r="C322">
        <v>0.56452550666004997</v>
      </c>
      <c r="D322">
        <v>0.54856891784013495</v>
      </c>
      <c r="E322">
        <v>0.414870102615917</v>
      </c>
      <c r="F322">
        <v>0.49139445085151501</v>
      </c>
      <c r="G322">
        <v>0.49880744604503402</v>
      </c>
      <c r="H322">
        <v>0.58308003229253402</v>
      </c>
      <c r="I322">
        <v>0.60287412942624596</v>
      </c>
    </row>
    <row r="323" spans="1:9" x14ac:dyDescent="0.4">
      <c r="A323" t="s">
        <v>238</v>
      </c>
      <c r="B323">
        <v>0.83647662732336203</v>
      </c>
      <c r="C323">
        <v>0.59024683303303205</v>
      </c>
      <c r="D323">
        <v>0.39143242935339601</v>
      </c>
      <c r="E323">
        <v>0.40096852514478898</v>
      </c>
      <c r="F323">
        <v>0.39256573716799398</v>
      </c>
      <c r="G323">
        <v>0.53364783194330001</v>
      </c>
      <c r="H323">
        <v>0.60517949362595902</v>
      </c>
      <c r="I323">
        <v>0.465295647581418</v>
      </c>
    </row>
    <row r="324" spans="1:9" x14ac:dyDescent="0.4">
      <c r="A324" t="s">
        <v>239</v>
      </c>
      <c r="B324">
        <v>0.46527839203675603</v>
      </c>
      <c r="C324">
        <v>0.513561385373274</v>
      </c>
      <c r="D324">
        <v>0.48861536011099799</v>
      </c>
      <c r="E324">
        <v>0.51025420427322399</v>
      </c>
      <c r="F324">
        <v>0.48198054358363202</v>
      </c>
      <c r="G324">
        <v>0.42211217805743201</v>
      </c>
      <c r="H324">
        <v>0.63643505424261104</v>
      </c>
      <c r="I324">
        <v>0.53908357396721795</v>
      </c>
    </row>
    <row r="325" spans="1:9" x14ac:dyDescent="0.4">
      <c r="A325" t="s">
        <v>240</v>
      </c>
      <c r="B325">
        <v>0.75441687937938795</v>
      </c>
      <c r="C325">
        <v>0.606281334703619</v>
      </c>
      <c r="D325">
        <v>0.60674767421953602</v>
      </c>
      <c r="E325">
        <v>0.57980591600591502</v>
      </c>
      <c r="F325">
        <v>0.31624279284116003</v>
      </c>
      <c r="G325">
        <v>0.49442418867891502</v>
      </c>
      <c r="H325">
        <v>0.54682233929634105</v>
      </c>
      <c r="I325">
        <v>0.48363963672609001</v>
      </c>
    </row>
    <row r="326" spans="1:9" x14ac:dyDescent="0.4">
      <c r="A326" t="s">
        <v>241</v>
      </c>
      <c r="B326">
        <v>0.660243583762127</v>
      </c>
      <c r="C326">
        <v>0.59645562003488095</v>
      </c>
      <c r="D326">
        <v>0.71207507667334202</v>
      </c>
      <c r="E326">
        <v>0.68042981106302003</v>
      </c>
      <c r="F326">
        <v>0.691730887993522</v>
      </c>
      <c r="G326">
        <v>0.67107713481654296</v>
      </c>
      <c r="H326">
        <v>0.50750562937363297</v>
      </c>
      <c r="I326">
        <v>0.77956289571264503</v>
      </c>
    </row>
    <row r="327" spans="1:9" x14ac:dyDescent="0.4">
      <c r="A327" t="s">
        <v>242</v>
      </c>
      <c r="B327">
        <v>0.80481202910546601</v>
      </c>
      <c r="C327">
        <v>0.71591428145259395</v>
      </c>
      <c r="D327">
        <v>0.766213565456624</v>
      </c>
      <c r="E327">
        <v>0.64029624713521405</v>
      </c>
      <c r="F327">
        <v>0.32222291178443802</v>
      </c>
      <c r="G327">
        <v>0.30967653000435902</v>
      </c>
      <c r="H327">
        <v>0.54990832598841999</v>
      </c>
      <c r="I327">
        <v>0.76952851953960599</v>
      </c>
    </row>
    <row r="328" spans="1:9" x14ac:dyDescent="0.4">
      <c r="A328" t="s">
        <v>243</v>
      </c>
      <c r="B328">
        <v>0.69798265423690997</v>
      </c>
      <c r="C328">
        <v>0.58598831426678999</v>
      </c>
      <c r="D328">
        <v>0.53864161225787399</v>
      </c>
      <c r="E328">
        <v>0.41467835924081597</v>
      </c>
      <c r="F328">
        <v>0.49925200719582402</v>
      </c>
      <c r="G328">
        <v>0.445678090840055</v>
      </c>
      <c r="H328">
        <v>0.59800414584185002</v>
      </c>
      <c r="I328">
        <v>0.58089521814856604</v>
      </c>
    </row>
    <row r="329" spans="1:9" x14ac:dyDescent="0.4">
      <c r="A329" t="s">
        <v>244</v>
      </c>
      <c r="B329">
        <v>0.47701439836568998</v>
      </c>
      <c r="C329">
        <v>0.66892605653980297</v>
      </c>
      <c r="D329">
        <v>0.70274093485715095</v>
      </c>
      <c r="E329">
        <v>0.43027719959878102</v>
      </c>
      <c r="F329">
        <v>0.44131645612549403</v>
      </c>
      <c r="G329">
        <v>0.53621723463660798</v>
      </c>
      <c r="H329">
        <v>0.58547815941927706</v>
      </c>
      <c r="I329">
        <v>0.56317788571642202</v>
      </c>
    </row>
    <row r="330" spans="1:9" x14ac:dyDescent="0.4">
      <c r="A330" t="s">
        <v>245</v>
      </c>
      <c r="B330">
        <v>0.72747202217578899</v>
      </c>
      <c r="C330">
        <v>0.54982663566867496</v>
      </c>
      <c r="D330">
        <v>0.65695867935816499</v>
      </c>
      <c r="E330">
        <v>0.55697653690973903</v>
      </c>
      <c r="F330">
        <v>0.46263749400774601</v>
      </c>
      <c r="G330">
        <v>0.53754934668540999</v>
      </c>
      <c r="H330">
        <v>0.62872207661469803</v>
      </c>
      <c r="I330">
        <v>0.64848376313845302</v>
      </c>
    </row>
    <row r="331" spans="1:9" x14ac:dyDescent="0.4">
      <c r="A331" t="s">
        <v>246</v>
      </c>
      <c r="B331">
        <v>0.59435267929445201</v>
      </c>
      <c r="C331">
        <v>0.61838087230397898</v>
      </c>
      <c r="D331">
        <v>0.747560575865863</v>
      </c>
      <c r="E331">
        <v>0.68877610145953705</v>
      </c>
      <c r="F331">
        <v>0.66544707982163698</v>
      </c>
      <c r="G331">
        <v>0.65936705600797096</v>
      </c>
      <c r="H331">
        <v>0.55778312630820703</v>
      </c>
      <c r="I331">
        <v>0.61570931343655899</v>
      </c>
    </row>
    <row r="332" spans="1:9" x14ac:dyDescent="0.4">
      <c r="A332" t="s">
        <v>247</v>
      </c>
      <c r="B332">
        <v>0.770801598375494</v>
      </c>
      <c r="C332">
        <v>0.58364681628617399</v>
      </c>
      <c r="D332">
        <v>0.74165106090632305</v>
      </c>
      <c r="E332">
        <v>0.71861925721168496</v>
      </c>
      <c r="F332">
        <v>0.67949928072365895</v>
      </c>
      <c r="G332">
        <v>0.73025158860466699</v>
      </c>
      <c r="H332">
        <v>0.70897708697752504</v>
      </c>
      <c r="I332">
        <v>0.60681747983802503</v>
      </c>
    </row>
    <row r="333" spans="1:9" x14ac:dyDescent="0.4">
      <c r="A333" t="s">
        <v>248</v>
      </c>
      <c r="B333">
        <v>0.59704207722097602</v>
      </c>
      <c r="C333">
        <v>0.43789057387039099</v>
      </c>
      <c r="D333">
        <v>0.464919226709753</v>
      </c>
      <c r="E333">
        <v>0.32411958696320697</v>
      </c>
      <c r="F333">
        <v>0.39760702010244098</v>
      </c>
      <c r="G333">
        <v>0.40715568466112001</v>
      </c>
      <c r="H333">
        <v>0.54645172832533695</v>
      </c>
      <c r="I333">
        <v>0.504586263559759</v>
      </c>
    </row>
    <row r="334" spans="1:9" x14ac:dyDescent="0.4">
      <c r="A334" t="s">
        <v>249</v>
      </c>
      <c r="B334">
        <v>0.51836767266778405</v>
      </c>
      <c r="C334">
        <v>0.48248650571879198</v>
      </c>
      <c r="D334">
        <v>0.469152894090204</v>
      </c>
      <c r="E334">
        <v>0.25568149019690101</v>
      </c>
      <c r="F334">
        <v>0.31588473214822699</v>
      </c>
      <c r="G334">
        <v>0.311294022728415</v>
      </c>
      <c r="H334">
        <v>0.50729184466249799</v>
      </c>
      <c r="I334">
        <v>0.55941836974200099</v>
      </c>
    </row>
    <row r="335" spans="1:9" x14ac:dyDescent="0.4">
      <c r="A335" t="s">
        <v>250</v>
      </c>
      <c r="B335">
        <v>0.74132566360963803</v>
      </c>
      <c r="C335">
        <v>0.63928598745001697</v>
      </c>
      <c r="D335">
        <v>0.73370073611537601</v>
      </c>
      <c r="E335">
        <v>0.64217801805999497</v>
      </c>
      <c r="F335">
        <v>0.69113570741481201</v>
      </c>
      <c r="G335">
        <v>0.47442550833026598</v>
      </c>
      <c r="H335">
        <v>0.64933220255706003</v>
      </c>
      <c r="I335">
        <v>0.71269706181353998</v>
      </c>
    </row>
    <row r="336" spans="1:9" x14ac:dyDescent="0.4">
      <c r="A336" t="s">
        <v>251</v>
      </c>
      <c r="B336">
        <v>0.74378468965490696</v>
      </c>
      <c r="C336">
        <v>0.62728459553586102</v>
      </c>
      <c r="D336">
        <v>0.72289663387669501</v>
      </c>
      <c r="E336">
        <v>0.58835252912508096</v>
      </c>
      <c r="F336">
        <v>0.601029112935066</v>
      </c>
      <c r="G336">
        <v>0.49839416477415299</v>
      </c>
      <c r="H336">
        <v>0.625878863864475</v>
      </c>
      <c r="I336">
        <v>0.69280766530169402</v>
      </c>
    </row>
    <row r="337" spans="1:9" x14ac:dyDescent="0.4">
      <c r="A337" t="s">
        <v>252</v>
      </c>
      <c r="B337">
        <v>0.42040871166520599</v>
      </c>
      <c r="C337">
        <v>0.72894717752933502</v>
      </c>
      <c r="D337">
        <v>0.77623475756910099</v>
      </c>
      <c r="E337">
        <v>0.55857334285974503</v>
      </c>
      <c r="F337">
        <v>0.57357769045564899</v>
      </c>
      <c r="G337">
        <v>0.59387704398897001</v>
      </c>
      <c r="H337">
        <v>0.52151806486977503</v>
      </c>
      <c r="I337">
        <v>0.56768541700310204</v>
      </c>
    </row>
    <row r="338" spans="1:9" x14ac:dyDescent="0.4">
      <c r="A338" t="s">
        <v>253</v>
      </c>
      <c r="B338">
        <v>0.67339508941299098</v>
      </c>
      <c r="C338">
        <v>0.51209571879160998</v>
      </c>
      <c r="D338">
        <v>0.53780476043098902</v>
      </c>
      <c r="E338">
        <v>0.50058515526746405</v>
      </c>
      <c r="F338">
        <v>0.44333719815078498</v>
      </c>
      <c r="G338">
        <v>0.615795052365253</v>
      </c>
      <c r="H338">
        <v>0.56811828597595804</v>
      </c>
      <c r="I338">
        <v>0.67618021368980397</v>
      </c>
    </row>
    <row r="339" spans="1:9" x14ac:dyDescent="0.4">
      <c r="A339" t="s">
        <v>254</v>
      </c>
      <c r="B339">
        <v>0.58881558406920698</v>
      </c>
      <c r="C339">
        <v>0.47548047417686101</v>
      </c>
      <c r="D339">
        <v>0.56693540016810096</v>
      </c>
      <c r="E339">
        <v>0.44527368460382699</v>
      </c>
      <c r="F339">
        <v>0.42367759914625303</v>
      </c>
      <c r="G339">
        <v>0.58343913441612605</v>
      </c>
      <c r="H339">
        <v>0.608897578148615</v>
      </c>
      <c r="I339">
        <v>0.58749130793980198</v>
      </c>
    </row>
    <row r="340" spans="1:9" x14ac:dyDescent="0.4">
      <c r="A340" t="s">
        <v>255</v>
      </c>
      <c r="B340">
        <v>0.58707328992230501</v>
      </c>
      <c r="C340">
        <v>0.41636655692543301</v>
      </c>
      <c r="D340">
        <v>0.39121674533401202</v>
      </c>
      <c r="E340">
        <v>0.39845250866242798</v>
      </c>
      <c r="F340">
        <v>0.41933525460107002</v>
      </c>
      <c r="G340">
        <v>0.45720013550349597</v>
      </c>
      <c r="H340">
        <v>0.64463481626340302</v>
      </c>
      <c r="I340">
        <v>0.70705712480204397</v>
      </c>
    </row>
    <row r="341" spans="1:9" x14ac:dyDescent="0.4">
      <c r="A341" t="s">
        <v>256</v>
      </c>
      <c r="B341">
        <v>0.75249635545830995</v>
      </c>
      <c r="C341">
        <v>0.64819434912581197</v>
      </c>
      <c r="D341">
        <v>0.64184591801543001</v>
      </c>
      <c r="E341">
        <v>0.53624432416338697</v>
      </c>
      <c r="F341">
        <v>0.49675683049779201</v>
      </c>
      <c r="G341">
        <v>0.56113736645171497</v>
      </c>
      <c r="H341">
        <v>0.53224710335856995</v>
      </c>
      <c r="I341">
        <v>0.75154397362156899</v>
      </c>
    </row>
    <row r="342" spans="1:9" x14ac:dyDescent="0.4">
      <c r="A342" t="s">
        <v>257</v>
      </c>
      <c r="B342">
        <v>0.38082975732243601</v>
      </c>
      <c r="C342">
        <v>0.46446463012176997</v>
      </c>
      <c r="D342">
        <v>0.479389939619147</v>
      </c>
      <c r="E342">
        <v>0.45438478887081102</v>
      </c>
      <c r="F342">
        <v>0.37415475495483602</v>
      </c>
      <c r="G342">
        <v>0.45910980131315099</v>
      </c>
      <c r="H342">
        <v>0.56929341736047201</v>
      </c>
      <c r="I342">
        <v>0.784227467101553</v>
      </c>
    </row>
    <row r="343" spans="1:9" x14ac:dyDescent="0.4">
      <c r="A343" t="s">
        <v>258</v>
      </c>
      <c r="B343">
        <v>0.47333058746571199</v>
      </c>
      <c r="C343">
        <v>0.67885235269018995</v>
      </c>
      <c r="D343">
        <v>0.68627098741683601</v>
      </c>
      <c r="E343">
        <v>0.46911776921850601</v>
      </c>
      <c r="F343">
        <v>0.59786975288644795</v>
      </c>
      <c r="G343">
        <v>0.80682240426540397</v>
      </c>
      <c r="H343">
        <v>0.82993319472099902</v>
      </c>
      <c r="I343">
        <v>0.80896925545753295</v>
      </c>
    </row>
    <row r="344" spans="1:9" x14ac:dyDescent="0.4">
      <c r="A344" t="s">
        <v>259</v>
      </c>
      <c r="B344">
        <v>0.71330966714952804</v>
      </c>
      <c r="C344">
        <v>0.60532160274318003</v>
      </c>
      <c r="D344">
        <v>0.68581526396704495</v>
      </c>
      <c r="E344">
        <v>0.46330354643649702</v>
      </c>
      <c r="F344">
        <v>0.39833536304411299</v>
      </c>
      <c r="G344">
        <v>0.47430948009256502</v>
      </c>
      <c r="H344">
        <v>0.49074133742051002</v>
      </c>
      <c r="I344">
        <v>0.64281247824918997</v>
      </c>
    </row>
    <row r="345" spans="1:9" x14ac:dyDescent="0.4">
      <c r="A345" t="s">
        <v>260</v>
      </c>
      <c r="B345">
        <v>0.66124708103862695</v>
      </c>
      <c r="C345">
        <v>0.54004757207902998</v>
      </c>
      <c r="D345">
        <v>0.55092213675379798</v>
      </c>
      <c r="E345">
        <v>0.42293037778951897</v>
      </c>
      <c r="F345">
        <v>0.41078798100352298</v>
      </c>
      <c r="G345">
        <v>0.45718339390375401</v>
      </c>
      <c r="H345">
        <v>0.48253836347298201</v>
      </c>
      <c r="I345">
        <v>0.59600409255786402</v>
      </c>
    </row>
    <row r="346" spans="1:9" x14ac:dyDescent="0.4">
      <c r="A346" t="s">
        <v>261</v>
      </c>
      <c r="B346">
        <v>0.653569205718882</v>
      </c>
      <c r="C346">
        <v>0.59660741160897701</v>
      </c>
      <c r="D346">
        <v>0.58070637373363299</v>
      </c>
      <c r="E346">
        <v>0.48199141200850998</v>
      </c>
      <c r="F346">
        <v>0.31655232739799199</v>
      </c>
      <c r="G346">
        <v>0.49503589903607098</v>
      </c>
      <c r="H346">
        <v>0.53091622538426297</v>
      </c>
      <c r="I346">
        <v>0.58939611035234796</v>
      </c>
    </row>
    <row r="347" spans="1:9" x14ac:dyDescent="0.4">
      <c r="A347" t="s">
        <v>262</v>
      </c>
      <c r="B347">
        <v>0.74975103382611197</v>
      </c>
      <c r="C347">
        <v>0.61303420884037396</v>
      </c>
      <c r="D347">
        <v>0.667455119514897</v>
      </c>
      <c r="E347">
        <v>0.528152073400593</v>
      </c>
      <c r="F347">
        <v>0.47746655924827203</v>
      </c>
      <c r="G347">
        <v>0.56810139409557203</v>
      </c>
      <c r="H347">
        <v>0.70734732480070694</v>
      </c>
      <c r="I347">
        <v>0.71806066446174799</v>
      </c>
    </row>
    <row r="348" spans="1:9" x14ac:dyDescent="0.4">
      <c r="A348" t="s">
        <v>263</v>
      </c>
      <c r="B348">
        <v>0.39560638864835102</v>
      </c>
      <c r="C348">
        <v>0.46633294224739102</v>
      </c>
      <c r="D348">
        <v>0.56168291966120398</v>
      </c>
      <c r="E348">
        <v>0.43920935193697602</v>
      </c>
      <c r="F348">
        <v>0.39870336651802102</v>
      </c>
      <c r="G348">
        <v>0.41753577192624403</v>
      </c>
      <c r="H348">
        <v>0.53437654177347804</v>
      </c>
      <c r="I348">
        <v>0.49468537171681698</v>
      </c>
    </row>
    <row r="349" spans="1:9" x14ac:dyDescent="0.4">
      <c r="A349" t="s">
        <v>264</v>
      </c>
      <c r="B349">
        <v>0.454227547435199</v>
      </c>
      <c r="C349">
        <v>0.58148504939733803</v>
      </c>
      <c r="D349">
        <v>0.67787319538640001</v>
      </c>
      <c r="E349">
        <v>0.74778611169141895</v>
      </c>
      <c r="F349">
        <v>0.75863080983068398</v>
      </c>
      <c r="G349">
        <v>0.47835658169260198</v>
      </c>
      <c r="H349">
        <v>0.70236266711178896</v>
      </c>
      <c r="I349">
        <v>0.818589412698559</v>
      </c>
    </row>
    <row r="350" spans="1:9" x14ac:dyDescent="0.4">
      <c r="A350" t="s">
        <v>265</v>
      </c>
      <c r="B350">
        <v>0.73615387621827</v>
      </c>
      <c r="C350">
        <v>0.62855407666033603</v>
      </c>
      <c r="D350">
        <v>0.74131858818174401</v>
      </c>
      <c r="E350">
        <v>0.68350377725804001</v>
      </c>
      <c r="F350">
        <v>0.57971469154508104</v>
      </c>
      <c r="G350">
        <v>0.51947162001151703</v>
      </c>
      <c r="H350">
        <v>0.78496017840903598</v>
      </c>
      <c r="I350">
        <v>0.64306421941659597</v>
      </c>
    </row>
    <row r="351" spans="1:9" x14ac:dyDescent="0.4">
      <c r="A351" t="s">
        <v>266</v>
      </c>
      <c r="B351">
        <v>0.76258198303334901</v>
      </c>
      <c r="C351">
        <v>0.58421549507800297</v>
      </c>
      <c r="D351">
        <v>0.58215459874447695</v>
      </c>
      <c r="E351">
        <v>0.566033168093247</v>
      </c>
      <c r="F351">
        <v>0.53296412396080395</v>
      </c>
      <c r="G351">
        <v>0.55734550646122705</v>
      </c>
      <c r="H351">
        <v>0.62431326640002904</v>
      </c>
      <c r="I351">
        <v>0.682652706170783</v>
      </c>
    </row>
    <row r="352" spans="1:9" x14ac:dyDescent="0.4">
      <c r="A352" t="s">
        <v>267</v>
      </c>
      <c r="B352">
        <v>0.43045170433246199</v>
      </c>
      <c r="C352">
        <v>0.60089822801259896</v>
      </c>
      <c r="D352">
        <v>0.58548372840652096</v>
      </c>
      <c r="E352">
        <v>0.61127339102900902</v>
      </c>
      <c r="F352">
        <v>0.51956094744113801</v>
      </c>
      <c r="G352">
        <v>0.52454380261210298</v>
      </c>
      <c r="H352">
        <v>0.61275930588062</v>
      </c>
      <c r="I352">
        <v>0.76936912250060296</v>
      </c>
    </row>
    <row r="353" spans="1:9" x14ac:dyDescent="0.4">
      <c r="A353" t="s">
        <v>268</v>
      </c>
      <c r="B353">
        <v>0.60337926823841903</v>
      </c>
      <c r="C353">
        <v>0.45377550219234702</v>
      </c>
      <c r="D353">
        <v>0.521045922605615</v>
      </c>
      <c r="E353">
        <v>0.64768414026812504</v>
      </c>
      <c r="F353">
        <v>0.62475578596717396</v>
      </c>
      <c r="G353">
        <v>0.435905389409316</v>
      </c>
      <c r="H353">
        <v>0.67661939200602095</v>
      </c>
      <c r="I353">
        <v>0.73344337501023904</v>
      </c>
    </row>
    <row r="354" spans="1:9" x14ac:dyDescent="0.4">
      <c r="A354" t="s">
        <v>269</v>
      </c>
      <c r="B354">
        <v>0.58520464433564101</v>
      </c>
      <c r="C354">
        <v>0.44023703866534802</v>
      </c>
      <c r="D354">
        <v>0.534700444451085</v>
      </c>
      <c r="E354">
        <v>0.53913819127612606</v>
      </c>
      <c r="F354">
        <v>0.49408295860996998</v>
      </c>
      <c r="G354">
        <v>0.45352840754720902</v>
      </c>
      <c r="H354">
        <v>0.58183789473992797</v>
      </c>
      <c r="I354">
        <v>0.63778725928730395</v>
      </c>
    </row>
    <row r="355" spans="1:9" x14ac:dyDescent="0.4">
      <c r="A355" t="s">
        <v>270</v>
      </c>
      <c r="B355">
        <v>0.74899135317121202</v>
      </c>
      <c r="C355">
        <v>0.48039713501930198</v>
      </c>
      <c r="D355">
        <v>0.56689396926334901</v>
      </c>
      <c r="E355">
        <v>0.53888567856379899</v>
      </c>
      <c r="F355">
        <v>0.50585236932550104</v>
      </c>
      <c r="G355">
        <v>0.40518321309770899</v>
      </c>
      <c r="H355">
        <v>0.44034505954810599</v>
      </c>
      <c r="I355">
        <v>0.46200640286718098</v>
      </c>
    </row>
    <row r="356" spans="1:9" x14ac:dyDescent="0.4">
      <c r="A356" t="s">
        <v>271</v>
      </c>
      <c r="B356">
        <v>0.66450030919982195</v>
      </c>
      <c r="C356">
        <v>0.35750070214271501</v>
      </c>
      <c r="D356">
        <v>0.50110724277612595</v>
      </c>
      <c r="E356">
        <v>0.39248502545240399</v>
      </c>
      <c r="F356">
        <v>0.27728868948250301</v>
      </c>
      <c r="G356">
        <v>0.428802558561651</v>
      </c>
      <c r="H356">
        <v>0.70542206996824697</v>
      </c>
      <c r="I356">
        <v>0.73431112853492198</v>
      </c>
    </row>
    <row r="357" spans="1:9" x14ac:dyDescent="0.4">
      <c r="A357" t="s">
        <v>272</v>
      </c>
      <c r="B357">
        <v>0.56672639595834795</v>
      </c>
      <c r="C357">
        <v>0.462358057498932</v>
      </c>
      <c r="D357">
        <v>0.38629660480900802</v>
      </c>
      <c r="E357">
        <v>0.27973506482023902</v>
      </c>
      <c r="F357">
        <v>0.43173707002087602</v>
      </c>
      <c r="G357">
        <v>0.43036631690828397</v>
      </c>
      <c r="H357">
        <v>0.495363422130284</v>
      </c>
      <c r="I357">
        <v>0.70221029457293105</v>
      </c>
    </row>
    <row r="358" spans="1:9" x14ac:dyDescent="0.4">
      <c r="A358" t="s">
        <v>273</v>
      </c>
      <c r="B358">
        <v>0.60814670437858198</v>
      </c>
      <c r="C358">
        <v>0.488968553997221</v>
      </c>
      <c r="D358">
        <v>0.409395806846165</v>
      </c>
      <c r="E358">
        <v>0.27173472550653299</v>
      </c>
      <c r="F358">
        <v>0.40156717030775002</v>
      </c>
      <c r="G358">
        <v>0.48490804859570102</v>
      </c>
      <c r="H358">
        <v>0.61116036772728</v>
      </c>
      <c r="I358">
        <v>0.668566578910464</v>
      </c>
    </row>
    <row r="359" spans="1:9" x14ac:dyDescent="0.4">
      <c r="A359" t="s">
        <v>274</v>
      </c>
      <c r="B359">
        <v>0.66601406250681205</v>
      </c>
      <c r="C359">
        <v>0.45095115048544698</v>
      </c>
      <c r="D359">
        <v>0.52425817293780197</v>
      </c>
      <c r="E359">
        <v>0.465420039636748</v>
      </c>
      <c r="F359">
        <v>0.364317248974528</v>
      </c>
      <c r="G359">
        <v>0.42781023042542599</v>
      </c>
      <c r="H359">
        <v>0.605470223086221</v>
      </c>
      <c r="I359">
        <v>0.746861023562295</v>
      </c>
    </row>
    <row r="360" spans="1:9" x14ac:dyDescent="0.4">
      <c r="A360" t="s">
        <v>275</v>
      </c>
      <c r="B360">
        <v>0.71502938340692002</v>
      </c>
      <c r="C360">
        <v>0.51869907098657897</v>
      </c>
      <c r="D360">
        <v>0.68624611812479397</v>
      </c>
      <c r="E360">
        <v>0.494762601221309</v>
      </c>
      <c r="F360">
        <v>0.41867083486388701</v>
      </c>
      <c r="G360">
        <v>0.54259723600219301</v>
      </c>
      <c r="H360">
        <v>0.65983080863952603</v>
      </c>
      <c r="I360">
        <v>0.69399966211880004</v>
      </c>
    </row>
    <row r="361" spans="1:9" x14ac:dyDescent="0.4">
      <c r="A361" t="s">
        <v>276</v>
      </c>
      <c r="B361">
        <v>0.67191745380384704</v>
      </c>
      <c r="C361">
        <v>0.51221162291754696</v>
      </c>
      <c r="D361">
        <v>0.53593781062987</v>
      </c>
      <c r="E361">
        <v>0.42103232060913498</v>
      </c>
      <c r="F361">
        <v>0.40044024613051299</v>
      </c>
      <c r="G361">
        <v>0.35697689151341899</v>
      </c>
      <c r="H361">
        <v>0.65853471407848096</v>
      </c>
      <c r="I361">
        <v>0.64909916298579395</v>
      </c>
    </row>
    <row r="362" spans="1:9" x14ac:dyDescent="0.4">
      <c r="A362" t="s">
        <v>277</v>
      </c>
      <c r="B362">
        <v>0.76456953287124596</v>
      </c>
      <c r="C362">
        <v>0.64282783865928705</v>
      </c>
      <c r="D362">
        <v>0.601263795793056</v>
      </c>
      <c r="E362">
        <v>0.51388584077358201</v>
      </c>
      <c r="F362">
        <v>0.57448682487011005</v>
      </c>
      <c r="G362">
        <v>0.569122651219368</v>
      </c>
      <c r="H362">
        <v>0.62353250086307499</v>
      </c>
      <c r="I362">
        <v>0.631349056959152</v>
      </c>
    </row>
    <row r="363" spans="1:9" x14ac:dyDescent="0.4">
      <c r="A363" t="s">
        <v>278</v>
      </c>
      <c r="B363">
        <v>0.63190916776657102</v>
      </c>
      <c r="C363">
        <v>0.58687418818473802</v>
      </c>
      <c r="D363">
        <v>0.56976036667823804</v>
      </c>
      <c r="E363">
        <v>0.47315749645233202</v>
      </c>
      <c r="F363">
        <v>0.53917751193046604</v>
      </c>
      <c r="G363">
        <v>0.570776916742325</v>
      </c>
      <c r="H363">
        <v>0.770804207324982</v>
      </c>
      <c r="I363">
        <v>0.74937691211700397</v>
      </c>
    </row>
    <row r="364" spans="1:9" x14ac:dyDescent="0.4">
      <c r="A364" t="s">
        <v>279</v>
      </c>
      <c r="B364">
        <v>0.60791388462329699</v>
      </c>
      <c r="C364">
        <v>0.48402213587843101</v>
      </c>
      <c r="D364">
        <v>0.57629917099558103</v>
      </c>
      <c r="E364">
        <v>0.469145369426957</v>
      </c>
      <c r="F364">
        <v>0.48200639003309698</v>
      </c>
      <c r="G364">
        <v>0.43666914978931698</v>
      </c>
      <c r="H364">
        <v>0.55611518847531305</v>
      </c>
      <c r="I364">
        <v>0.71463966883462104</v>
      </c>
    </row>
    <row r="365" spans="1:9" x14ac:dyDescent="0.4">
      <c r="A365" t="s">
        <v>280</v>
      </c>
      <c r="B365">
        <v>8.6515935800141996E-2</v>
      </c>
      <c r="C365">
        <v>0.55380076169967596</v>
      </c>
      <c r="D365">
        <v>0.67458564572864099</v>
      </c>
      <c r="E365">
        <v>0.66651684972975</v>
      </c>
      <c r="F365">
        <v>0.52525649136967101</v>
      </c>
      <c r="G365">
        <v>0.56672935485839804</v>
      </c>
      <c r="H365">
        <v>0.69694018496407395</v>
      </c>
      <c r="I365">
        <v>0.75520644585291596</v>
      </c>
    </row>
    <row r="366" spans="1:9" x14ac:dyDescent="0.4">
      <c r="A366" t="s">
        <v>281</v>
      </c>
      <c r="B366">
        <v>0.76452034887145603</v>
      </c>
      <c r="C366">
        <v>0.68346485057297901</v>
      </c>
      <c r="D366">
        <v>0.70454887958133905</v>
      </c>
      <c r="E366">
        <v>0.76365621563266295</v>
      </c>
      <c r="F366">
        <v>0.62245984726092396</v>
      </c>
      <c r="G366">
        <v>0.548213493298082</v>
      </c>
      <c r="H366">
        <v>0.64230821851421804</v>
      </c>
      <c r="I366">
        <v>0.55905484101351599</v>
      </c>
    </row>
    <row r="367" spans="1:9" x14ac:dyDescent="0.4">
      <c r="A367" t="s">
        <v>282</v>
      </c>
      <c r="B367">
        <v>0.53150471589144499</v>
      </c>
      <c r="C367">
        <v>0.46235115089837198</v>
      </c>
      <c r="D367">
        <v>0.54123169341508104</v>
      </c>
      <c r="E367">
        <v>0.54369652446578498</v>
      </c>
      <c r="F367">
        <v>0.41887082773096401</v>
      </c>
      <c r="G367">
        <v>0.77926938568844495</v>
      </c>
      <c r="H367">
        <v>0.71015096885316498</v>
      </c>
      <c r="I367">
        <v>0.69574973092359704</v>
      </c>
    </row>
    <row r="368" spans="1:9" x14ac:dyDescent="0.4">
      <c r="A368" t="s">
        <v>283</v>
      </c>
      <c r="B368">
        <v>0.72816230316419905</v>
      </c>
      <c r="C368">
        <v>0.57853895425796498</v>
      </c>
      <c r="D368">
        <v>0.59646591624698098</v>
      </c>
      <c r="E368">
        <v>0.565367399035274</v>
      </c>
      <c r="F368">
        <v>0.50391337114411405</v>
      </c>
      <c r="G368">
        <v>0.56879196618054395</v>
      </c>
      <c r="H368">
        <v>0.67214998039039398</v>
      </c>
      <c r="I368">
        <v>0.64863787309543497</v>
      </c>
    </row>
    <row r="369" spans="1:9" x14ac:dyDescent="0.4">
      <c r="A369" t="s">
        <v>284</v>
      </c>
      <c r="B369">
        <v>0.73892325162887595</v>
      </c>
      <c r="C369">
        <v>0.55939691265424096</v>
      </c>
      <c r="D369">
        <v>0.58161880572636904</v>
      </c>
      <c r="E369">
        <v>0.56794762114683806</v>
      </c>
      <c r="F369">
        <v>0.55986242492993699</v>
      </c>
      <c r="G369">
        <v>0.53426641474167502</v>
      </c>
      <c r="H369">
        <v>0.52977432558933901</v>
      </c>
      <c r="I369">
        <v>0.711472113927205</v>
      </c>
    </row>
    <row r="370" spans="1:9" x14ac:dyDescent="0.4">
      <c r="A370" t="s">
        <v>285</v>
      </c>
      <c r="B370">
        <v>0.81437175090496305</v>
      </c>
      <c r="C370">
        <v>0.74693897595772396</v>
      </c>
      <c r="D370">
        <v>0.79306887663327696</v>
      </c>
      <c r="E370">
        <v>0.76836842757004997</v>
      </c>
      <c r="F370">
        <v>0.73684295782676101</v>
      </c>
      <c r="G370">
        <v>0.77702470009143498</v>
      </c>
      <c r="H370">
        <v>0.76687066830121597</v>
      </c>
      <c r="I370">
        <v>0.79476971809680697</v>
      </c>
    </row>
    <row r="371" spans="1:9" x14ac:dyDescent="0.4">
      <c r="A371" t="s">
        <v>286</v>
      </c>
      <c r="B371">
        <v>0.72862502932548501</v>
      </c>
      <c r="C371">
        <v>0.54740209380785598</v>
      </c>
      <c r="D371">
        <v>0.57428171535332995</v>
      </c>
      <c r="E371">
        <v>0.44642398258050298</v>
      </c>
      <c r="F371">
        <v>0.52894180516401901</v>
      </c>
      <c r="G371">
        <v>0.74057642022768699</v>
      </c>
      <c r="H371">
        <v>0.55524302124977098</v>
      </c>
      <c r="I371">
        <v>0.57456459005673699</v>
      </c>
    </row>
    <row r="372" spans="1:9" x14ac:dyDescent="0.4">
      <c r="A372" t="s">
        <v>593</v>
      </c>
      <c r="B372">
        <v>0.72926057054072002</v>
      </c>
      <c r="C372">
        <v>0.73142570500471105</v>
      </c>
      <c r="D372">
        <v>0.70765923723882596</v>
      </c>
      <c r="E372">
        <v>0.67960833347573602</v>
      </c>
      <c r="F372">
        <v>0.65692095367275904</v>
      </c>
      <c r="G372">
        <v>0.59065202243474002</v>
      </c>
      <c r="H372">
        <v>0.530258983981853</v>
      </c>
      <c r="I372">
        <v>0.47225130942402999</v>
      </c>
    </row>
    <row r="373" spans="1:9" x14ac:dyDescent="0.4">
      <c r="A373" t="s">
        <v>287</v>
      </c>
      <c r="B373">
        <v>0.55275036918896203</v>
      </c>
      <c r="C373">
        <v>0.80175137133509999</v>
      </c>
      <c r="D373">
        <v>0.80837111395818195</v>
      </c>
      <c r="E373">
        <v>0.78084173743371599</v>
      </c>
      <c r="F373">
        <v>0.81069499474984597</v>
      </c>
      <c r="G373">
        <v>0.57826200734685895</v>
      </c>
      <c r="H373">
        <v>0.75245705522872797</v>
      </c>
      <c r="I373">
        <v>0.79398304003256304</v>
      </c>
    </row>
    <row r="374" spans="1:9" x14ac:dyDescent="0.4">
      <c r="A374" t="s">
        <v>288</v>
      </c>
      <c r="B374">
        <v>0.79666648690517206</v>
      </c>
      <c r="C374">
        <v>0.654958757397893</v>
      </c>
      <c r="D374">
        <v>0.77079264148251003</v>
      </c>
      <c r="E374">
        <v>0.51522339667592698</v>
      </c>
      <c r="F374">
        <v>0.60493478653850097</v>
      </c>
      <c r="G374">
        <v>0.77224319010645404</v>
      </c>
      <c r="H374">
        <v>0.77224728956327304</v>
      </c>
      <c r="I374">
        <v>0.78775113526281404</v>
      </c>
    </row>
    <row r="375" spans="1:9" x14ac:dyDescent="0.4">
      <c r="A375" t="s">
        <v>289</v>
      </c>
      <c r="B375">
        <v>0.42322731018066401</v>
      </c>
      <c r="C375">
        <v>0.70922573874978501</v>
      </c>
      <c r="D375">
        <v>0.62424437088124896</v>
      </c>
      <c r="E375">
        <v>0.54091686360976299</v>
      </c>
      <c r="F375">
        <v>0.43830993245629701</v>
      </c>
      <c r="G375">
        <v>0.54987698267487894</v>
      </c>
      <c r="H375">
        <v>0.60408095051260602</v>
      </c>
      <c r="I375">
        <v>0.542448634610457</v>
      </c>
    </row>
    <row r="376" spans="1:9" x14ac:dyDescent="0.4">
      <c r="A376" t="s">
        <v>290</v>
      </c>
      <c r="B376">
        <v>0.627240413066112</v>
      </c>
      <c r="C376">
        <v>0.72785270033460703</v>
      </c>
      <c r="D376">
        <v>0.77335624622576205</v>
      </c>
      <c r="E376">
        <v>0.73538492845766401</v>
      </c>
      <c r="F376">
        <v>0.67940004486026195</v>
      </c>
      <c r="G376">
        <v>0.53954564892884505</v>
      </c>
      <c r="H376">
        <v>0.66557310205517395</v>
      </c>
      <c r="I376">
        <v>0.78815820542248805</v>
      </c>
    </row>
    <row r="377" spans="1:9" x14ac:dyDescent="0.4">
      <c r="A377" t="s">
        <v>291</v>
      </c>
      <c r="B377">
        <v>0.64177756091204197</v>
      </c>
      <c r="C377">
        <v>0.62640554215682398</v>
      </c>
      <c r="D377">
        <v>0.771335966670464</v>
      </c>
      <c r="E377">
        <v>0.75221851308649901</v>
      </c>
      <c r="F377">
        <v>0.59500621007793697</v>
      </c>
      <c r="G377">
        <v>0.72392715495309701</v>
      </c>
      <c r="H377">
        <v>0.73330954256862302</v>
      </c>
      <c r="I377">
        <v>0.74268094808967</v>
      </c>
    </row>
    <row r="378" spans="1:9" x14ac:dyDescent="0.4">
      <c r="A378" t="s">
        <v>292</v>
      </c>
      <c r="B378">
        <v>0.41814516425132803</v>
      </c>
      <c r="C378">
        <v>0.64761227250099196</v>
      </c>
      <c r="D378">
        <v>0.79074582815170302</v>
      </c>
      <c r="E378">
        <v>0.72773586630821196</v>
      </c>
      <c r="F378">
        <v>0.69790618658065795</v>
      </c>
      <c r="G378">
        <v>0.77703653812408502</v>
      </c>
      <c r="H378">
        <v>0.71488170385360705</v>
      </c>
      <c r="I378">
        <v>0.59175203442573499</v>
      </c>
    </row>
    <row r="379" spans="1:9" x14ac:dyDescent="0.4">
      <c r="A379" t="s">
        <v>293</v>
      </c>
      <c r="B379">
        <v>0.34355394169688203</v>
      </c>
      <c r="C379">
        <v>0.49261219968850001</v>
      </c>
      <c r="D379">
        <v>0.63473437828096502</v>
      </c>
      <c r="E379">
        <v>0.70330031012946903</v>
      </c>
      <c r="F379">
        <v>0.68400968746705504</v>
      </c>
      <c r="G379">
        <v>0.77602966942570395</v>
      </c>
      <c r="H379">
        <v>0.71611128408800495</v>
      </c>
      <c r="I379">
        <v>0.67956100539727604</v>
      </c>
    </row>
    <row r="380" spans="1:9" x14ac:dyDescent="0.4">
      <c r="A380" t="s">
        <v>294</v>
      </c>
      <c r="B380">
        <v>0.50180907577884404</v>
      </c>
      <c r="C380">
        <v>0.71073230127899001</v>
      </c>
      <c r="D380">
        <v>0.79120646325909405</v>
      </c>
      <c r="E380">
        <v>0.79964864618924203</v>
      </c>
      <c r="F380">
        <v>0.77106480999868698</v>
      </c>
      <c r="G380">
        <v>0.82831214763680305</v>
      </c>
      <c r="H380">
        <v>0.78763231756735896</v>
      </c>
      <c r="I380">
        <v>0.708638873027295</v>
      </c>
    </row>
    <row r="381" spans="1:9" x14ac:dyDescent="0.4">
      <c r="A381" t="s">
        <v>295</v>
      </c>
      <c r="B381">
        <v>0.64636053314691899</v>
      </c>
      <c r="C381">
        <v>0.52193001629431002</v>
      </c>
      <c r="D381">
        <v>0.82541522345965401</v>
      </c>
      <c r="E381">
        <v>0.79830609922167595</v>
      </c>
      <c r="F381">
        <v>0.75402815658834899</v>
      </c>
      <c r="G381">
        <v>0.65444113257565095</v>
      </c>
      <c r="H381">
        <v>0.71501173399671802</v>
      </c>
      <c r="I381">
        <v>0.77278569680225995</v>
      </c>
    </row>
    <row r="382" spans="1:9" x14ac:dyDescent="0.4">
      <c r="A382" t="s">
        <v>296</v>
      </c>
      <c r="B382">
        <v>0.81306355843941402</v>
      </c>
      <c r="C382">
        <v>0.67041952560345297</v>
      </c>
      <c r="D382">
        <v>0.68003747910261203</v>
      </c>
      <c r="E382">
        <v>0.78227414240439697</v>
      </c>
      <c r="F382">
        <v>0.77027104794979095</v>
      </c>
      <c r="G382">
        <v>0.83883527293801297</v>
      </c>
      <c r="H382">
        <v>0.731588795532783</v>
      </c>
      <c r="I382">
        <v>0.77150963246822402</v>
      </c>
    </row>
    <row r="383" spans="1:9" x14ac:dyDescent="0.4">
      <c r="A383" t="s">
        <v>297</v>
      </c>
      <c r="B383">
        <v>0.64331698697856299</v>
      </c>
      <c r="C383">
        <v>0.47333209063762299</v>
      </c>
      <c r="D383">
        <v>0.79282428846399999</v>
      </c>
      <c r="E383">
        <v>0.820517232784858</v>
      </c>
      <c r="F383">
        <v>0.77258259898576997</v>
      </c>
      <c r="G383">
        <v>0.670656632663858</v>
      </c>
      <c r="H383">
        <v>0.72736365087012</v>
      </c>
      <c r="I383">
        <v>0.78871286730481005</v>
      </c>
    </row>
    <row r="384" spans="1:9" x14ac:dyDescent="0.4">
      <c r="A384" t="s">
        <v>298</v>
      </c>
      <c r="B384">
        <v>0.59098089439275103</v>
      </c>
      <c r="C384">
        <v>0.74804777870834105</v>
      </c>
      <c r="D384">
        <v>0.777187890722849</v>
      </c>
      <c r="E384">
        <v>0.76806111018897005</v>
      </c>
      <c r="F384">
        <v>0.678816759619571</v>
      </c>
      <c r="G384">
        <v>0.590611920480835</v>
      </c>
      <c r="H384">
        <v>0.72242322287151794</v>
      </c>
      <c r="I384">
        <v>0.800716723872826</v>
      </c>
    </row>
    <row r="385" spans="1:9" x14ac:dyDescent="0.4">
      <c r="A385" t="s">
        <v>299</v>
      </c>
      <c r="B385">
        <v>0.77931141688905903</v>
      </c>
      <c r="C385">
        <v>0.72734934348484503</v>
      </c>
      <c r="D385">
        <v>0.46980814193857101</v>
      </c>
      <c r="E385">
        <v>0.50236972488206</v>
      </c>
      <c r="F385">
        <v>0.40899461256018999</v>
      </c>
      <c r="G385">
        <v>0.48581808178589297</v>
      </c>
      <c r="H385">
        <v>0.50836013206120201</v>
      </c>
      <c r="I385">
        <v>0.58092617413093295</v>
      </c>
    </row>
    <row r="386" spans="1:9" x14ac:dyDescent="0.4">
      <c r="A386" t="s">
        <v>300</v>
      </c>
      <c r="B386">
        <v>0.50852063122504199</v>
      </c>
      <c r="C386">
        <v>0.78097755405700398</v>
      </c>
      <c r="D386">
        <v>0.78504267531745897</v>
      </c>
      <c r="E386">
        <v>0.77672404641250403</v>
      </c>
      <c r="F386">
        <v>0.741528158199112</v>
      </c>
      <c r="G386">
        <v>0.76303209083260204</v>
      </c>
      <c r="H386">
        <v>0.750784888301256</v>
      </c>
      <c r="I386">
        <v>0.74759297522733903</v>
      </c>
    </row>
    <row r="387" spans="1:9" x14ac:dyDescent="0.4">
      <c r="A387" t="s">
        <v>301</v>
      </c>
      <c r="B387">
        <v>0.626043716285278</v>
      </c>
      <c r="C387">
        <v>0.67064311171851498</v>
      </c>
      <c r="D387">
        <v>0.77008972871904902</v>
      </c>
      <c r="E387">
        <v>0.78448382196864996</v>
      </c>
      <c r="F387">
        <v>0.80079580715219001</v>
      </c>
      <c r="G387">
        <v>0.81085324420065896</v>
      </c>
      <c r="H387">
        <v>0.67017239805322004</v>
      </c>
      <c r="I387">
        <v>0.58082612376184795</v>
      </c>
    </row>
    <row r="388" spans="1:9" x14ac:dyDescent="0.4">
      <c r="A388" t="s">
        <v>302</v>
      </c>
      <c r="B388">
        <v>0.68223436937465498</v>
      </c>
      <c r="C388">
        <v>0.43804107866920799</v>
      </c>
      <c r="D388">
        <v>0.65650245741808599</v>
      </c>
      <c r="E388">
        <v>0.67458164448782498</v>
      </c>
      <c r="F388">
        <v>0.65554448371722696</v>
      </c>
      <c r="G388">
        <v>0.74790057894233197</v>
      </c>
      <c r="H388">
        <v>0.51275427184460598</v>
      </c>
      <c r="I388">
        <v>0.37721380452454001</v>
      </c>
    </row>
    <row r="389" spans="1:9" x14ac:dyDescent="0.4">
      <c r="A389" t="s">
        <v>303</v>
      </c>
      <c r="B389">
        <v>0.72473190679694599</v>
      </c>
      <c r="C389">
        <v>0.70976208827712295</v>
      </c>
      <c r="D389">
        <v>0.77841893651268701</v>
      </c>
      <c r="E389">
        <v>0.74478650318853801</v>
      </c>
      <c r="F389">
        <v>0.70511422690116998</v>
      </c>
      <c r="G389">
        <v>0.69047912819819002</v>
      </c>
      <c r="H389">
        <v>0.64094798131422603</v>
      </c>
      <c r="I389">
        <v>0.663853399455548</v>
      </c>
    </row>
    <row r="390" spans="1:9" x14ac:dyDescent="0.4">
      <c r="A390" t="s">
        <v>304</v>
      </c>
      <c r="B390">
        <v>0.57813057367618303</v>
      </c>
      <c r="C390">
        <v>0.63498375599200896</v>
      </c>
      <c r="D390">
        <v>0.77884767238910402</v>
      </c>
      <c r="E390">
        <v>0.66021815740145195</v>
      </c>
      <c r="F390">
        <v>0.58963350525269098</v>
      </c>
      <c r="G390">
        <v>0.63031629525698196</v>
      </c>
      <c r="H390">
        <v>0.69041043235705502</v>
      </c>
      <c r="I390">
        <v>0.77268641746961197</v>
      </c>
    </row>
    <row r="391" spans="1:9" x14ac:dyDescent="0.4">
      <c r="A391" t="s">
        <v>305</v>
      </c>
      <c r="B391">
        <v>0.638894292616075</v>
      </c>
      <c r="C391">
        <v>0.65221241260728502</v>
      </c>
      <c r="D391">
        <v>0.73787919455958995</v>
      </c>
      <c r="E391">
        <v>0.62451011615414798</v>
      </c>
      <c r="F391">
        <v>0.55656627012837301</v>
      </c>
      <c r="G391">
        <v>0.56751936481845</v>
      </c>
      <c r="H391">
        <v>0.66722471002609496</v>
      </c>
      <c r="I391">
        <v>0.71420930758599299</v>
      </c>
    </row>
    <row r="392" spans="1:9" x14ac:dyDescent="0.4">
      <c r="A392" t="s">
        <v>306</v>
      </c>
      <c r="B392">
        <v>0.46941026393066199</v>
      </c>
      <c r="C392">
        <v>0.54629360168264196</v>
      </c>
      <c r="D392">
        <v>0.68058701829566803</v>
      </c>
      <c r="E392">
        <v>0.64031573890649096</v>
      </c>
      <c r="F392">
        <v>0.36364999075015197</v>
      </c>
      <c r="G392">
        <v>0.43069090687997402</v>
      </c>
      <c r="H392">
        <v>0.45365561012416</v>
      </c>
      <c r="I392">
        <v>0.51669649610559099</v>
      </c>
    </row>
    <row r="393" spans="1:9" x14ac:dyDescent="0.4">
      <c r="A393" t="s">
        <v>307</v>
      </c>
      <c r="B393">
        <v>0.48520869425493302</v>
      </c>
      <c r="C393">
        <v>0.56288804606576703</v>
      </c>
      <c r="D393">
        <v>0.70309804656996799</v>
      </c>
      <c r="E393">
        <v>0.55417496145670098</v>
      </c>
      <c r="F393">
        <v>0.43343084845411101</v>
      </c>
      <c r="G393">
        <v>0.55431935074341399</v>
      </c>
      <c r="H393">
        <v>0.55816826766459804</v>
      </c>
      <c r="I393">
        <v>0.62540373436769603</v>
      </c>
    </row>
    <row r="394" spans="1:9" x14ac:dyDescent="0.4">
      <c r="A394" t="s">
        <v>308</v>
      </c>
      <c r="B394">
        <v>0.45464583946035297</v>
      </c>
      <c r="C394">
        <v>0.61553458124399196</v>
      </c>
      <c r="D394">
        <v>0.77326133878941194</v>
      </c>
      <c r="E394">
        <v>0.68178109016190203</v>
      </c>
      <c r="F394">
        <v>0.61388678864595703</v>
      </c>
      <c r="G394">
        <v>0.47731594281627798</v>
      </c>
      <c r="H394">
        <v>0.49082141607365698</v>
      </c>
      <c r="I394">
        <v>0.44940687969644</v>
      </c>
    </row>
    <row r="395" spans="1:9" x14ac:dyDescent="0.4">
      <c r="A395" t="s">
        <v>309</v>
      </c>
      <c r="B395">
        <v>0.73729882838707195</v>
      </c>
      <c r="C395">
        <v>0.73320580463087803</v>
      </c>
      <c r="D395">
        <v>0.73895990446446402</v>
      </c>
      <c r="E395">
        <v>0.67822519938151005</v>
      </c>
      <c r="F395">
        <v>0.39018547002758303</v>
      </c>
      <c r="G395">
        <v>0.43548979657510001</v>
      </c>
      <c r="H395">
        <v>0.48150220536996502</v>
      </c>
      <c r="I395">
        <v>0.55274478677246297</v>
      </c>
    </row>
    <row r="396" spans="1:9" x14ac:dyDescent="0.4">
      <c r="A396" t="s">
        <v>310</v>
      </c>
      <c r="B396">
        <v>0.15614703148603401</v>
      </c>
      <c r="C396">
        <v>0.75070450603961902</v>
      </c>
      <c r="D396">
        <v>0.73047592341899803</v>
      </c>
      <c r="E396">
        <v>0.725358138978481</v>
      </c>
      <c r="F396">
        <v>0.64337468892335903</v>
      </c>
      <c r="G396">
        <v>0.76477377265691804</v>
      </c>
      <c r="H396">
        <v>0.58697733581066103</v>
      </c>
      <c r="I396">
        <v>0.50408920049667305</v>
      </c>
    </row>
    <row r="397" spans="1:9" x14ac:dyDescent="0.4">
      <c r="A397" t="s">
        <v>311</v>
      </c>
      <c r="B397">
        <v>0.75018214637583003</v>
      </c>
      <c r="C397">
        <v>0.66766453021532501</v>
      </c>
      <c r="D397">
        <v>0.73059971146769298</v>
      </c>
      <c r="E397">
        <v>0.74470760218508802</v>
      </c>
      <c r="F397">
        <v>0.756175577640533</v>
      </c>
      <c r="G397">
        <v>0.71841969428124397</v>
      </c>
      <c r="H397">
        <v>0.69449509815736299</v>
      </c>
      <c r="I397">
        <v>0.71819722342800796</v>
      </c>
    </row>
    <row r="398" spans="1:9" x14ac:dyDescent="0.4">
      <c r="A398" t="s">
        <v>312</v>
      </c>
      <c r="B398">
        <v>0.89319024156482196</v>
      </c>
      <c r="C398">
        <v>0.82725347904129298</v>
      </c>
      <c r="D398">
        <v>0.60766505191442599</v>
      </c>
      <c r="E398">
        <v>0.78804740110522398</v>
      </c>
      <c r="F398">
        <v>0.81295637345865701</v>
      </c>
      <c r="G398">
        <v>0.83221659286469596</v>
      </c>
      <c r="H398">
        <v>0.42661792568498502</v>
      </c>
      <c r="I398">
        <v>0.77212709847330097</v>
      </c>
    </row>
    <row r="399" spans="1:9" x14ac:dyDescent="0.4">
      <c r="A399" t="s">
        <v>313</v>
      </c>
      <c r="B399">
        <v>0.89148549912007202</v>
      </c>
      <c r="C399">
        <v>0.84270761064008703</v>
      </c>
      <c r="D399">
        <v>0.81847999382175995</v>
      </c>
      <c r="E399">
        <v>0.80822059120002598</v>
      </c>
      <c r="F399">
        <v>0.79382258732067901</v>
      </c>
      <c r="G399">
        <v>0.64647115894446305</v>
      </c>
      <c r="H399">
        <v>0.75362528468433199</v>
      </c>
      <c r="I399">
        <v>0.81130139608132201</v>
      </c>
    </row>
    <row r="400" spans="1:9" x14ac:dyDescent="0.4">
      <c r="A400" t="s">
        <v>314</v>
      </c>
      <c r="B400">
        <v>0.51020674469202898</v>
      </c>
      <c r="C400">
        <v>0.68301335682530395</v>
      </c>
      <c r="D400">
        <v>0.70791597761346103</v>
      </c>
      <c r="E400">
        <v>0.75120372320773399</v>
      </c>
      <c r="F400">
        <v>0.61160134528515597</v>
      </c>
      <c r="G400">
        <v>0.75441099341804396</v>
      </c>
      <c r="H400">
        <v>0.59706707466283504</v>
      </c>
      <c r="I400">
        <v>0.62569225381112004</v>
      </c>
    </row>
    <row r="401" spans="1:9" x14ac:dyDescent="0.4">
      <c r="A401" t="s">
        <v>315</v>
      </c>
      <c r="B401">
        <v>0.66727401812871301</v>
      </c>
      <c r="C401">
        <v>0.42742063932948698</v>
      </c>
      <c r="D401">
        <v>0.72319695495423797</v>
      </c>
      <c r="E401">
        <v>0.77240579847305502</v>
      </c>
      <c r="F401">
        <v>0.71003721725373004</v>
      </c>
      <c r="G401">
        <v>0.51867680227945701</v>
      </c>
      <c r="H401">
        <v>0.48262627257241097</v>
      </c>
      <c r="I401">
        <v>0.46711931626002001</v>
      </c>
    </row>
    <row r="402" spans="1:9" x14ac:dyDescent="0.4">
      <c r="A402" t="s">
        <v>316</v>
      </c>
      <c r="B402">
        <v>0.426351307200737</v>
      </c>
      <c r="C402">
        <v>0.59437764299159201</v>
      </c>
      <c r="D402">
        <v>0.71426923785890795</v>
      </c>
      <c r="E402">
        <v>0.77974633984014297</v>
      </c>
      <c r="F402">
        <v>0.75646693609198701</v>
      </c>
      <c r="G402">
        <v>0.81271625700451</v>
      </c>
      <c r="H402">
        <v>0.77772183523697103</v>
      </c>
      <c r="I402">
        <v>0.79355317516391799</v>
      </c>
    </row>
    <row r="403" spans="1:9" x14ac:dyDescent="0.4">
      <c r="A403" t="s">
        <v>317</v>
      </c>
      <c r="B403">
        <v>0.799040850471048</v>
      </c>
      <c r="C403">
        <v>0.78468427938573504</v>
      </c>
      <c r="D403">
        <v>0.80384892225265503</v>
      </c>
      <c r="E403">
        <v>0.71591942099963901</v>
      </c>
      <c r="F403">
        <v>0.48565518505432997</v>
      </c>
      <c r="G403">
        <v>0.567721929620294</v>
      </c>
      <c r="H403">
        <v>0.60728795563473403</v>
      </c>
      <c r="I403">
        <v>0.68774480328840404</v>
      </c>
    </row>
    <row r="404" spans="1:9" x14ac:dyDescent="0.4">
      <c r="A404" t="s">
        <v>318</v>
      </c>
      <c r="B404">
        <v>0.79890125048787997</v>
      </c>
      <c r="C404">
        <v>0.63417884864305196</v>
      </c>
      <c r="D404">
        <v>0.64335087412281999</v>
      </c>
      <c r="E404">
        <v>0.58026207434503696</v>
      </c>
      <c r="F404">
        <v>0.56925296469738595</v>
      </c>
      <c r="G404">
        <v>0.559873533876319</v>
      </c>
      <c r="H404">
        <v>0.63986606033224802</v>
      </c>
      <c r="I404">
        <v>0.54638365224788099</v>
      </c>
    </row>
    <row r="405" spans="1:9" x14ac:dyDescent="0.4">
      <c r="A405" t="s">
        <v>319</v>
      </c>
      <c r="B405">
        <v>0.42823756960305298</v>
      </c>
      <c r="C405">
        <v>0.411163391037421</v>
      </c>
      <c r="D405">
        <v>0.58267029848965701</v>
      </c>
      <c r="E405">
        <v>0.60562519051811903</v>
      </c>
      <c r="F405">
        <v>0.57391362027688497</v>
      </c>
      <c r="G405">
        <v>0.66043989224867405</v>
      </c>
      <c r="H405">
        <v>0.71093190529129702</v>
      </c>
      <c r="I405">
        <v>0.73304612528194102</v>
      </c>
    </row>
    <row r="406" spans="1:9" x14ac:dyDescent="0.4">
      <c r="A406" t="s">
        <v>320</v>
      </c>
      <c r="B406">
        <v>0.64167056188863802</v>
      </c>
      <c r="C406">
        <v>0.48933185636997201</v>
      </c>
      <c r="D406">
        <v>0.61647041755564103</v>
      </c>
      <c r="E406">
        <v>0.61339704429402098</v>
      </c>
      <c r="F406">
        <v>0.59105396358405804</v>
      </c>
      <c r="G406">
        <v>0.57379425360876002</v>
      </c>
      <c r="H406">
        <v>0.61467541491284095</v>
      </c>
      <c r="I406">
        <v>0.66285352145924303</v>
      </c>
    </row>
    <row r="407" spans="1:9" x14ac:dyDescent="0.4">
      <c r="A407" t="s">
        <v>321</v>
      </c>
      <c r="B407">
        <v>0.48364903625932698</v>
      </c>
      <c r="C407">
        <v>0.439640914062852</v>
      </c>
      <c r="D407">
        <v>0.51562543951191897</v>
      </c>
      <c r="E407">
        <v>0.67013868255522602</v>
      </c>
      <c r="F407">
        <v>0.64336503796207101</v>
      </c>
      <c r="G407">
        <v>0.71774476014294697</v>
      </c>
      <c r="H407">
        <v>0.74025727070651004</v>
      </c>
      <c r="I407">
        <v>0.76658209029910596</v>
      </c>
    </row>
    <row r="408" spans="1:9" x14ac:dyDescent="0.4">
      <c r="A408" t="s">
        <v>322</v>
      </c>
      <c r="B408">
        <v>0.63674221336841597</v>
      </c>
      <c r="C408">
        <v>0.50926016391742801</v>
      </c>
      <c r="D408">
        <v>0.67400737624792795</v>
      </c>
      <c r="E408">
        <v>0.65762154388995397</v>
      </c>
      <c r="F408">
        <v>0.67227952132622404</v>
      </c>
      <c r="G408">
        <v>0.70676925494557297</v>
      </c>
      <c r="H408">
        <v>0.74361577530702005</v>
      </c>
      <c r="I408">
        <v>0.453545294631095</v>
      </c>
    </row>
    <row r="409" spans="1:9" x14ac:dyDescent="0.4">
      <c r="A409" t="s">
        <v>323</v>
      </c>
      <c r="B409">
        <v>0.59741594510919904</v>
      </c>
      <c r="C409">
        <v>0.48298627722497101</v>
      </c>
      <c r="D409">
        <v>0.63301268395255605</v>
      </c>
      <c r="E409">
        <v>0.39673358085108701</v>
      </c>
      <c r="F409">
        <v>0.60477907108325601</v>
      </c>
      <c r="G409">
        <v>0.72774680104910205</v>
      </c>
      <c r="H409">
        <v>0.73458285425223502</v>
      </c>
      <c r="I409">
        <v>0.74310048654967698</v>
      </c>
    </row>
    <row r="410" spans="1:9" x14ac:dyDescent="0.4">
      <c r="A410" t="s">
        <v>324</v>
      </c>
      <c r="B410">
        <v>0.69465830090434</v>
      </c>
      <c r="C410">
        <v>0.55787861763044899</v>
      </c>
      <c r="D410">
        <v>0.67081232486769204</v>
      </c>
      <c r="E410">
        <v>0.68979691752167605</v>
      </c>
      <c r="F410">
        <v>0.66873481634051302</v>
      </c>
      <c r="G410">
        <v>0.70419418534567202</v>
      </c>
      <c r="H410">
        <v>0.72411195815995699</v>
      </c>
      <c r="I410">
        <v>0.75185218300930301</v>
      </c>
    </row>
    <row r="411" spans="1:9" x14ac:dyDescent="0.4">
      <c r="A411" t="s">
        <v>325</v>
      </c>
      <c r="B411">
        <v>0.41249309164549902</v>
      </c>
      <c r="C411">
        <v>0.73284537701183905</v>
      </c>
      <c r="D411">
        <v>0.66647357174328403</v>
      </c>
      <c r="E411">
        <v>0.65376879663890197</v>
      </c>
      <c r="F411">
        <v>0.68739315647209798</v>
      </c>
      <c r="G411">
        <v>0.33600282713110202</v>
      </c>
      <c r="H411">
        <v>0.43764946525319998</v>
      </c>
      <c r="I411">
        <v>0.43452080937442</v>
      </c>
    </row>
    <row r="412" spans="1:9" x14ac:dyDescent="0.4">
      <c r="A412" t="s">
        <v>326</v>
      </c>
      <c r="B412">
        <v>0.21401751696742999</v>
      </c>
      <c r="C412">
        <v>0.81167873285150005</v>
      </c>
      <c r="D412">
        <v>0.759671780370897</v>
      </c>
      <c r="E412">
        <v>0.73729755596448099</v>
      </c>
      <c r="F412">
        <v>0.72943144825197104</v>
      </c>
      <c r="G412">
        <v>0.59891483155629999</v>
      </c>
      <c r="H412">
        <v>0.78167658236718895</v>
      </c>
      <c r="I412">
        <v>0.428095867685092</v>
      </c>
    </row>
    <row r="413" spans="1:9" x14ac:dyDescent="0.4">
      <c r="A413" t="s">
        <v>327</v>
      </c>
      <c r="B413">
        <v>0.68255134423573804</v>
      </c>
      <c r="C413">
        <v>0.54790771764422197</v>
      </c>
      <c r="D413">
        <v>0.63036342367293396</v>
      </c>
      <c r="E413">
        <v>0.74808823116241996</v>
      </c>
      <c r="F413">
        <v>0.74803294927354802</v>
      </c>
      <c r="G413">
        <v>0.78951295406099298</v>
      </c>
      <c r="H413">
        <v>0.40358678405247</v>
      </c>
      <c r="I413">
        <v>0.591746052106221</v>
      </c>
    </row>
    <row r="414" spans="1:9" x14ac:dyDescent="0.4">
      <c r="A414" t="s">
        <v>328</v>
      </c>
      <c r="B414">
        <v>0.75482312017592801</v>
      </c>
      <c r="C414">
        <v>0.62710771186751602</v>
      </c>
      <c r="D414">
        <v>0.68033819600908996</v>
      </c>
      <c r="E414">
        <v>0.84657903462956896</v>
      </c>
      <c r="F414">
        <v>0.81186204482309599</v>
      </c>
      <c r="G414">
        <v>0.84347887476038497</v>
      </c>
      <c r="H414">
        <v>0.50813851858765002</v>
      </c>
      <c r="I414">
        <v>0.60287444167008797</v>
      </c>
    </row>
    <row r="415" spans="1:9" x14ac:dyDescent="0.4">
      <c r="A415" t="s">
        <v>329</v>
      </c>
      <c r="B415">
        <v>0.460662008263171</v>
      </c>
      <c r="C415">
        <v>0.527470603585243</v>
      </c>
      <c r="D415">
        <v>0.81292590312659696</v>
      </c>
      <c r="E415">
        <v>0.33809744333848402</v>
      </c>
      <c r="F415">
        <v>0.59831284964457099</v>
      </c>
      <c r="G415">
        <v>0.81367747485637598</v>
      </c>
      <c r="H415">
        <v>0.783036165870726</v>
      </c>
      <c r="I415">
        <v>0.77699807006865695</v>
      </c>
    </row>
    <row r="416" spans="1:9" x14ac:dyDescent="0.4">
      <c r="A416" t="s">
        <v>330</v>
      </c>
      <c r="B416">
        <v>0.78787263331713298</v>
      </c>
      <c r="C416">
        <v>0.73355690832738296</v>
      </c>
      <c r="D416">
        <v>0.77692581265122795</v>
      </c>
      <c r="E416">
        <v>0.74473307224420404</v>
      </c>
      <c r="F416">
        <v>0.73262131964410104</v>
      </c>
      <c r="G416">
        <v>0.761243532170782</v>
      </c>
      <c r="H416">
        <v>0.40369227424368098</v>
      </c>
      <c r="I416">
        <v>0.60303195227276196</v>
      </c>
    </row>
    <row r="417" spans="1:9" x14ac:dyDescent="0.4">
      <c r="A417" t="s">
        <v>331</v>
      </c>
      <c r="B417">
        <v>0.42279167446223198</v>
      </c>
      <c r="C417">
        <v>0.56430217759175705</v>
      </c>
      <c r="D417">
        <v>0.50580450458960102</v>
      </c>
      <c r="E417">
        <v>0.46911105594851799</v>
      </c>
      <c r="F417">
        <v>0.62431191233071404</v>
      </c>
      <c r="G417">
        <v>0.79799754998900696</v>
      </c>
      <c r="H417">
        <v>0.78997690515084695</v>
      </c>
      <c r="I417">
        <v>0.77441580512306896</v>
      </c>
    </row>
    <row r="418" spans="1:9" x14ac:dyDescent="0.4">
      <c r="A418" t="s">
        <v>332</v>
      </c>
      <c r="B418">
        <v>0.40889555215835599</v>
      </c>
      <c r="C418">
        <v>0.75032365863973405</v>
      </c>
      <c r="D418">
        <v>0.68991596048528503</v>
      </c>
      <c r="E418">
        <v>0.73653260686180799</v>
      </c>
      <c r="F418">
        <v>0.78243828361684598</v>
      </c>
      <c r="G418">
        <v>0.760789153250781</v>
      </c>
      <c r="H418">
        <v>0.77755916931412405</v>
      </c>
      <c r="I418">
        <v>0.79421947761015399</v>
      </c>
    </row>
    <row r="419" spans="1:9" x14ac:dyDescent="0.4">
      <c r="A419" t="s">
        <v>333</v>
      </c>
      <c r="B419">
        <v>0.45987829120359702</v>
      </c>
      <c r="C419">
        <v>0.50523048305065799</v>
      </c>
      <c r="D419">
        <v>0.58064066388896696</v>
      </c>
      <c r="E419">
        <v>0.68376252083020805</v>
      </c>
      <c r="F419">
        <v>0.72070597850273699</v>
      </c>
      <c r="G419">
        <v>0.78330979113266797</v>
      </c>
      <c r="H419">
        <v>0.62474119078333101</v>
      </c>
      <c r="I419">
        <v>0.69358718785170104</v>
      </c>
    </row>
    <row r="420" spans="1:9" x14ac:dyDescent="0.4">
      <c r="A420" t="s">
        <v>334</v>
      </c>
      <c r="B420">
        <v>0.71376712031909895</v>
      </c>
      <c r="C420">
        <v>0.56336226619477603</v>
      </c>
      <c r="D420">
        <v>0.57576758692185304</v>
      </c>
      <c r="E420">
        <v>0.54732532100923803</v>
      </c>
      <c r="F420">
        <v>0.68723954595762904</v>
      </c>
      <c r="G420">
        <v>0.796720804103626</v>
      </c>
      <c r="H420">
        <v>0.806623033052001</v>
      </c>
      <c r="I420">
        <v>0.79807788947411595</v>
      </c>
    </row>
    <row r="421" spans="1:9" x14ac:dyDescent="0.4">
      <c r="A421" t="s">
        <v>581</v>
      </c>
      <c r="B421">
        <v>0.77043340603510502</v>
      </c>
      <c r="C421">
        <v>0.69587560494740797</v>
      </c>
      <c r="D421">
        <v>0.80562507708867404</v>
      </c>
      <c r="E421">
        <v>0.79580454826354996</v>
      </c>
      <c r="F421">
        <v>0.73210759957631399</v>
      </c>
      <c r="G421">
        <v>0.67427144447962495</v>
      </c>
      <c r="H421">
        <v>0.72122359673182201</v>
      </c>
      <c r="I421">
        <v>0.764165417353312</v>
      </c>
    </row>
    <row r="422" spans="1:9" x14ac:dyDescent="0.4">
      <c r="A422" t="s">
        <v>335</v>
      </c>
      <c r="B422">
        <v>0.39826253056526201</v>
      </c>
      <c r="C422">
        <v>0.68187319509910804</v>
      </c>
      <c r="D422">
        <v>0.61455711993304196</v>
      </c>
      <c r="E422">
        <v>0.38808108008269099</v>
      </c>
      <c r="F422">
        <v>0.55124081761548005</v>
      </c>
      <c r="G422">
        <v>0.76611433787779404</v>
      </c>
      <c r="H422">
        <v>0.78764980941107798</v>
      </c>
      <c r="I422">
        <v>0.78201569481329503</v>
      </c>
    </row>
    <row r="423" spans="1:9" x14ac:dyDescent="0.4">
      <c r="A423" t="s">
        <v>336</v>
      </c>
      <c r="B423">
        <v>0.41312184719478401</v>
      </c>
      <c r="C423">
        <v>0.54226031583898204</v>
      </c>
      <c r="D423">
        <v>0.57221605725148195</v>
      </c>
      <c r="E423">
        <v>0.74307151997790699</v>
      </c>
      <c r="F423">
        <v>0.73380152898676199</v>
      </c>
      <c r="G423">
        <v>0.65723653716199504</v>
      </c>
      <c r="H423">
        <v>0.45185840252567699</v>
      </c>
      <c r="I423">
        <v>0.64145974849953302</v>
      </c>
    </row>
    <row r="424" spans="1:9" x14ac:dyDescent="0.4">
      <c r="A424" t="s">
        <v>337</v>
      </c>
      <c r="B424">
        <v>0.77794280520049497</v>
      </c>
      <c r="C424">
        <v>0.72299904368256995</v>
      </c>
      <c r="D424">
        <v>0.70666081754751098</v>
      </c>
      <c r="E424">
        <v>0.69039244084588902</v>
      </c>
      <c r="F424">
        <v>0.75917654396385303</v>
      </c>
      <c r="G424">
        <v>0.75037901504065396</v>
      </c>
      <c r="H424">
        <v>0.79870188524646102</v>
      </c>
      <c r="I424">
        <v>0.59226127241247395</v>
      </c>
    </row>
    <row r="425" spans="1:9" x14ac:dyDescent="0.4">
      <c r="A425" t="s">
        <v>338</v>
      </c>
      <c r="B425">
        <v>0.65098064501240804</v>
      </c>
      <c r="C425">
        <v>0.675931387943841</v>
      </c>
      <c r="D425">
        <v>0.75696472718682095</v>
      </c>
      <c r="E425">
        <v>0.76500052493502901</v>
      </c>
      <c r="F425">
        <v>0.73498179375285899</v>
      </c>
      <c r="G425">
        <v>0.68320728901406402</v>
      </c>
      <c r="H425">
        <v>0.71720238106911205</v>
      </c>
      <c r="I425">
        <v>0.72681044972558495</v>
      </c>
    </row>
    <row r="426" spans="1:9" x14ac:dyDescent="0.4">
      <c r="A426" t="s">
        <v>339</v>
      </c>
      <c r="B426">
        <v>0.55165735284487405</v>
      </c>
      <c r="C426">
        <v>0.54903895854949902</v>
      </c>
      <c r="D426">
        <v>0.81601560115814198</v>
      </c>
      <c r="E426">
        <v>0.77254817883173599</v>
      </c>
      <c r="F426">
        <v>0.72859944502512597</v>
      </c>
      <c r="G426">
        <v>0.73994130690892501</v>
      </c>
      <c r="H426">
        <v>0.749480978647868</v>
      </c>
      <c r="I426">
        <v>0.77303190231323204</v>
      </c>
    </row>
    <row r="427" spans="1:9" x14ac:dyDescent="0.4">
      <c r="A427" t="s">
        <v>340</v>
      </c>
      <c r="B427">
        <v>0.73757690968720802</v>
      </c>
      <c r="C427">
        <v>0.61667332182759804</v>
      </c>
      <c r="D427">
        <v>0.61699527242909302</v>
      </c>
      <c r="E427">
        <v>0.75645600712817695</v>
      </c>
      <c r="F427">
        <v>0.72346936619800095</v>
      </c>
      <c r="G427">
        <v>0.73778064354606299</v>
      </c>
      <c r="H427">
        <v>0.71895643939142595</v>
      </c>
      <c r="I427">
        <v>0.74920847623244602</v>
      </c>
    </row>
    <row r="428" spans="1:9" x14ac:dyDescent="0.4">
      <c r="A428" t="s">
        <v>341</v>
      </c>
      <c r="B428">
        <v>0.68018886024973002</v>
      </c>
      <c r="C428">
        <v>0.51045173380227205</v>
      </c>
      <c r="D428">
        <v>0.61130794830026902</v>
      </c>
      <c r="E428">
        <v>0.62194029894550296</v>
      </c>
      <c r="F428">
        <v>0.58250699053823396</v>
      </c>
      <c r="G428">
        <v>0.73802255951197804</v>
      </c>
      <c r="H428">
        <v>0.58155310233082402</v>
      </c>
      <c r="I428">
        <v>0.634068930043583</v>
      </c>
    </row>
    <row r="429" spans="1:9" x14ac:dyDescent="0.4">
      <c r="A429" t="s">
        <v>342</v>
      </c>
      <c r="B429">
        <v>0.63025686512993895</v>
      </c>
      <c r="C429">
        <v>0.44729560505721699</v>
      </c>
      <c r="D429">
        <v>0.46026187839980298</v>
      </c>
      <c r="E429">
        <v>0.59088047367696195</v>
      </c>
      <c r="F429">
        <v>0.68360801093494505</v>
      </c>
      <c r="G429">
        <v>0.67665014081933295</v>
      </c>
      <c r="H429">
        <v>0.69434589801378099</v>
      </c>
      <c r="I429">
        <v>0.75569334356421802</v>
      </c>
    </row>
    <row r="430" spans="1:9" x14ac:dyDescent="0.4">
      <c r="A430" t="s">
        <v>343</v>
      </c>
      <c r="B430">
        <v>0.63073741576888298</v>
      </c>
      <c r="C430">
        <v>0.42974654923785799</v>
      </c>
      <c r="D430">
        <v>0.60489739071239101</v>
      </c>
      <c r="E430">
        <v>0.56276323578574405</v>
      </c>
      <c r="F430">
        <v>0.55705113438042697</v>
      </c>
      <c r="G430">
        <v>0.69510983743450905</v>
      </c>
      <c r="H430">
        <v>0.732898522507061</v>
      </c>
      <c r="I430">
        <v>0.69510785558007004</v>
      </c>
    </row>
    <row r="431" spans="1:9" x14ac:dyDescent="0.4">
      <c r="A431" t="s">
        <v>344</v>
      </c>
      <c r="B431">
        <v>0.68222975092274796</v>
      </c>
      <c r="C431">
        <v>0.58340360437120697</v>
      </c>
      <c r="D431">
        <v>0.55198832920619401</v>
      </c>
      <c r="E431">
        <v>0.51711546416793497</v>
      </c>
      <c r="F431">
        <v>0.78154547725404999</v>
      </c>
      <c r="G431">
        <v>0.831489445907729</v>
      </c>
      <c r="H431">
        <v>0.76963068757738395</v>
      </c>
      <c r="I431">
        <v>0.69468460125582498</v>
      </c>
    </row>
    <row r="432" spans="1:9" x14ac:dyDescent="0.4">
      <c r="A432" t="s">
        <v>594</v>
      </c>
      <c r="B432">
        <v>0.76046773655847999</v>
      </c>
      <c r="C432">
        <v>0.75966467911546898</v>
      </c>
      <c r="D432">
        <v>0.83108838308941202</v>
      </c>
      <c r="E432">
        <v>0.83786806328730101</v>
      </c>
      <c r="F432">
        <v>0.80042060532353199</v>
      </c>
      <c r="G432">
        <v>0.79528420079838202</v>
      </c>
      <c r="H432">
        <v>0.53242475742643502</v>
      </c>
      <c r="I432">
        <v>0.75500224124301596</v>
      </c>
    </row>
    <row r="433" spans="1:9" x14ac:dyDescent="0.4">
      <c r="A433" t="s">
        <v>345</v>
      </c>
      <c r="B433">
        <v>0.66454779108365403</v>
      </c>
      <c r="C433">
        <v>0.56838011244932796</v>
      </c>
      <c r="D433">
        <v>0.73074773450692498</v>
      </c>
      <c r="E433">
        <v>0.68675046662489603</v>
      </c>
      <c r="F433">
        <v>0.74913193782170595</v>
      </c>
      <c r="G433">
        <v>0.80139919618765498</v>
      </c>
      <c r="H433">
        <v>0.63445842762788096</v>
      </c>
      <c r="I433">
        <v>0.76369916399320004</v>
      </c>
    </row>
    <row r="434" spans="1:9" x14ac:dyDescent="0.4">
      <c r="A434" t="s">
        <v>346</v>
      </c>
      <c r="B434">
        <v>0.72448273499806704</v>
      </c>
      <c r="C434">
        <v>0.674141851564248</v>
      </c>
      <c r="D434">
        <v>0.76162694394588504</v>
      </c>
      <c r="E434">
        <v>0.77973142762978898</v>
      </c>
      <c r="F434">
        <v>0.74386384586493204</v>
      </c>
      <c r="G434">
        <v>0.51547189553578698</v>
      </c>
      <c r="H434">
        <v>0.41948358962933202</v>
      </c>
      <c r="I434">
        <v>0.61255550136168802</v>
      </c>
    </row>
    <row r="435" spans="1:9" x14ac:dyDescent="0.4">
      <c r="A435" t="s">
        <v>347</v>
      </c>
      <c r="B435">
        <v>0.68899782361655404</v>
      </c>
      <c r="C435">
        <v>0.64407127787327001</v>
      </c>
      <c r="D435">
        <v>0.83178033362860004</v>
      </c>
      <c r="E435">
        <v>0.83028911859139598</v>
      </c>
      <c r="F435">
        <v>0.79710784657248102</v>
      </c>
      <c r="G435">
        <v>0.81528362734564397</v>
      </c>
      <c r="H435">
        <v>0.606533406452201</v>
      </c>
      <c r="I435">
        <v>0.66559798210516696</v>
      </c>
    </row>
    <row r="436" spans="1:9" x14ac:dyDescent="0.4">
      <c r="A436" t="s">
        <v>348</v>
      </c>
      <c r="B436">
        <v>0.831368932017574</v>
      </c>
      <c r="C436">
        <v>0.75900316017645397</v>
      </c>
      <c r="D436">
        <v>0.80221464015819399</v>
      </c>
      <c r="E436">
        <v>0.81405002982528096</v>
      </c>
      <c r="F436">
        <v>0.74678000697383196</v>
      </c>
      <c r="G436">
        <v>0.50687715963081104</v>
      </c>
      <c r="H436">
        <v>0.559374222049007</v>
      </c>
      <c r="I436">
        <v>0.58433703360734202</v>
      </c>
    </row>
    <row r="437" spans="1:9" x14ac:dyDescent="0.4">
      <c r="A437" t="s">
        <v>349</v>
      </c>
      <c r="B437">
        <v>0.82027709133484805</v>
      </c>
      <c r="C437">
        <v>0.75199942027821298</v>
      </c>
      <c r="D437">
        <v>0.83146138752207999</v>
      </c>
      <c r="E437">
        <v>0.80813213656930405</v>
      </c>
      <c r="F437">
        <v>0.73592897723702799</v>
      </c>
      <c r="G437">
        <v>0.54025239628903998</v>
      </c>
      <c r="H437">
        <v>0.74699253895703499</v>
      </c>
      <c r="I437">
        <v>0.77457411148968902</v>
      </c>
    </row>
    <row r="438" spans="1:9" x14ac:dyDescent="0.4">
      <c r="A438" t="s">
        <v>350</v>
      </c>
      <c r="B438">
        <v>0.53404078856110604</v>
      </c>
      <c r="C438">
        <v>0.43586226217448698</v>
      </c>
      <c r="D438">
        <v>0.50599173754453697</v>
      </c>
      <c r="E438">
        <v>0.58479105420410604</v>
      </c>
      <c r="F438">
        <v>0.59224950969219203</v>
      </c>
      <c r="G438">
        <v>0.69426236972212796</v>
      </c>
      <c r="H438">
        <v>0.64453262090682995</v>
      </c>
      <c r="I438">
        <v>0.71570371538400701</v>
      </c>
    </row>
    <row r="439" spans="1:9" x14ac:dyDescent="0.4">
      <c r="A439" t="s">
        <v>351</v>
      </c>
      <c r="B439">
        <v>0.40093671153357002</v>
      </c>
      <c r="C439">
        <v>0.35173901023320198</v>
      </c>
      <c r="D439">
        <v>0.43215307354191201</v>
      </c>
      <c r="E439">
        <v>0.47696677586178698</v>
      </c>
      <c r="F439">
        <v>0.36839260068940499</v>
      </c>
      <c r="G439">
        <v>0.31727679892454602</v>
      </c>
      <c r="H439">
        <v>0.36005191173818402</v>
      </c>
      <c r="I439">
        <v>0.36290737876185702</v>
      </c>
    </row>
    <row r="440" spans="1:9" x14ac:dyDescent="0.4">
      <c r="A440" t="s">
        <v>595</v>
      </c>
      <c r="B440">
        <v>0.41808526252591299</v>
      </c>
      <c r="C440">
        <v>0.40572633299716698</v>
      </c>
      <c r="D440">
        <v>0.47281767878421499</v>
      </c>
      <c r="E440">
        <v>0.68555281328600504</v>
      </c>
      <c r="F440">
        <v>0.65617859640786802</v>
      </c>
      <c r="G440">
        <v>0.72264407124630203</v>
      </c>
      <c r="H440">
        <v>0.74112911834273199</v>
      </c>
      <c r="I440">
        <v>0.39217029061428299</v>
      </c>
    </row>
    <row r="441" spans="1:9" x14ac:dyDescent="0.4">
      <c r="A441" t="s">
        <v>352</v>
      </c>
      <c r="B441">
        <v>0.55200228386092998</v>
      </c>
      <c r="C441">
        <v>0.76726958260405798</v>
      </c>
      <c r="D441">
        <v>0.62300610775127996</v>
      </c>
      <c r="E441">
        <v>0.69267674209550001</v>
      </c>
      <c r="F441">
        <v>0.77893971843877796</v>
      </c>
      <c r="G441">
        <v>0.82966428762301803</v>
      </c>
      <c r="H441">
        <v>0.83155412587802902</v>
      </c>
      <c r="I441">
        <v>0.75820334517629795</v>
      </c>
    </row>
    <row r="442" spans="1:9" x14ac:dyDescent="0.4">
      <c r="A442" t="s">
        <v>353</v>
      </c>
      <c r="B442">
        <v>0.68060310776271504</v>
      </c>
      <c r="C442">
        <v>0.74512424260850896</v>
      </c>
      <c r="D442">
        <v>0.61894667432421702</v>
      </c>
      <c r="E442">
        <v>0.70154494330996497</v>
      </c>
      <c r="F442">
        <v>0.70066060149480403</v>
      </c>
      <c r="G442">
        <v>0.77471115097166998</v>
      </c>
      <c r="H442">
        <v>0.79295165387411004</v>
      </c>
      <c r="I442">
        <v>0.75809035603962205</v>
      </c>
    </row>
    <row r="443" spans="1:9" x14ac:dyDescent="0.4">
      <c r="A443" t="s">
        <v>354</v>
      </c>
      <c r="B443">
        <v>0.81544782736084598</v>
      </c>
      <c r="C443">
        <v>0.74068847569552299</v>
      </c>
      <c r="D443">
        <v>0.76881248083981601</v>
      </c>
      <c r="E443">
        <v>0.63930439082058999</v>
      </c>
      <c r="F443">
        <v>0.52372222298925597</v>
      </c>
      <c r="G443">
        <v>0.77792416865175396</v>
      </c>
      <c r="H443">
        <v>0.81725839322263505</v>
      </c>
      <c r="I443">
        <v>0.79402346014976499</v>
      </c>
    </row>
    <row r="444" spans="1:9" x14ac:dyDescent="0.4">
      <c r="A444" t="s">
        <v>355</v>
      </c>
      <c r="B444">
        <v>0.66432179910380695</v>
      </c>
      <c r="C444">
        <v>0.570105874199208</v>
      </c>
      <c r="D444">
        <v>0.58506332568036901</v>
      </c>
      <c r="E444">
        <v>0.67849442774687396</v>
      </c>
      <c r="F444">
        <v>0.69375983122887697</v>
      </c>
      <c r="G444">
        <v>0.77631311300324202</v>
      </c>
      <c r="H444">
        <v>0.75828482465046199</v>
      </c>
      <c r="I444">
        <v>0.49078827151438098</v>
      </c>
    </row>
    <row r="445" spans="1:9" x14ac:dyDescent="0.4">
      <c r="A445" t="s">
        <v>356</v>
      </c>
      <c r="B445">
        <v>0.77039031518830203</v>
      </c>
      <c r="C445">
        <v>0.70512762996885503</v>
      </c>
      <c r="D445">
        <v>0.68063712947898403</v>
      </c>
      <c r="E445">
        <v>0.54251024540927695</v>
      </c>
      <c r="F445">
        <v>0.67886824905872301</v>
      </c>
      <c r="G445">
        <v>0.74808396895726503</v>
      </c>
      <c r="H445">
        <v>0.73455446296268001</v>
      </c>
      <c r="I445">
        <v>0.50386732485559205</v>
      </c>
    </row>
    <row r="446" spans="1:9" x14ac:dyDescent="0.4">
      <c r="A446" t="s">
        <v>357</v>
      </c>
      <c r="B446">
        <v>0.547148864596121</v>
      </c>
      <c r="C446">
        <v>0.65919497224592405</v>
      </c>
      <c r="D446">
        <v>0.66303279322962605</v>
      </c>
      <c r="E446">
        <v>0.56557842223874999</v>
      </c>
      <c r="F446">
        <v>0.73094025446522604</v>
      </c>
      <c r="G446">
        <v>0.83935969971841395</v>
      </c>
      <c r="H446">
        <v>0.79247151459416998</v>
      </c>
      <c r="I446">
        <v>0.784071021503018</v>
      </c>
    </row>
    <row r="447" spans="1:9" x14ac:dyDescent="0.4">
      <c r="A447" t="s">
        <v>358</v>
      </c>
      <c r="B447">
        <v>0.41091244684325301</v>
      </c>
      <c r="C447">
        <v>0.56459322399563305</v>
      </c>
      <c r="D447">
        <v>0.58607428007655704</v>
      </c>
      <c r="E447">
        <v>0.47891337249014099</v>
      </c>
      <c r="F447">
        <v>0.54796369102266096</v>
      </c>
      <c r="G447">
        <v>0.76900271389219499</v>
      </c>
      <c r="H447">
        <v>0.76462925778494895</v>
      </c>
      <c r="I447">
        <v>0.78085400131013705</v>
      </c>
    </row>
    <row r="448" spans="1:9" x14ac:dyDescent="0.4">
      <c r="A448" t="s">
        <v>359</v>
      </c>
      <c r="B448">
        <v>0.77981411741704298</v>
      </c>
      <c r="C448">
        <v>0.68353874646887502</v>
      </c>
      <c r="D448">
        <v>0.77875004678356397</v>
      </c>
      <c r="E448">
        <v>0.752567676865324</v>
      </c>
      <c r="F448">
        <v>0.55427453560488604</v>
      </c>
      <c r="G448">
        <v>0.76953662293297898</v>
      </c>
      <c r="H448">
        <v>0.685955650648292</v>
      </c>
      <c r="I448">
        <v>0.711717192007571</v>
      </c>
    </row>
    <row r="449" spans="1:9" x14ac:dyDescent="0.4">
      <c r="A449" t="s">
        <v>360</v>
      </c>
      <c r="B449">
        <v>0.586564347909315</v>
      </c>
      <c r="C449">
        <v>0.57669928256612601</v>
      </c>
      <c r="D449">
        <v>0.51227736842893301</v>
      </c>
      <c r="E449">
        <v>0.43542258974409398</v>
      </c>
      <c r="F449">
        <v>0.50434493017892801</v>
      </c>
      <c r="G449">
        <v>0.79869074325491896</v>
      </c>
      <c r="H449">
        <v>0.75500428459070001</v>
      </c>
      <c r="I449">
        <v>0.78423800259610998</v>
      </c>
    </row>
    <row r="450" spans="1:9" x14ac:dyDescent="0.4">
      <c r="A450" t="s">
        <v>361</v>
      </c>
      <c r="B450">
        <v>0.54847295381701899</v>
      </c>
      <c r="C450">
        <v>0.47421610555969701</v>
      </c>
      <c r="D450">
        <v>0.71284611179278501</v>
      </c>
      <c r="E450">
        <v>0.76625204229584098</v>
      </c>
      <c r="F450">
        <v>0.75593110833030597</v>
      </c>
      <c r="G450">
        <v>0.80276976124598498</v>
      </c>
      <c r="H450">
        <v>0.61168134577858901</v>
      </c>
      <c r="I450">
        <v>0.477745213044378</v>
      </c>
    </row>
    <row r="451" spans="1:9" x14ac:dyDescent="0.4">
      <c r="A451" t="s">
        <v>362</v>
      </c>
      <c r="B451">
        <v>0.41667546399004801</v>
      </c>
      <c r="C451">
        <v>0.34136248373233502</v>
      </c>
      <c r="D451">
        <v>0.44736043343672899</v>
      </c>
      <c r="E451">
        <v>0.69452089957288798</v>
      </c>
      <c r="F451">
        <v>0.77238225775795999</v>
      </c>
      <c r="G451">
        <v>0.80044287711650397</v>
      </c>
      <c r="H451">
        <v>0.767267525196075</v>
      </c>
      <c r="I451">
        <v>0.43790640111442097</v>
      </c>
    </row>
    <row r="452" spans="1:9" x14ac:dyDescent="0.4">
      <c r="A452" t="s">
        <v>363</v>
      </c>
      <c r="B452">
        <v>0.50649410606634804</v>
      </c>
      <c r="C452">
        <v>0.49882265308288598</v>
      </c>
      <c r="D452">
        <v>0.57619574380041405</v>
      </c>
      <c r="E452">
        <v>0.56341578111503998</v>
      </c>
      <c r="F452">
        <v>0.78167995795457101</v>
      </c>
      <c r="G452">
        <v>0.80856545585574502</v>
      </c>
      <c r="H452">
        <v>0.79363142661373998</v>
      </c>
      <c r="I452">
        <v>0.77219309078322496</v>
      </c>
    </row>
    <row r="453" spans="1:9" x14ac:dyDescent="0.4">
      <c r="A453" t="s">
        <v>364</v>
      </c>
      <c r="B453">
        <v>0.75050833717015997</v>
      </c>
      <c r="C453">
        <v>0.63511265762163904</v>
      </c>
      <c r="D453">
        <v>0.56249797920495803</v>
      </c>
      <c r="E453">
        <v>0.70724807567139802</v>
      </c>
      <c r="F453">
        <v>0.74727680669963703</v>
      </c>
      <c r="G453">
        <v>0.83285201583778001</v>
      </c>
      <c r="H453">
        <v>0.82120917581062902</v>
      </c>
      <c r="I453">
        <v>0.83451045931593004</v>
      </c>
    </row>
    <row r="454" spans="1:9" x14ac:dyDescent="0.4">
      <c r="A454" t="s">
        <v>365</v>
      </c>
      <c r="B454">
        <v>0.85320948183009004</v>
      </c>
      <c r="C454">
        <v>0.65339629681764499</v>
      </c>
      <c r="D454">
        <v>0.61424154834409705</v>
      </c>
      <c r="E454">
        <v>0.58472787410811999</v>
      </c>
      <c r="F454">
        <v>0.71465287430096502</v>
      </c>
      <c r="G454">
        <v>0.82587122073215702</v>
      </c>
      <c r="H454">
        <v>0.81653471488868301</v>
      </c>
      <c r="I454">
        <v>0.83811801777476702</v>
      </c>
    </row>
    <row r="455" spans="1:9" x14ac:dyDescent="0.4">
      <c r="A455" t="s">
        <v>366</v>
      </c>
      <c r="B455">
        <v>0.74070569812851506</v>
      </c>
      <c r="C455">
        <v>0.664088706842205</v>
      </c>
      <c r="D455">
        <v>0.67141781077288898</v>
      </c>
      <c r="E455">
        <v>0.575682784686953</v>
      </c>
      <c r="F455">
        <v>0.50928095023104003</v>
      </c>
      <c r="G455">
        <v>0.51824142788880601</v>
      </c>
      <c r="H455">
        <v>0.64704068475121601</v>
      </c>
      <c r="I455">
        <v>0.67685542810683297</v>
      </c>
    </row>
    <row r="456" spans="1:9" x14ac:dyDescent="0.4">
      <c r="A456" t="s">
        <v>367</v>
      </c>
      <c r="B456">
        <v>0.76521847579214297</v>
      </c>
      <c r="C456">
        <v>0.55237264831860799</v>
      </c>
      <c r="D456">
        <v>0.43069148582440803</v>
      </c>
      <c r="E456">
        <v>0.47917632107381503</v>
      </c>
      <c r="F456">
        <v>0.29713301410277698</v>
      </c>
      <c r="G456">
        <v>0.76639139431494196</v>
      </c>
      <c r="H456">
        <v>0.78722023478260705</v>
      </c>
      <c r="I456">
        <v>0.806984607157884</v>
      </c>
    </row>
    <row r="457" spans="1:9" x14ac:dyDescent="0.4">
      <c r="A457" t="s">
        <v>368</v>
      </c>
      <c r="B457">
        <v>0.76481722933905505</v>
      </c>
      <c r="C457">
        <v>0.58781273727831596</v>
      </c>
      <c r="D457">
        <v>0.396405080645721</v>
      </c>
      <c r="E457">
        <v>0.719423354042243</v>
      </c>
      <c r="F457">
        <v>0.37693216063961499</v>
      </c>
      <c r="G457">
        <v>0.80927874286722701</v>
      </c>
      <c r="H457">
        <v>0.79866771335187103</v>
      </c>
      <c r="I457">
        <v>0.80448385017999202</v>
      </c>
    </row>
    <row r="458" spans="1:9" x14ac:dyDescent="0.4">
      <c r="A458" t="s">
        <v>369</v>
      </c>
      <c r="B458">
        <v>0.71592791423112301</v>
      </c>
      <c r="C458">
        <v>0.52468891147368002</v>
      </c>
      <c r="D458">
        <v>0.45575756798247402</v>
      </c>
      <c r="E458">
        <v>0.55727927520603504</v>
      </c>
      <c r="F458">
        <v>0.29489218671164802</v>
      </c>
      <c r="G458">
        <v>0.73801509563080503</v>
      </c>
      <c r="H458">
        <v>0.80321986375454602</v>
      </c>
      <c r="I458">
        <v>0.79655897974254097</v>
      </c>
    </row>
    <row r="459" spans="1:9" x14ac:dyDescent="0.4">
      <c r="A459" t="s">
        <v>370</v>
      </c>
      <c r="B459">
        <v>0.69927886467245404</v>
      </c>
      <c r="C459">
        <v>0.54792776019279998</v>
      </c>
      <c r="D459">
        <v>0.490078540730642</v>
      </c>
      <c r="E459">
        <v>0.51492572314777996</v>
      </c>
      <c r="F459">
        <v>0.38722308094153002</v>
      </c>
      <c r="G459">
        <v>0.40845670829378</v>
      </c>
      <c r="H459">
        <v>0.405721327302904</v>
      </c>
      <c r="I459">
        <v>0.465282803967491</v>
      </c>
    </row>
    <row r="460" spans="1:9" x14ac:dyDescent="0.4">
      <c r="A460" t="s">
        <v>371</v>
      </c>
      <c r="B460">
        <v>0.379054854452471</v>
      </c>
      <c r="C460">
        <v>0.718316621296889</v>
      </c>
      <c r="D460">
        <v>0.73544770256900605</v>
      </c>
      <c r="E460">
        <v>0.608722838835838</v>
      </c>
      <c r="F460">
        <v>0.613407905701991</v>
      </c>
      <c r="G460">
        <v>0.80960022916882801</v>
      </c>
      <c r="H460">
        <v>0.61776389858939496</v>
      </c>
      <c r="I460">
        <v>0.82386200244610097</v>
      </c>
    </row>
    <row r="461" spans="1:9" x14ac:dyDescent="0.4">
      <c r="A461" t="s">
        <v>372</v>
      </c>
      <c r="B461">
        <v>0.63544859986438895</v>
      </c>
      <c r="C461">
        <v>0.743800043725522</v>
      </c>
      <c r="D461">
        <v>0.51297145747692796</v>
      </c>
      <c r="E461">
        <v>0.48012257329771502</v>
      </c>
      <c r="F461">
        <v>0.583340875511972</v>
      </c>
      <c r="G461">
        <v>0.72292406781811602</v>
      </c>
      <c r="H461">
        <v>0.74290396849685802</v>
      </c>
      <c r="I461">
        <v>0.78836590441587995</v>
      </c>
    </row>
    <row r="462" spans="1:9" x14ac:dyDescent="0.4">
      <c r="A462" t="s">
        <v>373</v>
      </c>
      <c r="B462">
        <v>0.59434761483259901</v>
      </c>
      <c r="C462">
        <v>0.49821597096895898</v>
      </c>
      <c r="D462">
        <v>0.56247525398779397</v>
      </c>
      <c r="E462">
        <v>0.38368301183888398</v>
      </c>
      <c r="F462">
        <v>0.69795137538452401</v>
      </c>
      <c r="G462">
        <v>0.80121700360317405</v>
      </c>
      <c r="H462">
        <v>0.80867691383217299</v>
      </c>
      <c r="I462">
        <v>0.76786948002950095</v>
      </c>
    </row>
    <row r="463" spans="1:9" x14ac:dyDescent="0.4">
      <c r="A463" t="s">
        <v>374</v>
      </c>
      <c r="B463">
        <v>0.60167545080185003</v>
      </c>
      <c r="C463">
        <v>0.38092762274707798</v>
      </c>
      <c r="D463">
        <v>0.480975269842491</v>
      </c>
      <c r="E463">
        <v>0.51264685521022801</v>
      </c>
      <c r="F463">
        <v>0.41318642364131403</v>
      </c>
      <c r="G463">
        <v>0.54426058344274997</v>
      </c>
      <c r="H463">
        <v>0.68996863753246696</v>
      </c>
      <c r="I463">
        <v>0.71915523611384402</v>
      </c>
    </row>
    <row r="464" spans="1:9" x14ac:dyDescent="0.4">
      <c r="A464" t="s">
        <v>375</v>
      </c>
      <c r="B464">
        <v>0.48074912107907802</v>
      </c>
      <c r="C464">
        <v>0.49577105574961999</v>
      </c>
      <c r="D464">
        <v>0.60018048749678399</v>
      </c>
      <c r="E464">
        <v>0.57438888394864196</v>
      </c>
      <c r="F464">
        <v>0.45313922187377698</v>
      </c>
      <c r="G464">
        <v>0.64094153236330997</v>
      </c>
      <c r="H464">
        <v>0.71681151750549399</v>
      </c>
      <c r="I464">
        <v>0.62748122159935105</v>
      </c>
    </row>
    <row r="465" spans="1:9" x14ac:dyDescent="0.4">
      <c r="A465" t="s">
        <v>376</v>
      </c>
      <c r="B465">
        <v>0.59919902230753996</v>
      </c>
      <c r="C465">
        <v>0.51376099749044901</v>
      </c>
      <c r="D465">
        <v>0.50043665549971805</v>
      </c>
      <c r="E465">
        <v>0.48103020498246901</v>
      </c>
      <c r="F465">
        <v>0.71727863405689996</v>
      </c>
      <c r="G465">
        <v>0.80312872294223703</v>
      </c>
      <c r="H465">
        <v>0.72970293326811397</v>
      </c>
      <c r="I465">
        <v>0.77390537117466796</v>
      </c>
    </row>
    <row r="466" spans="1:9" x14ac:dyDescent="0.4">
      <c r="A466" t="s">
        <v>377</v>
      </c>
      <c r="B466">
        <v>0.83830352248372297</v>
      </c>
      <c r="C466">
        <v>0.78384854235090595</v>
      </c>
      <c r="D466">
        <v>0.81063527405798996</v>
      </c>
      <c r="E466">
        <v>0.52086842301729597</v>
      </c>
      <c r="F466">
        <v>0.64195748841440403</v>
      </c>
      <c r="G466">
        <v>0.74451845293646401</v>
      </c>
      <c r="H466">
        <v>0.76911017003360105</v>
      </c>
      <c r="I466">
        <v>0.76623338836807398</v>
      </c>
    </row>
    <row r="467" spans="1:9" x14ac:dyDescent="0.4">
      <c r="A467" t="s">
        <v>378</v>
      </c>
      <c r="B467">
        <v>0.82035284422159604</v>
      </c>
      <c r="C467">
        <v>0.73241687128337396</v>
      </c>
      <c r="D467">
        <v>0.57290940499876497</v>
      </c>
      <c r="E467">
        <v>0.49622971362830498</v>
      </c>
      <c r="F467">
        <v>0.63449189012002305</v>
      </c>
      <c r="G467">
        <v>0.79839864581768405</v>
      </c>
      <c r="H467">
        <v>0.79438513116722398</v>
      </c>
      <c r="I467">
        <v>0.801546876821289</v>
      </c>
    </row>
    <row r="468" spans="1:9" x14ac:dyDescent="0.4">
      <c r="A468" t="s">
        <v>379</v>
      </c>
      <c r="B468">
        <v>0.82239469216794403</v>
      </c>
      <c r="C468">
        <v>0.69359825156172905</v>
      </c>
      <c r="D468">
        <v>0.65237947021211895</v>
      </c>
      <c r="E468">
        <v>0.586678643311773</v>
      </c>
      <c r="F468">
        <v>0.70577954516118901</v>
      </c>
      <c r="G468">
        <v>0.80002079812847804</v>
      </c>
      <c r="H468">
        <v>0.81195526950213404</v>
      </c>
      <c r="I468">
        <v>0.77789516899050504</v>
      </c>
    </row>
    <row r="469" spans="1:9" x14ac:dyDescent="0.4">
      <c r="A469" t="s">
        <v>380</v>
      </c>
      <c r="B469">
        <v>0.60017415096885296</v>
      </c>
      <c r="C469">
        <v>0.41982253523249402</v>
      </c>
      <c r="D469">
        <v>0.44830418633003</v>
      </c>
      <c r="E469">
        <v>0.47693904469671999</v>
      </c>
      <c r="F469">
        <v>0.56523523989476598</v>
      </c>
      <c r="G469">
        <v>0.74432386144211404</v>
      </c>
      <c r="H469">
        <v>0.73031090082306604</v>
      </c>
      <c r="I469">
        <v>0.73393812030553796</v>
      </c>
    </row>
    <row r="470" spans="1:9" x14ac:dyDescent="0.4">
      <c r="A470" t="s">
        <v>381</v>
      </c>
      <c r="B470">
        <v>0.80757500683537697</v>
      </c>
      <c r="C470">
        <v>0.75209932795728696</v>
      </c>
      <c r="D470">
        <v>0.74764991092224897</v>
      </c>
      <c r="E470">
        <v>0.58924353922517902</v>
      </c>
      <c r="F470">
        <v>0.59814416105374002</v>
      </c>
      <c r="G470">
        <v>0.799965428277708</v>
      </c>
      <c r="H470">
        <v>0.81268806769825097</v>
      </c>
      <c r="I470">
        <v>0.82169796197940004</v>
      </c>
    </row>
    <row r="471" spans="1:9" x14ac:dyDescent="0.4">
      <c r="A471" t="s">
        <v>382</v>
      </c>
      <c r="B471">
        <v>0.62048554787268995</v>
      </c>
      <c r="C471">
        <v>0.460100876368009</v>
      </c>
      <c r="D471">
        <v>0.77136159676771898</v>
      </c>
      <c r="E471">
        <v>0.78427663307923501</v>
      </c>
      <c r="F471">
        <v>0.74007790272052398</v>
      </c>
      <c r="G471">
        <v>0.76511645500476599</v>
      </c>
      <c r="H471">
        <v>0.759670895796556</v>
      </c>
      <c r="I471">
        <v>0.72392557125825197</v>
      </c>
    </row>
    <row r="472" spans="1:9" x14ac:dyDescent="0.4">
      <c r="A472" t="s">
        <v>383</v>
      </c>
      <c r="B472">
        <v>0.54108237947216398</v>
      </c>
      <c r="C472">
        <v>0.476723037375749</v>
      </c>
      <c r="D472">
        <v>0.66249238875986105</v>
      </c>
      <c r="E472">
        <v>0.54727391000012404</v>
      </c>
      <c r="F472">
        <v>0.736788984473425</v>
      </c>
      <c r="G472">
        <v>0.759464780792935</v>
      </c>
      <c r="H472">
        <v>0.79258645809333705</v>
      </c>
      <c r="I472">
        <v>0.77584468089897196</v>
      </c>
    </row>
    <row r="473" spans="1:9" x14ac:dyDescent="0.4">
      <c r="A473" t="s">
        <v>384</v>
      </c>
      <c r="B473">
        <v>0.69803767063115796</v>
      </c>
      <c r="C473">
        <v>0.54587488503832604</v>
      </c>
      <c r="D473">
        <v>0.54340552813128395</v>
      </c>
      <c r="E473">
        <v>0.67830028933914099</v>
      </c>
      <c r="F473">
        <v>0.673878527001331</v>
      </c>
      <c r="G473">
        <v>0.76917955122495896</v>
      </c>
      <c r="H473">
        <v>0.56750781834125497</v>
      </c>
      <c r="I473">
        <v>0.57930730283260301</v>
      </c>
    </row>
    <row r="474" spans="1:9" x14ac:dyDescent="0.4">
      <c r="A474" t="s">
        <v>385</v>
      </c>
      <c r="B474">
        <v>0.703889810203851</v>
      </c>
      <c r="C474">
        <v>0.52022295666264995</v>
      </c>
      <c r="D474">
        <v>0.57359904845009801</v>
      </c>
      <c r="E474">
        <v>0.53144824955162095</v>
      </c>
      <c r="F474">
        <v>0.52672091855125103</v>
      </c>
      <c r="G474">
        <v>0.73166531348949004</v>
      </c>
      <c r="H474">
        <v>0.76962956949904704</v>
      </c>
      <c r="I474">
        <v>0.77794258894173696</v>
      </c>
    </row>
    <row r="475" spans="1:9" x14ac:dyDescent="0.4">
      <c r="A475" t="s">
        <v>386</v>
      </c>
      <c r="B475">
        <v>0.77589567569547102</v>
      </c>
      <c r="C475">
        <v>0.71120122459423796</v>
      </c>
      <c r="D475">
        <v>0.71692768627694903</v>
      </c>
      <c r="E475">
        <v>0.67494049680913504</v>
      </c>
      <c r="F475">
        <v>0.67903311711285097</v>
      </c>
      <c r="G475">
        <v>0.64467068693854601</v>
      </c>
      <c r="H475">
        <v>0.67626213057096696</v>
      </c>
      <c r="I475">
        <v>0.66003062665840595</v>
      </c>
    </row>
    <row r="476" spans="1:9" x14ac:dyDescent="0.4">
      <c r="A476" t="s">
        <v>387</v>
      </c>
      <c r="B476">
        <v>0.65941156954378699</v>
      </c>
      <c r="C476">
        <v>0.53430880936416403</v>
      </c>
      <c r="D476">
        <v>0.50845920540191003</v>
      </c>
      <c r="E476">
        <v>0.45595728303935101</v>
      </c>
      <c r="F476">
        <v>0.63452062268514797</v>
      </c>
      <c r="G476">
        <v>0.80184725426338799</v>
      </c>
      <c r="H476">
        <v>0.708871392301611</v>
      </c>
      <c r="I476">
        <v>0.52551135195268095</v>
      </c>
    </row>
    <row r="477" spans="1:9" x14ac:dyDescent="0.4">
      <c r="A477" t="s">
        <v>388</v>
      </c>
      <c r="B477">
        <v>0.62780813181400297</v>
      </c>
      <c r="C477">
        <v>0.57695089477300698</v>
      </c>
      <c r="D477">
        <v>0.58232905113697098</v>
      </c>
      <c r="E477">
        <v>0.60217427265644097</v>
      </c>
      <c r="F477">
        <v>0.564525063723326</v>
      </c>
      <c r="G477">
        <v>0.63220924752950802</v>
      </c>
      <c r="H477">
        <v>0.64411067157983704</v>
      </c>
      <c r="I477">
        <v>0.63785558566451095</v>
      </c>
    </row>
    <row r="478" spans="1:9" x14ac:dyDescent="0.4">
      <c r="A478" t="s">
        <v>389</v>
      </c>
      <c r="B478">
        <v>0.71225107780524599</v>
      </c>
      <c r="C478">
        <v>0.62111050635576204</v>
      </c>
      <c r="D478">
        <v>0.74098954243319404</v>
      </c>
      <c r="E478">
        <v>0.75738999886172198</v>
      </c>
      <c r="F478">
        <v>0.73596056870051796</v>
      </c>
      <c r="G478">
        <v>0.75254336850983705</v>
      </c>
      <c r="H478">
        <v>0.62112109788826497</v>
      </c>
      <c r="I478">
        <v>0.67788080019610297</v>
      </c>
    </row>
    <row r="479" spans="1:9" x14ac:dyDescent="0.4">
      <c r="A479" t="s">
        <v>390</v>
      </c>
      <c r="B479">
        <v>0.51764923947698904</v>
      </c>
      <c r="C479">
        <v>0.368556008619421</v>
      </c>
      <c r="D479">
        <v>0.45035623715204298</v>
      </c>
      <c r="E479">
        <v>0.60342547122169898</v>
      </c>
      <c r="F479">
        <v>0.62684104197165502</v>
      </c>
      <c r="G479">
        <v>0.67929016491946104</v>
      </c>
      <c r="H479">
        <v>0.68963632864110602</v>
      </c>
      <c r="I479">
        <v>0.62762905306675898</v>
      </c>
    </row>
    <row r="480" spans="1:9" x14ac:dyDescent="0.4">
      <c r="A480" t="s">
        <v>391</v>
      </c>
      <c r="B480">
        <v>0.67118887354930301</v>
      </c>
      <c r="C480">
        <v>0.46013349232574302</v>
      </c>
      <c r="D480">
        <v>0.57118334000309301</v>
      </c>
      <c r="E480">
        <v>0.57649247969190298</v>
      </c>
      <c r="F480">
        <v>0.55473688431084101</v>
      </c>
      <c r="G480">
        <v>0.49670182851453598</v>
      </c>
      <c r="H480">
        <v>0.50401995206872596</v>
      </c>
      <c r="I480">
        <v>0.51766094379127003</v>
      </c>
    </row>
    <row r="481" spans="1:9" x14ac:dyDescent="0.4">
      <c r="A481" t="s">
        <v>392</v>
      </c>
      <c r="B481">
        <v>0.80817804831854001</v>
      </c>
      <c r="C481">
        <v>0.73232619401434795</v>
      </c>
      <c r="D481">
        <v>0.76394705369438898</v>
      </c>
      <c r="E481">
        <v>0.77071552461301795</v>
      </c>
      <c r="F481">
        <v>0.73603643078199599</v>
      </c>
      <c r="G481">
        <v>0.75253847661152695</v>
      </c>
      <c r="H481">
        <v>0.80095285345131295</v>
      </c>
      <c r="I481">
        <v>0.79404588946154397</v>
      </c>
    </row>
    <row r="482" spans="1:9" x14ac:dyDescent="0.4">
      <c r="A482" t="s">
        <v>596</v>
      </c>
      <c r="B482">
        <v>0.68246783415476497</v>
      </c>
      <c r="C482">
        <v>0.54473756849765798</v>
      </c>
      <c r="D482">
        <v>0.72615790367126498</v>
      </c>
      <c r="E482">
        <v>0.79402767618497205</v>
      </c>
      <c r="F482">
        <v>0.76796667973200505</v>
      </c>
      <c r="G482">
        <v>0.79192815224329605</v>
      </c>
      <c r="H482">
        <v>0.58093778093655901</v>
      </c>
      <c r="I482">
        <v>0.48773763378461199</v>
      </c>
    </row>
    <row r="483" spans="1:9" x14ac:dyDescent="0.4">
      <c r="A483" t="s">
        <v>597</v>
      </c>
      <c r="B483">
        <v>0.57333538220042302</v>
      </c>
      <c r="C483">
        <v>0.50563634009588299</v>
      </c>
      <c r="D483">
        <v>0.698023248286474</v>
      </c>
      <c r="E483">
        <v>0.69230819316137404</v>
      </c>
      <c r="F483">
        <v>0.71473986194247296</v>
      </c>
      <c r="G483">
        <v>0.74326510088784303</v>
      </c>
      <c r="H483">
        <v>0.55188321641513305</v>
      </c>
      <c r="I483">
        <v>0.50323162901969198</v>
      </c>
    </row>
    <row r="484" spans="1:9" x14ac:dyDescent="0.4">
      <c r="A484" t="s">
        <v>582</v>
      </c>
      <c r="B484">
        <v>0.49653497338295</v>
      </c>
      <c r="C484">
        <v>0.40570823748906498</v>
      </c>
      <c r="D484">
        <v>0.45910924275716097</v>
      </c>
      <c r="E484">
        <v>0.43678263227144898</v>
      </c>
      <c r="F484">
        <v>0.52074100573857596</v>
      </c>
      <c r="G484">
        <v>0.59710115194320701</v>
      </c>
      <c r="H484">
        <v>0.67773102124532103</v>
      </c>
      <c r="I484">
        <v>0.56163205703099595</v>
      </c>
    </row>
    <row r="485" spans="1:9" x14ac:dyDescent="0.4">
      <c r="A485" t="s">
        <v>393</v>
      </c>
      <c r="B485">
        <v>0.14023527316749099</v>
      </c>
      <c r="C485">
        <v>0.58198419000421298</v>
      </c>
      <c r="D485">
        <v>0.64428725625787497</v>
      </c>
      <c r="E485">
        <v>0.59232596946614102</v>
      </c>
      <c r="F485">
        <v>0.55664460999625098</v>
      </c>
      <c r="G485">
        <v>0.52574667547430298</v>
      </c>
      <c r="H485">
        <v>0.61914391496351795</v>
      </c>
      <c r="I485">
        <v>0.56793379464319804</v>
      </c>
    </row>
    <row r="486" spans="1:9" x14ac:dyDescent="0.4">
      <c r="A486" t="s">
        <v>394</v>
      </c>
      <c r="B486">
        <v>0.45519533564173997</v>
      </c>
      <c r="C486">
        <v>0.486011315905859</v>
      </c>
      <c r="D486">
        <v>0.57978221774101302</v>
      </c>
      <c r="E486">
        <v>0.57239800218551895</v>
      </c>
      <c r="F486">
        <v>0.498880806896422</v>
      </c>
      <c r="G486">
        <v>0.55902927404358305</v>
      </c>
      <c r="H486">
        <v>0.64610162140831096</v>
      </c>
      <c r="I486">
        <v>0.62487286187353597</v>
      </c>
    </row>
    <row r="487" spans="1:9" x14ac:dyDescent="0.4">
      <c r="A487" t="s">
        <v>395</v>
      </c>
      <c r="B487">
        <v>0.50934547682603204</v>
      </c>
      <c r="C487">
        <v>0.59715138320569605</v>
      </c>
      <c r="D487">
        <v>0.70204689602057102</v>
      </c>
      <c r="E487">
        <v>0.75900329456285198</v>
      </c>
      <c r="F487">
        <v>0.76307612216031095</v>
      </c>
      <c r="G487">
        <v>0.79790611123597199</v>
      </c>
      <c r="H487">
        <v>0.77740766383983495</v>
      </c>
      <c r="I487">
        <v>0.78684231362960899</v>
      </c>
    </row>
    <row r="488" spans="1:9" x14ac:dyDescent="0.4">
      <c r="A488" t="s">
        <v>396</v>
      </c>
      <c r="B488">
        <v>0.58219174544016505</v>
      </c>
      <c r="C488">
        <v>0.47560664845837503</v>
      </c>
      <c r="D488">
        <v>0.60088411304685796</v>
      </c>
      <c r="E488">
        <v>0.56941064033243405</v>
      </c>
      <c r="F488">
        <v>0.57166709999243404</v>
      </c>
      <c r="G488">
        <v>0.56923467086421098</v>
      </c>
      <c r="H488">
        <v>0.65683006412453104</v>
      </c>
      <c r="I488">
        <v>0.57246492968665197</v>
      </c>
    </row>
    <row r="489" spans="1:9" x14ac:dyDescent="0.4">
      <c r="A489" t="s">
        <v>397</v>
      </c>
      <c r="B489">
        <v>0.49350610375404402</v>
      </c>
      <c r="C489">
        <v>0.41847837397030402</v>
      </c>
      <c r="D489">
        <v>0.54201650193759399</v>
      </c>
      <c r="E489">
        <v>0.43089435356003902</v>
      </c>
      <c r="F489">
        <v>0.65566594260079503</v>
      </c>
      <c r="G489">
        <v>0.77940989817891804</v>
      </c>
      <c r="H489">
        <v>0.61785293051174695</v>
      </c>
      <c r="I489">
        <v>0.65143788712365303</v>
      </c>
    </row>
    <row r="490" spans="1:9" x14ac:dyDescent="0.4">
      <c r="A490" t="s">
        <v>398</v>
      </c>
      <c r="B490">
        <v>0.64108991995453801</v>
      </c>
      <c r="C490">
        <v>0.489435665309429</v>
      </c>
      <c r="D490">
        <v>0.54103994990388504</v>
      </c>
      <c r="E490">
        <v>0.63179769863684998</v>
      </c>
      <c r="F490">
        <v>0.57629657040039695</v>
      </c>
      <c r="G490">
        <v>0.53504558776815703</v>
      </c>
      <c r="H490">
        <v>0.58189771572748805</v>
      </c>
      <c r="I490">
        <v>0.603431455790997</v>
      </c>
    </row>
    <row r="491" spans="1:9" x14ac:dyDescent="0.4">
      <c r="A491" t="s">
        <v>399</v>
      </c>
      <c r="B491">
        <v>0.49706267852049602</v>
      </c>
      <c r="C491">
        <v>0.33461208412280502</v>
      </c>
      <c r="D491">
        <v>0.70722640477693999</v>
      </c>
      <c r="E491">
        <v>0.82264863527738097</v>
      </c>
      <c r="F491">
        <v>0.78974928305699299</v>
      </c>
      <c r="G491">
        <v>0.83261794998095595</v>
      </c>
      <c r="H491">
        <v>0.80184323971088101</v>
      </c>
      <c r="I491">
        <v>0.824645663683231</v>
      </c>
    </row>
    <row r="492" spans="1:9" x14ac:dyDescent="0.4">
      <c r="A492" t="s">
        <v>400</v>
      </c>
      <c r="B492">
        <v>0.58001350425183795</v>
      </c>
      <c r="C492">
        <v>0.62017420306801796</v>
      </c>
      <c r="D492">
        <v>0.60338750481605496</v>
      </c>
      <c r="E492">
        <v>0.59703763201832805</v>
      </c>
      <c r="F492">
        <v>0.73185636103153195</v>
      </c>
      <c r="G492">
        <v>0.79266376793384596</v>
      </c>
      <c r="H492">
        <v>0.69573450461029995</v>
      </c>
      <c r="I492">
        <v>0.55821245722472701</v>
      </c>
    </row>
    <row r="493" spans="1:9" x14ac:dyDescent="0.4">
      <c r="A493" t="s">
        <v>401</v>
      </c>
      <c r="B493">
        <v>0.41247443252421401</v>
      </c>
      <c r="C493">
        <v>0.52568251380683695</v>
      </c>
      <c r="D493">
        <v>0.58007322452592502</v>
      </c>
      <c r="E493">
        <v>0.495444676766159</v>
      </c>
      <c r="F493">
        <v>0.47287077197791799</v>
      </c>
      <c r="G493">
        <v>0.585211614133618</v>
      </c>
      <c r="H493">
        <v>0.70194845588494703</v>
      </c>
      <c r="I493">
        <v>0.60443209840896295</v>
      </c>
    </row>
    <row r="494" spans="1:9" x14ac:dyDescent="0.4">
      <c r="A494" t="s">
        <v>402</v>
      </c>
      <c r="B494">
        <v>0.62596861830407402</v>
      </c>
      <c r="C494">
        <v>0.49231333375589997</v>
      </c>
      <c r="D494">
        <v>0.43262717556830799</v>
      </c>
      <c r="E494">
        <v>0.44165574523661</v>
      </c>
      <c r="F494">
        <v>0.26075256031705701</v>
      </c>
      <c r="G494">
        <v>0.45321879273515098</v>
      </c>
      <c r="H494">
        <v>0.80967573365699397</v>
      </c>
      <c r="I494">
        <v>0.83052216795845302</v>
      </c>
    </row>
    <row r="495" spans="1:9" x14ac:dyDescent="0.4">
      <c r="A495" t="s">
        <v>403</v>
      </c>
      <c r="B495">
        <v>0.39743664059252998</v>
      </c>
      <c r="C495">
        <v>0.52345613158713999</v>
      </c>
      <c r="D495">
        <v>0.57497380514369101</v>
      </c>
      <c r="E495">
        <v>0.78661218511217901</v>
      </c>
      <c r="F495">
        <v>0.75964211795099701</v>
      </c>
      <c r="G495">
        <v>0.81078226759290595</v>
      </c>
      <c r="H495">
        <v>0.478751370396377</v>
      </c>
      <c r="I495">
        <v>0.77347165066019397</v>
      </c>
    </row>
    <row r="496" spans="1:9" x14ac:dyDescent="0.4">
      <c r="A496" t="s">
        <v>404</v>
      </c>
      <c r="B496">
        <v>0.67359102943729099</v>
      </c>
      <c r="C496">
        <v>0.41539188961073198</v>
      </c>
      <c r="D496">
        <v>0.62835591859211104</v>
      </c>
      <c r="E496">
        <v>0.40183352803908301</v>
      </c>
      <c r="F496">
        <v>0.43225730102875298</v>
      </c>
      <c r="G496">
        <v>0.62314148428123095</v>
      </c>
      <c r="H496">
        <v>0.712506186755407</v>
      </c>
      <c r="I496">
        <v>0.73556835251736497</v>
      </c>
    </row>
    <row r="497" spans="1:9" x14ac:dyDescent="0.4">
      <c r="A497" t="s">
        <v>405</v>
      </c>
      <c r="B497">
        <v>0.671464717065966</v>
      </c>
      <c r="C497">
        <v>0.54833054461994701</v>
      </c>
      <c r="D497">
        <v>0.47367534645505799</v>
      </c>
      <c r="E497">
        <v>0.51727529957487794</v>
      </c>
      <c r="F497">
        <v>0.42828714444830601</v>
      </c>
      <c r="G497">
        <v>0.47279731023150501</v>
      </c>
      <c r="H497">
        <v>0.54330337953728602</v>
      </c>
      <c r="I497">
        <v>0.49213744659681602</v>
      </c>
    </row>
    <row r="498" spans="1:9" x14ac:dyDescent="0.4">
      <c r="A498" t="s">
        <v>406</v>
      </c>
      <c r="B498">
        <v>0.74371197700500502</v>
      </c>
      <c r="C498">
        <v>0.75075658559799197</v>
      </c>
      <c r="D498">
        <v>0.76882892370223999</v>
      </c>
      <c r="E498">
        <v>0.67651109933853104</v>
      </c>
      <c r="F498">
        <v>0.49110475420951799</v>
      </c>
      <c r="G498">
        <v>0.81730394124984695</v>
      </c>
      <c r="H498">
        <v>0.79178161621093801</v>
      </c>
      <c r="I498">
        <v>0.78760323286056499</v>
      </c>
    </row>
    <row r="499" spans="1:9" x14ac:dyDescent="0.4">
      <c r="A499" t="s">
        <v>407</v>
      </c>
      <c r="B499">
        <v>0.75410669154309196</v>
      </c>
      <c r="C499">
        <v>0.66326324483181598</v>
      </c>
      <c r="D499">
        <v>0.67537610454762198</v>
      </c>
      <c r="E499">
        <v>0.61923482570242405</v>
      </c>
      <c r="F499">
        <v>0.61187793853435102</v>
      </c>
      <c r="G499">
        <v>0.824319625154455</v>
      </c>
      <c r="H499">
        <v>0.76990669458470395</v>
      </c>
      <c r="I499">
        <v>0.75116043141547695</v>
      </c>
    </row>
    <row r="500" spans="1:9" x14ac:dyDescent="0.4">
      <c r="A500" t="s">
        <v>408</v>
      </c>
      <c r="B500">
        <v>0.47639056444168099</v>
      </c>
      <c r="C500">
        <v>0.48129773537317899</v>
      </c>
      <c r="D500">
        <v>0.43815770546595301</v>
      </c>
      <c r="E500">
        <v>0.42341189384460398</v>
      </c>
      <c r="F500">
        <v>0.73564717902077603</v>
      </c>
      <c r="G500">
        <v>0.80906432734595402</v>
      </c>
      <c r="H500">
        <v>0.77189441521962499</v>
      </c>
      <c r="I500">
        <v>0.78198813729815997</v>
      </c>
    </row>
    <row r="501" spans="1:9" x14ac:dyDescent="0.4">
      <c r="A501" t="s">
        <v>409</v>
      </c>
      <c r="B501">
        <v>0.74439471006393398</v>
      </c>
      <c r="C501">
        <v>0.54712039828300496</v>
      </c>
      <c r="D501">
        <v>0.59254938364028897</v>
      </c>
      <c r="E501">
        <v>0.51671942830085804</v>
      </c>
      <c r="F501">
        <v>0.41710867881774899</v>
      </c>
      <c r="G501">
        <v>0.57591778397560101</v>
      </c>
      <c r="H501">
        <v>0.66368179559707596</v>
      </c>
      <c r="I501">
        <v>0.62825853347778304</v>
      </c>
    </row>
    <row r="502" spans="1:9" x14ac:dyDescent="0.4">
      <c r="A502" t="s">
        <v>410</v>
      </c>
      <c r="B502">
        <v>0.71417626354002195</v>
      </c>
      <c r="C502">
        <v>0.676186781737112</v>
      </c>
      <c r="D502">
        <v>0.61541645997954997</v>
      </c>
      <c r="E502">
        <v>0.57093930580923602</v>
      </c>
      <c r="F502">
        <v>0.69168397688096594</v>
      </c>
      <c r="G502">
        <v>0.83467429587917896</v>
      </c>
      <c r="H502">
        <v>0.61656373450833002</v>
      </c>
      <c r="I502">
        <v>0.621020041165813</v>
      </c>
    </row>
    <row r="503" spans="1:9" x14ac:dyDescent="0.4">
      <c r="A503" t="s">
        <v>411</v>
      </c>
      <c r="B503">
        <v>0.81384049550346704</v>
      </c>
      <c r="C503">
        <v>0.74435046185617904</v>
      </c>
      <c r="D503">
        <v>0.73416861762171204</v>
      </c>
      <c r="E503">
        <v>0.68719697516897404</v>
      </c>
      <c r="F503">
        <v>0.52513257576071704</v>
      </c>
      <c r="G503">
        <v>0.77006151106046605</v>
      </c>
      <c r="H503">
        <v>0.79839615977328804</v>
      </c>
      <c r="I503">
        <v>0.76141470929850696</v>
      </c>
    </row>
    <row r="504" spans="1:9" x14ac:dyDescent="0.4">
      <c r="A504" t="s">
        <v>412</v>
      </c>
      <c r="B504">
        <v>0.79585004784166802</v>
      </c>
      <c r="C504">
        <v>0.688886988908053</v>
      </c>
      <c r="D504">
        <v>0.74248408339917704</v>
      </c>
      <c r="E504">
        <v>0.62729623168706905</v>
      </c>
      <c r="F504">
        <v>0.68347854539751995</v>
      </c>
      <c r="G504">
        <v>0.79824646562337898</v>
      </c>
      <c r="H504">
        <v>0.54525667615234896</v>
      </c>
      <c r="I504">
        <v>0.598424406722188</v>
      </c>
    </row>
    <row r="505" spans="1:9" x14ac:dyDescent="0.4">
      <c r="A505" t="s">
        <v>413</v>
      </c>
      <c r="B505">
        <v>0.62863984056141098</v>
      </c>
      <c r="C505">
        <v>0.64486719603123899</v>
      </c>
      <c r="D505">
        <v>0.47517186856788102</v>
      </c>
      <c r="E505">
        <v>0.55348392737948404</v>
      </c>
      <c r="F505">
        <v>0.52425239591494799</v>
      </c>
      <c r="G505">
        <v>0.65994459908941505</v>
      </c>
      <c r="H505">
        <v>0.66885901015737803</v>
      </c>
      <c r="I505">
        <v>0.70379112466521898</v>
      </c>
    </row>
    <row r="506" spans="1:9" x14ac:dyDescent="0.4">
      <c r="A506" t="s">
        <v>414</v>
      </c>
      <c r="B506">
        <v>0.50033686266225896</v>
      </c>
      <c r="C506">
        <v>0.59428069872014699</v>
      </c>
      <c r="D506">
        <v>0.54156243976424701</v>
      </c>
      <c r="E506">
        <v>0.51114414135615005</v>
      </c>
      <c r="F506">
        <v>0.64385089745708501</v>
      </c>
      <c r="G506">
        <v>0.78336021830053904</v>
      </c>
      <c r="H506">
        <v>0.78604058424631795</v>
      </c>
      <c r="I506">
        <v>0.72739245611078596</v>
      </c>
    </row>
    <row r="507" spans="1:9" x14ac:dyDescent="0.4">
      <c r="A507" t="s">
        <v>415</v>
      </c>
      <c r="B507">
        <v>0.73597381395452099</v>
      </c>
      <c r="C507">
        <v>0.55731038486256301</v>
      </c>
      <c r="D507">
        <v>0.55236039880443999</v>
      </c>
      <c r="E507">
        <v>0.47813387653406902</v>
      </c>
      <c r="F507">
        <v>0.44868272367645701</v>
      </c>
      <c r="G507">
        <v>0.62887744956156799</v>
      </c>
      <c r="H507">
        <v>0.58444447727764404</v>
      </c>
      <c r="I507">
        <v>0.71081845549976097</v>
      </c>
    </row>
    <row r="508" spans="1:9" x14ac:dyDescent="0.4">
      <c r="A508" t="s">
        <v>416</v>
      </c>
      <c r="B508">
        <v>0.76480192303657502</v>
      </c>
      <c r="C508">
        <v>0.68096307992935201</v>
      </c>
      <c r="D508">
        <v>0.66641279339790305</v>
      </c>
      <c r="E508">
        <v>0.65108072638511605</v>
      </c>
      <c r="F508">
        <v>0.75384420871734603</v>
      </c>
      <c r="G508">
        <v>0.80684138774871805</v>
      </c>
      <c r="H508">
        <v>0.71245063304901102</v>
      </c>
      <c r="I508">
        <v>0.67030436158180196</v>
      </c>
    </row>
    <row r="509" spans="1:9" x14ac:dyDescent="0.4">
      <c r="A509" t="s">
        <v>417</v>
      </c>
      <c r="B509">
        <v>0.88779111883856998</v>
      </c>
      <c r="C509">
        <v>0.82441125810146298</v>
      </c>
      <c r="D509">
        <v>0.81112274256619499</v>
      </c>
      <c r="E509">
        <v>0.56766524030403698</v>
      </c>
      <c r="F509">
        <v>0.76935702020471797</v>
      </c>
      <c r="G509">
        <v>0.83059905469417605</v>
      </c>
      <c r="H509">
        <v>0.386870441788977</v>
      </c>
      <c r="I509">
        <v>0.56188771060922005</v>
      </c>
    </row>
    <row r="510" spans="1:9" x14ac:dyDescent="0.4">
      <c r="A510" t="s">
        <v>418</v>
      </c>
      <c r="B510">
        <v>0.89443839642039502</v>
      </c>
      <c r="C510">
        <v>0.82123751493922503</v>
      </c>
      <c r="D510">
        <v>0.76303255139735704</v>
      </c>
      <c r="E510">
        <v>0.51491870221338798</v>
      </c>
      <c r="F510">
        <v>0.74508940127857903</v>
      </c>
      <c r="G510">
        <v>0.82106962538602102</v>
      </c>
      <c r="H510">
        <v>0.59312040345710604</v>
      </c>
      <c r="I510">
        <v>0.77395415410660795</v>
      </c>
    </row>
    <row r="511" spans="1:9" x14ac:dyDescent="0.4">
      <c r="A511" t="s">
        <v>419</v>
      </c>
      <c r="B511">
        <v>0.85843734180225995</v>
      </c>
      <c r="C511">
        <v>0.79874198051059997</v>
      </c>
      <c r="D511">
        <v>0.77836443264694799</v>
      </c>
      <c r="E511">
        <v>0.49951353625339601</v>
      </c>
      <c r="F511">
        <v>0.63470128222423405</v>
      </c>
      <c r="G511">
        <v>0.83171066729461496</v>
      </c>
      <c r="H511">
        <v>0.792471136240398</v>
      </c>
      <c r="I511">
        <v>0.78237841409795394</v>
      </c>
    </row>
    <row r="512" spans="1:9" x14ac:dyDescent="0.4">
      <c r="A512" t="s">
        <v>420</v>
      </c>
      <c r="B512">
        <v>0.84418658095021404</v>
      </c>
      <c r="C512">
        <v>0.75905654891844698</v>
      </c>
      <c r="D512">
        <v>0.76181535278597201</v>
      </c>
      <c r="E512">
        <v>0.62609266369573502</v>
      </c>
      <c r="F512">
        <v>0.691089003316818</v>
      </c>
      <c r="G512">
        <v>0.83026231296600805</v>
      </c>
      <c r="H512">
        <v>0.78109894548693004</v>
      </c>
      <c r="I512">
        <v>0.56412331519588399</v>
      </c>
    </row>
    <row r="513" spans="1:9" x14ac:dyDescent="0.4">
      <c r="A513" t="s">
        <v>421</v>
      </c>
      <c r="B513">
        <v>0.84902943074703197</v>
      </c>
      <c r="C513">
        <v>0.75263515710830697</v>
      </c>
      <c r="D513">
        <v>0.74041199535131497</v>
      </c>
      <c r="E513">
        <v>0.62846151590347299</v>
      </c>
      <c r="F513">
        <v>0.73517215698957405</v>
      </c>
      <c r="G513">
        <v>0.82556128054857303</v>
      </c>
      <c r="H513">
        <v>0.51890807598829303</v>
      </c>
      <c r="I513">
        <v>0.65762784257531204</v>
      </c>
    </row>
    <row r="514" spans="1:9" x14ac:dyDescent="0.4">
      <c r="A514" t="s">
        <v>422</v>
      </c>
      <c r="B514">
        <v>0.46475176634015303</v>
      </c>
      <c r="C514">
        <v>0.57965840439538696</v>
      </c>
      <c r="D514">
        <v>0.56839371855194498</v>
      </c>
      <c r="E514">
        <v>0.56237449517121196</v>
      </c>
      <c r="F514">
        <v>0.696077261422132</v>
      </c>
      <c r="G514">
        <v>0.79630543734576298</v>
      </c>
      <c r="H514">
        <v>0.78297624072513095</v>
      </c>
      <c r="I514">
        <v>0.76898508136336896</v>
      </c>
    </row>
    <row r="515" spans="1:9" x14ac:dyDescent="0.4">
      <c r="A515" t="s">
        <v>423</v>
      </c>
      <c r="B515">
        <v>0.73702545464038804</v>
      </c>
      <c r="C515">
        <v>0.77463128417730298</v>
      </c>
      <c r="D515">
        <v>0.76420573145151105</v>
      </c>
      <c r="E515">
        <v>0.64973686635494199</v>
      </c>
      <c r="F515">
        <v>0.67493818700313601</v>
      </c>
      <c r="G515">
        <v>0.82831092178821597</v>
      </c>
      <c r="H515">
        <v>0.79470862448215496</v>
      </c>
      <c r="I515">
        <v>0.78815387189388297</v>
      </c>
    </row>
    <row r="516" spans="1:9" x14ac:dyDescent="0.4">
      <c r="A516" t="s">
        <v>424</v>
      </c>
      <c r="B516">
        <v>0.51886003917338797</v>
      </c>
      <c r="C516">
        <v>0.76803730399000902</v>
      </c>
      <c r="D516">
        <v>0.77293937346514596</v>
      </c>
      <c r="E516">
        <v>0.72303454431833003</v>
      </c>
      <c r="F516">
        <v>0.67912154805426495</v>
      </c>
      <c r="G516">
        <v>0.78548572577682196</v>
      </c>
      <c r="H516">
        <v>0.78960340864518097</v>
      </c>
      <c r="I516">
        <v>0.73016558675205001</v>
      </c>
    </row>
    <row r="517" spans="1:9" x14ac:dyDescent="0.4">
      <c r="A517" t="s">
        <v>425</v>
      </c>
      <c r="B517">
        <v>0.77693004367199303</v>
      </c>
      <c r="C517">
        <v>0.67873331714183704</v>
      </c>
      <c r="D517">
        <v>0.609017378472267</v>
      </c>
      <c r="E517">
        <v>0.39060879134117299</v>
      </c>
      <c r="F517">
        <v>0.74352287231607606</v>
      </c>
      <c r="G517">
        <v>0.82062893725456099</v>
      </c>
      <c r="H517">
        <v>0.79204054715785599</v>
      </c>
      <c r="I517">
        <v>0.76305842526415602</v>
      </c>
    </row>
    <row r="518" spans="1:9" x14ac:dyDescent="0.4">
      <c r="A518" t="s">
        <v>426</v>
      </c>
      <c r="B518">
        <v>0.673386654257775</v>
      </c>
      <c r="C518">
        <v>0.46819302700460003</v>
      </c>
      <c r="D518">
        <v>0.49538475647568703</v>
      </c>
      <c r="E518">
        <v>0.42343977801501798</v>
      </c>
      <c r="F518">
        <v>0.52119460478424995</v>
      </c>
      <c r="G518">
        <v>0.79868010058998995</v>
      </c>
      <c r="H518">
        <v>0.77437179312110005</v>
      </c>
      <c r="I518">
        <v>0.78515834137797302</v>
      </c>
    </row>
    <row r="519" spans="1:9" x14ac:dyDescent="0.4">
      <c r="A519" t="s">
        <v>427</v>
      </c>
      <c r="B519">
        <v>0.495252612800825</v>
      </c>
      <c r="C519">
        <v>0.52712828914324406</v>
      </c>
      <c r="D519">
        <v>0.59014725543203805</v>
      </c>
      <c r="E519">
        <v>0.54228742420673404</v>
      </c>
      <c r="F519">
        <v>0.55546045658134302</v>
      </c>
      <c r="G519">
        <v>0.66497442268189899</v>
      </c>
      <c r="H519">
        <v>0.72150779338110005</v>
      </c>
      <c r="I519">
        <v>0.71733137681370696</v>
      </c>
    </row>
    <row r="520" spans="1:9" x14ac:dyDescent="0.4">
      <c r="A520" t="s">
        <v>428</v>
      </c>
      <c r="B520">
        <v>0.59832261773673001</v>
      </c>
      <c r="C520">
        <v>0.46424215625632897</v>
      </c>
      <c r="D520">
        <v>0.58286174996332696</v>
      </c>
      <c r="E520">
        <v>0.58712255187106799</v>
      </c>
      <c r="F520">
        <v>0.56671901273004899</v>
      </c>
      <c r="G520">
        <v>0.69351043213497499</v>
      </c>
      <c r="H520">
        <v>0.76879002018408404</v>
      </c>
      <c r="I520">
        <v>0.63559992792028397</v>
      </c>
    </row>
    <row r="521" spans="1:9" x14ac:dyDescent="0.4">
      <c r="A521" t="s">
        <v>429</v>
      </c>
      <c r="B521">
        <v>0.69624579520452601</v>
      </c>
      <c r="C521">
        <v>0.50152998311178998</v>
      </c>
      <c r="D521">
        <v>0.60634957041059201</v>
      </c>
      <c r="E521">
        <v>0.65621012449264504</v>
      </c>
      <c r="F521">
        <v>0.63191362222035696</v>
      </c>
      <c r="G521">
        <v>0.71408807663690499</v>
      </c>
      <c r="H521">
        <v>0.63043376093819004</v>
      </c>
      <c r="I521">
        <v>0.53065476531074196</v>
      </c>
    </row>
    <row r="522" spans="1:9" x14ac:dyDescent="0.4">
      <c r="A522" t="s">
        <v>430</v>
      </c>
      <c r="B522">
        <v>0.61629961058497396</v>
      </c>
      <c r="C522">
        <v>0.54949668103030802</v>
      </c>
      <c r="D522">
        <v>0.64461434472884505</v>
      </c>
      <c r="E522">
        <v>0.56794246711901297</v>
      </c>
      <c r="F522">
        <v>0.60141892624752902</v>
      </c>
      <c r="G522">
        <v>0.63358983237828503</v>
      </c>
      <c r="H522">
        <v>0.56233149660485104</v>
      </c>
      <c r="I522">
        <v>0.66021447202989003</v>
      </c>
    </row>
    <row r="523" spans="1:9" x14ac:dyDescent="0.4">
      <c r="A523" t="s">
        <v>431</v>
      </c>
      <c r="B523">
        <v>0.58787679804696003</v>
      </c>
      <c r="C523">
        <v>0.557115479972628</v>
      </c>
      <c r="D523">
        <v>0.60150046348571795</v>
      </c>
      <c r="E523">
        <v>0.54708193606800504</v>
      </c>
      <c r="F523">
        <v>0.686934819486406</v>
      </c>
      <c r="G523">
        <v>0.76840792761908605</v>
      </c>
      <c r="H523">
        <v>0.53122206926345805</v>
      </c>
      <c r="I523">
        <v>0.630932642353906</v>
      </c>
    </row>
    <row r="524" spans="1:9" x14ac:dyDescent="0.4">
      <c r="A524" t="s">
        <v>432</v>
      </c>
      <c r="B524">
        <v>0.68323151588439901</v>
      </c>
      <c r="C524">
        <v>0.51219666957855203</v>
      </c>
      <c r="D524">
        <v>0.57415773987770102</v>
      </c>
      <c r="E524">
        <v>0.59000531077384999</v>
      </c>
      <c r="F524">
        <v>0.59405640363693202</v>
      </c>
      <c r="G524">
        <v>0.65921893358230599</v>
      </c>
      <c r="H524">
        <v>0.65178650379180902</v>
      </c>
      <c r="I524">
        <v>0.50864012718200702</v>
      </c>
    </row>
    <row r="525" spans="1:9" x14ac:dyDescent="0.4">
      <c r="A525" t="s">
        <v>433</v>
      </c>
      <c r="B525">
        <v>0.53653611789147104</v>
      </c>
      <c r="C525">
        <v>0.399625524630149</v>
      </c>
      <c r="D525">
        <v>0.50746586844325003</v>
      </c>
      <c r="E525">
        <v>0.49396850739916198</v>
      </c>
      <c r="F525">
        <v>0.47193024729688998</v>
      </c>
      <c r="G525">
        <v>0.572875123967727</v>
      </c>
      <c r="H525">
        <v>0.53058369606733302</v>
      </c>
      <c r="I525">
        <v>0.61424010371168503</v>
      </c>
    </row>
    <row r="526" spans="1:9" x14ac:dyDescent="0.4">
      <c r="A526" t="s">
        <v>434</v>
      </c>
      <c r="B526">
        <v>0.442165616177773</v>
      </c>
      <c r="C526">
        <v>0.37515291802642903</v>
      </c>
      <c r="D526">
        <v>0.47491570914438502</v>
      </c>
      <c r="E526">
        <v>0.46379131471463902</v>
      </c>
      <c r="F526">
        <v>0.44289938724318201</v>
      </c>
      <c r="G526">
        <v>0.484612135462059</v>
      </c>
      <c r="H526">
        <v>0.608174355224121</v>
      </c>
      <c r="I526">
        <v>0.64572238899016499</v>
      </c>
    </row>
    <row r="527" spans="1:9" x14ac:dyDescent="0.4">
      <c r="A527" t="s">
        <v>435</v>
      </c>
      <c r="B527">
        <v>0.46462200298195799</v>
      </c>
      <c r="C527">
        <v>0.48845307458014697</v>
      </c>
      <c r="D527">
        <v>0.57979564652556503</v>
      </c>
      <c r="E527">
        <v>0.51162965950511696</v>
      </c>
      <c r="F527">
        <v>0.60902747724737405</v>
      </c>
      <c r="G527">
        <v>0.66540112807637197</v>
      </c>
      <c r="H527">
        <v>0.69208555420239803</v>
      </c>
      <c r="I527">
        <v>0.57800225203945499</v>
      </c>
    </row>
    <row r="528" spans="1:9" x14ac:dyDescent="0.4">
      <c r="A528" t="s">
        <v>436</v>
      </c>
      <c r="B528">
        <v>0.78455859033619402</v>
      </c>
      <c r="C528">
        <v>0.79305513004721295</v>
      </c>
      <c r="D528">
        <v>0.81334486051265598</v>
      </c>
      <c r="E528">
        <v>0.39508885409751099</v>
      </c>
      <c r="F528">
        <v>0.67970376615424699</v>
      </c>
      <c r="G528">
        <v>0.76043860050156697</v>
      </c>
      <c r="H528">
        <v>0.74277276796709502</v>
      </c>
      <c r="I528">
        <v>0.76921917128500705</v>
      </c>
    </row>
    <row r="529" spans="1:9" x14ac:dyDescent="0.4">
      <c r="A529" t="s">
        <v>437</v>
      </c>
      <c r="B529">
        <v>0.65475843865901995</v>
      </c>
      <c r="C529">
        <v>0.65341957601217204</v>
      </c>
      <c r="D529">
        <v>0.57704934840783095</v>
      </c>
      <c r="E529">
        <v>0.69086994383579603</v>
      </c>
      <c r="F529">
        <v>0.82501879754738905</v>
      </c>
      <c r="G529">
        <v>0.84736634676273004</v>
      </c>
      <c r="H529">
        <v>0.83502649955260499</v>
      </c>
      <c r="I529">
        <v>0.82102184150463497</v>
      </c>
    </row>
    <row r="530" spans="1:9" x14ac:dyDescent="0.4">
      <c r="A530" t="s">
        <v>438</v>
      </c>
      <c r="B530">
        <v>0.71038752947098205</v>
      </c>
      <c r="C530">
        <v>0.63293672677798096</v>
      </c>
      <c r="D530">
        <v>0.72198134813553205</v>
      </c>
      <c r="E530">
        <v>0.64086503401780703</v>
      </c>
      <c r="F530">
        <v>0.71097938372538605</v>
      </c>
      <c r="G530">
        <v>0.82505139479270295</v>
      </c>
      <c r="H530">
        <v>0.81677683805808099</v>
      </c>
      <c r="I530">
        <v>0.83808326568359004</v>
      </c>
    </row>
    <row r="531" spans="1:9" x14ac:dyDescent="0.4">
      <c r="A531" t="s">
        <v>439</v>
      </c>
      <c r="B531">
        <v>0.805151936295745</v>
      </c>
      <c r="C531">
        <v>0.752869655817618</v>
      </c>
      <c r="D531">
        <v>0.79210452238718698</v>
      </c>
      <c r="E531">
        <v>0.31683883251565897</v>
      </c>
      <c r="F531">
        <v>0.56471389428877705</v>
      </c>
      <c r="G531">
        <v>0.721617467991717</v>
      </c>
      <c r="H531">
        <v>0.73423934318286499</v>
      </c>
      <c r="I531">
        <v>0.77079542168291104</v>
      </c>
    </row>
    <row r="532" spans="1:9" x14ac:dyDescent="0.4">
      <c r="A532" t="s">
        <v>440</v>
      </c>
      <c r="B532">
        <v>0.69390031198660496</v>
      </c>
      <c r="C532">
        <v>0.46944041301806799</v>
      </c>
      <c r="D532">
        <v>0.61812306443850196</v>
      </c>
      <c r="E532">
        <v>0.62116293609142303</v>
      </c>
      <c r="F532">
        <v>0.54554592569669103</v>
      </c>
      <c r="G532">
        <v>0.73445812364419305</v>
      </c>
      <c r="H532">
        <v>0.76545010507106803</v>
      </c>
      <c r="I532">
        <v>0.51280196011066403</v>
      </c>
    </row>
    <row r="533" spans="1:9" x14ac:dyDescent="0.4">
      <c r="A533" t="s">
        <v>441</v>
      </c>
      <c r="B533">
        <v>0.47422162012050001</v>
      </c>
      <c r="C533">
        <v>0.404531071060582</v>
      </c>
      <c r="D533">
        <v>0.443813868259129</v>
      </c>
      <c r="E533">
        <v>0.50188036027707505</v>
      </c>
      <c r="F533">
        <v>0.59839541974820598</v>
      </c>
      <c r="G533">
        <v>0.69215956487153696</v>
      </c>
      <c r="H533">
        <v>0.70507753209063895</v>
      </c>
      <c r="I533">
        <v>0.73218951099797303</v>
      </c>
    </row>
    <row r="534" spans="1:9" x14ac:dyDescent="0.4">
      <c r="A534" t="s">
        <v>442</v>
      </c>
      <c r="B534">
        <v>0.66982293426990502</v>
      </c>
      <c r="C534">
        <v>0.44472899854183201</v>
      </c>
      <c r="D534">
        <v>0.52556101381778697</v>
      </c>
      <c r="E534">
        <v>0.57244748353958097</v>
      </c>
      <c r="F534">
        <v>0.63884558677673398</v>
      </c>
      <c r="G534">
        <v>0.73522165298461895</v>
      </c>
      <c r="H534">
        <v>0.76214647531509405</v>
      </c>
      <c r="I534">
        <v>0.79714126229286197</v>
      </c>
    </row>
    <row r="535" spans="1:9" x14ac:dyDescent="0.4">
      <c r="A535" t="s">
        <v>443</v>
      </c>
      <c r="B535">
        <v>0.39070468412505299</v>
      </c>
      <c r="C535">
        <v>0.52198559244473797</v>
      </c>
      <c r="D535">
        <v>0.51038937138186602</v>
      </c>
      <c r="E535">
        <v>0.50254540907012102</v>
      </c>
      <c r="F535">
        <v>0.59621514578660295</v>
      </c>
      <c r="G535">
        <v>0.76908581190639003</v>
      </c>
      <c r="H535">
        <v>0.76691442661815201</v>
      </c>
      <c r="I535">
        <v>0.75722030401229901</v>
      </c>
    </row>
    <row r="536" spans="1:9" x14ac:dyDescent="0.4">
      <c r="A536" t="s">
        <v>444</v>
      </c>
      <c r="B536">
        <v>0.63639997054230102</v>
      </c>
      <c r="C536">
        <v>0.52447402639822505</v>
      </c>
      <c r="D536">
        <v>0.53363966914740402</v>
      </c>
      <c r="E536">
        <v>0.61684466464953003</v>
      </c>
      <c r="F536">
        <v>0.69176978848197301</v>
      </c>
      <c r="G536">
        <v>0.79616671367125103</v>
      </c>
      <c r="H536">
        <v>0.78581006364388895</v>
      </c>
      <c r="I536">
        <v>0.70575487667864001</v>
      </c>
    </row>
    <row r="537" spans="1:9" x14ac:dyDescent="0.4">
      <c r="A537" t="s">
        <v>445</v>
      </c>
      <c r="B537">
        <v>0.61224538750118696</v>
      </c>
      <c r="C537">
        <v>0.55165651629841495</v>
      </c>
      <c r="D537">
        <v>0.54302354606371095</v>
      </c>
      <c r="E537">
        <v>0.45749284397988099</v>
      </c>
      <c r="F537">
        <v>0.64897881093479304</v>
      </c>
      <c r="G537">
        <v>0.746161924468146</v>
      </c>
      <c r="H537">
        <v>0.81084568349141894</v>
      </c>
      <c r="I537">
        <v>0.726370454780639</v>
      </c>
    </row>
    <row r="538" spans="1:9" x14ac:dyDescent="0.4">
      <c r="A538" t="s">
        <v>446</v>
      </c>
      <c r="B538">
        <v>0.58533915196146302</v>
      </c>
      <c r="C538">
        <v>0.58002369744437099</v>
      </c>
      <c r="D538">
        <v>0.61572596771376498</v>
      </c>
      <c r="E538">
        <v>0.51810630687645498</v>
      </c>
      <c r="F538">
        <v>0.55468319058418303</v>
      </c>
      <c r="G538">
        <v>0.78129240018980795</v>
      </c>
      <c r="H538">
        <v>0.73386039478438303</v>
      </c>
      <c r="I538">
        <v>0.79702024544988403</v>
      </c>
    </row>
    <row r="539" spans="1:9" x14ac:dyDescent="0.4">
      <c r="A539" t="s">
        <v>447</v>
      </c>
      <c r="B539">
        <v>0.27695330833814202</v>
      </c>
      <c r="C539">
        <v>0.60856510824467702</v>
      </c>
      <c r="D539">
        <v>0.64810996062784298</v>
      </c>
      <c r="E539">
        <v>0.54037861759404104</v>
      </c>
      <c r="F539">
        <v>0.59394999656332503</v>
      </c>
      <c r="G539">
        <v>0.62643489421132104</v>
      </c>
      <c r="H539">
        <v>0.53600943555314895</v>
      </c>
      <c r="I539">
        <v>0.62317261889756403</v>
      </c>
    </row>
    <row r="540" spans="1:9" x14ac:dyDescent="0.4">
      <c r="A540" t="s">
        <v>448</v>
      </c>
      <c r="B540">
        <v>0.70254027623458204</v>
      </c>
      <c r="C540">
        <v>0.622694731292042</v>
      </c>
      <c r="D540">
        <v>0.72009558078960001</v>
      </c>
      <c r="E540">
        <v>0.61486697283633895</v>
      </c>
      <c r="F540">
        <v>0.54823516245923098</v>
      </c>
      <c r="G540">
        <v>0.530381375644565</v>
      </c>
      <c r="H540">
        <v>0.63779089228152197</v>
      </c>
      <c r="I540">
        <v>0.596929100069157</v>
      </c>
    </row>
    <row r="541" spans="1:9" x14ac:dyDescent="0.4">
      <c r="A541" t="s">
        <v>449</v>
      </c>
      <c r="B541">
        <v>0.40103698006043098</v>
      </c>
      <c r="C541">
        <v>0.52380215800725505</v>
      </c>
      <c r="D541">
        <v>0.552126233852827</v>
      </c>
      <c r="E541">
        <v>0.32778615745214301</v>
      </c>
      <c r="F541">
        <v>0.380371424785027</v>
      </c>
      <c r="G541">
        <v>0.59210866597982603</v>
      </c>
      <c r="H541">
        <v>0.53380372386712305</v>
      </c>
      <c r="I541">
        <v>0.53175040987821698</v>
      </c>
    </row>
    <row r="542" spans="1:9" x14ac:dyDescent="0.4">
      <c r="A542" t="s">
        <v>450</v>
      </c>
      <c r="B542">
        <v>0.41898149653621303</v>
      </c>
      <c r="C542">
        <v>0.58247371056805497</v>
      </c>
      <c r="D542">
        <v>0.53682342301244301</v>
      </c>
      <c r="E542">
        <v>0.71784392802611696</v>
      </c>
      <c r="F542">
        <v>0.77710687699525205</v>
      </c>
      <c r="G542">
        <v>0.78923092976860398</v>
      </c>
      <c r="H542">
        <v>0.77353384546611603</v>
      </c>
      <c r="I542">
        <v>0.78823606605115104</v>
      </c>
    </row>
    <row r="543" spans="1:9" x14ac:dyDescent="0.4">
      <c r="A543" t="s">
        <v>451</v>
      </c>
      <c r="B543">
        <v>0.65906595852639904</v>
      </c>
      <c r="C543">
        <v>0.49484001679552903</v>
      </c>
      <c r="D543">
        <v>0.55023766722944001</v>
      </c>
      <c r="E543">
        <v>0.42964799205462101</v>
      </c>
      <c r="F543">
        <v>0.52844496071338598</v>
      </c>
      <c r="G543">
        <v>0.76346833507220002</v>
      </c>
      <c r="H543">
        <v>0.71009640064504398</v>
      </c>
      <c r="I543">
        <v>0.79681407743030097</v>
      </c>
    </row>
    <row r="544" spans="1:9" x14ac:dyDescent="0.4">
      <c r="A544" t="s">
        <v>452</v>
      </c>
      <c r="B544">
        <v>0.74265746566338298</v>
      </c>
      <c r="C544">
        <v>0.59137132957698901</v>
      </c>
      <c r="D544">
        <v>0.47380992212915801</v>
      </c>
      <c r="E544">
        <v>0.48228564180009698</v>
      </c>
      <c r="F544">
        <v>0.43226157068237098</v>
      </c>
      <c r="G544">
        <v>0.66951994028517903</v>
      </c>
      <c r="H544">
        <v>0.72820609759509103</v>
      </c>
      <c r="I544">
        <v>0.63702252919111801</v>
      </c>
    </row>
    <row r="545" spans="1:9" x14ac:dyDescent="0.4">
      <c r="A545" t="s">
        <v>453</v>
      </c>
      <c r="B545">
        <v>0.82735570970876804</v>
      </c>
      <c r="C545">
        <v>0.66299798403993104</v>
      </c>
      <c r="D545">
        <v>0.49059289197126998</v>
      </c>
      <c r="E545">
        <v>0.58703981413517503</v>
      </c>
      <c r="F545">
        <v>0.60538900542406404</v>
      </c>
      <c r="G545">
        <v>0.80292900550512603</v>
      </c>
      <c r="H545">
        <v>0.800285498301188</v>
      </c>
      <c r="I545">
        <v>0.68093918024757805</v>
      </c>
    </row>
    <row r="546" spans="1:9" x14ac:dyDescent="0.4">
      <c r="A546" t="s">
        <v>454</v>
      </c>
      <c r="B546">
        <v>0.76093559405382905</v>
      </c>
      <c r="C546">
        <v>0.75734345001332903</v>
      </c>
      <c r="D546">
        <v>0.83737785675946397</v>
      </c>
      <c r="E546">
        <v>0.76197476948008802</v>
      </c>
      <c r="F546">
        <v>0.59837532744688104</v>
      </c>
      <c r="G546">
        <v>0.55147575455553399</v>
      </c>
      <c r="H546">
        <v>0.48905758997973298</v>
      </c>
      <c r="I546">
        <v>0.539181888103485</v>
      </c>
    </row>
    <row r="547" spans="1:9" x14ac:dyDescent="0.4">
      <c r="A547" t="s">
        <v>455</v>
      </c>
      <c r="B547">
        <v>0.63649491510893197</v>
      </c>
      <c r="C547">
        <v>0.50189598406615998</v>
      </c>
      <c r="D547">
        <v>0.59185904646128995</v>
      </c>
      <c r="E547">
        <v>0.54648204079845497</v>
      </c>
      <c r="F547">
        <v>0.44046208617979998</v>
      </c>
      <c r="G547">
        <v>0.43617436295015799</v>
      </c>
      <c r="H547">
        <v>0.53430213447202801</v>
      </c>
      <c r="I547">
        <v>0.56432514399812905</v>
      </c>
    </row>
    <row r="548" spans="1:9" x14ac:dyDescent="0.4">
      <c r="A548" t="s">
        <v>456</v>
      </c>
      <c r="B548">
        <v>0.67415865659713703</v>
      </c>
      <c r="C548">
        <v>0.58206675499677696</v>
      </c>
      <c r="D548">
        <v>0.68244747519493099</v>
      </c>
      <c r="E548">
        <v>0.52509294822812103</v>
      </c>
      <c r="F548">
        <v>0.38393812589347398</v>
      </c>
      <c r="G548">
        <v>0.42691893875598902</v>
      </c>
      <c r="H548">
        <v>0.62817302793264396</v>
      </c>
      <c r="I548">
        <v>0.49397346675395998</v>
      </c>
    </row>
    <row r="549" spans="1:9" x14ac:dyDescent="0.4">
      <c r="A549" t="s">
        <v>457</v>
      </c>
      <c r="B549">
        <v>0.57837243543730799</v>
      </c>
      <c r="C549">
        <v>0.51017668843269304</v>
      </c>
      <c r="D549">
        <v>0.51456734538078297</v>
      </c>
      <c r="E549">
        <v>0.33200879395008098</v>
      </c>
      <c r="F549">
        <v>0.46144286957052</v>
      </c>
      <c r="G549">
        <v>0.59753578239017102</v>
      </c>
      <c r="H549">
        <v>0.67041853070259105</v>
      </c>
      <c r="I549">
        <v>0.64067572686407304</v>
      </c>
    </row>
    <row r="550" spans="1:9" x14ac:dyDescent="0.4">
      <c r="A550" t="s">
        <v>458</v>
      </c>
      <c r="B550">
        <v>0.62042696608437398</v>
      </c>
      <c r="C550">
        <v>0.47645207411713097</v>
      </c>
      <c r="D550">
        <v>0.716064317358865</v>
      </c>
      <c r="E550">
        <v>0.67592653963300897</v>
      </c>
      <c r="F550">
        <v>0.71541107032034101</v>
      </c>
      <c r="G550">
        <v>0.53823633326424503</v>
      </c>
      <c r="H550">
        <v>0.566212389204237</v>
      </c>
      <c r="I550">
        <v>0.59882116980022904</v>
      </c>
    </row>
    <row r="551" spans="1:9" x14ac:dyDescent="0.4">
      <c r="A551" t="s">
        <v>459</v>
      </c>
      <c r="B551">
        <v>0.70621929268042205</v>
      </c>
      <c r="C551">
        <v>0.52690840860207899</v>
      </c>
      <c r="D551">
        <v>0.44596219360828399</v>
      </c>
      <c r="E551">
        <v>0.489707464973132</v>
      </c>
      <c r="F551">
        <v>0.66746337165435199</v>
      </c>
      <c r="G551">
        <v>0.61091401427984204</v>
      </c>
      <c r="H551">
        <v>0.67709068953990903</v>
      </c>
      <c r="I551">
        <v>0.59772626658280703</v>
      </c>
    </row>
    <row r="552" spans="1:9" x14ac:dyDescent="0.4">
      <c r="A552" t="s">
        <v>460</v>
      </c>
      <c r="B552">
        <v>0.713615524981703</v>
      </c>
      <c r="C552">
        <v>0.50660670495459004</v>
      </c>
      <c r="D552">
        <v>0.64427574617522099</v>
      </c>
      <c r="E552">
        <v>0.52112909778952599</v>
      </c>
      <c r="F552">
        <v>0.56397111022046598</v>
      </c>
      <c r="G552">
        <v>0.781168129827295</v>
      </c>
      <c r="H552">
        <v>0.73549449869564598</v>
      </c>
      <c r="I552">
        <v>0.48302229174545802</v>
      </c>
    </row>
    <row r="553" spans="1:9" x14ac:dyDescent="0.4">
      <c r="A553" t="s">
        <v>461</v>
      </c>
      <c r="B553">
        <v>0.67274689674377397</v>
      </c>
      <c r="C553">
        <v>0.52170729787662795</v>
      </c>
      <c r="D553">
        <v>0.73196184936195896</v>
      </c>
      <c r="E553">
        <v>0.71658325857586302</v>
      </c>
      <c r="F553">
        <v>0.60578437284989795</v>
      </c>
      <c r="G553">
        <v>0.49025869971573899</v>
      </c>
      <c r="H553">
        <v>0.59162313287908397</v>
      </c>
      <c r="I553">
        <v>0.57158630845522596</v>
      </c>
    </row>
    <row r="554" spans="1:9" x14ac:dyDescent="0.4">
      <c r="A554" t="s">
        <v>462</v>
      </c>
      <c r="B554">
        <v>0.74289330866484504</v>
      </c>
      <c r="C554">
        <v>0.64645741154662295</v>
      </c>
      <c r="D554">
        <v>0.52567681907552499</v>
      </c>
      <c r="E554">
        <v>0.46635979071127598</v>
      </c>
      <c r="F554">
        <v>0.49461007118225098</v>
      </c>
      <c r="G554">
        <v>0.77088380387399003</v>
      </c>
      <c r="H554">
        <v>0.78366521449215598</v>
      </c>
      <c r="I554">
        <v>0.69056885907080301</v>
      </c>
    </row>
    <row r="555" spans="1:9" x14ac:dyDescent="0.4">
      <c r="A555" t="s">
        <v>463</v>
      </c>
      <c r="B555">
        <v>0.54582191109657296</v>
      </c>
      <c r="C555">
        <v>0.60665782860347195</v>
      </c>
      <c r="D555">
        <v>0.76157589810235204</v>
      </c>
      <c r="E555">
        <v>0.61362582785742603</v>
      </c>
      <c r="F555">
        <v>0.44756989819662901</v>
      </c>
      <c r="G555">
        <v>0.63184003574507597</v>
      </c>
      <c r="H555">
        <v>0.73240450620651298</v>
      </c>
      <c r="I555">
        <v>0.66967369999204396</v>
      </c>
    </row>
    <row r="556" spans="1:9" x14ac:dyDescent="0.4">
      <c r="A556" t="s">
        <v>464</v>
      </c>
      <c r="B556">
        <v>0.39926991257174299</v>
      </c>
      <c r="C556">
        <v>0.55184525621348401</v>
      </c>
      <c r="D556">
        <v>0.73590327254657095</v>
      </c>
      <c r="E556">
        <v>0.67188070519217102</v>
      </c>
      <c r="F556">
        <v>0.70412183835588604</v>
      </c>
      <c r="G556">
        <v>0.67899865960252703</v>
      </c>
      <c r="H556">
        <v>0.78087867498397801</v>
      </c>
      <c r="I556">
        <v>0.69693587895097397</v>
      </c>
    </row>
    <row r="557" spans="1:9" x14ac:dyDescent="0.4">
      <c r="A557" t="s">
        <v>465</v>
      </c>
      <c r="B557">
        <v>0.61521883760945195</v>
      </c>
      <c r="C557">
        <v>0.59124224139063497</v>
      </c>
      <c r="D557">
        <v>0.60015306479475505</v>
      </c>
      <c r="E557">
        <v>0.52936416629994898</v>
      </c>
      <c r="F557">
        <v>0.72630309991622199</v>
      </c>
      <c r="G557">
        <v>0.66047949670405903</v>
      </c>
      <c r="H557">
        <v>0.51408828945642104</v>
      </c>
      <c r="I557">
        <v>0.49672168426299401</v>
      </c>
    </row>
    <row r="558" spans="1:9" x14ac:dyDescent="0.4">
      <c r="A558" t="s">
        <v>466</v>
      </c>
      <c r="B558">
        <v>0.51483062138924196</v>
      </c>
      <c r="C558">
        <v>0.55191834614827096</v>
      </c>
      <c r="D558">
        <v>0.52249844028399495</v>
      </c>
      <c r="E558">
        <v>0.43869028412378802</v>
      </c>
      <c r="F558">
        <v>0.58655568498831501</v>
      </c>
      <c r="G558">
        <v>0.74992510447135297</v>
      </c>
      <c r="H558">
        <v>0.81649451989393995</v>
      </c>
      <c r="I558">
        <v>0.72417694788712705</v>
      </c>
    </row>
    <row r="559" spans="1:9" x14ac:dyDescent="0.4">
      <c r="A559" t="s">
        <v>467</v>
      </c>
      <c r="B559">
        <v>0.88353529691696198</v>
      </c>
      <c r="C559">
        <v>0.82220997810363805</v>
      </c>
      <c r="D559">
        <v>0.81613733053207405</v>
      </c>
      <c r="E559">
        <v>0.59845538854599001</v>
      </c>
      <c r="F559">
        <v>0.75802097558975201</v>
      </c>
      <c r="G559">
        <v>0.83408051729202204</v>
      </c>
      <c r="H559">
        <v>0.59024185419082598</v>
      </c>
      <c r="I559">
        <v>0.78012887954711896</v>
      </c>
    </row>
    <row r="560" spans="1:9" x14ac:dyDescent="0.4">
      <c r="A560" t="s">
        <v>468</v>
      </c>
      <c r="B560">
        <v>0.86146611512244298</v>
      </c>
      <c r="C560">
        <v>0.79496416852280904</v>
      </c>
      <c r="D560">
        <v>0.78315871416985505</v>
      </c>
      <c r="E560">
        <v>0.58725140384725605</v>
      </c>
      <c r="F560">
        <v>0.73992010172422895</v>
      </c>
      <c r="G560">
        <v>0.83692506573221703</v>
      </c>
      <c r="H560">
        <v>0.67459538605836</v>
      </c>
      <c r="I560">
        <v>0.67648657431473602</v>
      </c>
    </row>
    <row r="561" spans="1:9" x14ac:dyDescent="0.4">
      <c r="A561" t="s">
        <v>469</v>
      </c>
      <c r="B561">
        <v>0.87802503434094503</v>
      </c>
      <c r="C561">
        <v>0.81950896436517895</v>
      </c>
      <c r="D561">
        <v>0.78505516377362405</v>
      </c>
      <c r="E561">
        <v>0.51570127010345401</v>
      </c>
      <c r="F561">
        <v>0.79817906834862495</v>
      </c>
      <c r="G561">
        <v>0.819487855651162</v>
      </c>
      <c r="H561">
        <v>0.529367410052906</v>
      </c>
      <c r="I561">
        <v>0.78669934489510296</v>
      </c>
    </row>
    <row r="562" spans="1:9" x14ac:dyDescent="0.4">
      <c r="A562" t="s">
        <v>470</v>
      </c>
      <c r="B562">
        <v>0.52974655196584497</v>
      </c>
      <c r="C562">
        <v>0.37861870691694099</v>
      </c>
      <c r="D562">
        <v>0.445864228339031</v>
      </c>
      <c r="E562">
        <v>0.633518487215042</v>
      </c>
      <c r="F562">
        <v>0.62302523748628003</v>
      </c>
      <c r="G562">
        <v>0.68709965615436996</v>
      </c>
      <c r="H562">
        <v>0.47067000434316397</v>
      </c>
      <c r="I562">
        <v>0.617960956589929</v>
      </c>
    </row>
    <row r="563" spans="1:9" x14ac:dyDescent="0.4">
      <c r="A563" t="s">
        <v>471</v>
      </c>
      <c r="B563">
        <v>0.67494086921215102</v>
      </c>
      <c r="C563">
        <v>0.54510295670479603</v>
      </c>
      <c r="D563">
        <v>0.58400624617934205</v>
      </c>
      <c r="E563">
        <v>0.477818123996258</v>
      </c>
      <c r="F563">
        <v>0.70162490382790499</v>
      </c>
      <c r="G563">
        <v>0.83392058685421899</v>
      </c>
      <c r="H563">
        <v>0.82844187133014202</v>
      </c>
      <c r="I563">
        <v>0.826461317017674</v>
      </c>
    </row>
    <row r="564" spans="1:9" x14ac:dyDescent="0.4">
      <c r="A564" t="s">
        <v>472</v>
      </c>
      <c r="B564">
        <v>0.78754062835986804</v>
      </c>
      <c r="C564">
        <v>0.49574671800320003</v>
      </c>
      <c r="D564">
        <v>0.67859839017574597</v>
      </c>
      <c r="E564">
        <v>0.76016582892491302</v>
      </c>
      <c r="F564">
        <v>0.77024239760178803</v>
      </c>
      <c r="G564">
        <v>0.810203621020684</v>
      </c>
      <c r="H564">
        <v>0.70932217744680504</v>
      </c>
      <c r="I564">
        <v>0.75866176531865004</v>
      </c>
    </row>
    <row r="565" spans="1:9" x14ac:dyDescent="0.4">
      <c r="A565" t="s">
        <v>473</v>
      </c>
      <c r="B565">
        <v>0.57034661593260605</v>
      </c>
      <c r="C565">
        <v>0.58685472386854698</v>
      </c>
      <c r="D565">
        <v>0.66621336009767296</v>
      </c>
      <c r="E565">
        <v>0.68042123428097501</v>
      </c>
      <c r="F565">
        <v>0.716396442166081</v>
      </c>
      <c r="G565">
        <v>0.71597882332625196</v>
      </c>
      <c r="H565">
        <v>0.75339352863806297</v>
      </c>
      <c r="I565">
        <v>0.55676642943311605</v>
      </c>
    </row>
    <row r="566" spans="1:9" x14ac:dyDescent="0.4">
      <c r="A566" t="s">
        <v>474</v>
      </c>
      <c r="B566">
        <v>0.82672076194714295</v>
      </c>
      <c r="C566">
        <v>0.72652922226832495</v>
      </c>
      <c r="D566">
        <v>0.76115200764093605</v>
      </c>
      <c r="E566">
        <v>0.73684670069278801</v>
      </c>
      <c r="F566">
        <v>0.43536002972187099</v>
      </c>
      <c r="G566">
        <v>0.74921496556355405</v>
      </c>
      <c r="H566">
        <v>0.76964975778873201</v>
      </c>
      <c r="I566">
        <v>0.73795945522112705</v>
      </c>
    </row>
    <row r="567" spans="1:9" x14ac:dyDescent="0.4">
      <c r="A567" t="s">
        <v>475</v>
      </c>
      <c r="B567">
        <v>0.60728767712911003</v>
      </c>
      <c r="C567">
        <v>0.42446360190709398</v>
      </c>
      <c r="D567">
        <v>0.454143706957499</v>
      </c>
      <c r="E567">
        <v>0.60968232949574797</v>
      </c>
      <c r="F567">
        <v>0.58830897609392796</v>
      </c>
      <c r="G567">
        <v>0.66008097330729198</v>
      </c>
      <c r="H567">
        <v>0.459953081607819</v>
      </c>
      <c r="I567">
        <v>0.50262896815935798</v>
      </c>
    </row>
    <row r="568" spans="1:9" x14ac:dyDescent="0.4">
      <c r="A568" t="s">
        <v>476</v>
      </c>
      <c r="B568">
        <v>0.50971290985972895</v>
      </c>
      <c r="C568">
        <v>0.70612086829422505</v>
      </c>
      <c r="D568">
        <v>0.75189669146014104</v>
      </c>
      <c r="E568">
        <v>0.41019791984833698</v>
      </c>
      <c r="F568">
        <v>0.68785460835936496</v>
      </c>
      <c r="G568">
        <v>0.84032157321885803</v>
      </c>
      <c r="H568">
        <v>0.79216236013897601</v>
      </c>
      <c r="I568">
        <v>0.78147755744140301</v>
      </c>
    </row>
    <row r="569" spans="1:9" x14ac:dyDescent="0.4">
      <c r="A569" t="s">
        <v>477</v>
      </c>
      <c r="B569">
        <v>0.68206592751484296</v>
      </c>
      <c r="C569">
        <v>0.53671707563540505</v>
      </c>
      <c r="D569">
        <v>0.66328589004628802</v>
      </c>
      <c r="E569">
        <v>0.78503628805571901</v>
      </c>
      <c r="F569">
        <v>0.69975613320575003</v>
      </c>
      <c r="G569">
        <v>0.69939962789124099</v>
      </c>
      <c r="H569">
        <v>0.78754795474164596</v>
      </c>
      <c r="I569">
        <v>0.75322580805011796</v>
      </c>
    </row>
    <row r="570" spans="1:9" x14ac:dyDescent="0.4">
      <c r="A570" t="s">
        <v>478</v>
      </c>
      <c r="B570">
        <v>0.448675624855498</v>
      </c>
      <c r="C570">
        <v>0.80797943191502097</v>
      </c>
      <c r="D570">
        <v>0.83276662364342702</v>
      </c>
      <c r="E570">
        <v>0.81395866262268002</v>
      </c>
      <c r="F570">
        <v>0.81453526041903301</v>
      </c>
      <c r="G570">
        <v>0.71323786360424102</v>
      </c>
      <c r="H570">
        <v>0.675809102496568</v>
      </c>
      <c r="I570">
        <v>0.72888744265305505</v>
      </c>
    </row>
    <row r="571" spans="1:9" x14ac:dyDescent="0.4">
      <c r="A571" t="s">
        <v>479</v>
      </c>
      <c r="B571">
        <v>0.61241721800315696</v>
      </c>
      <c r="C571">
        <v>0.50667254309680199</v>
      </c>
      <c r="D571">
        <v>0.48546510560848899</v>
      </c>
      <c r="E571">
        <v>0.594185348167516</v>
      </c>
      <c r="F571">
        <v>0.79003480325336095</v>
      </c>
      <c r="G571">
        <v>0.83841047320436501</v>
      </c>
      <c r="H571">
        <v>0.80689955621795095</v>
      </c>
      <c r="I571">
        <v>0.78140945984624199</v>
      </c>
    </row>
    <row r="572" spans="1:9" x14ac:dyDescent="0.4">
      <c r="A572" t="s">
        <v>480</v>
      </c>
      <c r="B572">
        <v>0.79957175036505401</v>
      </c>
      <c r="C572">
        <v>0.75399635297355005</v>
      </c>
      <c r="D572">
        <v>0.79196239325109097</v>
      </c>
      <c r="E572">
        <v>0.793916643355284</v>
      </c>
      <c r="F572">
        <v>0.75195272881295805</v>
      </c>
      <c r="G572">
        <v>0.77470891998306801</v>
      </c>
      <c r="H572">
        <v>0.78585790283373302</v>
      </c>
      <c r="I572">
        <v>0.67024445805892097</v>
      </c>
    </row>
    <row r="573" spans="1:9" x14ac:dyDescent="0.4">
      <c r="A573" t="s">
        <v>598</v>
      </c>
      <c r="B573">
        <v>0.75014911136530005</v>
      </c>
      <c r="C573">
        <v>0.72864783468745697</v>
      </c>
      <c r="D573">
        <v>0.74335448896842204</v>
      </c>
      <c r="E573">
        <v>0.76756398898104095</v>
      </c>
      <c r="F573">
        <v>0.76066253019460695</v>
      </c>
      <c r="G573">
        <v>0.79321448756502799</v>
      </c>
      <c r="H573">
        <v>0.820868725967837</v>
      </c>
      <c r="I573">
        <v>0.74751741532078597</v>
      </c>
    </row>
    <row r="574" spans="1:9" x14ac:dyDescent="0.4">
      <c r="A574" t="s">
        <v>481</v>
      </c>
      <c r="B574">
        <v>0.634071391267653</v>
      </c>
      <c r="C574">
        <v>0.48531993838909199</v>
      </c>
      <c r="D574">
        <v>0.721318945169795</v>
      </c>
      <c r="E574">
        <v>0.73242894616829002</v>
      </c>
      <c r="F574">
        <v>0.73764765353372197</v>
      </c>
      <c r="G574">
        <v>0.79586259991557295</v>
      </c>
      <c r="H574">
        <v>0.67544371851377405</v>
      </c>
      <c r="I574">
        <v>0.46898036657078201</v>
      </c>
    </row>
    <row r="575" spans="1:9" x14ac:dyDescent="0.4">
      <c r="A575" t="s">
        <v>482</v>
      </c>
      <c r="B575">
        <v>0.71848648536455395</v>
      </c>
      <c r="C575">
        <v>0.44754263818204498</v>
      </c>
      <c r="D575">
        <v>0.68741901964693497</v>
      </c>
      <c r="E575">
        <v>0.818543828927077</v>
      </c>
      <c r="F575">
        <v>0.79705357206213101</v>
      </c>
      <c r="G575">
        <v>0.80697572225338199</v>
      </c>
      <c r="H575">
        <v>0.80268388825815695</v>
      </c>
      <c r="I575">
        <v>0.80331519683757902</v>
      </c>
    </row>
    <row r="576" spans="1:9" x14ac:dyDescent="0.4">
      <c r="A576" t="s">
        <v>483</v>
      </c>
      <c r="B576">
        <v>0.76132040099378795</v>
      </c>
      <c r="C576">
        <v>0.70505626777712704</v>
      </c>
      <c r="D576">
        <v>0.69947450932418298</v>
      </c>
      <c r="E576">
        <v>0.38325714645773601</v>
      </c>
      <c r="F576">
        <v>0.61207297049355802</v>
      </c>
      <c r="G576">
        <v>0.75524465119439299</v>
      </c>
      <c r="H576">
        <v>0.80172305226896301</v>
      </c>
      <c r="I576">
        <v>0.78870265107405801</v>
      </c>
    </row>
    <row r="577" spans="1:9" x14ac:dyDescent="0.4">
      <c r="A577" t="s">
        <v>484</v>
      </c>
      <c r="B577">
        <v>0.62225159243442496</v>
      </c>
      <c r="C577">
        <v>0.60843697456080104</v>
      </c>
      <c r="D577">
        <v>0.67736874831579497</v>
      </c>
      <c r="E577">
        <v>0.64974521103874405</v>
      </c>
      <c r="F577">
        <v>0.66142779357848602</v>
      </c>
      <c r="G577">
        <v>0.70169536177261704</v>
      </c>
      <c r="H577">
        <v>0.72928113217928803</v>
      </c>
      <c r="I577">
        <v>0.71390514920267001</v>
      </c>
    </row>
    <row r="578" spans="1:9" x14ac:dyDescent="0.4">
      <c r="A578" t="s">
        <v>485</v>
      </c>
      <c r="B578">
        <v>0.72509684827171705</v>
      </c>
      <c r="C578">
        <v>0.566363681692723</v>
      </c>
      <c r="D578">
        <v>0.71806321025500897</v>
      </c>
      <c r="E578">
        <v>0.68939733689026705</v>
      </c>
      <c r="F578">
        <v>0.720305015327669</v>
      </c>
      <c r="G578">
        <v>0.73270631198358604</v>
      </c>
      <c r="H578">
        <v>0.55678102773840998</v>
      </c>
      <c r="I578">
        <v>0.58539097771777804</v>
      </c>
    </row>
    <row r="579" spans="1:9" x14ac:dyDescent="0.4">
      <c r="A579" t="s">
        <v>486</v>
      </c>
      <c r="B579">
        <v>0.55076497133316904</v>
      </c>
      <c r="C579">
        <v>0.51259076220134003</v>
      </c>
      <c r="D579">
        <v>0.61600762813226095</v>
      </c>
      <c r="E579">
        <v>0.411362691327401</v>
      </c>
      <c r="F579">
        <v>0.49865979789590897</v>
      </c>
      <c r="G579">
        <v>0.47939239953413199</v>
      </c>
      <c r="H579">
        <v>0.63336174847575599</v>
      </c>
      <c r="I579">
        <v>0.64738565260414505</v>
      </c>
    </row>
    <row r="580" spans="1:9" x14ac:dyDescent="0.4">
      <c r="A580" t="s">
        <v>487</v>
      </c>
      <c r="B580">
        <v>0.70029897814083597</v>
      </c>
      <c r="C580">
        <v>0.579501513744756</v>
      </c>
      <c r="D580">
        <v>0.610047743925894</v>
      </c>
      <c r="E580">
        <v>0.40642113548036601</v>
      </c>
      <c r="F580">
        <v>0.59370608776664202</v>
      </c>
      <c r="G580">
        <v>0.64247904634154096</v>
      </c>
      <c r="H580">
        <v>0.72317379942822602</v>
      </c>
      <c r="I580">
        <v>0.72264320834863005</v>
      </c>
    </row>
    <row r="581" spans="1:9" x14ac:dyDescent="0.4">
      <c r="A581" t="s">
        <v>488</v>
      </c>
      <c r="B581">
        <v>0.72381522031005796</v>
      </c>
      <c r="C581">
        <v>0.67874287909461894</v>
      </c>
      <c r="D581">
        <v>0.73175638776594798</v>
      </c>
      <c r="E581">
        <v>0.53128020753608096</v>
      </c>
      <c r="F581">
        <v>0.58956381515041301</v>
      </c>
      <c r="G581">
        <v>0.63122336855459205</v>
      </c>
      <c r="H581">
        <v>0.70163294437562096</v>
      </c>
      <c r="I581">
        <v>0.60518927954145096</v>
      </c>
    </row>
    <row r="582" spans="1:9" x14ac:dyDescent="0.4">
      <c r="A582" t="s">
        <v>489</v>
      </c>
      <c r="B582">
        <v>0.70389443555307896</v>
      </c>
      <c r="C582">
        <v>0.56279893134393899</v>
      </c>
      <c r="D582">
        <v>0.647852860959378</v>
      </c>
      <c r="E582">
        <v>0.51269629099900405</v>
      </c>
      <c r="F582">
        <v>0.63795659961881102</v>
      </c>
      <c r="G582">
        <v>0.662617637977023</v>
      </c>
      <c r="H582">
        <v>0.74022343230973697</v>
      </c>
      <c r="I582">
        <v>0.70169384458824702</v>
      </c>
    </row>
    <row r="583" spans="1:9" x14ac:dyDescent="0.4">
      <c r="A583" t="s">
        <v>490</v>
      </c>
      <c r="B583">
        <v>0.397600111844017</v>
      </c>
      <c r="C583">
        <v>0.56396548346109099</v>
      </c>
      <c r="D583">
        <v>0.691306006348272</v>
      </c>
      <c r="E583">
        <v>0.57057779852863799</v>
      </c>
      <c r="F583">
        <v>0.43451797921881602</v>
      </c>
      <c r="G583">
        <v>0.61928404569293505</v>
      </c>
      <c r="H583">
        <v>0.67312760964426699</v>
      </c>
      <c r="I583">
        <v>0.71239294613697501</v>
      </c>
    </row>
    <row r="584" spans="1:9" x14ac:dyDescent="0.4">
      <c r="A584" t="s">
        <v>491</v>
      </c>
      <c r="B584">
        <v>0.70463452961932305</v>
      </c>
      <c r="C584">
        <v>0.79664785554762996</v>
      </c>
      <c r="D584">
        <v>0.801216409737323</v>
      </c>
      <c r="E584">
        <v>0.71476367166062305</v>
      </c>
      <c r="F584">
        <v>0.723184614288372</v>
      </c>
      <c r="G584">
        <v>0.75394658063973996</v>
      </c>
      <c r="H584">
        <v>0.74513438510961605</v>
      </c>
      <c r="I584">
        <v>0.70452887320718904</v>
      </c>
    </row>
    <row r="585" spans="1:9" x14ac:dyDescent="0.4">
      <c r="A585" t="s">
        <v>492</v>
      </c>
      <c r="B585">
        <v>0.48688242953628802</v>
      </c>
      <c r="C585">
        <v>0.72500489310544403</v>
      </c>
      <c r="D585">
        <v>0.80340175963662697</v>
      </c>
      <c r="E585">
        <v>0.68488580882304395</v>
      </c>
      <c r="F585">
        <v>0.41353762596723198</v>
      </c>
      <c r="G585">
        <v>0.80542421247886697</v>
      </c>
      <c r="H585">
        <v>0.79895869590458402</v>
      </c>
      <c r="I585">
        <v>0.64430763764075705</v>
      </c>
    </row>
    <row r="586" spans="1:9" x14ac:dyDescent="0.4">
      <c r="A586" t="s">
        <v>493</v>
      </c>
      <c r="B586">
        <v>0.50014744533432898</v>
      </c>
      <c r="C586">
        <v>0.43845495581626898</v>
      </c>
      <c r="D586">
        <v>0.48738725317849102</v>
      </c>
      <c r="E586">
        <v>0.51689305404821995</v>
      </c>
      <c r="F586">
        <v>0.44478649232122602</v>
      </c>
      <c r="G586">
        <v>0.58031852046648702</v>
      </c>
      <c r="H586">
        <v>0.701854076650408</v>
      </c>
      <c r="I586">
        <v>0.76684953769048103</v>
      </c>
    </row>
    <row r="587" spans="1:9" x14ac:dyDescent="0.4">
      <c r="A587" t="s">
        <v>494</v>
      </c>
      <c r="B587">
        <v>0.63401782398040496</v>
      </c>
      <c r="C587">
        <v>0.47972253958384198</v>
      </c>
      <c r="D587">
        <v>0.64778362673062595</v>
      </c>
      <c r="E587">
        <v>0.61613161288774898</v>
      </c>
      <c r="F587">
        <v>0.51774195830027203</v>
      </c>
      <c r="G587">
        <v>0.52801913978197601</v>
      </c>
      <c r="H587">
        <v>0.57076611159703705</v>
      </c>
      <c r="I587">
        <v>0.65115551230235003</v>
      </c>
    </row>
    <row r="588" spans="1:9" x14ac:dyDescent="0.4">
      <c r="A588" t="s">
        <v>495</v>
      </c>
      <c r="B588">
        <v>0.81394774493553601</v>
      </c>
      <c r="C588">
        <v>0.67662652362164899</v>
      </c>
      <c r="D588">
        <v>0.69122758786455296</v>
      </c>
      <c r="E588">
        <v>0.58581235361613804</v>
      </c>
      <c r="F588">
        <v>0.55708123561289602</v>
      </c>
      <c r="G588">
        <v>0.65328894930777803</v>
      </c>
      <c r="H588">
        <v>0.72899919147971703</v>
      </c>
      <c r="I588">
        <v>0.73821285731500796</v>
      </c>
    </row>
    <row r="589" spans="1:9" x14ac:dyDescent="0.4">
      <c r="A589" t="s">
        <v>496</v>
      </c>
      <c r="B589">
        <v>0.84731631011379005</v>
      </c>
      <c r="C589">
        <v>0.77688207431715395</v>
      </c>
      <c r="D589">
        <v>0.71589423199089197</v>
      </c>
      <c r="E589">
        <v>0.64005473073648</v>
      </c>
      <c r="F589">
        <v>0.52024726478421002</v>
      </c>
      <c r="G589">
        <v>0.68261465734365001</v>
      </c>
      <c r="H589">
        <v>0.77020465719456599</v>
      </c>
      <c r="I589">
        <v>0.599001441683088</v>
      </c>
    </row>
    <row r="590" spans="1:9" x14ac:dyDescent="0.4">
      <c r="A590" t="s">
        <v>497</v>
      </c>
      <c r="B590">
        <v>0.78600719777967798</v>
      </c>
      <c r="C590">
        <v>0.71071399284818804</v>
      </c>
      <c r="D590">
        <v>0.74194168063852695</v>
      </c>
      <c r="E590">
        <v>0.70835866267699499</v>
      </c>
      <c r="F590">
        <v>0.61386246163311897</v>
      </c>
      <c r="G590">
        <v>0.65174918125711501</v>
      </c>
      <c r="H590">
        <v>0.71158032513829295</v>
      </c>
      <c r="I590">
        <v>0.76567835205624801</v>
      </c>
    </row>
    <row r="591" spans="1:9" x14ac:dyDescent="0.4">
      <c r="A591" t="s">
        <v>498</v>
      </c>
      <c r="B591">
        <v>0.416429268877681</v>
      </c>
      <c r="C591">
        <v>0.37189032682558398</v>
      </c>
      <c r="D591">
        <v>0.444302293585568</v>
      </c>
      <c r="E591">
        <v>0.436672207785816</v>
      </c>
      <c r="F591">
        <v>0.36939789245768301</v>
      </c>
      <c r="G591">
        <v>0.34382194062558602</v>
      </c>
      <c r="H591">
        <v>0.36689069649068301</v>
      </c>
      <c r="I591">
        <v>0.40752692120831202</v>
      </c>
    </row>
    <row r="592" spans="1:9" x14ac:dyDescent="0.4">
      <c r="A592" t="s">
        <v>499</v>
      </c>
      <c r="B592">
        <v>0.833947415351868</v>
      </c>
      <c r="C592">
        <v>0.79024884462356604</v>
      </c>
      <c r="D592">
        <v>0.74277209043502801</v>
      </c>
      <c r="E592">
        <v>0.69541334629058804</v>
      </c>
      <c r="F592">
        <v>0.72891452312469496</v>
      </c>
      <c r="G592">
        <v>0.77902841091156005</v>
      </c>
      <c r="H592">
        <v>0.71601758956909201</v>
      </c>
      <c r="I592">
        <v>0.72771745681762701</v>
      </c>
    </row>
    <row r="593" spans="1:9" x14ac:dyDescent="0.4">
      <c r="A593" t="s">
        <v>500</v>
      </c>
      <c r="B593">
        <v>0.57613112709739001</v>
      </c>
      <c r="C593">
        <v>0.39564349073352201</v>
      </c>
      <c r="D593">
        <v>0.37949313629757297</v>
      </c>
      <c r="E593">
        <v>0.38711751320145299</v>
      </c>
      <c r="F593">
        <v>0.36819240179928903</v>
      </c>
      <c r="G593">
        <v>0.42794319896986999</v>
      </c>
      <c r="H593">
        <v>0.45986453511498199</v>
      </c>
      <c r="I593">
        <v>0.59018707907561097</v>
      </c>
    </row>
    <row r="594" spans="1:9" x14ac:dyDescent="0.4">
      <c r="A594" t="s">
        <v>501</v>
      </c>
      <c r="B594">
        <v>0.55018024785177999</v>
      </c>
      <c r="C594">
        <v>0.47878615912937</v>
      </c>
      <c r="D594">
        <v>0.50857483489172794</v>
      </c>
      <c r="E594">
        <v>0.57494900056293996</v>
      </c>
      <c r="F594">
        <v>0.413971557503655</v>
      </c>
      <c r="G594">
        <v>0.56052148058300899</v>
      </c>
      <c r="H594">
        <v>0.49051488864989501</v>
      </c>
      <c r="I594">
        <v>0.40065258741378801</v>
      </c>
    </row>
    <row r="595" spans="1:9" x14ac:dyDescent="0.4">
      <c r="A595" t="s">
        <v>502</v>
      </c>
      <c r="B595">
        <v>0.66976287044011595</v>
      </c>
      <c r="C595">
        <v>0.50520243094517703</v>
      </c>
      <c r="D595">
        <v>0.50449130741449499</v>
      </c>
      <c r="E595">
        <v>0.46618892481693802</v>
      </c>
      <c r="F595">
        <v>0.40202144819956598</v>
      </c>
      <c r="G595">
        <v>0.40207382635428301</v>
      </c>
      <c r="H595">
        <v>0.35031119418832002</v>
      </c>
      <c r="I595">
        <v>0.54819017820633398</v>
      </c>
    </row>
    <row r="596" spans="1:9" x14ac:dyDescent="0.4">
      <c r="A596" t="s">
        <v>503</v>
      </c>
      <c r="B596">
        <v>0.81984721930459703</v>
      </c>
      <c r="C596">
        <v>0.73974436156758505</v>
      </c>
      <c r="D596">
        <v>0.78181978924923301</v>
      </c>
      <c r="E596">
        <v>0.76963152906375998</v>
      </c>
      <c r="F596">
        <v>0.77643151318130399</v>
      </c>
      <c r="G596">
        <v>0.7814759072245</v>
      </c>
      <c r="H596">
        <v>0.75046778982024298</v>
      </c>
      <c r="I596">
        <v>0.71235930524083002</v>
      </c>
    </row>
    <row r="597" spans="1:9" x14ac:dyDescent="0.4">
      <c r="A597" t="s">
        <v>504</v>
      </c>
      <c r="B597">
        <v>0.82764149874609605</v>
      </c>
      <c r="C597">
        <v>0.75847708222714505</v>
      </c>
      <c r="D597">
        <v>0.788574295184297</v>
      </c>
      <c r="E597">
        <v>0.77176335920038996</v>
      </c>
      <c r="F597">
        <v>0.75998172600552205</v>
      </c>
      <c r="G597">
        <v>0.73001387623379299</v>
      </c>
      <c r="H597">
        <v>0.68623990634731902</v>
      </c>
      <c r="I597">
        <v>0.78577138670123603</v>
      </c>
    </row>
    <row r="598" spans="1:9" x14ac:dyDescent="0.4">
      <c r="A598" t="s">
        <v>505</v>
      </c>
      <c r="B598">
        <v>0.69520118762591698</v>
      </c>
      <c r="C598">
        <v>0.61105133753266605</v>
      </c>
      <c r="D598">
        <v>0.58111806166742697</v>
      </c>
      <c r="E598">
        <v>0.58361846168189802</v>
      </c>
      <c r="F598">
        <v>0.560807132866325</v>
      </c>
      <c r="G598">
        <v>0.53860647546997398</v>
      </c>
      <c r="H598">
        <v>0.53980298268978</v>
      </c>
      <c r="I598">
        <v>0.51981288737128695</v>
      </c>
    </row>
    <row r="599" spans="1:9" x14ac:dyDescent="0.4">
      <c r="A599" t="s">
        <v>506</v>
      </c>
      <c r="B599">
        <v>0.417439140514894</v>
      </c>
      <c r="C599">
        <v>0.56426410729234799</v>
      </c>
      <c r="D599">
        <v>0.59300927682356397</v>
      </c>
      <c r="E599">
        <v>0.58656518242575895</v>
      </c>
      <c r="F599">
        <v>0.59840515743602396</v>
      </c>
      <c r="G599">
        <v>0.64030639800158395</v>
      </c>
      <c r="H599">
        <v>0.49078001705083002</v>
      </c>
      <c r="I599">
        <v>0.631168998371471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D798-DB0D-456B-A035-70AA11D10B33}">
  <dimension ref="A1:L21"/>
  <sheetViews>
    <sheetView topLeftCell="G1" zoomScale="70" zoomScaleNormal="70" workbookViewId="0">
      <selection activeCell="I13" sqref="I13"/>
    </sheetView>
  </sheetViews>
  <sheetFormatPr defaultColWidth="22.4609375" defaultRowHeight="15.9" x14ac:dyDescent="0.45"/>
  <cols>
    <col min="1" max="1" width="28.07421875" style="12" bestFit="1" customWidth="1"/>
    <col min="2" max="2" width="5.3828125" style="165" bestFit="1" customWidth="1"/>
    <col min="3" max="3" width="29.61328125" style="165" bestFit="1" customWidth="1"/>
    <col min="4" max="4" width="41.765625" style="165" bestFit="1" customWidth="1"/>
    <col min="5" max="5" width="37.69140625" style="165" bestFit="1" customWidth="1"/>
    <col min="6" max="6" width="45.921875" style="165" bestFit="1" customWidth="1"/>
    <col min="7" max="7" width="41.765625" style="165" bestFit="1" customWidth="1"/>
    <col min="8" max="8" width="50.23046875" style="166" bestFit="1" customWidth="1"/>
    <col min="9" max="9" width="80.765625" style="166" bestFit="1" customWidth="1"/>
    <col min="10" max="10" width="30.69140625" style="165" bestFit="1" customWidth="1"/>
    <col min="11" max="11" width="9.07421875" style="12" bestFit="1" customWidth="1"/>
    <col min="12" max="12" width="8.3046875" style="12" bestFit="1" customWidth="1"/>
    <col min="13" max="16384" width="22.4609375" style="12"/>
  </cols>
  <sheetData>
    <row r="1" spans="1:12" s="11" customFormat="1" ht="15" thickBot="1" x14ac:dyDescent="0.45">
      <c r="A1" s="112" t="s">
        <v>948</v>
      </c>
      <c r="B1" s="112"/>
      <c r="C1" s="112"/>
      <c r="D1" s="112"/>
      <c r="E1" s="164"/>
      <c r="F1" s="164"/>
      <c r="G1" s="164"/>
      <c r="H1" s="30"/>
      <c r="I1" s="30"/>
      <c r="J1" s="164"/>
    </row>
    <row r="2" spans="1:12" ht="16.3" thickTop="1" x14ac:dyDescent="0.45"/>
    <row r="5" spans="1:12" s="167" customFormat="1" ht="20.6" x14ac:dyDescent="0.55000000000000004">
      <c r="B5" s="168"/>
      <c r="C5" s="168" t="s">
        <v>617</v>
      </c>
      <c r="D5" s="168" t="s">
        <v>610</v>
      </c>
      <c r="E5" s="168" t="s">
        <v>612</v>
      </c>
      <c r="F5" s="168" t="s">
        <v>609</v>
      </c>
      <c r="G5" s="168" t="s">
        <v>611</v>
      </c>
      <c r="H5" s="169" t="s">
        <v>613</v>
      </c>
      <c r="I5" s="169" t="s">
        <v>614</v>
      </c>
      <c r="J5" s="168" t="s">
        <v>619</v>
      </c>
      <c r="K5" s="170"/>
      <c r="L5" s="170"/>
    </row>
    <row r="6" spans="1:12" x14ac:dyDescent="0.45">
      <c r="B6" s="171" t="s">
        <v>600</v>
      </c>
      <c r="C6" s="172" t="s">
        <v>616</v>
      </c>
      <c r="D6" s="171" t="s">
        <v>601</v>
      </c>
      <c r="E6" s="171" t="s">
        <v>602</v>
      </c>
      <c r="F6" s="171" t="s">
        <v>603</v>
      </c>
      <c r="G6" s="171" t="s">
        <v>604</v>
      </c>
      <c r="H6" s="173" t="s">
        <v>605</v>
      </c>
      <c r="I6" s="173" t="s">
        <v>606</v>
      </c>
      <c r="J6" s="171" t="s">
        <v>618</v>
      </c>
      <c r="K6" s="174" t="s">
        <v>607</v>
      </c>
      <c r="L6" s="174" t="s">
        <v>608</v>
      </c>
    </row>
    <row r="7" spans="1:12" ht="24.75" customHeight="1" x14ac:dyDescent="0.45">
      <c r="B7" s="171" t="s">
        <v>600</v>
      </c>
      <c r="C7" s="171" t="s">
        <v>626</v>
      </c>
      <c r="D7" s="172" t="s">
        <v>623</v>
      </c>
      <c r="E7" s="171" t="s">
        <v>624</v>
      </c>
      <c r="F7" s="171" t="s">
        <v>625</v>
      </c>
      <c r="G7" s="175" t="s">
        <v>622</v>
      </c>
      <c r="H7" s="173" t="s">
        <v>621</v>
      </c>
      <c r="I7" s="173" t="s">
        <v>620</v>
      </c>
      <c r="J7" s="171"/>
      <c r="K7" s="174"/>
      <c r="L7" s="174"/>
    </row>
    <row r="8" spans="1:12" x14ac:dyDescent="0.45">
      <c r="B8" s="165">
        <v>2017</v>
      </c>
      <c r="C8" s="165">
        <v>20937</v>
      </c>
      <c r="D8" s="165">
        <v>1602</v>
      </c>
      <c r="E8" s="165">
        <f>D8*L8</f>
        <v>144.18</v>
      </c>
      <c r="F8" s="165">
        <v>1056</v>
      </c>
      <c r="G8" s="165">
        <f>F8*L8</f>
        <v>95.039999999999992</v>
      </c>
      <c r="H8" s="166">
        <f>(G8/C8)*100</f>
        <v>0.45393322825619714</v>
      </c>
      <c r="I8" s="166">
        <f>(1-(F8/D8))*100</f>
        <v>34.082397003745321</v>
      </c>
      <c r="J8" s="165">
        <f>G8</f>
        <v>95.039999999999992</v>
      </c>
      <c r="K8" s="12">
        <v>30</v>
      </c>
      <c r="L8" s="12">
        <v>0.09</v>
      </c>
    </row>
    <row r="9" spans="1:12" x14ac:dyDescent="0.45">
      <c r="B9" s="165">
        <v>2018</v>
      </c>
      <c r="C9" s="165">
        <v>20937</v>
      </c>
      <c r="D9" s="165">
        <v>2691</v>
      </c>
      <c r="E9" s="165">
        <f t="shared" ref="E9:E15" si="0">D9*L9</f>
        <v>242.19</v>
      </c>
      <c r="F9" s="165">
        <v>2119</v>
      </c>
      <c r="G9" s="165">
        <f t="shared" ref="G9:G15" si="1">F9*L9</f>
        <v>190.70999999999998</v>
      </c>
      <c r="H9" s="166">
        <f t="shared" ref="H9:H15" si="2">(G9/C9)*100</f>
        <v>0.9108754835936379</v>
      </c>
      <c r="I9" s="166">
        <f t="shared" ref="I9:I15" si="3">(1-(F9/D9))*100</f>
        <v>21.25603864734299</v>
      </c>
      <c r="J9" s="165">
        <f>J8+G9</f>
        <v>285.75</v>
      </c>
      <c r="K9" s="12">
        <v>30</v>
      </c>
      <c r="L9" s="12">
        <v>0.09</v>
      </c>
    </row>
    <row r="10" spans="1:12" x14ac:dyDescent="0.45">
      <c r="B10" s="165">
        <v>2019</v>
      </c>
      <c r="C10" s="165">
        <v>20937</v>
      </c>
      <c r="D10" s="165">
        <v>2480</v>
      </c>
      <c r="E10" s="165">
        <f t="shared" si="0"/>
        <v>223.2</v>
      </c>
      <c r="F10" s="165">
        <v>2047</v>
      </c>
      <c r="G10" s="165">
        <f t="shared" si="1"/>
        <v>184.23</v>
      </c>
      <c r="H10" s="166">
        <f t="shared" si="2"/>
        <v>0.8799254907579882</v>
      </c>
      <c r="I10" s="166">
        <f t="shared" si="3"/>
        <v>17.459677419354836</v>
      </c>
      <c r="J10" s="165">
        <f t="shared" ref="J10:J15" si="4">J9+G10</f>
        <v>469.98</v>
      </c>
      <c r="K10" s="12">
        <v>30</v>
      </c>
      <c r="L10" s="12">
        <v>0.09</v>
      </c>
    </row>
    <row r="11" spans="1:12" x14ac:dyDescent="0.45">
      <c r="B11" s="165">
        <v>2020</v>
      </c>
      <c r="C11" s="165">
        <v>20937</v>
      </c>
      <c r="D11" s="165">
        <v>2789</v>
      </c>
      <c r="E11" s="165">
        <f t="shared" si="0"/>
        <v>251.01</v>
      </c>
      <c r="F11" s="165">
        <v>2151</v>
      </c>
      <c r="G11" s="165">
        <f t="shared" si="1"/>
        <v>193.59</v>
      </c>
      <c r="H11" s="166">
        <f t="shared" si="2"/>
        <v>0.92463103596503793</v>
      </c>
      <c r="I11" s="166">
        <f t="shared" si="3"/>
        <v>22.875582646109716</v>
      </c>
      <c r="J11" s="165">
        <f t="shared" si="4"/>
        <v>663.57</v>
      </c>
      <c r="K11" s="12">
        <v>30</v>
      </c>
      <c r="L11" s="12">
        <v>0.09</v>
      </c>
    </row>
    <row r="12" spans="1:12" x14ac:dyDescent="0.45">
      <c r="B12" s="165">
        <v>2021</v>
      </c>
      <c r="C12" s="165">
        <v>20937</v>
      </c>
      <c r="D12" s="165">
        <v>6329</v>
      </c>
      <c r="E12" s="165">
        <f t="shared" si="0"/>
        <v>569.61</v>
      </c>
      <c r="F12" s="165">
        <v>5554</v>
      </c>
      <c r="G12" s="165">
        <f t="shared" si="1"/>
        <v>499.85999999999996</v>
      </c>
      <c r="H12" s="166">
        <f t="shared" si="2"/>
        <v>2.3874480584610973</v>
      </c>
      <c r="I12" s="166">
        <f t="shared" si="3"/>
        <v>12.24522041396745</v>
      </c>
      <c r="J12" s="165">
        <f t="shared" si="4"/>
        <v>1163.43</v>
      </c>
      <c r="K12" s="12">
        <v>30</v>
      </c>
      <c r="L12" s="12">
        <v>0.09</v>
      </c>
    </row>
    <row r="13" spans="1:12" x14ac:dyDescent="0.45">
      <c r="B13" s="165">
        <v>2022</v>
      </c>
      <c r="C13" s="165">
        <v>20937</v>
      </c>
      <c r="D13" s="165">
        <v>4566</v>
      </c>
      <c r="E13" s="165">
        <f t="shared" si="0"/>
        <v>410.94</v>
      </c>
      <c r="F13" s="165">
        <v>3669</v>
      </c>
      <c r="G13" s="165">
        <f t="shared" si="1"/>
        <v>330.21</v>
      </c>
      <c r="H13" s="166">
        <f t="shared" si="2"/>
        <v>1.5771600515833213</v>
      </c>
      <c r="I13" s="166">
        <f t="shared" si="3"/>
        <v>19.645203679369249</v>
      </c>
      <c r="J13" s="165">
        <f t="shared" si="4"/>
        <v>1493.64</v>
      </c>
      <c r="K13" s="12">
        <v>30</v>
      </c>
      <c r="L13" s="12">
        <v>0.09</v>
      </c>
    </row>
    <row r="14" spans="1:12" x14ac:dyDescent="0.45">
      <c r="B14" s="165">
        <v>2023</v>
      </c>
      <c r="C14" s="165">
        <v>20937</v>
      </c>
      <c r="D14" s="165">
        <v>5731</v>
      </c>
      <c r="E14" s="165">
        <f t="shared" si="0"/>
        <v>515.79</v>
      </c>
      <c r="F14" s="165">
        <v>4976</v>
      </c>
      <c r="G14" s="165">
        <f t="shared" si="1"/>
        <v>447.84</v>
      </c>
      <c r="H14" s="166">
        <f t="shared" si="2"/>
        <v>2.1389883937526863</v>
      </c>
      <c r="I14" s="166">
        <f t="shared" si="3"/>
        <v>13.173966149014138</v>
      </c>
      <c r="J14" s="165">
        <f t="shared" si="4"/>
        <v>1941.48</v>
      </c>
      <c r="K14" s="12">
        <v>30</v>
      </c>
      <c r="L14" s="12">
        <v>0.09</v>
      </c>
    </row>
    <row r="15" spans="1:12" x14ac:dyDescent="0.45">
      <c r="B15" s="165">
        <v>2024</v>
      </c>
      <c r="C15" s="165">
        <v>20937</v>
      </c>
      <c r="D15" s="165">
        <v>8361</v>
      </c>
      <c r="E15" s="165">
        <f t="shared" si="0"/>
        <v>752.49</v>
      </c>
      <c r="F15" s="165">
        <v>7462</v>
      </c>
      <c r="G15" s="165">
        <f t="shared" si="1"/>
        <v>671.57999999999993</v>
      </c>
      <c r="H15" s="166">
        <f t="shared" si="2"/>
        <v>3.2076228686058172</v>
      </c>
      <c r="I15" s="166">
        <f t="shared" si="3"/>
        <v>10.75230235617749</v>
      </c>
      <c r="J15" s="165">
        <f t="shared" si="4"/>
        <v>2613.06</v>
      </c>
      <c r="K15" s="12">
        <v>30</v>
      </c>
      <c r="L15" s="12">
        <v>0.09</v>
      </c>
    </row>
    <row r="21" spans="7:7" x14ac:dyDescent="0.45">
      <c r="G21" s="165" t="s">
        <v>615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BC160-28D8-4FCB-8EFC-D43AC8F65D5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Summary+Parameters</vt:lpstr>
      <vt:lpstr>Assumptions</vt:lpstr>
      <vt:lpstr>LKG_Calculations</vt:lpstr>
      <vt:lpstr>LKG_Data_Assessment</vt:lpstr>
      <vt:lpstr>Outgrowers_Baseline</vt:lpstr>
      <vt:lpstr>Outgrower_Areas</vt:lpstr>
      <vt:lpstr>Outgrowers_AGB</vt:lpstr>
      <vt:lpstr>Outgrowers_NDVI_ALL</vt:lpstr>
      <vt:lpstr>Outgrowers_NDVI_MEAN</vt:lpstr>
      <vt:lpstr>Leakage_Loss_Rate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Immens, Arjanne HI SIEPBV-DRD/N/FM</dc:creator>
  <cp:lastModifiedBy>Martinez de la Hoz, Gabriela G SIEPBV-DRD/N/E</cp:lastModifiedBy>
  <dcterms:created xsi:type="dcterms:W3CDTF">2026-02-25T16:02:05Z</dcterms:created>
  <dcterms:modified xsi:type="dcterms:W3CDTF">2026-03-17T08:41:20Z</dcterms:modified>
</cp:coreProperties>
</file>